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iagrams/data3.xml" ContentType="application/vnd.openxmlformats-officedocument.drawingml.diagramData+xml"/>
  <Override PartName="/xl/diagrams/layout3.xml" ContentType="application/vnd.openxmlformats-officedocument.drawingml.diagramLayout+xml"/>
  <Override PartName="/xl/diagrams/quickStyle3.xml" ContentType="application/vnd.openxmlformats-officedocument.drawingml.diagramStyle+xml"/>
  <Override PartName="/xl/diagrams/colors3.xml" ContentType="application/vnd.openxmlformats-officedocument.drawingml.diagramColors+xml"/>
  <Override PartName="/xl/diagrams/drawing3.xml" ContentType="application/vnd.ms-office.drawingml.diagramDrawing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iagrams/data4.xml" ContentType="application/vnd.openxmlformats-officedocument.drawingml.diagramData+xml"/>
  <Override PartName="/xl/diagrams/layout4.xml" ContentType="application/vnd.openxmlformats-officedocument.drawingml.diagramLayout+xml"/>
  <Override PartName="/xl/diagrams/quickStyle4.xml" ContentType="application/vnd.openxmlformats-officedocument.drawingml.diagramStyle+xml"/>
  <Override PartName="/xl/diagrams/colors4.xml" ContentType="application/vnd.openxmlformats-officedocument.drawingml.diagramColors+xml"/>
  <Override PartName="/xl/diagrams/drawing4.xml" ContentType="application/vnd.ms-office.drawingml.diagramDrawing+xml"/>
  <Override PartName="/xl/drawings/drawing5.xml" ContentType="application/vnd.openxmlformats-officedocument.drawing+xml"/>
  <Override PartName="/xl/diagrams/data5.xml" ContentType="application/vnd.openxmlformats-officedocument.drawingml.diagramData+xml"/>
  <Override PartName="/xl/diagrams/layout5.xml" ContentType="application/vnd.openxmlformats-officedocument.drawingml.diagramLayout+xml"/>
  <Override PartName="/xl/diagrams/quickStyle5.xml" ContentType="application/vnd.openxmlformats-officedocument.drawingml.diagramStyle+xml"/>
  <Override PartName="/xl/diagrams/colors5.xml" ContentType="application/vnd.openxmlformats-officedocument.drawingml.diagramColors+xml"/>
  <Override PartName="/xl/diagrams/drawing5.xml" ContentType="application/vnd.ms-office.drawingml.diagram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updateLinks="never" codeName="Questa_cartella_di_lavoro"/>
  <mc:AlternateContent xmlns:mc="http://schemas.openxmlformats.org/markup-compatibility/2006">
    <mc:Choice Requires="x15">
      <x15ac:absPath xmlns:x15ac="http://schemas.microsoft.com/office/spreadsheetml/2010/11/ac" url="Y:\Clienti\IL Sole24ore\Settimana fiscale\20 - Rottamazione Quinquies\"/>
    </mc:Choice>
  </mc:AlternateContent>
  <xr:revisionPtr revIDLastSave="0" documentId="8_{36243800-5A08-478C-BF8F-CFBE07DE6657}" xr6:coauthVersionLast="47" xr6:coauthVersionMax="47" xr10:uidLastSave="{00000000-0000-0000-0000-000000000000}"/>
  <bookViews>
    <workbookView xWindow="45972" yWindow="8652" windowWidth="30936" windowHeight="16776" tabRatio="737" xr2:uid="{00000000-000D-0000-FFFF-FFFF00000000}"/>
  </bookViews>
  <sheets>
    <sheet name="MENU" sheetId="5" r:id="rId1"/>
    <sheet name="DATI" sheetId="4" r:id="rId2"/>
    <sheet name="RATEAZIONI" sheetId="8" r:id="rId3"/>
    <sheet name="RATEAZIONI (dati liberi)" sheetId="12" r:id="rId4"/>
    <sheet name="RISULTATI" sheetId="9" r:id="rId5"/>
    <sheet name="TABELLE" sheetId="2" state="veryHidden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chart.v5.0" hidden="1">TABELLE!$E$28:$E$30</definedName>
    <definedName name="_xlchart.v5.1" hidden="1">TABELLE!$F$28:$F$30</definedName>
    <definedName name="A_1">[1]IMS!$J$67</definedName>
    <definedName name="A_2">[1]IMS!$O$67</definedName>
    <definedName name="A_3">[1]IMS!$T$67</definedName>
    <definedName name="A_4">[1]IMS!$Y$67</definedName>
    <definedName name="AC">[2]DatiIndici!A$9</definedName>
    <definedName name="Acc">[2]DatiIndici!A$28</definedName>
    <definedName name="Am">[2]DatiIndici!A$8</definedName>
    <definedName name="anscount" hidden="1">1</definedName>
    <definedName name="AP">[1]SI!$E$13</definedName>
    <definedName name="_xlnm.Print_Area" localSheetId="2">RATEAZIONI!$B$12:$M$1437</definedName>
    <definedName name="_xlnm.Print_Area" localSheetId="3">'RATEAZIONI (dati liberi)'!$B$12:$M$1437</definedName>
    <definedName name="_xlnm.Print_Area" localSheetId="4">RISULTATI!$B$12:$K$162</definedName>
    <definedName name="Beni">[3]!B[Bene]</definedName>
    <definedName name="C_1">[1]IMS!$J$29</definedName>
    <definedName name="C_2">[1]IMS!$O$29</definedName>
    <definedName name="C_3">[1]IMS!$T$29</definedName>
    <definedName name="C_4">[1]IMS!$Y$29</definedName>
    <definedName name="Cat">[3]!Gruppi[Cat]</definedName>
    <definedName name="cf">[4]Prospetto!$F$5</definedName>
    <definedName name="cg">8-WEEKDAY([5]Calcoli!XFD1,2)</definedName>
    <definedName name="Ci">[2]DatiIndici!A$10</definedName>
    <definedName name="CodTrib">Codici[Codice]</definedName>
    <definedName name="Contatti1" hidden="1">{#N/A,#N/A,TRUE,"Attivo";#N/A,#N/A,TRUE,"Passivo";#N/A,#N/A,TRUE,"Conto Economico"}</definedName>
    <definedName name="Cr">[2]DatiIndici!A$5</definedName>
    <definedName name="da">RISULTATI!$E$12</definedName>
    <definedName name="DAD">[4]Calcoli!$D$14</definedName>
    <definedName name="DAT">[4]Calcoli!$D$15</definedName>
    <definedName name="descp">[1]SI!$F$10</definedName>
    <definedName name="dp">[1]SI!$E$11</definedName>
    <definedName name="dr">[4]Calcoli!$G$29</definedName>
    <definedName name="Ei">[2]DatiIndici!A$30</definedName>
    <definedName name="En">[2]DatiIndici!A$29</definedName>
    <definedName name="F_1">[1]IMS!$J$11</definedName>
    <definedName name="F_2">[1]IMS!$O$11</definedName>
    <definedName name="F_3">[1]IMS!$T$11</definedName>
    <definedName name="F_4">[1]IMS!$Y$11</definedName>
    <definedName name="Fa">[2]DatiIndici!A$17</definedName>
    <definedName name="g">[1]SI!$F$11</definedName>
    <definedName name="i">[4]Calcoli!$D$12</definedName>
    <definedName name="ia">[4]Prospetto!$C$5</definedName>
    <definedName name="II">[2]DatiIndici!A$31</definedName>
    <definedName name="Im">[2]DatiIndici!A$3</definedName>
    <definedName name="Imm">[2]DatiIndici!A$32</definedName>
    <definedName name="L">42369</definedName>
    <definedName name="LEASING" hidden="1">{#N/A,#N/A,TRUE,"Attivo";#N/A,#N/A,TRUE,"Passivo";#N/A,#N/A,TRUE,"Conto Economico"}</definedName>
    <definedName name="m">[1]T!$H$1</definedName>
    <definedName name="MOL">[2]DatiIndici!A$25</definedName>
    <definedName name="NUMCART" localSheetId="3">Tabella1[NUMERO CARTELLA]</definedName>
    <definedName name="NUMCART">Tabella1[NUMERO CARTELLA]</definedName>
    <definedName name="Of">[2]DatiIndici!A$26</definedName>
    <definedName name="p">[3]DATI!#REF!</definedName>
    <definedName name="P_1">[1]IMS!$J$47</definedName>
    <definedName name="P_2">[1]IMS!$O$47</definedName>
    <definedName name="P_3">[1]IMS!$T$47</definedName>
    <definedName name="P_4">[1]IMS!$Y$47</definedName>
    <definedName name="par">[1]SI!$E$9</definedName>
    <definedName name="Pb">[2]DatiIndici!A$14</definedName>
    <definedName name="pe">[1]T!$G$3:$G$11</definedName>
    <definedName name="Pers">[2]DatiIndici!A$27</definedName>
    <definedName name="Pfn">[2]DatiIndici!A$16</definedName>
    <definedName name="PI">[1]PI!$A$10:$AE$91</definedName>
    <definedName name="Pl">[2]DatiIndici!A$13</definedName>
    <definedName name="Pn">[2]DatiIndici!A$12</definedName>
    <definedName name="PROT">MENU!$F$25</definedName>
    <definedName name="rate">#REF!</definedName>
    <definedName name="RATEA">#REF!</definedName>
    <definedName name="RATEP">#REF!</definedName>
    <definedName name="Ri">[2]DatiIndici!A$4</definedName>
    <definedName name="Rl">[2]DatiIndici!A$34</definedName>
    <definedName name="Rn">[2]DatiIndici!A$20</definedName>
    <definedName name="Ro">[2]DatiIndici!A$21</definedName>
    <definedName name="ROTA">#REF!</definedName>
    <definedName name="ROTP">RISULTATI!$D$12</definedName>
    <definedName name="s">[4]Calcoli!$D$17</definedName>
    <definedName name="sez">[4]Prospetto!$F$23</definedName>
    <definedName name="sf">[4]Calcoli!$D$18</definedName>
    <definedName name="SINO">Tabella2[sì-no]</definedName>
    <definedName name="Soci">[3]!A[Nome]</definedName>
    <definedName name="srot">MENU!#REF!</definedName>
    <definedName name="start">MENU!$E$32</definedName>
    <definedName name="t">[3]DATI!$G$12</definedName>
    <definedName name="Tipi">[3]!TipoSoc[TIPO]</definedName>
    <definedName name="Tipim">[3]!TipoImm[Tipologia]</definedName>
    <definedName name="VF">[3]DATI!$E$92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E23" i="2"/>
  <c r="E29" i="2"/>
  <c r="E32" i="5"/>
  <c r="C33" i="5"/>
  <c r="E33" i="5" s="1"/>
  <c r="C34" i="5" l="1"/>
  <c r="E34" i="5" s="1"/>
  <c r="C35" i="5" l="1"/>
  <c r="C17" i="8"/>
  <c r="E35" i="5" l="1"/>
  <c r="C36" i="5"/>
  <c r="E36" i="5" s="1"/>
  <c r="C18" i="8"/>
  <c r="C37" i="5" l="1"/>
  <c r="E37" i="5" s="1"/>
  <c r="C19" i="8"/>
  <c r="C38" i="5" l="1"/>
  <c r="E38" i="5" s="1"/>
  <c r="C20" i="8"/>
  <c r="C39" i="5" l="1"/>
  <c r="E39" i="5" s="1"/>
  <c r="C21" i="8"/>
  <c r="C40" i="5" l="1"/>
  <c r="E40" i="5" s="1"/>
  <c r="C22" i="8"/>
  <c r="C41" i="5" l="1"/>
  <c r="E41" i="5" s="1"/>
  <c r="C42" i="5" l="1"/>
  <c r="E42" i="5" s="1"/>
  <c r="P17" i="4"/>
  <c r="P18" i="4"/>
  <c r="P19" i="4"/>
  <c r="P20" i="4"/>
  <c r="P21" i="4"/>
  <c r="P22" i="4"/>
  <c r="P23" i="4"/>
  <c r="P24" i="4"/>
  <c r="P25" i="4"/>
  <c r="P26" i="4"/>
  <c r="P27" i="4"/>
  <c r="P28" i="4"/>
  <c r="C43" i="5" l="1"/>
  <c r="E43" i="5" s="1"/>
  <c r="C17" i="12"/>
  <c r="C18" i="12" s="1"/>
  <c r="C19" i="12" s="1"/>
  <c r="C20" i="12" s="1"/>
  <c r="C21" i="12" s="1"/>
  <c r="C44" i="5" l="1"/>
  <c r="E44" i="5" s="1"/>
  <c r="C45" i="5" l="1"/>
  <c r="E45" i="5" s="1"/>
  <c r="O17" i="4"/>
  <c r="O18" i="4"/>
  <c r="O19" i="4"/>
  <c r="O20" i="4"/>
  <c r="O21" i="4"/>
  <c r="O22" i="4"/>
  <c r="O23" i="4"/>
  <c r="O24" i="4"/>
  <c r="O25" i="4"/>
  <c r="O26" i="4"/>
  <c r="O27" i="4"/>
  <c r="O28" i="4"/>
  <c r="C46" i="5" l="1"/>
  <c r="E46" i="5" s="1"/>
  <c r="C22" i="12"/>
  <c r="C47" i="5" l="1"/>
  <c r="E47" i="5" s="1"/>
  <c r="C23" i="8"/>
  <c r="C48" i="5" l="1"/>
  <c r="E48" i="5" s="1"/>
  <c r="C24" i="8"/>
  <c r="L12" i="4"/>
  <c r="C49" i="5" l="1"/>
  <c r="E49" i="5" s="1"/>
  <c r="C25" i="8"/>
  <c r="C50" i="5" l="1"/>
  <c r="C26" i="8"/>
  <c r="B182" i="9"/>
  <c r="B167" i="9"/>
  <c r="E50" i="5" l="1"/>
  <c r="C51" i="5"/>
  <c r="E51" i="5" s="1"/>
  <c r="C27" i="8"/>
  <c r="C168" i="9"/>
  <c r="C183" i="9"/>
  <c r="I170" i="9"/>
  <c r="C167" i="9"/>
  <c r="F185" i="9"/>
  <c r="C182" i="9"/>
  <c r="F170" i="9"/>
  <c r="E170" i="9"/>
  <c r="C185" i="9"/>
  <c r="G185" i="9"/>
  <c r="D185" i="9"/>
  <c r="H185" i="9"/>
  <c r="E185" i="9"/>
  <c r="I185" i="9"/>
  <c r="C170" i="9"/>
  <c r="G170" i="9"/>
  <c r="D170" i="9"/>
  <c r="H170" i="9"/>
  <c r="C52" i="5" l="1"/>
  <c r="E52" i="5" s="1"/>
  <c r="C28" i="8"/>
  <c r="A17" i="9"/>
  <c r="C53" i="5" l="1"/>
  <c r="E53" i="5" s="1"/>
  <c r="C29" i="8"/>
  <c r="C23" i="12"/>
  <c r="C24" i="12" s="1"/>
  <c r="C25" i="12" s="1"/>
  <c r="C26" i="12" s="1"/>
  <c r="C27" i="12" s="1"/>
  <c r="C28" i="12" s="1"/>
  <c r="C29" i="12" s="1"/>
  <c r="C30" i="12" s="1"/>
  <c r="C31" i="12" s="1"/>
  <c r="C32" i="12" s="1"/>
  <c r="C33" i="12" s="1"/>
  <c r="C34" i="12" s="1"/>
  <c r="C35" i="12" s="1"/>
  <c r="C54" i="5" l="1"/>
  <c r="E54" i="5" s="1"/>
  <c r="C30" i="8"/>
  <c r="C36" i="12"/>
  <c r="C55" i="5" l="1"/>
  <c r="E55" i="5" s="1"/>
  <c r="C31" i="8"/>
  <c r="C37" i="12"/>
  <c r="C56" i="5" l="1"/>
  <c r="E56" i="5" s="1"/>
  <c r="C32" i="8"/>
  <c r="C38" i="12"/>
  <c r="B17" i="9"/>
  <c r="C57" i="5" l="1"/>
  <c r="E57" i="5" s="1"/>
  <c r="C33" i="8"/>
  <c r="C17" i="9"/>
  <c r="C18" i="9"/>
  <c r="C39" i="12"/>
  <c r="B152" i="9"/>
  <c r="C153" i="9" s="1"/>
  <c r="B137" i="9"/>
  <c r="C138" i="9" s="1"/>
  <c r="B122" i="9"/>
  <c r="C123" i="9" s="1"/>
  <c r="B107" i="9"/>
  <c r="C108" i="9" s="1"/>
  <c r="B92" i="9"/>
  <c r="C93" i="9" s="1"/>
  <c r="B77" i="9"/>
  <c r="C78" i="9" s="1"/>
  <c r="B62" i="9"/>
  <c r="C63" i="9" s="1"/>
  <c r="B47" i="9"/>
  <c r="C48" i="9" s="1"/>
  <c r="B32" i="9"/>
  <c r="C33" i="9" s="1"/>
  <c r="C58" i="5" l="1"/>
  <c r="E58" i="5" s="1"/>
  <c r="C34" i="8"/>
  <c r="F17" i="9"/>
  <c r="E17" i="9" s="1"/>
  <c r="C137" i="9"/>
  <c r="C92" i="9"/>
  <c r="C107" i="9"/>
  <c r="C77" i="9"/>
  <c r="C32" i="9"/>
  <c r="C152" i="9"/>
  <c r="C47" i="9"/>
  <c r="C62" i="9"/>
  <c r="C122" i="9"/>
  <c r="C50" i="9"/>
  <c r="G50" i="9"/>
  <c r="D50" i="9"/>
  <c r="H50" i="9"/>
  <c r="E50" i="9"/>
  <c r="I50" i="9"/>
  <c r="F50" i="9"/>
  <c r="F35" i="9"/>
  <c r="I35" i="9"/>
  <c r="E35" i="9"/>
  <c r="H35" i="9"/>
  <c r="D35" i="9"/>
  <c r="G35" i="9"/>
  <c r="C35" i="9"/>
  <c r="C40" i="12"/>
  <c r="I125" i="9"/>
  <c r="I80" i="9"/>
  <c r="E140" i="9"/>
  <c r="E155" i="9"/>
  <c r="E80" i="9"/>
  <c r="I155" i="9"/>
  <c r="F155" i="9"/>
  <c r="C155" i="9"/>
  <c r="G155" i="9"/>
  <c r="D155" i="9"/>
  <c r="H155" i="9"/>
  <c r="I140" i="9"/>
  <c r="F140" i="9"/>
  <c r="C140" i="9"/>
  <c r="G140" i="9"/>
  <c r="D140" i="9"/>
  <c r="H140" i="9"/>
  <c r="E125" i="9"/>
  <c r="F125" i="9"/>
  <c r="C125" i="9"/>
  <c r="G125" i="9"/>
  <c r="D125" i="9"/>
  <c r="H125" i="9"/>
  <c r="F110" i="9"/>
  <c r="E110" i="9"/>
  <c r="I110" i="9"/>
  <c r="C110" i="9"/>
  <c r="G110" i="9"/>
  <c r="D110" i="9"/>
  <c r="H110" i="9"/>
  <c r="I95" i="9"/>
  <c r="F95" i="9"/>
  <c r="E95" i="9"/>
  <c r="C95" i="9"/>
  <c r="G95" i="9"/>
  <c r="D95" i="9"/>
  <c r="H95" i="9"/>
  <c r="C80" i="9"/>
  <c r="F80" i="9"/>
  <c r="G80" i="9"/>
  <c r="D80" i="9"/>
  <c r="H80" i="9"/>
  <c r="H65" i="9"/>
  <c r="F65" i="9"/>
  <c r="D65" i="9"/>
  <c r="C65" i="9"/>
  <c r="G65" i="9"/>
  <c r="I65" i="9"/>
  <c r="E65" i="9"/>
  <c r="F20" i="9"/>
  <c r="J20" i="9"/>
  <c r="C20" i="9"/>
  <c r="I20" i="9"/>
  <c r="D20" i="9"/>
  <c r="H20" i="9"/>
  <c r="E20" i="9"/>
  <c r="G20" i="9"/>
  <c r="N19" i="2"/>
  <c r="L20" i="2"/>
  <c r="L19" i="2"/>
  <c r="C59" i="5" l="1"/>
  <c r="E59" i="5" s="1"/>
  <c r="C35" i="8"/>
  <c r="C41" i="12"/>
  <c r="M17" i="4"/>
  <c r="C60" i="5" l="1"/>
  <c r="E60" i="5" s="1"/>
  <c r="O17" i="8"/>
  <c r="M17" i="8"/>
  <c r="M18" i="8"/>
  <c r="O18" i="8"/>
  <c r="O19" i="8"/>
  <c r="M19" i="8"/>
  <c r="I17" i="8"/>
  <c r="G17" i="8"/>
  <c r="M18" i="4"/>
  <c r="F32" i="9" s="1"/>
  <c r="E32" i="9" s="1"/>
  <c r="J35" i="9"/>
  <c r="C42" i="12"/>
  <c r="K17" i="8"/>
  <c r="J17" i="8"/>
  <c r="H17" i="8"/>
  <c r="C61" i="5" l="1"/>
  <c r="E61" i="5" s="1"/>
  <c r="L17" i="8"/>
  <c r="J185" i="9"/>
  <c r="J170" i="9"/>
  <c r="M19" i="4"/>
  <c r="F47" i="9" s="1"/>
  <c r="E47" i="9" s="1"/>
  <c r="J110" i="9"/>
  <c r="J65" i="9"/>
  <c r="J155" i="9"/>
  <c r="J140" i="9"/>
  <c r="J125" i="9"/>
  <c r="J50" i="9"/>
  <c r="J95" i="9"/>
  <c r="J80" i="9"/>
  <c r="C43" i="12"/>
  <c r="C44" i="12" s="1"/>
  <c r="C45" i="12" s="1"/>
  <c r="C46" i="12" s="1"/>
  <c r="C47" i="12" s="1"/>
  <c r="C48" i="12" s="1"/>
  <c r="C49" i="12" s="1"/>
  <c r="C50" i="12" s="1"/>
  <c r="C51" i="12" s="1"/>
  <c r="C52" i="12" s="1"/>
  <c r="C53" i="12" s="1"/>
  <c r="C54" i="12" s="1"/>
  <c r="C55" i="12" s="1"/>
  <c r="C56" i="12" s="1"/>
  <c r="C57" i="12" s="1"/>
  <c r="C58" i="12" s="1"/>
  <c r="C59" i="12" s="1"/>
  <c r="C60" i="12" s="1"/>
  <c r="C61" i="12" s="1"/>
  <c r="C62" i="12" s="1"/>
  <c r="C63" i="12" s="1"/>
  <c r="C64" i="12" s="1"/>
  <c r="C65" i="12" s="1"/>
  <c r="C66" i="12" s="1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109" i="12" s="1"/>
  <c r="C110" i="12" s="1"/>
  <c r="C111" i="12" s="1"/>
  <c r="C112" i="12" s="1"/>
  <c r="C113" i="12" s="1"/>
  <c r="C114" i="12" s="1"/>
  <c r="C115" i="12" s="1"/>
  <c r="C116" i="12" s="1"/>
  <c r="C117" i="12" s="1"/>
  <c r="C118" i="12" s="1"/>
  <c r="C119" i="12" s="1"/>
  <c r="C120" i="12" s="1"/>
  <c r="C121" i="12" s="1"/>
  <c r="C122" i="12" s="1"/>
  <c r="C123" i="12" s="1"/>
  <c r="C124" i="12" s="1"/>
  <c r="C125" i="12" s="1"/>
  <c r="C126" i="12" s="1"/>
  <c r="C127" i="12" s="1"/>
  <c r="C128" i="12" s="1"/>
  <c r="C129" i="12" s="1"/>
  <c r="C130" i="12" s="1"/>
  <c r="C131" i="12" s="1"/>
  <c r="C132" i="12" s="1"/>
  <c r="C133" i="12" s="1"/>
  <c r="C134" i="12" s="1"/>
  <c r="C135" i="12" s="1"/>
  <c r="C136" i="12" s="1"/>
  <c r="C137" i="12" s="1"/>
  <c r="C138" i="12" s="1"/>
  <c r="C139" i="12" s="1"/>
  <c r="C140" i="12" s="1"/>
  <c r="C141" i="12" s="1"/>
  <c r="C142" i="12" s="1"/>
  <c r="C143" i="12" s="1"/>
  <c r="C144" i="12" s="1"/>
  <c r="C145" i="12" s="1"/>
  <c r="C146" i="12" s="1"/>
  <c r="C147" i="12" s="1"/>
  <c r="C148" i="12" s="1"/>
  <c r="C149" i="12" s="1"/>
  <c r="C150" i="12" s="1"/>
  <c r="C151" i="12" s="1"/>
  <c r="C152" i="12" s="1"/>
  <c r="C153" i="12" s="1"/>
  <c r="C154" i="12" s="1"/>
  <c r="C155" i="12" s="1"/>
  <c r="C156" i="12" s="1"/>
  <c r="C157" i="12" s="1"/>
  <c r="C158" i="12" s="1"/>
  <c r="C159" i="12" s="1"/>
  <c r="C160" i="12" s="1"/>
  <c r="C161" i="12" s="1"/>
  <c r="C162" i="12" s="1"/>
  <c r="C163" i="12" s="1"/>
  <c r="C164" i="12" s="1"/>
  <c r="C165" i="12" s="1"/>
  <c r="C166" i="12" s="1"/>
  <c r="C167" i="12" s="1"/>
  <c r="C168" i="12" s="1"/>
  <c r="C169" i="12" s="1"/>
  <c r="C170" i="12" s="1"/>
  <c r="C171" i="12" s="1"/>
  <c r="C172" i="12" s="1"/>
  <c r="C173" i="12" s="1"/>
  <c r="C174" i="12" s="1"/>
  <c r="C175" i="12" s="1"/>
  <c r="C176" i="12" s="1"/>
  <c r="C177" i="12" s="1"/>
  <c r="C178" i="12" s="1"/>
  <c r="C179" i="12" s="1"/>
  <c r="C180" i="12" s="1"/>
  <c r="C181" i="12" s="1"/>
  <c r="C182" i="12" s="1"/>
  <c r="C183" i="12" s="1"/>
  <c r="C184" i="12" s="1"/>
  <c r="C185" i="12" s="1"/>
  <c r="C186" i="12" s="1"/>
  <c r="C187" i="12" s="1"/>
  <c r="C188" i="12" s="1"/>
  <c r="C189" i="12" s="1"/>
  <c r="C190" i="12" s="1"/>
  <c r="C191" i="12" s="1"/>
  <c r="C192" i="12" s="1"/>
  <c r="C193" i="12" s="1"/>
  <c r="C194" i="12" s="1"/>
  <c r="C195" i="12" s="1"/>
  <c r="C196" i="12" s="1"/>
  <c r="C197" i="12" s="1"/>
  <c r="C198" i="12" s="1"/>
  <c r="C199" i="12" s="1"/>
  <c r="C200" i="12" s="1"/>
  <c r="C201" i="12" s="1"/>
  <c r="C202" i="12" s="1"/>
  <c r="C203" i="12" s="1"/>
  <c r="C204" i="12" s="1"/>
  <c r="C205" i="12" s="1"/>
  <c r="C206" i="12" s="1"/>
  <c r="C207" i="12" s="1"/>
  <c r="C208" i="12" s="1"/>
  <c r="C209" i="12" s="1"/>
  <c r="C210" i="12" s="1"/>
  <c r="C211" i="12" s="1"/>
  <c r="C212" i="12" s="1"/>
  <c r="C213" i="12" s="1"/>
  <c r="C214" i="12" s="1"/>
  <c r="C215" i="12" s="1"/>
  <c r="C216" i="12" s="1"/>
  <c r="C217" i="12" s="1"/>
  <c r="C218" i="12" s="1"/>
  <c r="C219" i="12" s="1"/>
  <c r="C220" i="12" s="1"/>
  <c r="C221" i="12" s="1"/>
  <c r="C222" i="12" s="1"/>
  <c r="C223" i="12" s="1"/>
  <c r="C224" i="12" s="1"/>
  <c r="C225" i="12" s="1"/>
  <c r="C226" i="12" s="1"/>
  <c r="C227" i="12" s="1"/>
  <c r="C228" i="12" s="1"/>
  <c r="C229" i="12" s="1"/>
  <c r="C230" i="12" s="1"/>
  <c r="C231" i="12" s="1"/>
  <c r="C232" i="12" s="1"/>
  <c r="C233" i="12" s="1"/>
  <c r="C234" i="12" s="1"/>
  <c r="C235" i="12" s="1"/>
  <c r="C236" i="12" s="1"/>
  <c r="C237" i="12" s="1"/>
  <c r="C238" i="12" s="1"/>
  <c r="C239" i="12" s="1"/>
  <c r="C240" i="12" s="1"/>
  <c r="C241" i="12" s="1"/>
  <c r="C242" i="12" s="1"/>
  <c r="C243" i="12" s="1"/>
  <c r="C244" i="12" s="1"/>
  <c r="C245" i="12" s="1"/>
  <c r="C246" i="12" s="1"/>
  <c r="C247" i="12" s="1"/>
  <c r="C248" i="12" s="1"/>
  <c r="C249" i="12" s="1"/>
  <c r="C250" i="12" s="1"/>
  <c r="C251" i="12" s="1"/>
  <c r="C252" i="12" s="1"/>
  <c r="C253" i="12" s="1"/>
  <c r="C254" i="12" s="1"/>
  <c r="C255" i="12" s="1"/>
  <c r="C256" i="12" s="1"/>
  <c r="C257" i="12" s="1"/>
  <c r="C258" i="12" s="1"/>
  <c r="C259" i="12" s="1"/>
  <c r="C260" i="12" s="1"/>
  <c r="C261" i="12" s="1"/>
  <c r="C262" i="12" s="1"/>
  <c r="C263" i="12" s="1"/>
  <c r="C264" i="12" s="1"/>
  <c r="C265" i="12" s="1"/>
  <c r="C266" i="12" s="1"/>
  <c r="C267" i="12" s="1"/>
  <c r="C268" i="12" s="1"/>
  <c r="C269" i="12" s="1"/>
  <c r="C270" i="12" s="1"/>
  <c r="C271" i="12" s="1"/>
  <c r="C272" i="12" s="1"/>
  <c r="C273" i="12" s="1"/>
  <c r="C274" i="12" s="1"/>
  <c r="C275" i="12" s="1"/>
  <c r="C276" i="12" s="1"/>
  <c r="C277" i="12" s="1"/>
  <c r="C278" i="12" s="1"/>
  <c r="C279" i="12" s="1"/>
  <c r="C280" i="12" s="1"/>
  <c r="C281" i="12" s="1"/>
  <c r="C282" i="12" s="1"/>
  <c r="C283" i="12" s="1"/>
  <c r="C284" i="12" s="1"/>
  <c r="C285" i="12" s="1"/>
  <c r="C286" i="12" s="1"/>
  <c r="C287" i="12" s="1"/>
  <c r="C288" i="12" s="1"/>
  <c r="C289" i="12" s="1"/>
  <c r="C290" i="12" s="1"/>
  <c r="C291" i="12" s="1"/>
  <c r="C292" i="12" s="1"/>
  <c r="C293" i="12" s="1"/>
  <c r="C294" i="12" s="1"/>
  <c r="C295" i="12" s="1"/>
  <c r="C296" i="12" s="1"/>
  <c r="C297" i="12" s="1"/>
  <c r="C298" i="12" s="1"/>
  <c r="C299" i="12" s="1"/>
  <c r="C300" i="12" s="1"/>
  <c r="C301" i="12" s="1"/>
  <c r="C302" i="12" s="1"/>
  <c r="C303" i="12" s="1"/>
  <c r="C304" i="12" s="1"/>
  <c r="C305" i="12" s="1"/>
  <c r="C306" i="12" s="1"/>
  <c r="C307" i="12" s="1"/>
  <c r="C308" i="12" s="1"/>
  <c r="C309" i="12" s="1"/>
  <c r="C310" i="12" s="1"/>
  <c r="C311" i="12" s="1"/>
  <c r="C312" i="12" s="1"/>
  <c r="C313" i="12" s="1"/>
  <c r="C314" i="12" s="1"/>
  <c r="C315" i="12" s="1"/>
  <c r="C316" i="12" s="1"/>
  <c r="C317" i="12" s="1"/>
  <c r="C318" i="12" s="1"/>
  <c r="C319" i="12" s="1"/>
  <c r="C320" i="12" s="1"/>
  <c r="C321" i="12" s="1"/>
  <c r="C322" i="12" s="1"/>
  <c r="C323" i="12" s="1"/>
  <c r="C324" i="12" s="1"/>
  <c r="C325" i="12" s="1"/>
  <c r="C326" i="12" s="1"/>
  <c r="C327" i="12" s="1"/>
  <c r="C328" i="12" s="1"/>
  <c r="C329" i="12" s="1"/>
  <c r="C330" i="12" s="1"/>
  <c r="C331" i="12" s="1"/>
  <c r="C332" i="12" s="1"/>
  <c r="C333" i="12" s="1"/>
  <c r="C334" i="12" s="1"/>
  <c r="C335" i="12" s="1"/>
  <c r="C336" i="12" s="1"/>
  <c r="C337" i="12" s="1"/>
  <c r="C338" i="12" s="1"/>
  <c r="C339" i="12" s="1"/>
  <c r="C340" i="12" s="1"/>
  <c r="C341" i="12" s="1"/>
  <c r="C342" i="12" s="1"/>
  <c r="C343" i="12" s="1"/>
  <c r="C344" i="12" s="1"/>
  <c r="C345" i="12" s="1"/>
  <c r="C346" i="12" s="1"/>
  <c r="C347" i="12" s="1"/>
  <c r="C348" i="12" s="1"/>
  <c r="C349" i="12" s="1"/>
  <c r="C350" i="12" s="1"/>
  <c r="C351" i="12" s="1"/>
  <c r="C352" i="12" s="1"/>
  <c r="C353" i="12" s="1"/>
  <c r="C354" i="12" s="1"/>
  <c r="C355" i="12" s="1"/>
  <c r="C356" i="12" s="1"/>
  <c r="C357" i="12" s="1"/>
  <c r="C358" i="12" s="1"/>
  <c r="C359" i="12" s="1"/>
  <c r="C360" i="12" s="1"/>
  <c r="C361" i="12" s="1"/>
  <c r="C362" i="12" s="1"/>
  <c r="C363" i="12" s="1"/>
  <c r="C364" i="12" s="1"/>
  <c r="C365" i="12" s="1"/>
  <c r="C366" i="12" s="1"/>
  <c r="C367" i="12" s="1"/>
  <c r="C368" i="12" s="1"/>
  <c r="C369" i="12" s="1"/>
  <c r="C370" i="12" s="1"/>
  <c r="C371" i="12" s="1"/>
  <c r="C372" i="12" s="1"/>
  <c r="C373" i="12" s="1"/>
  <c r="C374" i="12" s="1"/>
  <c r="C375" i="12" s="1"/>
  <c r="C376" i="12" s="1"/>
  <c r="C377" i="12" s="1"/>
  <c r="C378" i="12" s="1"/>
  <c r="C379" i="12" s="1"/>
  <c r="C380" i="12" s="1"/>
  <c r="C381" i="12" s="1"/>
  <c r="C382" i="12" s="1"/>
  <c r="C383" i="12" s="1"/>
  <c r="C384" i="12" s="1"/>
  <c r="C385" i="12" s="1"/>
  <c r="C386" i="12" s="1"/>
  <c r="C387" i="12" s="1"/>
  <c r="C388" i="12" s="1"/>
  <c r="C389" i="12" s="1"/>
  <c r="C390" i="12" s="1"/>
  <c r="C391" i="12" s="1"/>
  <c r="C392" i="12" s="1"/>
  <c r="C393" i="12" s="1"/>
  <c r="C394" i="12" s="1"/>
  <c r="C395" i="12" s="1"/>
  <c r="C396" i="12" s="1"/>
  <c r="C397" i="12" s="1"/>
  <c r="C398" i="12" s="1"/>
  <c r="C399" i="12" s="1"/>
  <c r="C400" i="12" s="1"/>
  <c r="C401" i="12" s="1"/>
  <c r="C402" i="12" s="1"/>
  <c r="C403" i="12" s="1"/>
  <c r="C404" i="12" s="1"/>
  <c r="C405" i="12" s="1"/>
  <c r="C406" i="12" s="1"/>
  <c r="C407" i="12" s="1"/>
  <c r="C408" i="12" s="1"/>
  <c r="C409" i="12" s="1"/>
  <c r="C410" i="12" s="1"/>
  <c r="C411" i="12" s="1"/>
  <c r="C412" i="12" s="1"/>
  <c r="C413" i="12" s="1"/>
  <c r="C414" i="12" s="1"/>
  <c r="C415" i="12" s="1"/>
  <c r="C416" i="12" s="1"/>
  <c r="C417" i="12" s="1"/>
  <c r="C418" i="12" s="1"/>
  <c r="C419" i="12" s="1"/>
  <c r="C420" i="12" s="1"/>
  <c r="C421" i="12" s="1"/>
  <c r="C422" i="12" s="1"/>
  <c r="C423" i="12" s="1"/>
  <c r="C424" i="12" s="1"/>
  <c r="C425" i="12" s="1"/>
  <c r="C426" i="12" s="1"/>
  <c r="C427" i="12" s="1"/>
  <c r="C428" i="12" s="1"/>
  <c r="C429" i="12" s="1"/>
  <c r="C430" i="12" s="1"/>
  <c r="C431" i="12" s="1"/>
  <c r="C432" i="12" s="1"/>
  <c r="C433" i="12" s="1"/>
  <c r="C434" i="12" s="1"/>
  <c r="C435" i="12" s="1"/>
  <c r="C436" i="12" s="1"/>
  <c r="C437" i="12" s="1"/>
  <c r="C438" i="12" s="1"/>
  <c r="C439" i="12" s="1"/>
  <c r="C440" i="12" s="1"/>
  <c r="C441" i="12" s="1"/>
  <c r="C442" i="12" s="1"/>
  <c r="C443" i="12" s="1"/>
  <c r="C444" i="12" s="1"/>
  <c r="C445" i="12" s="1"/>
  <c r="C446" i="12" s="1"/>
  <c r="C447" i="12" s="1"/>
  <c r="C448" i="12" s="1"/>
  <c r="C449" i="12" s="1"/>
  <c r="C450" i="12" s="1"/>
  <c r="C451" i="12" s="1"/>
  <c r="C452" i="12" s="1"/>
  <c r="C453" i="12" s="1"/>
  <c r="C454" i="12" s="1"/>
  <c r="C455" i="12" s="1"/>
  <c r="C456" i="12" s="1"/>
  <c r="C457" i="12" s="1"/>
  <c r="C458" i="12" s="1"/>
  <c r="C459" i="12" s="1"/>
  <c r="C460" i="12" s="1"/>
  <c r="C461" i="12" s="1"/>
  <c r="C462" i="12" s="1"/>
  <c r="C463" i="12" s="1"/>
  <c r="C464" i="12" s="1"/>
  <c r="C465" i="12" s="1"/>
  <c r="C466" i="12" s="1"/>
  <c r="C467" i="12" s="1"/>
  <c r="C468" i="12" s="1"/>
  <c r="C469" i="12" s="1"/>
  <c r="C470" i="12" s="1"/>
  <c r="C471" i="12" s="1"/>
  <c r="C472" i="12" s="1"/>
  <c r="C473" i="12" s="1"/>
  <c r="C474" i="12" s="1"/>
  <c r="C475" i="12" s="1"/>
  <c r="C476" i="12" s="1"/>
  <c r="C477" i="12" s="1"/>
  <c r="C478" i="12" s="1"/>
  <c r="C479" i="12" s="1"/>
  <c r="C480" i="12" s="1"/>
  <c r="C481" i="12" s="1"/>
  <c r="C482" i="12" s="1"/>
  <c r="C483" i="12" s="1"/>
  <c r="C484" i="12" s="1"/>
  <c r="C485" i="12" s="1"/>
  <c r="C486" i="12" s="1"/>
  <c r="C487" i="12" s="1"/>
  <c r="C488" i="12" s="1"/>
  <c r="C489" i="12" s="1"/>
  <c r="C490" i="12" s="1"/>
  <c r="C491" i="12" s="1"/>
  <c r="C492" i="12" s="1"/>
  <c r="C493" i="12" s="1"/>
  <c r="C494" i="12" s="1"/>
  <c r="C495" i="12" s="1"/>
  <c r="C496" i="12" s="1"/>
  <c r="C497" i="12" s="1"/>
  <c r="C498" i="12" s="1"/>
  <c r="C499" i="12" s="1"/>
  <c r="C500" i="12" s="1"/>
  <c r="C501" i="12" s="1"/>
  <c r="C502" i="12" s="1"/>
  <c r="C503" i="12" s="1"/>
  <c r="C504" i="12" s="1"/>
  <c r="C505" i="12" s="1"/>
  <c r="C506" i="12" s="1"/>
  <c r="C507" i="12" s="1"/>
  <c r="C508" i="12" s="1"/>
  <c r="C509" i="12" s="1"/>
  <c r="C510" i="12" s="1"/>
  <c r="C511" i="12" s="1"/>
  <c r="C512" i="12" s="1"/>
  <c r="C513" i="12" s="1"/>
  <c r="C514" i="12" s="1"/>
  <c r="C515" i="12" s="1"/>
  <c r="C516" i="12" s="1"/>
  <c r="C517" i="12" s="1"/>
  <c r="C518" i="12" s="1"/>
  <c r="C519" i="12" s="1"/>
  <c r="C520" i="12" s="1"/>
  <c r="C521" i="12" s="1"/>
  <c r="C522" i="12" s="1"/>
  <c r="C523" i="12" s="1"/>
  <c r="C524" i="12" s="1"/>
  <c r="C525" i="12" s="1"/>
  <c r="C526" i="12" s="1"/>
  <c r="C527" i="12" s="1"/>
  <c r="C528" i="12" s="1"/>
  <c r="C529" i="12" s="1"/>
  <c r="C530" i="12" s="1"/>
  <c r="C531" i="12" s="1"/>
  <c r="C532" i="12" s="1"/>
  <c r="C533" i="12" s="1"/>
  <c r="C534" i="12" s="1"/>
  <c r="C535" i="12" s="1"/>
  <c r="C536" i="12" s="1"/>
  <c r="C537" i="12" s="1"/>
  <c r="C538" i="12" s="1"/>
  <c r="C539" i="12" s="1"/>
  <c r="C540" i="12" s="1"/>
  <c r="C541" i="12" s="1"/>
  <c r="C542" i="12" s="1"/>
  <c r="C543" i="12" s="1"/>
  <c r="C544" i="12" s="1"/>
  <c r="C545" i="12" s="1"/>
  <c r="C546" i="12" s="1"/>
  <c r="C547" i="12" s="1"/>
  <c r="C548" i="12" s="1"/>
  <c r="C549" i="12" s="1"/>
  <c r="C550" i="12" s="1"/>
  <c r="C551" i="12" s="1"/>
  <c r="C552" i="12" s="1"/>
  <c r="C553" i="12" s="1"/>
  <c r="C554" i="12" s="1"/>
  <c r="C555" i="12" s="1"/>
  <c r="C556" i="12" s="1"/>
  <c r="C557" i="12" s="1"/>
  <c r="C558" i="12" s="1"/>
  <c r="C559" i="12" s="1"/>
  <c r="C560" i="12" s="1"/>
  <c r="C561" i="12" s="1"/>
  <c r="C562" i="12" s="1"/>
  <c r="C563" i="12" s="1"/>
  <c r="C564" i="12" s="1"/>
  <c r="C565" i="12" s="1"/>
  <c r="C566" i="12" s="1"/>
  <c r="C567" i="12" s="1"/>
  <c r="C568" i="12" s="1"/>
  <c r="C569" i="12" s="1"/>
  <c r="C570" i="12" s="1"/>
  <c r="C571" i="12" s="1"/>
  <c r="C572" i="12" s="1"/>
  <c r="C573" i="12" s="1"/>
  <c r="C574" i="12" s="1"/>
  <c r="C575" i="12" s="1"/>
  <c r="C576" i="12" s="1"/>
  <c r="C577" i="12" s="1"/>
  <c r="C578" i="12" s="1"/>
  <c r="C579" i="12" s="1"/>
  <c r="C580" i="12" s="1"/>
  <c r="C581" i="12" s="1"/>
  <c r="C582" i="12" s="1"/>
  <c r="C583" i="12" s="1"/>
  <c r="C584" i="12" s="1"/>
  <c r="C585" i="12" s="1"/>
  <c r="C586" i="12" s="1"/>
  <c r="C587" i="12" s="1"/>
  <c r="C588" i="12" s="1"/>
  <c r="C589" i="12" s="1"/>
  <c r="C590" i="12" s="1"/>
  <c r="C591" i="12" s="1"/>
  <c r="C592" i="12" s="1"/>
  <c r="C593" i="12" s="1"/>
  <c r="C594" i="12" s="1"/>
  <c r="C595" i="12" s="1"/>
  <c r="C596" i="12" s="1"/>
  <c r="C597" i="12" s="1"/>
  <c r="C598" i="12" s="1"/>
  <c r="C599" i="12" s="1"/>
  <c r="C600" i="12" s="1"/>
  <c r="C601" i="12" s="1"/>
  <c r="C602" i="12" s="1"/>
  <c r="C603" i="12" s="1"/>
  <c r="C604" i="12" s="1"/>
  <c r="C605" i="12" s="1"/>
  <c r="C606" i="12" s="1"/>
  <c r="C607" i="12" s="1"/>
  <c r="C608" i="12" s="1"/>
  <c r="C609" i="12" s="1"/>
  <c r="C610" i="12" s="1"/>
  <c r="C611" i="12" s="1"/>
  <c r="C612" i="12" s="1"/>
  <c r="C613" i="12" s="1"/>
  <c r="C614" i="12" s="1"/>
  <c r="C615" i="12" s="1"/>
  <c r="C616" i="12" s="1"/>
  <c r="C617" i="12" s="1"/>
  <c r="C618" i="12" s="1"/>
  <c r="C619" i="12" s="1"/>
  <c r="C620" i="12" s="1"/>
  <c r="C621" i="12" s="1"/>
  <c r="C622" i="12" s="1"/>
  <c r="C623" i="12" s="1"/>
  <c r="C624" i="12" s="1"/>
  <c r="C625" i="12" s="1"/>
  <c r="C626" i="12" s="1"/>
  <c r="C627" i="12" s="1"/>
  <c r="C628" i="12" s="1"/>
  <c r="C629" i="12" s="1"/>
  <c r="C630" i="12" s="1"/>
  <c r="C631" i="12" s="1"/>
  <c r="C632" i="12" s="1"/>
  <c r="C633" i="12" s="1"/>
  <c r="C634" i="12" s="1"/>
  <c r="C635" i="12" s="1"/>
  <c r="C636" i="12" s="1"/>
  <c r="C637" i="12" s="1"/>
  <c r="C638" i="12" s="1"/>
  <c r="C639" i="12" s="1"/>
  <c r="C640" i="12" s="1"/>
  <c r="C641" i="12" s="1"/>
  <c r="C642" i="12" s="1"/>
  <c r="C643" i="12" s="1"/>
  <c r="C644" i="12" s="1"/>
  <c r="C645" i="12" s="1"/>
  <c r="C646" i="12" s="1"/>
  <c r="C647" i="12" s="1"/>
  <c r="C648" i="12" s="1"/>
  <c r="C649" i="12" s="1"/>
  <c r="C650" i="12" s="1"/>
  <c r="C651" i="12" s="1"/>
  <c r="C652" i="12" s="1"/>
  <c r="C653" i="12" s="1"/>
  <c r="C654" i="12" s="1"/>
  <c r="C655" i="12" s="1"/>
  <c r="C656" i="12" s="1"/>
  <c r="C657" i="12" s="1"/>
  <c r="C658" i="12" s="1"/>
  <c r="C659" i="12" s="1"/>
  <c r="C660" i="12" s="1"/>
  <c r="C661" i="12" s="1"/>
  <c r="C662" i="12" s="1"/>
  <c r="C663" i="12" s="1"/>
  <c r="C664" i="12" s="1"/>
  <c r="C665" i="12" s="1"/>
  <c r="C666" i="12" s="1"/>
  <c r="C667" i="12" s="1"/>
  <c r="C668" i="12" s="1"/>
  <c r="C669" i="12" s="1"/>
  <c r="C670" i="12" s="1"/>
  <c r="C671" i="12" s="1"/>
  <c r="C672" i="12" s="1"/>
  <c r="C673" i="12" s="1"/>
  <c r="C674" i="12" s="1"/>
  <c r="C675" i="12" s="1"/>
  <c r="C676" i="12" s="1"/>
  <c r="C677" i="12" s="1"/>
  <c r="C678" i="12" s="1"/>
  <c r="C679" i="12" s="1"/>
  <c r="C680" i="12" s="1"/>
  <c r="C681" i="12" s="1"/>
  <c r="C682" i="12" s="1"/>
  <c r="C683" i="12" s="1"/>
  <c r="C684" i="12" s="1"/>
  <c r="C685" i="12" s="1"/>
  <c r="C686" i="12" s="1"/>
  <c r="C687" i="12" s="1"/>
  <c r="C688" i="12" s="1"/>
  <c r="C689" i="12" s="1"/>
  <c r="C690" i="12" s="1"/>
  <c r="C691" i="12" s="1"/>
  <c r="C692" i="12" s="1"/>
  <c r="C693" i="12" s="1"/>
  <c r="C694" i="12" s="1"/>
  <c r="C695" i="12" s="1"/>
  <c r="C696" i="12" s="1"/>
  <c r="C697" i="12" s="1"/>
  <c r="C698" i="12" s="1"/>
  <c r="C699" i="12" s="1"/>
  <c r="C700" i="12" s="1"/>
  <c r="C701" i="12" s="1"/>
  <c r="C702" i="12" s="1"/>
  <c r="C703" i="12" s="1"/>
  <c r="C704" i="12" s="1"/>
  <c r="C705" i="12" s="1"/>
  <c r="C706" i="12" s="1"/>
  <c r="C707" i="12" s="1"/>
  <c r="C708" i="12" s="1"/>
  <c r="C709" i="12" s="1"/>
  <c r="C710" i="12" s="1"/>
  <c r="C711" i="12" s="1"/>
  <c r="C712" i="12" s="1"/>
  <c r="C713" i="12" s="1"/>
  <c r="C714" i="12" s="1"/>
  <c r="C715" i="12" s="1"/>
  <c r="C716" i="12" s="1"/>
  <c r="C717" i="12" s="1"/>
  <c r="C718" i="12" s="1"/>
  <c r="C719" i="12" s="1"/>
  <c r="C720" i="12" s="1"/>
  <c r="C721" i="12" s="1"/>
  <c r="C722" i="12" s="1"/>
  <c r="C723" i="12" s="1"/>
  <c r="C724" i="12" s="1"/>
  <c r="C725" i="12" s="1"/>
  <c r="C726" i="12" s="1"/>
  <c r="C727" i="12" s="1"/>
  <c r="C728" i="12" s="1"/>
  <c r="C729" i="12" s="1"/>
  <c r="C730" i="12" s="1"/>
  <c r="C731" i="12" s="1"/>
  <c r="C732" i="12" s="1"/>
  <c r="C733" i="12" s="1"/>
  <c r="C734" i="12" s="1"/>
  <c r="C735" i="12" s="1"/>
  <c r="C736" i="12" s="1"/>
  <c r="C737" i="12" s="1"/>
  <c r="C738" i="12" s="1"/>
  <c r="C739" i="12" s="1"/>
  <c r="C740" i="12" s="1"/>
  <c r="C741" i="12" s="1"/>
  <c r="C742" i="12" s="1"/>
  <c r="C743" i="12" s="1"/>
  <c r="C744" i="12" s="1"/>
  <c r="C745" i="12" s="1"/>
  <c r="C746" i="12" s="1"/>
  <c r="C747" i="12" s="1"/>
  <c r="C748" i="12" s="1"/>
  <c r="C749" i="12" s="1"/>
  <c r="C750" i="12" s="1"/>
  <c r="C751" i="12" s="1"/>
  <c r="C752" i="12" s="1"/>
  <c r="C753" i="12" s="1"/>
  <c r="C754" i="12" s="1"/>
  <c r="C755" i="12" s="1"/>
  <c r="C756" i="12" s="1"/>
  <c r="C757" i="12" s="1"/>
  <c r="C758" i="12" s="1"/>
  <c r="C759" i="12" s="1"/>
  <c r="C760" i="12" s="1"/>
  <c r="C761" i="12" s="1"/>
  <c r="C762" i="12" s="1"/>
  <c r="C763" i="12" s="1"/>
  <c r="C764" i="12" s="1"/>
  <c r="C765" i="12" s="1"/>
  <c r="C766" i="12" s="1"/>
  <c r="C767" i="12" s="1"/>
  <c r="C768" i="12" s="1"/>
  <c r="C769" i="12" s="1"/>
  <c r="C770" i="12" s="1"/>
  <c r="C771" i="12" s="1"/>
  <c r="C772" i="12" s="1"/>
  <c r="C773" i="12" s="1"/>
  <c r="C774" i="12" s="1"/>
  <c r="C775" i="12" s="1"/>
  <c r="C776" i="12" s="1"/>
  <c r="C777" i="12" s="1"/>
  <c r="C778" i="12" s="1"/>
  <c r="C779" i="12" s="1"/>
  <c r="C780" i="12" s="1"/>
  <c r="C781" i="12" s="1"/>
  <c r="C782" i="12" s="1"/>
  <c r="C783" i="12" s="1"/>
  <c r="C784" i="12" s="1"/>
  <c r="C785" i="12" s="1"/>
  <c r="C786" i="12" s="1"/>
  <c r="C787" i="12" s="1"/>
  <c r="C788" i="12" s="1"/>
  <c r="C789" i="12" s="1"/>
  <c r="C790" i="12" s="1"/>
  <c r="C791" i="12" s="1"/>
  <c r="C792" i="12" s="1"/>
  <c r="C793" i="12" s="1"/>
  <c r="C794" i="12" s="1"/>
  <c r="C795" i="12" s="1"/>
  <c r="C796" i="12" s="1"/>
  <c r="C797" i="12" s="1"/>
  <c r="C798" i="12" s="1"/>
  <c r="C799" i="12" s="1"/>
  <c r="C800" i="12" s="1"/>
  <c r="C801" i="12" s="1"/>
  <c r="C802" i="12" s="1"/>
  <c r="C803" i="12" s="1"/>
  <c r="C804" i="12" s="1"/>
  <c r="C805" i="12" s="1"/>
  <c r="C806" i="12" s="1"/>
  <c r="C807" i="12" s="1"/>
  <c r="C808" i="12" s="1"/>
  <c r="C809" i="12" s="1"/>
  <c r="C810" i="12" s="1"/>
  <c r="C811" i="12" s="1"/>
  <c r="C812" i="12" s="1"/>
  <c r="C813" i="12" s="1"/>
  <c r="C814" i="12" s="1"/>
  <c r="C815" i="12" s="1"/>
  <c r="C816" i="12" s="1"/>
  <c r="C817" i="12" s="1"/>
  <c r="C818" i="12" s="1"/>
  <c r="C819" i="12" s="1"/>
  <c r="C820" i="12" s="1"/>
  <c r="C821" i="12" s="1"/>
  <c r="C822" i="12" s="1"/>
  <c r="C823" i="12" s="1"/>
  <c r="C824" i="12" s="1"/>
  <c r="C825" i="12" s="1"/>
  <c r="C826" i="12" s="1"/>
  <c r="C827" i="12" s="1"/>
  <c r="C828" i="12" s="1"/>
  <c r="C829" i="12" s="1"/>
  <c r="C830" i="12" s="1"/>
  <c r="C831" i="12" s="1"/>
  <c r="C832" i="12" s="1"/>
  <c r="C833" i="12" s="1"/>
  <c r="C834" i="12" s="1"/>
  <c r="C835" i="12" s="1"/>
  <c r="C836" i="12" s="1"/>
  <c r="C837" i="12" s="1"/>
  <c r="C838" i="12" s="1"/>
  <c r="C839" i="12" s="1"/>
  <c r="C840" i="12" s="1"/>
  <c r="C841" i="12" s="1"/>
  <c r="C842" i="12" s="1"/>
  <c r="C843" i="12" s="1"/>
  <c r="C844" i="12" s="1"/>
  <c r="C845" i="12" s="1"/>
  <c r="C846" i="12" s="1"/>
  <c r="C847" i="12" s="1"/>
  <c r="C848" i="12" s="1"/>
  <c r="C849" i="12" s="1"/>
  <c r="C850" i="12" s="1"/>
  <c r="C851" i="12" s="1"/>
  <c r="C852" i="12" s="1"/>
  <c r="C853" i="12" s="1"/>
  <c r="C854" i="12" s="1"/>
  <c r="C855" i="12" s="1"/>
  <c r="C856" i="12" s="1"/>
  <c r="C857" i="12" s="1"/>
  <c r="C858" i="12" s="1"/>
  <c r="C859" i="12" s="1"/>
  <c r="C860" i="12" s="1"/>
  <c r="C861" i="12" s="1"/>
  <c r="C862" i="12" s="1"/>
  <c r="C863" i="12" s="1"/>
  <c r="C864" i="12" s="1"/>
  <c r="C865" i="12" s="1"/>
  <c r="C866" i="12" s="1"/>
  <c r="C867" i="12" s="1"/>
  <c r="C868" i="12" s="1"/>
  <c r="C869" i="12" s="1"/>
  <c r="C870" i="12" s="1"/>
  <c r="C871" i="12" s="1"/>
  <c r="C872" i="12" s="1"/>
  <c r="C873" i="12" s="1"/>
  <c r="C874" i="12" s="1"/>
  <c r="C875" i="12" s="1"/>
  <c r="C876" i="12" s="1"/>
  <c r="C877" i="12" s="1"/>
  <c r="C878" i="12" s="1"/>
  <c r="C879" i="12" s="1"/>
  <c r="C880" i="12" s="1"/>
  <c r="C881" i="12" s="1"/>
  <c r="C882" i="12" s="1"/>
  <c r="C883" i="12" s="1"/>
  <c r="C884" i="12" s="1"/>
  <c r="C885" i="12" s="1"/>
  <c r="C886" i="12" s="1"/>
  <c r="C887" i="12" s="1"/>
  <c r="C888" i="12" s="1"/>
  <c r="C889" i="12" s="1"/>
  <c r="C890" i="12" s="1"/>
  <c r="C891" i="12" s="1"/>
  <c r="C892" i="12" s="1"/>
  <c r="C893" i="12" s="1"/>
  <c r="C894" i="12" s="1"/>
  <c r="C895" i="12" s="1"/>
  <c r="C896" i="12" s="1"/>
  <c r="C897" i="12" s="1"/>
  <c r="C898" i="12" s="1"/>
  <c r="C899" i="12" s="1"/>
  <c r="C900" i="12" s="1"/>
  <c r="C901" i="12" s="1"/>
  <c r="C902" i="12" s="1"/>
  <c r="C903" i="12" s="1"/>
  <c r="C904" i="12" s="1"/>
  <c r="C905" i="12" s="1"/>
  <c r="C906" i="12" s="1"/>
  <c r="C907" i="12" s="1"/>
  <c r="C908" i="12" s="1"/>
  <c r="C909" i="12" s="1"/>
  <c r="C910" i="12" s="1"/>
  <c r="C911" i="12" s="1"/>
  <c r="C912" i="12" s="1"/>
  <c r="C913" i="12" s="1"/>
  <c r="C914" i="12" s="1"/>
  <c r="C915" i="12" s="1"/>
  <c r="C916" i="12" s="1"/>
  <c r="C917" i="12" s="1"/>
  <c r="C918" i="12" s="1"/>
  <c r="C919" i="12" s="1"/>
  <c r="C920" i="12" s="1"/>
  <c r="C921" i="12" s="1"/>
  <c r="C922" i="12" s="1"/>
  <c r="C923" i="12" s="1"/>
  <c r="C924" i="12" s="1"/>
  <c r="C925" i="12" s="1"/>
  <c r="C926" i="12" s="1"/>
  <c r="C927" i="12" s="1"/>
  <c r="C928" i="12" s="1"/>
  <c r="C929" i="12" s="1"/>
  <c r="C930" i="12" s="1"/>
  <c r="C931" i="12" s="1"/>
  <c r="C932" i="12" s="1"/>
  <c r="C933" i="12" s="1"/>
  <c r="C934" i="12" s="1"/>
  <c r="C935" i="12" s="1"/>
  <c r="C936" i="12" s="1"/>
  <c r="C937" i="12" s="1"/>
  <c r="C938" i="12" s="1"/>
  <c r="C939" i="12" s="1"/>
  <c r="C940" i="12" s="1"/>
  <c r="C941" i="12" s="1"/>
  <c r="C942" i="12" s="1"/>
  <c r="C943" i="12" s="1"/>
  <c r="C944" i="12" s="1"/>
  <c r="C945" i="12" s="1"/>
  <c r="C946" i="12" s="1"/>
  <c r="C947" i="12" s="1"/>
  <c r="C948" i="12" s="1"/>
  <c r="C949" i="12" s="1"/>
  <c r="C950" i="12" s="1"/>
  <c r="C951" i="12" s="1"/>
  <c r="C952" i="12" s="1"/>
  <c r="C953" i="12" s="1"/>
  <c r="C954" i="12" s="1"/>
  <c r="C955" i="12" s="1"/>
  <c r="C956" i="12" s="1"/>
  <c r="C957" i="12" s="1"/>
  <c r="C958" i="12" s="1"/>
  <c r="C959" i="12" s="1"/>
  <c r="C960" i="12" s="1"/>
  <c r="C961" i="12" s="1"/>
  <c r="C962" i="12" s="1"/>
  <c r="C963" i="12" s="1"/>
  <c r="C964" i="12" s="1"/>
  <c r="C965" i="12" s="1"/>
  <c r="C966" i="12" s="1"/>
  <c r="C967" i="12" s="1"/>
  <c r="C968" i="12" s="1"/>
  <c r="C969" i="12" s="1"/>
  <c r="C970" i="12" s="1"/>
  <c r="C971" i="12" s="1"/>
  <c r="C972" i="12" s="1"/>
  <c r="C973" i="12" s="1"/>
  <c r="C974" i="12" s="1"/>
  <c r="C975" i="12" s="1"/>
  <c r="C976" i="12" s="1"/>
  <c r="C977" i="12" s="1"/>
  <c r="C978" i="12" s="1"/>
  <c r="C979" i="12" s="1"/>
  <c r="C980" i="12" s="1"/>
  <c r="C981" i="12" s="1"/>
  <c r="C982" i="12" s="1"/>
  <c r="C983" i="12" s="1"/>
  <c r="C984" i="12" s="1"/>
  <c r="C985" i="12" s="1"/>
  <c r="C986" i="12" s="1"/>
  <c r="C987" i="12" s="1"/>
  <c r="C988" i="12" s="1"/>
  <c r="C989" i="12" s="1"/>
  <c r="C990" i="12" s="1"/>
  <c r="C991" i="12" s="1"/>
  <c r="C992" i="12" s="1"/>
  <c r="C993" i="12" s="1"/>
  <c r="C994" i="12" s="1"/>
  <c r="C995" i="12" s="1"/>
  <c r="C996" i="12" s="1"/>
  <c r="C997" i="12" s="1"/>
  <c r="C998" i="12" s="1"/>
  <c r="C999" i="12" s="1"/>
  <c r="C1000" i="12" s="1"/>
  <c r="C1001" i="12" s="1"/>
  <c r="C1002" i="12" s="1"/>
  <c r="C1003" i="12" s="1"/>
  <c r="C1004" i="12" s="1"/>
  <c r="C1005" i="12" s="1"/>
  <c r="C1006" i="12" s="1"/>
  <c r="C1007" i="12" s="1"/>
  <c r="C1008" i="12" s="1"/>
  <c r="C1009" i="12" s="1"/>
  <c r="C1010" i="12" s="1"/>
  <c r="C1011" i="12" s="1"/>
  <c r="C1012" i="12" s="1"/>
  <c r="C1013" i="12" s="1"/>
  <c r="C1014" i="12" s="1"/>
  <c r="C1015" i="12" s="1"/>
  <c r="C1016" i="12" s="1"/>
  <c r="C1017" i="12" s="1"/>
  <c r="C1018" i="12" s="1"/>
  <c r="C1019" i="12" s="1"/>
  <c r="C1020" i="12" s="1"/>
  <c r="C1021" i="12" s="1"/>
  <c r="C1022" i="12" s="1"/>
  <c r="C1023" i="12" s="1"/>
  <c r="C1024" i="12" s="1"/>
  <c r="C1025" i="12" s="1"/>
  <c r="C1026" i="12" s="1"/>
  <c r="C1027" i="12" s="1"/>
  <c r="C1028" i="12" s="1"/>
  <c r="C1029" i="12" s="1"/>
  <c r="C1030" i="12" s="1"/>
  <c r="C1031" i="12" s="1"/>
  <c r="C1032" i="12" s="1"/>
  <c r="C1033" i="12" s="1"/>
  <c r="C1034" i="12" s="1"/>
  <c r="C1035" i="12" s="1"/>
  <c r="C1036" i="12" s="1"/>
  <c r="C1037" i="12" s="1"/>
  <c r="C1038" i="12" s="1"/>
  <c r="C1039" i="12" s="1"/>
  <c r="C1040" i="12" s="1"/>
  <c r="C1041" i="12" s="1"/>
  <c r="C1042" i="12" s="1"/>
  <c r="C1043" i="12" s="1"/>
  <c r="C1044" i="12" s="1"/>
  <c r="C1045" i="12" s="1"/>
  <c r="C1046" i="12" s="1"/>
  <c r="C1047" i="12" s="1"/>
  <c r="C1048" i="12" s="1"/>
  <c r="C1049" i="12" s="1"/>
  <c r="C1050" i="12" s="1"/>
  <c r="C1051" i="12" s="1"/>
  <c r="C1052" i="12" s="1"/>
  <c r="C1053" i="12" s="1"/>
  <c r="C1054" i="12" s="1"/>
  <c r="C1055" i="12" s="1"/>
  <c r="C1056" i="12" s="1"/>
  <c r="C1057" i="12" s="1"/>
  <c r="C1058" i="12" s="1"/>
  <c r="C1059" i="12" s="1"/>
  <c r="C1060" i="12" s="1"/>
  <c r="C1061" i="12" s="1"/>
  <c r="C1062" i="12" s="1"/>
  <c r="C1063" i="12" s="1"/>
  <c r="C1064" i="12" s="1"/>
  <c r="C1065" i="12" s="1"/>
  <c r="C1066" i="12" s="1"/>
  <c r="C1067" i="12" s="1"/>
  <c r="C1068" i="12" s="1"/>
  <c r="C1069" i="12" s="1"/>
  <c r="C1070" i="12" s="1"/>
  <c r="C1071" i="12" s="1"/>
  <c r="C1072" i="12" s="1"/>
  <c r="C1073" i="12" s="1"/>
  <c r="C1074" i="12" s="1"/>
  <c r="C1075" i="12" s="1"/>
  <c r="C1076" i="12" s="1"/>
  <c r="C1077" i="12" s="1"/>
  <c r="C1078" i="12" s="1"/>
  <c r="C1079" i="12" s="1"/>
  <c r="C1080" i="12" s="1"/>
  <c r="C1081" i="12" s="1"/>
  <c r="C1082" i="12" s="1"/>
  <c r="C1083" i="12" s="1"/>
  <c r="C1084" i="12" s="1"/>
  <c r="C1085" i="12" s="1"/>
  <c r="C1086" i="12" s="1"/>
  <c r="C1087" i="12" s="1"/>
  <c r="C1088" i="12" s="1"/>
  <c r="C1089" i="12" s="1"/>
  <c r="C1090" i="12" s="1"/>
  <c r="C1091" i="12" s="1"/>
  <c r="C1092" i="12" s="1"/>
  <c r="C1093" i="12" s="1"/>
  <c r="C1094" i="12" s="1"/>
  <c r="C1095" i="12" s="1"/>
  <c r="C1096" i="12" s="1"/>
  <c r="C1097" i="12" s="1"/>
  <c r="C1098" i="12" s="1"/>
  <c r="C1099" i="12" s="1"/>
  <c r="C1100" i="12" s="1"/>
  <c r="C1101" i="12" s="1"/>
  <c r="C1102" i="12" s="1"/>
  <c r="C1103" i="12" s="1"/>
  <c r="C1104" i="12" s="1"/>
  <c r="C1105" i="12" s="1"/>
  <c r="C1106" i="12" s="1"/>
  <c r="C1107" i="12" s="1"/>
  <c r="C1108" i="12" s="1"/>
  <c r="C1109" i="12" s="1"/>
  <c r="C1110" i="12" s="1"/>
  <c r="C1111" i="12" s="1"/>
  <c r="C1112" i="12" s="1"/>
  <c r="C1113" i="12" s="1"/>
  <c r="C1114" i="12" s="1"/>
  <c r="C1115" i="12" s="1"/>
  <c r="C1116" i="12" s="1"/>
  <c r="C1117" i="12" s="1"/>
  <c r="C1118" i="12" s="1"/>
  <c r="C1119" i="12" s="1"/>
  <c r="C1120" i="12" s="1"/>
  <c r="C1121" i="12" s="1"/>
  <c r="C1122" i="12" s="1"/>
  <c r="C1123" i="12" s="1"/>
  <c r="C1124" i="12" s="1"/>
  <c r="C1125" i="12" s="1"/>
  <c r="C1126" i="12" s="1"/>
  <c r="C1127" i="12" s="1"/>
  <c r="C1128" i="12" s="1"/>
  <c r="C1129" i="12" s="1"/>
  <c r="C1130" i="12" s="1"/>
  <c r="C1131" i="12" s="1"/>
  <c r="C1132" i="12" s="1"/>
  <c r="C1133" i="12" s="1"/>
  <c r="C1134" i="12" s="1"/>
  <c r="C1135" i="12" s="1"/>
  <c r="C1136" i="12" s="1"/>
  <c r="C1137" i="12" s="1"/>
  <c r="C1138" i="12" s="1"/>
  <c r="C1139" i="12" s="1"/>
  <c r="C1140" i="12" s="1"/>
  <c r="C1141" i="12" s="1"/>
  <c r="C1142" i="12" s="1"/>
  <c r="C1143" i="12" s="1"/>
  <c r="C1144" i="12" s="1"/>
  <c r="C1145" i="12" s="1"/>
  <c r="C1146" i="12" s="1"/>
  <c r="C1147" i="12" s="1"/>
  <c r="C1148" i="12" s="1"/>
  <c r="C1149" i="12" s="1"/>
  <c r="C1150" i="12" s="1"/>
  <c r="C1151" i="12" s="1"/>
  <c r="C1152" i="12" s="1"/>
  <c r="C1153" i="12" s="1"/>
  <c r="C1154" i="12" s="1"/>
  <c r="C1155" i="12" s="1"/>
  <c r="C1156" i="12" s="1"/>
  <c r="C1157" i="12" s="1"/>
  <c r="C1158" i="12" s="1"/>
  <c r="C1159" i="12" s="1"/>
  <c r="C1160" i="12" s="1"/>
  <c r="C1161" i="12" s="1"/>
  <c r="C1162" i="12" s="1"/>
  <c r="C1163" i="12" s="1"/>
  <c r="C1164" i="12" s="1"/>
  <c r="C1165" i="12" s="1"/>
  <c r="C1166" i="12" s="1"/>
  <c r="C1167" i="12" s="1"/>
  <c r="C1168" i="12" s="1"/>
  <c r="C1169" i="12" s="1"/>
  <c r="C1170" i="12" s="1"/>
  <c r="C1171" i="12" s="1"/>
  <c r="C1172" i="12" s="1"/>
  <c r="C1173" i="12" s="1"/>
  <c r="C1174" i="12" s="1"/>
  <c r="C1175" i="12" s="1"/>
  <c r="C1176" i="12" s="1"/>
  <c r="C1177" i="12" s="1"/>
  <c r="C1178" i="12" s="1"/>
  <c r="C1179" i="12" s="1"/>
  <c r="C1180" i="12" s="1"/>
  <c r="C1181" i="12" s="1"/>
  <c r="C1182" i="12" s="1"/>
  <c r="C1183" i="12" s="1"/>
  <c r="C1184" i="12" s="1"/>
  <c r="C1185" i="12" s="1"/>
  <c r="C1186" i="12" s="1"/>
  <c r="C1187" i="12" s="1"/>
  <c r="C1188" i="12" s="1"/>
  <c r="C1189" i="12" s="1"/>
  <c r="C1190" i="12" s="1"/>
  <c r="C1191" i="12" s="1"/>
  <c r="C1192" i="12" s="1"/>
  <c r="C1193" i="12" s="1"/>
  <c r="C1194" i="12" s="1"/>
  <c r="C1195" i="12" s="1"/>
  <c r="C1196" i="12" s="1"/>
  <c r="C1197" i="12" s="1"/>
  <c r="C1198" i="12" s="1"/>
  <c r="C1199" i="12" s="1"/>
  <c r="C1200" i="12" s="1"/>
  <c r="C1201" i="12" s="1"/>
  <c r="C1202" i="12" s="1"/>
  <c r="C1203" i="12" s="1"/>
  <c r="C1204" i="12" s="1"/>
  <c r="C1205" i="12" s="1"/>
  <c r="C1206" i="12" s="1"/>
  <c r="C1207" i="12" s="1"/>
  <c r="C1208" i="12" s="1"/>
  <c r="C1209" i="12" s="1"/>
  <c r="C1210" i="12" s="1"/>
  <c r="C1211" i="12" s="1"/>
  <c r="C1212" i="12" s="1"/>
  <c r="C1213" i="12" s="1"/>
  <c r="C1214" i="12" s="1"/>
  <c r="C1215" i="12" s="1"/>
  <c r="C1216" i="12" s="1"/>
  <c r="C1217" i="12" s="1"/>
  <c r="C1218" i="12" s="1"/>
  <c r="C1219" i="12" s="1"/>
  <c r="C1220" i="12" s="1"/>
  <c r="C1221" i="12" s="1"/>
  <c r="C1222" i="12" s="1"/>
  <c r="C1223" i="12" s="1"/>
  <c r="C1224" i="12" s="1"/>
  <c r="C1225" i="12" s="1"/>
  <c r="C1226" i="12" s="1"/>
  <c r="C1227" i="12" s="1"/>
  <c r="C1228" i="12" s="1"/>
  <c r="C1229" i="12" s="1"/>
  <c r="C1230" i="12" s="1"/>
  <c r="C1231" i="12" s="1"/>
  <c r="C1232" i="12" s="1"/>
  <c r="C1233" i="12" s="1"/>
  <c r="C1234" i="12" s="1"/>
  <c r="C1235" i="12" s="1"/>
  <c r="C1236" i="12" s="1"/>
  <c r="C1237" i="12" s="1"/>
  <c r="C1238" i="12" s="1"/>
  <c r="C1239" i="12" s="1"/>
  <c r="C1240" i="12" s="1"/>
  <c r="C1241" i="12" s="1"/>
  <c r="C1242" i="12" s="1"/>
  <c r="C1243" i="12" s="1"/>
  <c r="C1244" i="12" s="1"/>
  <c r="C1245" i="12" s="1"/>
  <c r="C1246" i="12" s="1"/>
  <c r="C1247" i="12" s="1"/>
  <c r="C1248" i="12" s="1"/>
  <c r="C1249" i="12" s="1"/>
  <c r="C1250" i="12" s="1"/>
  <c r="C1251" i="12" s="1"/>
  <c r="C1252" i="12" s="1"/>
  <c r="C1253" i="12" s="1"/>
  <c r="C1254" i="12" s="1"/>
  <c r="C1255" i="12" s="1"/>
  <c r="C1256" i="12" s="1"/>
  <c r="C1257" i="12" s="1"/>
  <c r="C1258" i="12" s="1"/>
  <c r="C1259" i="12" s="1"/>
  <c r="C1260" i="12" s="1"/>
  <c r="C1261" i="12" s="1"/>
  <c r="C1262" i="12" s="1"/>
  <c r="C1263" i="12" s="1"/>
  <c r="C1264" i="12" s="1"/>
  <c r="C1265" i="12" s="1"/>
  <c r="C1266" i="12" s="1"/>
  <c r="C1267" i="12" s="1"/>
  <c r="C1268" i="12" s="1"/>
  <c r="C1269" i="12" s="1"/>
  <c r="C1270" i="12" s="1"/>
  <c r="C1271" i="12" s="1"/>
  <c r="C1272" i="12" s="1"/>
  <c r="C1273" i="12" s="1"/>
  <c r="C1274" i="12" s="1"/>
  <c r="C1275" i="12" s="1"/>
  <c r="C1276" i="12" s="1"/>
  <c r="C1277" i="12" s="1"/>
  <c r="C1278" i="12" s="1"/>
  <c r="C1279" i="12" s="1"/>
  <c r="C1280" i="12" s="1"/>
  <c r="C1281" i="12" s="1"/>
  <c r="C1282" i="12" s="1"/>
  <c r="C1283" i="12" s="1"/>
  <c r="C1284" i="12" s="1"/>
  <c r="C1285" i="12" s="1"/>
  <c r="C1286" i="12" s="1"/>
  <c r="C1287" i="12" s="1"/>
  <c r="C1288" i="12" s="1"/>
  <c r="C1289" i="12" s="1"/>
  <c r="C1290" i="12" s="1"/>
  <c r="C1291" i="12" s="1"/>
  <c r="C1292" i="12" s="1"/>
  <c r="C1293" i="12" s="1"/>
  <c r="C1294" i="12" s="1"/>
  <c r="C1295" i="12" s="1"/>
  <c r="C1296" i="12" s="1"/>
  <c r="C1297" i="12" s="1"/>
  <c r="C1298" i="12" s="1"/>
  <c r="C1299" i="12" s="1"/>
  <c r="C1300" i="12" s="1"/>
  <c r="C1301" i="12" s="1"/>
  <c r="C1302" i="12" s="1"/>
  <c r="C1303" i="12" s="1"/>
  <c r="C1304" i="12" s="1"/>
  <c r="C1305" i="12" s="1"/>
  <c r="C1306" i="12" s="1"/>
  <c r="C1307" i="12" s="1"/>
  <c r="C1308" i="12" s="1"/>
  <c r="C1309" i="12" s="1"/>
  <c r="C1310" i="12" s="1"/>
  <c r="C1311" i="12" s="1"/>
  <c r="C1312" i="12" s="1"/>
  <c r="C1313" i="12" s="1"/>
  <c r="C1314" i="12" s="1"/>
  <c r="C1315" i="12" s="1"/>
  <c r="C1316" i="12" s="1"/>
  <c r="C1317" i="12" s="1"/>
  <c r="C1318" i="12" s="1"/>
  <c r="C1319" i="12" s="1"/>
  <c r="C1320" i="12" s="1"/>
  <c r="C1321" i="12" s="1"/>
  <c r="C1322" i="12" s="1"/>
  <c r="C1323" i="12" s="1"/>
  <c r="C1324" i="12" s="1"/>
  <c r="C1325" i="12" s="1"/>
  <c r="C1326" i="12" s="1"/>
  <c r="C1327" i="12" s="1"/>
  <c r="C1328" i="12" s="1"/>
  <c r="C1329" i="12" s="1"/>
  <c r="C1330" i="12" s="1"/>
  <c r="C1331" i="12" s="1"/>
  <c r="C1332" i="12" s="1"/>
  <c r="C1333" i="12" s="1"/>
  <c r="C1334" i="12" s="1"/>
  <c r="C1335" i="12" s="1"/>
  <c r="C1336" i="12" s="1"/>
  <c r="C1337" i="12" s="1"/>
  <c r="C1338" i="12" s="1"/>
  <c r="C1339" i="12" s="1"/>
  <c r="C1340" i="12" s="1"/>
  <c r="C1341" i="12" s="1"/>
  <c r="C1342" i="12" s="1"/>
  <c r="C1343" i="12" s="1"/>
  <c r="C1344" i="12" s="1"/>
  <c r="C1345" i="12" s="1"/>
  <c r="C1346" i="12" s="1"/>
  <c r="C1347" i="12" s="1"/>
  <c r="C1348" i="12" s="1"/>
  <c r="C1349" i="12" s="1"/>
  <c r="C1350" i="12" s="1"/>
  <c r="C1351" i="12" s="1"/>
  <c r="C1352" i="12" s="1"/>
  <c r="C1353" i="12" s="1"/>
  <c r="C1354" i="12" s="1"/>
  <c r="C1355" i="12" s="1"/>
  <c r="C1356" i="12" s="1"/>
  <c r="C1357" i="12" s="1"/>
  <c r="C1358" i="12" s="1"/>
  <c r="C1359" i="12" s="1"/>
  <c r="C1360" i="12" s="1"/>
  <c r="C1361" i="12" s="1"/>
  <c r="C1362" i="12" s="1"/>
  <c r="C1363" i="12" s="1"/>
  <c r="C1364" i="12" s="1"/>
  <c r="C1365" i="12" s="1"/>
  <c r="C1366" i="12" s="1"/>
  <c r="C1367" i="12" s="1"/>
  <c r="C1368" i="12" s="1"/>
  <c r="C1369" i="12" s="1"/>
  <c r="C1370" i="12" s="1"/>
  <c r="C1371" i="12" s="1"/>
  <c r="C1372" i="12" s="1"/>
  <c r="C1373" i="12" s="1"/>
  <c r="C1374" i="12" s="1"/>
  <c r="C1375" i="12" s="1"/>
  <c r="C1376" i="12" s="1"/>
  <c r="C1377" i="12" s="1"/>
  <c r="C1378" i="12" s="1"/>
  <c r="C1379" i="12" s="1"/>
  <c r="C1380" i="12" s="1"/>
  <c r="C1381" i="12" s="1"/>
  <c r="C1382" i="12" s="1"/>
  <c r="C1383" i="12" s="1"/>
  <c r="C1384" i="12" s="1"/>
  <c r="C1385" i="12" s="1"/>
  <c r="C1386" i="12" s="1"/>
  <c r="C1387" i="12" s="1"/>
  <c r="C1388" i="12" s="1"/>
  <c r="C1389" i="12" s="1"/>
  <c r="C1390" i="12" s="1"/>
  <c r="C1391" i="12" s="1"/>
  <c r="C1392" i="12" s="1"/>
  <c r="C1393" i="12" s="1"/>
  <c r="C1394" i="12" s="1"/>
  <c r="C1395" i="12" s="1"/>
  <c r="C1396" i="12" s="1"/>
  <c r="C1397" i="12" s="1"/>
  <c r="C1398" i="12" s="1"/>
  <c r="C1399" i="12" s="1"/>
  <c r="C1400" i="12" s="1"/>
  <c r="C1401" i="12" s="1"/>
  <c r="C1402" i="12" s="1"/>
  <c r="C1403" i="12" s="1"/>
  <c r="C1404" i="12" s="1"/>
  <c r="C1405" i="12" s="1"/>
  <c r="C1406" i="12" s="1"/>
  <c r="C1407" i="12" s="1"/>
  <c r="C1408" i="12" s="1"/>
  <c r="C1409" i="12" s="1"/>
  <c r="C1410" i="12" s="1"/>
  <c r="C1411" i="12" s="1"/>
  <c r="C1412" i="12" s="1"/>
  <c r="C1413" i="12" s="1"/>
  <c r="C1414" i="12" s="1"/>
  <c r="C1415" i="12" s="1"/>
  <c r="C1416" i="12" s="1"/>
  <c r="C1417" i="12" s="1"/>
  <c r="C1418" i="12" s="1"/>
  <c r="C1419" i="12" s="1"/>
  <c r="C1420" i="12" s="1"/>
  <c r="C1421" i="12" s="1"/>
  <c r="C1422" i="12" s="1"/>
  <c r="C1423" i="12" s="1"/>
  <c r="C1424" i="12" s="1"/>
  <c r="C1425" i="12" s="1"/>
  <c r="C1426" i="12" s="1"/>
  <c r="C1427" i="12" s="1"/>
  <c r="C1428" i="12" s="1"/>
  <c r="C1429" i="12" s="1"/>
  <c r="C1430" i="12" s="1"/>
  <c r="C1431" i="12" s="1"/>
  <c r="C1432" i="12" s="1"/>
  <c r="C1433" i="12" s="1"/>
  <c r="C1434" i="12" s="1"/>
  <c r="C1435" i="12" s="1"/>
  <c r="C1436" i="12" s="1"/>
  <c r="C1437" i="12" s="1"/>
  <c r="C1438" i="12" s="1"/>
  <c r="C1439" i="12" s="1"/>
  <c r="C1440" i="12" s="1"/>
  <c r="C1441" i="12" s="1"/>
  <c r="C1442" i="12" s="1"/>
  <c r="C1443" i="12" s="1"/>
  <c r="C1444" i="12" s="1"/>
  <c r="C1445" i="12" s="1"/>
  <c r="G18" i="8"/>
  <c r="L18" i="8"/>
  <c r="K18" i="8"/>
  <c r="J18" i="8"/>
  <c r="I18" i="8"/>
  <c r="H18" i="8"/>
  <c r="F29" i="4"/>
  <c r="G29" i="4"/>
  <c r="H29" i="4"/>
  <c r="I29" i="4"/>
  <c r="J29" i="4"/>
  <c r="K29" i="4"/>
  <c r="L29" i="4"/>
  <c r="E29" i="4"/>
  <c r="C62" i="5" l="1"/>
  <c r="E62" i="5" s="1"/>
  <c r="M20" i="4"/>
  <c r="G19" i="8"/>
  <c r="C1446" i="12"/>
  <c r="L19" i="8"/>
  <c r="K19" i="8"/>
  <c r="J19" i="8"/>
  <c r="I19" i="8"/>
  <c r="H19" i="8"/>
  <c r="C63" i="5" l="1"/>
  <c r="E63" i="5" s="1"/>
  <c r="O34" i="8"/>
  <c r="O21" i="8"/>
  <c r="M25" i="8"/>
  <c r="O29" i="8"/>
  <c r="O33" i="8"/>
  <c r="M21" i="8"/>
  <c r="O25" i="8"/>
  <c r="M29" i="8"/>
  <c r="M33" i="8"/>
  <c r="M34" i="8"/>
  <c r="O22" i="8"/>
  <c r="O26" i="8"/>
  <c r="M30" i="8"/>
  <c r="M22" i="8"/>
  <c r="M26" i="8"/>
  <c r="O30" i="8"/>
  <c r="O35" i="8"/>
  <c r="O23" i="8"/>
  <c r="M27" i="8"/>
  <c r="O31" i="8"/>
  <c r="M35" i="8"/>
  <c r="M23" i="8"/>
  <c r="O27" i="8"/>
  <c r="M31" i="8"/>
  <c r="M20" i="8"/>
  <c r="M24" i="8"/>
  <c r="O28" i="8"/>
  <c r="O32" i="8"/>
  <c r="O20" i="8"/>
  <c r="O24" i="8"/>
  <c r="M28" i="8"/>
  <c r="M32" i="8"/>
  <c r="M21" i="4"/>
  <c r="F62" i="9"/>
  <c r="E62" i="9" s="1"/>
  <c r="G20" i="8"/>
  <c r="C1447" i="12"/>
  <c r="L20" i="8"/>
  <c r="K20" i="8"/>
  <c r="J20" i="8"/>
  <c r="I20" i="8"/>
  <c r="H20" i="8"/>
  <c r="C64" i="5" l="1"/>
  <c r="E64" i="5" s="1"/>
  <c r="M22" i="4"/>
  <c r="F77" i="9"/>
  <c r="E77" i="9" s="1"/>
  <c r="G21" i="8"/>
  <c r="C1448" i="12"/>
  <c r="L21" i="8"/>
  <c r="K21" i="8"/>
  <c r="J21" i="8"/>
  <c r="I21" i="8"/>
  <c r="H21" i="8"/>
  <c r="C65" i="5" l="1"/>
  <c r="M23" i="4"/>
  <c r="F92" i="9"/>
  <c r="E92" i="9" s="1"/>
  <c r="G22" i="8"/>
  <c r="C1449" i="12"/>
  <c r="H22" i="8"/>
  <c r="L22" i="8"/>
  <c r="K22" i="8"/>
  <c r="J22" i="8"/>
  <c r="I22" i="8"/>
  <c r="E65" i="5" l="1"/>
  <c r="C66" i="5"/>
  <c r="E66" i="5" s="1"/>
  <c r="M24" i="4"/>
  <c r="F107" i="9"/>
  <c r="E107" i="9" s="1"/>
  <c r="G23" i="8"/>
  <c r="C1450" i="12"/>
  <c r="L23" i="8"/>
  <c r="K23" i="8"/>
  <c r="J23" i="8"/>
  <c r="I23" i="8"/>
  <c r="H23" i="8"/>
  <c r="C67" i="5" l="1"/>
  <c r="E67" i="5" s="1"/>
  <c r="M25" i="4"/>
  <c r="F122" i="9"/>
  <c r="E122" i="9" s="1"/>
  <c r="G24" i="8"/>
  <c r="C1451" i="12"/>
  <c r="L24" i="8"/>
  <c r="K24" i="8"/>
  <c r="J24" i="8"/>
  <c r="I24" i="8"/>
  <c r="H24" i="8"/>
  <c r="C68" i="5" l="1"/>
  <c r="E68" i="5" s="1"/>
  <c r="M26" i="4"/>
  <c r="F137" i="9"/>
  <c r="E137" i="9" s="1"/>
  <c r="G25" i="8"/>
  <c r="C1452" i="12"/>
  <c r="L25" i="8"/>
  <c r="K25" i="8"/>
  <c r="J25" i="8"/>
  <c r="I25" i="8"/>
  <c r="H25" i="8"/>
  <c r="C69" i="5" l="1"/>
  <c r="E69" i="5" s="1"/>
  <c r="M27" i="4"/>
  <c r="F152" i="9"/>
  <c r="E152" i="9" s="1"/>
  <c r="G26" i="8"/>
  <c r="C1453" i="12"/>
  <c r="L26" i="8"/>
  <c r="K26" i="8"/>
  <c r="J26" i="8"/>
  <c r="I26" i="8"/>
  <c r="H26" i="8"/>
  <c r="C70" i="5" l="1"/>
  <c r="E70" i="5" s="1"/>
  <c r="M28" i="4"/>
  <c r="M29" i="4" s="1"/>
  <c r="F167" i="9"/>
  <c r="E167" i="9" s="1"/>
  <c r="G27" i="8"/>
  <c r="C1454" i="12"/>
  <c r="L27" i="8"/>
  <c r="K27" i="8"/>
  <c r="J27" i="8"/>
  <c r="I27" i="8"/>
  <c r="H27" i="8"/>
  <c r="C71" i="5" l="1"/>
  <c r="E71" i="5" s="1"/>
  <c r="F182" i="9"/>
  <c r="E182" i="9" s="1"/>
  <c r="C14" i="4"/>
  <c r="G28" i="8"/>
  <c r="C1455" i="12"/>
  <c r="L28" i="8"/>
  <c r="K28" i="8"/>
  <c r="J28" i="8"/>
  <c r="I28" i="8"/>
  <c r="H28" i="8"/>
  <c r="C72" i="5" l="1"/>
  <c r="E72" i="5" s="1"/>
  <c r="G29" i="8"/>
  <c r="C1456" i="12"/>
  <c r="L29" i="8"/>
  <c r="K29" i="8"/>
  <c r="J29" i="8"/>
  <c r="I29" i="8"/>
  <c r="H29" i="8"/>
  <c r="N29" i="8"/>
  <c r="C73" i="5" l="1"/>
  <c r="E73" i="5" s="1"/>
  <c r="G30" i="8"/>
  <c r="C1457" i="12"/>
  <c r="L30" i="8"/>
  <c r="K30" i="8"/>
  <c r="J30" i="8"/>
  <c r="I30" i="8"/>
  <c r="H30" i="8"/>
  <c r="N30" i="8"/>
  <c r="C74" i="5" l="1"/>
  <c r="E74" i="5" s="1"/>
  <c r="G31" i="8"/>
  <c r="C1458" i="12"/>
  <c r="L31" i="8"/>
  <c r="K31" i="8"/>
  <c r="J31" i="8"/>
  <c r="I31" i="8"/>
  <c r="H31" i="8"/>
  <c r="N31" i="8"/>
  <c r="C75" i="5" l="1"/>
  <c r="E75" i="5" s="1"/>
  <c r="G32" i="8"/>
  <c r="C1459" i="12"/>
  <c r="L32" i="8"/>
  <c r="K32" i="8"/>
  <c r="J32" i="8"/>
  <c r="I32" i="8"/>
  <c r="H32" i="8"/>
  <c r="N32" i="8"/>
  <c r="C76" i="5" l="1"/>
  <c r="E76" i="5" s="1"/>
  <c r="G33" i="8"/>
  <c r="C1460" i="12"/>
  <c r="L33" i="8"/>
  <c r="K33" i="8"/>
  <c r="J33" i="8"/>
  <c r="I33" i="8"/>
  <c r="H33" i="8"/>
  <c r="N33" i="8"/>
  <c r="C77" i="5" l="1"/>
  <c r="E77" i="5" s="1"/>
  <c r="G34" i="8"/>
  <c r="C1461" i="12"/>
  <c r="L34" i="8"/>
  <c r="K34" i="8"/>
  <c r="J34" i="8"/>
  <c r="I34" i="8"/>
  <c r="H34" i="8"/>
  <c r="N34" i="8"/>
  <c r="C78" i="5" l="1"/>
  <c r="E78" i="5" s="1"/>
  <c r="C36" i="8"/>
  <c r="C1462" i="12"/>
  <c r="L35" i="8"/>
  <c r="K35" i="8"/>
  <c r="J35" i="8"/>
  <c r="I35" i="8"/>
  <c r="H35" i="8"/>
  <c r="G35" i="8"/>
  <c r="N35" i="8"/>
  <c r="C79" i="5" l="1"/>
  <c r="E79" i="5" s="1"/>
  <c r="O36" i="8"/>
  <c r="M36" i="8"/>
  <c r="C37" i="8"/>
  <c r="C1463" i="12"/>
  <c r="L36" i="8"/>
  <c r="K36" i="8"/>
  <c r="J36" i="8"/>
  <c r="I36" i="8"/>
  <c r="G36" i="8"/>
  <c r="H36" i="8"/>
  <c r="N36" i="8"/>
  <c r="C80" i="5" l="1"/>
  <c r="C38" i="8"/>
  <c r="O37" i="8"/>
  <c r="M37" i="8"/>
  <c r="C1464" i="12"/>
  <c r="L37" i="8"/>
  <c r="K37" i="8"/>
  <c r="J37" i="8"/>
  <c r="I37" i="8"/>
  <c r="H37" i="8"/>
  <c r="G37" i="8"/>
  <c r="N37" i="8"/>
  <c r="E80" i="5" l="1"/>
  <c r="C81" i="5"/>
  <c r="E81" i="5" s="1"/>
  <c r="C39" i="8"/>
  <c r="O38" i="8"/>
  <c r="M38" i="8"/>
  <c r="C1465" i="12"/>
  <c r="L38" i="8"/>
  <c r="K38" i="8"/>
  <c r="J38" i="8"/>
  <c r="I38" i="8"/>
  <c r="H38" i="8"/>
  <c r="G38" i="8"/>
  <c r="N38" i="8"/>
  <c r="C82" i="5" l="1"/>
  <c r="E82" i="5" s="1"/>
  <c r="C40" i="8"/>
  <c r="O39" i="8"/>
  <c r="M39" i="8"/>
  <c r="C1466" i="12"/>
  <c r="L39" i="8"/>
  <c r="K39" i="8"/>
  <c r="J39" i="8"/>
  <c r="I39" i="8"/>
  <c r="H39" i="8"/>
  <c r="G39" i="8"/>
  <c r="N39" i="8"/>
  <c r="C83" i="5" l="1"/>
  <c r="E83" i="5" s="1"/>
  <c r="O40" i="8"/>
  <c r="M40" i="8"/>
  <c r="C1467" i="12"/>
  <c r="L40" i="8"/>
  <c r="K40" i="8"/>
  <c r="J40" i="8"/>
  <c r="C41" i="8"/>
  <c r="I40" i="8"/>
  <c r="H40" i="8"/>
  <c r="G40" i="8"/>
  <c r="N40" i="8"/>
  <c r="C84" i="5" l="1"/>
  <c r="E84" i="5" s="1"/>
  <c r="O41" i="8"/>
  <c r="M41" i="8"/>
  <c r="C1468" i="12"/>
  <c r="L41" i="8"/>
  <c r="K41" i="8"/>
  <c r="J41" i="8"/>
  <c r="C42" i="8"/>
  <c r="I41" i="8"/>
  <c r="H41" i="8"/>
  <c r="G41" i="8"/>
  <c r="N41" i="8"/>
  <c r="C85" i="5" l="1"/>
  <c r="E85" i="5" s="1"/>
  <c r="O42" i="8"/>
  <c r="M42" i="8"/>
  <c r="C1469" i="12"/>
  <c r="K42" i="8"/>
  <c r="L42" i="8"/>
  <c r="J42" i="8"/>
  <c r="C43" i="8"/>
  <c r="I42" i="8"/>
  <c r="H42" i="8"/>
  <c r="G42" i="8"/>
  <c r="N42" i="8"/>
  <c r="O43" i="8" l="1"/>
  <c r="M43" i="8"/>
  <c r="C1470" i="12"/>
  <c r="L43" i="8"/>
  <c r="K43" i="8"/>
  <c r="J43" i="8"/>
  <c r="C44" i="8"/>
  <c r="I43" i="8"/>
  <c r="H43" i="8"/>
  <c r="G43" i="8"/>
  <c r="N43" i="8"/>
  <c r="O44" i="8" l="1"/>
  <c r="M44" i="8"/>
  <c r="C1471" i="12"/>
  <c r="L44" i="8"/>
  <c r="K44" i="8"/>
  <c r="J44" i="8"/>
  <c r="C45" i="8"/>
  <c r="I44" i="8"/>
  <c r="H44" i="8"/>
  <c r="G44" i="8"/>
  <c r="N44" i="8"/>
  <c r="O45" i="8" l="1"/>
  <c r="M45" i="8"/>
  <c r="C1472" i="12"/>
  <c r="L45" i="8"/>
  <c r="K45" i="8"/>
  <c r="J45" i="8"/>
  <c r="C46" i="8"/>
  <c r="I45" i="8"/>
  <c r="H45" i="8"/>
  <c r="G45" i="8"/>
  <c r="N45" i="8"/>
  <c r="O46" i="8" l="1"/>
  <c r="M46" i="8"/>
  <c r="C1473" i="12"/>
  <c r="L46" i="8"/>
  <c r="K46" i="8"/>
  <c r="J46" i="8"/>
  <c r="C47" i="8"/>
  <c r="I46" i="8"/>
  <c r="H46" i="8"/>
  <c r="G46" i="8"/>
  <c r="N46" i="8"/>
  <c r="O47" i="8" l="1"/>
  <c r="M47" i="8"/>
  <c r="C1474" i="12"/>
  <c r="L47" i="8"/>
  <c r="K47" i="8"/>
  <c r="J47" i="8"/>
  <c r="C48" i="8"/>
  <c r="I47" i="8"/>
  <c r="H47" i="8"/>
  <c r="G47" i="8"/>
  <c r="N47" i="8"/>
  <c r="O48" i="8" l="1"/>
  <c r="M48" i="8"/>
  <c r="C1475" i="12"/>
  <c r="L48" i="8"/>
  <c r="K48" i="8"/>
  <c r="J48" i="8"/>
  <c r="C49" i="8"/>
  <c r="I48" i="8"/>
  <c r="H48" i="8"/>
  <c r="G48" i="8"/>
  <c r="N48" i="8"/>
  <c r="O49" i="8" l="1"/>
  <c r="M49" i="8"/>
  <c r="C1476" i="12"/>
  <c r="L49" i="8"/>
  <c r="K49" i="8"/>
  <c r="J49" i="8"/>
  <c r="C50" i="8"/>
  <c r="I49" i="8"/>
  <c r="H49" i="8"/>
  <c r="G49" i="8"/>
  <c r="N49" i="8"/>
  <c r="O50" i="8" l="1"/>
  <c r="M50" i="8"/>
  <c r="C1477" i="12"/>
  <c r="L50" i="8"/>
  <c r="K50" i="8"/>
  <c r="J50" i="8"/>
  <c r="C51" i="8"/>
  <c r="I50" i="8"/>
  <c r="H50" i="8"/>
  <c r="G50" i="8"/>
  <c r="N50" i="8"/>
  <c r="O51" i="8" l="1"/>
  <c r="M51" i="8"/>
  <c r="C1478" i="12"/>
  <c r="L51" i="8"/>
  <c r="K51" i="8"/>
  <c r="J51" i="8"/>
  <c r="C52" i="8"/>
  <c r="I51" i="8"/>
  <c r="H51" i="8"/>
  <c r="G51" i="8"/>
  <c r="N51" i="8"/>
  <c r="O52" i="8" l="1"/>
  <c r="M52" i="8"/>
  <c r="C1479" i="12"/>
  <c r="L52" i="8"/>
  <c r="K52" i="8"/>
  <c r="J52" i="8"/>
  <c r="C53" i="8"/>
  <c r="I52" i="8"/>
  <c r="H52" i="8"/>
  <c r="G52" i="8"/>
  <c r="N52" i="8"/>
  <c r="O53" i="8" l="1"/>
  <c r="M53" i="8"/>
  <c r="C1480" i="12"/>
  <c r="L53" i="8"/>
  <c r="K53" i="8"/>
  <c r="J53" i="8"/>
  <c r="C54" i="8"/>
  <c r="I53" i="8"/>
  <c r="H53" i="8"/>
  <c r="G53" i="8"/>
  <c r="N53" i="8"/>
  <c r="O54" i="8" l="1"/>
  <c r="M54" i="8"/>
  <c r="C1481" i="12"/>
  <c r="L54" i="8"/>
  <c r="K54" i="8"/>
  <c r="J54" i="8"/>
  <c r="C55" i="8"/>
  <c r="I54" i="8"/>
  <c r="H54" i="8"/>
  <c r="G54" i="8"/>
  <c r="N54" i="8"/>
  <c r="O55" i="8" l="1"/>
  <c r="M55" i="8"/>
  <c r="C1482" i="12"/>
  <c r="L55" i="8"/>
  <c r="K55" i="8"/>
  <c r="J55" i="8"/>
  <c r="C56" i="8"/>
  <c r="I55" i="8"/>
  <c r="H55" i="8"/>
  <c r="G55" i="8"/>
  <c r="N55" i="8"/>
  <c r="O56" i="8" l="1"/>
  <c r="M56" i="8"/>
  <c r="C1483" i="12"/>
  <c r="L56" i="8"/>
  <c r="K56" i="8"/>
  <c r="J56" i="8"/>
  <c r="C57" i="8"/>
  <c r="I56" i="8"/>
  <c r="H56" i="8"/>
  <c r="G56" i="8"/>
  <c r="N56" i="8"/>
  <c r="O57" i="8" l="1"/>
  <c r="M57" i="8"/>
  <c r="C1484" i="12"/>
  <c r="L57" i="8"/>
  <c r="K57" i="8"/>
  <c r="J57" i="8"/>
  <c r="C58" i="8"/>
  <c r="I57" i="8"/>
  <c r="H57" i="8"/>
  <c r="G57" i="8"/>
  <c r="N57" i="8"/>
  <c r="O58" i="8" l="1"/>
  <c r="M58" i="8"/>
  <c r="C1485" i="12"/>
  <c r="K58" i="8"/>
  <c r="J58" i="8"/>
  <c r="L58" i="8"/>
  <c r="C59" i="8"/>
  <c r="I58" i="8"/>
  <c r="H58" i="8"/>
  <c r="G58" i="8"/>
  <c r="N58" i="8"/>
  <c r="O59" i="8" l="1"/>
  <c r="M59" i="8"/>
  <c r="C1486" i="12"/>
  <c r="L59" i="8"/>
  <c r="K59" i="8"/>
  <c r="J59" i="8"/>
  <c r="C60" i="8"/>
  <c r="I59" i="8"/>
  <c r="H59" i="8"/>
  <c r="G59" i="8"/>
  <c r="N59" i="8"/>
  <c r="O60" i="8" l="1"/>
  <c r="M60" i="8"/>
  <c r="C1487" i="12"/>
  <c r="L60" i="8"/>
  <c r="K60" i="8"/>
  <c r="J60" i="8"/>
  <c r="C61" i="8"/>
  <c r="I60" i="8"/>
  <c r="H60" i="8"/>
  <c r="G60" i="8"/>
  <c r="N60" i="8"/>
  <c r="O61" i="8" l="1"/>
  <c r="M61" i="8"/>
  <c r="C1488" i="12"/>
  <c r="L61" i="8"/>
  <c r="K61" i="8"/>
  <c r="J61" i="8"/>
  <c r="C62" i="8"/>
  <c r="I61" i="8"/>
  <c r="H61" i="8"/>
  <c r="G61" i="8"/>
  <c r="N61" i="8"/>
  <c r="O62" i="8" l="1"/>
  <c r="M62" i="8"/>
  <c r="C1489" i="12"/>
  <c r="L62" i="8"/>
  <c r="K62" i="8"/>
  <c r="J62" i="8"/>
  <c r="C63" i="8"/>
  <c r="I62" i="8"/>
  <c r="H62" i="8"/>
  <c r="G62" i="8"/>
  <c r="N62" i="8"/>
  <c r="O63" i="8" l="1"/>
  <c r="M63" i="8"/>
  <c r="C1490" i="12"/>
  <c r="L63" i="8"/>
  <c r="K63" i="8"/>
  <c r="J63" i="8"/>
  <c r="C64" i="8"/>
  <c r="I63" i="8"/>
  <c r="H63" i="8"/>
  <c r="G63" i="8"/>
  <c r="N63" i="8"/>
  <c r="O64" i="8" l="1"/>
  <c r="M64" i="8"/>
  <c r="C1491" i="12"/>
  <c r="L64" i="8"/>
  <c r="K64" i="8"/>
  <c r="J64" i="8"/>
  <c r="C65" i="8"/>
  <c r="I64" i="8"/>
  <c r="H64" i="8"/>
  <c r="G64" i="8"/>
  <c r="N64" i="8"/>
  <c r="O65" i="8" l="1"/>
  <c r="M65" i="8"/>
  <c r="C1492" i="12"/>
  <c r="L65" i="8"/>
  <c r="K65" i="8"/>
  <c r="J65" i="8"/>
  <c r="C66" i="8"/>
  <c r="I65" i="8"/>
  <c r="H65" i="8"/>
  <c r="G65" i="8"/>
  <c r="N65" i="8"/>
  <c r="O66" i="8" l="1"/>
  <c r="M66" i="8"/>
  <c r="C1493" i="12"/>
  <c r="L66" i="8"/>
  <c r="K66" i="8"/>
  <c r="J66" i="8"/>
  <c r="C67" i="8"/>
  <c r="I66" i="8"/>
  <c r="H66" i="8"/>
  <c r="G66" i="8"/>
  <c r="N66" i="8"/>
  <c r="O67" i="8" l="1"/>
  <c r="M67" i="8"/>
  <c r="C1494" i="12"/>
  <c r="L67" i="8"/>
  <c r="K67" i="8"/>
  <c r="J67" i="8"/>
  <c r="C68" i="8"/>
  <c r="I67" i="8"/>
  <c r="H67" i="8"/>
  <c r="G67" i="8"/>
  <c r="N67" i="8"/>
  <c r="O68" i="8" l="1"/>
  <c r="M68" i="8"/>
  <c r="C1495" i="12"/>
  <c r="L68" i="8"/>
  <c r="K68" i="8"/>
  <c r="J68" i="8"/>
  <c r="C69" i="8"/>
  <c r="I68" i="8"/>
  <c r="H68" i="8"/>
  <c r="G68" i="8"/>
  <c r="N68" i="8"/>
  <c r="O69" i="8" l="1"/>
  <c r="M69" i="8"/>
  <c r="C1496" i="12"/>
  <c r="L69" i="8"/>
  <c r="K69" i="8"/>
  <c r="J69" i="8"/>
  <c r="C70" i="8"/>
  <c r="I69" i="8"/>
  <c r="H69" i="8"/>
  <c r="G69" i="8"/>
  <c r="N69" i="8"/>
  <c r="O70" i="8" l="1"/>
  <c r="M70" i="8"/>
  <c r="C1497" i="12"/>
  <c r="L70" i="8"/>
  <c r="K70" i="8"/>
  <c r="J70" i="8"/>
  <c r="C71" i="8"/>
  <c r="I70" i="8"/>
  <c r="H70" i="8"/>
  <c r="G70" i="8"/>
  <c r="N70" i="8"/>
  <c r="O71" i="8" l="1"/>
  <c r="M71" i="8"/>
  <c r="C1498" i="12"/>
  <c r="L71" i="8"/>
  <c r="K71" i="8"/>
  <c r="J71" i="8"/>
  <c r="C72" i="8"/>
  <c r="I71" i="8"/>
  <c r="H71" i="8"/>
  <c r="G71" i="8"/>
  <c r="N71" i="8"/>
  <c r="O72" i="8" l="1"/>
  <c r="M72" i="8"/>
  <c r="C1499" i="12"/>
  <c r="L72" i="8"/>
  <c r="K72" i="8"/>
  <c r="J72" i="8"/>
  <c r="C73" i="8"/>
  <c r="I72" i="8"/>
  <c r="H72" i="8"/>
  <c r="G72" i="8"/>
  <c r="N72" i="8"/>
  <c r="O73" i="8" l="1"/>
  <c r="M73" i="8"/>
  <c r="C1500" i="12"/>
  <c r="L73" i="8"/>
  <c r="K73" i="8"/>
  <c r="J73" i="8"/>
  <c r="C74" i="8"/>
  <c r="I73" i="8"/>
  <c r="H73" i="8"/>
  <c r="G73" i="8"/>
  <c r="N73" i="8"/>
  <c r="O74" i="8" l="1"/>
  <c r="M74" i="8"/>
  <c r="C1501" i="12"/>
  <c r="L74" i="8"/>
  <c r="K74" i="8"/>
  <c r="J74" i="8"/>
  <c r="C75" i="8"/>
  <c r="I74" i="8"/>
  <c r="H74" i="8"/>
  <c r="G74" i="8"/>
  <c r="N74" i="8"/>
  <c r="O75" i="8" l="1"/>
  <c r="M75" i="8"/>
  <c r="C1502" i="12"/>
  <c r="L75" i="8"/>
  <c r="K75" i="8"/>
  <c r="J75" i="8"/>
  <c r="C76" i="8"/>
  <c r="I75" i="8"/>
  <c r="H75" i="8"/>
  <c r="G75" i="8"/>
  <c r="N75" i="8"/>
  <c r="O76" i="8" l="1"/>
  <c r="M76" i="8"/>
  <c r="L76" i="8"/>
  <c r="K76" i="8"/>
  <c r="J76" i="8"/>
  <c r="C77" i="8"/>
  <c r="I76" i="8"/>
  <c r="H76" i="8"/>
  <c r="G76" i="8"/>
  <c r="N76" i="8"/>
  <c r="O77" i="8" l="1"/>
  <c r="M77" i="8"/>
  <c r="L77" i="8"/>
  <c r="K77" i="8"/>
  <c r="J77" i="8"/>
  <c r="C78" i="8"/>
  <c r="I77" i="8"/>
  <c r="H77" i="8"/>
  <c r="G77" i="8"/>
  <c r="N77" i="8"/>
  <c r="O78" i="8" l="1"/>
  <c r="M78" i="8"/>
  <c r="L78" i="8"/>
  <c r="K78" i="8"/>
  <c r="J78" i="8"/>
  <c r="C79" i="8"/>
  <c r="I78" i="8"/>
  <c r="H78" i="8"/>
  <c r="G78" i="8"/>
  <c r="N78" i="8"/>
  <c r="O79" i="8" l="1"/>
  <c r="M79" i="8"/>
  <c r="L79" i="8"/>
  <c r="K79" i="8"/>
  <c r="J79" i="8"/>
  <c r="C80" i="8"/>
  <c r="I79" i="8"/>
  <c r="H79" i="8"/>
  <c r="G79" i="8"/>
  <c r="N79" i="8"/>
  <c r="O80" i="8" l="1"/>
  <c r="M80" i="8"/>
  <c r="L80" i="8"/>
  <c r="K80" i="8"/>
  <c r="J80" i="8"/>
  <c r="C81" i="8"/>
  <c r="I80" i="8"/>
  <c r="H80" i="8"/>
  <c r="G80" i="8"/>
  <c r="N80" i="8"/>
  <c r="O81" i="8" l="1"/>
  <c r="M81" i="8"/>
  <c r="L81" i="8"/>
  <c r="K81" i="8"/>
  <c r="J81" i="8"/>
  <c r="C82" i="8"/>
  <c r="I81" i="8"/>
  <c r="H81" i="8"/>
  <c r="G81" i="8"/>
  <c r="N81" i="8"/>
  <c r="O82" i="8" l="1"/>
  <c r="M82" i="8"/>
  <c r="L82" i="8"/>
  <c r="K82" i="8"/>
  <c r="J82" i="8"/>
  <c r="C83" i="8"/>
  <c r="I82" i="8"/>
  <c r="H82" i="8"/>
  <c r="G82" i="8"/>
  <c r="N82" i="8"/>
  <c r="O83" i="8" l="1"/>
  <c r="M83" i="8"/>
  <c r="L83" i="8"/>
  <c r="K83" i="8"/>
  <c r="J83" i="8"/>
  <c r="C84" i="8"/>
  <c r="I83" i="8"/>
  <c r="H83" i="8"/>
  <c r="G83" i="8"/>
  <c r="N83" i="8"/>
  <c r="O84" i="8" l="1"/>
  <c r="M84" i="8"/>
  <c r="L84" i="8"/>
  <c r="K84" i="8"/>
  <c r="J84" i="8"/>
  <c r="C85" i="8"/>
  <c r="I84" i="8"/>
  <c r="H84" i="8"/>
  <c r="G84" i="8"/>
  <c r="N84" i="8"/>
  <c r="O85" i="8" l="1"/>
  <c r="M85" i="8"/>
  <c r="L85" i="8"/>
  <c r="K85" i="8"/>
  <c r="J85" i="8"/>
  <c r="C86" i="8"/>
  <c r="I85" i="8"/>
  <c r="H85" i="8"/>
  <c r="G85" i="8"/>
  <c r="N85" i="8"/>
  <c r="O86" i="8" l="1"/>
  <c r="M86" i="8"/>
  <c r="L86" i="8"/>
  <c r="K86" i="8"/>
  <c r="J86" i="8"/>
  <c r="C87" i="8"/>
  <c r="I86" i="8"/>
  <c r="H86" i="8"/>
  <c r="G86" i="8"/>
  <c r="N86" i="8"/>
  <c r="O87" i="8" l="1"/>
  <c r="M87" i="8"/>
  <c r="L87" i="8"/>
  <c r="K87" i="8"/>
  <c r="J87" i="8"/>
  <c r="C88" i="8"/>
  <c r="I87" i="8"/>
  <c r="H87" i="8"/>
  <c r="G87" i="8"/>
  <c r="N87" i="8"/>
  <c r="O88" i="8" l="1"/>
  <c r="M88" i="8"/>
  <c r="L88" i="8"/>
  <c r="K88" i="8"/>
  <c r="J88" i="8"/>
  <c r="C89" i="8"/>
  <c r="I88" i="8"/>
  <c r="H88" i="8"/>
  <c r="G88" i="8"/>
  <c r="N88" i="8"/>
  <c r="O89" i="8" l="1"/>
  <c r="M89" i="8"/>
  <c r="L89" i="8"/>
  <c r="K89" i="8"/>
  <c r="J89" i="8"/>
  <c r="C90" i="8"/>
  <c r="I89" i="8"/>
  <c r="H89" i="8"/>
  <c r="G89" i="8"/>
  <c r="N89" i="8"/>
  <c r="O90" i="8" l="1"/>
  <c r="M90" i="8"/>
  <c r="K90" i="8"/>
  <c r="L90" i="8"/>
  <c r="J90" i="8"/>
  <c r="C91" i="8"/>
  <c r="I90" i="8"/>
  <c r="H90" i="8"/>
  <c r="G90" i="8"/>
  <c r="N90" i="8"/>
  <c r="O91" i="8" l="1"/>
  <c r="M91" i="8"/>
  <c r="L91" i="8"/>
  <c r="K91" i="8"/>
  <c r="J91" i="8"/>
  <c r="C92" i="8"/>
  <c r="I91" i="8"/>
  <c r="H91" i="8"/>
  <c r="G91" i="8"/>
  <c r="N91" i="8"/>
  <c r="O92" i="8" l="1"/>
  <c r="M92" i="8"/>
  <c r="L92" i="8"/>
  <c r="K92" i="8"/>
  <c r="J92" i="8"/>
  <c r="C93" i="8"/>
  <c r="I92" i="8"/>
  <c r="H92" i="8"/>
  <c r="G92" i="8"/>
  <c r="N92" i="8"/>
  <c r="O93" i="8" l="1"/>
  <c r="M93" i="8"/>
  <c r="L93" i="8"/>
  <c r="K93" i="8"/>
  <c r="J93" i="8"/>
  <c r="C94" i="8"/>
  <c r="I93" i="8"/>
  <c r="H93" i="8"/>
  <c r="G93" i="8"/>
  <c r="N93" i="8"/>
  <c r="O94" i="8" l="1"/>
  <c r="M94" i="8"/>
  <c r="L94" i="8"/>
  <c r="K94" i="8"/>
  <c r="J94" i="8"/>
  <c r="C95" i="8"/>
  <c r="I94" i="8"/>
  <c r="H94" i="8"/>
  <c r="G94" i="8"/>
  <c r="N94" i="8"/>
  <c r="O95" i="8" l="1"/>
  <c r="M95" i="8"/>
  <c r="L95" i="8"/>
  <c r="K95" i="8"/>
  <c r="J95" i="8"/>
  <c r="C96" i="8"/>
  <c r="I95" i="8"/>
  <c r="H95" i="8"/>
  <c r="G95" i="8"/>
  <c r="N95" i="8"/>
  <c r="O96" i="8" l="1"/>
  <c r="M96" i="8"/>
  <c r="L96" i="8"/>
  <c r="K96" i="8"/>
  <c r="J96" i="8"/>
  <c r="C97" i="8"/>
  <c r="I96" i="8"/>
  <c r="H96" i="8"/>
  <c r="G96" i="8"/>
  <c r="N96" i="8"/>
  <c r="O97" i="8" l="1"/>
  <c r="M97" i="8"/>
  <c r="L97" i="8"/>
  <c r="K97" i="8"/>
  <c r="J97" i="8"/>
  <c r="C98" i="8"/>
  <c r="I97" i="8"/>
  <c r="H97" i="8"/>
  <c r="G97" i="8"/>
  <c r="N97" i="8"/>
  <c r="O98" i="8" l="1"/>
  <c r="M98" i="8"/>
  <c r="L98" i="8"/>
  <c r="K98" i="8"/>
  <c r="J98" i="8"/>
  <c r="C99" i="8"/>
  <c r="I98" i="8"/>
  <c r="H98" i="8"/>
  <c r="G98" i="8"/>
  <c r="N98" i="8"/>
  <c r="O99" i="8" l="1"/>
  <c r="M99" i="8"/>
  <c r="L99" i="8"/>
  <c r="K99" i="8"/>
  <c r="J99" i="8"/>
  <c r="C100" i="8"/>
  <c r="I99" i="8"/>
  <c r="H99" i="8"/>
  <c r="G99" i="8"/>
  <c r="N99" i="8"/>
  <c r="O100" i="8" l="1"/>
  <c r="M100" i="8"/>
  <c r="L100" i="8"/>
  <c r="K100" i="8"/>
  <c r="J100" i="8"/>
  <c r="C101" i="8"/>
  <c r="I100" i="8"/>
  <c r="H100" i="8"/>
  <c r="G100" i="8"/>
  <c r="N100" i="8"/>
  <c r="O101" i="8" l="1"/>
  <c r="M101" i="8"/>
  <c r="L101" i="8"/>
  <c r="K101" i="8"/>
  <c r="J101" i="8"/>
  <c r="C102" i="8"/>
  <c r="I101" i="8"/>
  <c r="H101" i="8"/>
  <c r="G101" i="8"/>
  <c r="N101" i="8"/>
  <c r="O102" i="8" l="1"/>
  <c r="M102" i="8"/>
  <c r="L102" i="8"/>
  <c r="K102" i="8"/>
  <c r="J102" i="8"/>
  <c r="C103" i="8"/>
  <c r="I102" i="8"/>
  <c r="H102" i="8"/>
  <c r="G102" i="8"/>
  <c r="N102" i="8"/>
  <c r="O103" i="8" l="1"/>
  <c r="M103" i="8"/>
  <c r="L103" i="8"/>
  <c r="K103" i="8"/>
  <c r="J103" i="8"/>
  <c r="C104" i="8"/>
  <c r="I103" i="8"/>
  <c r="H103" i="8"/>
  <c r="G103" i="8"/>
  <c r="N103" i="8"/>
  <c r="O104" i="8" l="1"/>
  <c r="M104" i="8"/>
  <c r="L104" i="8"/>
  <c r="K104" i="8"/>
  <c r="J104" i="8"/>
  <c r="C105" i="8"/>
  <c r="I104" i="8"/>
  <c r="H104" i="8"/>
  <c r="G104" i="8"/>
  <c r="N104" i="8"/>
  <c r="O105" i="8" l="1"/>
  <c r="M105" i="8"/>
  <c r="L105" i="8"/>
  <c r="K105" i="8"/>
  <c r="J105" i="8"/>
  <c r="C106" i="8"/>
  <c r="I105" i="8"/>
  <c r="H105" i="8"/>
  <c r="G105" i="8"/>
  <c r="N105" i="8"/>
  <c r="O106" i="8" l="1"/>
  <c r="M106" i="8"/>
  <c r="K106" i="8"/>
  <c r="L106" i="8"/>
  <c r="J106" i="8"/>
  <c r="C107" i="8"/>
  <c r="I106" i="8"/>
  <c r="H106" i="8"/>
  <c r="G106" i="8"/>
  <c r="N106" i="8"/>
  <c r="O107" i="8" l="1"/>
  <c r="M107" i="8"/>
  <c r="L107" i="8"/>
  <c r="K107" i="8"/>
  <c r="J107" i="8"/>
  <c r="C108" i="8"/>
  <c r="I107" i="8"/>
  <c r="H107" i="8"/>
  <c r="G107" i="8"/>
  <c r="N107" i="8"/>
  <c r="O108" i="8" l="1"/>
  <c r="M108" i="8"/>
  <c r="L108" i="8"/>
  <c r="K108" i="8"/>
  <c r="J108" i="8"/>
  <c r="C109" i="8"/>
  <c r="I108" i="8"/>
  <c r="H108" i="8"/>
  <c r="G108" i="8"/>
  <c r="N108" i="8"/>
  <c r="O109" i="8" l="1"/>
  <c r="M109" i="8"/>
  <c r="L109" i="8"/>
  <c r="K109" i="8"/>
  <c r="J109" i="8"/>
  <c r="C110" i="8"/>
  <c r="I109" i="8"/>
  <c r="H109" i="8"/>
  <c r="G109" i="8"/>
  <c r="N109" i="8"/>
  <c r="O110" i="8" l="1"/>
  <c r="M110" i="8"/>
  <c r="L110" i="8"/>
  <c r="K110" i="8"/>
  <c r="J110" i="8"/>
  <c r="C111" i="8"/>
  <c r="I110" i="8"/>
  <c r="H110" i="8"/>
  <c r="G110" i="8"/>
  <c r="N110" i="8"/>
  <c r="O111" i="8" l="1"/>
  <c r="M111" i="8"/>
  <c r="L111" i="8"/>
  <c r="K111" i="8"/>
  <c r="J111" i="8"/>
  <c r="C112" i="8"/>
  <c r="I111" i="8"/>
  <c r="H111" i="8"/>
  <c r="G111" i="8"/>
  <c r="N111" i="8"/>
  <c r="O112" i="8" l="1"/>
  <c r="M112" i="8"/>
  <c r="L112" i="8"/>
  <c r="K112" i="8"/>
  <c r="J112" i="8"/>
  <c r="C113" i="8"/>
  <c r="I112" i="8"/>
  <c r="H112" i="8"/>
  <c r="G112" i="8"/>
  <c r="N112" i="8"/>
  <c r="O113" i="8" l="1"/>
  <c r="M113" i="8"/>
  <c r="L113" i="8"/>
  <c r="K113" i="8"/>
  <c r="J113" i="8"/>
  <c r="C114" i="8"/>
  <c r="I113" i="8"/>
  <c r="H113" i="8"/>
  <c r="G113" i="8"/>
  <c r="N113" i="8"/>
  <c r="O114" i="8" l="1"/>
  <c r="M114" i="8"/>
  <c r="L114" i="8"/>
  <c r="K114" i="8"/>
  <c r="J114" i="8"/>
  <c r="C115" i="8"/>
  <c r="I114" i="8"/>
  <c r="H114" i="8"/>
  <c r="G114" i="8"/>
  <c r="N114" i="8"/>
  <c r="O115" i="8" l="1"/>
  <c r="M115" i="8"/>
  <c r="L115" i="8"/>
  <c r="K115" i="8"/>
  <c r="J115" i="8"/>
  <c r="C116" i="8"/>
  <c r="I115" i="8"/>
  <c r="H115" i="8"/>
  <c r="G115" i="8"/>
  <c r="N115" i="8"/>
  <c r="O116" i="8" l="1"/>
  <c r="M116" i="8"/>
  <c r="L116" i="8"/>
  <c r="K116" i="8"/>
  <c r="J116" i="8"/>
  <c r="C117" i="8"/>
  <c r="I116" i="8"/>
  <c r="H116" i="8"/>
  <c r="G116" i="8"/>
  <c r="N116" i="8"/>
  <c r="O117" i="8" l="1"/>
  <c r="M117" i="8"/>
  <c r="L117" i="8"/>
  <c r="K117" i="8"/>
  <c r="J117" i="8"/>
  <c r="C118" i="8"/>
  <c r="I117" i="8"/>
  <c r="H117" i="8"/>
  <c r="G117" i="8"/>
  <c r="N117" i="8"/>
  <c r="O118" i="8" l="1"/>
  <c r="M118" i="8"/>
  <c r="L118" i="8"/>
  <c r="K118" i="8"/>
  <c r="J118" i="8"/>
  <c r="C119" i="8"/>
  <c r="I118" i="8"/>
  <c r="H118" i="8"/>
  <c r="G118" i="8"/>
  <c r="N118" i="8"/>
  <c r="O119" i="8" l="1"/>
  <c r="M119" i="8"/>
  <c r="L119" i="8"/>
  <c r="K119" i="8"/>
  <c r="J119" i="8"/>
  <c r="C120" i="8"/>
  <c r="I119" i="8"/>
  <c r="H119" i="8"/>
  <c r="G119" i="8"/>
  <c r="N119" i="8"/>
  <c r="O120" i="8" l="1"/>
  <c r="M120" i="8"/>
  <c r="L120" i="8"/>
  <c r="K120" i="8"/>
  <c r="J120" i="8"/>
  <c r="C121" i="8"/>
  <c r="I120" i="8"/>
  <c r="H120" i="8"/>
  <c r="G120" i="8"/>
  <c r="N120" i="8"/>
  <c r="O121" i="8" l="1"/>
  <c r="M121" i="8"/>
  <c r="L121" i="8"/>
  <c r="K121" i="8"/>
  <c r="J121" i="8"/>
  <c r="C122" i="8"/>
  <c r="I121" i="8"/>
  <c r="H121" i="8"/>
  <c r="G121" i="8"/>
  <c r="N121" i="8"/>
  <c r="O122" i="8" l="1"/>
  <c r="M122" i="8"/>
  <c r="K122" i="8"/>
  <c r="J122" i="8"/>
  <c r="L122" i="8"/>
  <c r="C123" i="8"/>
  <c r="I122" i="8"/>
  <c r="H122" i="8"/>
  <c r="G122" i="8"/>
  <c r="N122" i="8"/>
  <c r="O123" i="8" l="1"/>
  <c r="M123" i="8"/>
  <c r="L123" i="8"/>
  <c r="K123" i="8"/>
  <c r="J123" i="8"/>
  <c r="C124" i="8"/>
  <c r="I123" i="8"/>
  <c r="H123" i="8"/>
  <c r="G123" i="8"/>
  <c r="N123" i="8"/>
  <c r="O124" i="8" l="1"/>
  <c r="M124" i="8"/>
  <c r="L124" i="8"/>
  <c r="K124" i="8"/>
  <c r="J124" i="8"/>
  <c r="C125" i="8"/>
  <c r="I124" i="8"/>
  <c r="H124" i="8"/>
  <c r="G124" i="8"/>
  <c r="N124" i="8"/>
  <c r="O125" i="8" l="1"/>
  <c r="M125" i="8"/>
  <c r="L125" i="8"/>
  <c r="K125" i="8"/>
  <c r="J125" i="8"/>
  <c r="C126" i="8"/>
  <c r="I125" i="8"/>
  <c r="H125" i="8"/>
  <c r="G125" i="8"/>
  <c r="N125" i="8"/>
  <c r="O126" i="8" l="1"/>
  <c r="M126" i="8"/>
  <c r="L126" i="8"/>
  <c r="K126" i="8"/>
  <c r="J126" i="8"/>
  <c r="C127" i="8"/>
  <c r="I126" i="8"/>
  <c r="H126" i="8"/>
  <c r="G126" i="8"/>
  <c r="N126" i="8"/>
  <c r="O127" i="8" l="1"/>
  <c r="M127" i="8"/>
  <c r="L127" i="8"/>
  <c r="K127" i="8"/>
  <c r="J127" i="8"/>
  <c r="C128" i="8"/>
  <c r="I127" i="8"/>
  <c r="H127" i="8"/>
  <c r="G127" i="8"/>
  <c r="N127" i="8"/>
  <c r="O128" i="8" l="1"/>
  <c r="M128" i="8"/>
  <c r="L128" i="8"/>
  <c r="K128" i="8"/>
  <c r="J128" i="8"/>
  <c r="C129" i="8"/>
  <c r="I128" i="8"/>
  <c r="H128" i="8"/>
  <c r="G128" i="8"/>
  <c r="N128" i="8"/>
  <c r="O129" i="8" l="1"/>
  <c r="M129" i="8"/>
  <c r="L129" i="8"/>
  <c r="K129" i="8"/>
  <c r="J129" i="8"/>
  <c r="C130" i="8"/>
  <c r="I129" i="8"/>
  <c r="H129" i="8"/>
  <c r="G129" i="8"/>
  <c r="N129" i="8"/>
  <c r="O130" i="8" l="1"/>
  <c r="M130" i="8"/>
  <c r="L130" i="8"/>
  <c r="K130" i="8"/>
  <c r="J130" i="8"/>
  <c r="C131" i="8"/>
  <c r="I130" i="8"/>
  <c r="H130" i="8"/>
  <c r="G130" i="8"/>
  <c r="N130" i="8"/>
  <c r="O131" i="8" l="1"/>
  <c r="M131" i="8"/>
  <c r="L131" i="8"/>
  <c r="K131" i="8"/>
  <c r="J131" i="8"/>
  <c r="C132" i="8"/>
  <c r="I131" i="8"/>
  <c r="H131" i="8"/>
  <c r="G131" i="8"/>
  <c r="N131" i="8"/>
  <c r="O132" i="8" l="1"/>
  <c r="M132" i="8"/>
  <c r="L132" i="8"/>
  <c r="K132" i="8"/>
  <c r="J132" i="8"/>
  <c r="C133" i="8"/>
  <c r="I132" i="8"/>
  <c r="H132" i="8"/>
  <c r="G132" i="8"/>
  <c r="N132" i="8"/>
  <c r="O133" i="8" l="1"/>
  <c r="M133" i="8"/>
  <c r="L133" i="8"/>
  <c r="K133" i="8"/>
  <c r="J133" i="8"/>
  <c r="C134" i="8"/>
  <c r="I133" i="8"/>
  <c r="H133" i="8"/>
  <c r="G133" i="8"/>
  <c r="N133" i="8"/>
  <c r="O134" i="8" l="1"/>
  <c r="M134" i="8"/>
  <c r="L134" i="8"/>
  <c r="K134" i="8"/>
  <c r="J134" i="8"/>
  <c r="C135" i="8"/>
  <c r="I134" i="8"/>
  <c r="H134" i="8"/>
  <c r="G134" i="8"/>
  <c r="N134" i="8"/>
  <c r="O135" i="8" l="1"/>
  <c r="M135" i="8"/>
  <c r="L135" i="8"/>
  <c r="K135" i="8"/>
  <c r="J135" i="8"/>
  <c r="C136" i="8"/>
  <c r="I135" i="8"/>
  <c r="H135" i="8"/>
  <c r="G135" i="8"/>
  <c r="N135" i="8"/>
  <c r="O136" i="8" l="1"/>
  <c r="M136" i="8"/>
  <c r="L136" i="8"/>
  <c r="K136" i="8"/>
  <c r="J136" i="8"/>
  <c r="C137" i="8"/>
  <c r="I136" i="8"/>
  <c r="H136" i="8"/>
  <c r="G136" i="8"/>
  <c r="N136" i="8"/>
  <c r="O137" i="8" l="1"/>
  <c r="M137" i="8"/>
  <c r="L137" i="8"/>
  <c r="K137" i="8"/>
  <c r="J137" i="8"/>
  <c r="C138" i="8"/>
  <c r="I137" i="8"/>
  <c r="H137" i="8"/>
  <c r="G137" i="8"/>
  <c r="N137" i="8"/>
  <c r="O138" i="8" l="1"/>
  <c r="M138" i="8"/>
  <c r="L138" i="8"/>
  <c r="K138" i="8"/>
  <c r="J138" i="8"/>
  <c r="C139" i="8"/>
  <c r="I138" i="8"/>
  <c r="G138" i="8"/>
  <c r="H138" i="8"/>
  <c r="N138" i="8"/>
  <c r="O139" i="8" l="1"/>
  <c r="M139" i="8"/>
  <c r="L139" i="8"/>
  <c r="K139" i="8"/>
  <c r="J139" i="8"/>
  <c r="C140" i="8"/>
  <c r="I139" i="8"/>
  <c r="H139" i="8"/>
  <c r="G139" i="8"/>
  <c r="N139" i="8"/>
  <c r="O140" i="8" l="1"/>
  <c r="M140" i="8"/>
  <c r="L140" i="8"/>
  <c r="K140" i="8"/>
  <c r="J140" i="8"/>
  <c r="C141" i="8"/>
  <c r="I140" i="8"/>
  <c r="H140" i="8"/>
  <c r="G140" i="8"/>
  <c r="N140" i="8"/>
  <c r="O141" i="8" l="1"/>
  <c r="M141" i="8"/>
  <c r="L141" i="8"/>
  <c r="K141" i="8"/>
  <c r="J141" i="8"/>
  <c r="C142" i="8"/>
  <c r="I141" i="8"/>
  <c r="H141" i="8"/>
  <c r="G141" i="8"/>
  <c r="N141" i="8"/>
  <c r="O142" i="8" l="1"/>
  <c r="M142" i="8"/>
  <c r="L142" i="8"/>
  <c r="K142" i="8"/>
  <c r="J142" i="8"/>
  <c r="C143" i="8"/>
  <c r="I142" i="8"/>
  <c r="H142" i="8"/>
  <c r="G142" i="8"/>
  <c r="N142" i="8"/>
  <c r="O143" i="8" l="1"/>
  <c r="M143" i="8"/>
  <c r="L143" i="8"/>
  <c r="K143" i="8"/>
  <c r="J143" i="8"/>
  <c r="C144" i="8"/>
  <c r="I143" i="8"/>
  <c r="H143" i="8"/>
  <c r="G143" i="8"/>
  <c r="N143" i="8"/>
  <c r="O144" i="8" l="1"/>
  <c r="M144" i="8"/>
  <c r="L144" i="8"/>
  <c r="K144" i="8"/>
  <c r="J144" i="8"/>
  <c r="C145" i="8"/>
  <c r="I144" i="8"/>
  <c r="H144" i="8"/>
  <c r="G144" i="8"/>
  <c r="N144" i="8"/>
  <c r="O145" i="8" l="1"/>
  <c r="M145" i="8"/>
  <c r="L145" i="8"/>
  <c r="K145" i="8"/>
  <c r="J145" i="8"/>
  <c r="C146" i="8"/>
  <c r="I145" i="8"/>
  <c r="H145" i="8"/>
  <c r="G145" i="8"/>
  <c r="N145" i="8"/>
  <c r="O146" i="8" l="1"/>
  <c r="M146" i="8"/>
  <c r="L146" i="8"/>
  <c r="K146" i="8"/>
  <c r="J146" i="8"/>
  <c r="C147" i="8"/>
  <c r="I146" i="8"/>
  <c r="H146" i="8"/>
  <c r="G146" i="8"/>
  <c r="N146" i="8"/>
  <c r="O147" i="8" l="1"/>
  <c r="M147" i="8"/>
  <c r="L147" i="8"/>
  <c r="K147" i="8"/>
  <c r="J147" i="8"/>
  <c r="C148" i="8"/>
  <c r="I147" i="8"/>
  <c r="G147" i="8"/>
  <c r="H147" i="8"/>
  <c r="N147" i="8"/>
  <c r="O148" i="8" l="1"/>
  <c r="M148" i="8"/>
  <c r="L148" i="8"/>
  <c r="K148" i="8"/>
  <c r="J148" i="8"/>
  <c r="C149" i="8"/>
  <c r="I148" i="8"/>
  <c r="H148" i="8"/>
  <c r="G148" i="8"/>
  <c r="N148" i="8"/>
  <c r="O149" i="8" l="1"/>
  <c r="M149" i="8"/>
  <c r="L149" i="8"/>
  <c r="K149" i="8"/>
  <c r="J149" i="8"/>
  <c r="C150" i="8"/>
  <c r="I149" i="8"/>
  <c r="H149" i="8"/>
  <c r="G149" i="8"/>
  <c r="N149" i="8"/>
  <c r="O150" i="8" l="1"/>
  <c r="M150" i="8"/>
  <c r="L150" i="8"/>
  <c r="K150" i="8"/>
  <c r="J150" i="8"/>
  <c r="C151" i="8"/>
  <c r="I150" i="8"/>
  <c r="H150" i="8"/>
  <c r="G150" i="8"/>
  <c r="N150" i="8"/>
  <c r="O151" i="8" l="1"/>
  <c r="M151" i="8"/>
  <c r="L151" i="8"/>
  <c r="K151" i="8"/>
  <c r="J151" i="8"/>
  <c r="C152" i="8"/>
  <c r="I151" i="8"/>
  <c r="G151" i="8"/>
  <c r="H151" i="8"/>
  <c r="N151" i="8"/>
  <c r="O152" i="8" l="1"/>
  <c r="M152" i="8"/>
  <c r="L152" i="8"/>
  <c r="K152" i="8"/>
  <c r="J152" i="8"/>
  <c r="C153" i="8"/>
  <c r="I152" i="8"/>
  <c r="H152" i="8"/>
  <c r="G152" i="8"/>
  <c r="N152" i="8"/>
  <c r="O153" i="8" l="1"/>
  <c r="M153" i="8"/>
  <c r="L153" i="8"/>
  <c r="K153" i="8"/>
  <c r="J153" i="8"/>
  <c r="C154" i="8"/>
  <c r="I153" i="8"/>
  <c r="H153" i="8"/>
  <c r="G153" i="8"/>
  <c r="N153" i="8"/>
  <c r="O154" i="8" l="1"/>
  <c r="M154" i="8"/>
  <c r="K154" i="8"/>
  <c r="L154" i="8"/>
  <c r="J154" i="8"/>
  <c r="C155" i="8"/>
  <c r="I154" i="8"/>
  <c r="H154" i="8"/>
  <c r="G154" i="8"/>
  <c r="N154" i="8"/>
  <c r="O155" i="8" l="1"/>
  <c r="M155" i="8"/>
  <c r="L155" i="8"/>
  <c r="K155" i="8"/>
  <c r="J155" i="8"/>
  <c r="C156" i="8"/>
  <c r="I155" i="8"/>
  <c r="G155" i="8"/>
  <c r="H155" i="8"/>
  <c r="N155" i="8"/>
  <c r="O156" i="8" l="1"/>
  <c r="M156" i="8"/>
  <c r="L156" i="8"/>
  <c r="K156" i="8"/>
  <c r="J156" i="8"/>
  <c r="C157" i="8"/>
  <c r="I156" i="8"/>
  <c r="H156" i="8"/>
  <c r="G156" i="8"/>
  <c r="N156" i="8"/>
  <c r="O157" i="8" l="1"/>
  <c r="M157" i="8"/>
  <c r="L157" i="8"/>
  <c r="K157" i="8"/>
  <c r="J157" i="8"/>
  <c r="C158" i="8"/>
  <c r="I157" i="8"/>
  <c r="H157" i="8"/>
  <c r="G157" i="8"/>
  <c r="N157" i="8"/>
  <c r="O158" i="8" l="1"/>
  <c r="M158" i="8"/>
  <c r="L158" i="8"/>
  <c r="K158" i="8"/>
  <c r="J158" i="8"/>
  <c r="C159" i="8"/>
  <c r="I158" i="8"/>
  <c r="H158" i="8"/>
  <c r="G158" i="8"/>
  <c r="N158" i="8"/>
  <c r="O159" i="8" l="1"/>
  <c r="M159" i="8"/>
  <c r="L159" i="8"/>
  <c r="K159" i="8"/>
  <c r="J159" i="8"/>
  <c r="C160" i="8"/>
  <c r="I159" i="8"/>
  <c r="H159" i="8"/>
  <c r="G159" i="8"/>
  <c r="N159" i="8"/>
  <c r="O160" i="8" l="1"/>
  <c r="M160" i="8"/>
  <c r="L160" i="8"/>
  <c r="K160" i="8"/>
  <c r="J160" i="8"/>
  <c r="C161" i="8"/>
  <c r="I160" i="8"/>
  <c r="H160" i="8"/>
  <c r="G160" i="8"/>
  <c r="N160" i="8"/>
  <c r="O161" i="8" l="1"/>
  <c r="M161" i="8"/>
  <c r="L161" i="8"/>
  <c r="K161" i="8"/>
  <c r="J161" i="8"/>
  <c r="C162" i="8"/>
  <c r="I161" i="8"/>
  <c r="H161" i="8"/>
  <c r="G161" i="8"/>
  <c r="N161" i="8"/>
  <c r="O162" i="8" l="1"/>
  <c r="M162" i="8"/>
  <c r="L162" i="8"/>
  <c r="K162" i="8"/>
  <c r="J162" i="8"/>
  <c r="C163" i="8"/>
  <c r="I162" i="8"/>
  <c r="H162" i="8"/>
  <c r="G162" i="8"/>
  <c r="N162" i="8"/>
  <c r="O163" i="8" l="1"/>
  <c r="M163" i="8"/>
  <c r="L163" i="8"/>
  <c r="K163" i="8"/>
  <c r="J163" i="8"/>
  <c r="C164" i="8"/>
  <c r="I163" i="8"/>
  <c r="G163" i="8"/>
  <c r="H163" i="8"/>
  <c r="N163" i="8"/>
  <c r="O164" i="8" l="1"/>
  <c r="M164" i="8"/>
  <c r="L164" i="8"/>
  <c r="K164" i="8"/>
  <c r="J164" i="8"/>
  <c r="C165" i="8"/>
  <c r="I164" i="8"/>
  <c r="H164" i="8"/>
  <c r="G164" i="8"/>
  <c r="N164" i="8"/>
  <c r="O165" i="8" l="1"/>
  <c r="M165" i="8"/>
  <c r="L165" i="8"/>
  <c r="K165" i="8"/>
  <c r="J165" i="8"/>
  <c r="C166" i="8"/>
  <c r="I165" i="8"/>
  <c r="H165" i="8"/>
  <c r="G165" i="8"/>
  <c r="N165" i="8"/>
  <c r="O166" i="8" l="1"/>
  <c r="M166" i="8"/>
  <c r="L166" i="8"/>
  <c r="K166" i="8"/>
  <c r="J166" i="8"/>
  <c r="C167" i="8"/>
  <c r="I166" i="8"/>
  <c r="H166" i="8"/>
  <c r="G166" i="8"/>
  <c r="N166" i="8"/>
  <c r="O167" i="8" l="1"/>
  <c r="M167" i="8"/>
  <c r="L167" i="8"/>
  <c r="K167" i="8"/>
  <c r="J167" i="8"/>
  <c r="C168" i="8"/>
  <c r="I167" i="8"/>
  <c r="G167" i="8"/>
  <c r="H167" i="8"/>
  <c r="N167" i="8"/>
  <c r="O168" i="8" l="1"/>
  <c r="M168" i="8"/>
  <c r="L168" i="8"/>
  <c r="K168" i="8"/>
  <c r="J168" i="8"/>
  <c r="C169" i="8"/>
  <c r="I168" i="8"/>
  <c r="H168" i="8"/>
  <c r="G168" i="8"/>
  <c r="N168" i="8"/>
  <c r="O169" i="8" l="1"/>
  <c r="M169" i="8"/>
  <c r="L169" i="8"/>
  <c r="K169" i="8"/>
  <c r="J169" i="8"/>
  <c r="C170" i="8"/>
  <c r="I169" i="8"/>
  <c r="H169" i="8"/>
  <c r="G169" i="8"/>
  <c r="N169" i="8"/>
  <c r="O170" i="8" l="1"/>
  <c r="M170" i="8"/>
  <c r="K170" i="8"/>
  <c r="L170" i="8"/>
  <c r="J170" i="8"/>
  <c r="C171" i="8"/>
  <c r="I170" i="8"/>
  <c r="H170" i="8"/>
  <c r="G170" i="8"/>
  <c r="N170" i="8"/>
  <c r="O171" i="8" l="1"/>
  <c r="M171" i="8"/>
  <c r="L171" i="8"/>
  <c r="K171" i="8"/>
  <c r="J171" i="8"/>
  <c r="C172" i="8"/>
  <c r="I171" i="8"/>
  <c r="G171" i="8"/>
  <c r="H171" i="8"/>
  <c r="N171" i="8"/>
  <c r="O172" i="8" l="1"/>
  <c r="M172" i="8"/>
  <c r="L172" i="8"/>
  <c r="K172" i="8"/>
  <c r="J172" i="8"/>
  <c r="C173" i="8"/>
  <c r="I172" i="8"/>
  <c r="H172" i="8"/>
  <c r="G172" i="8"/>
  <c r="N172" i="8"/>
  <c r="O173" i="8" l="1"/>
  <c r="M173" i="8"/>
  <c r="L173" i="8"/>
  <c r="K173" i="8"/>
  <c r="J173" i="8"/>
  <c r="C174" i="8"/>
  <c r="I173" i="8"/>
  <c r="H173" i="8"/>
  <c r="G173" i="8"/>
  <c r="N173" i="8"/>
  <c r="O174" i="8" l="1"/>
  <c r="M174" i="8"/>
  <c r="L174" i="8"/>
  <c r="K174" i="8"/>
  <c r="J174" i="8"/>
  <c r="C175" i="8"/>
  <c r="I174" i="8"/>
  <c r="H174" i="8"/>
  <c r="G174" i="8"/>
  <c r="N174" i="8"/>
  <c r="O175" i="8" l="1"/>
  <c r="M175" i="8"/>
  <c r="L175" i="8"/>
  <c r="K175" i="8"/>
  <c r="J175" i="8"/>
  <c r="C176" i="8"/>
  <c r="I175" i="8"/>
  <c r="H175" i="8"/>
  <c r="G175" i="8"/>
  <c r="N175" i="8"/>
  <c r="O176" i="8" l="1"/>
  <c r="M176" i="8"/>
  <c r="L176" i="8"/>
  <c r="K176" i="8"/>
  <c r="J176" i="8"/>
  <c r="C177" i="8"/>
  <c r="I176" i="8"/>
  <c r="H176" i="8"/>
  <c r="G176" i="8"/>
  <c r="N176" i="8"/>
  <c r="O177" i="8" l="1"/>
  <c r="M177" i="8"/>
  <c r="L177" i="8"/>
  <c r="K177" i="8"/>
  <c r="J177" i="8"/>
  <c r="C178" i="8"/>
  <c r="I177" i="8"/>
  <c r="H177" i="8"/>
  <c r="G177" i="8"/>
  <c r="N177" i="8"/>
  <c r="O178" i="8" l="1"/>
  <c r="M178" i="8"/>
  <c r="L178" i="8"/>
  <c r="K178" i="8"/>
  <c r="J178" i="8"/>
  <c r="C179" i="8"/>
  <c r="I178" i="8"/>
  <c r="H178" i="8"/>
  <c r="G178" i="8"/>
  <c r="N178" i="8"/>
  <c r="O179" i="8" l="1"/>
  <c r="M179" i="8"/>
  <c r="L179" i="8"/>
  <c r="K179" i="8"/>
  <c r="J179" i="8"/>
  <c r="C180" i="8"/>
  <c r="I179" i="8"/>
  <c r="G179" i="8"/>
  <c r="H179" i="8"/>
  <c r="N179" i="8"/>
  <c r="O180" i="8" l="1"/>
  <c r="M180" i="8"/>
  <c r="L180" i="8"/>
  <c r="K180" i="8"/>
  <c r="J180" i="8"/>
  <c r="C181" i="8"/>
  <c r="I180" i="8"/>
  <c r="H180" i="8"/>
  <c r="G180" i="8"/>
  <c r="N180" i="8"/>
  <c r="O181" i="8" l="1"/>
  <c r="M181" i="8"/>
  <c r="L181" i="8"/>
  <c r="K181" i="8"/>
  <c r="J181" i="8"/>
  <c r="C182" i="8"/>
  <c r="I181" i="8"/>
  <c r="H181" i="8"/>
  <c r="G181" i="8"/>
  <c r="N181" i="8"/>
  <c r="O182" i="8" l="1"/>
  <c r="M182" i="8"/>
  <c r="L182" i="8"/>
  <c r="K182" i="8"/>
  <c r="J182" i="8"/>
  <c r="C183" i="8"/>
  <c r="I182" i="8"/>
  <c r="H182" i="8"/>
  <c r="G182" i="8"/>
  <c r="N182" i="8"/>
  <c r="O183" i="8" l="1"/>
  <c r="M183" i="8"/>
  <c r="L183" i="8"/>
  <c r="K183" i="8"/>
  <c r="J183" i="8"/>
  <c r="C184" i="8"/>
  <c r="I183" i="8"/>
  <c r="G183" i="8"/>
  <c r="H183" i="8"/>
  <c r="N183" i="8"/>
  <c r="O184" i="8" l="1"/>
  <c r="M184" i="8"/>
  <c r="L184" i="8"/>
  <c r="K184" i="8"/>
  <c r="J184" i="8"/>
  <c r="C185" i="8"/>
  <c r="I184" i="8"/>
  <c r="H184" i="8"/>
  <c r="G184" i="8"/>
  <c r="N184" i="8"/>
  <c r="O185" i="8" l="1"/>
  <c r="M185" i="8"/>
  <c r="L185" i="8"/>
  <c r="K185" i="8"/>
  <c r="J185" i="8"/>
  <c r="C186" i="8"/>
  <c r="I185" i="8"/>
  <c r="H185" i="8"/>
  <c r="G185" i="8"/>
  <c r="N185" i="8"/>
  <c r="O186" i="8" l="1"/>
  <c r="M186" i="8"/>
  <c r="K186" i="8"/>
  <c r="L186" i="8"/>
  <c r="J186" i="8"/>
  <c r="C187" i="8"/>
  <c r="I186" i="8"/>
  <c r="H186" i="8"/>
  <c r="G186" i="8"/>
  <c r="N186" i="8"/>
  <c r="O187" i="8" l="1"/>
  <c r="M187" i="8"/>
  <c r="L187" i="8"/>
  <c r="K187" i="8"/>
  <c r="J187" i="8"/>
  <c r="C188" i="8"/>
  <c r="I187" i="8"/>
  <c r="G187" i="8"/>
  <c r="H187" i="8"/>
  <c r="N187" i="8"/>
  <c r="O188" i="8" l="1"/>
  <c r="M188" i="8"/>
  <c r="L188" i="8"/>
  <c r="K188" i="8"/>
  <c r="J188" i="8"/>
  <c r="C189" i="8"/>
  <c r="I188" i="8"/>
  <c r="H188" i="8"/>
  <c r="G188" i="8"/>
  <c r="N188" i="8"/>
  <c r="O189" i="8" l="1"/>
  <c r="M189" i="8"/>
  <c r="L189" i="8"/>
  <c r="K189" i="8"/>
  <c r="J189" i="8"/>
  <c r="C190" i="8"/>
  <c r="I189" i="8"/>
  <c r="H189" i="8"/>
  <c r="G189" i="8"/>
  <c r="N189" i="8"/>
  <c r="O190" i="8" l="1"/>
  <c r="M190" i="8"/>
  <c r="L190" i="8"/>
  <c r="K190" i="8"/>
  <c r="J190" i="8"/>
  <c r="C191" i="8"/>
  <c r="I190" i="8"/>
  <c r="H190" i="8"/>
  <c r="G190" i="8"/>
  <c r="N190" i="8"/>
  <c r="O191" i="8" l="1"/>
  <c r="M191" i="8"/>
  <c r="L191" i="8"/>
  <c r="K191" i="8"/>
  <c r="J191" i="8"/>
  <c r="C192" i="8"/>
  <c r="I191" i="8"/>
  <c r="H191" i="8"/>
  <c r="G191" i="8"/>
  <c r="N191" i="8"/>
  <c r="O192" i="8" l="1"/>
  <c r="M192" i="8"/>
  <c r="L192" i="8"/>
  <c r="K192" i="8"/>
  <c r="J192" i="8"/>
  <c r="C193" i="8"/>
  <c r="I192" i="8"/>
  <c r="H192" i="8"/>
  <c r="G192" i="8"/>
  <c r="N192" i="8"/>
  <c r="O193" i="8" l="1"/>
  <c r="M193" i="8"/>
  <c r="L193" i="8"/>
  <c r="K193" i="8"/>
  <c r="J193" i="8"/>
  <c r="C194" i="8"/>
  <c r="I193" i="8"/>
  <c r="H193" i="8"/>
  <c r="G193" i="8"/>
  <c r="N193" i="8"/>
  <c r="O194" i="8" l="1"/>
  <c r="M194" i="8"/>
  <c r="L194" i="8"/>
  <c r="K194" i="8"/>
  <c r="J194" i="8"/>
  <c r="C195" i="8"/>
  <c r="I194" i="8"/>
  <c r="H194" i="8"/>
  <c r="G194" i="8"/>
  <c r="N194" i="8"/>
  <c r="O195" i="8" l="1"/>
  <c r="M195" i="8"/>
  <c r="L195" i="8"/>
  <c r="K195" i="8"/>
  <c r="J195" i="8"/>
  <c r="C196" i="8"/>
  <c r="I195" i="8"/>
  <c r="G195" i="8"/>
  <c r="H195" i="8"/>
  <c r="N195" i="8"/>
  <c r="O196" i="8" l="1"/>
  <c r="M196" i="8"/>
  <c r="L196" i="8"/>
  <c r="K196" i="8"/>
  <c r="J196" i="8"/>
  <c r="C197" i="8"/>
  <c r="I196" i="8"/>
  <c r="H196" i="8"/>
  <c r="G196" i="8"/>
  <c r="N196" i="8"/>
  <c r="O197" i="8" l="1"/>
  <c r="M197" i="8"/>
  <c r="L197" i="8"/>
  <c r="K197" i="8"/>
  <c r="J197" i="8"/>
  <c r="C198" i="8"/>
  <c r="I197" i="8"/>
  <c r="H197" i="8"/>
  <c r="G197" i="8"/>
  <c r="N197" i="8"/>
  <c r="O198" i="8" l="1"/>
  <c r="M198" i="8"/>
  <c r="L198" i="8"/>
  <c r="K198" i="8"/>
  <c r="J198" i="8"/>
  <c r="C199" i="8"/>
  <c r="I198" i="8"/>
  <c r="H198" i="8"/>
  <c r="G198" i="8"/>
  <c r="N198" i="8"/>
  <c r="O199" i="8" l="1"/>
  <c r="M199" i="8"/>
  <c r="L199" i="8"/>
  <c r="K199" i="8"/>
  <c r="J199" i="8"/>
  <c r="C200" i="8"/>
  <c r="I199" i="8"/>
  <c r="G199" i="8"/>
  <c r="H199" i="8"/>
  <c r="N199" i="8"/>
  <c r="O200" i="8" l="1"/>
  <c r="M200" i="8"/>
  <c r="L200" i="8"/>
  <c r="K200" i="8"/>
  <c r="J200" i="8"/>
  <c r="C201" i="8"/>
  <c r="I200" i="8"/>
  <c r="H200" i="8"/>
  <c r="G200" i="8"/>
  <c r="N200" i="8"/>
  <c r="O201" i="8" l="1"/>
  <c r="M201" i="8"/>
  <c r="L201" i="8"/>
  <c r="K201" i="8"/>
  <c r="J201" i="8"/>
  <c r="C202" i="8"/>
  <c r="I201" i="8"/>
  <c r="H201" i="8"/>
  <c r="G201" i="8"/>
  <c r="N201" i="8"/>
  <c r="O202" i="8" l="1"/>
  <c r="M202" i="8"/>
  <c r="L202" i="8"/>
  <c r="K202" i="8"/>
  <c r="J202" i="8"/>
  <c r="C203" i="8"/>
  <c r="I202" i="8"/>
  <c r="H202" i="8"/>
  <c r="G202" i="8"/>
  <c r="N202" i="8"/>
  <c r="O203" i="8" l="1"/>
  <c r="M203" i="8"/>
  <c r="L203" i="8"/>
  <c r="K203" i="8"/>
  <c r="J203" i="8"/>
  <c r="C204" i="8"/>
  <c r="I203" i="8"/>
  <c r="G203" i="8"/>
  <c r="H203" i="8"/>
  <c r="N203" i="8"/>
  <c r="O204" i="8" l="1"/>
  <c r="M204" i="8"/>
  <c r="L204" i="8"/>
  <c r="K204" i="8"/>
  <c r="J204" i="8"/>
  <c r="C205" i="8"/>
  <c r="I204" i="8"/>
  <c r="H204" i="8"/>
  <c r="G204" i="8"/>
  <c r="N204" i="8"/>
  <c r="O205" i="8" l="1"/>
  <c r="M205" i="8"/>
  <c r="L205" i="8"/>
  <c r="K205" i="8"/>
  <c r="J205" i="8"/>
  <c r="C206" i="8"/>
  <c r="I205" i="8"/>
  <c r="H205" i="8"/>
  <c r="G205" i="8"/>
  <c r="N205" i="8"/>
  <c r="O206" i="8" l="1"/>
  <c r="M206" i="8"/>
  <c r="L206" i="8"/>
  <c r="K206" i="8"/>
  <c r="J206" i="8"/>
  <c r="C207" i="8"/>
  <c r="I206" i="8"/>
  <c r="H206" i="8"/>
  <c r="G206" i="8"/>
  <c r="N206" i="8"/>
  <c r="O207" i="8" l="1"/>
  <c r="M207" i="8"/>
  <c r="L207" i="8"/>
  <c r="K207" i="8"/>
  <c r="J207" i="8"/>
  <c r="C208" i="8"/>
  <c r="I207" i="8"/>
  <c r="H207" i="8"/>
  <c r="G207" i="8"/>
  <c r="N207" i="8"/>
  <c r="O208" i="8" l="1"/>
  <c r="M208" i="8"/>
  <c r="L208" i="8"/>
  <c r="K208" i="8"/>
  <c r="J208" i="8"/>
  <c r="C209" i="8"/>
  <c r="I208" i="8"/>
  <c r="H208" i="8"/>
  <c r="G208" i="8"/>
  <c r="N208" i="8"/>
  <c r="O209" i="8" l="1"/>
  <c r="M209" i="8"/>
  <c r="L209" i="8"/>
  <c r="K209" i="8"/>
  <c r="J209" i="8"/>
  <c r="C210" i="8"/>
  <c r="I209" i="8"/>
  <c r="H209" i="8"/>
  <c r="G209" i="8"/>
  <c r="N209" i="8"/>
  <c r="O210" i="8" l="1"/>
  <c r="M210" i="8"/>
  <c r="L210" i="8"/>
  <c r="K210" i="8"/>
  <c r="J210" i="8"/>
  <c r="C211" i="8"/>
  <c r="I210" i="8"/>
  <c r="H210" i="8"/>
  <c r="G210" i="8"/>
  <c r="N210" i="8"/>
  <c r="O211" i="8" l="1"/>
  <c r="M211" i="8"/>
  <c r="L211" i="8"/>
  <c r="K211" i="8"/>
  <c r="J211" i="8"/>
  <c r="C212" i="8"/>
  <c r="I211" i="8"/>
  <c r="G211" i="8"/>
  <c r="H211" i="8"/>
  <c r="N211" i="8"/>
  <c r="O212" i="8" l="1"/>
  <c r="M212" i="8"/>
  <c r="L212" i="8"/>
  <c r="K212" i="8"/>
  <c r="J212" i="8"/>
  <c r="C213" i="8"/>
  <c r="I212" i="8"/>
  <c r="H212" i="8"/>
  <c r="G212" i="8"/>
  <c r="N212" i="8"/>
  <c r="O213" i="8" l="1"/>
  <c r="M213" i="8"/>
  <c r="L213" i="8"/>
  <c r="K213" i="8"/>
  <c r="J213" i="8"/>
  <c r="C214" i="8"/>
  <c r="I213" i="8"/>
  <c r="H213" i="8"/>
  <c r="G213" i="8"/>
  <c r="N213" i="8"/>
  <c r="O214" i="8" l="1"/>
  <c r="M214" i="8"/>
  <c r="L214" i="8"/>
  <c r="K214" i="8"/>
  <c r="J214" i="8"/>
  <c r="C215" i="8"/>
  <c r="I214" i="8"/>
  <c r="H214" i="8"/>
  <c r="G214" i="8"/>
  <c r="N214" i="8"/>
  <c r="O215" i="8" l="1"/>
  <c r="M215" i="8"/>
  <c r="L215" i="8"/>
  <c r="K215" i="8"/>
  <c r="J215" i="8"/>
  <c r="C216" i="8"/>
  <c r="I215" i="8"/>
  <c r="G215" i="8"/>
  <c r="H215" i="8"/>
  <c r="N215" i="8"/>
  <c r="O216" i="8" l="1"/>
  <c r="M216" i="8"/>
  <c r="L216" i="8"/>
  <c r="K216" i="8"/>
  <c r="J216" i="8"/>
  <c r="C217" i="8"/>
  <c r="I216" i="8"/>
  <c r="H216" i="8"/>
  <c r="G216" i="8"/>
  <c r="N216" i="8"/>
  <c r="O217" i="8" l="1"/>
  <c r="M217" i="8"/>
  <c r="L217" i="8"/>
  <c r="K217" i="8"/>
  <c r="J217" i="8"/>
  <c r="C218" i="8"/>
  <c r="I217" i="8"/>
  <c r="H217" i="8"/>
  <c r="G217" i="8"/>
  <c r="N217" i="8"/>
  <c r="O218" i="8" l="1"/>
  <c r="M218" i="8"/>
  <c r="K218" i="8"/>
  <c r="L218" i="8"/>
  <c r="J218" i="8"/>
  <c r="C219" i="8"/>
  <c r="I218" i="8"/>
  <c r="H218" i="8"/>
  <c r="G218" i="8"/>
  <c r="N218" i="8"/>
  <c r="O219" i="8" l="1"/>
  <c r="M219" i="8"/>
  <c r="L219" i="8"/>
  <c r="K219" i="8"/>
  <c r="J219" i="8"/>
  <c r="C220" i="8"/>
  <c r="I219" i="8"/>
  <c r="G219" i="8"/>
  <c r="H219" i="8"/>
  <c r="N219" i="8"/>
  <c r="O220" i="8" l="1"/>
  <c r="M220" i="8"/>
  <c r="L220" i="8"/>
  <c r="K220" i="8"/>
  <c r="J220" i="8"/>
  <c r="C221" i="8"/>
  <c r="I220" i="8"/>
  <c r="H220" i="8"/>
  <c r="G220" i="8"/>
  <c r="N220" i="8"/>
  <c r="O221" i="8" l="1"/>
  <c r="M221" i="8"/>
  <c r="L221" i="8"/>
  <c r="K221" i="8"/>
  <c r="J221" i="8"/>
  <c r="C222" i="8"/>
  <c r="I221" i="8"/>
  <c r="H221" i="8"/>
  <c r="G221" i="8"/>
  <c r="N221" i="8"/>
  <c r="O222" i="8" l="1"/>
  <c r="M222" i="8"/>
  <c r="L222" i="8"/>
  <c r="K222" i="8"/>
  <c r="J222" i="8"/>
  <c r="C223" i="8"/>
  <c r="I222" i="8"/>
  <c r="H222" i="8"/>
  <c r="G222" i="8"/>
  <c r="N222" i="8"/>
  <c r="O223" i="8" l="1"/>
  <c r="M223" i="8"/>
  <c r="L223" i="8"/>
  <c r="K223" i="8"/>
  <c r="J223" i="8"/>
  <c r="C224" i="8"/>
  <c r="I223" i="8"/>
  <c r="H223" i="8"/>
  <c r="G223" i="8"/>
  <c r="N223" i="8"/>
  <c r="O224" i="8" l="1"/>
  <c r="M224" i="8"/>
  <c r="L224" i="8"/>
  <c r="K224" i="8"/>
  <c r="J224" i="8"/>
  <c r="C225" i="8"/>
  <c r="I224" i="8"/>
  <c r="H224" i="8"/>
  <c r="G224" i="8"/>
  <c r="N224" i="8"/>
  <c r="O225" i="8" l="1"/>
  <c r="M225" i="8"/>
  <c r="L225" i="8"/>
  <c r="K225" i="8"/>
  <c r="J225" i="8"/>
  <c r="C226" i="8"/>
  <c r="I225" i="8"/>
  <c r="H225" i="8"/>
  <c r="G225" i="8"/>
  <c r="N225" i="8"/>
  <c r="O226" i="8" l="1"/>
  <c r="M226" i="8"/>
  <c r="L226" i="8"/>
  <c r="K226" i="8"/>
  <c r="J226" i="8"/>
  <c r="C227" i="8"/>
  <c r="I226" i="8"/>
  <c r="H226" i="8"/>
  <c r="G226" i="8"/>
  <c r="N226" i="8"/>
  <c r="O227" i="8" l="1"/>
  <c r="M227" i="8"/>
  <c r="L227" i="8"/>
  <c r="K227" i="8"/>
  <c r="J227" i="8"/>
  <c r="C228" i="8"/>
  <c r="I227" i="8"/>
  <c r="G227" i="8"/>
  <c r="H227" i="8"/>
  <c r="N227" i="8"/>
  <c r="O228" i="8" l="1"/>
  <c r="M228" i="8"/>
  <c r="L228" i="8"/>
  <c r="K228" i="8"/>
  <c r="J228" i="8"/>
  <c r="C229" i="8"/>
  <c r="I228" i="8"/>
  <c r="H228" i="8"/>
  <c r="G228" i="8"/>
  <c r="N228" i="8"/>
  <c r="O229" i="8" l="1"/>
  <c r="M229" i="8"/>
  <c r="L229" i="8"/>
  <c r="K229" i="8"/>
  <c r="J229" i="8"/>
  <c r="C230" i="8"/>
  <c r="I229" i="8"/>
  <c r="H229" i="8"/>
  <c r="G229" i="8"/>
  <c r="N229" i="8"/>
  <c r="O230" i="8" l="1"/>
  <c r="M230" i="8"/>
  <c r="L230" i="8"/>
  <c r="K230" i="8"/>
  <c r="J230" i="8"/>
  <c r="C231" i="8"/>
  <c r="I230" i="8"/>
  <c r="H230" i="8"/>
  <c r="G230" i="8"/>
  <c r="N230" i="8"/>
  <c r="O231" i="8" l="1"/>
  <c r="M231" i="8"/>
  <c r="L231" i="8"/>
  <c r="K231" i="8"/>
  <c r="J231" i="8"/>
  <c r="C232" i="8"/>
  <c r="I231" i="8"/>
  <c r="G231" i="8"/>
  <c r="H231" i="8"/>
  <c r="N231" i="8"/>
  <c r="O232" i="8" l="1"/>
  <c r="M232" i="8"/>
  <c r="L232" i="8"/>
  <c r="K232" i="8"/>
  <c r="J232" i="8"/>
  <c r="C233" i="8"/>
  <c r="I232" i="8"/>
  <c r="H232" i="8"/>
  <c r="G232" i="8"/>
  <c r="N232" i="8"/>
  <c r="O233" i="8" l="1"/>
  <c r="M233" i="8"/>
  <c r="L233" i="8"/>
  <c r="K233" i="8"/>
  <c r="J233" i="8"/>
  <c r="C234" i="8"/>
  <c r="I233" i="8"/>
  <c r="H233" i="8"/>
  <c r="G233" i="8"/>
  <c r="N233" i="8"/>
  <c r="O234" i="8" l="1"/>
  <c r="M234" i="8"/>
  <c r="K234" i="8"/>
  <c r="L234" i="8"/>
  <c r="J234" i="8"/>
  <c r="C235" i="8"/>
  <c r="I234" i="8"/>
  <c r="H234" i="8"/>
  <c r="G234" i="8"/>
  <c r="N234" i="8"/>
  <c r="O235" i="8" l="1"/>
  <c r="M235" i="8"/>
  <c r="L235" i="8"/>
  <c r="K235" i="8"/>
  <c r="J235" i="8"/>
  <c r="C236" i="8"/>
  <c r="I235" i="8"/>
  <c r="G235" i="8"/>
  <c r="H235" i="8"/>
  <c r="N235" i="8"/>
  <c r="O236" i="8" l="1"/>
  <c r="M236" i="8"/>
  <c r="L236" i="8"/>
  <c r="K236" i="8"/>
  <c r="J236" i="8"/>
  <c r="C237" i="8"/>
  <c r="I236" i="8"/>
  <c r="H236" i="8"/>
  <c r="G236" i="8"/>
  <c r="N236" i="8"/>
  <c r="O237" i="8" l="1"/>
  <c r="M237" i="8"/>
  <c r="L237" i="8"/>
  <c r="J237" i="8"/>
  <c r="K237" i="8"/>
  <c r="C238" i="8"/>
  <c r="I237" i="8"/>
  <c r="H237" i="8"/>
  <c r="G237" i="8"/>
  <c r="N237" i="8"/>
  <c r="O238" i="8" l="1"/>
  <c r="M238" i="8"/>
  <c r="L238" i="8"/>
  <c r="K238" i="8"/>
  <c r="J238" i="8"/>
  <c r="C239" i="8"/>
  <c r="I238" i="8"/>
  <c r="H238" i="8"/>
  <c r="G238" i="8"/>
  <c r="N238" i="8"/>
  <c r="O239" i="8" l="1"/>
  <c r="M239" i="8"/>
  <c r="L239" i="8"/>
  <c r="K239" i="8"/>
  <c r="J239" i="8"/>
  <c r="C240" i="8"/>
  <c r="I239" i="8"/>
  <c r="H239" i="8"/>
  <c r="G239" i="8"/>
  <c r="N239" i="8"/>
  <c r="O240" i="8" l="1"/>
  <c r="M240" i="8"/>
  <c r="L240" i="8"/>
  <c r="K240" i="8"/>
  <c r="J240" i="8"/>
  <c r="C241" i="8"/>
  <c r="I240" i="8"/>
  <c r="H240" i="8"/>
  <c r="G240" i="8"/>
  <c r="N240" i="8"/>
  <c r="O241" i="8" l="1"/>
  <c r="M241" i="8"/>
  <c r="L241" i="8"/>
  <c r="K241" i="8"/>
  <c r="J241" i="8"/>
  <c r="C242" i="8"/>
  <c r="I241" i="8"/>
  <c r="H241" i="8"/>
  <c r="G241" i="8"/>
  <c r="N241" i="8"/>
  <c r="O242" i="8" l="1"/>
  <c r="M242" i="8"/>
  <c r="L242" i="8"/>
  <c r="K242" i="8"/>
  <c r="J242" i="8"/>
  <c r="C243" i="8"/>
  <c r="I242" i="8"/>
  <c r="H242" i="8"/>
  <c r="G242" i="8"/>
  <c r="N242" i="8"/>
  <c r="O243" i="8" l="1"/>
  <c r="M243" i="8"/>
  <c r="L243" i="8"/>
  <c r="K243" i="8"/>
  <c r="J243" i="8"/>
  <c r="C244" i="8"/>
  <c r="I243" i="8"/>
  <c r="G243" i="8"/>
  <c r="H243" i="8"/>
  <c r="N243" i="8"/>
  <c r="O244" i="8" l="1"/>
  <c r="M244" i="8"/>
  <c r="L244" i="8"/>
  <c r="K244" i="8"/>
  <c r="J244" i="8"/>
  <c r="C245" i="8"/>
  <c r="I244" i="8"/>
  <c r="H244" i="8"/>
  <c r="G244" i="8"/>
  <c r="N244" i="8"/>
  <c r="O245" i="8" l="1"/>
  <c r="M245" i="8"/>
  <c r="L245" i="8"/>
  <c r="K245" i="8"/>
  <c r="J245" i="8"/>
  <c r="C246" i="8"/>
  <c r="I245" i="8"/>
  <c r="H245" i="8"/>
  <c r="G245" i="8"/>
  <c r="N245" i="8"/>
  <c r="O246" i="8" l="1"/>
  <c r="M246" i="8"/>
  <c r="L246" i="8"/>
  <c r="K246" i="8"/>
  <c r="J246" i="8"/>
  <c r="C247" i="8"/>
  <c r="I246" i="8"/>
  <c r="H246" i="8"/>
  <c r="G246" i="8"/>
  <c r="N246" i="8"/>
  <c r="O247" i="8" l="1"/>
  <c r="M247" i="8"/>
  <c r="L247" i="8"/>
  <c r="K247" i="8"/>
  <c r="J247" i="8"/>
  <c r="C248" i="8"/>
  <c r="I247" i="8"/>
  <c r="G247" i="8"/>
  <c r="H247" i="8"/>
  <c r="N247" i="8"/>
  <c r="O248" i="8" l="1"/>
  <c r="M248" i="8"/>
  <c r="L248" i="8"/>
  <c r="K248" i="8"/>
  <c r="J248" i="8"/>
  <c r="C249" i="8"/>
  <c r="I248" i="8"/>
  <c r="H248" i="8"/>
  <c r="G248" i="8"/>
  <c r="N248" i="8"/>
  <c r="O249" i="8" l="1"/>
  <c r="M249" i="8"/>
  <c r="L249" i="8"/>
  <c r="K249" i="8"/>
  <c r="J249" i="8"/>
  <c r="C250" i="8"/>
  <c r="I249" i="8"/>
  <c r="H249" i="8"/>
  <c r="G249" i="8"/>
  <c r="N249" i="8"/>
  <c r="O250" i="8" l="1"/>
  <c r="M250" i="8"/>
  <c r="K250" i="8"/>
  <c r="J250" i="8"/>
  <c r="L250" i="8"/>
  <c r="C251" i="8"/>
  <c r="I250" i="8"/>
  <c r="H250" i="8"/>
  <c r="G250" i="8"/>
  <c r="N250" i="8"/>
  <c r="O251" i="8" l="1"/>
  <c r="M251" i="8"/>
  <c r="L251" i="8"/>
  <c r="K251" i="8"/>
  <c r="J251" i="8"/>
  <c r="C252" i="8"/>
  <c r="I251" i="8"/>
  <c r="G251" i="8"/>
  <c r="H251" i="8"/>
  <c r="N251" i="8"/>
  <c r="O252" i="8" l="1"/>
  <c r="M252" i="8"/>
  <c r="L252" i="8"/>
  <c r="K252" i="8"/>
  <c r="J252" i="8"/>
  <c r="C253" i="8"/>
  <c r="I252" i="8"/>
  <c r="H252" i="8"/>
  <c r="G252" i="8"/>
  <c r="N252" i="8"/>
  <c r="O253" i="8" l="1"/>
  <c r="M253" i="8"/>
  <c r="L253" i="8"/>
  <c r="K253" i="8"/>
  <c r="J253" i="8"/>
  <c r="C254" i="8"/>
  <c r="I253" i="8"/>
  <c r="H253" i="8"/>
  <c r="G253" i="8"/>
  <c r="N253" i="8"/>
  <c r="O254" i="8" l="1"/>
  <c r="M254" i="8"/>
  <c r="L254" i="8"/>
  <c r="K254" i="8"/>
  <c r="J254" i="8"/>
  <c r="C255" i="8"/>
  <c r="I254" i="8"/>
  <c r="H254" i="8"/>
  <c r="G254" i="8"/>
  <c r="N254" i="8"/>
  <c r="O255" i="8" l="1"/>
  <c r="M255" i="8"/>
  <c r="L255" i="8"/>
  <c r="K255" i="8"/>
  <c r="J255" i="8"/>
  <c r="C256" i="8"/>
  <c r="I255" i="8"/>
  <c r="H255" i="8"/>
  <c r="G255" i="8"/>
  <c r="N255" i="8"/>
  <c r="O256" i="8" l="1"/>
  <c r="M256" i="8"/>
  <c r="L256" i="8"/>
  <c r="K256" i="8"/>
  <c r="J256" i="8"/>
  <c r="C257" i="8"/>
  <c r="I256" i="8"/>
  <c r="H256" i="8"/>
  <c r="G256" i="8"/>
  <c r="N256" i="8"/>
  <c r="O257" i="8" l="1"/>
  <c r="M257" i="8"/>
  <c r="L257" i="8"/>
  <c r="K257" i="8"/>
  <c r="J257" i="8"/>
  <c r="C258" i="8"/>
  <c r="I257" i="8"/>
  <c r="H257" i="8"/>
  <c r="G257" i="8"/>
  <c r="N257" i="8"/>
  <c r="O258" i="8" l="1"/>
  <c r="M258" i="8"/>
  <c r="L258" i="8"/>
  <c r="K258" i="8"/>
  <c r="J258" i="8"/>
  <c r="C259" i="8"/>
  <c r="I258" i="8"/>
  <c r="H258" i="8"/>
  <c r="G258" i="8"/>
  <c r="N258" i="8"/>
  <c r="O259" i="8" l="1"/>
  <c r="M259" i="8"/>
  <c r="L259" i="8"/>
  <c r="K259" i="8"/>
  <c r="J259" i="8"/>
  <c r="C260" i="8"/>
  <c r="I259" i="8"/>
  <c r="G259" i="8"/>
  <c r="H259" i="8"/>
  <c r="N259" i="8"/>
  <c r="O260" i="8" l="1"/>
  <c r="M260" i="8"/>
  <c r="L260" i="8"/>
  <c r="K260" i="8"/>
  <c r="J260" i="8"/>
  <c r="C261" i="8"/>
  <c r="I260" i="8"/>
  <c r="H260" i="8"/>
  <c r="G260" i="8"/>
  <c r="N260" i="8"/>
  <c r="O261" i="8" l="1"/>
  <c r="M261" i="8"/>
  <c r="L261" i="8"/>
  <c r="K261" i="8"/>
  <c r="J261" i="8"/>
  <c r="C262" i="8"/>
  <c r="I261" i="8"/>
  <c r="H261" i="8"/>
  <c r="G261" i="8"/>
  <c r="N261" i="8"/>
  <c r="O262" i="8" l="1"/>
  <c r="M262" i="8"/>
  <c r="L262" i="8"/>
  <c r="K262" i="8"/>
  <c r="J262" i="8"/>
  <c r="C263" i="8"/>
  <c r="I262" i="8"/>
  <c r="H262" i="8"/>
  <c r="G262" i="8"/>
  <c r="N262" i="8"/>
  <c r="O263" i="8" l="1"/>
  <c r="M263" i="8"/>
  <c r="L263" i="8"/>
  <c r="K263" i="8"/>
  <c r="J263" i="8"/>
  <c r="C264" i="8"/>
  <c r="I263" i="8"/>
  <c r="G263" i="8"/>
  <c r="H263" i="8"/>
  <c r="N263" i="8"/>
  <c r="O264" i="8" l="1"/>
  <c r="M264" i="8"/>
  <c r="L264" i="8"/>
  <c r="K264" i="8"/>
  <c r="J264" i="8"/>
  <c r="C265" i="8"/>
  <c r="I264" i="8"/>
  <c r="H264" i="8"/>
  <c r="G264" i="8"/>
  <c r="N264" i="8"/>
  <c r="O265" i="8" l="1"/>
  <c r="M265" i="8"/>
  <c r="L265" i="8"/>
  <c r="K265" i="8"/>
  <c r="J265" i="8"/>
  <c r="C266" i="8"/>
  <c r="I265" i="8"/>
  <c r="H265" i="8"/>
  <c r="G265" i="8"/>
  <c r="N265" i="8"/>
  <c r="O266" i="8" l="1"/>
  <c r="M266" i="8"/>
  <c r="L266" i="8"/>
  <c r="K266" i="8"/>
  <c r="J266" i="8"/>
  <c r="C267" i="8"/>
  <c r="I266" i="8"/>
  <c r="H266" i="8"/>
  <c r="G266" i="8"/>
  <c r="N266" i="8"/>
  <c r="O267" i="8" l="1"/>
  <c r="M267" i="8"/>
  <c r="L267" i="8"/>
  <c r="K267" i="8"/>
  <c r="J267" i="8"/>
  <c r="C268" i="8"/>
  <c r="I267" i="8"/>
  <c r="G267" i="8"/>
  <c r="H267" i="8"/>
  <c r="N267" i="8"/>
  <c r="O268" i="8" l="1"/>
  <c r="M268" i="8"/>
  <c r="L268" i="8"/>
  <c r="K268" i="8"/>
  <c r="J268" i="8"/>
  <c r="C269" i="8"/>
  <c r="I268" i="8"/>
  <c r="H268" i="8"/>
  <c r="G268" i="8"/>
  <c r="N268" i="8"/>
  <c r="O269" i="8" l="1"/>
  <c r="M269" i="8"/>
  <c r="L269" i="8"/>
  <c r="K269" i="8"/>
  <c r="J269" i="8"/>
  <c r="C270" i="8"/>
  <c r="I269" i="8"/>
  <c r="H269" i="8"/>
  <c r="G269" i="8"/>
  <c r="N269" i="8"/>
  <c r="O270" i="8" l="1"/>
  <c r="M270" i="8"/>
  <c r="L270" i="8"/>
  <c r="K270" i="8"/>
  <c r="J270" i="8"/>
  <c r="C271" i="8"/>
  <c r="I270" i="8"/>
  <c r="H270" i="8"/>
  <c r="G270" i="8"/>
  <c r="N270" i="8"/>
  <c r="O271" i="8" l="1"/>
  <c r="M271" i="8"/>
  <c r="L271" i="8"/>
  <c r="K271" i="8"/>
  <c r="J271" i="8"/>
  <c r="C272" i="8"/>
  <c r="I271" i="8"/>
  <c r="H271" i="8"/>
  <c r="G271" i="8"/>
  <c r="N271" i="8"/>
  <c r="O272" i="8" l="1"/>
  <c r="M272" i="8"/>
  <c r="L272" i="8"/>
  <c r="K272" i="8"/>
  <c r="J272" i="8"/>
  <c r="C273" i="8"/>
  <c r="I272" i="8"/>
  <c r="H272" i="8"/>
  <c r="G272" i="8"/>
  <c r="N272" i="8"/>
  <c r="O273" i="8" l="1"/>
  <c r="M273" i="8"/>
  <c r="L273" i="8"/>
  <c r="K273" i="8"/>
  <c r="J273" i="8"/>
  <c r="C274" i="8"/>
  <c r="I273" i="8"/>
  <c r="H273" i="8"/>
  <c r="G273" i="8"/>
  <c r="N273" i="8"/>
  <c r="O274" i="8" l="1"/>
  <c r="M274" i="8"/>
  <c r="L274" i="8"/>
  <c r="K274" i="8"/>
  <c r="J274" i="8"/>
  <c r="C275" i="8"/>
  <c r="I274" i="8"/>
  <c r="H274" i="8"/>
  <c r="G274" i="8"/>
  <c r="N274" i="8"/>
  <c r="O275" i="8" l="1"/>
  <c r="M275" i="8"/>
  <c r="L275" i="8"/>
  <c r="K275" i="8"/>
  <c r="J275" i="8"/>
  <c r="C276" i="8"/>
  <c r="I275" i="8"/>
  <c r="G275" i="8"/>
  <c r="H275" i="8"/>
  <c r="N275" i="8"/>
  <c r="O276" i="8" l="1"/>
  <c r="M276" i="8"/>
  <c r="L276" i="8"/>
  <c r="K276" i="8"/>
  <c r="J276" i="8"/>
  <c r="C277" i="8"/>
  <c r="I276" i="8"/>
  <c r="H276" i="8"/>
  <c r="G276" i="8"/>
  <c r="N276" i="8"/>
  <c r="O277" i="8" l="1"/>
  <c r="M277" i="8"/>
  <c r="L277" i="8"/>
  <c r="K277" i="8"/>
  <c r="J277" i="8"/>
  <c r="C278" i="8"/>
  <c r="I277" i="8"/>
  <c r="H277" i="8"/>
  <c r="G277" i="8"/>
  <c r="N277" i="8"/>
  <c r="O278" i="8" l="1"/>
  <c r="M278" i="8"/>
  <c r="L278" i="8"/>
  <c r="K278" i="8"/>
  <c r="J278" i="8"/>
  <c r="C279" i="8"/>
  <c r="I278" i="8"/>
  <c r="H278" i="8"/>
  <c r="G278" i="8"/>
  <c r="N278" i="8"/>
  <c r="O279" i="8" l="1"/>
  <c r="M279" i="8"/>
  <c r="L279" i="8"/>
  <c r="K279" i="8"/>
  <c r="J279" i="8"/>
  <c r="C280" i="8"/>
  <c r="I279" i="8"/>
  <c r="G279" i="8"/>
  <c r="H279" i="8"/>
  <c r="N279" i="8"/>
  <c r="O280" i="8" l="1"/>
  <c r="M280" i="8"/>
  <c r="L280" i="8"/>
  <c r="K280" i="8"/>
  <c r="J280" i="8"/>
  <c r="C281" i="8"/>
  <c r="I280" i="8"/>
  <c r="H280" i="8"/>
  <c r="G280" i="8"/>
  <c r="N280" i="8"/>
  <c r="O281" i="8" l="1"/>
  <c r="M281" i="8"/>
  <c r="L281" i="8"/>
  <c r="K281" i="8"/>
  <c r="J281" i="8"/>
  <c r="C282" i="8"/>
  <c r="I281" i="8"/>
  <c r="H281" i="8"/>
  <c r="G281" i="8"/>
  <c r="N281" i="8"/>
  <c r="O282" i="8" l="1"/>
  <c r="M282" i="8"/>
  <c r="K282" i="8"/>
  <c r="L282" i="8"/>
  <c r="J282" i="8"/>
  <c r="C283" i="8"/>
  <c r="I282" i="8"/>
  <c r="H282" i="8"/>
  <c r="G282" i="8"/>
  <c r="N282" i="8"/>
  <c r="O283" i="8" l="1"/>
  <c r="M283" i="8"/>
  <c r="L283" i="8"/>
  <c r="K283" i="8"/>
  <c r="J283" i="8"/>
  <c r="C284" i="8"/>
  <c r="I283" i="8"/>
  <c r="G283" i="8"/>
  <c r="H283" i="8"/>
  <c r="N283" i="8"/>
  <c r="O284" i="8" l="1"/>
  <c r="M284" i="8"/>
  <c r="L284" i="8"/>
  <c r="K284" i="8"/>
  <c r="J284" i="8"/>
  <c r="C285" i="8"/>
  <c r="I284" i="8"/>
  <c r="H284" i="8"/>
  <c r="G284" i="8"/>
  <c r="N284" i="8"/>
  <c r="O285" i="8" l="1"/>
  <c r="M285" i="8"/>
  <c r="L285" i="8"/>
  <c r="K285" i="8"/>
  <c r="J285" i="8"/>
  <c r="C286" i="8"/>
  <c r="I285" i="8"/>
  <c r="H285" i="8"/>
  <c r="G285" i="8"/>
  <c r="N285" i="8"/>
  <c r="O286" i="8" l="1"/>
  <c r="M286" i="8"/>
  <c r="L286" i="8"/>
  <c r="K286" i="8"/>
  <c r="J286" i="8"/>
  <c r="C287" i="8"/>
  <c r="I286" i="8"/>
  <c r="H286" i="8"/>
  <c r="G286" i="8"/>
  <c r="N286" i="8"/>
  <c r="O287" i="8" l="1"/>
  <c r="M287" i="8"/>
  <c r="L287" i="8"/>
  <c r="K287" i="8"/>
  <c r="J287" i="8"/>
  <c r="C288" i="8"/>
  <c r="I287" i="8"/>
  <c r="H287" i="8"/>
  <c r="G287" i="8"/>
  <c r="N287" i="8"/>
  <c r="O288" i="8" l="1"/>
  <c r="M288" i="8"/>
  <c r="L288" i="8"/>
  <c r="K288" i="8"/>
  <c r="J288" i="8"/>
  <c r="C289" i="8"/>
  <c r="I288" i="8"/>
  <c r="H288" i="8"/>
  <c r="G288" i="8"/>
  <c r="N288" i="8"/>
  <c r="O289" i="8" l="1"/>
  <c r="M289" i="8"/>
  <c r="L289" i="8"/>
  <c r="K289" i="8"/>
  <c r="J289" i="8"/>
  <c r="C290" i="8"/>
  <c r="I289" i="8"/>
  <c r="H289" i="8"/>
  <c r="G289" i="8"/>
  <c r="N289" i="8"/>
  <c r="O290" i="8" l="1"/>
  <c r="M290" i="8"/>
  <c r="L290" i="8"/>
  <c r="K290" i="8"/>
  <c r="J290" i="8"/>
  <c r="C291" i="8"/>
  <c r="I290" i="8"/>
  <c r="H290" i="8"/>
  <c r="G290" i="8"/>
  <c r="N290" i="8"/>
  <c r="O291" i="8" l="1"/>
  <c r="M291" i="8"/>
  <c r="L291" i="8"/>
  <c r="K291" i="8"/>
  <c r="J291" i="8"/>
  <c r="C292" i="8"/>
  <c r="I291" i="8"/>
  <c r="G291" i="8"/>
  <c r="H291" i="8"/>
  <c r="N291" i="8"/>
  <c r="O292" i="8" l="1"/>
  <c r="M292" i="8"/>
  <c r="L292" i="8"/>
  <c r="K292" i="8"/>
  <c r="J292" i="8"/>
  <c r="C293" i="8"/>
  <c r="I292" i="8"/>
  <c r="H292" i="8"/>
  <c r="G292" i="8"/>
  <c r="N292" i="8"/>
  <c r="O293" i="8" l="1"/>
  <c r="M293" i="8"/>
  <c r="L293" i="8"/>
  <c r="K293" i="8"/>
  <c r="J293" i="8"/>
  <c r="C294" i="8"/>
  <c r="I293" i="8"/>
  <c r="H293" i="8"/>
  <c r="G293" i="8"/>
  <c r="N293" i="8"/>
  <c r="O294" i="8" l="1"/>
  <c r="M294" i="8"/>
  <c r="L294" i="8"/>
  <c r="K294" i="8"/>
  <c r="J294" i="8"/>
  <c r="C295" i="8"/>
  <c r="I294" i="8"/>
  <c r="H294" i="8"/>
  <c r="G294" i="8"/>
  <c r="N294" i="8"/>
  <c r="O295" i="8" l="1"/>
  <c r="M295" i="8"/>
  <c r="L295" i="8"/>
  <c r="K295" i="8"/>
  <c r="J295" i="8"/>
  <c r="C296" i="8"/>
  <c r="I295" i="8"/>
  <c r="G295" i="8"/>
  <c r="H295" i="8"/>
  <c r="N295" i="8"/>
  <c r="O296" i="8" l="1"/>
  <c r="M296" i="8"/>
  <c r="L296" i="8"/>
  <c r="K296" i="8"/>
  <c r="J296" i="8"/>
  <c r="C297" i="8"/>
  <c r="I296" i="8"/>
  <c r="H296" i="8"/>
  <c r="G296" i="8"/>
  <c r="N296" i="8"/>
  <c r="O297" i="8" l="1"/>
  <c r="M297" i="8"/>
  <c r="L297" i="8"/>
  <c r="K297" i="8"/>
  <c r="J297" i="8"/>
  <c r="C298" i="8"/>
  <c r="I297" i="8"/>
  <c r="H297" i="8"/>
  <c r="G297" i="8"/>
  <c r="N297" i="8"/>
  <c r="O298" i="8" l="1"/>
  <c r="M298" i="8"/>
  <c r="K298" i="8"/>
  <c r="L298" i="8"/>
  <c r="J298" i="8"/>
  <c r="C299" i="8"/>
  <c r="I298" i="8"/>
  <c r="H298" i="8"/>
  <c r="G298" i="8"/>
  <c r="N298" i="8"/>
  <c r="O299" i="8" l="1"/>
  <c r="M299" i="8"/>
  <c r="L299" i="8"/>
  <c r="K299" i="8"/>
  <c r="J299" i="8"/>
  <c r="C300" i="8"/>
  <c r="I299" i="8"/>
  <c r="G299" i="8"/>
  <c r="H299" i="8"/>
  <c r="N299" i="8"/>
  <c r="O300" i="8" l="1"/>
  <c r="M300" i="8"/>
  <c r="L300" i="8"/>
  <c r="K300" i="8"/>
  <c r="J300" i="8"/>
  <c r="C301" i="8"/>
  <c r="I300" i="8"/>
  <c r="H300" i="8"/>
  <c r="G300" i="8"/>
  <c r="N300" i="8"/>
  <c r="O301" i="8" l="1"/>
  <c r="M301" i="8"/>
  <c r="L301" i="8"/>
  <c r="K301" i="8"/>
  <c r="J301" i="8"/>
  <c r="C302" i="8"/>
  <c r="I301" i="8"/>
  <c r="H301" i="8"/>
  <c r="G301" i="8"/>
  <c r="N301" i="8"/>
  <c r="O302" i="8" l="1"/>
  <c r="M302" i="8"/>
  <c r="L302" i="8"/>
  <c r="K302" i="8"/>
  <c r="J302" i="8"/>
  <c r="C303" i="8"/>
  <c r="I302" i="8"/>
  <c r="H302" i="8"/>
  <c r="G302" i="8"/>
  <c r="N302" i="8"/>
  <c r="O303" i="8" l="1"/>
  <c r="M303" i="8"/>
  <c r="L303" i="8"/>
  <c r="K303" i="8"/>
  <c r="J303" i="8"/>
  <c r="C304" i="8"/>
  <c r="I303" i="8"/>
  <c r="H303" i="8"/>
  <c r="G303" i="8"/>
  <c r="N303" i="8"/>
  <c r="O304" i="8" l="1"/>
  <c r="M304" i="8"/>
  <c r="L304" i="8"/>
  <c r="K304" i="8"/>
  <c r="J304" i="8"/>
  <c r="C305" i="8"/>
  <c r="I304" i="8"/>
  <c r="H304" i="8"/>
  <c r="G304" i="8"/>
  <c r="N304" i="8"/>
  <c r="O305" i="8" l="1"/>
  <c r="M305" i="8"/>
  <c r="L305" i="8"/>
  <c r="K305" i="8"/>
  <c r="J305" i="8"/>
  <c r="C306" i="8"/>
  <c r="I305" i="8"/>
  <c r="H305" i="8"/>
  <c r="G305" i="8"/>
  <c r="N305" i="8"/>
  <c r="O306" i="8" l="1"/>
  <c r="M306" i="8"/>
  <c r="L306" i="8"/>
  <c r="K306" i="8"/>
  <c r="J306" i="8"/>
  <c r="C307" i="8"/>
  <c r="I306" i="8"/>
  <c r="H306" i="8"/>
  <c r="G306" i="8"/>
  <c r="N306" i="8"/>
  <c r="O307" i="8" l="1"/>
  <c r="M307" i="8"/>
  <c r="L307" i="8"/>
  <c r="K307" i="8"/>
  <c r="J307" i="8"/>
  <c r="C308" i="8"/>
  <c r="I307" i="8"/>
  <c r="G307" i="8"/>
  <c r="H307" i="8"/>
  <c r="N307" i="8"/>
  <c r="O308" i="8" l="1"/>
  <c r="M308" i="8"/>
  <c r="L308" i="8"/>
  <c r="K308" i="8"/>
  <c r="J308" i="8"/>
  <c r="C309" i="8"/>
  <c r="I308" i="8"/>
  <c r="H308" i="8"/>
  <c r="G308" i="8"/>
  <c r="N308" i="8"/>
  <c r="O309" i="8" l="1"/>
  <c r="M309" i="8"/>
  <c r="L309" i="8"/>
  <c r="K309" i="8"/>
  <c r="J309" i="8"/>
  <c r="C310" i="8"/>
  <c r="I309" i="8"/>
  <c r="H309" i="8"/>
  <c r="G309" i="8"/>
  <c r="N309" i="8"/>
  <c r="O310" i="8" l="1"/>
  <c r="M310" i="8"/>
  <c r="L310" i="8"/>
  <c r="K310" i="8"/>
  <c r="J310" i="8"/>
  <c r="C311" i="8"/>
  <c r="I310" i="8"/>
  <c r="H310" i="8"/>
  <c r="G310" i="8"/>
  <c r="N310" i="8"/>
  <c r="O311" i="8" l="1"/>
  <c r="M311" i="8"/>
  <c r="L311" i="8"/>
  <c r="K311" i="8"/>
  <c r="J311" i="8"/>
  <c r="C312" i="8"/>
  <c r="I311" i="8"/>
  <c r="G311" i="8"/>
  <c r="H311" i="8"/>
  <c r="N311" i="8"/>
  <c r="O312" i="8" l="1"/>
  <c r="M312" i="8"/>
  <c r="L312" i="8"/>
  <c r="K312" i="8"/>
  <c r="J312" i="8"/>
  <c r="C313" i="8"/>
  <c r="I312" i="8"/>
  <c r="H312" i="8"/>
  <c r="G312" i="8"/>
  <c r="N312" i="8"/>
  <c r="O313" i="8" l="1"/>
  <c r="M313" i="8"/>
  <c r="L313" i="8"/>
  <c r="K313" i="8"/>
  <c r="J313" i="8"/>
  <c r="C314" i="8"/>
  <c r="I313" i="8"/>
  <c r="H313" i="8"/>
  <c r="G313" i="8"/>
  <c r="N313" i="8"/>
  <c r="O314" i="8" l="1"/>
  <c r="M314" i="8"/>
  <c r="K314" i="8"/>
  <c r="J314" i="8"/>
  <c r="L314" i="8"/>
  <c r="C315" i="8"/>
  <c r="I314" i="8"/>
  <c r="H314" i="8"/>
  <c r="G314" i="8"/>
  <c r="N314" i="8"/>
  <c r="O315" i="8" l="1"/>
  <c r="M315" i="8"/>
  <c r="L315" i="8"/>
  <c r="K315" i="8"/>
  <c r="J315" i="8"/>
  <c r="C316" i="8"/>
  <c r="I315" i="8"/>
  <c r="G315" i="8"/>
  <c r="H315" i="8"/>
  <c r="N315" i="8"/>
  <c r="O316" i="8" l="1"/>
  <c r="M316" i="8"/>
  <c r="L316" i="8"/>
  <c r="K316" i="8"/>
  <c r="J316" i="8"/>
  <c r="C317" i="8"/>
  <c r="I316" i="8"/>
  <c r="H316" i="8"/>
  <c r="G316" i="8"/>
  <c r="N316" i="8"/>
  <c r="O317" i="8" l="1"/>
  <c r="M317" i="8"/>
  <c r="L317" i="8"/>
  <c r="K317" i="8"/>
  <c r="J317" i="8"/>
  <c r="C318" i="8"/>
  <c r="I317" i="8"/>
  <c r="H317" i="8"/>
  <c r="G317" i="8"/>
  <c r="N317" i="8"/>
  <c r="O318" i="8" l="1"/>
  <c r="M318" i="8"/>
  <c r="L318" i="8"/>
  <c r="K318" i="8"/>
  <c r="J318" i="8"/>
  <c r="C319" i="8"/>
  <c r="I318" i="8"/>
  <c r="H318" i="8"/>
  <c r="G318" i="8"/>
  <c r="N318" i="8"/>
  <c r="O319" i="8" l="1"/>
  <c r="M319" i="8"/>
  <c r="L319" i="8"/>
  <c r="K319" i="8"/>
  <c r="J319" i="8"/>
  <c r="C320" i="8"/>
  <c r="I319" i="8"/>
  <c r="H319" i="8"/>
  <c r="G319" i="8"/>
  <c r="N319" i="8"/>
  <c r="O320" i="8" l="1"/>
  <c r="M320" i="8"/>
  <c r="L320" i="8"/>
  <c r="K320" i="8"/>
  <c r="J320" i="8"/>
  <c r="C321" i="8"/>
  <c r="I320" i="8"/>
  <c r="H320" i="8"/>
  <c r="G320" i="8"/>
  <c r="N320" i="8"/>
  <c r="O321" i="8" l="1"/>
  <c r="M321" i="8"/>
  <c r="L321" i="8"/>
  <c r="K321" i="8"/>
  <c r="J321" i="8"/>
  <c r="C322" i="8"/>
  <c r="I321" i="8"/>
  <c r="H321" i="8"/>
  <c r="G321" i="8"/>
  <c r="N321" i="8"/>
  <c r="O322" i="8" l="1"/>
  <c r="M322" i="8"/>
  <c r="L322" i="8"/>
  <c r="K322" i="8"/>
  <c r="J322" i="8"/>
  <c r="C323" i="8"/>
  <c r="I322" i="8"/>
  <c r="H322" i="8"/>
  <c r="G322" i="8"/>
  <c r="N322" i="8"/>
  <c r="O323" i="8" l="1"/>
  <c r="M323" i="8"/>
  <c r="L323" i="8"/>
  <c r="K323" i="8"/>
  <c r="J323" i="8"/>
  <c r="C324" i="8"/>
  <c r="I323" i="8"/>
  <c r="G323" i="8"/>
  <c r="H323" i="8"/>
  <c r="N323" i="8"/>
  <c r="O324" i="8" l="1"/>
  <c r="M324" i="8"/>
  <c r="L324" i="8"/>
  <c r="K324" i="8"/>
  <c r="J324" i="8"/>
  <c r="C325" i="8"/>
  <c r="I324" i="8"/>
  <c r="H324" i="8"/>
  <c r="G324" i="8"/>
  <c r="N324" i="8"/>
  <c r="O325" i="8" l="1"/>
  <c r="M325" i="8"/>
  <c r="L325" i="8"/>
  <c r="K325" i="8"/>
  <c r="J325" i="8"/>
  <c r="C326" i="8"/>
  <c r="I325" i="8"/>
  <c r="H325" i="8"/>
  <c r="G325" i="8"/>
  <c r="N325" i="8"/>
  <c r="O326" i="8" l="1"/>
  <c r="M326" i="8"/>
  <c r="L326" i="8"/>
  <c r="K326" i="8"/>
  <c r="J326" i="8"/>
  <c r="C327" i="8"/>
  <c r="I326" i="8"/>
  <c r="H326" i="8"/>
  <c r="G326" i="8"/>
  <c r="N326" i="8"/>
  <c r="O327" i="8" l="1"/>
  <c r="M327" i="8"/>
  <c r="L327" i="8"/>
  <c r="K327" i="8"/>
  <c r="J327" i="8"/>
  <c r="C328" i="8"/>
  <c r="I327" i="8"/>
  <c r="G327" i="8"/>
  <c r="H327" i="8"/>
  <c r="N327" i="8"/>
  <c r="O328" i="8" l="1"/>
  <c r="M328" i="8"/>
  <c r="L328" i="8"/>
  <c r="K328" i="8"/>
  <c r="J328" i="8"/>
  <c r="C329" i="8"/>
  <c r="I328" i="8"/>
  <c r="H328" i="8"/>
  <c r="G328" i="8"/>
  <c r="N328" i="8"/>
  <c r="O329" i="8" l="1"/>
  <c r="M329" i="8"/>
  <c r="L329" i="8"/>
  <c r="K329" i="8"/>
  <c r="J329" i="8"/>
  <c r="C330" i="8"/>
  <c r="I329" i="8"/>
  <c r="H329" i="8"/>
  <c r="G329" i="8"/>
  <c r="N329" i="8"/>
  <c r="O330" i="8" l="1"/>
  <c r="M330" i="8"/>
  <c r="L330" i="8"/>
  <c r="K330" i="8"/>
  <c r="J330" i="8"/>
  <c r="C331" i="8"/>
  <c r="I330" i="8"/>
  <c r="H330" i="8"/>
  <c r="G330" i="8"/>
  <c r="N330" i="8"/>
  <c r="O331" i="8" l="1"/>
  <c r="M331" i="8"/>
  <c r="L331" i="8"/>
  <c r="K331" i="8"/>
  <c r="J331" i="8"/>
  <c r="C332" i="8"/>
  <c r="I331" i="8"/>
  <c r="G331" i="8"/>
  <c r="H331" i="8"/>
  <c r="N331" i="8"/>
  <c r="O332" i="8" l="1"/>
  <c r="M332" i="8"/>
  <c r="L332" i="8"/>
  <c r="K332" i="8"/>
  <c r="J332" i="8"/>
  <c r="C333" i="8"/>
  <c r="I332" i="8"/>
  <c r="H332" i="8"/>
  <c r="G332" i="8"/>
  <c r="N332" i="8"/>
  <c r="O333" i="8" l="1"/>
  <c r="M333" i="8"/>
  <c r="L333" i="8"/>
  <c r="K333" i="8"/>
  <c r="J333" i="8"/>
  <c r="C334" i="8"/>
  <c r="I333" i="8"/>
  <c r="H333" i="8"/>
  <c r="G333" i="8"/>
  <c r="N333" i="8"/>
  <c r="O334" i="8" l="1"/>
  <c r="M334" i="8"/>
  <c r="L334" i="8"/>
  <c r="K334" i="8"/>
  <c r="J334" i="8"/>
  <c r="C335" i="8"/>
  <c r="I334" i="8"/>
  <c r="H334" i="8"/>
  <c r="G334" i="8"/>
  <c r="N334" i="8"/>
  <c r="O335" i="8" l="1"/>
  <c r="M335" i="8"/>
  <c r="L335" i="8"/>
  <c r="K335" i="8"/>
  <c r="J335" i="8"/>
  <c r="C336" i="8"/>
  <c r="I335" i="8"/>
  <c r="H335" i="8"/>
  <c r="G335" i="8"/>
  <c r="N335" i="8"/>
  <c r="O336" i="8" l="1"/>
  <c r="M336" i="8"/>
  <c r="L336" i="8"/>
  <c r="K336" i="8"/>
  <c r="J336" i="8"/>
  <c r="C337" i="8"/>
  <c r="I336" i="8"/>
  <c r="H336" i="8"/>
  <c r="G336" i="8"/>
  <c r="N336" i="8"/>
  <c r="O337" i="8" l="1"/>
  <c r="M337" i="8"/>
  <c r="L337" i="8"/>
  <c r="K337" i="8"/>
  <c r="J337" i="8"/>
  <c r="C338" i="8"/>
  <c r="I337" i="8"/>
  <c r="H337" i="8"/>
  <c r="G337" i="8"/>
  <c r="N337" i="8"/>
  <c r="O338" i="8" l="1"/>
  <c r="M338" i="8"/>
  <c r="L338" i="8"/>
  <c r="K338" i="8"/>
  <c r="J338" i="8"/>
  <c r="C339" i="8"/>
  <c r="I338" i="8"/>
  <c r="H338" i="8"/>
  <c r="G338" i="8"/>
  <c r="N338" i="8"/>
  <c r="O339" i="8" l="1"/>
  <c r="M339" i="8"/>
  <c r="L339" i="8"/>
  <c r="K339" i="8"/>
  <c r="J339" i="8"/>
  <c r="C340" i="8"/>
  <c r="I339" i="8"/>
  <c r="G339" i="8"/>
  <c r="H339" i="8"/>
  <c r="N339" i="8"/>
  <c r="O340" i="8" l="1"/>
  <c r="M340" i="8"/>
  <c r="L340" i="8"/>
  <c r="K340" i="8"/>
  <c r="J340" i="8"/>
  <c r="C341" i="8"/>
  <c r="I340" i="8"/>
  <c r="H340" i="8"/>
  <c r="G340" i="8"/>
  <c r="N340" i="8"/>
  <c r="O341" i="8" l="1"/>
  <c r="M341" i="8"/>
  <c r="L341" i="8"/>
  <c r="K341" i="8"/>
  <c r="J341" i="8"/>
  <c r="C342" i="8"/>
  <c r="I341" i="8"/>
  <c r="H341" i="8"/>
  <c r="G341" i="8"/>
  <c r="N341" i="8"/>
  <c r="O342" i="8" l="1"/>
  <c r="M342" i="8"/>
  <c r="L342" i="8"/>
  <c r="K342" i="8"/>
  <c r="J342" i="8"/>
  <c r="C343" i="8"/>
  <c r="I342" i="8"/>
  <c r="H342" i="8"/>
  <c r="G342" i="8"/>
  <c r="N342" i="8"/>
  <c r="O343" i="8" l="1"/>
  <c r="M343" i="8"/>
  <c r="L343" i="8"/>
  <c r="K343" i="8"/>
  <c r="J343" i="8"/>
  <c r="C344" i="8"/>
  <c r="I343" i="8"/>
  <c r="G343" i="8"/>
  <c r="H343" i="8"/>
  <c r="N343" i="8"/>
  <c r="O344" i="8" l="1"/>
  <c r="M344" i="8"/>
  <c r="L344" i="8"/>
  <c r="K344" i="8"/>
  <c r="J344" i="8"/>
  <c r="C345" i="8"/>
  <c r="I344" i="8"/>
  <c r="H344" i="8"/>
  <c r="G344" i="8"/>
  <c r="N344" i="8"/>
  <c r="O345" i="8" l="1"/>
  <c r="M345" i="8"/>
  <c r="L345" i="8"/>
  <c r="K345" i="8"/>
  <c r="J345" i="8"/>
  <c r="C346" i="8"/>
  <c r="I345" i="8"/>
  <c r="H345" i="8"/>
  <c r="G345" i="8"/>
  <c r="N345" i="8"/>
  <c r="O346" i="8" l="1"/>
  <c r="M346" i="8"/>
  <c r="K346" i="8"/>
  <c r="L346" i="8"/>
  <c r="J346" i="8"/>
  <c r="C347" i="8"/>
  <c r="I346" i="8"/>
  <c r="H346" i="8"/>
  <c r="G346" i="8"/>
  <c r="N346" i="8"/>
  <c r="O347" i="8" l="1"/>
  <c r="M347" i="8"/>
  <c r="L347" i="8"/>
  <c r="K347" i="8"/>
  <c r="J347" i="8"/>
  <c r="C348" i="8"/>
  <c r="I347" i="8"/>
  <c r="G347" i="8"/>
  <c r="H347" i="8"/>
  <c r="N347" i="8"/>
  <c r="O348" i="8" l="1"/>
  <c r="M348" i="8"/>
  <c r="L348" i="8"/>
  <c r="K348" i="8"/>
  <c r="J348" i="8"/>
  <c r="C349" i="8"/>
  <c r="I348" i="8"/>
  <c r="H348" i="8"/>
  <c r="G348" i="8"/>
  <c r="N348" i="8"/>
  <c r="O349" i="8" l="1"/>
  <c r="M349" i="8"/>
  <c r="L349" i="8"/>
  <c r="K349" i="8"/>
  <c r="J349" i="8"/>
  <c r="C350" i="8"/>
  <c r="I349" i="8"/>
  <c r="H349" i="8"/>
  <c r="G349" i="8"/>
  <c r="N349" i="8"/>
  <c r="O350" i="8" l="1"/>
  <c r="M350" i="8"/>
  <c r="L350" i="8"/>
  <c r="K350" i="8"/>
  <c r="J350" i="8"/>
  <c r="C351" i="8"/>
  <c r="I350" i="8"/>
  <c r="H350" i="8"/>
  <c r="G350" i="8"/>
  <c r="N350" i="8"/>
  <c r="O351" i="8" l="1"/>
  <c r="M351" i="8"/>
  <c r="L351" i="8"/>
  <c r="K351" i="8"/>
  <c r="J351" i="8"/>
  <c r="C352" i="8"/>
  <c r="I351" i="8"/>
  <c r="H351" i="8"/>
  <c r="G351" i="8"/>
  <c r="N351" i="8"/>
  <c r="O352" i="8" l="1"/>
  <c r="M352" i="8"/>
  <c r="L352" i="8"/>
  <c r="K352" i="8"/>
  <c r="J352" i="8"/>
  <c r="C353" i="8"/>
  <c r="I352" i="8"/>
  <c r="H352" i="8"/>
  <c r="G352" i="8"/>
  <c r="N352" i="8"/>
  <c r="O353" i="8" l="1"/>
  <c r="M353" i="8"/>
  <c r="L353" i="8"/>
  <c r="K353" i="8"/>
  <c r="J353" i="8"/>
  <c r="C354" i="8"/>
  <c r="I353" i="8"/>
  <c r="H353" i="8"/>
  <c r="G353" i="8"/>
  <c r="N353" i="8"/>
  <c r="O354" i="8" l="1"/>
  <c r="M354" i="8"/>
  <c r="L354" i="8"/>
  <c r="K354" i="8"/>
  <c r="J354" i="8"/>
  <c r="C355" i="8"/>
  <c r="I354" i="8"/>
  <c r="H354" i="8"/>
  <c r="G354" i="8"/>
  <c r="N354" i="8"/>
  <c r="O355" i="8" l="1"/>
  <c r="M355" i="8"/>
  <c r="L355" i="8"/>
  <c r="K355" i="8"/>
  <c r="J355" i="8"/>
  <c r="C356" i="8"/>
  <c r="I355" i="8"/>
  <c r="G355" i="8"/>
  <c r="H355" i="8"/>
  <c r="N355" i="8"/>
  <c r="O356" i="8" l="1"/>
  <c r="M356" i="8"/>
  <c r="L356" i="8"/>
  <c r="K356" i="8"/>
  <c r="J356" i="8"/>
  <c r="C357" i="8"/>
  <c r="I356" i="8"/>
  <c r="H356" i="8"/>
  <c r="G356" i="8"/>
  <c r="N356" i="8"/>
  <c r="O357" i="8" l="1"/>
  <c r="M357" i="8"/>
  <c r="L357" i="8"/>
  <c r="K357" i="8"/>
  <c r="J357" i="8"/>
  <c r="C358" i="8"/>
  <c r="I357" i="8"/>
  <c r="H357" i="8"/>
  <c r="G357" i="8"/>
  <c r="N357" i="8"/>
  <c r="O358" i="8" l="1"/>
  <c r="M358" i="8"/>
  <c r="L358" i="8"/>
  <c r="K358" i="8"/>
  <c r="J358" i="8"/>
  <c r="C359" i="8"/>
  <c r="I358" i="8"/>
  <c r="H358" i="8"/>
  <c r="G358" i="8"/>
  <c r="N358" i="8"/>
  <c r="O359" i="8" l="1"/>
  <c r="M359" i="8"/>
  <c r="L359" i="8"/>
  <c r="K359" i="8"/>
  <c r="J359" i="8"/>
  <c r="C360" i="8"/>
  <c r="I359" i="8"/>
  <c r="G359" i="8"/>
  <c r="H359" i="8"/>
  <c r="N359" i="8"/>
  <c r="O360" i="8" l="1"/>
  <c r="M360" i="8"/>
  <c r="L360" i="8"/>
  <c r="K360" i="8"/>
  <c r="J360" i="8"/>
  <c r="C361" i="8"/>
  <c r="I360" i="8"/>
  <c r="H360" i="8"/>
  <c r="G360" i="8"/>
  <c r="N360" i="8"/>
  <c r="O361" i="8" l="1"/>
  <c r="M361" i="8"/>
  <c r="L361" i="8"/>
  <c r="K361" i="8"/>
  <c r="J361" i="8"/>
  <c r="C362" i="8"/>
  <c r="I361" i="8"/>
  <c r="H361" i="8"/>
  <c r="G361" i="8"/>
  <c r="N361" i="8"/>
  <c r="O362" i="8" l="1"/>
  <c r="M362" i="8"/>
  <c r="K362" i="8"/>
  <c r="L362" i="8"/>
  <c r="J362" i="8"/>
  <c r="C363" i="8"/>
  <c r="I362" i="8"/>
  <c r="H362" i="8"/>
  <c r="G362" i="8"/>
  <c r="N362" i="8"/>
  <c r="O363" i="8" l="1"/>
  <c r="M363" i="8"/>
  <c r="L363" i="8"/>
  <c r="K363" i="8"/>
  <c r="J363" i="8"/>
  <c r="C364" i="8"/>
  <c r="I363" i="8"/>
  <c r="G363" i="8"/>
  <c r="H363" i="8"/>
  <c r="N363" i="8"/>
  <c r="O364" i="8" l="1"/>
  <c r="M364" i="8"/>
  <c r="L364" i="8"/>
  <c r="K364" i="8"/>
  <c r="J364" i="8"/>
  <c r="C365" i="8"/>
  <c r="I364" i="8"/>
  <c r="H364" i="8"/>
  <c r="G364" i="8"/>
  <c r="N364" i="8"/>
  <c r="O365" i="8" l="1"/>
  <c r="M365" i="8"/>
  <c r="L365" i="8"/>
  <c r="K365" i="8"/>
  <c r="J365" i="8"/>
  <c r="C366" i="8"/>
  <c r="I365" i="8"/>
  <c r="H365" i="8"/>
  <c r="G365" i="8"/>
  <c r="N365" i="8"/>
  <c r="O366" i="8" l="1"/>
  <c r="M366" i="8"/>
  <c r="L366" i="8"/>
  <c r="K366" i="8"/>
  <c r="J366" i="8"/>
  <c r="C367" i="8"/>
  <c r="I366" i="8"/>
  <c r="H366" i="8"/>
  <c r="G366" i="8"/>
  <c r="N366" i="8"/>
  <c r="O367" i="8" l="1"/>
  <c r="M367" i="8"/>
  <c r="L367" i="8"/>
  <c r="K367" i="8"/>
  <c r="J367" i="8"/>
  <c r="C368" i="8"/>
  <c r="I367" i="8"/>
  <c r="H367" i="8"/>
  <c r="G367" i="8"/>
  <c r="N367" i="8"/>
  <c r="O368" i="8" l="1"/>
  <c r="M368" i="8"/>
  <c r="L368" i="8"/>
  <c r="K368" i="8"/>
  <c r="J368" i="8"/>
  <c r="C369" i="8"/>
  <c r="I368" i="8"/>
  <c r="H368" i="8"/>
  <c r="G368" i="8"/>
  <c r="N368" i="8"/>
  <c r="O369" i="8" l="1"/>
  <c r="M369" i="8"/>
  <c r="L369" i="8"/>
  <c r="K369" i="8"/>
  <c r="J369" i="8"/>
  <c r="C370" i="8"/>
  <c r="I369" i="8"/>
  <c r="H369" i="8"/>
  <c r="G369" i="8"/>
  <c r="N369" i="8"/>
  <c r="O370" i="8" l="1"/>
  <c r="M370" i="8"/>
  <c r="L370" i="8"/>
  <c r="K370" i="8"/>
  <c r="J370" i="8"/>
  <c r="C371" i="8"/>
  <c r="I370" i="8"/>
  <c r="H370" i="8"/>
  <c r="G370" i="8"/>
  <c r="N370" i="8"/>
  <c r="O371" i="8" l="1"/>
  <c r="M371" i="8"/>
  <c r="L371" i="8"/>
  <c r="K371" i="8"/>
  <c r="J371" i="8"/>
  <c r="C372" i="8"/>
  <c r="I371" i="8"/>
  <c r="G371" i="8"/>
  <c r="H371" i="8"/>
  <c r="N371" i="8"/>
  <c r="O372" i="8" l="1"/>
  <c r="M372" i="8"/>
  <c r="L372" i="8"/>
  <c r="K372" i="8"/>
  <c r="J372" i="8"/>
  <c r="C373" i="8"/>
  <c r="I372" i="8"/>
  <c r="H372" i="8"/>
  <c r="G372" i="8"/>
  <c r="N372" i="8"/>
  <c r="O373" i="8" l="1"/>
  <c r="M373" i="8"/>
  <c r="L373" i="8"/>
  <c r="K373" i="8"/>
  <c r="J373" i="8"/>
  <c r="C374" i="8"/>
  <c r="I373" i="8"/>
  <c r="H373" i="8"/>
  <c r="G373" i="8"/>
  <c r="N373" i="8"/>
  <c r="O374" i="8" l="1"/>
  <c r="M374" i="8"/>
  <c r="L374" i="8"/>
  <c r="K374" i="8"/>
  <c r="J374" i="8"/>
  <c r="C375" i="8"/>
  <c r="I374" i="8"/>
  <c r="H374" i="8"/>
  <c r="G374" i="8"/>
  <c r="N374" i="8"/>
  <c r="O375" i="8" l="1"/>
  <c r="M375" i="8"/>
  <c r="L375" i="8"/>
  <c r="K375" i="8"/>
  <c r="J375" i="8"/>
  <c r="C376" i="8"/>
  <c r="I375" i="8"/>
  <c r="G375" i="8"/>
  <c r="H375" i="8"/>
  <c r="N375" i="8"/>
  <c r="O376" i="8" l="1"/>
  <c r="M376" i="8"/>
  <c r="L376" i="8"/>
  <c r="K376" i="8"/>
  <c r="J376" i="8"/>
  <c r="C377" i="8"/>
  <c r="I376" i="8"/>
  <c r="H376" i="8"/>
  <c r="G376" i="8"/>
  <c r="N376" i="8"/>
  <c r="O377" i="8" l="1"/>
  <c r="M377" i="8"/>
  <c r="L377" i="8"/>
  <c r="K377" i="8"/>
  <c r="J377" i="8"/>
  <c r="C378" i="8"/>
  <c r="I377" i="8"/>
  <c r="H377" i="8"/>
  <c r="G377" i="8"/>
  <c r="N377" i="8"/>
  <c r="O378" i="8" l="1"/>
  <c r="M378" i="8"/>
  <c r="K378" i="8"/>
  <c r="J378" i="8"/>
  <c r="L378" i="8"/>
  <c r="C379" i="8"/>
  <c r="I378" i="8"/>
  <c r="H378" i="8"/>
  <c r="G378" i="8"/>
  <c r="N378" i="8"/>
  <c r="O379" i="8" l="1"/>
  <c r="M379" i="8"/>
  <c r="L379" i="8"/>
  <c r="K379" i="8"/>
  <c r="J379" i="8"/>
  <c r="C380" i="8"/>
  <c r="I379" i="8"/>
  <c r="G379" i="8"/>
  <c r="H379" i="8"/>
  <c r="N379" i="8"/>
  <c r="O380" i="8" l="1"/>
  <c r="M380" i="8"/>
  <c r="L380" i="8"/>
  <c r="K380" i="8"/>
  <c r="J380" i="8"/>
  <c r="C381" i="8"/>
  <c r="I380" i="8"/>
  <c r="H380" i="8"/>
  <c r="G380" i="8"/>
  <c r="N380" i="8"/>
  <c r="O381" i="8" l="1"/>
  <c r="M381" i="8"/>
  <c r="L381" i="8"/>
  <c r="K381" i="8"/>
  <c r="J381" i="8"/>
  <c r="C382" i="8"/>
  <c r="I381" i="8"/>
  <c r="H381" i="8"/>
  <c r="G381" i="8"/>
  <c r="N381" i="8"/>
  <c r="O382" i="8" l="1"/>
  <c r="M382" i="8"/>
  <c r="L382" i="8"/>
  <c r="K382" i="8"/>
  <c r="J382" i="8"/>
  <c r="C383" i="8"/>
  <c r="I382" i="8"/>
  <c r="H382" i="8"/>
  <c r="G382" i="8"/>
  <c r="N382" i="8"/>
  <c r="O383" i="8" l="1"/>
  <c r="M383" i="8"/>
  <c r="L383" i="8"/>
  <c r="K383" i="8"/>
  <c r="J383" i="8"/>
  <c r="C384" i="8"/>
  <c r="I383" i="8"/>
  <c r="H383" i="8"/>
  <c r="G383" i="8"/>
  <c r="N383" i="8"/>
  <c r="O384" i="8" l="1"/>
  <c r="M384" i="8"/>
  <c r="L384" i="8"/>
  <c r="K384" i="8"/>
  <c r="J384" i="8"/>
  <c r="C385" i="8"/>
  <c r="I384" i="8"/>
  <c r="H384" i="8"/>
  <c r="G384" i="8"/>
  <c r="N384" i="8"/>
  <c r="O385" i="8" l="1"/>
  <c r="M385" i="8"/>
  <c r="L385" i="8"/>
  <c r="K385" i="8"/>
  <c r="J385" i="8"/>
  <c r="C386" i="8"/>
  <c r="I385" i="8"/>
  <c r="H385" i="8"/>
  <c r="G385" i="8"/>
  <c r="N385" i="8"/>
  <c r="O386" i="8" l="1"/>
  <c r="M386" i="8"/>
  <c r="L386" i="8"/>
  <c r="K386" i="8"/>
  <c r="J386" i="8"/>
  <c r="C387" i="8"/>
  <c r="I386" i="8"/>
  <c r="H386" i="8"/>
  <c r="G386" i="8"/>
  <c r="N386" i="8"/>
  <c r="O387" i="8" l="1"/>
  <c r="M387" i="8"/>
  <c r="L387" i="8"/>
  <c r="K387" i="8"/>
  <c r="J387" i="8"/>
  <c r="C388" i="8"/>
  <c r="I387" i="8"/>
  <c r="G387" i="8"/>
  <c r="H387" i="8"/>
  <c r="N387" i="8"/>
  <c r="O388" i="8" l="1"/>
  <c r="M388" i="8"/>
  <c r="L388" i="8"/>
  <c r="K388" i="8"/>
  <c r="J388" i="8"/>
  <c r="C389" i="8"/>
  <c r="I388" i="8"/>
  <c r="H388" i="8"/>
  <c r="G388" i="8"/>
  <c r="N388" i="8"/>
  <c r="O389" i="8" l="1"/>
  <c r="M389" i="8"/>
  <c r="L389" i="8"/>
  <c r="K389" i="8"/>
  <c r="J389" i="8"/>
  <c r="C390" i="8"/>
  <c r="I389" i="8"/>
  <c r="H389" i="8"/>
  <c r="G389" i="8"/>
  <c r="N389" i="8"/>
  <c r="O390" i="8" l="1"/>
  <c r="M390" i="8"/>
  <c r="L390" i="8"/>
  <c r="K390" i="8"/>
  <c r="J390" i="8"/>
  <c r="C391" i="8"/>
  <c r="I390" i="8"/>
  <c r="H390" i="8"/>
  <c r="G390" i="8"/>
  <c r="N390" i="8"/>
  <c r="O391" i="8" l="1"/>
  <c r="M391" i="8"/>
  <c r="L391" i="8"/>
  <c r="K391" i="8"/>
  <c r="J391" i="8"/>
  <c r="C392" i="8"/>
  <c r="I391" i="8"/>
  <c r="G391" i="8"/>
  <c r="H391" i="8"/>
  <c r="N391" i="8"/>
  <c r="O392" i="8" l="1"/>
  <c r="M392" i="8"/>
  <c r="L392" i="8"/>
  <c r="K392" i="8"/>
  <c r="J392" i="8"/>
  <c r="C393" i="8"/>
  <c r="I392" i="8"/>
  <c r="H392" i="8"/>
  <c r="G392" i="8"/>
  <c r="N392" i="8"/>
  <c r="O393" i="8" l="1"/>
  <c r="M393" i="8"/>
  <c r="L393" i="8"/>
  <c r="K393" i="8"/>
  <c r="J393" i="8"/>
  <c r="C394" i="8"/>
  <c r="I393" i="8"/>
  <c r="H393" i="8"/>
  <c r="G393" i="8"/>
  <c r="N393" i="8"/>
  <c r="O394" i="8" l="1"/>
  <c r="M394" i="8"/>
  <c r="L394" i="8"/>
  <c r="K394" i="8"/>
  <c r="J394" i="8"/>
  <c r="C395" i="8"/>
  <c r="I394" i="8"/>
  <c r="H394" i="8"/>
  <c r="G394" i="8"/>
  <c r="N394" i="8"/>
  <c r="O395" i="8" l="1"/>
  <c r="M395" i="8"/>
  <c r="L395" i="8"/>
  <c r="K395" i="8"/>
  <c r="J395" i="8"/>
  <c r="C396" i="8"/>
  <c r="I395" i="8"/>
  <c r="G395" i="8"/>
  <c r="H395" i="8"/>
  <c r="N395" i="8"/>
  <c r="O396" i="8" l="1"/>
  <c r="M396" i="8"/>
  <c r="L396" i="8"/>
  <c r="K396" i="8"/>
  <c r="J396" i="8"/>
  <c r="C397" i="8"/>
  <c r="I396" i="8"/>
  <c r="H396" i="8"/>
  <c r="G396" i="8"/>
  <c r="N396" i="8"/>
  <c r="O397" i="8" l="1"/>
  <c r="M397" i="8"/>
  <c r="L397" i="8"/>
  <c r="K397" i="8"/>
  <c r="J397" i="8"/>
  <c r="C398" i="8"/>
  <c r="I397" i="8"/>
  <c r="H397" i="8"/>
  <c r="G397" i="8"/>
  <c r="N397" i="8"/>
  <c r="O398" i="8" l="1"/>
  <c r="M398" i="8"/>
  <c r="L398" i="8"/>
  <c r="K398" i="8"/>
  <c r="J398" i="8"/>
  <c r="C399" i="8"/>
  <c r="I398" i="8"/>
  <c r="H398" i="8"/>
  <c r="G398" i="8"/>
  <c r="N398" i="8"/>
  <c r="O399" i="8" l="1"/>
  <c r="M399" i="8"/>
  <c r="L399" i="8"/>
  <c r="K399" i="8"/>
  <c r="J399" i="8"/>
  <c r="C400" i="8"/>
  <c r="I399" i="8"/>
  <c r="H399" i="8"/>
  <c r="G399" i="8"/>
  <c r="N399" i="8"/>
  <c r="O400" i="8" l="1"/>
  <c r="M400" i="8"/>
  <c r="L400" i="8"/>
  <c r="K400" i="8"/>
  <c r="J400" i="8"/>
  <c r="C401" i="8"/>
  <c r="I400" i="8"/>
  <c r="H400" i="8"/>
  <c r="G400" i="8"/>
  <c r="N400" i="8"/>
  <c r="O401" i="8" l="1"/>
  <c r="M401" i="8"/>
  <c r="L401" i="8"/>
  <c r="K401" i="8"/>
  <c r="J401" i="8"/>
  <c r="C402" i="8"/>
  <c r="I401" i="8"/>
  <c r="H401" i="8"/>
  <c r="G401" i="8"/>
  <c r="N401" i="8"/>
  <c r="O402" i="8" l="1"/>
  <c r="M402" i="8"/>
  <c r="L402" i="8"/>
  <c r="K402" i="8"/>
  <c r="J402" i="8"/>
  <c r="C403" i="8"/>
  <c r="I402" i="8"/>
  <c r="H402" i="8"/>
  <c r="G402" i="8"/>
  <c r="N402" i="8"/>
  <c r="O403" i="8" l="1"/>
  <c r="M403" i="8"/>
  <c r="L403" i="8"/>
  <c r="K403" i="8"/>
  <c r="J403" i="8"/>
  <c r="C404" i="8"/>
  <c r="I403" i="8"/>
  <c r="G403" i="8"/>
  <c r="H403" i="8"/>
  <c r="N403" i="8"/>
  <c r="O404" i="8" l="1"/>
  <c r="M404" i="8"/>
  <c r="L404" i="8"/>
  <c r="K404" i="8"/>
  <c r="J404" i="8"/>
  <c r="C405" i="8"/>
  <c r="I404" i="8"/>
  <c r="H404" i="8"/>
  <c r="G404" i="8"/>
  <c r="N404" i="8"/>
  <c r="O405" i="8" l="1"/>
  <c r="M405" i="8"/>
  <c r="L405" i="8"/>
  <c r="K405" i="8"/>
  <c r="J405" i="8"/>
  <c r="C406" i="8"/>
  <c r="I405" i="8"/>
  <c r="H405" i="8"/>
  <c r="G405" i="8"/>
  <c r="N405" i="8"/>
  <c r="O406" i="8" l="1"/>
  <c r="M406" i="8"/>
  <c r="L406" i="8"/>
  <c r="K406" i="8"/>
  <c r="J406" i="8"/>
  <c r="C407" i="8"/>
  <c r="I406" i="8"/>
  <c r="H406" i="8"/>
  <c r="G406" i="8"/>
  <c r="N406" i="8"/>
  <c r="O407" i="8" l="1"/>
  <c r="M407" i="8"/>
  <c r="L407" i="8"/>
  <c r="K407" i="8"/>
  <c r="J407" i="8"/>
  <c r="C408" i="8"/>
  <c r="I407" i="8"/>
  <c r="G407" i="8"/>
  <c r="H407" i="8"/>
  <c r="N407" i="8"/>
  <c r="O408" i="8" l="1"/>
  <c r="M408" i="8"/>
  <c r="L408" i="8"/>
  <c r="K408" i="8"/>
  <c r="J408" i="8"/>
  <c r="C409" i="8"/>
  <c r="I408" i="8"/>
  <c r="H408" i="8"/>
  <c r="G408" i="8"/>
  <c r="N408" i="8"/>
  <c r="O409" i="8" l="1"/>
  <c r="M409" i="8"/>
  <c r="L409" i="8"/>
  <c r="K409" i="8"/>
  <c r="J409" i="8"/>
  <c r="C410" i="8"/>
  <c r="I409" i="8"/>
  <c r="H409" i="8"/>
  <c r="G409" i="8"/>
  <c r="N409" i="8"/>
  <c r="O410" i="8" l="1"/>
  <c r="M410" i="8"/>
  <c r="K410" i="8"/>
  <c r="L410" i="8"/>
  <c r="J410" i="8"/>
  <c r="C411" i="8"/>
  <c r="I410" i="8"/>
  <c r="H410" i="8"/>
  <c r="G410" i="8"/>
  <c r="N410" i="8"/>
  <c r="O411" i="8" l="1"/>
  <c r="M411" i="8"/>
  <c r="L411" i="8"/>
  <c r="K411" i="8"/>
  <c r="J411" i="8"/>
  <c r="C412" i="8"/>
  <c r="I411" i="8"/>
  <c r="G411" i="8"/>
  <c r="H411" i="8"/>
  <c r="N411" i="8"/>
  <c r="O412" i="8" l="1"/>
  <c r="M412" i="8"/>
  <c r="L412" i="8"/>
  <c r="K412" i="8"/>
  <c r="J412" i="8"/>
  <c r="C413" i="8"/>
  <c r="I412" i="8"/>
  <c r="H412" i="8"/>
  <c r="G412" i="8"/>
  <c r="N412" i="8"/>
  <c r="O413" i="8" l="1"/>
  <c r="M413" i="8"/>
  <c r="L413" i="8"/>
  <c r="J413" i="8"/>
  <c r="K413" i="8"/>
  <c r="C414" i="8"/>
  <c r="I413" i="8"/>
  <c r="H413" i="8"/>
  <c r="G413" i="8"/>
  <c r="N413" i="8"/>
  <c r="O414" i="8" l="1"/>
  <c r="M414" i="8"/>
  <c r="L414" i="8"/>
  <c r="K414" i="8"/>
  <c r="J414" i="8"/>
  <c r="C415" i="8"/>
  <c r="I414" i="8"/>
  <c r="H414" i="8"/>
  <c r="G414" i="8"/>
  <c r="N414" i="8"/>
  <c r="O415" i="8" l="1"/>
  <c r="M415" i="8"/>
  <c r="L415" i="8"/>
  <c r="K415" i="8"/>
  <c r="J415" i="8"/>
  <c r="C416" i="8"/>
  <c r="I415" i="8"/>
  <c r="H415" i="8"/>
  <c r="G415" i="8"/>
  <c r="N415" i="8"/>
  <c r="O416" i="8" l="1"/>
  <c r="M416" i="8"/>
  <c r="L416" i="8"/>
  <c r="K416" i="8"/>
  <c r="J416" i="8"/>
  <c r="C417" i="8"/>
  <c r="I416" i="8"/>
  <c r="H416" i="8"/>
  <c r="G416" i="8"/>
  <c r="N416" i="8"/>
  <c r="O417" i="8" l="1"/>
  <c r="M417" i="8"/>
  <c r="L417" i="8"/>
  <c r="K417" i="8"/>
  <c r="J417" i="8"/>
  <c r="C418" i="8"/>
  <c r="I417" i="8"/>
  <c r="H417" i="8"/>
  <c r="G417" i="8"/>
  <c r="N417" i="8"/>
  <c r="O418" i="8" l="1"/>
  <c r="M418" i="8"/>
  <c r="L418" i="8"/>
  <c r="K418" i="8"/>
  <c r="J418" i="8"/>
  <c r="C419" i="8"/>
  <c r="I418" i="8"/>
  <c r="H418" i="8"/>
  <c r="G418" i="8"/>
  <c r="N418" i="8"/>
  <c r="O419" i="8" l="1"/>
  <c r="M419" i="8"/>
  <c r="L419" i="8"/>
  <c r="K419" i="8"/>
  <c r="J419" i="8"/>
  <c r="C420" i="8"/>
  <c r="I419" i="8"/>
  <c r="H419" i="8"/>
  <c r="G419" i="8"/>
  <c r="N419" i="8"/>
  <c r="O420" i="8" l="1"/>
  <c r="M420" i="8"/>
  <c r="L420" i="8"/>
  <c r="K420" i="8"/>
  <c r="J420" i="8"/>
  <c r="C421" i="8"/>
  <c r="I420" i="8"/>
  <c r="H420" i="8"/>
  <c r="G420" i="8"/>
  <c r="N420" i="8"/>
  <c r="O421" i="8" l="1"/>
  <c r="M421" i="8"/>
  <c r="L421" i="8"/>
  <c r="K421" i="8"/>
  <c r="J421" i="8"/>
  <c r="C422" i="8"/>
  <c r="I421" i="8"/>
  <c r="H421" i="8"/>
  <c r="G421" i="8"/>
  <c r="N421" i="8"/>
  <c r="O422" i="8" l="1"/>
  <c r="M422" i="8"/>
  <c r="L422" i="8"/>
  <c r="K422" i="8"/>
  <c r="J422" i="8"/>
  <c r="C423" i="8"/>
  <c r="I422" i="8"/>
  <c r="H422" i="8"/>
  <c r="G422" i="8"/>
  <c r="N422" i="8"/>
  <c r="O423" i="8" l="1"/>
  <c r="M423" i="8"/>
  <c r="L423" i="8"/>
  <c r="K423" i="8"/>
  <c r="J423" i="8"/>
  <c r="C424" i="8"/>
  <c r="I423" i="8"/>
  <c r="H423" i="8"/>
  <c r="G423" i="8"/>
  <c r="N423" i="8"/>
  <c r="O424" i="8" l="1"/>
  <c r="M424" i="8"/>
  <c r="L424" i="8"/>
  <c r="K424" i="8"/>
  <c r="J424" i="8"/>
  <c r="C425" i="8"/>
  <c r="I424" i="8"/>
  <c r="H424" i="8"/>
  <c r="G424" i="8"/>
  <c r="N424" i="8"/>
  <c r="O425" i="8" l="1"/>
  <c r="M425" i="8"/>
  <c r="L425" i="8"/>
  <c r="K425" i="8"/>
  <c r="J425" i="8"/>
  <c r="C426" i="8"/>
  <c r="I425" i="8"/>
  <c r="H425" i="8"/>
  <c r="G425" i="8"/>
  <c r="N425" i="8"/>
  <c r="O426" i="8" l="1"/>
  <c r="M426" i="8"/>
  <c r="K426" i="8"/>
  <c r="L426" i="8"/>
  <c r="J426" i="8"/>
  <c r="C427" i="8"/>
  <c r="I426" i="8"/>
  <c r="H426" i="8"/>
  <c r="G426" i="8"/>
  <c r="N426" i="8"/>
  <c r="O427" i="8" l="1"/>
  <c r="M427" i="8"/>
  <c r="L427" i="8"/>
  <c r="K427" i="8"/>
  <c r="J427" i="8"/>
  <c r="C428" i="8"/>
  <c r="I427" i="8"/>
  <c r="H427" i="8"/>
  <c r="G427" i="8"/>
  <c r="N427" i="8"/>
  <c r="O428" i="8" l="1"/>
  <c r="M428" i="8"/>
  <c r="L428" i="8"/>
  <c r="K428" i="8"/>
  <c r="J428" i="8"/>
  <c r="C429" i="8"/>
  <c r="I428" i="8"/>
  <c r="H428" i="8"/>
  <c r="G428" i="8"/>
  <c r="N428" i="8"/>
  <c r="O429" i="8" l="1"/>
  <c r="M429" i="8"/>
  <c r="L429" i="8"/>
  <c r="J429" i="8"/>
  <c r="K429" i="8"/>
  <c r="C430" i="8"/>
  <c r="I429" i="8"/>
  <c r="H429" i="8"/>
  <c r="G429" i="8"/>
  <c r="N429" i="8"/>
  <c r="O430" i="8" l="1"/>
  <c r="M430" i="8"/>
  <c r="L430" i="8"/>
  <c r="K430" i="8"/>
  <c r="J430" i="8"/>
  <c r="C431" i="8"/>
  <c r="I430" i="8"/>
  <c r="H430" i="8"/>
  <c r="G430" i="8"/>
  <c r="N430" i="8"/>
  <c r="O431" i="8" l="1"/>
  <c r="M431" i="8"/>
  <c r="L431" i="8"/>
  <c r="K431" i="8"/>
  <c r="J431" i="8"/>
  <c r="C432" i="8"/>
  <c r="I431" i="8"/>
  <c r="H431" i="8"/>
  <c r="G431" i="8"/>
  <c r="N431" i="8"/>
  <c r="O432" i="8" l="1"/>
  <c r="M432" i="8"/>
  <c r="L432" i="8"/>
  <c r="K432" i="8"/>
  <c r="J432" i="8"/>
  <c r="C433" i="8"/>
  <c r="I432" i="8"/>
  <c r="H432" i="8"/>
  <c r="G432" i="8"/>
  <c r="N432" i="8"/>
  <c r="O433" i="8" l="1"/>
  <c r="M433" i="8"/>
  <c r="L433" i="8"/>
  <c r="K433" i="8"/>
  <c r="J433" i="8"/>
  <c r="C434" i="8"/>
  <c r="I433" i="8"/>
  <c r="H433" i="8"/>
  <c r="G433" i="8"/>
  <c r="N433" i="8"/>
  <c r="O434" i="8" l="1"/>
  <c r="M434" i="8"/>
  <c r="L434" i="8"/>
  <c r="K434" i="8"/>
  <c r="J434" i="8"/>
  <c r="C435" i="8"/>
  <c r="I434" i="8"/>
  <c r="H434" i="8"/>
  <c r="G434" i="8"/>
  <c r="N434" i="8"/>
  <c r="O435" i="8" l="1"/>
  <c r="M435" i="8"/>
  <c r="L435" i="8"/>
  <c r="K435" i="8"/>
  <c r="J435" i="8"/>
  <c r="C436" i="8"/>
  <c r="I435" i="8"/>
  <c r="H435" i="8"/>
  <c r="G435" i="8"/>
  <c r="N435" i="8"/>
  <c r="O436" i="8" l="1"/>
  <c r="M436" i="8"/>
  <c r="L436" i="8"/>
  <c r="K436" i="8"/>
  <c r="J436" i="8"/>
  <c r="C437" i="8"/>
  <c r="I436" i="8"/>
  <c r="H436" i="8"/>
  <c r="G436" i="8"/>
  <c r="N436" i="8"/>
  <c r="O437" i="8" l="1"/>
  <c r="M437" i="8"/>
  <c r="L437" i="8"/>
  <c r="K437" i="8"/>
  <c r="J437" i="8"/>
  <c r="C438" i="8"/>
  <c r="I437" i="8"/>
  <c r="H437" i="8"/>
  <c r="G437" i="8"/>
  <c r="N437" i="8"/>
  <c r="O438" i="8" l="1"/>
  <c r="M438" i="8"/>
  <c r="L438" i="8"/>
  <c r="K438" i="8"/>
  <c r="J438" i="8"/>
  <c r="C439" i="8"/>
  <c r="I438" i="8"/>
  <c r="H438" i="8"/>
  <c r="G438" i="8"/>
  <c r="N438" i="8"/>
  <c r="O439" i="8" l="1"/>
  <c r="M439" i="8"/>
  <c r="L439" i="8"/>
  <c r="K439" i="8"/>
  <c r="J439" i="8"/>
  <c r="C440" i="8"/>
  <c r="I439" i="8"/>
  <c r="H439" i="8"/>
  <c r="G439" i="8"/>
  <c r="N439" i="8"/>
  <c r="O440" i="8" l="1"/>
  <c r="M440" i="8"/>
  <c r="L440" i="8"/>
  <c r="K440" i="8"/>
  <c r="J440" i="8"/>
  <c r="C441" i="8"/>
  <c r="I440" i="8"/>
  <c r="H440" i="8"/>
  <c r="G440" i="8"/>
  <c r="N440" i="8"/>
  <c r="O441" i="8" l="1"/>
  <c r="M441" i="8"/>
  <c r="L441" i="8"/>
  <c r="K441" i="8"/>
  <c r="J441" i="8"/>
  <c r="C442" i="8"/>
  <c r="I441" i="8"/>
  <c r="H441" i="8"/>
  <c r="G441" i="8"/>
  <c r="N441" i="8"/>
  <c r="O442" i="8" l="1"/>
  <c r="M442" i="8"/>
  <c r="K442" i="8"/>
  <c r="L442" i="8"/>
  <c r="J442" i="8"/>
  <c r="C443" i="8"/>
  <c r="I442" i="8"/>
  <c r="H442" i="8"/>
  <c r="G442" i="8"/>
  <c r="N442" i="8"/>
  <c r="O443" i="8" l="1"/>
  <c r="M443" i="8"/>
  <c r="L443" i="8"/>
  <c r="K443" i="8"/>
  <c r="J443" i="8"/>
  <c r="C444" i="8"/>
  <c r="I443" i="8"/>
  <c r="G443" i="8"/>
  <c r="H443" i="8"/>
  <c r="N443" i="8"/>
  <c r="O444" i="8" l="1"/>
  <c r="M444" i="8"/>
  <c r="L444" i="8"/>
  <c r="K444" i="8"/>
  <c r="J444" i="8"/>
  <c r="C445" i="8"/>
  <c r="I444" i="8"/>
  <c r="H444" i="8"/>
  <c r="G444" i="8"/>
  <c r="N444" i="8"/>
  <c r="O445" i="8" l="1"/>
  <c r="M445" i="8"/>
  <c r="L445" i="8"/>
  <c r="K445" i="8"/>
  <c r="J445" i="8"/>
  <c r="C446" i="8"/>
  <c r="I445" i="8"/>
  <c r="H445" i="8"/>
  <c r="G445" i="8"/>
  <c r="N445" i="8"/>
  <c r="O446" i="8" l="1"/>
  <c r="M446" i="8"/>
  <c r="L446" i="8"/>
  <c r="K446" i="8"/>
  <c r="J446" i="8"/>
  <c r="C447" i="8"/>
  <c r="I446" i="8"/>
  <c r="H446" i="8"/>
  <c r="G446" i="8"/>
  <c r="N446" i="8"/>
  <c r="O447" i="8" l="1"/>
  <c r="M447" i="8"/>
  <c r="L447" i="8"/>
  <c r="K447" i="8"/>
  <c r="J447" i="8"/>
  <c r="C448" i="8"/>
  <c r="I447" i="8"/>
  <c r="H447" i="8"/>
  <c r="G447" i="8"/>
  <c r="N447" i="8"/>
  <c r="O448" i="8" l="1"/>
  <c r="M448" i="8"/>
  <c r="L448" i="8"/>
  <c r="K448" i="8"/>
  <c r="J448" i="8"/>
  <c r="C449" i="8"/>
  <c r="I448" i="8"/>
  <c r="H448" i="8"/>
  <c r="G448" i="8"/>
  <c r="N448" i="8"/>
  <c r="O449" i="8" l="1"/>
  <c r="M449" i="8"/>
  <c r="L449" i="8"/>
  <c r="K449" i="8"/>
  <c r="J449" i="8"/>
  <c r="C450" i="8"/>
  <c r="I449" i="8"/>
  <c r="H449" i="8"/>
  <c r="G449" i="8"/>
  <c r="N449" i="8"/>
  <c r="O450" i="8" l="1"/>
  <c r="M450" i="8"/>
  <c r="L450" i="8"/>
  <c r="K450" i="8"/>
  <c r="J450" i="8"/>
  <c r="C451" i="8"/>
  <c r="I450" i="8"/>
  <c r="H450" i="8"/>
  <c r="G450" i="8"/>
  <c r="N450" i="8"/>
  <c r="O451" i="8" l="1"/>
  <c r="M451" i="8"/>
  <c r="L451" i="8"/>
  <c r="K451" i="8"/>
  <c r="J451" i="8"/>
  <c r="C452" i="8"/>
  <c r="I451" i="8"/>
  <c r="H451" i="8"/>
  <c r="G451" i="8"/>
  <c r="N451" i="8"/>
  <c r="O452" i="8" l="1"/>
  <c r="M452" i="8"/>
  <c r="L452" i="8"/>
  <c r="K452" i="8"/>
  <c r="J452" i="8"/>
  <c r="C453" i="8"/>
  <c r="I452" i="8"/>
  <c r="H452" i="8"/>
  <c r="G452" i="8"/>
  <c r="N452" i="8"/>
  <c r="M453" i="8" l="1"/>
  <c r="O453" i="8"/>
  <c r="L453" i="8"/>
  <c r="K453" i="8"/>
  <c r="J453" i="8"/>
  <c r="C454" i="8"/>
  <c r="I453" i="8"/>
  <c r="H453" i="8"/>
  <c r="N453" i="8"/>
  <c r="G453" i="8"/>
  <c r="O454" i="8" l="1"/>
  <c r="M454" i="8"/>
  <c r="L454" i="8"/>
  <c r="K454" i="8"/>
  <c r="J454" i="8"/>
  <c r="C455" i="8"/>
  <c r="I454" i="8"/>
  <c r="H454" i="8"/>
  <c r="G454" i="8"/>
  <c r="N454" i="8"/>
  <c r="O455" i="8" l="1"/>
  <c r="M455" i="8"/>
  <c r="L455" i="8"/>
  <c r="K455" i="8"/>
  <c r="J455" i="8"/>
  <c r="C456" i="8"/>
  <c r="I455" i="8"/>
  <c r="H455" i="8"/>
  <c r="G455" i="8"/>
  <c r="N455" i="8"/>
  <c r="O456" i="8" l="1"/>
  <c r="M456" i="8"/>
  <c r="L456" i="8"/>
  <c r="K456" i="8"/>
  <c r="J456" i="8"/>
  <c r="C457" i="8"/>
  <c r="I456" i="8"/>
  <c r="H456" i="8"/>
  <c r="G456" i="8"/>
  <c r="N456" i="8"/>
  <c r="O457" i="8" l="1"/>
  <c r="M457" i="8"/>
  <c r="L457" i="8"/>
  <c r="K457" i="8"/>
  <c r="J457" i="8"/>
  <c r="C458" i="8"/>
  <c r="I457" i="8"/>
  <c r="H457" i="8"/>
  <c r="G457" i="8"/>
  <c r="N457" i="8"/>
  <c r="O458" i="8" l="1"/>
  <c r="M458" i="8"/>
  <c r="L458" i="8"/>
  <c r="K458" i="8"/>
  <c r="J458" i="8"/>
  <c r="C459" i="8"/>
  <c r="I458" i="8"/>
  <c r="H458" i="8"/>
  <c r="G458" i="8"/>
  <c r="N458" i="8"/>
  <c r="O459" i="8" l="1"/>
  <c r="M459" i="8"/>
  <c r="L459" i="8"/>
  <c r="K459" i="8"/>
  <c r="J459" i="8"/>
  <c r="C460" i="8"/>
  <c r="I459" i="8"/>
  <c r="G459" i="8"/>
  <c r="H459" i="8"/>
  <c r="N459" i="8"/>
  <c r="O460" i="8" l="1"/>
  <c r="M460" i="8"/>
  <c r="L460" i="8"/>
  <c r="K460" i="8"/>
  <c r="J460" i="8"/>
  <c r="C461" i="8"/>
  <c r="I460" i="8"/>
  <c r="H460" i="8"/>
  <c r="G460" i="8"/>
  <c r="N460" i="8"/>
  <c r="O461" i="8" l="1"/>
  <c r="M461" i="8"/>
  <c r="L461" i="8"/>
  <c r="J461" i="8"/>
  <c r="K461" i="8"/>
  <c r="C462" i="8"/>
  <c r="I461" i="8"/>
  <c r="H461" i="8"/>
  <c r="G461" i="8"/>
  <c r="N461" i="8"/>
  <c r="O462" i="8" l="1"/>
  <c r="M462" i="8"/>
  <c r="L462" i="8"/>
  <c r="K462" i="8"/>
  <c r="J462" i="8"/>
  <c r="C463" i="8"/>
  <c r="I462" i="8"/>
  <c r="H462" i="8"/>
  <c r="G462" i="8"/>
  <c r="N462" i="8"/>
  <c r="O463" i="8" l="1"/>
  <c r="M463" i="8"/>
  <c r="L463" i="8"/>
  <c r="K463" i="8"/>
  <c r="J463" i="8"/>
  <c r="C464" i="8"/>
  <c r="I463" i="8"/>
  <c r="H463" i="8"/>
  <c r="G463" i="8"/>
  <c r="N463" i="8"/>
  <c r="O464" i="8" l="1"/>
  <c r="M464" i="8"/>
  <c r="L464" i="8"/>
  <c r="K464" i="8"/>
  <c r="J464" i="8"/>
  <c r="C465" i="8"/>
  <c r="I464" i="8"/>
  <c r="H464" i="8"/>
  <c r="G464" i="8"/>
  <c r="N464" i="8"/>
  <c r="O465" i="8" l="1"/>
  <c r="M465" i="8"/>
  <c r="L465" i="8"/>
  <c r="K465" i="8"/>
  <c r="J465" i="8"/>
  <c r="C466" i="8"/>
  <c r="I465" i="8"/>
  <c r="H465" i="8"/>
  <c r="N465" i="8"/>
  <c r="G465" i="8"/>
  <c r="O466" i="8" l="1"/>
  <c r="M466" i="8"/>
  <c r="L466" i="8"/>
  <c r="K466" i="8"/>
  <c r="J466" i="8"/>
  <c r="C467" i="8"/>
  <c r="I466" i="8"/>
  <c r="H466" i="8"/>
  <c r="G466" i="8"/>
  <c r="N466" i="8"/>
  <c r="O467" i="8" l="1"/>
  <c r="M467" i="8"/>
  <c r="L467" i="8"/>
  <c r="K467" i="8"/>
  <c r="J467" i="8"/>
  <c r="C468" i="8"/>
  <c r="I467" i="8"/>
  <c r="H467" i="8"/>
  <c r="G467" i="8"/>
  <c r="N467" i="8"/>
  <c r="O468" i="8" l="1"/>
  <c r="M468" i="8"/>
  <c r="L468" i="8"/>
  <c r="K468" i="8"/>
  <c r="J468" i="8"/>
  <c r="C469" i="8"/>
  <c r="I468" i="8"/>
  <c r="H468" i="8"/>
  <c r="G468" i="8"/>
  <c r="N468" i="8"/>
  <c r="O469" i="8" l="1"/>
  <c r="M469" i="8"/>
  <c r="L469" i="8"/>
  <c r="K469" i="8"/>
  <c r="J469" i="8"/>
  <c r="C470" i="8"/>
  <c r="I469" i="8"/>
  <c r="H469" i="8"/>
  <c r="G469" i="8"/>
  <c r="N469" i="8"/>
  <c r="O470" i="8" l="1"/>
  <c r="M470" i="8"/>
  <c r="L470" i="8"/>
  <c r="K470" i="8"/>
  <c r="J470" i="8"/>
  <c r="C471" i="8"/>
  <c r="I470" i="8"/>
  <c r="H470" i="8"/>
  <c r="G470" i="8"/>
  <c r="N470" i="8"/>
  <c r="O471" i="8" l="1"/>
  <c r="M471" i="8"/>
  <c r="L471" i="8"/>
  <c r="K471" i="8"/>
  <c r="J471" i="8"/>
  <c r="C472" i="8"/>
  <c r="I471" i="8"/>
  <c r="H471" i="8"/>
  <c r="G471" i="8"/>
  <c r="N471" i="8"/>
  <c r="O472" i="8" l="1"/>
  <c r="M472" i="8"/>
  <c r="L472" i="8"/>
  <c r="K472" i="8"/>
  <c r="J472" i="8"/>
  <c r="C473" i="8"/>
  <c r="I472" i="8"/>
  <c r="H472" i="8"/>
  <c r="G472" i="8"/>
  <c r="N472" i="8"/>
  <c r="O473" i="8" l="1"/>
  <c r="M473" i="8"/>
  <c r="L473" i="8"/>
  <c r="K473" i="8"/>
  <c r="J473" i="8"/>
  <c r="C474" i="8"/>
  <c r="I473" i="8"/>
  <c r="H473" i="8"/>
  <c r="G473" i="8"/>
  <c r="N473" i="8"/>
  <c r="O474" i="8" l="1"/>
  <c r="M474" i="8"/>
  <c r="K474" i="8"/>
  <c r="L474" i="8"/>
  <c r="J474" i="8"/>
  <c r="C475" i="8"/>
  <c r="I474" i="8"/>
  <c r="H474" i="8"/>
  <c r="G474" i="8"/>
  <c r="N474" i="8"/>
  <c r="O475" i="8" l="1"/>
  <c r="M475" i="8"/>
  <c r="L475" i="8"/>
  <c r="K475" i="8"/>
  <c r="J475" i="8"/>
  <c r="C476" i="8"/>
  <c r="I475" i="8"/>
  <c r="H475" i="8"/>
  <c r="G475" i="8"/>
  <c r="N475" i="8"/>
  <c r="O476" i="8" l="1"/>
  <c r="M476" i="8"/>
  <c r="L476" i="8"/>
  <c r="K476" i="8"/>
  <c r="J476" i="8"/>
  <c r="C477" i="8"/>
  <c r="I476" i="8"/>
  <c r="H476" i="8"/>
  <c r="G476" i="8"/>
  <c r="N476" i="8"/>
  <c r="O477" i="8" l="1"/>
  <c r="M477" i="8"/>
  <c r="L477" i="8"/>
  <c r="J477" i="8"/>
  <c r="K477" i="8"/>
  <c r="C478" i="8"/>
  <c r="I477" i="8"/>
  <c r="H477" i="8"/>
  <c r="G477" i="8"/>
  <c r="N477" i="8"/>
  <c r="O478" i="8" l="1"/>
  <c r="M478" i="8"/>
  <c r="L478" i="8"/>
  <c r="K478" i="8"/>
  <c r="J478" i="8"/>
  <c r="C479" i="8"/>
  <c r="I478" i="8"/>
  <c r="H478" i="8"/>
  <c r="G478" i="8"/>
  <c r="N478" i="8"/>
  <c r="O479" i="8" l="1"/>
  <c r="M479" i="8"/>
  <c r="L479" i="8"/>
  <c r="K479" i="8"/>
  <c r="J479" i="8"/>
  <c r="C480" i="8"/>
  <c r="I479" i="8"/>
  <c r="H479" i="8"/>
  <c r="G479" i="8"/>
  <c r="N479" i="8"/>
  <c r="O480" i="8" l="1"/>
  <c r="M480" i="8"/>
  <c r="L480" i="8"/>
  <c r="K480" i="8"/>
  <c r="J480" i="8"/>
  <c r="C481" i="8"/>
  <c r="I480" i="8"/>
  <c r="H480" i="8"/>
  <c r="G480" i="8"/>
  <c r="N480" i="8"/>
  <c r="O481" i="8" l="1"/>
  <c r="M481" i="8"/>
  <c r="L481" i="8"/>
  <c r="K481" i="8"/>
  <c r="J481" i="8"/>
  <c r="C482" i="8"/>
  <c r="I481" i="8"/>
  <c r="H481" i="8"/>
  <c r="N481" i="8"/>
  <c r="G481" i="8"/>
  <c r="O482" i="8" l="1"/>
  <c r="M482" i="8"/>
  <c r="L482" i="8"/>
  <c r="K482" i="8"/>
  <c r="J482" i="8"/>
  <c r="C483" i="8"/>
  <c r="I482" i="8"/>
  <c r="H482" i="8"/>
  <c r="G482" i="8"/>
  <c r="N482" i="8"/>
  <c r="O483" i="8" l="1"/>
  <c r="M483" i="8"/>
  <c r="L483" i="8"/>
  <c r="K483" i="8"/>
  <c r="J483" i="8"/>
  <c r="C484" i="8"/>
  <c r="I483" i="8"/>
  <c r="H483" i="8"/>
  <c r="G483" i="8"/>
  <c r="N483" i="8"/>
  <c r="O484" i="8" l="1"/>
  <c r="M484" i="8"/>
  <c r="L484" i="8"/>
  <c r="K484" i="8"/>
  <c r="J484" i="8"/>
  <c r="C485" i="8"/>
  <c r="I484" i="8"/>
  <c r="H484" i="8"/>
  <c r="G484" i="8"/>
  <c r="N484" i="8"/>
  <c r="O485" i="8" l="1"/>
  <c r="M485" i="8"/>
  <c r="L485" i="8"/>
  <c r="K485" i="8"/>
  <c r="J485" i="8"/>
  <c r="C486" i="8"/>
  <c r="I485" i="8"/>
  <c r="H485" i="8"/>
  <c r="N485" i="8"/>
  <c r="G485" i="8"/>
  <c r="O486" i="8" l="1"/>
  <c r="M486" i="8"/>
  <c r="L486" i="8"/>
  <c r="K486" i="8"/>
  <c r="J486" i="8"/>
  <c r="C487" i="8"/>
  <c r="I486" i="8"/>
  <c r="H486" i="8"/>
  <c r="G486" i="8"/>
  <c r="N486" i="8"/>
  <c r="O487" i="8" l="1"/>
  <c r="M487" i="8"/>
  <c r="L487" i="8"/>
  <c r="K487" i="8"/>
  <c r="J487" i="8"/>
  <c r="C488" i="8"/>
  <c r="I487" i="8"/>
  <c r="H487" i="8"/>
  <c r="G487" i="8"/>
  <c r="N487" i="8"/>
  <c r="O488" i="8" l="1"/>
  <c r="M488" i="8"/>
  <c r="L488" i="8"/>
  <c r="K488" i="8"/>
  <c r="J488" i="8"/>
  <c r="C489" i="8"/>
  <c r="I488" i="8"/>
  <c r="H488" i="8"/>
  <c r="G488" i="8"/>
  <c r="N488" i="8"/>
  <c r="O489" i="8" l="1"/>
  <c r="M489" i="8"/>
  <c r="L489" i="8"/>
  <c r="K489" i="8"/>
  <c r="J489" i="8"/>
  <c r="C490" i="8"/>
  <c r="I489" i="8"/>
  <c r="H489" i="8"/>
  <c r="G489" i="8"/>
  <c r="N489" i="8"/>
  <c r="O490" i="8" l="1"/>
  <c r="M490" i="8"/>
  <c r="K490" i="8"/>
  <c r="L490" i="8"/>
  <c r="J490" i="8"/>
  <c r="C491" i="8"/>
  <c r="I490" i="8"/>
  <c r="H490" i="8"/>
  <c r="G490" i="8"/>
  <c r="N490" i="8"/>
  <c r="O491" i="8" l="1"/>
  <c r="M491" i="8"/>
  <c r="L491" i="8"/>
  <c r="K491" i="8"/>
  <c r="J491" i="8"/>
  <c r="C492" i="8"/>
  <c r="I491" i="8"/>
  <c r="H491" i="8"/>
  <c r="G491" i="8"/>
  <c r="N491" i="8"/>
  <c r="O492" i="8" l="1"/>
  <c r="M492" i="8"/>
  <c r="L492" i="8"/>
  <c r="K492" i="8"/>
  <c r="J492" i="8"/>
  <c r="C493" i="8"/>
  <c r="I492" i="8"/>
  <c r="H492" i="8"/>
  <c r="G492" i="8"/>
  <c r="N492" i="8"/>
  <c r="O493" i="8" l="1"/>
  <c r="M493" i="8"/>
  <c r="L493" i="8"/>
  <c r="J493" i="8"/>
  <c r="K493" i="8"/>
  <c r="C494" i="8"/>
  <c r="I493" i="8"/>
  <c r="H493" i="8"/>
  <c r="G493" i="8"/>
  <c r="N493" i="8"/>
  <c r="O494" i="8" l="1"/>
  <c r="M494" i="8"/>
  <c r="L494" i="8"/>
  <c r="K494" i="8"/>
  <c r="J494" i="8"/>
  <c r="C495" i="8"/>
  <c r="I494" i="8"/>
  <c r="H494" i="8"/>
  <c r="G494" i="8"/>
  <c r="N494" i="8"/>
  <c r="O495" i="8" l="1"/>
  <c r="M495" i="8"/>
  <c r="L495" i="8"/>
  <c r="K495" i="8"/>
  <c r="J495" i="8"/>
  <c r="C496" i="8"/>
  <c r="I495" i="8"/>
  <c r="H495" i="8"/>
  <c r="G495" i="8"/>
  <c r="N495" i="8"/>
  <c r="O496" i="8" l="1"/>
  <c r="M496" i="8"/>
  <c r="L496" i="8"/>
  <c r="K496" i="8"/>
  <c r="J496" i="8"/>
  <c r="C497" i="8"/>
  <c r="I496" i="8"/>
  <c r="H496" i="8"/>
  <c r="G496" i="8"/>
  <c r="N496" i="8"/>
  <c r="O497" i="8" l="1"/>
  <c r="M497" i="8"/>
  <c r="L497" i="8"/>
  <c r="K497" i="8"/>
  <c r="J497" i="8"/>
  <c r="C498" i="8"/>
  <c r="I497" i="8"/>
  <c r="H497" i="8"/>
  <c r="N497" i="8"/>
  <c r="G497" i="8"/>
  <c r="O498" i="8" l="1"/>
  <c r="M498" i="8"/>
  <c r="L498" i="8"/>
  <c r="K498" i="8"/>
  <c r="J498" i="8"/>
  <c r="C499" i="8"/>
  <c r="I498" i="8"/>
  <c r="H498" i="8"/>
  <c r="G498" i="8"/>
  <c r="N498" i="8"/>
  <c r="O499" i="8" l="1"/>
  <c r="M499" i="8"/>
  <c r="L499" i="8"/>
  <c r="K499" i="8"/>
  <c r="J499" i="8"/>
  <c r="C500" i="8"/>
  <c r="I499" i="8"/>
  <c r="H499" i="8"/>
  <c r="G499" i="8"/>
  <c r="N499" i="8"/>
  <c r="O500" i="8" l="1"/>
  <c r="M500" i="8"/>
  <c r="L500" i="8"/>
  <c r="K500" i="8"/>
  <c r="J500" i="8"/>
  <c r="C501" i="8"/>
  <c r="I500" i="8"/>
  <c r="H500" i="8"/>
  <c r="G500" i="8"/>
  <c r="N500" i="8"/>
  <c r="O501" i="8" l="1"/>
  <c r="M501" i="8"/>
  <c r="L501" i="8"/>
  <c r="K501" i="8"/>
  <c r="J501" i="8"/>
  <c r="C502" i="8"/>
  <c r="I501" i="8"/>
  <c r="H501" i="8"/>
  <c r="G501" i="8"/>
  <c r="N501" i="8"/>
  <c r="O502" i="8" l="1"/>
  <c r="M502" i="8"/>
  <c r="L502" i="8"/>
  <c r="K502" i="8"/>
  <c r="J502" i="8"/>
  <c r="C503" i="8"/>
  <c r="I502" i="8"/>
  <c r="H502" i="8"/>
  <c r="G502" i="8"/>
  <c r="N502" i="8"/>
  <c r="O503" i="8" l="1"/>
  <c r="M503" i="8"/>
  <c r="L503" i="8"/>
  <c r="K503" i="8"/>
  <c r="J503" i="8"/>
  <c r="C504" i="8"/>
  <c r="I503" i="8"/>
  <c r="H503" i="8"/>
  <c r="G503" i="8"/>
  <c r="N503" i="8"/>
  <c r="O504" i="8" l="1"/>
  <c r="M504" i="8"/>
  <c r="L504" i="8"/>
  <c r="K504" i="8"/>
  <c r="J504" i="8"/>
  <c r="C505" i="8"/>
  <c r="I504" i="8"/>
  <c r="H504" i="8"/>
  <c r="G504" i="8"/>
  <c r="N504" i="8"/>
  <c r="O505" i="8" l="1"/>
  <c r="M505" i="8"/>
  <c r="L505" i="8"/>
  <c r="K505" i="8"/>
  <c r="J505" i="8"/>
  <c r="C506" i="8"/>
  <c r="I505" i="8"/>
  <c r="H505" i="8"/>
  <c r="G505" i="8"/>
  <c r="N505" i="8"/>
  <c r="O506" i="8" l="1"/>
  <c r="M506" i="8"/>
  <c r="K506" i="8"/>
  <c r="L506" i="8"/>
  <c r="J506" i="8"/>
  <c r="C507" i="8"/>
  <c r="I506" i="8"/>
  <c r="H506" i="8"/>
  <c r="G506" i="8"/>
  <c r="N506" i="8"/>
  <c r="O507" i="8" l="1"/>
  <c r="M507" i="8"/>
  <c r="L507" i="8"/>
  <c r="K507" i="8"/>
  <c r="J507" i="8"/>
  <c r="C508" i="8"/>
  <c r="I507" i="8"/>
  <c r="G507" i="8"/>
  <c r="H507" i="8"/>
  <c r="N507" i="8"/>
  <c r="O508" i="8" l="1"/>
  <c r="M508" i="8"/>
  <c r="L508" i="8"/>
  <c r="K508" i="8"/>
  <c r="J508" i="8"/>
  <c r="C509" i="8"/>
  <c r="I508" i="8"/>
  <c r="H508" i="8"/>
  <c r="G508" i="8"/>
  <c r="N508" i="8"/>
  <c r="O509" i="8" l="1"/>
  <c r="M509" i="8"/>
  <c r="L509" i="8"/>
  <c r="K509" i="8"/>
  <c r="J509" i="8"/>
  <c r="C510" i="8"/>
  <c r="I509" i="8"/>
  <c r="H509" i="8"/>
  <c r="G509" i="8"/>
  <c r="N509" i="8"/>
  <c r="O510" i="8" l="1"/>
  <c r="M510" i="8"/>
  <c r="L510" i="8"/>
  <c r="K510" i="8"/>
  <c r="J510" i="8"/>
  <c r="C511" i="8"/>
  <c r="I510" i="8"/>
  <c r="H510" i="8"/>
  <c r="G510" i="8"/>
  <c r="N510" i="8"/>
  <c r="O511" i="8" l="1"/>
  <c r="M511" i="8"/>
  <c r="L511" i="8"/>
  <c r="K511" i="8"/>
  <c r="J511" i="8"/>
  <c r="C512" i="8"/>
  <c r="I511" i="8"/>
  <c r="H511" i="8"/>
  <c r="G511" i="8"/>
  <c r="N511" i="8"/>
  <c r="O512" i="8" l="1"/>
  <c r="M512" i="8"/>
  <c r="L512" i="8"/>
  <c r="K512" i="8"/>
  <c r="J512" i="8"/>
  <c r="C513" i="8"/>
  <c r="I512" i="8"/>
  <c r="H512" i="8"/>
  <c r="G512" i="8"/>
  <c r="N512" i="8"/>
  <c r="O513" i="8" l="1"/>
  <c r="M513" i="8"/>
  <c r="L513" i="8"/>
  <c r="K513" i="8"/>
  <c r="J513" i="8"/>
  <c r="C514" i="8"/>
  <c r="I513" i="8"/>
  <c r="H513" i="8"/>
  <c r="N513" i="8"/>
  <c r="G513" i="8"/>
  <c r="O514" i="8" l="1"/>
  <c r="M514" i="8"/>
  <c r="L514" i="8"/>
  <c r="K514" i="8"/>
  <c r="J514" i="8"/>
  <c r="C515" i="8"/>
  <c r="I514" i="8"/>
  <c r="H514" i="8"/>
  <c r="G514" i="8"/>
  <c r="N514" i="8"/>
  <c r="O515" i="8" l="1"/>
  <c r="M515" i="8"/>
  <c r="L515" i="8"/>
  <c r="K515" i="8"/>
  <c r="J515" i="8"/>
  <c r="C516" i="8"/>
  <c r="I515" i="8"/>
  <c r="H515" i="8"/>
  <c r="G515" i="8"/>
  <c r="N515" i="8"/>
  <c r="O516" i="8" l="1"/>
  <c r="M516" i="8"/>
  <c r="L516" i="8"/>
  <c r="K516" i="8"/>
  <c r="J516" i="8"/>
  <c r="C517" i="8"/>
  <c r="I516" i="8"/>
  <c r="H516" i="8"/>
  <c r="G516" i="8"/>
  <c r="N516" i="8"/>
  <c r="O517" i="8" l="1"/>
  <c r="M517" i="8"/>
  <c r="L517" i="8"/>
  <c r="K517" i="8"/>
  <c r="J517" i="8"/>
  <c r="C518" i="8"/>
  <c r="I517" i="8"/>
  <c r="H517" i="8"/>
  <c r="N517" i="8"/>
  <c r="G517" i="8"/>
  <c r="O518" i="8" l="1"/>
  <c r="M518" i="8"/>
  <c r="L518" i="8"/>
  <c r="K518" i="8"/>
  <c r="J518" i="8"/>
  <c r="C519" i="8"/>
  <c r="I518" i="8"/>
  <c r="H518" i="8"/>
  <c r="G518" i="8"/>
  <c r="N518" i="8"/>
  <c r="O519" i="8" l="1"/>
  <c r="M519" i="8"/>
  <c r="L519" i="8"/>
  <c r="K519" i="8"/>
  <c r="J519" i="8"/>
  <c r="C520" i="8"/>
  <c r="I519" i="8"/>
  <c r="H519" i="8"/>
  <c r="G519" i="8"/>
  <c r="N519" i="8"/>
  <c r="O520" i="8" l="1"/>
  <c r="M520" i="8"/>
  <c r="L520" i="8"/>
  <c r="K520" i="8"/>
  <c r="J520" i="8"/>
  <c r="C521" i="8"/>
  <c r="I520" i="8"/>
  <c r="H520" i="8"/>
  <c r="G520" i="8"/>
  <c r="N520" i="8"/>
  <c r="O521" i="8" l="1"/>
  <c r="M521" i="8"/>
  <c r="L521" i="8"/>
  <c r="K521" i="8"/>
  <c r="J521" i="8"/>
  <c r="C522" i="8"/>
  <c r="I521" i="8"/>
  <c r="H521" i="8"/>
  <c r="G521" i="8"/>
  <c r="N521" i="8"/>
  <c r="O522" i="8" l="1"/>
  <c r="M522" i="8"/>
  <c r="L522" i="8"/>
  <c r="K522" i="8"/>
  <c r="J522" i="8"/>
  <c r="C523" i="8"/>
  <c r="I522" i="8"/>
  <c r="H522" i="8"/>
  <c r="G522" i="8"/>
  <c r="N522" i="8"/>
  <c r="O523" i="8" l="1"/>
  <c r="M523" i="8"/>
  <c r="L523" i="8"/>
  <c r="K523" i="8"/>
  <c r="J523" i="8"/>
  <c r="C524" i="8"/>
  <c r="I523" i="8"/>
  <c r="G523" i="8"/>
  <c r="H523" i="8"/>
  <c r="N523" i="8"/>
  <c r="O524" i="8" l="1"/>
  <c r="M524" i="8"/>
  <c r="L524" i="8"/>
  <c r="K524" i="8"/>
  <c r="J524" i="8"/>
  <c r="C525" i="8"/>
  <c r="I524" i="8"/>
  <c r="H524" i="8"/>
  <c r="G524" i="8"/>
  <c r="N524" i="8"/>
  <c r="O525" i="8" l="1"/>
  <c r="M525" i="8"/>
  <c r="L525" i="8"/>
  <c r="J525" i="8"/>
  <c r="K525" i="8"/>
  <c r="C526" i="8"/>
  <c r="I525" i="8"/>
  <c r="H525" i="8"/>
  <c r="G525" i="8"/>
  <c r="N525" i="8"/>
  <c r="O526" i="8" l="1"/>
  <c r="M526" i="8"/>
  <c r="L526" i="8"/>
  <c r="K526" i="8"/>
  <c r="J526" i="8"/>
  <c r="C527" i="8"/>
  <c r="I526" i="8"/>
  <c r="H526" i="8"/>
  <c r="G526" i="8"/>
  <c r="N526" i="8"/>
  <c r="O527" i="8" l="1"/>
  <c r="M527" i="8"/>
  <c r="L527" i="8"/>
  <c r="K527" i="8"/>
  <c r="J527" i="8"/>
  <c r="C528" i="8"/>
  <c r="I527" i="8"/>
  <c r="H527" i="8"/>
  <c r="G527" i="8"/>
  <c r="N527" i="8"/>
  <c r="O528" i="8" l="1"/>
  <c r="M528" i="8"/>
  <c r="L528" i="8"/>
  <c r="K528" i="8"/>
  <c r="J528" i="8"/>
  <c r="C529" i="8"/>
  <c r="I528" i="8"/>
  <c r="H528" i="8"/>
  <c r="G528" i="8"/>
  <c r="N528" i="8"/>
  <c r="O529" i="8" l="1"/>
  <c r="M529" i="8"/>
  <c r="L529" i="8"/>
  <c r="K529" i="8"/>
  <c r="J529" i="8"/>
  <c r="C530" i="8"/>
  <c r="I529" i="8"/>
  <c r="H529" i="8"/>
  <c r="N529" i="8"/>
  <c r="G529" i="8"/>
  <c r="O530" i="8" l="1"/>
  <c r="M530" i="8"/>
  <c r="L530" i="8"/>
  <c r="K530" i="8"/>
  <c r="J530" i="8"/>
  <c r="C531" i="8"/>
  <c r="I530" i="8"/>
  <c r="H530" i="8"/>
  <c r="G530" i="8"/>
  <c r="N530" i="8"/>
  <c r="O531" i="8" l="1"/>
  <c r="M531" i="8"/>
  <c r="L531" i="8"/>
  <c r="K531" i="8"/>
  <c r="J531" i="8"/>
  <c r="C532" i="8"/>
  <c r="I531" i="8"/>
  <c r="H531" i="8"/>
  <c r="G531" i="8"/>
  <c r="N531" i="8"/>
  <c r="O532" i="8" l="1"/>
  <c r="M532" i="8"/>
  <c r="L532" i="8"/>
  <c r="K532" i="8"/>
  <c r="J532" i="8"/>
  <c r="C533" i="8"/>
  <c r="I532" i="8"/>
  <c r="H532" i="8"/>
  <c r="G532" i="8"/>
  <c r="N532" i="8"/>
  <c r="O533" i="8" l="1"/>
  <c r="M533" i="8"/>
  <c r="L533" i="8"/>
  <c r="K533" i="8"/>
  <c r="J533" i="8"/>
  <c r="C534" i="8"/>
  <c r="I533" i="8"/>
  <c r="H533" i="8"/>
  <c r="G533" i="8"/>
  <c r="N533" i="8"/>
  <c r="O534" i="8" l="1"/>
  <c r="M534" i="8"/>
  <c r="K534" i="8"/>
  <c r="L534" i="8"/>
  <c r="J534" i="8"/>
  <c r="C535" i="8"/>
  <c r="I534" i="8"/>
  <c r="H534" i="8"/>
  <c r="G534" i="8"/>
  <c r="N534" i="8"/>
  <c r="O535" i="8" l="1"/>
  <c r="M535" i="8"/>
  <c r="L535" i="8"/>
  <c r="K535" i="8"/>
  <c r="J535" i="8"/>
  <c r="C536" i="8"/>
  <c r="I535" i="8"/>
  <c r="H535" i="8"/>
  <c r="G535" i="8"/>
  <c r="N535" i="8"/>
  <c r="O536" i="8" l="1"/>
  <c r="M536" i="8"/>
  <c r="L536" i="8"/>
  <c r="K536" i="8"/>
  <c r="J536" i="8"/>
  <c r="C537" i="8"/>
  <c r="I536" i="8"/>
  <c r="H536" i="8"/>
  <c r="G536" i="8"/>
  <c r="N536" i="8"/>
  <c r="O537" i="8" l="1"/>
  <c r="M537" i="8"/>
  <c r="L537" i="8"/>
  <c r="K537" i="8"/>
  <c r="J537" i="8"/>
  <c r="C538" i="8"/>
  <c r="I537" i="8"/>
  <c r="H537" i="8"/>
  <c r="G537" i="8"/>
  <c r="N537" i="8"/>
  <c r="O538" i="8" l="1"/>
  <c r="M538" i="8"/>
  <c r="L538" i="8"/>
  <c r="K538" i="8"/>
  <c r="J538" i="8"/>
  <c r="C539" i="8"/>
  <c r="I538" i="8"/>
  <c r="H538" i="8"/>
  <c r="G538" i="8"/>
  <c r="N538" i="8"/>
  <c r="O539" i="8" l="1"/>
  <c r="M539" i="8"/>
  <c r="L539" i="8"/>
  <c r="K539" i="8"/>
  <c r="J539" i="8"/>
  <c r="C540" i="8"/>
  <c r="I539" i="8"/>
  <c r="H539" i="8"/>
  <c r="G539" i="8"/>
  <c r="N539" i="8"/>
  <c r="O540" i="8" l="1"/>
  <c r="M540" i="8"/>
  <c r="L540" i="8"/>
  <c r="K540" i="8"/>
  <c r="J540" i="8"/>
  <c r="C541" i="8"/>
  <c r="I540" i="8"/>
  <c r="H540" i="8"/>
  <c r="G540" i="8"/>
  <c r="N540" i="8"/>
  <c r="O541" i="8" l="1"/>
  <c r="M541" i="8"/>
  <c r="L541" i="8"/>
  <c r="J541" i="8"/>
  <c r="K541" i="8"/>
  <c r="C542" i="8"/>
  <c r="I541" i="8"/>
  <c r="H541" i="8"/>
  <c r="G541" i="8"/>
  <c r="N541" i="8"/>
  <c r="O542" i="8" l="1"/>
  <c r="M542" i="8"/>
  <c r="K542" i="8"/>
  <c r="L542" i="8"/>
  <c r="J542" i="8"/>
  <c r="C543" i="8"/>
  <c r="I542" i="8"/>
  <c r="H542" i="8"/>
  <c r="G542" i="8"/>
  <c r="N542" i="8"/>
  <c r="O543" i="8" l="1"/>
  <c r="M543" i="8"/>
  <c r="L543" i="8"/>
  <c r="K543" i="8"/>
  <c r="J543" i="8"/>
  <c r="C544" i="8"/>
  <c r="I543" i="8"/>
  <c r="H543" i="8"/>
  <c r="G543" i="8"/>
  <c r="N543" i="8"/>
  <c r="O544" i="8" l="1"/>
  <c r="M544" i="8"/>
  <c r="L544" i="8"/>
  <c r="K544" i="8"/>
  <c r="J544" i="8"/>
  <c r="C545" i="8"/>
  <c r="I544" i="8"/>
  <c r="H544" i="8"/>
  <c r="G544" i="8"/>
  <c r="N544" i="8"/>
  <c r="O545" i="8" l="1"/>
  <c r="M545" i="8"/>
  <c r="L545" i="8"/>
  <c r="K545" i="8"/>
  <c r="J545" i="8"/>
  <c r="C546" i="8"/>
  <c r="I545" i="8"/>
  <c r="H545" i="8"/>
  <c r="N545" i="8"/>
  <c r="G545" i="8"/>
  <c r="O546" i="8" l="1"/>
  <c r="M546" i="8"/>
  <c r="L546" i="8"/>
  <c r="K546" i="8"/>
  <c r="J546" i="8"/>
  <c r="C547" i="8"/>
  <c r="I546" i="8"/>
  <c r="H546" i="8"/>
  <c r="G546" i="8"/>
  <c r="N546" i="8"/>
  <c r="O547" i="8" l="1"/>
  <c r="M547" i="8"/>
  <c r="L547" i="8"/>
  <c r="K547" i="8"/>
  <c r="J547" i="8"/>
  <c r="C548" i="8"/>
  <c r="I547" i="8"/>
  <c r="H547" i="8"/>
  <c r="G547" i="8"/>
  <c r="N547" i="8"/>
  <c r="O548" i="8" l="1"/>
  <c r="M548" i="8"/>
  <c r="L548" i="8"/>
  <c r="K548" i="8"/>
  <c r="J548" i="8"/>
  <c r="C549" i="8"/>
  <c r="I548" i="8"/>
  <c r="H548" i="8"/>
  <c r="G548" i="8"/>
  <c r="N548" i="8"/>
  <c r="O549" i="8" l="1"/>
  <c r="M549" i="8"/>
  <c r="K549" i="8"/>
  <c r="L549" i="8"/>
  <c r="J549" i="8"/>
  <c r="C550" i="8"/>
  <c r="I549" i="8"/>
  <c r="H549" i="8"/>
  <c r="N549" i="8"/>
  <c r="G549" i="8"/>
  <c r="O550" i="8" l="1"/>
  <c r="M550" i="8"/>
  <c r="L550" i="8"/>
  <c r="K550" i="8"/>
  <c r="J550" i="8"/>
  <c r="C551" i="8"/>
  <c r="I550" i="8"/>
  <c r="H550" i="8"/>
  <c r="G550" i="8"/>
  <c r="N550" i="8"/>
  <c r="O551" i="8" l="1"/>
  <c r="M551" i="8"/>
  <c r="L551" i="8"/>
  <c r="K551" i="8"/>
  <c r="J551" i="8"/>
  <c r="C552" i="8"/>
  <c r="I551" i="8"/>
  <c r="H551" i="8"/>
  <c r="G551" i="8"/>
  <c r="N551" i="8"/>
  <c r="O552" i="8" l="1"/>
  <c r="M552" i="8"/>
  <c r="L552" i="8"/>
  <c r="K552" i="8"/>
  <c r="J552" i="8"/>
  <c r="C553" i="8"/>
  <c r="I552" i="8"/>
  <c r="H552" i="8"/>
  <c r="G552" i="8"/>
  <c r="N552" i="8"/>
  <c r="O553" i="8" l="1"/>
  <c r="M553" i="8"/>
  <c r="L553" i="8"/>
  <c r="K553" i="8"/>
  <c r="J553" i="8"/>
  <c r="C554" i="8"/>
  <c r="I553" i="8"/>
  <c r="H553" i="8"/>
  <c r="G553" i="8"/>
  <c r="N553" i="8"/>
  <c r="O554" i="8" l="1"/>
  <c r="M554" i="8"/>
  <c r="L554" i="8"/>
  <c r="K554" i="8"/>
  <c r="J554" i="8"/>
  <c r="C555" i="8"/>
  <c r="I554" i="8"/>
  <c r="H554" i="8"/>
  <c r="G554" i="8"/>
  <c r="N554" i="8"/>
  <c r="O555" i="8" l="1"/>
  <c r="M555" i="8"/>
  <c r="L555" i="8"/>
  <c r="K555" i="8"/>
  <c r="J555" i="8"/>
  <c r="C556" i="8"/>
  <c r="I555" i="8"/>
  <c r="H555" i="8"/>
  <c r="G555" i="8"/>
  <c r="N555" i="8"/>
  <c r="O556" i="8" l="1"/>
  <c r="M556" i="8"/>
  <c r="L556" i="8"/>
  <c r="K556" i="8"/>
  <c r="J556" i="8"/>
  <c r="C557" i="8"/>
  <c r="I556" i="8"/>
  <c r="H556" i="8"/>
  <c r="G556" i="8"/>
  <c r="N556" i="8"/>
  <c r="O557" i="8" l="1"/>
  <c r="M557" i="8"/>
  <c r="L557" i="8"/>
  <c r="J557" i="8"/>
  <c r="K557" i="8"/>
  <c r="C558" i="8"/>
  <c r="I557" i="8"/>
  <c r="H557" i="8"/>
  <c r="G557" i="8"/>
  <c r="N557" i="8"/>
  <c r="O558" i="8" l="1"/>
  <c r="M558" i="8"/>
  <c r="L558" i="8"/>
  <c r="K558" i="8"/>
  <c r="J558" i="8"/>
  <c r="C559" i="8"/>
  <c r="I558" i="8"/>
  <c r="H558" i="8"/>
  <c r="G558" i="8"/>
  <c r="N558" i="8"/>
  <c r="O559" i="8" l="1"/>
  <c r="M559" i="8"/>
  <c r="L559" i="8"/>
  <c r="K559" i="8"/>
  <c r="J559" i="8"/>
  <c r="C560" i="8"/>
  <c r="I559" i="8"/>
  <c r="H559" i="8"/>
  <c r="G559" i="8"/>
  <c r="N559" i="8"/>
  <c r="O560" i="8" l="1"/>
  <c r="M560" i="8"/>
  <c r="L560" i="8"/>
  <c r="K560" i="8"/>
  <c r="J560" i="8"/>
  <c r="C561" i="8"/>
  <c r="I560" i="8"/>
  <c r="H560" i="8"/>
  <c r="G560" i="8"/>
  <c r="N560" i="8"/>
  <c r="O561" i="8" l="1"/>
  <c r="M561" i="8"/>
  <c r="L561" i="8"/>
  <c r="K561" i="8"/>
  <c r="J561" i="8"/>
  <c r="C562" i="8"/>
  <c r="I561" i="8"/>
  <c r="H561" i="8"/>
  <c r="N561" i="8"/>
  <c r="G561" i="8"/>
  <c r="O562" i="8" l="1"/>
  <c r="M562" i="8"/>
  <c r="L562" i="8"/>
  <c r="K562" i="8"/>
  <c r="J562" i="8"/>
  <c r="C563" i="8"/>
  <c r="I562" i="8"/>
  <c r="H562" i="8"/>
  <c r="G562" i="8"/>
  <c r="N562" i="8"/>
  <c r="O563" i="8" l="1"/>
  <c r="M563" i="8"/>
  <c r="L563" i="8"/>
  <c r="K563" i="8"/>
  <c r="J563" i="8"/>
  <c r="C564" i="8"/>
  <c r="I563" i="8"/>
  <c r="H563" i="8"/>
  <c r="G563" i="8"/>
  <c r="N563" i="8"/>
  <c r="O564" i="8" l="1"/>
  <c r="M564" i="8"/>
  <c r="L564" i="8"/>
  <c r="K564" i="8"/>
  <c r="J564" i="8"/>
  <c r="C565" i="8"/>
  <c r="I564" i="8"/>
  <c r="H564" i="8"/>
  <c r="G564" i="8"/>
  <c r="N564" i="8"/>
  <c r="M565" i="8" l="1"/>
  <c r="O565" i="8"/>
  <c r="K565" i="8"/>
  <c r="J565" i="8"/>
  <c r="L565" i="8"/>
  <c r="C566" i="8"/>
  <c r="I565" i="8"/>
  <c r="H565" i="8"/>
  <c r="G565" i="8"/>
  <c r="N565" i="8"/>
  <c r="O566" i="8" l="1"/>
  <c r="M566" i="8"/>
  <c r="L566" i="8"/>
  <c r="K566" i="8"/>
  <c r="J566" i="8"/>
  <c r="C567" i="8"/>
  <c r="I566" i="8"/>
  <c r="H566" i="8"/>
  <c r="G566" i="8"/>
  <c r="N566" i="8"/>
  <c r="O567" i="8" l="1"/>
  <c r="M567" i="8"/>
  <c r="L567" i="8"/>
  <c r="K567" i="8"/>
  <c r="J567" i="8"/>
  <c r="C568" i="8"/>
  <c r="I567" i="8"/>
  <c r="H567" i="8"/>
  <c r="G567" i="8"/>
  <c r="N567" i="8"/>
  <c r="O568" i="8" l="1"/>
  <c r="M568" i="8"/>
  <c r="L568" i="8"/>
  <c r="K568" i="8"/>
  <c r="J568" i="8"/>
  <c r="C569" i="8"/>
  <c r="I568" i="8"/>
  <c r="H568" i="8"/>
  <c r="G568" i="8"/>
  <c r="N568" i="8"/>
  <c r="O569" i="8" l="1"/>
  <c r="M569" i="8"/>
  <c r="L569" i="8"/>
  <c r="K569" i="8"/>
  <c r="J569" i="8"/>
  <c r="C570" i="8"/>
  <c r="I569" i="8"/>
  <c r="H569" i="8"/>
  <c r="G569" i="8"/>
  <c r="N569" i="8"/>
  <c r="O570" i="8" l="1"/>
  <c r="M570" i="8"/>
  <c r="L570" i="8"/>
  <c r="K570" i="8"/>
  <c r="J570" i="8"/>
  <c r="C571" i="8"/>
  <c r="I570" i="8"/>
  <c r="H570" i="8"/>
  <c r="G570" i="8"/>
  <c r="N570" i="8"/>
  <c r="O571" i="8" l="1"/>
  <c r="M571" i="8"/>
  <c r="L571" i="8"/>
  <c r="K571" i="8"/>
  <c r="J571" i="8"/>
  <c r="C572" i="8"/>
  <c r="I571" i="8"/>
  <c r="G571" i="8"/>
  <c r="H571" i="8"/>
  <c r="N571" i="8"/>
  <c r="O572" i="8" l="1"/>
  <c r="M572" i="8"/>
  <c r="L572" i="8"/>
  <c r="K572" i="8"/>
  <c r="J572" i="8"/>
  <c r="C573" i="8"/>
  <c r="I572" i="8"/>
  <c r="H572" i="8"/>
  <c r="G572" i="8"/>
  <c r="N572" i="8"/>
  <c r="O573" i="8" l="1"/>
  <c r="M573" i="8"/>
  <c r="L573" i="8"/>
  <c r="K573" i="8"/>
  <c r="J573" i="8"/>
  <c r="C574" i="8"/>
  <c r="I573" i="8"/>
  <c r="H573" i="8"/>
  <c r="G573" i="8"/>
  <c r="N573" i="8"/>
  <c r="O574" i="8" l="1"/>
  <c r="M574" i="8"/>
  <c r="L574" i="8"/>
  <c r="K574" i="8"/>
  <c r="J574" i="8"/>
  <c r="C575" i="8"/>
  <c r="I574" i="8"/>
  <c r="H574" i="8"/>
  <c r="G574" i="8"/>
  <c r="N574" i="8"/>
  <c r="O575" i="8" l="1"/>
  <c r="M575" i="8"/>
  <c r="L575" i="8"/>
  <c r="K575" i="8"/>
  <c r="J575" i="8"/>
  <c r="C576" i="8"/>
  <c r="I575" i="8"/>
  <c r="H575" i="8"/>
  <c r="G575" i="8"/>
  <c r="N575" i="8"/>
  <c r="O576" i="8" l="1"/>
  <c r="M576" i="8"/>
  <c r="L576" i="8"/>
  <c r="K576" i="8"/>
  <c r="J576" i="8"/>
  <c r="C577" i="8"/>
  <c r="I576" i="8"/>
  <c r="H576" i="8"/>
  <c r="G576" i="8"/>
  <c r="N576" i="8"/>
  <c r="O577" i="8" l="1"/>
  <c r="M577" i="8"/>
  <c r="L577" i="8"/>
  <c r="K577" i="8"/>
  <c r="J577" i="8"/>
  <c r="C578" i="8"/>
  <c r="I577" i="8"/>
  <c r="H577" i="8"/>
  <c r="N577" i="8"/>
  <c r="G577" i="8"/>
  <c r="O578" i="8" l="1"/>
  <c r="M578" i="8"/>
  <c r="L578" i="8"/>
  <c r="K578" i="8"/>
  <c r="J578" i="8"/>
  <c r="C579" i="8"/>
  <c r="I578" i="8"/>
  <c r="H578" i="8"/>
  <c r="G578" i="8"/>
  <c r="N578" i="8"/>
  <c r="O579" i="8" l="1"/>
  <c r="M579" i="8"/>
  <c r="L579" i="8"/>
  <c r="K579" i="8"/>
  <c r="J579" i="8"/>
  <c r="C580" i="8"/>
  <c r="I579" i="8"/>
  <c r="H579" i="8"/>
  <c r="G579" i="8"/>
  <c r="N579" i="8"/>
  <c r="O580" i="8" l="1"/>
  <c r="M580" i="8"/>
  <c r="L580" i="8"/>
  <c r="K580" i="8"/>
  <c r="J580" i="8"/>
  <c r="C581" i="8"/>
  <c r="I580" i="8"/>
  <c r="H580" i="8"/>
  <c r="G580" i="8"/>
  <c r="N580" i="8"/>
  <c r="M581" i="8" l="1"/>
  <c r="O581" i="8"/>
  <c r="L581" i="8"/>
  <c r="K581" i="8"/>
  <c r="J581" i="8"/>
  <c r="C582" i="8"/>
  <c r="I581" i="8"/>
  <c r="H581" i="8"/>
  <c r="N581" i="8"/>
  <c r="G581" i="8"/>
  <c r="O582" i="8" l="1"/>
  <c r="M582" i="8"/>
  <c r="L582" i="8"/>
  <c r="K582" i="8"/>
  <c r="J582" i="8"/>
  <c r="C583" i="8"/>
  <c r="I582" i="8"/>
  <c r="H582" i="8"/>
  <c r="G582" i="8"/>
  <c r="N582" i="8"/>
  <c r="O583" i="8" l="1"/>
  <c r="M583" i="8"/>
  <c r="L583" i="8"/>
  <c r="K583" i="8"/>
  <c r="J583" i="8"/>
  <c r="C584" i="8"/>
  <c r="I583" i="8"/>
  <c r="H583" i="8"/>
  <c r="G583" i="8"/>
  <c r="N583" i="8"/>
  <c r="O584" i="8" l="1"/>
  <c r="M584" i="8"/>
  <c r="L584" i="8"/>
  <c r="K584" i="8"/>
  <c r="J584" i="8"/>
  <c r="C585" i="8"/>
  <c r="I584" i="8"/>
  <c r="H584" i="8"/>
  <c r="G584" i="8"/>
  <c r="N584" i="8"/>
  <c r="O585" i="8" l="1"/>
  <c r="M585" i="8"/>
  <c r="L585" i="8"/>
  <c r="K585" i="8"/>
  <c r="J585" i="8"/>
  <c r="C586" i="8"/>
  <c r="I585" i="8"/>
  <c r="H585" i="8"/>
  <c r="G585" i="8"/>
  <c r="N585" i="8"/>
  <c r="O586" i="8" l="1"/>
  <c r="M586" i="8"/>
  <c r="L586" i="8"/>
  <c r="K586" i="8"/>
  <c r="J586" i="8"/>
  <c r="C587" i="8"/>
  <c r="I586" i="8"/>
  <c r="H586" i="8"/>
  <c r="G586" i="8"/>
  <c r="N586" i="8"/>
  <c r="O587" i="8" l="1"/>
  <c r="M587" i="8"/>
  <c r="L587" i="8"/>
  <c r="K587" i="8"/>
  <c r="J587" i="8"/>
  <c r="C588" i="8"/>
  <c r="I587" i="8"/>
  <c r="G587" i="8"/>
  <c r="H587" i="8"/>
  <c r="N587" i="8"/>
  <c r="O588" i="8" l="1"/>
  <c r="M588" i="8"/>
  <c r="L588" i="8"/>
  <c r="K588" i="8"/>
  <c r="J588" i="8"/>
  <c r="C589" i="8"/>
  <c r="I588" i="8"/>
  <c r="H588" i="8"/>
  <c r="G588" i="8"/>
  <c r="N588" i="8"/>
  <c r="O589" i="8" l="1"/>
  <c r="M589" i="8"/>
  <c r="L589" i="8"/>
  <c r="J589" i="8"/>
  <c r="K589" i="8"/>
  <c r="C590" i="8"/>
  <c r="I589" i="8"/>
  <c r="H589" i="8"/>
  <c r="G589" i="8"/>
  <c r="N589" i="8"/>
  <c r="O590" i="8" l="1"/>
  <c r="M590" i="8"/>
  <c r="L590" i="8"/>
  <c r="K590" i="8"/>
  <c r="J590" i="8"/>
  <c r="C591" i="8"/>
  <c r="I590" i="8"/>
  <c r="H590" i="8"/>
  <c r="G590" i="8"/>
  <c r="N590" i="8"/>
  <c r="O591" i="8" l="1"/>
  <c r="M591" i="8"/>
  <c r="L591" i="8"/>
  <c r="K591" i="8"/>
  <c r="J591" i="8"/>
  <c r="C592" i="8"/>
  <c r="I591" i="8"/>
  <c r="H591" i="8"/>
  <c r="G591" i="8"/>
  <c r="N591" i="8"/>
  <c r="O592" i="8" l="1"/>
  <c r="M592" i="8"/>
  <c r="L592" i="8"/>
  <c r="K592" i="8"/>
  <c r="J592" i="8"/>
  <c r="C593" i="8"/>
  <c r="I592" i="8"/>
  <c r="H592" i="8"/>
  <c r="G592" i="8"/>
  <c r="N592" i="8"/>
  <c r="O593" i="8" l="1"/>
  <c r="M593" i="8"/>
  <c r="L593" i="8"/>
  <c r="K593" i="8"/>
  <c r="J593" i="8"/>
  <c r="C594" i="8"/>
  <c r="I593" i="8"/>
  <c r="H593" i="8"/>
  <c r="N593" i="8"/>
  <c r="G593" i="8"/>
  <c r="O594" i="8" l="1"/>
  <c r="M594" i="8"/>
  <c r="L594" i="8"/>
  <c r="K594" i="8"/>
  <c r="J594" i="8"/>
  <c r="C595" i="8"/>
  <c r="I594" i="8"/>
  <c r="H594" i="8"/>
  <c r="G594" i="8"/>
  <c r="N594" i="8"/>
  <c r="O595" i="8" l="1"/>
  <c r="M595" i="8"/>
  <c r="L595" i="8"/>
  <c r="K595" i="8"/>
  <c r="J595" i="8"/>
  <c r="C596" i="8"/>
  <c r="I595" i="8"/>
  <c r="H595" i="8"/>
  <c r="G595" i="8"/>
  <c r="N595" i="8"/>
  <c r="O596" i="8" l="1"/>
  <c r="M596" i="8"/>
  <c r="L596" i="8"/>
  <c r="K596" i="8"/>
  <c r="J596" i="8"/>
  <c r="C597" i="8"/>
  <c r="I596" i="8"/>
  <c r="H596" i="8"/>
  <c r="G596" i="8"/>
  <c r="N596" i="8"/>
  <c r="O597" i="8" l="1"/>
  <c r="M597" i="8"/>
  <c r="L597" i="8"/>
  <c r="K597" i="8"/>
  <c r="J597" i="8"/>
  <c r="C598" i="8"/>
  <c r="I597" i="8"/>
  <c r="H597" i="8"/>
  <c r="G597" i="8"/>
  <c r="N597" i="8"/>
  <c r="O598" i="8" l="1"/>
  <c r="M598" i="8"/>
  <c r="L598" i="8"/>
  <c r="K598" i="8"/>
  <c r="J598" i="8"/>
  <c r="C599" i="8"/>
  <c r="I598" i="8"/>
  <c r="H598" i="8"/>
  <c r="G598" i="8"/>
  <c r="N598" i="8"/>
  <c r="O599" i="8" l="1"/>
  <c r="M599" i="8"/>
  <c r="L599" i="8"/>
  <c r="K599" i="8"/>
  <c r="J599" i="8"/>
  <c r="C600" i="8"/>
  <c r="I599" i="8"/>
  <c r="H599" i="8"/>
  <c r="G599" i="8"/>
  <c r="N599" i="8"/>
  <c r="O600" i="8" l="1"/>
  <c r="M600" i="8"/>
  <c r="L600" i="8"/>
  <c r="K600" i="8"/>
  <c r="J600" i="8"/>
  <c r="C601" i="8"/>
  <c r="I600" i="8"/>
  <c r="H600" i="8"/>
  <c r="G600" i="8"/>
  <c r="N600" i="8"/>
  <c r="O601" i="8" l="1"/>
  <c r="M601" i="8"/>
  <c r="L601" i="8"/>
  <c r="K601" i="8"/>
  <c r="J601" i="8"/>
  <c r="C602" i="8"/>
  <c r="I601" i="8"/>
  <c r="H601" i="8"/>
  <c r="G601" i="8"/>
  <c r="N601" i="8"/>
  <c r="O602" i="8" l="1"/>
  <c r="M602" i="8"/>
  <c r="L602" i="8"/>
  <c r="K602" i="8"/>
  <c r="J602" i="8"/>
  <c r="C603" i="8"/>
  <c r="I602" i="8"/>
  <c r="H602" i="8"/>
  <c r="G602" i="8"/>
  <c r="N602" i="8"/>
  <c r="O603" i="8" l="1"/>
  <c r="M603" i="8"/>
  <c r="L603" i="8"/>
  <c r="K603" i="8"/>
  <c r="J603" i="8"/>
  <c r="C604" i="8"/>
  <c r="I603" i="8"/>
  <c r="H603" i="8"/>
  <c r="G603" i="8"/>
  <c r="N603" i="8"/>
  <c r="O604" i="8" l="1"/>
  <c r="M604" i="8"/>
  <c r="L604" i="8"/>
  <c r="K604" i="8"/>
  <c r="J604" i="8"/>
  <c r="C605" i="8"/>
  <c r="I604" i="8"/>
  <c r="H604" i="8"/>
  <c r="G604" i="8"/>
  <c r="N604" i="8"/>
  <c r="O605" i="8" l="1"/>
  <c r="M605" i="8"/>
  <c r="L605" i="8"/>
  <c r="J605" i="8"/>
  <c r="K605" i="8"/>
  <c r="C606" i="8"/>
  <c r="I605" i="8"/>
  <c r="H605" i="8"/>
  <c r="G605" i="8"/>
  <c r="N605" i="8"/>
  <c r="O606" i="8" l="1"/>
  <c r="M606" i="8"/>
  <c r="L606" i="8"/>
  <c r="K606" i="8"/>
  <c r="J606" i="8"/>
  <c r="C607" i="8"/>
  <c r="I606" i="8"/>
  <c r="H606" i="8"/>
  <c r="G606" i="8"/>
  <c r="N606" i="8"/>
  <c r="O607" i="8" l="1"/>
  <c r="M607" i="8"/>
  <c r="L607" i="8"/>
  <c r="K607" i="8"/>
  <c r="J607" i="8"/>
  <c r="C608" i="8"/>
  <c r="I607" i="8"/>
  <c r="H607" i="8"/>
  <c r="G607" i="8"/>
  <c r="N607" i="8"/>
  <c r="O608" i="8" l="1"/>
  <c r="M608" i="8"/>
  <c r="L608" i="8"/>
  <c r="K608" i="8"/>
  <c r="J608" i="8"/>
  <c r="C609" i="8"/>
  <c r="I608" i="8"/>
  <c r="H608" i="8"/>
  <c r="G608" i="8"/>
  <c r="N608" i="8"/>
  <c r="O609" i="8" l="1"/>
  <c r="M609" i="8"/>
  <c r="L609" i="8"/>
  <c r="K609" i="8"/>
  <c r="J609" i="8"/>
  <c r="C610" i="8"/>
  <c r="I609" i="8"/>
  <c r="H609" i="8"/>
  <c r="N609" i="8"/>
  <c r="G609" i="8"/>
  <c r="O610" i="8" l="1"/>
  <c r="M610" i="8"/>
  <c r="L610" i="8"/>
  <c r="K610" i="8"/>
  <c r="J610" i="8"/>
  <c r="C611" i="8"/>
  <c r="I610" i="8"/>
  <c r="H610" i="8"/>
  <c r="G610" i="8"/>
  <c r="N610" i="8"/>
  <c r="O611" i="8" l="1"/>
  <c r="M611" i="8"/>
  <c r="L611" i="8"/>
  <c r="K611" i="8"/>
  <c r="J611" i="8"/>
  <c r="C612" i="8"/>
  <c r="I611" i="8"/>
  <c r="H611" i="8"/>
  <c r="G611" i="8"/>
  <c r="N611" i="8"/>
  <c r="O612" i="8" l="1"/>
  <c r="M612" i="8"/>
  <c r="L612" i="8"/>
  <c r="K612" i="8"/>
  <c r="J612" i="8"/>
  <c r="C613" i="8"/>
  <c r="I612" i="8"/>
  <c r="H612" i="8"/>
  <c r="G612" i="8"/>
  <c r="N612" i="8"/>
  <c r="O613" i="8" l="1"/>
  <c r="M613" i="8"/>
  <c r="K613" i="8"/>
  <c r="L613" i="8"/>
  <c r="J613" i="8"/>
  <c r="C614" i="8"/>
  <c r="I613" i="8"/>
  <c r="H613" i="8"/>
  <c r="N613" i="8"/>
  <c r="G613" i="8"/>
  <c r="O614" i="8" l="1"/>
  <c r="M614" i="8"/>
  <c r="L614" i="8"/>
  <c r="K614" i="8"/>
  <c r="J614" i="8"/>
  <c r="C615" i="8"/>
  <c r="I614" i="8"/>
  <c r="H614" i="8"/>
  <c r="G614" i="8"/>
  <c r="N614" i="8"/>
  <c r="O615" i="8" l="1"/>
  <c r="M615" i="8"/>
  <c r="L615" i="8"/>
  <c r="K615" i="8"/>
  <c r="J615" i="8"/>
  <c r="C616" i="8"/>
  <c r="I615" i="8"/>
  <c r="H615" i="8"/>
  <c r="G615" i="8"/>
  <c r="N615" i="8"/>
  <c r="O616" i="8" l="1"/>
  <c r="M616" i="8"/>
  <c r="L616" i="8"/>
  <c r="K616" i="8"/>
  <c r="J616" i="8"/>
  <c r="C617" i="8"/>
  <c r="I616" i="8"/>
  <c r="H616" i="8"/>
  <c r="G616" i="8"/>
  <c r="N616" i="8"/>
  <c r="O617" i="8" l="1"/>
  <c r="M617" i="8"/>
  <c r="L617" i="8"/>
  <c r="K617" i="8"/>
  <c r="J617" i="8"/>
  <c r="C618" i="8"/>
  <c r="I617" i="8"/>
  <c r="H617" i="8"/>
  <c r="G617" i="8"/>
  <c r="N617" i="8"/>
  <c r="O618" i="8" l="1"/>
  <c r="M618" i="8"/>
  <c r="L618" i="8"/>
  <c r="K618" i="8"/>
  <c r="J618" i="8"/>
  <c r="C619" i="8"/>
  <c r="I618" i="8"/>
  <c r="H618" i="8"/>
  <c r="G618" i="8"/>
  <c r="N618" i="8"/>
  <c r="O619" i="8" l="1"/>
  <c r="M619" i="8"/>
  <c r="L619" i="8"/>
  <c r="K619" i="8"/>
  <c r="J619" i="8"/>
  <c r="C620" i="8"/>
  <c r="I619" i="8"/>
  <c r="H619" i="8"/>
  <c r="G619" i="8"/>
  <c r="N619" i="8"/>
  <c r="O620" i="8" l="1"/>
  <c r="M620" i="8"/>
  <c r="L620" i="8"/>
  <c r="K620" i="8"/>
  <c r="J620" i="8"/>
  <c r="C621" i="8"/>
  <c r="I620" i="8"/>
  <c r="H620" i="8"/>
  <c r="G620" i="8"/>
  <c r="N620" i="8"/>
  <c r="O621" i="8" l="1"/>
  <c r="M621" i="8"/>
  <c r="L621" i="8"/>
  <c r="J621" i="8"/>
  <c r="K621" i="8"/>
  <c r="C622" i="8"/>
  <c r="I621" i="8"/>
  <c r="H621" i="8"/>
  <c r="G621" i="8"/>
  <c r="N621" i="8"/>
  <c r="O622" i="8" l="1"/>
  <c r="M622" i="8"/>
  <c r="L622" i="8"/>
  <c r="K622" i="8"/>
  <c r="J622" i="8"/>
  <c r="C623" i="8"/>
  <c r="I622" i="8"/>
  <c r="H622" i="8"/>
  <c r="G622" i="8"/>
  <c r="N622" i="8"/>
  <c r="O623" i="8" l="1"/>
  <c r="M623" i="8"/>
  <c r="L623" i="8"/>
  <c r="K623" i="8"/>
  <c r="J623" i="8"/>
  <c r="C624" i="8"/>
  <c r="I623" i="8"/>
  <c r="H623" i="8"/>
  <c r="G623" i="8"/>
  <c r="N623" i="8"/>
  <c r="O624" i="8" l="1"/>
  <c r="M624" i="8"/>
  <c r="L624" i="8"/>
  <c r="K624" i="8"/>
  <c r="J624" i="8"/>
  <c r="C625" i="8"/>
  <c r="I624" i="8"/>
  <c r="H624" i="8"/>
  <c r="G624" i="8"/>
  <c r="N624" i="8"/>
  <c r="O625" i="8" l="1"/>
  <c r="M625" i="8"/>
  <c r="L625" i="8"/>
  <c r="K625" i="8"/>
  <c r="J625" i="8"/>
  <c r="C626" i="8"/>
  <c r="I625" i="8"/>
  <c r="H625" i="8"/>
  <c r="N625" i="8"/>
  <c r="G625" i="8"/>
  <c r="O626" i="8" l="1"/>
  <c r="M626" i="8"/>
  <c r="L626" i="8"/>
  <c r="K626" i="8"/>
  <c r="J626" i="8"/>
  <c r="C627" i="8"/>
  <c r="I626" i="8"/>
  <c r="H626" i="8"/>
  <c r="G626" i="8"/>
  <c r="N626" i="8"/>
  <c r="O627" i="8" l="1"/>
  <c r="M627" i="8"/>
  <c r="L627" i="8"/>
  <c r="K627" i="8"/>
  <c r="J627" i="8"/>
  <c r="C628" i="8"/>
  <c r="I627" i="8"/>
  <c r="H627" i="8"/>
  <c r="G627" i="8"/>
  <c r="N627" i="8"/>
  <c r="O628" i="8" l="1"/>
  <c r="M628" i="8"/>
  <c r="L628" i="8"/>
  <c r="K628" i="8"/>
  <c r="J628" i="8"/>
  <c r="C629" i="8"/>
  <c r="I628" i="8"/>
  <c r="H628" i="8"/>
  <c r="G628" i="8"/>
  <c r="N628" i="8"/>
  <c r="O629" i="8" l="1"/>
  <c r="M629" i="8"/>
  <c r="K629" i="8"/>
  <c r="J629" i="8"/>
  <c r="L629" i="8"/>
  <c r="C630" i="8"/>
  <c r="I629" i="8"/>
  <c r="H629" i="8"/>
  <c r="G629" i="8"/>
  <c r="N629" i="8"/>
  <c r="O630" i="8" l="1"/>
  <c r="M630" i="8"/>
  <c r="L630" i="8"/>
  <c r="K630" i="8"/>
  <c r="J630" i="8"/>
  <c r="C631" i="8"/>
  <c r="I630" i="8"/>
  <c r="H630" i="8"/>
  <c r="G630" i="8"/>
  <c r="N630" i="8"/>
  <c r="O631" i="8" l="1"/>
  <c r="M631" i="8"/>
  <c r="L631" i="8"/>
  <c r="K631" i="8"/>
  <c r="J631" i="8"/>
  <c r="C632" i="8"/>
  <c r="I631" i="8"/>
  <c r="G631" i="8"/>
  <c r="H631" i="8"/>
  <c r="N631" i="8"/>
  <c r="O632" i="8" l="1"/>
  <c r="M632" i="8"/>
  <c r="L632" i="8"/>
  <c r="K632" i="8"/>
  <c r="J632" i="8"/>
  <c r="C633" i="8"/>
  <c r="I632" i="8"/>
  <c r="H632" i="8"/>
  <c r="G632" i="8"/>
  <c r="N632" i="8"/>
  <c r="O633" i="8" l="1"/>
  <c r="M633" i="8"/>
  <c r="L633" i="8"/>
  <c r="K633" i="8"/>
  <c r="J633" i="8"/>
  <c r="C634" i="8"/>
  <c r="I633" i="8"/>
  <c r="H633" i="8"/>
  <c r="G633" i="8"/>
  <c r="N633" i="8"/>
  <c r="O634" i="8" l="1"/>
  <c r="M634" i="8"/>
  <c r="L634" i="8"/>
  <c r="K634" i="8"/>
  <c r="J634" i="8"/>
  <c r="C635" i="8"/>
  <c r="I634" i="8"/>
  <c r="H634" i="8"/>
  <c r="G634" i="8"/>
  <c r="N634" i="8"/>
  <c r="O635" i="8" l="1"/>
  <c r="M635" i="8"/>
  <c r="L635" i="8"/>
  <c r="K635" i="8"/>
  <c r="J635" i="8"/>
  <c r="C636" i="8"/>
  <c r="I635" i="8"/>
  <c r="H635" i="8"/>
  <c r="G635" i="8"/>
  <c r="N635" i="8"/>
  <c r="O636" i="8" l="1"/>
  <c r="M636" i="8"/>
  <c r="L636" i="8"/>
  <c r="K636" i="8"/>
  <c r="J636" i="8"/>
  <c r="C637" i="8"/>
  <c r="I636" i="8"/>
  <c r="H636" i="8"/>
  <c r="G636" i="8"/>
  <c r="N636" i="8"/>
  <c r="O637" i="8" l="1"/>
  <c r="M637" i="8"/>
  <c r="L637" i="8"/>
  <c r="K637" i="8"/>
  <c r="J637" i="8"/>
  <c r="C638" i="8"/>
  <c r="I637" i="8"/>
  <c r="H637" i="8"/>
  <c r="G637" i="8"/>
  <c r="N637" i="8"/>
  <c r="O638" i="8" l="1"/>
  <c r="M638" i="8"/>
  <c r="L638" i="8"/>
  <c r="K638" i="8"/>
  <c r="J638" i="8"/>
  <c r="C639" i="8"/>
  <c r="I638" i="8"/>
  <c r="H638" i="8"/>
  <c r="G638" i="8"/>
  <c r="N638" i="8"/>
  <c r="O639" i="8" l="1"/>
  <c r="M639" i="8"/>
  <c r="L639" i="8"/>
  <c r="K639" i="8"/>
  <c r="J639" i="8"/>
  <c r="C640" i="8"/>
  <c r="I639" i="8"/>
  <c r="G639" i="8"/>
  <c r="H639" i="8"/>
  <c r="N639" i="8"/>
  <c r="O640" i="8" l="1"/>
  <c r="M640" i="8"/>
  <c r="L640" i="8"/>
  <c r="K640" i="8"/>
  <c r="J640" i="8"/>
  <c r="C641" i="8"/>
  <c r="I640" i="8"/>
  <c r="H640" i="8"/>
  <c r="G640" i="8"/>
  <c r="N640" i="8"/>
  <c r="O641" i="8" l="1"/>
  <c r="M641" i="8"/>
  <c r="L641" i="8"/>
  <c r="K641" i="8"/>
  <c r="J641" i="8"/>
  <c r="C642" i="8"/>
  <c r="I641" i="8"/>
  <c r="H641" i="8"/>
  <c r="N641" i="8"/>
  <c r="G641" i="8"/>
  <c r="O642" i="8" l="1"/>
  <c r="M642" i="8"/>
  <c r="L642" i="8"/>
  <c r="K642" i="8"/>
  <c r="J642" i="8"/>
  <c r="C643" i="8"/>
  <c r="I642" i="8"/>
  <c r="H642" i="8"/>
  <c r="G642" i="8"/>
  <c r="N642" i="8"/>
  <c r="O643" i="8" l="1"/>
  <c r="M643" i="8"/>
  <c r="L643" i="8"/>
  <c r="K643" i="8"/>
  <c r="J643" i="8"/>
  <c r="C644" i="8"/>
  <c r="I643" i="8"/>
  <c r="H643" i="8"/>
  <c r="G643" i="8"/>
  <c r="N643" i="8"/>
  <c r="O644" i="8" l="1"/>
  <c r="M644" i="8"/>
  <c r="L644" i="8"/>
  <c r="K644" i="8"/>
  <c r="J644" i="8"/>
  <c r="C645" i="8"/>
  <c r="I644" i="8"/>
  <c r="H644" i="8"/>
  <c r="G644" i="8"/>
  <c r="N644" i="8"/>
  <c r="O645" i="8" l="1"/>
  <c r="M645" i="8"/>
  <c r="L645" i="8"/>
  <c r="K645" i="8"/>
  <c r="J645" i="8"/>
  <c r="C646" i="8"/>
  <c r="I645" i="8"/>
  <c r="H645" i="8"/>
  <c r="N645" i="8"/>
  <c r="G645" i="8"/>
  <c r="O646" i="8" l="1"/>
  <c r="M646" i="8"/>
  <c r="L646" i="8"/>
  <c r="K646" i="8"/>
  <c r="J646" i="8"/>
  <c r="C647" i="8"/>
  <c r="I646" i="8"/>
  <c r="H646" i="8"/>
  <c r="G646" i="8"/>
  <c r="N646" i="8"/>
  <c r="O647" i="8" l="1"/>
  <c r="M647" i="8"/>
  <c r="L647" i="8"/>
  <c r="K647" i="8"/>
  <c r="J647" i="8"/>
  <c r="C648" i="8"/>
  <c r="I647" i="8"/>
  <c r="H647" i="8"/>
  <c r="G647" i="8"/>
  <c r="N647" i="8"/>
  <c r="O648" i="8" l="1"/>
  <c r="M648" i="8"/>
  <c r="L648" i="8"/>
  <c r="K648" i="8"/>
  <c r="J648" i="8"/>
  <c r="C649" i="8"/>
  <c r="I648" i="8"/>
  <c r="H648" i="8"/>
  <c r="G648" i="8"/>
  <c r="N648" i="8"/>
  <c r="O649" i="8" l="1"/>
  <c r="M649" i="8"/>
  <c r="L649" i="8"/>
  <c r="K649" i="8"/>
  <c r="J649" i="8"/>
  <c r="C650" i="8"/>
  <c r="I649" i="8"/>
  <c r="H649" i="8"/>
  <c r="G649" i="8"/>
  <c r="N649" i="8"/>
  <c r="O650" i="8" l="1"/>
  <c r="M650" i="8"/>
  <c r="L650" i="8"/>
  <c r="K650" i="8"/>
  <c r="J650" i="8"/>
  <c r="C651" i="8"/>
  <c r="I650" i="8"/>
  <c r="H650" i="8"/>
  <c r="G650" i="8"/>
  <c r="N650" i="8"/>
  <c r="O651" i="8" l="1"/>
  <c r="M651" i="8"/>
  <c r="L651" i="8"/>
  <c r="K651" i="8"/>
  <c r="J651" i="8"/>
  <c r="C652" i="8"/>
  <c r="I651" i="8"/>
  <c r="H651" i="8"/>
  <c r="G651" i="8"/>
  <c r="N651" i="8"/>
  <c r="O652" i="8" l="1"/>
  <c r="M652" i="8"/>
  <c r="L652" i="8"/>
  <c r="K652" i="8"/>
  <c r="J652" i="8"/>
  <c r="C653" i="8"/>
  <c r="I652" i="8"/>
  <c r="H652" i="8"/>
  <c r="G652" i="8"/>
  <c r="N652" i="8"/>
  <c r="O653" i="8" l="1"/>
  <c r="M653" i="8"/>
  <c r="L653" i="8"/>
  <c r="J653" i="8"/>
  <c r="K653" i="8"/>
  <c r="C654" i="8"/>
  <c r="I653" i="8"/>
  <c r="H653" i="8"/>
  <c r="G653" i="8"/>
  <c r="N653" i="8"/>
  <c r="O654" i="8" l="1"/>
  <c r="M654" i="8"/>
  <c r="L654" i="8"/>
  <c r="K654" i="8"/>
  <c r="J654" i="8"/>
  <c r="C655" i="8"/>
  <c r="I654" i="8"/>
  <c r="H654" i="8"/>
  <c r="G654" i="8"/>
  <c r="N654" i="8"/>
  <c r="O655" i="8" l="1"/>
  <c r="M655" i="8"/>
  <c r="L655" i="8"/>
  <c r="K655" i="8"/>
  <c r="J655" i="8"/>
  <c r="C656" i="8"/>
  <c r="I655" i="8"/>
  <c r="H655" i="8"/>
  <c r="G655" i="8"/>
  <c r="N655" i="8"/>
  <c r="O656" i="8" l="1"/>
  <c r="M656" i="8"/>
  <c r="L656" i="8"/>
  <c r="K656" i="8"/>
  <c r="J656" i="8"/>
  <c r="C657" i="8"/>
  <c r="I656" i="8"/>
  <c r="H656" i="8"/>
  <c r="G656" i="8"/>
  <c r="N656" i="8"/>
  <c r="O657" i="8" l="1"/>
  <c r="M657" i="8"/>
  <c r="L657" i="8"/>
  <c r="K657" i="8"/>
  <c r="J657" i="8"/>
  <c r="C658" i="8"/>
  <c r="I657" i="8"/>
  <c r="H657" i="8"/>
  <c r="N657" i="8"/>
  <c r="G657" i="8"/>
  <c r="O658" i="8" l="1"/>
  <c r="M658" i="8"/>
  <c r="L658" i="8"/>
  <c r="K658" i="8"/>
  <c r="J658" i="8"/>
  <c r="C659" i="8"/>
  <c r="I658" i="8"/>
  <c r="H658" i="8"/>
  <c r="G658" i="8"/>
  <c r="N658" i="8"/>
  <c r="O659" i="8" l="1"/>
  <c r="M659" i="8"/>
  <c r="L659" i="8"/>
  <c r="K659" i="8"/>
  <c r="J659" i="8"/>
  <c r="C660" i="8"/>
  <c r="I659" i="8"/>
  <c r="H659" i="8"/>
  <c r="G659" i="8"/>
  <c r="N659" i="8"/>
  <c r="O660" i="8" l="1"/>
  <c r="M660" i="8"/>
  <c r="L660" i="8"/>
  <c r="K660" i="8"/>
  <c r="J660" i="8"/>
  <c r="C661" i="8"/>
  <c r="I660" i="8"/>
  <c r="H660" i="8"/>
  <c r="G660" i="8"/>
  <c r="N660" i="8"/>
  <c r="O661" i="8" l="1"/>
  <c r="M661" i="8"/>
  <c r="L661" i="8"/>
  <c r="K661" i="8"/>
  <c r="J661" i="8"/>
  <c r="C662" i="8"/>
  <c r="I661" i="8"/>
  <c r="H661" i="8"/>
  <c r="G661" i="8"/>
  <c r="N661" i="8"/>
  <c r="O662" i="8" l="1"/>
  <c r="M662" i="8"/>
  <c r="L662" i="8"/>
  <c r="K662" i="8"/>
  <c r="J662" i="8"/>
  <c r="C663" i="8"/>
  <c r="I662" i="8"/>
  <c r="H662" i="8"/>
  <c r="G662" i="8"/>
  <c r="N662" i="8"/>
  <c r="O663" i="8" l="1"/>
  <c r="M663" i="8"/>
  <c r="L663" i="8"/>
  <c r="K663" i="8"/>
  <c r="J663" i="8"/>
  <c r="C664" i="8"/>
  <c r="I663" i="8"/>
  <c r="G663" i="8"/>
  <c r="H663" i="8"/>
  <c r="N663" i="8"/>
  <c r="O664" i="8" l="1"/>
  <c r="M664" i="8"/>
  <c r="L664" i="8"/>
  <c r="K664" i="8"/>
  <c r="J664" i="8"/>
  <c r="C665" i="8"/>
  <c r="I664" i="8"/>
  <c r="H664" i="8"/>
  <c r="G664" i="8"/>
  <c r="N664" i="8"/>
  <c r="O665" i="8" l="1"/>
  <c r="M665" i="8"/>
  <c r="L665" i="8"/>
  <c r="K665" i="8"/>
  <c r="J665" i="8"/>
  <c r="C666" i="8"/>
  <c r="I665" i="8"/>
  <c r="H665" i="8"/>
  <c r="G665" i="8"/>
  <c r="N665" i="8"/>
  <c r="O666" i="8" l="1"/>
  <c r="M666" i="8"/>
  <c r="L666" i="8"/>
  <c r="K666" i="8"/>
  <c r="J666" i="8"/>
  <c r="C667" i="8"/>
  <c r="I666" i="8"/>
  <c r="H666" i="8"/>
  <c r="G666" i="8"/>
  <c r="N666" i="8"/>
  <c r="O667" i="8" l="1"/>
  <c r="M667" i="8"/>
  <c r="L667" i="8"/>
  <c r="K667" i="8"/>
  <c r="J667" i="8"/>
  <c r="C668" i="8"/>
  <c r="I667" i="8"/>
  <c r="H667" i="8"/>
  <c r="G667" i="8"/>
  <c r="N667" i="8"/>
  <c r="O668" i="8" l="1"/>
  <c r="M668" i="8"/>
  <c r="L668" i="8"/>
  <c r="K668" i="8"/>
  <c r="J668" i="8"/>
  <c r="C669" i="8"/>
  <c r="I668" i="8"/>
  <c r="H668" i="8"/>
  <c r="G668" i="8"/>
  <c r="N668" i="8"/>
  <c r="O669" i="8" l="1"/>
  <c r="M669" i="8"/>
  <c r="L669" i="8"/>
  <c r="J669" i="8"/>
  <c r="K669" i="8"/>
  <c r="C670" i="8"/>
  <c r="I669" i="8"/>
  <c r="H669" i="8"/>
  <c r="G669" i="8"/>
  <c r="N669" i="8"/>
  <c r="O670" i="8" l="1"/>
  <c r="M670" i="8"/>
  <c r="L670" i="8"/>
  <c r="K670" i="8"/>
  <c r="J670" i="8"/>
  <c r="C671" i="8"/>
  <c r="I670" i="8"/>
  <c r="H670" i="8"/>
  <c r="G670" i="8"/>
  <c r="N670" i="8"/>
  <c r="M671" i="8" l="1"/>
  <c r="O671" i="8"/>
  <c r="L671" i="8"/>
  <c r="K671" i="8"/>
  <c r="J671" i="8"/>
  <c r="C672" i="8"/>
  <c r="I671" i="8"/>
  <c r="G671" i="8"/>
  <c r="H671" i="8"/>
  <c r="N671" i="8"/>
  <c r="O672" i="8" l="1"/>
  <c r="M672" i="8"/>
  <c r="L672" i="8"/>
  <c r="K672" i="8"/>
  <c r="J672" i="8"/>
  <c r="C673" i="8"/>
  <c r="I672" i="8"/>
  <c r="H672" i="8"/>
  <c r="G672" i="8"/>
  <c r="N672" i="8"/>
  <c r="O673" i="8" l="1"/>
  <c r="M673" i="8"/>
  <c r="L673" i="8"/>
  <c r="K673" i="8"/>
  <c r="J673" i="8"/>
  <c r="C674" i="8"/>
  <c r="I673" i="8"/>
  <c r="H673" i="8"/>
  <c r="N673" i="8"/>
  <c r="G673" i="8"/>
  <c r="O674" i="8" l="1"/>
  <c r="M674" i="8"/>
  <c r="L674" i="8"/>
  <c r="K674" i="8"/>
  <c r="J674" i="8"/>
  <c r="C675" i="8"/>
  <c r="I674" i="8"/>
  <c r="H674" i="8"/>
  <c r="G674" i="8"/>
  <c r="N674" i="8"/>
  <c r="O675" i="8" l="1"/>
  <c r="M675" i="8"/>
  <c r="L675" i="8"/>
  <c r="K675" i="8"/>
  <c r="J675" i="8"/>
  <c r="C676" i="8"/>
  <c r="I675" i="8"/>
  <c r="H675" i="8"/>
  <c r="G675" i="8"/>
  <c r="N675" i="8"/>
  <c r="O676" i="8" l="1"/>
  <c r="M676" i="8"/>
  <c r="L676" i="8"/>
  <c r="K676" i="8"/>
  <c r="J676" i="8"/>
  <c r="C677" i="8"/>
  <c r="I676" i="8"/>
  <c r="H676" i="8"/>
  <c r="G676" i="8"/>
  <c r="N676" i="8"/>
  <c r="O677" i="8" l="1"/>
  <c r="M677" i="8"/>
  <c r="K677" i="8"/>
  <c r="L677" i="8"/>
  <c r="J677" i="8"/>
  <c r="C678" i="8"/>
  <c r="I677" i="8"/>
  <c r="H677" i="8"/>
  <c r="N677" i="8"/>
  <c r="G677" i="8"/>
  <c r="O678" i="8" l="1"/>
  <c r="M678" i="8"/>
  <c r="L678" i="8"/>
  <c r="K678" i="8"/>
  <c r="J678" i="8"/>
  <c r="C679" i="8"/>
  <c r="I678" i="8"/>
  <c r="H678" i="8"/>
  <c r="G678" i="8"/>
  <c r="N678" i="8"/>
  <c r="O679" i="8" l="1"/>
  <c r="M679" i="8"/>
  <c r="L679" i="8"/>
  <c r="K679" i="8"/>
  <c r="J679" i="8"/>
  <c r="C680" i="8"/>
  <c r="I679" i="8"/>
  <c r="H679" i="8"/>
  <c r="G679" i="8"/>
  <c r="N679" i="8"/>
  <c r="M680" i="8" l="1"/>
  <c r="O680" i="8"/>
  <c r="L680" i="8"/>
  <c r="K680" i="8"/>
  <c r="J680" i="8"/>
  <c r="C681" i="8"/>
  <c r="I680" i="8"/>
  <c r="H680" i="8"/>
  <c r="G680" i="8"/>
  <c r="N680" i="8"/>
  <c r="O681" i="8" l="1"/>
  <c r="M681" i="8"/>
  <c r="L681" i="8"/>
  <c r="K681" i="8"/>
  <c r="J681" i="8"/>
  <c r="C682" i="8"/>
  <c r="I681" i="8"/>
  <c r="H681" i="8"/>
  <c r="G681" i="8"/>
  <c r="N681" i="8"/>
  <c r="O682" i="8" l="1"/>
  <c r="M682" i="8"/>
  <c r="L682" i="8"/>
  <c r="K682" i="8"/>
  <c r="J682" i="8"/>
  <c r="C683" i="8"/>
  <c r="I682" i="8"/>
  <c r="H682" i="8"/>
  <c r="G682" i="8"/>
  <c r="N682" i="8"/>
  <c r="O683" i="8" l="1"/>
  <c r="M683" i="8"/>
  <c r="L683" i="8"/>
  <c r="K683" i="8"/>
  <c r="J683" i="8"/>
  <c r="C684" i="8"/>
  <c r="I683" i="8"/>
  <c r="H683" i="8"/>
  <c r="G683" i="8"/>
  <c r="N683" i="8"/>
  <c r="O684" i="8" l="1"/>
  <c r="M684" i="8"/>
  <c r="L684" i="8"/>
  <c r="K684" i="8"/>
  <c r="J684" i="8"/>
  <c r="C685" i="8"/>
  <c r="I684" i="8"/>
  <c r="H684" i="8"/>
  <c r="G684" i="8"/>
  <c r="N684" i="8"/>
  <c r="O685" i="8" l="1"/>
  <c r="M685" i="8"/>
  <c r="L685" i="8"/>
  <c r="J685" i="8"/>
  <c r="K685" i="8"/>
  <c r="C686" i="8"/>
  <c r="I685" i="8"/>
  <c r="H685" i="8"/>
  <c r="G685" i="8"/>
  <c r="N685" i="8"/>
  <c r="O686" i="8" l="1"/>
  <c r="M686" i="8"/>
  <c r="L686" i="8"/>
  <c r="K686" i="8"/>
  <c r="J686" i="8"/>
  <c r="C687" i="8"/>
  <c r="I686" i="8"/>
  <c r="H686" i="8"/>
  <c r="G686" i="8"/>
  <c r="N686" i="8"/>
  <c r="O687" i="8" l="1"/>
  <c r="M687" i="8"/>
  <c r="L687" i="8"/>
  <c r="K687" i="8"/>
  <c r="J687" i="8"/>
  <c r="C688" i="8"/>
  <c r="I687" i="8"/>
  <c r="H687" i="8"/>
  <c r="G687" i="8"/>
  <c r="N687" i="8"/>
  <c r="O688" i="8" l="1"/>
  <c r="M688" i="8"/>
  <c r="L688" i="8"/>
  <c r="K688" i="8"/>
  <c r="J688" i="8"/>
  <c r="C689" i="8"/>
  <c r="I688" i="8"/>
  <c r="H688" i="8"/>
  <c r="G688" i="8"/>
  <c r="N688" i="8"/>
  <c r="O689" i="8" l="1"/>
  <c r="M689" i="8"/>
  <c r="L689" i="8"/>
  <c r="K689" i="8"/>
  <c r="J689" i="8"/>
  <c r="C690" i="8"/>
  <c r="I689" i="8"/>
  <c r="H689" i="8"/>
  <c r="N689" i="8"/>
  <c r="G689" i="8"/>
  <c r="O690" i="8" l="1"/>
  <c r="M690" i="8"/>
  <c r="L690" i="8"/>
  <c r="K690" i="8"/>
  <c r="J690" i="8"/>
  <c r="C691" i="8"/>
  <c r="I690" i="8"/>
  <c r="H690" i="8"/>
  <c r="G690" i="8"/>
  <c r="N690" i="8"/>
  <c r="O691" i="8" l="1"/>
  <c r="M691" i="8"/>
  <c r="L691" i="8"/>
  <c r="K691" i="8"/>
  <c r="J691" i="8"/>
  <c r="C692" i="8"/>
  <c r="I691" i="8"/>
  <c r="H691" i="8"/>
  <c r="G691" i="8"/>
  <c r="N691" i="8"/>
  <c r="O692" i="8" l="1"/>
  <c r="M692" i="8"/>
  <c r="L692" i="8"/>
  <c r="K692" i="8"/>
  <c r="J692" i="8"/>
  <c r="C693" i="8"/>
  <c r="I692" i="8"/>
  <c r="H692" i="8"/>
  <c r="G692" i="8"/>
  <c r="N692" i="8"/>
  <c r="O693" i="8" l="1"/>
  <c r="M693" i="8"/>
  <c r="K693" i="8"/>
  <c r="L693" i="8"/>
  <c r="J693" i="8"/>
  <c r="C694" i="8"/>
  <c r="I693" i="8"/>
  <c r="H693" i="8"/>
  <c r="G693" i="8"/>
  <c r="N693" i="8"/>
  <c r="O694" i="8" l="1"/>
  <c r="M694" i="8"/>
  <c r="L694" i="8"/>
  <c r="K694" i="8"/>
  <c r="J694" i="8"/>
  <c r="C695" i="8"/>
  <c r="I694" i="8"/>
  <c r="H694" i="8"/>
  <c r="G694" i="8"/>
  <c r="N694" i="8"/>
  <c r="O695" i="8" l="1"/>
  <c r="M695" i="8"/>
  <c r="L695" i="8"/>
  <c r="K695" i="8"/>
  <c r="J695" i="8"/>
  <c r="C696" i="8"/>
  <c r="I695" i="8"/>
  <c r="G695" i="8"/>
  <c r="H695" i="8"/>
  <c r="N695" i="8"/>
  <c r="O696" i="8" l="1"/>
  <c r="M696" i="8"/>
  <c r="L696" i="8"/>
  <c r="K696" i="8"/>
  <c r="J696" i="8"/>
  <c r="C697" i="8"/>
  <c r="I696" i="8"/>
  <c r="H696" i="8"/>
  <c r="G696" i="8"/>
  <c r="N696" i="8"/>
  <c r="O697" i="8" l="1"/>
  <c r="M697" i="8"/>
  <c r="L697" i="8"/>
  <c r="K697" i="8"/>
  <c r="J697" i="8"/>
  <c r="C698" i="8"/>
  <c r="I697" i="8"/>
  <c r="H697" i="8"/>
  <c r="G697" i="8"/>
  <c r="N697" i="8"/>
  <c r="O698" i="8" l="1"/>
  <c r="M698" i="8"/>
  <c r="L698" i="8"/>
  <c r="K698" i="8"/>
  <c r="J698" i="8"/>
  <c r="C699" i="8"/>
  <c r="I698" i="8"/>
  <c r="H698" i="8"/>
  <c r="G698" i="8"/>
  <c r="N698" i="8"/>
  <c r="O699" i="8" l="1"/>
  <c r="M699" i="8"/>
  <c r="L699" i="8"/>
  <c r="K699" i="8"/>
  <c r="J699" i="8"/>
  <c r="C700" i="8"/>
  <c r="I699" i="8"/>
  <c r="H699" i="8"/>
  <c r="G699" i="8"/>
  <c r="N699" i="8"/>
  <c r="O700" i="8" l="1"/>
  <c r="M700" i="8"/>
  <c r="L700" i="8"/>
  <c r="K700" i="8"/>
  <c r="J700" i="8"/>
  <c r="C701" i="8"/>
  <c r="I700" i="8"/>
  <c r="H700" i="8"/>
  <c r="G700" i="8"/>
  <c r="N700" i="8"/>
  <c r="O701" i="8" l="1"/>
  <c r="M701" i="8"/>
  <c r="L701" i="8"/>
  <c r="K701" i="8"/>
  <c r="J701" i="8"/>
  <c r="C702" i="8"/>
  <c r="I701" i="8"/>
  <c r="H701" i="8"/>
  <c r="G701" i="8"/>
  <c r="N701" i="8"/>
  <c r="O702" i="8" l="1"/>
  <c r="M702" i="8"/>
  <c r="L702" i="8"/>
  <c r="K702" i="8"/>
  <c r="J702" i="8"/>
  <c r="C703" i="8"/>
  <c r="I702" i="8"/>
  <c r="H702" i="8"/>
  <c r="G702" i="8"/>
  <c r="N702" i="8"/>
  <c r="O703" i="8" l="1"/>
  <c r="M703" i="8"/>
  <c r="L703" i="8"/>
  <c r="K703" i="8"/>
  <c r="J703" i="8"/>
  <c r="C704" i="8"/>
  <c r="I703" i="8"/>
  <c r="G703" i="8"/>
  <c r="H703" i="8"/>
  <c r="N703" i="8"/>
  <c r="O704" i="8" l="1"/>
  <c r="M704" i="8"/>
  <c r="L704" i="8"/>
  <c r="K704" i="8"/>
  <c r="J704" i="8"/>
  <c r="C705" i="8"/>
  <c r="I704" i="8"/>
  <c r="H704" i="8"/>
  <c r="G704" i="8"/>
  <c r="N704" i="8"/>
  <c r="O705" i="8" l="1"/>
  <c r="M705" i="8"/>
  <c r="L705" i="8"/>
  <c r="K705" i="8"/>
  <c r="J705" i="8"/>
  <c r="C706" i="8"/>
  <c r="I705" i="8"/>
  <c r="H705" i="8"/>
  <c r="N705" i="8"/>
  <c r="G705" i="8"/>
  <c r="O706" i="8" l="1"/>
  <c r="M706" i="8"/>
  <c r="L706" i="8"/>
  <c r="K706" i="8"/>
  <c r="J706" i="8"/>
  <c r="C707" i="8"/>
  <c r="I706" i="8"/>
  <c r="H706" i="8"/>
  <c r="G706" i="8"/>
  <c r="N706" i="8"/>
  <c r="O707" i="8" l="1"/>
  <c r="M707" i="8"/>
  <c r="L707" i="8"/>
  <c r="K707" i="8"/>
  <c r="J707" i="8"/>
  <c r="C708" i="8"/>
  <c r="I707" i="8"/>
  <c r="H707" i="8"/>
  <c r="G707" i="8"/>
  <c r="N707" i="8"/>
  <c r="O708" i="8" l="1"/>
  <c r="M708" i="8"/>
  <c r="L708" i="8"/>
  <c r="K708" i="8"/>
  <c r="J708" i="8"/>
  <c r="C709" i="8"/>
  <c r="I708" i="8"/>
  <c r="H708" i="8"/>
  <c r="G708" i="8"/>
  <c r="N708" i="8"/>
  <c r="O709" i="8" l="1"/>
  <c r="M709" i="8"/>
  <c r="L709" i="8"/>
  <c r="K709" i="8"/>
  <c r="J709" i="8"/>
  <c r="C710" i="8"/>
  <c r="I709" i="8"/>
  <c r="H709" i="8"/>
  <c r="N709" i="8"/>
  <c r="G709" i="8"/>
  <c r="O710" i="8" l="1"/>
  <c r="M710" i="8"/>
  <c r="L710" i="8"/>
  <c r="K710" i="8"/>
  <c r="J710" i="8"/>
  <c r="C711" i="8"/>
  <c r="I710" i="8"/>
  <c r="H710" i="8"/>
  <c r="G710" i="8"/>
  <c r="N710" i="8"/>
  <c r="O711" i="8" l="1"/>
  <c r="M711" i="8"/>
  <c r="L711" i="8"/>
  <c r="K711" i="8"/>
  <c r="J711" i="8"/>
  <c r="C712" i="8"/>
  <c r="I711" i="8"/>
  <c r="H711" i="8"/>
  <c r="G711" i="8"/>
  <c r="N711" i="8"/>
  <c r="O712" i="8" l="1"/>
  <c r="M712" i="8"/>
  <c r="L712" i="8"/>
  <c r="K712" i="8"/>
  <c r="J712" i="8"/>
  <c r="C713" i="8"/>
  <c r="I712" i="8"/>
  <c r="H712" i="8"/>
  <c r="G712" i="8"/>
  <c r="N712" i="8"/>
  <c r="O713" i="8" l="1"/>
  <c r="M713" i="8"/>
  <c r="L713" i="8"/>
  <c r="K713" i="8"/>
  <c r="J713" i="8"/>
  <c r="C714" i="8"/>
  <c r="I713" i="8"/>
  <c r="H713" i="8"/>
  <c r="G713" i="8"/>
  <c r="N713" i="8"/>
  <c r="O714" i="8" l="1"/>
  <c r="M714" i="8"/>
  <c r="L714" i="8"/>
  <c r="K714" i="8"/>
  <c r="J714" i="8"/>
  <c r="C715" i="8"/>
  <c r="I714" i="8"/>
  <c r="H714" i="8"/>
  <c r="G714" i="8"/>
  <c r="N714" i="8"/>
  <c r="O715" i="8" l="1"/>
  <c r="M715" i="8"/>
  <c r="L715" i="8"/>
  <c r="K715" i="8"/>
  <c r="J715" i="8"/>
  <c r="C716" i="8"/>
  <c r="I715" i="8"/>
  <c r="H715" i="8"/>
  <c r="G715" i="8"/>
  <c r="N715" i="8"/>
  <c r="O716" i="8" l="1"/>
  <c r="M716" i="8"/>
  <c r="L716" i="8"/>
  <c r="K716" i="8"/>
  <c r="J716" i="8"/>
  <c r="C717" i="8"/>
  <c r="I716" i="8"/>
  <c r="H716" i="8"/>
  <c r="G716" i="8"/>
  <c r="N716" i="8"/>
  <c r="O717" i="8" l="1"/>
  <c r="M717" i="8"/>
  <c r="L717" i="8"/>
  <c r="J717" i="8"/>
  <c r="K717" i="8"/>
  <c r="C718" i="8"/>
  <c r="I717" i="8"/>
  <c r="H717" i="8"/>
  <c r="G717" i="8"/>
  <c r="N717" i="8"/>
  <c r="O718" i="8" l="1"/>
  <c r="M718" i="8"/>
  <c r="L718" i="8"/>
  <c r="K718" i="8"/>
  <c r="J718" i="8"/>
  <c r="C719" i="8"/>
  <c r="I718" i="8"/>
  <c r="H718" i="8"/>
  <c r="G718" i="8"/>
  <c r="N718" i="8"/>
  <c r="O719" i="8" l="1"/>
  <c r="M719" i="8"/>
  <c r="L719" i="8"/>
  <c r="K719" i="8"/>
  <c r="J719" i="8"/>
  <c r="C720" i="8"/>
  <c r="I719" i="8"/>
  <c r="H719" i="8"/>
  <c r="G719" i="8"/>
  <c r="N719" i="8"/>
  <c r="O720" i="8" l="1"/>
  <c r="M720" i="8"/>
  <c r="L720" i="8"/>
  <c r="K720" i="8"/>
  <c r="J720" i="8"/>
  <c r="C721" i="8"/>
  <c r="I720" i="8"/>
  <c r="H720" i="8"/>
  <c r="G720" i="8"/>
  <c r="N720" i="8"/>
  <c r="O721" i="8" l="1"/>
  <c r="M721" i="8"/>
  <c r="L721" i="8"/>
  <c r="K721" i="8"/>
  <c r="J721" i="8"/>
  <c r="C722" i="8"/>
  <c r="I721" i="8"/>
  <c r="H721" i="8"/>
  <c r="N721" i="8"/>
  <c r="G721" i="8"/>
  <c r="O722" i="8" l="1"/>
  <c r="M722" i="8"/>
  <c r="L722" i="8"/>
  <c r="K722" i="8"/>
  <c r="J722" i="8"/>
  <c r="C723" i="8"/>
  <c r="I722" i="8"/>
  <c r="H722" i="8"/>
  <c r="G722" i="8"/>
  <c r="N722" i="8"/>
  <c r="O723" i="8" l="1"/>
  <c r="M723" i="8"/>
  <c r="L723" i="8"/>
  <c r="K723" i="8"/>
  <c r="J723" i="8"/>
  <c r="C724" i="8"/>
  <c r="I723" i="8"/>
  <c r="H723" i="8"/>
  <c r="G723" i="8"/>
  <c r="N723" i="8"/>
  <c r="O724" i="8" l="1"/>
  <c r="M724" i="8"/>
  <c r="L724" i="8"/>
  <c r="K724" i="8"/>
  <c r="J724" i="8"/>
  <c r="C725" i="8"/>
  <c r="I724" i="8"/>
  <c r="H724" i="8"/>
  <c r="G724" i="8"/>
  <c r="N724" i="8"/>
  <c r="O725" i="8" l="1"/>
  <c r="M725" i="8"/>
  <c r="L725" i="8"/>
  <c r="K725" i="8"/>
  <c r="J725" i="8"/>
  <c r="C726" i="8"/>
  <c r="I725" i="8"/>
  <c r="H725" i="8"/>
  <c r="G725" i="8"/>
  <c r="N725" i="8"/>
  <c r="O726" i="8" l="1"/>
  <c r="M726" i="8"/>
  <c r="L726" i="8"/>
  <c r="K726" i="8"/>
  <c r="J726" i="8"/>
  <c r="C727" i="8"/>
  <c r="I726" i="8"/>
  <c r="H726" i="8"/>
  <c r="G726" i="8"/>
  <c r="N726" i="8"/>
  <c r="O727" i="8" l="1"/>
  <c r="M727" i="8"/>
  <c r="L727" i="8"/>
  <c r="K727" i="8"/>
  <c r="J727" i="8"/>
  <c r="C728" i="8"/>
  <c r="I727" i="8"/>
  <c r="G727" i="8"/>
  <c r="H727" i="8"/>
  <c r="N727" i="8"/>
  <c r="O728" i="8" l="1"/>
  <c r="M728" i="8"/>
  <c r="L728" i="8"/>
  <c r="K728" i="8"/>
  <c r="J728" i="8"/>
  <c r="C729" i="8"/>
  <c r="I728" i="8"/>
  <c r="H728" i="8"/>
  <c r="G728" i="8"/>
  <c r="N728" i="8"/>
  <c r="O729" i="8" l="1"/>
  <c r="M729" i="8"/>
  <c r="L729" i="8"/>
  <c r="K729" i="8"/>
  <c r="J729" i="8"/>
  <c r="C730" i="8"/>
  <c r="I729" i="8"/>
  <c r="H729" i="8"/>
  <c r="G729" i="8"/>
  <c r="N729" i="8"/>
  <c r="O730" i="8" l="1"/>
  <c r="M730" i="8"/>
  <c r="L730" i="8"/>
  <c r="K730" i="8"/>
  <c r="J730" i="8"/>
  <c r="C731" i="8"/>
  <c r="I730" i="8"/>
  <c r="H730" i="8"/>
  <c r="G730" i="8"/>
  <c r="N730" i="8"/>
  <c r="O731" i="8" l="1"/>
  <c r="M731" i="8"/>
  <c r="L731" i="8"/>
  <c r="K731" i="8"/>
  <c r="J731" i="8"/>
  <c r="C732" i="8"/>
  <c r="I731" i="8"/>
  <c r="G731" i="8"/>
  <c r="H731" i="8"/>
  <c r="N731" i="8"/>
  <c r="O732" i="8" l="1"/>
  <c r="M732" i="8"/>
  <c r="L732" i="8"/>
  <c r="K732" i="8"/>
  <c r="J732" i="8"/>
  <c r="C733" i="8"/>
  <c r="I732" i="8"/>
  <c r="H732" i="8"/>
  <c r="G732" i="8"/>
  <c r="N732" i="8"/>
  <c r="O733" i="8" l="1"/>
  <c r="M733" i="8"/>
  <c r="L733" i="8"/>
  <c r="J733" i="8"/>
  <c r="K733" i="8"/>
  <c r="C734" i="8"/>
  <c r="I733" i="8"/>
  <c r="H733" i="8"/>
  <c r="G733" i="8"/>
  <c r="N733" i="8"/>
  <c r="O734" i="8" l="1"/>
  <c r="M734" i="8"/>
  <c r="L734" i="8"/>
  <c r="K734" i="8"/>
  <c r="J734" i="8"/>
  <c r="C735" i="8"/>
  <c r="I734" i="8"/>
  <c r="H734" i="8"/>
  <c r="G734" i="8"/>
  <c r="N734" i="8"/>
  <c r="O735" i="8" l="1"/>
  <c r="M735" i="8"/>
  <c r="L735" i="8"/>
  <c r="K735" i="8"/>
  <c r="J735" i="8"/>
  <c r="C736" i="8"/>
  <c r="I735" i="8"/>
  <c r="H735" i="8"/>
  <c r="G735" i="8"/>
  <c r="N735" i="8"/>
  <c r="O736" i="8" l="1"/>
  <c r="M736" i="8"/>
  <c r="L736" i="8"/>
  <c r="K736" i="8"/>
  <c r="J736" i="8"/>
  <c r="C737" i="8"/>
  <c r="I736" i="8"/>
  <c r="H736" i="8"/>
  <c r="G736" i="8"/>
  <c r="N736" i="8"/>
  <c r="O737" i="8" l="1"/>
  <c r="M737" i="8"/>
  <c r="L737" i="8"/>
  <c r="K737" i="8"/>
  <c r="J737" i="8"/>
  <c r="C738" i="8"/>
  <c r="I737" i="8"/>
  <c r="H737" i="8"/>
  <c r="N737" i="8"/>
  <c r="G737" i="8"/>
  <c r="M738" i="8" l="1"/>
  <c r="O738" i="8"/>
  <c r="L738" i="8"/>
  <c r="K738" i="8"/>
  <c r="J738" i="8"/>
  <c r="C739" i="8"/>
  <c r="I738" i="8"/>
  <c r="H738" i="8"/>
  <c r="G738" i="8"/>
  <c r="N738" i="8"/>
  <c r="O739" i="8" l="1"/>
  <c r="M739" i="8"/>
  <c r="L739" i="8"/>
  <c r="K739" i="8"/>
  <c r="J739" i="8"/>
  <c r="C740" i="8"/>
  <c r="I739" i="8"/>
  <c r="H739" i="8"/>
  <c r="G739" i="8"/>
  <c r="N739" i="8"/>
  <c r="O740" i="8" l="1"/>
  <c r="M740" i="8"/>
  <c r="L740" i="8"/>
  <c r="K740" i="8"/>
  <c r="J740" i="8"/>
  <c r="C741" i="8"/>
  <c r="I740" i="8"/>
  <c r="H740" i="8"/>
  <c r="G740" i="8"/>
  <c r="N740" i="8"/>
  <c r="O741" i="8" l="1"/>
  <c r="M741" i="8"/>
  <c r="K741" i="8"/>
  <c r="L741" i="8"/>
  <c r="J741" i="8"/>
  <c r="C742" i="8"/>
  <c r="I741" i="8"/>
  <c r="H741" i="8"/>
  <c r="N741" i="8"/>
  <c r="G741" i="8"/>
  <c r="O742" i="8" l="1"/>
  <c r="M742" i="8"/>
  <c r="L742" i="8"/>
  <c r="K742" i="8"/>
  <c r="J742" i="8"/>
  <c r="C743" i="8"/>
  <c r="I742" i="8"/>
  <c r="H742" i="8"/>
  <c r="G742" i="8"/>
  <c r="N742" i="8"/>
  <c r="O743" i="8" l="1"/>
  <c r="M743" i="8"/>
  <c r="L743" i="8"/>
  <c r="K743" i="8"/>
  <c r="J743" i="8"/>
  <c r="C744" i="8"/>
  <c r="I743" i="8"/>
  <c r="G743" i="8"/>
  <c r="H743" i="8"/>
  <c r="N743" i="8"/>
  <c r="O744" i="8" l="1"/>
  <c r="M744" i="8"/>
  <c r="L744" i="8"/>
  <c r="K744" i="8"/>
  <c r="J744" i="8"/>
  <c r="C745" i="8"/>
  <c r="I744" i="8"/>
  <c r="H744" i="8"/>
  <c r="G744" i="8"/>
  <c r="N744" i="8"/>
  <c r="O745" i="8" l="1"/>
  <c r="M745" i="8"/>
  <c r="L745" i="8"/>
  <c r="K745" i="8"/>
  <c r="J745" i="8"/>
  <c r="C746" i="8"/>
  <c r="I745" i="8"/>
  <c r="H745" i="8"/>
  <c r="G745" i="8"/>
  <c r="N745" i="8"/>
  <c r="M746" i="8" l="1"/>
  <c r="O746" i="8"/>
  <c r="L746" i="8"/>
  <c r="K746" i="8"/>
  <c r="J746" i="8"/>
  <c r="C747" i="8"/>
  <c r="I746" i="8"/>
  <c r="H746" i="8"/>
  <c r="G746" i="8"/>
  <c r="N746" i="8"/>
  <c r="O747" i="8" l="1"/>
  <c r="M747" i="8"/>
  <c r="L747" i="8"/>
  <c r="J747" i="8"/>
  <c r="K747" i="8"/>
  <c r="C748" i="8"/>
  <c r="I747" i="8"/>
  <c r="G747" i="8"/>
  <c r="H747" i="8"/>
  <c r="N747" i="8"/>
  <c r="O748" i="8" l="1"/>
  <c r="M748" i="8"/>
  <c r="L748" i="8"/>
  <c r="K748" i="8"/>
  <c r="J748" i="8"/>
  <c r="C749" i="8"/>
  <c r="I748" i="8"/>
  <c r="H748" i="8"/>
  <c r="G748" i="8"/>
  <c r="N748" i="8"/>
  <c r="O749" i="8" l="1"/>
  <c r="M749" i="8"/>
  <c r="L749" i="8"/>
  <c r="K749" i="8"/>
  <c r="J749" i="8"/>
  <c r="C750" i="8"/>
  <c r="I749" i="8"/>
  <c r="H749" i="8"/>
  <c r="G749" i="8"/>
  <c r="N749" i="8"/>
  <c r="O750" i="8" l="1"/>
  <c r="M750" i="8"/>
  <c r="L750" i="8"/>
  <c r="K750" i="8"/>
  <c r="J750" i="8"/>
  <c r="C751" i="8"/>
  <c r="I750" i="8"/>
  <c r="H750" i="8"/>
  <c r="G750" i="8"/>
  <c r="N750" i="8"/>
  <c r="O751" i="8" l="1"/>
  <c r="M751" i="8"/>
  <c r="L751" i="8"/>
  <c r="K751" i="8"/>
  <c r="J751" i="8"/>
  <c r="C752" i="8"/>
  <c r="I751" i="8"/>
  <c r="H751" i="8"/>
  <c r="G751" i="8"/>
  <c r="N751" i="8"/>
  <c r="O752" i="8" l="1"/>
  <c r="M752" i="8"/>
  <c r="L752" i="8"/>
  <c r="K752" i="8"/>
  <c r="J752" i="8"/>
  <c r="C753" i="8"/>
  <c r="I752" i="8"/>
  <c r="H752" i="8"/>
  <c r="G752" i="8"/>
  <c r="N752" i="8"/>
  <c r="O753" i="8" l="1"/>
  <c r="M753" i="8"/>
  <c r="L753" i="8"/>
  <c r="K753" i="8"/>
  <c r="J753" i="8"/>
  <c r="C754" i="8"/>
  <c r="I753" i="8"/>
  <c r="H753" i="8"/>
  <c r="N753" i="8"/>
  <c r="G753" i="8"/>
  <c r="O754" i="8" l="1"/>
  <c r="M754" i="8"/>
  <c r="L754" i="8"/>
  <c r="K754" i="8"/>
  <c r="J754" i="8"/>
  <c r="C755" i="8"/>
  <c r="I754" i="8"/>
  <c r="H754" i="8"/>
  <c r="G754" i="8"/>
  <c r="N754" i="8"/>
  <c r="O755" i="8" l="1"/>
  <c r="M755" i="8"/>
  <c r="L755" i="8"/>
  <c r="K755" i="8"/>
  <c r="J755" i="8"/>
  <c r="C756" i="8"/>
  <c r="I755" i="8"/>
  <c r="H755" i="8"/>
  <c r="G755" i="8"/>
  <c r="N755" i="8"/>
  <c r="O756" i="8" l="1"/>
  <c r="M756" i="8"/>
  <c r="L756" i="8"/>
  <c r="K756" i="8"/>
  <c r="J756" i="8"/>
  <c r="C757" i="8"/>
  <c r="I756" i="8"/>
  <c r="H756" i="8"/>
  <c r="G756" i="8"/>
  <c r="N756" i="8"/>
  <c r="O757" i="8" l="1"/>
  <c r="M757" i="8"/>
  <c r="K757" i="8"/>
  <c r="J757" i="8"/>
  <c r="L757" i="8"/>
  <c r="C758" i="8"/>
  <c r="I757" i="8"/>
  <c r="H757" i="8"/>
  <c r="N757" i="8"/>
  <c r="G757" i="8"/>
  <c r="O758" i="8" l="1"/>
  <c r="M758" i="8"/>
  <c r="L758" i="8"/>
  <c r="K758" i="8"/>
  <c r="J758" i="8"/>
  <c r="C759" i="8"/>
  <c r="I758" i="8"/>
  <c r="H758" i="8"/>
  <c r="G758" i="8"/>
  <c r="N758" i="8"/>
  <c r="O759" i="8" l="1"/>
  <c r="M759" i="8"/>
  <c r="L759" i="8"/>
  <c r="K759" i="8"/>
  <c r="J759" i="8"/>
  <c r="C760" i="8"/>
  <c r="I759" i="8"/>
  <c r="G759" i="8"/>
  <c r="H759" i="8"/>
  <c r="N759" i="8"/>
  <c r="O760" i="8" l="1"/>
  <c r="M760" i="8"/>
  <c r="L760" i="8"/>
  <c r="K760" i="8"/>
  <c r="J760" i="8"/>
  <c r="C761" i="8"/>
  <c r="I760" i="8"/>
  <c r="H760" i="8"/>
  <c r="G760" i="8"/>
  <c r="N760" i="8"/>
  <c r="O761" i="8" l="1"/>
  <c r="M761" i="8"/>
  <c r="L761" i="8"/>
  <c r="K761" i="8"/>
  <c r="J761" i="8"/>
  <c r="C762" i="8"/>
  <c r="I761" i="8"/>
  <c r="H761" i="8"/>
  <c r="G761" i="8"/>
  <c r="N761" i="8"/>
  <c r="O762" i="8" l="1"/>
  <c r="M762" i="8"/>
  <c r="L762" i="8"/>
  <c r="K762" i="8"/>
  <c r="J762" i="8"/>
  <c r="C763" i="8"/>
  <c r="I762" i="8"/>
  <c r="H762" i="8"/>
  <c r="G762" i="8"/>
  <c r="N762" i="8"/>
  <c r="O763" i="8" l="1"/>
  <c r="M763" i="8"/>
  <c r="L763" i="8"/>
  <c r="K763" i="8"/>
  <c r="J763" i="8"/>
  <c r="C764" i="8"/>
  <c r="I763" i="8"/>
  <c r="G763" i="8"/>
  <c r="H763" i="8"/>
  <c r="N763" i="8"/>
  <c r="O764" i="8" l="1"/>
  <c r="M764" i="8"/>
  <c r="L764" i="8"/>
  <c r="K764" i="8"/>
  <c r="J764" i="8"/>
  <c r="C765" i="8"/>
  <c r="I764" i="8"/>
  <c r="H764" i="8"/>
  <c r="G764" i="8"/>
  <c r="N764" i="8"/>
  <c r="O765" i="8" l="1"/>
  <c r="M765" i="8"/>
  <c r="L765" i="8"/>
  <c r="K765" i="8"/>
  <c r="J765" i="8"/>
  <c r="C766" i="8"/>
  <c r="I765" i="8"/>
  <c r="H765" i="8"/>
  <c r="G765" i="8"/>
  <c r="N765" i="8"/>
  <c r="O766" i="8" l="1"/>
  <c r="M766" i="8"/>
  <c r="L766" i="8"/>
  <c r="K766" i="8"/>
  <c r="J766" i="8"/>
  <c r="C767" i="8"/>
  <c r="I766" i="8"/>
  <c r="H766" i="8"/>
  <c r="G766" i="8"/>
  <c r="N766" i="8"/>
  <c r="O767" i="8" l="1"/>
  <c r="M767" i="8"/>
  <c r="L767" i="8"/>
  <c r="K767" i="8"/>
  <c r="J767" i="8"/>
  <c r="C768" i="8"/>
  <c r="I767" i="8"/>
  <c r="H767" i="8"/>
  <c r="G767" i="8"/>
  <c r="N767" i="8"/>
  <c r="O768" i="8" l="1"/>
  <c r="M768" i="8"/>
  <c r="L768" i="8"/>
  <c r="K768" i="8"/>
  <c r="J768" i="8"/>
  <c r="C769" i="8"/>
  <c r="I768" i="8"/>
  <c r="H768" i="8"/>
  <c r="G768" i="8"/>
  <c r="N768" i="8"/>
  <c r="O769" i="8" l="1"/>
  <c r="M769" i="8"/>
  <c r="L769" i="8"/>
  <c r="K769" i="8"/>
  <c r="J769" i="8"/>
  <c r="C770" i="8"/>
  <c r="I769" i="8"/>
  <c r="H769" i="8"/>
  <c r="N769" i="8"/>
  <c r="G769" i="8"/>
  <c r="O770" i="8" l="1"/>
  <c r="M770" i="8"/>
  <c r="L770" i="8"/>
  <c r="K770" i="8"/>
  <c r="J770" i="8"/>
  <c r="C771" i="8"/>
  <c r="I770" i="8"/>
  <c r="H770" i="8"/>
  <c r="G770" i="8"/>
  <c r="N770" i="8"/>
  <c r="O771" i="8" l="1"/>
  <c r="M771" i="8"/>
  <c r="L771" i="8"/>
  <c r="K771" i="8"/>
  <c r="J771" i="8"/>
  <c r="C772" i="8"/>
  <c r="I771" i="8"/>
  <c r="H771" i="8"/>
  <c r="G771" i="8"/>
  <c r="N771" i="8"/>
  <c r="O772" i="8" l="1"/>
  <c r="M772" i="8"/>
  <c r="L772" i="8"/>
  <c r="K772" i="8"/>
  <c r="J772" i="8"/>
  <c r="C773" i="8"/>
  <c r="I772" i="8"/>
  <c r="H772" i="8"/>
  <c r="G772" i="8"/>
  <c r="N772" i="8"/>
  <c r="O773" i="8" l="1"/>
  <c r="M773" i="8"/>
  <c r="L773" i="8"/>
  <c r="K773" i="8"/>
  <c r="J773" i="8"/>
  <c r="C774" i="8"/>
  <c r="I773" i="8"/>
  <c r="H773" i="8"/>
  <c r="G773" i="8"/>
  <c r="N773" i="8"/>
  <c r="O774" i="8" l="1"/>
  <c r="M774" i="8"/>
  <c r="L774" i="8"/>
  <c r="K774" i="8"/>
  <c r="J774" i="8"/>
  <c r="C775" i="8"/>
  <c r="I774" i="8"/>
  <c r="H774" i="8"/>
  <c r="G774" i="8"/>
  <c r="N774" i="8"/>
  <c r="O775" i="8" l="1"/>
  <c r="M775" i="8"/>
  <c r="L775" i="8"/>
  <c r="K775" i="8"/>
  <c r="J775" i="8"/>
  <c r="C776" i="8"/>
  <c r="I775" i="8"/>
  <c r="G775" i="8"/>
  <c r="H775" i="8"/>
  <c r="N775" i="8"/>
  <c r="O776" i="8" l="1"/>
  <c r="M776" i="8"/>
  <c r="L776" i="8"/>
  <c r="K776" i="8"/>
  <c r="J776" i="8"/>
  <c r="C777" i="8"/>
  <c r="I776" i="8"/>
  <c r="H776" i="8"/>
  <c r="G776" i="8"/>
  <c r="N776" i="8"/>
  <c r="O777" i="8" l="1"/>
  <c r="M777" i="8"/>
  <c r="L777" i="8"/>
  <c r="K777" i="8"/>
  <c r="J777" i="8"/>
  <c r="C778" i="8"/>
  <c r="I777" i="8"/>
  <c r="H777" i="8"/>
  <c r="G777" i="8"/>
  <c r="N777" i="8"/>
  <c r="O778" i="8" l="1"/>
  <c r="M778" i="8"/>
  <c r="L778" i="8"/>
  <c r="K778" i="8"/>
  <c r="J778" i="8"/>
  <c r="C779" i="8"/>
  <c r="I778" i="8"/>
  <c r="H778" i="8"/>
  <c r="G778" i="8"/>
  <c r="N778" i="8"/>
  <c r="O779" i="8" l="1"/>
  <c r="M779" i="8"/>
  <c r="L779" i="8"/>
  <c r="J779" i="8"/>
  <c r="K779" i="8"/>
  <c r="C780" i="8"/>
  <c r="I779" i="8"/>
  <c r="G779" i="8"/>
  <c r="H779" i="8"/>
  <c r="N779" i="8"/>
  <c r="O780" i="8" l="1"/>
  <c r="M780" i="8"/>
  <c r="L780" i="8"/>
  <c r="K780" i="8"/>
  <c r="J780" i="8"/>
  <c r="C781" i="8"/>
  <c r="I780" i="8"/>
  <c r="H780" i="8"/>
  <c r="G780" i="8"/>
  <c r="N780" i="8"/>
  <c r="O781" i="8" l="1"/>
  <c r="M781" i="8"/>
  <c r="L781" i="8"/>
  <c r="K781" i="8"/>
  <c r="J781" i="8"/>
  <c r="C782" i="8"/>
  <c r="I781" i="8"/>
  <c r="H781" i="8"/>
  <c r="G781" i="8"/>
  <c r="N781" i="8"/>
  <c r="O782" i="8" l="1"/>
  <c r="M782" i="8"/>
  <c r="L782" i="8"/>
  <c r="K782" i="8"/>
  <c r="J782" i="8"/>
  <c r="C783" i="8"/>
  <c r="H782" i="8"/>
  <c r="I782" i="8"/>
  <c r="G782" i="8"/>
  <c r="N782" i="8"/>
  <c r="O783" i="8" l="1"/>
  <c r="M783" i="8"/>
  <c r="L783" i="8"/>
  <c r="K783" i="8"/>
  <c r="J783" i="8"/>
  <c r="C784" i="8"/>
  <c r="I783" i="8"/>
  <c r="H783" i="8"/>
  <c r="G783" i="8"/>
  <c r="N783" i="8"/>
  <c r="O784" i="8" l="1"/>
  <c r="M784" i="8"/>
  <c r="L784" i="8"/>
  <c r="K784" i="8"/>
  <c r="J784" i="8"/>
  <c r="C785" i="8"/>
  <c r="I784" i="8"/>
  <c r="H784" i="8"/>
  <c r="G784" i="8"/>
  <c r="N784" i="8"/>
  <c r="O785" i="8" l="1"/>
  <c r="M785" i="8"/>
  <c r="L785" i="8"/>
  <c r="K785" i="8"/>
  <c r="J785" i="8"/>
  <c r="C786" i="8"/>
  <c r="I785" i="8"/>
  <c r="H785" i="8"/>
  <c r="N785" i="8"/>
  <c r="G785" i="8"/>
  <c r="O786" i="8" l="1"/>
  <c r="M786" i="8"/>
  <c r="L786" i="8"/>
  <c r="K786" i="8"/>
  <c r="J786" i="8"/>
  <c r="C787" i="8"/>
  <c r="I786" i="8"/>
  <c r="H786" i="8"/>
  <c r="G786" i="8"/>
  <c r="N786" i="8"/>
  <c r="O787" i="8" l="1"/>
  <c r="M787" i="8"/>
  <c r="L787" i="8"/>
  <c r="K787" i="8"/>
  <c r="J787" i="8"/>
  <c r="C788" i="8"/>
  <c r="I787" i="8"/>
  <c r="H787" i="8"/>
  <c r="G787" i="8"/>
  <c r="N787" i="8"/>
  <c r="O788" i="8" l="1"/>
  <c r="M788" i="8"/>
  <c r="L788" i="8"/>
  <c r="K788" i="8"/>
  <c r="J788" i="8"/>
  <c r="C789" i="8"/>
  <c r="I788" i="8"/>
  <c r="H788" i="8"/>
  <c r="G788" i="8"/>
  <c r="N788" i="8"/>
  <c r="O789" i="8" l="1"/>
  <c r="M789" i="8"/>
  <c r="L789" i="8"/>
  <c r="K789" i="8"/>
  <c r="J789" i="8"/>
  <c r="C790" i="8"/>
  <c r="I789" i="8"/>
  <c r="H789" i="8"/>
  <c r="N789" i="8"/>
  <c r="G789" i="8"/>
  <c r="O790" i="8" l="1"/>
  <c r="M790" i="8"/>
  <c r="L790" i="8"/>
  <c r="K790" i="8"/>
  <c r="J790" i="8"/>
  <c r="C791" i="8"/>
  <c r="I790" i="8"/>
  <c r="H790" i="8"/>
  <c r="G790" i="8"/>
  <c r="N790" i="8"/>
  <c r="O791" i="8" l="1"/>
  <c r="M791" i="8"/>
  <c r="L791" i="8"/>
  <c r="K791" i="8"/>
  <c r="J791" i="8"/>
  <c r="C792" i="8"/>
  <c r="I791" i="8"/>
  <c r="G791" i="8"/>
  <c r="H791" i="8"/>
  <c r="N791" i="8"/>
  <c r="O792" i="8" l="1"/>
  <c r="M792" i="8"/>
  <c r="L792" i="8"/>
  <c r="K792" i="8"/>
  <c r="J792" i="8"/>
  <c r="C793" i="8"/>
  <c r="I792" i="8"/>
  <c r="H792" i="8"/>
  <c r="G792" i="8"/>
  <c r="N792" i="8"/>
  <c r="O793" i="8" l="1"/>
  <c r="M793" i="8"/>
  <c r="L793" i="8"/>
  <c r="K793" i="8"/>
  <c r="J793" i="8"/>
  <c r="C794" i="8"/>
  <c r="I793" i="8"/>
  <c r="H793" i="8"/>
  <c r="G793" i="8"/>
  <c r="N793" i="8"/>
  <c r="O794" i="8" l="1"/>
  <c r="M794" i="8"/>
  <c r="L794" i="8"/>
  <c r="K794" i="8"/>
  <c r="J794" i="8"/>
  <c r="C795" i="8"/>
  <c r="I794" i="8"/>
  <c r="H794" i="8"/>
  <c r="G794" i="8"/>
  <c r="N794" i="8"/>
  <c r="O795" i="8" l="1"/>
  <c r="M795" i="8"/>
  <c r="L795" i="8"/>
  <c r="K795" i="8"/>
  <c r="J795" i="8"/>
  <c r="C796" i="8"/>
  <c r="I795" i="8"/>
  <c r="G795" i="8"/>
  <c r="H795" i="8"/>
  <c r="N795" i="8"/>
  <c r="O796" i="8" l="1"/>
  <c r="M796" i="8"/>
  <c r="L796" i="8"/>
  <c r="K796" i="8"/>
  <c r="J796" i="8"/>
  <c r="C797" i="8"/>
  <c r="I796" i="8"/>
  <c r="H796" i="8"/>
  <c r="G796" i="8"/>
  <c r="N796" i="8"/>
  <c r="O797" i="8" l="1"/>
  <c r="M797" i="8"/>
  <c r="L797" i="8"/>
  <c r="J797" i="8"/>
  <c r="K797" i="8"/>
  <c r="C798" i="8"/>
  <c r="I797" i="8"/>
  <c r="H797" i="8"/>
  <c r="G797" i="8"/>
  <c r="N797" i="8"/>
  <c r="O798" i="8" l="1"/>
  <c r="M798" i="8"/>
  <c r="L798" i="8"/>
  <c r="K798" i="8"/>
  <c r="J798" i="8"/>
  <c r="C799" i="8"/>
  <c r="I798" i="8"/>
  <c r="H798" i="8"/>
  <c r="G798" i="8"/>
  <c r="N798" i="8"/>
  <c r="O799" i="8" l="1"/>
  <c r="M799" i="8"/>
  <c r="L799" i="8"/>
  <c r="K799" i="8"/>
  <c r="J799" i="8"/>
  <c r="C800" i="8"/>
  <c r="I799" i="8"/>
  <c r="H799" i="8"/>
  <c r="G799" i="8"/>
  <c r="N799" i="8"/>
  <c r="O800" i="8" l="1"/>
  <c r="M800" i="8"/>
  <c r="L800" i="8"/>
  <c r="K800" i="8"/>
  <c r="J800" i="8"/>
  <c r="C801" i="8"/>
  <c r="I800" i="8"/>
  <c r="H800" i="8"/>
  <c r="G800" i="8"/>
  <c r="N800" i="8"/>
  <c r="O801" i="8" l="1"/>
  <c r="M801" i="8"/>
  <c r="L801" i="8"/>
  <c r="K801" i="8"/>
  <c r="J801" i="8"/>
  <c r="C802" i="8"/>
  <c r="I801" i="8"/>
  <c r="H801" i="8"/>
  <c r="N801" i="8"/>
  <c r="G801" i="8"/>
  <c r="O802" i="8" l="1"/>
  <c r="M802" i="8"/>
  <c r="L802" i="8"/>
  <c r="K802" i="8"/>
  <c r="J802" i="8"/>
  <c r="C803" i="8"/>
  <c r="I802" i="8"/>
  <c r="H802" i="8"/>
  <c r="G802" i="8"/>
  <c r="N802" i="8"/>
  <c r="O803" i="8" l="1"/>
  <c r="M803" i="8"/>
  <c r="L803" i="8"/>
  <c r="J803" i="8"/>
  <c r="K803" i="8"/>
  <c r="C804" i="8"/>
  <c r="I803" i="8"/>
  <c r="H803" i="8"/>
  <c r="G803" i="8"/>
  <c r="N803" i="8"/>
  <c r="O804" i="8" l="1"/>
  <c r="M804" i="8"/>
  <c r="L804" i="8"/>
  <c r="K804" i="8"/>
  <c r="J804" i="8"/>
  <c r="C805" i="8"/>
  <c r="I804" i="8"/>
  <c r="H804" i="8"/>
  <c r="G804" i="8"/>
  <c r="N804" i="8"/>
  <c r="O805" i="8" l="1"/>
  <c r="M805" i="8"/>
  <c r="K805" i="8"/>
  <c r="L805" i="8"/>
  <c r="J805" i="8"/>
  <c r="C806" i="8"/>
  <c r="I805" i="8"/>
  <c r="H805" i="8"/>
  <c r="G805" i="8"/>
  <c r="N805" i="8"/>
  <c r="O806" i="8" l="1"/>
  <c r="M806" i="8"/>
  <c r="L806" i="8"/>
  <c r="K806" i="8"/>
  <c r="J806" i="8"/>
  <c r="C807" i="8"/>
  <c r="I806" i="8"/>
  <c r="H806" i="8"/>
  <c r="G806" i="8"/>
  <c r="N806" i="8"/>
  <c r="O807" i="8" l="1"/>
  <c r="M807" i="8"/>
  <c r="L807" i="8"/>
  <c r="K807" i="8"/>
  <c r="J807" i="8"/>
  <c r="C808" i="8"/>
  <c r="I807" i="8"/>
  <c r="G807" i="8"/>
  <c r="H807" i="8"/>
  <c r="N807" i="8"/>
  <c r="O808" i="8" l="1"/>
  <c r="M808" i="8"/>
  <c r="L808" i="8"/>
  <c r="K808" i="8"/>
  <c r="J808" i="8"/>
  <c r="C809" i="8"/>
  <c r="I808" i="8"/>
  <c r="H808" i="8"/>
  <c r="G808" i="8"/>
  <c r="N808" i="8"/>
  <c r="O809" i="8" l="1"/>
  <c r="M809" i="8"/>
  <c r="L809" i="8"/>
  <c r="K809" i="8"/>
  <c r="J809" i="8"/>
  <c r="C810" i="8"/>
  <c r="I809" i="8"/>
  <c r="H809" i="8"/>
  <c r="G809" i="8"/>
  <c r="N809" i="8"/>
  <c r="O810" i="8" l="1"/>
  <c r="M810" i="8"/>
  <c r="L810" i="8"/>
  <c r="K810" i="8"/>
  <c r="J810" i="8"/>
  <c r="C811" i="8"/>
  <c r="I810" i="8"/>
  <c r="H810" i="8"/>
  <c r="G810" i="8"/>
  <c r="N810" i="8"/>
  <c r="O811" i="8" l="1"/>
  <c r="M811" i="8"/>
  <c r="L811" i="8"/>
  <c r="K811" i="8"/>
  <c r="J811" i="8"/>
  <c r="C812" i="8"/>
  <c r="I811" i="8"/>
  <c r="G811" i="8"/>
  <c r="H811" i="8"/>
  <c r="N811" i="8"/>
  <c r="O812" i="8" l="1"/>
  <c r="M812" i="8"/>
  <c r="L812" i="8"/>
  <c r="K812" i="8"/>
  <c r="J812" i="8"/>
  <c r="C813" i="8"/>
  <c r="I812" i="8"/>
  <c r="H812" i="8"/>
  <c r="G812" i="8"/>
  <c r="N812" i="8"/>
  <c r="O813" i="8" l="1"/>
  <c r="M813" i="8"/>
  <c r="L813" i="8"/>
  <c r="J813" i="8"/>
  <c r="K813" i="8"/>
  <c r="C814" i="8"/>
  <c r="I813" i="8"/>
  <c r="H813" i="8"/>
  <c r="G813" i="8"/>
  <c r="N813" i="8"/>
  <c r="O814" i="8" l="1"/>
  <c r="M814" i="8"/>
  <c r="L814" i="8"/>
  <c r="K814" i="8"/>
  <c r="J814" i="8"/>
  <c r="C815" i="8"/>
  <c r="I814" i="8"/>
  <c r="H814" i="8"/>
  <c r="G814" i="8"/>
  <c r="N814" i="8"/>
  <c r="O815" i="8" l="1"/>
  <c r="M815" i="8"/>
  <c r="L815" i="8"/>
  <c r="K815" i="8"/>
  <c r="J815" i="8"/>
  <c r="C816" i="8"/>
  <c r="I815" i="8"/>
  <c r="H815" i="8"/>
  <c r="G815" i="8"/>
  <c r="N815" i="8"/>
  <c r="O816" i="8" l="1"/>
  <c r="M816" i="8"/>
  <c r="L816" i="8"/>
  <c r="K816" i="8"/>
  <c r="J816" i="8"/>
  <c r="C817" i="8"/>
  <c r="I816" i="8"/>
  <c r="H816" i="8"/>
  <c r="G816" i="8"/>
  <c r="N816" i="8"/>
  <c r="O817" i="8" l="1"/>
  <c r="M817" i="8"/>
  <c r="L817" i="8"/>
  <c r="K817" i="8"/>
  <c r="J817" i="8"/>
  <c r="C818" i="8"/>
  <c r="I817" i="8"/>
  <c r="H817" i="8"/>
  <c r="N817" i="8"/>
  <c r="G817" i="8"/>
  <c r="O818" i="8" l="1"/>
  <c r="M818" i="8"/>
  <c r="L818" i="8"/>
  <c r="K818" i="8"/>
  <c r="J818" i="8"/>
  <c r="C819" i="8"/>
  <c r="I818" i="8"/>
  <c r="H818" i="8"/>
  <c r="G818" i="8"/>
  <c r="N818" i="8"/>
  <c r="O819" i="8" l="1"/>
  <c r="M819" i="8"/>
  <c r="L819" i="8"/>
  <c r="K819" i="8"/>
  <c r="J819" i="8"/>
  <c r="C820" i="8"/>
  <c r="I819" i="8"/>
  <c r="H819" i="8"/>
  <c r="G819" i="8"/>
  <c r="N819" i="8"/>
  <c r="O820" i="8" l="1"/>
  <c r="M820" i="8"/>
  <c r="L820" i="8"/>
  <c r="K820" i="8"/>
  <c r="J820" i="8"/>
  <c r="C821" i="8"/>
  <c r="I820" i="8"/>
  <c r="H820" i="8"/>
  <c r="G820" i="8"/>
  <c r="N820" i="8"/>
  <c r="O821" i="8" l="1"/>
  <c r="M821" i="8"/>
  <c r="K821" i="8"/>
  <c r="J821" i="8"/>
  <c r="L821" i="8"/>
  <c r="C822" i="8"/>
  <c r="I821" i="8"/>
  <c r="H821" i="8"/>
  <c r="N821" i="8"/>
  <c r="G821" i="8"/>
  <c r="O822" i="8" l="1"/>
  <c r="M822" i="8"/>
  <c r="L822" i="8"/>
  <c r="K822" i="8"/>
  <c r="J822" i="8"/>
  <c r="C823" i="8"/>
  <c r="I822" i="8"/>
  <c r="H822" i="8"/>
  <c r="G822" i="8"/>
  <c r="N822" i="8"/>
  <c r="O823" i="8" l="1"/>
  <c r="M823" i="8"/>
  <c r="L823" i="8"/>
  <c r="K823" i="8"/>
  <c r="J823" i="8"/>
  <c r="C824" i="8"/>
  <c r="I823" i="8"/>
  <c r="G823" i="8"/>
  <c r="H823" i="8"/>
  <c r="N823" i="8"/>
  <c r="O824" i="8" l="1"/>
  <c r="M824" i="8"/>
  <c r="L824" i="8"/>
  <c r="K824" i="8"/>
  <c r="J824" i="8"/>
  <c r="C825" i="8"/>
  <c r="I824" i="8"/>
  <c r="H824" i="8"/>
  <c r="G824" i="8"/>
  <c r="N824" i="8"/>
  <c r="O825" i="8" l="1"/>
  <c r="M825" i="8"/>
  <c r="L825" i="8"/>
  <c r="K825" i="8"/>
  <c r="J825" i="8"/>
  <c r="C826" i="8"/>
  <c r="I825" i="8"/>
  <c r="H825" i="8"/>
  <c r="G825" i="8"/>
  <c r="N825" i="8"/>
  <c r="O826" i="8" l="1"/>
  <c r="M826" i="8"/>
  <c r="L826" i="8"/>
  <c r="K826" i="8"/>
  <c r="J826" i="8"/>
  <c r="C827" i="8"/>
  <c r="I826" i="8"/>
  <c r="H826" i="8"/>
  <c r="G826" i="8"/>
  <c r="N826" i="8"/>
  <c r="O827" i="8" l="1"/>
  <c r="M827" i="8"/>
  <c r="L827" i="8"/>
  <c r="K827" i="8"/>
  <c r="J827" i="8"/>
  <c r="C828" i="8"/>
  <c r="I827" i="8"/>
  <c r="G827" i="8"/>
  <c r="H827" i="8"/>
  <c r="N827" i="8"/>
  <c r="O828" i="8" l="1"/>
  <c r="M828" i="8"/>
  <c r="L828" i="8"/>
  <c r="K828" i="8"/>
  <c r="J828" i="8"/>
  <c r="C829" i="8"/>
  <c r="I828" i="8"/>
  <c r="H828" i="8"/>
  <c r="G828" i="8"/>
  <c r="N828" i="8"/>
  <c r="O829" i="8" l="1"/>
  <c r="M829" i="8"/>
  <c r="L829" i="8"/>
  <c r="K829" i="8"/>
  <c r="J829" i="8"/>
  <c r="C830" i="8"/>
  <c r="I829" i="8"/>
  <c r="H829" i="8"/>
  <c r="G829" i="8"/>
  <c r="N829" i="8"/>
  <c r="O830" i="8" l="1"/>
  <c r="M830" i="8"/>
  <c r="L830" i="8"/>
  <c r="K830" i="8"/>
  <c r="J830" i="8"/>
  <c r="C831" i="8"/>
  <c r="I830" i="8"/>
  <c r="H830" i="8"/>
  <c r="G830" i="8"/>
  <c r="N830" i="8"/>
  <c r="O831" i="8" l="1"/>
  <c r="M831" i="8"/>
  <c r="L831" i="8"/>
  <c r="K831" i="8"/>
  <c r="J831" i="8"/>
  <c r="C832" i="8"/>
  <c r="I831" i="8"/>
  <c r="H831" i="8"/>
  <c r="G831" i="8"/>
  <c r="N831" i="8"/>
  <c r="O832" i="8" l="1"/>
  <c r="M832" i="8"/>
  <c r="L832" i="8"/>
  <c r="K832" i="8"/>
  <c r="J832" i="8"/>
  <c r="C833" i="8"/>
  <c r="I832" i="8"/>
  <c r="H832" i="8"/>
  <c r="G832" i="8"/>
  <c r="N832" i="8"/>
  <c r="O833" i="8" l="1"/>
  <c r="M833" i="8"/>
  <c r="L833" i="8"/>
  <c r="K833" i="8"/>
  <c r="J833" i="8"/>
  <c r="C834" i="8"/>
  <c r="I833" i="8"/>
  <c r="H833" i="8"/>
  <c r="N833" i="8"/>
  <c r="G833" i="8"/>
  <c r="O834" i="8" l="1"/>
  <c r="M834" i="8"/>
  <c r="L834" i="8"/>
  <c r="K834" i="8"/>
  <c r="J834" i="8"/>
  <c r="C835" i="8"/>
  <c r="I834" i="8"/>
  <c r="H834" i="8"/>
  <c r="G834" i="8"/>
  <c r="N834" i="8"/>
  <c r="O835" i="8" l="1"/>
  <c r="M835" i="8"/>
  <c r="L835" i="8"/>
  <c r="K835" i="8"/>
  <c r="J835" i="8"/>
  <c r="C836" i="8"/>
  <c r="I835" i="8"/>
  <c r="H835" i="8"/>
  <c r="G835" i="8"/>
  <c r="N835" i="8"/>
  <c r="O836" i="8" l="1"/>
  <c r="M836" i="8"/>
  <c r="L836" i="8"/>
  <c r="K836" i="8"/>
  <c r="J836" i="8"/>
  <c r="C837" i="8"/>
  <c r="I836" i="8"/>
  <c r="H836" i="8"/>
  <c r="G836" i="8"/>
  <c r="N836" i="8"/>
  <c r="O837" i="8" l="1"/>
  <c r="M837" i="8"/>
  <c r="L837" i="8"/>
  <c r="K837" i="8"/>
  <c r="J837" i="8"/>
  <c r="C838" i="8"/>
  <c r="I837" i="8"/>
  <c r="H837" i="8"/>
  <c r="G837" i="8"/>
  <c r="N837" i="8"/>
  <c r="O838" i="8" l="1"/>
  <c r="M838" i="8"/>
  <c r="L838" i="8"/>
  <c r="J838" i="8"/>
  <c r="K838" i="8"/>
  <c r="C839" i="8"/>
  <c r="I838" i="8"/>
  <c r="H838" i="8"/>
  <c r="G838" i="8"/>
  <c r="N838" i="8"/>
  <c r="O839" i="8" l="1"/>
  <c r="M839" i="8"/>
  <c r="L839" i="8"/>
  <c r="K839" i="8"/>
  <c r="J839" i="8"/>
  <c r="C840" i="8"/>
  <c r="I839" i="8"/>
  <c r="G839" i="8"/>
  <c r="H839" i="8"/>
  <c r="N839" i="8"/>
  <c r="O840" i="8" l="1"/>
  <c r="M840" i="8"/>
  <c r="L840" i="8"/>
  <c r="K840" i="8"/>
  <c r="J840" i="8"/>
  <c r="C841" i="8"/>
  <c r="I840" i="8"/>
  <c r="H840" i="8"/>
  <c r="G840" i="8"/>
  <c r="N840" i="8"/>
  <c r="O841" i="8" l="1"/>
  <c r="M841" i="8"/>
  <c r="L841" i="8"/>
  <c r="K841" i="8"/>
  <c r="J841" i="8"/>
  <c r="C842" i="8"/>
  <c r="I841" i="8"/>
  <c r="H841" i="8"/>
  <c r="G841" i="8"/>
  <c r="N841" i="8"/>
  <c r="O842" i="8" l="1"/>
  <c r="M842" i="8"/>
  <c r="L842" i="8"/>
  <c r="J842" i="8"/>
  <c r="K842" i="8"/>
  <c r="C843" i="8"/>
  <c r="I842" i="8"/>
  <c r="H842" i="8"/>
  <c r="G842" i="8"/>
  <c r="N842" i="8"/>
  <c r="O843" i="8" l="1"/>
  <c r="M843" i="8"/>
  <c r="L843" i="8"/>
  <c r="K843" i="8"/>
  <c r="J843" i="8"/>
  <c r="C844" i="8"/>
  <c r="I843" i="8"/>
  <c r="G843" i="8"/>
  <c r="H843" i="8"/>
  <c r="N843" i="8"/>
  <c r="O844" i="8" l="1"/>
  <c r="M844" i="8"/>
  <c r="L844" i="8"/>
  <c r="K844" i="8"/>
  <c r="J844" i="8"/>
  <c r="C845" i="8"/>
  <c r="I844" i="8"/>
  <c r="H844" i="8"/>
  <c r="G844" i="8"/>
  <c r="N844" i="8"/>
  <c r="O845" i="8" l="1"/>
  <c r="M845" i="8"/>
  <c r="L845" i="8"/>
  <c r="K845" i="8"/>
  <c r="J845" i="8"/>
  <c r="C846" i="8"/>
  <c r="I845" i="8"/>
  <c r="H845" i="8"/>
  <c r="G845" i="8"/>
  <c r="N845" i="8"/>
  <c r="O846" i="8" l="1"/>
  <c r="M846" i="8"/>
  <c r="L846" i="8"/>
  <c r="K846" i="8"/>
  <c r="J846" i="8"/>
  <c r="C847" i="8"/>
  <c r="I846" i="8"/>
  <c r="H846" i="8"/>
  <c r="G846" i="8"/>
  <c r="N846" i="8"/>
  <c r="O847" i="8" l="1"/>
  <c r="M847" i="8"/>
  <c r="L847" i="8"/>
  <c r="K847" i="8"/>
  <c r="J847" i="8"/>
  <c r="C848" i="8"/>
  <c r="I847" i="8"/>
  <c r="H847" i="8"/>
  <c r="G847" i="8"/>
  <c r="N847" i="8"/>
  <c r="O848" i="8" l="1"/>
  <c r="M848" i="8"/>
  <c r="L848" i="8"/>
  <c r="K848" i="8"/>
  <c r="J848" i="8"/>
  <c r="C849" i="8"/>
  <c r="I848" i="8"/>
  <c r="H848" i="8"/>
  <c r="G848" i="8"/>
  <c r="N848" i="8"/>
  <c r="O849" i="8" l="1"/>
  <c r="M849" i="8"/>
  <c r="L849" i="8"/>
  <c r="K849" i="8"/>
  <c r="J849" i="8"/>
  <c r="C850" i="8"/>
  <c r="I849" i="8"/>
  <c r="H849" i="8"/>
  <c r="N849" i="8"/>
  <c r="G849" i="8"/>
  <c r="O850" i="8" l="1"/>
  <c r="M850" i="8"/>
  <c r="L850" i="8"/>
  <c r="K850" i="8"/>
  <c r="J850" i="8"/>
  <c r="C851" i="8"/>
  <c r="I850" i="8"/>
  <c r="H850" i="8"/>
  <c r="G850" i="8"/>
  <c r="N850" i="8"/>
  <c r="O851" i="8" l="1"/>
  <c r="M851" i="8"/>
  <c r="L851" i="8"/>
  <c r="K851" i="8"/>
  <c r="J851" i="8"/>
  <c r="C852" i="8"/>
  <c r="I851" i="8"/>
  <c r="H851" i="8"/>
  <c r="G851" i="8"/>
  <c r="N851" i="8"/>
  <c r="O852" i="8" l="1"/>
  <c r="M852" i="8"/>
  <c r="L852" i="8"/>
  <c r="K852" i="8"/>
  <c r="J852" i="8"/>
  <c r="C853" i="8"/>
  <c r="I852" i="8"/>
  <c r="H852" i="8"/>
  <c r="G852" i="8"/>
  <c r="N852" i="8"/>
  <c r="O853" i="8" l="1"/>
  <c r="M853" i="8"/>
  <c r="L853" i="8"/>
  <c r="K853" i="8"/>
  <c r="J853" i="8"/>
  <c r="C854" i="8"/>
  <c r="I853" i="8"/>
  <c r="H853" i="8"/>
  <c r="N853" i="8"/>
  <c r="G853" i="8"/>
  <c r="O854" i="8" l="1"/>
  <c r="M854" i="8"/>
  <c r="L854" i="8"/>
  <c r="J854" i="8"/>
  <c r="K854" i="8"/>
  <c r="C855" i="8"/>
  <c r="I854" i="8"/>
  <c r="H854" i="8"/>
  <c r="G854" i="8"/>
  <c r="N854" i="8"/>
  <c r="O855" i="8" l="1"/>
  <c r="M855" i="8"/>
  <c r="L855" i="8"/>
  <c r="K855" i="8"/>
  <c r="J855" i="8"/>
  <c r="C856" i="8"/>
  <c r="I855" i="8"/>
  <c r="G855" i="8"/>
  <c r="H855" i="8"/>
  <c r="N855" i="8"/>
  <c r="O856" i="8" l="1"/>
  <c r="M856" i="8"/>
  <c r="L856" i="8"/>
  <c r="K856" i="8"/>
  <c r="J856" i="8"/>
  <c r="C857" i="8"/>
  <c r="I856" i="8"/>
  <c r="H856" i="8"/>
  <c r="G856" i="8"/>
  <c r="N856" i="8"/>
  <c r="O857" i="8" l="1"/>
  <c r="M857" i="8"/>
  <c r="L857" i="8"/>
  <c r="K857" i="8"/>
  <c r="J857" i="8"/>
  <c r="C858" i="8"/>
  <c r="I857" i="8"/>
  <c r="H857" i="8"/>
  <c r="G857" i="8"/>
  <c r="N857" i="8"/>
  <c r="O858" i="8" l="1"/>
  <c r="M858" i="8"/>
  <c r="L858" i="8"/>
  <c r="J858" i="8"/>
  <c r="K858" i="8"/>
  <c r="C859" i="8"/>
  <c r="I858" i="8"/>
  <c r="H858" i="8"/>
  <c r="G858" i="8"/>
  <c r="N858" i="8"/>
  <c r="O859" i="8" l="1"/>
  <c r="M859" i="8"/>
  <c r="L859" i="8"/>
  <c r="K859" i="8"/>
  <c r="J859" i="8"/>
  <c r="C860" i="8"/>
  <c r="I859" i="8"/>
  <c r="G859" i="8"/>
  <c r="H859" i="8"/>
  <c r="N859" i="8"/>
  <c r="O860" i="8" l="1"/>
  <c r="M860" i="8"/>
  <c r="L860" i="8"/>
  <c r="K860" i="8"/>
  <c r="J860" i="8"/>
  <c r="C861" i="8"/>
  <c r="I860" i="8"/>
  <c r="H860" i="8"/>
  <c r="G860" i="8"/>
  <c r="N860" i="8"/>
  <c r="O861" i="8" l="1"/>
  <c r="M861" i="8"/>
  <c r="L861" i="8"/>
  <c r="K861" i="8"/>
  <c r="J861" i="8"/>
  <c r="C862" i="8"/>
  <c r="I861" i="8"/>
  <c r="H861" i="8"/>
  <c r="G861" i="8"/>
  <c r="N861" i="8"/>
  <c r="O862" i="8" l="1"/>
  <c r="M862" i="8"/>
  <c r="L862" i="8"/>
  <c r="K862" i="8"/>
  <c r="J862" i="8"/>
  <c r="C863" i="8"/>
  <c r="I862" i="8"/>
  <c r="H862" i="8"/>
  <c r="G862" i="8"/>
  <c r="N862" i="8"/>
  <c r="O863" i="8" l="1"/>
  <c r="M863" i="8"/>
  <c r="L863" i="8"/>
  <c r="K863" i="8"/>
  <c r="J863" i="8"/>
  <c r="C864" i="8"/>
  <c r="I863" i="8"/>
  <c r="H863" i="8"/>
  <c r="G863" i="8"/>
  <c r="N863" i="8"/>
  <c r="O864" i="8" l="1"/>
  <c r="M864" i="8"/>
  <c r="L864" i="8"/>
  <c r="K864" i="8"/>
  <c r="J864" i="8"/>
  <c r="C865" i="8"/>
  <c r="I864" i="8"/>
  <c r="H864" i="8"/>
  <c r="G864" i="8"/>
  <c r="N864" i="8"/>
  <c r="O865" i="8" l="1"/>
  <c r="M865" i="8"/>
  <c r="L865" i="8"/>
  <c r="K865" i="8"/>
  <c r="J865" i="8"/>
  <c r="C866" i="8"/>
  <c r="I865" i="8"/>
  <c r="H865" i="8"/>
  <c r="N865" i="8"/>
  <c r="G865" i="8"/>
  <c r="O866" i="8" l="1"/>
  <c r="M866" i="8"/>
  <c r="L866" i="8"/>
  <c r="K866" i="8"/>
  <c r="J866" i="8"/>
  <c r="C867" i="8"/>
  <c r="I866" i="8"/>
  <c r="H866" i="8"/>
  <c r="G866" i="8"/>
  <c r="N866" i="8"/>
  <c r="O867" i="8" l="1"/>
  <c r="M867" i="8"/>
  <c r="L867" i="8"/>
  <c r="K867" i="8"/>
  <c r="J867" i="8"/>
  <c r="C868" i="8"/>
  <c r="I867" i="8"/>
  <c r="H867" i="8"/>
  <c r="G867" i="8"/>
  <c r="N867" i="8"/>
  <c r="O868" i="8" l="1"/>
  <c r="M868" i="8"/>
  <c r="L868" i="8"/>
  <c r="K868" i="8"/>
  <c r="J868" i="8"/>
  <c r="C869" i="8"/>
  <c r="I868" i="8"/>
  <c r="H868" i="8"/>
  <c r="G868" i="8"/>
  <c r="N868" i="8"/>
  <c r="O869" i="8" l="1"/>
  <c r="M869" i="8"/>
  <c r="L869" i="8"/>
  <c r="K869" i="8"/>
  <c r="J869" i="8"/>
  <c r="C870" i="8"/>
  <c r="I869" i="8"/>
  <c r="H869" i="8"/>
  <c r="G869" i="8"/>
  <c r="N869" i="8"/>
  <c r="O870" i="8" l="1"/>
  <c r="M870" i="8"/>
  <c r="L870" i="8"/>
  <c r="J870" i="8"/>
  <c r="K870" i="8"/>
  <c r="C871" i="8"/>
  <c r="I870" i="8"/>
  <c r="H870" i="8"/>
  <c r="G870" i="8"/>
  <c r="N870" i="8"/>
  <c r="O871" i="8" l="1"/>
  <c r="M871" i="8"/>
  <c r="L871" i="8"/>
  <c r="K871" i="8"/>
  <c r="J871" i="8"/>
  <c r="C872" i="8"/>
  <c r="I871" i="8"/>
  <c r="G871" i="8"/>
  <c r="H871" i="8"/>
  <c r="N871" i="8"/>
  <c r="O872" i="8" l="1"/>
  <c r="M872" i="8"/>
  <c r="L872" i="8"/>
  <c r="K872" i="8"/>
  <c r="J872" i="8"/>
  <c r="C873" i="8"/>
  <c r="I872" i="8"/>
  <c r="H872" i="8"/>
  <c r="G872" i="8"/>
  <c r="N872" i="8"/>
  <c r="O873" i="8" l="1"/>
  <c r="M873" i="8"/>
  <c r="L873" i="8"/>
  <c r="K873" i="8"/>
  <c r="J873" i="8"/>
  <c r="C874" i="8"/>
  <c r="I873" i="8"/>
  <c r="H873" i="8"/>
  <c r="G873" i="8"/>
  <c r="N873" i="8"/>
  <c r="O874" i="8" l="1"/>
  <c r="M874" i="8"/>
  <c r="L874" i="8"/>
  <c r="J874" i="8"/>
  <c r="K874" i="8"/>
  <c r="C875" i="8"/>
  <c r="I874" i="8"/>
  <c r="H874" i="8"/>
  <c r="G874" i="8"/>
  <c r="N874" i="8"/>
  <c r="O875" i="8" l="1"/>
  <c r="M875" i="8"/>
  <c r="L875" i="8"/>
  <c r="K875" i="8"/>
  <c r="J875" i="8"/>
  <c r="C876" i="8"/>
  <c r="I875" i="8"/>
  <c r="G875" i="8"/>
  <c r="H875" i="8"/>
  <c r="N875" i="8"/>
  <c r="O876" i="8" l="1"/>
  <c r="M876" i="8"/>
  <c r="L876" i="8"/>
  <c r="K876" i="8"/>
  <c r="J876" i="8"/>
  <c r="C877" i="8"/>
  <c r="I876" i="8"/>
  <c r="H876" i="8"/>
  <c r="G876" i="8"/>
  <c r="N876" i="8"/>
  <c r="O877" i="8" l="1"/>
  <c r="M877" i="8"/>
  <c r="L877" i="8"/>
  <c r="K877" i="8"/>
  <c r="J877" i="8"/>
  <c r="C878" i="8"/>
  <c r="I877" i="8"/>
  <c r="H877" i="8"/>
  <c r="G877" i="8"/>
  <c r="N877" i="8"/>
  <c r="O878" i="8" l="1"/>
  <c r="M878" i="8"/>
  <c r="L878" i="8"/>
  <c r="K878" i="8"/>
  <c r="J878" i="8"/>
  <c r="C879" i="8"/>
  <c r="I878" i="8"/>
  <c r="H878" i="8"/>
  <c r="G878" i="8"/>
  <c r="N878" i="8"/>
  <c r="O879" i="8" l="1"/>
  <c r="M879" i="8"/>
  <c r="L879" i="8"/>
  <c r="K879" i="8"/>
  <c r="J879" i="8"/>
  <c r="C880" i="8"/>
  <c r="I879" i="8"/>
  <c r="H879" i="8"/>
  <c r="G879" i="8"/>
  <c r="N879" i="8"/>
  <c r="O880" i="8" l="1"/>
  <c r="M880" i="8"/>
  <c r="L880" i="8"/>
  <c r="K880" i="8"/>
  <c r="J880" i="8"/>
  <c r="C881" i="8"/>
  <c r="I880" i="8"/>
  <c r="H880" i="8"/>
  <c r="G880" i="8"/>
  <c r="N880" i="8"/>
  <c r="O881" i="8" l="1"/>
  <c r="M881" i="8"/>
  <c r="L881" i="8"/>
  <c r="K881" i="8"/>
  <c r="J881" i="8"/>
  <c r="C882" i="8"/>
  <c r="I881" i="8"/>
  <c r="H881" i="8"/>
  <c r="N881" i="8"/>
  <c r="G881" i="8"/>
  <c r="O882" i="8" l="1"/>
  <c r="M882" i="8"/>
  <c r="L882" i="8"/>
  <c r="K882" i="8"/>
  <c r="J882" i="8"/>
  <c r="C883" i="8"/>
  <c r="I882" i="8"/>
  <c r="H882" i="8"/>
  <c r="G882" i="8"/>
  <c r="N882" i="8"/>
  <c r="O883" i="8" l="1"/>
  <c r="M883" i="8"/>
  <c r="L883" i="8"/>
  <c r="K883" i="8"/>
  <c r="J883" i="8"/>
  <c r="C884" i="8"/>
  <c r="I883" i="8"/>
  <c r="H883" i="8"/>
  <c r="G883" i="8"/>
  <c r="N883" i="8"/>
  <c r="O884" i="8" l="1"/>
  <c r="M884" i="8"/>
  <c r="L884" i="8"/>
  <c r="K884" i="8"/>
  <c r="J884" i="8"/>
  <c r="C885" i="8"/>
  <c r="I884" i="8"/>
  <c r="H884" i="8"/>
  <c r="G884" i="8"/>
  <c r="N884" i="8"/>
  <c r="O885" i="8" l="1"/>
  <c r="M885" i="8"/>
  <c r="K885" i="8"/>
  <c r="J885" i="8"/>
  <c r="L885" i="8"/>
  <c r="C886" i="8"/>
  <c r="I885" i="8"/>
  <c r="H885" i="8"/>
  <c r="N885" i="8"/>
  <c r="G885" i="8"/>
  <c r="O886" i="8" l="1"/>
  <c r="M886" i="8"/>
  <c r="L886" i="8"/>
  <c r="J886" i="8"/>
  <c r="K886" i="8"/>
  <c r="C887" i="8"/>
  <c r="I886" i="8"/>
  <c r="H886" i="8"/>
  <c r="G886" i="8"/>
  <c r="N886" i="8"/>
  <c r="O887" i="8" l="1"/>
  <c r="M887" i="8"/>
  <c r="L887" i="8"/>
  <c r="K887" i="8"/>
  <c r="J887" i="8"/>
  <c r="C888" i="8"/>
  <c r="I887" i="8"/>
  <c r="G887" i="8"/>
  <c r="H887" i="8"/>
  <c r="N887" i="8"/>
  <c r="O888" i="8" l="1"/>
  <c r="M888" i="8"/>
  <c r="L888" i="8"/>
  <c r="K888" i="8"/>
  <c r="J888" i="8"/>
  <c r="C889" i="8"/>
  <c r="I888" i="8"/>
  <c r="H888" i="8"/>
  <c r="G888" i="8"/>
  <c r="N888" i="8"/>
  <c r="O889" i="8" l="1"/>
  <c r="M889" i="8"/>
  <c r="L889" i="8"/>
  <c r="K889" i="8"/>
  <c r="J889" i="8"/>
  <c r="C890" i="8"/>
  <c r="I889" i="8"/>
  <c r="H889" i="8"/>
  <c r="G889" i="8"/>
  <c r="N889" i="8"/>
  <c r="O890" i="8" l="1"/>
  <c r="M890" i="8"/>
  <c r="L890" i="8"/>
  <c r="J890" i="8"/>
  <c r="K890" i="8"/>
  <c r="C891" i="8"/>
  <c r="I890" i="8"/>
  <c r="H890" i="8"/>
  <c r="G890" i="8"/>
  <c r="N890" i="8"/>
  <c r="O891" i="8" l="1"/>
  <c r="M891" i="8"/>
  <c r="L891" i="8"/>
  <c r="K891" i="8"/>
  <c r="J891" i="8"/>
  <c r="C892" i="8"/>
  <c r="I891" i="8"/>
  <c r="G891" i="8"/>
  <c r="H891" i="8"/>
  <c r="N891" i="8"/>
  <c r="O892" i="8" l="1"/>
  <c r="M892" i="8"/>
  <c r="L892" i="8"/>
  <c r="K892" i="8"/>
  <c r="J892" i="8"/>
  <c r="C893" i="8"/>
  <c r="I892" i="8"/>
  <c r="H892" i="8"/>
  <c r="G892" i="8"/>
  <c r="N892" i="8"/>
  <c r="O893" i="8" l="1"/>
  <c r="M893" i="8"/>
  <c r="L893" i="8"/>
  <c r="K893" i="8"/>
  <c r="J893" i="8"/>
  <c r="C894" i="8"/>
  <c r="I893" i="8"/>
  <c r="H893" i="8"/>
  <c r="G893" i="8"/>
  <c r="N893" i="8"/>
  <c r="O894" i="8" l="1"/>
  <c r="M894" i="8"/>
  <c r="L894" i="8"/>
  <c r="K894" i="8"/>
  <c r="J894" i="8"/>
  <c r="C895" i="8"/>
  <c r="I894" i="8"/>
  <c r="H894" i="8"/>
  <c r="G894" i="8"/>
  <c r="N894" i="8"/>
  <c r="O895" i="8" l="1"/>
  <c r="M895" i="8"/>
  <c r="L895" i="8"/>
  <c r="K895" i="8"/>
  <c r="J895" i="8"/>
  <c r="C896" i="8"/>
  <c r="I895" i="8"/>
  <c r="H895" i="8"/>
  <c r="G895" i="8"/>
  <c r="N895" i="8"/>
  <c r="O896" i="8" l="1"/>
  <c r="M896" i="8"/>
  <c r="L896" i="8"/>
  <c r="K896" i="8"/>
  <c r="J896" i="8"/>
  <c r="C897" i="8"/>
  <c r="I896" i="8"/>
  <c r="H896" i="8"/>
  <c r="G896" i="8"/>
  <c r="N896" i="8"/>
  <c r="O897" i="8" l="1"/>
  <c r="M897" i="8"/>
  <c r="L897" i="8"/>
  <c r="K897" i="8"/>
  <c r="J897" i="8"/>
  <c r="C898" i="8"/>
  <c r="I897" i="8"/>
  <c r="H897" i="8"/>
  <c r="N897" i="8"/>
  <c r="G897" i="8"/>
  <c r="O898" i="8" l="1"/>
  <c r="M898" i="8"/>
  <c r="L898" i="8"/>
  <c r="K898" i="8"/>
  <c r="J898" i="8"/>
  <c r="C899" i="8"/>
  <c r="I898" i="8"/>
  <c r="H898" i="8"/>
  <c r="G898" i="8"/>
  <c r="N898" i="8"/>
  <c r="O899" i="8" l="1"/>
  <c r="M899" i="8"/>
  <c r="L899" i="8"/>
  <c r="K899" i="8"/>
  <c r="J899" i="8"/>
  <c r="C900" i="8"/>
  <c r="I899" i="8"/>
  <c r="H899" i="8"/>
  <c r="G899" i="8"/>
  <c r="N899" i="8"/>
  <c r="O900" i="8" l="1"/>
  <c r="M900" i="8"/>
  <c r="L900" i="8"/>
  <c r="K900" i="8"/>
  <c r="J900" i="8"/>
  <c r="C901" i="8"/>
  <c r="I900" i="8"/>
  <c r="H900" i="8"/>
  <c r="G900" i="8"/>
  <c r="N900" i="8"/>
  <c r="O901" i="8" l="1"/>
  <c r="M901" i="8"/>
  <c r="L901" i="8"/>
  <c r="K901" i="8"/>
  <c r="J901" i="8"/>
  <c r="C902" i="8"/>
  <c r="I901" i="8"/>
  <c r="H901" i="8"/>
  <c r="G901" i="8"/>
  <c r="N901" i="8"/>
  <c r="O902" i="8" l="1"/>
  <c r="M902" i="8"/>
  <c r="L902" i="8"/>
  <c r="J902" i="8"/>
  <c r="K902" i="8"/>
  <c r="C903" i="8"/>
  <c r="I902" i="8"/>
  <c r="H902" i="8"/>
  <c r="G902" i="8"/>
  <c r="N902" i="8"/>
  <c r="O903" i="8" l="1"/>
  <c r="M903" i="8"/>
  <c r="L903" i="8"/>
  <c r="K903" i="8"/>
  <c r="J903" i="8"/>
  <c r="C904" i="8"/>
  <c r="I903" i="8"/>
  <c r="G903" i="8"/>
  <c r="H903" i="8"/>
  <c r="N903" i="8"/>
  <c r="O904" i="8" l="1"/>
  <c r="M904" i="8"/>
  <c r="L904" i="8"/>
  <c r="K904" i="8"/>
  <c r="J904" i="8"/>
  <c r="C905" i="8"/>
  <c r="I904" i="8"/>
  <c r="H904" i="8"/>
  <c r="G904" i="8"/>
  <c r="N904" i="8"/>
  <c r="O905" i="8" l="1"/>
  <c r="M905" i="8"/>
  <c r="L905" i="8"/>
  <c r="K905" i="8"/>
  <c r="J905" i="8"/>
  <c r="C906" i="8"/>
  <c r="I905" i="8"/>
  <c r="H905" i="8"/>
  <c r="G905" i="8"/>
  <c r="N905" i="8"/>
  <c r="O906" i="8" l="1"/>
  <c r="M906" i="8"/>
  <c r="L906" i="8"/>
  <c r="J906" i="8"/>
  <c r="K906" i="8"/>
  <c r="C907" i="8"/>
  <c r="I906" i="8"/>
  <c r="H906" i="8"/>
  <c r="G906" i="8"/>
  <c r="N906" i="8"/>
  <c r="O907" i="8" l="1"/>
  <c r="M907" i="8"/>
  <c r="L907" i="8"/>
  <c r="K907" i="8"/>
  <c r="J907" i="8"/>
  <c r="C908" i="8"/>
  <c r="I907" i="8"/>
  <c r="G907" i="8"/>
  <c r="H907" i="8"/>
  <c r="N907" i="8"/>
  <c r="O908" i="8" l="1"/>
  <c r="M908" i="8"/>
  <c r="L908" i="8"/>
  <c r="K908" i="8"/>
  <c r="J908" i="8"/>
  <c r="C909" i="8"/>
  <c r="I908" i="8"/>
  <c r="H908" i="8"/>
  <c r="G908" i="8"/>
  <c r="N908" i="8"/>
  <c r="O909" i="8" l="1"/>
  <c r="M909" i="8"/>
  <c r="L909" i="8"/>
  <c r="K909" i="8"/>
  <c r="J909" i="8"/>
  <c r="C910" i="8"/>
  <c r="I909" i="8"/>
  <c r="H909" i="8"/>
  <c r="G909" i="8"/>
  <c r="N909" i="8"/>
  <c r="O910" i="8" l="1"/>
  <c r="M910" i="8"/>
  <c r="L910" i="8"/>
  <c r="K910" i="8"/>
  <c r="J910" i="8"/>
  <c r="C911" i="8"/>
  <c r="I910" i="8"/>
  <c r="H910" i="8"/>
  <c r="G910" i="8"/>
  <c r="N910" i="8"/>
  <c r="O911" i="8" l="1"/>
  <c r="M911" i="8"/>
  <c r="L911" i="8"/>
  <c r="K911" i="8"/>
  <c r="J911" i="8"/>
  <c r="C912" i="8"/>
  <c r="I911" i="8"/>
  <c r="H911" i="8"/>
  <c r="G911" i="8"/>
  <c r="N911" i="8"/>
  <c r="O912" i="8" l="1"/>
  <c r="M912" i="8"/>
  <c r="L912" i="8"/>
  <c r="K912" i="8"/>
  <c r="J912" i="8"/>
  <c r="C913" i="8"/>
  <c r="I912" i="8"/>
  <c r="H912" i="8"/>
  <c r="G912" i="8"/>
  <c r="N912" i="8"/>
  <c r="O913" i="8" l="1"/>
  <c r="M913" i="8"/>
  <c r="L913" i="8"/>
  <c r="K913" i="8"/>
  <c r="J913" i="8"/>
  <c r="C914" i="8"/>
  <c r="I913" i="8"/>
  <c r="H913" i="8"/>
  <c r="N913" i="8"/>
  <c r="G913" i="8"/>
  <c r="O914" i="8" l="1"/>
  <c r="M914" i="8"/>
  <c r="L914" i="8"/>
  <c r="K914" i="8"/>
  <c r="J914" i="8"/>
  <c r="C915" i="8"/>
  <c r="I914" i="8"/>
  <c r="H914" i="8"/>
  <c r="G914" i="8"/>
  <c r="N914" i="8"/>
  <c r="O915" i="8" l="1"/>
  <c r="M915" i="8"/>
  <c r="L915" i="8"/>
  <c r="K915" i="8"/>
  <c r="J915" i="8"/>
  <c r="C916" i="8"/>
  <c r="I915" i="8"/>
  <c r="H915" i="8"/>
  <c r="G915" i="8"/>
  <c r="N915" i="8"/>
  <c r="O916" i="8" l="1"/>
  <c r="M916" i="8"/>
  <c r="L916" i="8"/>
  <c r="K916" i="8"/>
  <c r="J916" i="8"/>
  <c r="C917" i="8"/>
  <c r="I916" i="8"/>
  <c r="H916" i="8"/>
  <c r="G916" i="8"/>
  <c r="N916" i="8"/>
  <c r="O917" i="8" l="1"/>
  <c r="M917" i="8"/>
  <c r="L917" i="8"/>
  <c r="K917" i="8"/>
  <c r="J917" i="8"/>
  <c r="C918" i="8"/>
  <c r="I917" i="8"/>
  <c r="H917" i="8"/>
  <c r="N917" i="8"/>
  <c r="G917" i="8"/>
  <c r="O918" i="8" l="1"/>
  <c r="M918" i="8"/>
  <c r="L918" i="8"/>
  <c r="J918" i="8"/>
  <c r="K918" i="8"/>
  <c r="C919" i="8"/>
  <c r="I918" i="8"/>
  <c r="H918" i="8"/>
  <c r="G918" i="8"/>
  <c r="N918" i="8"/>
  <c r="O919" i="8" l="1"/>
  <c r="M919" i="8"/>
  <c r="L919" i="8"/>
  <c r="K919" i="8"/>
  <c r="J919" i="8"/>
  <c r="C920" i="8"/>
  <c r="I919" i="8"/>
  <c r="G919" i="8"/>
  <c r="H919" i="8"/>
  <c r="N919" i="8"/>
  <c r="O920" i="8" l="1"/>
  <c r="M920" i="8"/>
  <c r="L920" i="8"/>
  <c r="K920" i="8"/>
  <c r="J920" i="8"/>
  <c r="C921" i="8"/>
  <c r="I920" i="8"/>
  <c r="H920" i="8"/>
  <c r="G920" i="8"/>
  <c r="N920" i="8"/>
  <c r="O921" i="8" l="1"/>
  <c r="M921" i="8"/>
  <c r="L921" i="8"/>
  <c r="K921" i="8"/>
  <c r="J921" i="8"/>
  <c r="C922" i="8"/>
  <c r="I921" i="8"/>
  <c r="H921" i="8"/>
  <c r="G921" i="8"/>
  <c r="N921" i="8"/>
  <c r="O922" i="8" l="1"/>
  <c r="M922" i="8"/>
  <c r="L922" i="8"/>
  <c r="J922" i="8"/>
  <c r="K922" i="8"/>
  <c r="C923" i="8"/>
  <c r="I922" i="8"/>
  <c r="H922" i="8"/>
  <c r="G922" i="8"/>
  <c r="N922" i="8"/>
  <c r="O923" i="8" l="1"/>
  <c r="M923" i="8"/>
  <c r="L923" i="8"/>
  <c r="K923" i="8"/>
  <c r="J923" i="8"/>
  <c r="C924" i="8"/>
  <c r="I923" i="8"/>
  <c r="G923" i="8"/>
  <c r="H923" i="8"/>
  <c r="N923" i="8"/>
  <c r="O924" i="8" l="1"/>
  <c r="M924" i="8"/>
  <c r="L924" i="8"/>
  <c r="K924" i="8"/>
  <c r="J924" i="8"/>
  <c r="C925" i="8"/>
  <c r="I924" i="8"/>
  <c r="H924" i="8"/>
  <c r="G924" i="8"/>
  <c r="N924" i="8"/>
  <c r="O925" i="8" l="1"/>
  <c r="M925" i="8"/>
  <c r="L925" i="8"/>
  <c r="K925" i="8"/>
  <c r="J925" i="8"/>
  <c r="C926" i="8"/>
  <c r="I925" i="8"/>
  <c r="H925" i="8"/>
  <c r="G925" i="8"/>
  <c r="N925" i="8"/>
  <c r="O926" i="8" l="1"/>
  <c r="M926" i="8"/>
  <c r="L926" i="8"/>
  <c r="K926" i="8"/>
  <c r="J926" i="8"/>
  <c r="C927" i="8"/>
  <c r="I926" i="8"/>
  <c r="H926" i="8"/>
  <c r="G926" i="8"/>
  <c r="N926" i="8"/>
  <c r="O927" i="8" l="1"/>
  <c r="M927" i="8"/>
  <c r="L927" i="8"/>
  <c r="K927" i="8"/>
  <c r="J927" i="8"/>
  <c r="C928" i="8"/>
  <c r="I927" i="8"/>
  <c r="H927" i="8"/>
  <c r="G927" i="8"/>
  <c r="N927" i="8"/>
  <c r="O928" i="8" l="1"/>
  <c r="M928" i="8"/>
  <c r="L928" i="8"/>
  <c r="K928" i="8"/>
  <c r="J928" i="8"/>
  <c r="C929" i="8"/>
  <c r="I928" i="8"/>
  <c r="H928" i="8"/>
  <c r="G928" i="8"/>
  <c r="N928" i="8"/>
  <c r="O929" i="8" l="1"/>
  <c r="M929" i="8"/>
  <c r="L929" i="8"/>
  <c r="K929" i="8"/>
  <c r="J929" i="8"/>
  <c r="C930" i="8"/>
  <c r="I929" i="8"/>
  <c r="H929" i="8"/>
  <c r="N929" i="8"/>
  <c r="G929" i="8"/>
  <c r="O930" i="8" l="1"/>
  <c r="M930" i="8"/>
  <c r="L930" i="8"/>
  <c r="K930" i="8"/>
  <c r="J930" i="8"/>
  <c r="C931" i="8"/>
  <c r="I930" i="8"/>
  <c r="H930" i="8"/>
  <c r="G930" i="8"/>
  <c r="N930" i="8"/>
  <c r="O931" i="8" l="1"/>
  <c r="M931" i="8"/>
  <c r="L931" i="8"/>
  <c r="K931" i="8"/>
  <c r="J931" i="8"/>
  <c r="C932" i="8"/>
  <c r="I931" i="8"/>
  <c r="H931" i="8"/>
  <c r="G931" i="8"/>
  <c r="N931" i="8"/>
  <c r="O932" i="8" l="1"/>
  <c r="M932" i="8"/>
  <c r="L932" i="8"/>
  <c r="K932" i="8"/>
  <c r="J932" i="8"/>
  <c r="C933" i="8"/>
  <c r="I932" i="8"/>
  <c r="H932" i="8"/>
  <c r="G932" i="8"/>
  <c r="N932" i="8"/>
  <c r="O933" i="8" l="1"/>
  <c r="M933" i="8"/>
  <c r="L933" i="8"/>
  <c r="K933" i="8"/>
  <c r="J933" i="8"/>
  <c r="C934" i="8"/>
  <c r="I933" i="8"/>
  <c r="H933" i="8"/>
  <c r="G933" i="8"/>
  <c r="N933" i="8"/>
  <c r="O934" i="8" l="1"/>
  <c r="M934" i="8"/>
  <c r="L934" i="8"/>
  <c r="J934" i="8"/>
  <c r="K934" i="8"/>
  <c r="C935" i="8"/>
  <c r="I934" i="8"/>
  <c r="H934" i="8"/>
  <c r="G934" i="8"/>
  <c r="N934" i="8"/>
  <c r="O935" i="8" l="1"/>
  <c r="M935" i="8"/>
  <c r="L935" i="8"/>
  <c r="K935" i="8"/>
  <c r="J935" i="8"/>
  <c r="C936" i="8"/>
  <c r="I935" i="8"/>
  <c r="G935" i="8"/>
  <c r="H935" i="8"/>
  <c r="N935" i="8"/>
  <c r="O936" i="8" l="1"/>
  <c r="M936" i="8"/>
  <c r="L936" i="8"/>
  <c r="K936" i="8"/>
  <c r="J936" i="8"/>
  <c r="C937" i="8"/>
  <c r="I936" i="8"/>
  <c r="H936" i="8"/>
  <c r="G936" i="8"/>
  <c r="N936" i="8"/>
  <c r="O937" i="8" l="1"/>
  <c r="M937" i="8"/>
  <c r="L937" i="8"/>
  <c r="K937" i="8"/>
  <c r="J937" i="8"/>
  <c r="C938" i="8"/>
  <c r="I937" i="8"/>
  <c r="H937" i="8"/>
  <c r="G937" i="8"/>
  <c r="N937" i="8"/>
  <c r="O938" i="8" l="1"/>
  <c r="M938" i="8"/>
  <c r="L938" i="8"/>
  <c r="J938" i="8"/>
  <c r="K938" i="8"/>
  <c r="C939" i="8"/>
  <c r="I938" i="8"/>
  <c r="H938" i="8"/>
  <c r="G938" i="8"/>
  <c r="N938" i="8"/>
  <c r="O939" i="8" l="1"/>
  <c r="M939" i="8"/>
  <c r="L939" i="8"/>
  <c r="K939" i="8"/>
  <c r="J939" i="8"/>
  <c r="C940" i="8"/>
  <c r="I939" i="8"/>
  <c r="G939" i="8"/>
  <c r="H939" i="8"/>
  <c r="N939" i="8"/>
  <c r="O940" i="8" l="1"/>
  <c r="M940" i="8"/>
  <c r="L940" i="8"/>
  <c r="K940" i="8"/>
  <c r="J940" i="8"/>
  <c r="C941" i="8"/>
  <c r="I940" i="8"/>
  <c r="H940" i="8"/>
  <c r="G940" i="8"/>
  <c r="N940" i="8"/>
  <c r="O941" i="8" l="1"/>
  <c r="M941" i="8"/>
  <c r="L941" i="8"/>
  <c r="K941" i="8"/>
  <c r="J941" i="8"/>
  <c r="C942" i="8"/>
  <c r="I941" i="8"/>
  <c r="H941" i="8"/>
  <c r="G941" i="8"/>
  <c r="N941" i="8"/>
  <c r="O942" i="8" l="1"/>
  <c r="M942" i="8"/>
  <c r="L942" i="8"/>
  <c r="K942" i="8"/>
  <c r="J942" i="8"/>
  <c r="C943" i="8"/>
  <c r="I942" i="8"/>
  <c r="H942" i="8"/>
  <c r="G942" i="8"/>
  <c r="N942" i="8"/>
  <c r="O943" i="8" l="1"/>
  <c r="M943" i="8"/>
  <c r="L943" i="8"/>
  <c r="K943" i="8"/>
  <c r="J943" i="8"/>
  <c r="C944" i="8"/>
  <c r="H943" i="8"/>
  <c r="I943" i="8"/>
  <c r="G943" i="8"/>
  <c r="N943" i="8"/>
  <c r="O944" i="8" l="1"/>
  <c r="M944" i="8"/>
  <c r="L944" i="8"/>
  <c r="K944" i="8"/>
  <c r="J944" i="8"/>
  <c r="C945" i="8"/>
  <c r="I944" i="8"/>
  <c r="H944" i="8"/>
  <c r="G944" i="8"/>
  <c r="N944" i="8"/>
  <c r="O945" i="8" l="1"/>
  <c r="M945" i="8"/>
  <c r="L945" i="8"/>
  <c r="K945" i="8"/>
  <c r="J945" i="8"/>
  <c r="C946" i="8"/>
  <c r="I945" i="8"/>
  <c r="H945" i="8"/>
  <c r="N945" i="8"/>
  <c r="G945" i="8"/>
  <c r="O946" i="8" l="1"/>
  <c r="M946" i="8"/>
  <c r="L946" i="8"/>
  <c r="K946" i="8"/>
  <c r="J946" i="8"/>
  <c r="C947" i="8"/>
  <c r="I946" i="8"/>
  <c r="H946" i="8"/>
  <c r="G946" i="8"/>
  <c r="N946" i="8"/>
  <c r="O947" i="8" l="1"/>
  <c r="M947" i="8"/>
  <c r="L947" i="8"/>
  <c r="K947" i="8"/>
  <c r="J947" i="8"/>
  <c r="C948" i="8"/>
  <c r="I947" i="8"/>
  <c r="H947" i="8"/>
  <c r="G947" i="8"/>
  <c r="N947" i="8"/>
  <c r="O948" i="8" l="1"/>
  <c r="M948" i="8"/>
  <c r="L948" i="8"/>
  <c r="K948" i="8"/>
  <c r="J948" i="8"/>
  <c r="C949" i="8"/>
  <c r="I948" i="8"/>
  <c r="H948" i="8"/>
  <c r="G948" i="8"/>
  <c r="N948" i="8"/>
  <c r="O949" i="8" l="1"/>
  <c r="M949" i="8"/>
  <c r="K949" i="8"/>
  <c r="L949" i="8"/>
  <c r="J949" i="8"/>
  <c r="C950" i="8"/>
  <c r="I949" i="8"/>
  <c r="H949" i="8"/>
  <c r="G949" i="8"/>
  <c r="N949" i="8"/>
  <c r="O950" i="8" l="1"/>
  <c r="M950" i="8"/>
  <c r="L950" i="8"/>
  <c r="J950" i="8"/>
  <c r="K950" i="8"/>
  <c r="C951" i="8"/>
  <c r="I950" i="8"/>
  <c r="H950" i="8"/>
  <c r="G950" i="8"/>
  <c r="N950" i="8"/>
  <c r="O951" i="8" l="1"/>
  <c r="M951" i="8"/>
  <c r="L951" i="8"/>
  <c r="K951" i="8"/>
  <c r="J951" i="8"/>
  <c r="C952" i="8"/>
  <c r="I951" i="8"/>
  <c r="G951" i="8"/>
  <c r="H951" i="8"/>
  <c r="N951" i="8"/>
  <c r="O952" i="8" l="1"/>
  <c r="M952" i="8"/>
  <c r="L952" i="8"/>
  <c r="K952" i="8"/>
  <c r="J952" i="8"/>
  <c r="C953" i="8"/>
  <c r="I952" i="8"/>
  <c r="H952" i="8"/>
  <c r="G952" i="8"/>
  <c r="N952" i="8"/>
  <c r="O953" i="8" l="1"/>
  <c r="M953" i="8"/>
  <c r="L953" i="8"/>
  <c r="K953" i="8"/>
  <c r="J953" i="8"/>
  <c r="C954" i="8"/>
  <c r="I953" i="8"/>
  <c r="H953" i="8"/>
  <c r="G953" i="8"/>
  <c r="N953" i="8"/>
  <c r="O954" i="8" l="1"/>
  <c r="M954" i="8"/>
  <c r="L954" i="8"/>
  <c r="J954" i="8"/>
  <c r="K954" i="8"/>
  <c r="C955" i="8"/>
  <c r="I954" i="8"/>
  <c r="H954" i="8"/>
  <c r="G954" i="8"/>
  <c r="N954" i="8"/>
  <c r="O955" i="8" l="1"/>
  <c r="M955" i="8"/>
  <c r="L955" i="8"/>
  <c r="K955" i="8"/>
  <c r="J955" i="8"/>
  <c r="C956" i="8"/>
  <c r="I955" i="8"/>
  <c r="G955" i="8"/>
  <c r="H955" i="8"/>
  <c r="N955" i="8"/>
  <c r="O956" i="8" l="1"/>
  <c r="M956" i="8"/>
  <c r="L956" i="8"/>
  <c r="K956" i="8"/>
  <c r="J956" i="8"/>
  <c r="C957" i="8"/>
  <c r="I956" i="8"/>
  <c r="H956" i="8"/>
  <c r="G956" i="8"/>
  <c r="N956" i="8"/>
  <c r="O957" i="8" l="1"/>
  <c r="M957" i="8"/>
  <c r="L957" i="8"/>
  <c r="K957" i="8"/>
  <c r="J957" i="8"/>
  <c r="C958" i="8"/>
  <c r="I957" i="8"/>
  <c r="H957" i="8"/>
  <c r="G957" i="8"/>
  <c r="N957" i="8"/>
  <c r="O958" i="8" l="1"/>
  <c r="M958" i="8"/>
  <c r="L958" i="8"/>
  <c r="K958" i="8"/>
  <c r="J958" i="8"/>
  <c r="C959" i="8"/>
  <c r="I958" i="8"/>
  <c r="H958" i="8"/>
  <c r="G958" i="8"/>
  <c r="N958" i="8"/>
  <c r="O959" i="8" l="1"/>
  <c r="M959" i="8"/>
  <c r="L959" i="8"/>
  <c r="K959" i="8"/>
  <c r="J959" i="8"/>
  <c r="C960" i="8"/>
  <c r="I959" i="8"/>
  <c r="H959" i="8"/>
  <c r="G959" i="8"/>
  <c r="N959" i="8"/>
  <c r="O960" i="8" l="1"/>
  <c r="M960" i="8"/>
  <c r="L960" i="8"/>
  <c r="K960" i="8"/>
  <c r="J960" i="8"/>
  <c r="C961" i="8"/>
  <c r="I960" i="8"/>
  <c r="H960" i="8"/>
  <c r="G960" i="8"/>
  <c r="N960" i="8"/>
  <c r="O961" i="8" l="1"/>
  <c r="M961" i="8"/>
  <c r="L961" i="8"/>
  <c r="K961" i="8"/>
  <c r="J961" i="8"/>
  <c r="C962" i="8"/>
  <c r="I961" i="8"/>
  <c r="H961" i="8"/>
  <c r="N961" i="8"/>
  <c r="G961" i="8"/>
  <c r="O962" i="8" l="1"/>
  <c r="M962" i="8"/>
  <c r="L962" i="8"/>
  <c r="K962" i="8"/>
  <c r="J962" i="8"/>
  <c r="C963" i="8"/>
  <c r="I962" i="8"/>
  <c r="H962" i="8"/>
  <c r="G962" i="8"/>
  <c r="N962" i="8"/>
  <c r="O963" i="8" l="1"/>
  <c r="M963" i="8"/>
  <c r="L963" i="8"/>
  <c r="K963" i="8"/>
  <c r="J963" i="8"/>
  <c r="C964" i="8"/>
  <c r="I963" i="8"/>
  <c r="H963" i="8"/>
  <c r="G963" i="8"/>
  <c r="N963" i="8"/>
  <c r="O964" i="8" l="1"/>
  <c r="M964" i="8"/>
  <c r="L964" i="8"/>
  <c r="K964" i="8"/>
  <c r="J964" i="8"/>
  <c r="C965" i="8"/>
  <c r="I964" i="8"/>
  <c r="H964" i="8"/>
  <c r="G964" i="8"/>
  <c r="N964" i="8"/>
  <c r="O965" i="8" l="1"/>
  <c r="M965" i="8"/>
  <c r="L965" i="8"/>
  <c r="K965" i="8"/>
  <c r="J965" i="8"/>
  <c r="C966" i="8"/>
  <c r="I965" i="8"/>
  <c r="H965" i="8"/>
  <c r="N965" i="8"/>
  <c r="G965" i="8"/>
  <c r="O966" i="8" l="1"/>
  <c r="M966" i="8"/>
  <c r="L966" i="8"/>
  <c r="J966" i="8"/>
  <c r="K966" i="8"/>
  <c r="C967" i="8"/>
  <c r="I966" i="8"/>
  <c r="H966" i="8"/>
  <c r="G966" i="8"/>
  <c r="N966" i="8"/>
  <c r="O967" i="8" l="1"/>
  <c r="M967" i="8"/>
  <c r="L967" i="8"/>
  <c r="K967" i="8"/>
  <c r="J967" i="8"/>
  <c r="C968" i="8"/>
  <c r="I967" i="8"/>
  <c r="G967" i="8"/>
  <c r="H967" i="8"/>
  <c r="N967" i="8"/>
  <c r="O968" i="8" l="1"/>
  <c r="M968" i="8"/>
  <c r="L968" i="8"/>
  <c r="K968" i="8"/>
  <c r="J968" i="8"/>
  <c r="C969" i="8"/>
  <c r="I968" i="8"/>
  <c r="H968" i="8"/>
  <c r="G968" i="8"/>
  <c r="N968" i="8"/>
  <c r="O969" i="8" l="1"/>
  <c r="M969" i="8"/>
  <c r="L969" i="8"/>
  <c r="K969" i="8"/>
  <c r="J969" i="8"/>
  <c r="C970" i="8"/>
  <c r="I969" i="8"/>
  <c r="H969" i="8"/>
  <c r="G969" i="8"/>
  <c r="N969" i="8"/>
  <c r="O970" i="8" l="1"/>
  <c r="M970" i="8"/>
  <c r="L970" i="8"/>
  <c r="J970" i="8"/>
  <c r="K970" i="8"/>
  <c r="C971" i="8"/>
  <c r="I970" i="8"/>
  <c r="H970" i="8"/>
  <c r="G970" i="8"/>
  <c r="N970" i="8"/>
  <c r="O971" i="8" l="1"/>
  <c r="M971" i="8"/>
  <c r="L971" i="8"/>
  <c r="K971" i="8"/>
  <c r="J971" i="8"/>
  <c r="C972" i="8"/>
  <c r="I971" i="8"/>
  <c r="G971" i="8"/>
  <c r="H971" i="8"/>
  <c r="N971" i="8"/>
  <c r="O972" i="8" l="1"/>
  <c r="M972" i="8"/>
  <c r="L972" i="8"/>
  <c r="K972" i="8"/>
  <c r="J972" i="8"/>
  <c r="C973" i="8"/>
  <c r="I972" i="8"/>
  <c r="H972" i="8"/>
  <c r="G972" i="8"/>
  <c r="N972" i="8"/>
  <c r="O973" i="8" l="1"/>
  <c r="M973" i="8"/>
  <c r="L973" i="8"/>
  <c r="K973" i="8"/>
  <c r="J973" i="8"/>
  <c r="C974" i="8"/>
  <c r="I973" i="8"/>
  <c r="H973" i="8"/>
  <c r="G973" i="8"/>
  <c r="N973" i="8"/>
  <c r="O974" i="8" l="1"/>
  <c r="M974" i="8"/>
  <c r="L974" i="8"/>
  <c r="K974" i="8"/>
  <c r="J974" i="8"/>
  <c r="C975" i="8"/>
  <c r="I974" i="8"/>
  <c r="H974" i="8"/>
  <c r="G974" i="8"/>
  <c r="N974" i="8"/>
  <c r="O975" i="8" l="1"/>
  <c r="M975" i="8"/>
  <c r="L975" i="8"/>
  <c r="K975" i="8"/>
  <c r="J975" i="8"/>
  <c r="C976" i="8"/>
  <c r="I975" i="8"/>
  <c r="H975" i="8"/>
  <c r="G975" i="8"/>
  <c r="N975" i="8"/>
  <c r="O976" i="8" l="1"/>
  <c r="M976" i="8"/>
  <c r="L976" i="8"/>
  <c r="K976" i="8"/>
  <c r="J976" i="8"/>
  <c r="C977" i="8"/>
  <c r="I976" i="8"/>
  <c r="H976" i="8"/>
  <c r="G976" i="8"/>
  <c r="N976" i="8"/>
  <c r="O977" i="8" l="1"/>
  <c r="M977" i="8"/>
  <c r="L977" i="8"/>
  <c r="K977" i="8"/>
  <c r="J977" i="8"/>
  <c r="C978" i="8"/>
  <c r="I977" i="8"/>
  <c r="H977" i="8"/>
  <c r="N977" i="8"/>
  <c r="G977" i="8"/>
  <c r="O978" i="8" l="1"/>
  <c r="M978" i="8"/>
  <c r="L978" i="8"/>
  <c r="K978" i="8"/>
  <c r="J978" i="8"/>
  <c r="C979" i="8"/>
  <c r="I978" i="8"/>
  <c r="H978" i="8"/>
  <c r="G978" i="8"/>
  <c r="N978" i="8"/>
  <c r="O979" i="8" l="1"/>
  <c r="M979" i="8"/>
  <c r="L979" i="8"/>
  <c r="K979" i="8"/>
  <c r="J979" i="8"/>
  <c r="C980" i="8"/>
  <c r="I979" i="8"/>
  <c r="H979" i="8"/>
  <c r="G979" i="8"/>
  <c r="N979" i="8"/>
  <c r="O980" i="8" l="1"/>
  <c r="M980" i="8"/>
  <c r="L980" i="8"/>
  <c r="K980" i="8"/>
  <c r="J980" i="8"/>
  <c r="C981" i="8"/>
  <c r="I980" i="8"/>
  <c r="H980" i="8"/>
  <c r="G980" i="8"/>
  <c r="N980" i="8"/>
  <c r="O981" i="8" l="1"/>
  <c r="M981" i="8"/>
  <c r="L981" i="8"/>
  <c r="K981" i="8"/>
  <c r="J981" i="8"/>
  <c r="C982" i="8"/>
  <c r="I981" i="8"/>
  <c r="H981" i="8"/>
  <c r="G981" i="8"/>
  <c r="N981" i="8"/>
  <c r="O982" i="8" l="1"/>
  <c r="M982" i="8"/>
  <c r="L982" i="8"/>
  <c r="J982" i="8"/>
  <c r="K982" i="8"/>
  <c r="C983" i="8"/>
  <c r="I982" i="8"/>
  <c r="H982" i="8"/>
  <c r="G982" i="8"/>
  <c r="N982" i="8"/>
  <c r="O983" i="8" l="1"/>
  <c r="M983" i="8"/>
  <c r="L983" i="8"/>
  <c r="K983" i="8"/>
  <c r="J983" i="8"/>
  <c r="C984" i="8"/>
  <c r="I983" i="8"/>
  <c r="G983" i="8"/>
  <c r="H983" i="8"/>
  <c r="N983" i="8"/>
  <c r="O984" i="8" l="1"/>
  <c r="M984" i="8"/>
  <c r="L984" i="8"/>
  <c r="K984" i="8"/>
  <c r="J984" i="8"/>
  <c r="C985" i="8"/>
  <c r="I984" i="8"/>
  <c r="H984" i="8"/>
  <c r="G984" i="8"/>
  <c r="N984" i="8"/>
  <c r="O985" i="8" l="1"/>
  <c r="M985" i="8"/>
  <c r="L985" i="8"/>
  <c r="K985" i="8"/>
  <c r="J985" i="8"/>
  <c r="C986" i="8"/>
  <c r="I985" i="8"/>
  <c r="H985" i="8"/>
  <c r="G985" i="8"/>
  <c r="N985" i="8"/>
  <c r="O986" i="8" l="1"/>
  <c r="M986" i="8"/>
  <c r="L986" i="8"/>
  <c r="J986" i="8"/>
  <c r="K986" i="8"/>
  <c r="C987" i="8"/>
  <c r="I986" i="8"/>
  <c r="H986" i="8"/>
  <c r="G986" i="8"/>
  <c r="N986" i="8"/>
  <c r="O987" i="8" l="1"/>
  <c r="M987" i="8"/>
  <c r="L987" i="8"/>
  <c r="K987" i="8"/>
  <c r="J987" i="8"/>
  <c r="C988" i="8"/>
  <c r="I987" i="8"/>
  <c r="G987" i="8"/>
  <c r="H987" i="8"/>
  <c r="N987" i="8"/>
  <c r="O988" i="8" l="1"/>
  <c r="M988" i="8"/>
  <c r="L988" i="8"/>
  <c r="K988" i="8"/>
  <c r="J988" i="8"/>
  <c r="C989" i="8"/>
  <c r="I988" i="8"/>
  <c r="H988" i="8"/>
  <c r="G988" i="8"/>
  <c r="N988" i="8"/>
  <c r="O989" i="8" l="1"/>
  <c r="M989" i="8"/>
  <c r="L989" i="8"/>
  <c r="K989" i="8"/>
  <c r="J989" i="8"/>
  <c r="C990" i="8"/>
  <c r="I989" i="8"/>
  <c r="H989" i="8"/>
  <c r="G989" i="8"/>
  <c r="N989" i="8"/>
  <c r="O990" i="8" l="1"/>
  <c r="M990" i="8"/>
  <c r="L990" i="8"/>
  <c r="K990" i="8"/>
  <c r="J990" i="8"/>
  <c r="C991" i="8"/>
  <c r="I990" i="8"/>
  <c r="H990" i="8"/>
  <c r="G990" i="8"/>
  <c r="N990" i="8"/>
  <c r="O991" i="8" l="1"/>
  <c r="M991" i="8"/>
  <c r="L991" i="8"/>
  <c r="K991" i="8"/>
  <c r="J991" i="8"/>
  <c r="C992" i="8"/>
  <c r="I991" i="8"/>
  <c r="H991" i="8"/>
  <c r="G991" i="8"/>
  <c r="N991" i="8"/>
  <c r="O992" i="8" l="1"/>
  <c r="M992" i="8"/>
  <c r="L992" i="8"/>
  <c r="K992" i="8"/>
  <c r="J992" i="8"/>
  <c r="C993" i="8"/>
  <c r="I992" i="8"/>
  <c r="H992" i="8"/>
  <c r="G992" i="8"/>
  <c r="N992" i="8"/>
  <c r="O993" i="8" l="1"/>
  <c r="M993" i="8"/>
  <c r="L993" i="8"/>
  <c r="K993" i="8"/>
  <c r="J993" i="8"/>
  <c r="C994" i="8"/>
  <c r="I993" i="8"/>
  <c r="H993" i="8"/>
  <c r="N993" i="8"/>
  <c r="G993" i="8"/>
  <c r="O994" i="8" l="1"/>
  <c r="M994" i="8"/>
  <c r="L994" i="8"/>
  <c r="K994" i="8"/>
  <c r="J994" i="8"/>
  <c r="C995" i="8"/>
  <c r="I994" i="8"/>
  <c r="H994" i="8"/>
  <c r="G994" i="8"/>
  <c r="N994" i="8"/>
  <c r="O995" i="8" l="1"/>
  <c r="M995" i="8"/>
  <c r="L995" i="8"/>
  <c r="K995" i="8"/>
  <c r="J995" i="8"/>
  <c r="C996" i="8"/>
  <c r="I995" i="8"/>
  <c r="H995" i="8"/>
  <c r="G995" i="8"/>
  <c r="N995" i="8"/>
  <c r="O996" i="8" l="1"/>
  <c r="M996" i="8"/>
  <c r="L996" i="8"/>
  <c r="K996" i="8"/>
  <c r="J996" i="8"/>
  <c r="C997" i="8"/>
  <c r="I996" i="8"/>
  <c r="H996" i="8"/>
  <c r="G996" i="8"/>
  <c r="N996" i="8"/>
  <c r="O997" i="8" l="1"/>
  <c r="M997" i="8"/>
  <c r="L997" i="8"/>
  <c r="K997" i="8"/>
  <c r="J997" i="8"/>
  <c r="C998" i="8"/>
  <c r="I997" i="8"/>
  <c r="H997" i="8"/>
  <c r="N997" i="8"/>
  <c r="G997" i="8"/>
  <c r="O998" i="8" l="1"/>
  <c r="M998" i="8"/>
  <c r="L998" i="8"/>
  <c r="J998" i="8"/>
  <c r="K998" i="8"/>
  <c r="C999" i="8"/>
  <c r="I998" i="8"/>
  <c r="H998" i="8"/>
  <c r="G998" i="8"/>
  <c r="N998" i="8"/>
  <c r="O999" i="8" l="1"/>
  <c r="M999" i="8"/>
  <c r="L999" i="8"/>
  <c r="K999" i="8"/>
  <c r="J999" i="8"/>
  <c r="C1000" i="8"/>
  <c r="I999" i="8"/>
  <c r="G999" i="8"/>
  <c r="H999" i="8"/>
  <c r="N999" i="8"/>
  <c r="O1000" i="8" l="1"/>
  <c r="M1000" i="8"/>
  <c r="L1000" i="8"/>
  <c r="K1000" i="8"/>
  <c r="J1000" i="8"/>
  <c r="C1001" i="8"/>
  <c r="I1000" i="8"/>
  <c r="H1000" i="8"/>
  <c r="G1000" i="8"/>
  <c r="N1000" i="8"/>
  <c r="O1001" i="8" l="1"/>
  <c r="M1001" i="8"/>
  <c r="L1001" i="8"/>
  <c r="K1001" i="8"/>
  <c r="J1001" i="8"/>
  <c r="C1002" i="8"/>
  <c r="I1001" i="8"/>
  <c r="H1001" i="8"/>
  <c r="G1001" i="8"/>
  <c r="N1001" i="8"/>
  <c r="O1002" i="8" l="1"/>
  <c r="M1002" i="8"/>
  <c r="L1002" i="8"/>
  <c r="J1002" i="8"/>
  <c r="K1002" i="8"/>
  <c r="C1003" i="8"/>
  <c r="I1002" i="8"/>
  <c r="H1002" i="8"/>
  <c r="G1002" i="8"/>
  <c r="N1002" i="8"/>
  <c r="O1003" i="8" l="1"/>
  <c r="M1003" i="8"/>
  <c r="L1003" i="8"/>
  <c r="K1003" i="8"/>
  <c r="J1003" i="8"/>
  <c r="C1004" i="8"/>
  <c r="I1003" i="8"/>
  <c r="G1003" i="8"/>
  <c r="H1003" i="8"/>
  <c r="N1003" i="8"/>
  <c r="O1004" i="8" l="1"/>
  <c r="M1004" i="8"/>
  <c r="L1004" i="8"/>
  <c r="K1004" i="8"/>
  <c r="J1004" i="8"/>
  <c r="C1005" i="8"/>
  <c r="I1004" i="8"/>
  <c r="H1004" i="8"/>
  <c r="G1004" i="8"/>
  <c r="N1004" i="8"/>
  <c r="O1005" i="8" l="1"/>
  <c r="M1005" i="8"/>
  <c r="L1005" i="8"/>
  <c r="K1005" i="8"/>
  <c r="J1005" i="8"/>
  <c r="C1006" i="8"/>
  <c r="I1005" i="8"/>
  <c r="H1005" i="8"/>
  <c r="G1005" i="8"/>
  <c r="N1005" i="8"/>
  <c r="O1006" i="8" l="1"/>
  <c r="M1006" i="8"/>
  <c r="L1006" i="8"/>
  <c r="K1006" i="8"/>
  <c r="J1006" i="8"/>
  <c r="C1007" i="8"/>
  <c r="I1006" i="8"/>
  <c r="H1006" i="8"/>
  <c r="G1006" i="8"/>
  <c r="N1006" i="8"/>
  <c r="O1007" i="8" l="1"/>
  <c r="M1007" i="8"/>
  <c r="L1007" i="8"/>
  <c r="K1007" i="8"/>
  <c r="J1007" i="8"/>
  <c r="C1008" i="8"/>
  <c r="I1007" i="8"/>
  <c r="H1007" i="8"/>
  <c r="G1007" i="8"/>
  <c r="N1007" i="8"/>
  <c r="O1008" i="8" l="1"/>
  <c r="M1008" i="8"/>
  <c r="L1008" i="8"/>
  <c r="K1008" i="8"/>
  <c r="J1008" i="8"/>
  <c r="C1009" i="8"/>
  <c r="I1008" i="8"/>
  <c r="H1008" i="8"/>
  <c r="G1008" i="8"/>
  <c r="N1008" i="8"/>
  <c r="O1009" i="8" l="1"/>
  <c r="M1009" i="8"/>
  <c r="L1009" i="8"/>
  <c r="K1009" i="8"/>
  <c r="J1009" i="8"/>
  <c r="C1010" i="8"/>
  <c r="I1009" i="8"/>
  <c r="H1009" i="8"/>
  <c r="N1009" i="8"/>
  <c r="G1009" i="8"/>
  <c r="O1010" i="8" l="1"/>
  <c r="M1010" i="8"/>
  <c r="L1010" i="8"/>
  <c r="K1010" i="8"/>
  <c r="J1010" i="8"/>
  <c r="C1011" i="8"/>
  <c r="I1010" i="8"/>
  <c r="H1010" i="8"/>
  <c r="G1010" i="8"/>
  <c r="N1010" i="8"/>
  <c r="O1011" i="8" l="1"/>
  <c r="M1011" i="8"/>
  <c r="L1011" i="8"/>
  <c r="K1011" i="8"/>
  <c r="J1011" i="8"/>
  <c r="C1012" i="8"/>
  <c r="I1011" i="8"/>
  <c r="H1011" i="8"/>
  <c r="G1011" i="8"/>
  <c r="N1011" i="8"/>
  <c r="O1012" i="8" l="1"/>
  <c r="M1012" i="8"/>
  <c r="L1012" i="8"/>
  <c r="K1012" i="8"/>
  <c r="J1012" i="8"/>
  <c r="C1013" i="8"/>
  <c r="I1012" i="8"/>
  <c r="H1012" i="8"/>
  <c r="G1012" i="8"/>
  <c r="N1012" i="8"/>
  <c r="O1013" i="8" l="1"/>
  <c r="M1013" i="8"/>
  <c r="K1013" i="8"/>
  <c r="J1013" i="8"/>
  <c r="L1013" i="8"/>
  <c r="C1014" i="8"/>
  <c r="I1013" i="8"/>
  <c r="H1013" i="8"/>
  <c r="N1013" i="8"/>
  <c r="G1013" i="8"/>
  <c r="O1014" i="8" l="1"/>
  <c r="M1014" i="8"/>
  <c r="L1014" i="8"/>
  <c r="J1014" i="8"/>
  <c r="K1014" i="8"/>
  <c r="C1015" i="8"/>
  <c r="I1014" i="8"/>
  <c r="H1014" i="8"/>
  <c r="G1014" i="8"/>
  <c r="N1014" i="8"/>
  <c r="O1015" i="8" l="1"/>
  <c r="M1015" i="8"/>
  <c r="L1015" i="8"/>
  <c r="K1015" i="8"/>
  <c r="J1015" i="8"/>
  <c r="C1016" i="8"/>
  <c r="I1015" i="8"/>
  <c r="G1015" i="8"/>
  <c r="H1015" i="8"/>
  <c r="N1015" i="8"/>
  <c r="O1016" i="8" l="1"/>
  <c r="M1016" i="8"/>
  <c r="L1016" i="8"/>
  <c r="K1016" i="8"/>
  <c r="J1016" i="8"/>
  <c r="C1017" i="8"/>
  <c r="I1016" i="8"/>
  <c r="H1016" i="8"/>
  <c r="G1016" i="8"/>
  <c r="N1016" i="8"/>
  <c r="O1017" i="8" l="1"/>
  <c r="M1017" i="8"/>
  <c r="L1017" i="8"/>
  <c r="K1017" i="8"/>
  <c r="J1017" i="8"/>
  <c r="C1018" i="8"/>
  <c r="I1017" i="8"/>
  <c r="H1017" i="8"/>
  <c r="G1017" i="8"/>
  <c r="N1017" i="8"/>
  <c r="O1018" i="8" l="1"/>
  <c r="M1018" i="8"/>
  <c r="L1018" i="8"/>
  <c r="J1018" i="8"/>
  <c r="K1018" i="8"/>
  <c r="C1019" i="8"/>
  <c r="I1018" i="8"/>
  <c r="H1018" i="8"/>
  <c r="G1018" i="8"/>
  <c r="N1018" i="8"/>
  <c r="O1019" i="8" l="1"/>
  <c r="M1019" i="8"/>
  <c r="L1019" i="8"/>
  <c r="K1019" i="8"/>
  <c r="J1019" i="8"/>
  <c r="C1020" i="8"/>
  <c r="I1019" i="8"/>
  <c r="G1019" i="8"/>
  <c r="H1019" i="8"/>
  <c r="N1019" i="8"/>
  <c r="O1020" i="8" l="1"/>
  <c r="M1020" i="8"/>
  <c r="L1020" i="8"/>
  <c r="K1020" i="8"/>
  <c r="J1020" i="8"/>
  <c r="C1021" i="8"/>
  <c r="I1020" i="8"/>
  <c r="H1020" i="8"/>
  <c r="G1020" i="8"/>
  <c r="N1020" i="8"/>
  <c r="O1021" i="8" l="1"/>
  <c r="M1021" i="8"/>
  <c r="L1021" i="8"/>
  <c r="K1021" i="8"/>
  <c r="J1021" i="8"/>
  <c r="C1022" i="8"/>
  <c r="I1021" i="8"/>
  <c r="H1021" i="8"/>
  <c r="G1021" i="8"/>
  <c r="N1021" i="8"/>
  <c r="O1022" i="8" l="1"/>
  <c r="M1022" i="8"/>
  <c r="L1022" i="8"/>
  <c r="K1022" i="8"/>
  <c r="J1022" i="8"/>
  <c r="C1023" i="8"/>
  <c r="I1022" i="8"/>
  <c r="H1022" i="8"/>
  <c r="G1022" i="8"/>
  <c r="N1022" i="8"/>
  <c r="O1023" i="8" l="1"/>
  <c r="M1023" i="8"/>
  <c r="L1023" i="8"/>
  <c r="K1023" i="8"/>
  <c r="J1023" i="8"/>
  <c r="C1024" i="8"/>
  <c r="I1023" i="8"/>
  <c r="H1023" i="8"/>
  <c r="G1023" i="8"/>
  <c r="N1023" i="8"/>
  <c r="O1024" i="8" l="1"/>
  <c r="M1024" i="8"/>
  <c r="L1024" i="8"/>
  <c r="K1024" i="8"/>
  <c r="J1024" i="8"/>
  <c r="C1025" i="8"/>
  <c r="I1024" i="8"/>
  <c r="H1024" i="8"/>
  <c r="G1024" i="8"/>
  <c r="N1024" i="8"/>
  <c r="O1025" i="8" l="1"/>
  <c r="M1025" i="8"/>
  <c r="L1025" i="8"/>
  <c r="K1025" i="8"/>
  <c r="J1025" i="8"/>
  <c r="C1026" i="8"/>
  <c r="I1025" i="8"/>
  <c r="H1025" i="8"/>
  <c r="N1025" i="8"/>
  <c r="G1025" i="8"/>
  <c r="O1026" i="8" l="1"/>
  <c r="M1026" i="8"/>
  <c r="L1026" i="8"/>
  <c r="K1026" i="8"/>
  <c r="J1026" i="8"/>
  <c r="C1027" i="8"/>
  <c r="I1026" i="8"/>
  <c r="H1026" i="8"/>
  <c r="G1026" i="8"/>
  <c r="N1026" i="8"/>
  <c r="O1027" i="8" l="1"/>
  <c r="M1027" i="8"/>
  <c r="L1027" i="8"/>
  <c r="K1027" i="8"/>
  <c r="J1027" i="8"/>
  <c r="C1028" i="8"/>
  <c r="I1027" i="8"/>
  <c r="H1027" i="8"/>
  <c r="G1027" i="8"/>
  <c r="N1027" i="8"/>
  <c r="O1028" i="8" l="1"/>
  <c r="M1028" i="8"/>
  <c r="L1028" i="8"/>
  <c r="K1028" i="8"/>
  <c r="J1028" i="8"/>
  <c r="C1029" i="8"/>
  <c r="I1028" i="8"/>
  <c r="H1028" i="8"/>
  <c r="G1028" i="8"/>
  <c r="N1028" i="8"/>
  <c r="O1029" i="8" l="1"/>
  <c r="M1029" i="8"/>
  <c r="L1029" i="8"/>
  <c r="K1029" i="8"/>
  <c r="J1029" i="8"/>
  <c r="C1030" i="8"/>
  <c r="H1029" i="8"/>
  <c r="I1029" i="8"/>
  <c r="G1029" i="8"/>
  <c r="N1029" i="8"/>
  <c r="O1030" i="8" l="1"/>
  <c r="M1030" i="8"/>
  <c r="L1030" i="8"/>
  <c r="J1030" i="8"/>
  <c r="K1030" i="8"/>
  <c r="C1031" i="8"/>
  <c r="I1030" i="8"/>
  <c r="H1030" i="8"/>
  <c r="G1030" i="8"/>
  <c r="N1030" i="8"/>
  <c r="O1031" i="8" l="1"/>
  <c r="M1031" i="8"/>
  <c r="L1031" i="8"/>
  <c r="K1031" i="8"/>
  <c r="J1031" i="8"/>
  <c r="C1032" i="8"/>
  <c r="I1031" i="8"/>
  <c r="G1031" i="8"/>
  <c r="H1031" i="8"/>
  <c r="N1031" i="8"/>
  <c r="O1032" i="8" l="1"/>
  <c r="M1032" i="8"/>
  <c r="L1032" i="8"/>
  <c r="K1032" i="8"/>
  <c r="J1032" i="8"/>
  <c r="C1033" i="8"/>
  <c r="I1032" i="8"/>
  <c r="H1032" i="8"/>
  <c r="G1032" i="8"/>
  <c r="N1032" i="8"/>
  <c r="O1033" i="8" l="1"/>
  <c r="M1033" i="8"/>
  <c r="L1033" i="8"/>
  <c r="K1033" i="8"/>
  <c r="J1033" i="8"/>
  <c r="C1034" i="8"/>
  <c r="I1033" i="8"/>
  <c r="H1033" i="8"/>
  <c r="G1033" i="8"/>
  <c r="N1033" i="8"/>
  <c r="O1034" i="8" l="1"/>
  <c r="M1034" i="8"/>
  <c r="L1034" i="8"/>
  <c r="J1034" i="8"/>
  <c r="K1034" i="8"/>
  <c r="C1035" i="8"/>
  <c r="I1034" i="8"/>
  <c r="H1034" i="8"/>
  <c r="G1034" i="8"/>
  <c r="N1034" i="8"/>
  <c r="O1035" i="8" l="1"/>
  <c r="M1035" i="8"/>
  <c r="L1035" i="8"/>
  <c r="K1035" i="8"/>
  <c r="J1035" i="8"/>
  <c r="C1036" i="8"/>
  <c r="I1035" i="8"/>
  <c r="G1035" i="8"/>
  <c r="H1035" i="8"/>
  <c r="N1035" i="8"/>
  <c r="O1036" i="8" l="1"/>
  <c r="M1036" i="8"/>
  <c r="L1036" i="8"/>
  <c r="K1036" i="8"/>
  <c r="J1036" i="8"/>
  <c r="C1037" i="8"/>
  <c r="I1036" i="8"/>
  <c r="H1036" i="8"/>
  <c r="G1036" i="8"/>
  <c r="N1036" i="8"/>
  <c r="O1037" i="8" l="1"/>
  <c r="M1037" i="8"/>
  <c r="L1037" i="8"/>
  <c r="K1037" i="8"/>
  <c r="J1037" i="8"/>
  <c r="C1038" i="8"/>
  <c r="I1037" i="8"/>
  <c r="H1037" i="8"/>
  <c r="G1037" i="8"/>
  <c r="N1037" i="8"/>
  <c r="O1038" i="8" l="1"/>
  <c r="M1038" i="8"/>
  <c r="L1038" i="8"/>
  <c r="K1038" i="8"/>
  <c r="J1038" i="8"/>
  <c r="C1039" i="8"/>
  <c r="I1038" i="8"/>
  <c r="H1038" i="8"/>
  <c r="G1038" i="8"/>
  <c r="N1038" i="8"/>
  <c r="O1039" i="8" l="1"/>
  <c r="M1039" i="8"/>
  <c r="L1039" i="8"/>
  <c r="K1039" i="8"/>
  <c r="J1039" i="8"/>
  <c r="C1040" i="8"/>
  <c r="I1039" i="8"/>
  <c r="H1039" i="8"/>
  <c r="G1039" i="8"/>
  <c r="N1039" i="8"/>
  <c r="O1040" i="8" l="1"/>
  <c r="M1040" i="8"/>
  <c r="L1040" i="8"/>
  <c r="K1040" i="8"/>
  <c r="J1040" i="8"/>
  <c r="C1041" i="8"/>
  <c r="I1040" i="8"/>
  <c r="H1040" i="8"/>
  <c r="G1040" i="8"/>
  <c r="N1040" i="8"/>
  <c r="O1041" i="8" l="1"/>
  <c r="M1041" i="8"/>
  <c r="L1041" i="8"/>
  <c r="K1041" i="8"/>
  <c r="J1041" i="8"/>
  <c r="C1042" i="8"/>
  <c r="I1041" i="8"/>
  <c r="H1041" i="8"/>
  <c r="N1041" i="8"/>
  <c r="G1041" i="8"/>
  <c r="O1042" i="8" l="1"/>
  <c r="M1042" i="8"/>
  <c r="L1042" i="8"/>
  <c r="K1042" i="8"/>
  <c r="J1042" i="8"/>
  <c r="C1043" i="8"/>
  <c r="I1042" i="8"/>
  <c r="H1042" i="8"/>
  <c r="G1042" i="8"/>
  <c r="N1042" i="8"/>
  <c r="O1043" i="8" l="1"/>
  <c r="M1043" i="8"/>
  <c r="L1043" i="8"/>
  <c r="K1043" i="8"/>
  <c r="J1043" i="8"/>
  <c r="C1044" i="8"/>
  <c r="I1043" i="8"/>
  <c r="H1043" i="8"/>
  <c r="G1043" i="8"/>
  <c r="N1043" i="8"/>
  <c r="O1044" i="8" l="1"/>
  <c r="M1044" i="8"/>
  <c r="L1044" i="8"/>
  <c r="K1044" i="8"/>
  <c r="J1044" i="8"/>
  <c r="C1045" i="8"/>
  <c r="I1044" i="8"/>
  <c r="H1044" i="8"/>
  <c r="G1044" i="8"/>
  <c r="N1044" i="8"/>
  <c r="O1045" i="8" l="1"/>
  <c r="M1045" i="8"/>
  <c r="L1045" i="8"/>
  <c r="K1045" i="8"/>
  <c r="J1045" i="8"/>
  <c r="C1046" i="8"/>
  <c r="I1045" i="8"/>
  <c r="H1045" i="8"/>
  <c r="G1045" i="8"/>
  <c r="N1045" i="8"/>
  <c r="O1046" i="8" l="1"/>
  <c r="M1046" i="8"/>
  <c r="L1046" i="8"/>
  <c r="J1046" i="8"/>
  <c r="K1046" i="8"/>
  <c r="C1047" i="8"/>
  <c r="I1046" i="8"/>
  <c r="H1046" i="8"/>
  <c r="G1046" i="8"/>
  <c r="N1046" i="8"/>
  <c r="O1047" i="8" l="1"/>
  <c r="M1047" i="8"/>
  <c r="L1047" i="8"/>
  <c r="K1047" i="8"/>
  <c r="J1047" i="8"/>
  <c r="C1048" i="8"/>
  <c r="I1047" i="8"/>
  <c r="G1047" i="8"/>
  <c r="H1047" i="8"/>
  <c r="N1047" i="8"/>
  <c r="O1048" i="8" l="1"/>
  <c r="M1048" i="8"/>
  <c r="L1048" i="8"/>
  <c r="K1048" i="8"/>
  <c r="J1048" i="8"/>
  <c r="C1049" i="8"/>
  <c r="I1048" i="8"/>
  <c r="H1048" i="8"/>
  <c r="G1048" i="8"/>
  <c r="N1048" i="8"/>
  <c r="O1049" i="8" l="1"/>
  <c r="M1049" i="8"/>
  <c r="L1049" i="8"/>
  <c r="K1049" i="8"/>
  <c r="J1049" i="8"/>
  <c r="C1050" i="8"/>
  <c r="I1049" i="8"/>
  <c r="H1049" i="8"/>
  <c r="G1049" i="8"/>
  <c r="N1049" i="8"/>
  <c r="O1050" i="8" l="1"/>
  <c r="M1050" i="8"/>
  <c r="L1050" i="8"/>
  <c r="J1050" i="8"/>
  <c r="K1050" i="8"/>
  <c r="C1051" i="8"/>
  <c r="I1050" i="8"/>
  <c r="H1050" i="8"/>
  <c r="G1050" i="8"/>
  <c r="N1050" i="8"/>
  <c r="O1051" i="8" l="1"/>
  <c r="M1051" i="8"/>
  <c r="L1051" i="8"/>
  <c r="K1051" i="8"/>
  <c r="J1051" i="8"/>
  <c r="C1052" i="8"/>
  <c r="I1051" i="8"/>
  <c r="G1051" i="8"/>
  <c r="H1051" i="8"/>
  <c r="N1051" i="8"/>
  <c r="O1052" i="8" l="1"/>
  <c r="M1052" i="8"/>
  <c r="L1052" i="8"/>
  <c r="K1052" i="8"/>
  <c r="J1052" i="8"/>
  <c r="C1053" i="8"/>
  <c r="I1052" i="8"/>
  <c r="H1052" i="8"/>
  <c r="G1052" i="8"/>
  <c r="N1052" i="8"/>
  <c r="O1053" i="8" l="1"/>
  <c r="M1053" i="8"/>
  <c r="L1053" i="8"/>
  <c r="K1053" i="8"/>
  <c r="J1053" i="8"/>
  <c r="C1054" i="8"/>
  <c r="I1053" i="8"/>
  <c r="H1053" i="8"/>
  <c r="G1053" i="8"/>
  <c r="N1053" i="8"/>
  <c r="O1054" i="8" l="1"/>
  <c r="M1054" i="8"/>
  <c r="L1054" i="8"/>
  <c r="K1054" i="8"/>
  <c r="J1054" i="8"/>
  <c r="C1055" i="8"/>
  <c r="I1054" i="8"/>
  <c r="H1054" i="8"/>
  <c r="G1054" i="8"/>
  <c r="N1054" i="8"/>
  <c r="O1055" i="8" l="1"/>
  <c r="M1055" i="8"/>
  <c r="L1055" i="8"/>
  <c r="K1055" i="8"/>
  <c r="J1055" i="8"/>
  <c r="C1056" i="8"/>
  <c r="I1055" i="8"/>
  <c r="H1055" i="8"/>
  <c r="G1055" i="8"/>
  <c r="N1055" i="8"/>
  <c r="O1056" i="8" l="1"/>
  <c r="M1056" i="8"/>
  <c r="L1056" i="8"/>
  <c r="K1056" i="8"/>
  <c r="J1056" i="8"/>
  <c r="C1057" i="8"/>
  <c r="I1056" i="8"/>
  <c r="H1056" i="8"/>
  <c r="G1056" i="8"/>
  <c r="N1056" i="8"/>
  <c r="O1057" i="8" l="1"/>
  <c r="M1057" i="8"/>
  <c r="L1057" i="8"/>
  <c r="K1057" i="8"/>
  <c r="J1057" i="8"/>
  <c r="C1058" i="8"/>
  <c r="I1057" i="8"/>
  <c r="H1057" i="8"/>
  <c r="N1057" i="8"/>
  <c r="G1057" i="8"/>
  <c r="O1058" i="8" l="1"/>
  <c r="M1058" i="8"/>
  <c r="L1058" i="8"/>
  <c r="K1058" i="8"/>
  <c r="J1058" i="8"/>
  <c r="C1059" i="8"/>
  <c r="I1058" i="8"/>
  <c r="H1058" i="8"/>
  <c r="G1058" i="8"/>
  <c r="N1058" i="8"/>
  <c r="O1059" i="8" l="1"/>
  <c r="M1059" i="8"/>
  <c r="L1059" i="8"/>
  <c r="K1059" i="8"/>
  <c r="J1059" i="8"/>
  <c r="C1060" i="8"/>
  <c r="I1059" i="8"/>
  <c r="H1059" i="8"/>
  <c r="G1059" i="8"/>
  <c r="N1059" i="8"/>
  <c r="O1060" i="8" l="1"/>
  <c r="M1060" i="8"/>
  <c r="L1060" i="8"/>
  <c r="K1060" i="8"/>
  <c r="J1060" i="8"/>
  <c r="C1061" i="8"/>
  <c r="I1060" i="8"/>
  <c r="H1060" i="8"/>
  <c r="G1060" i="8"/>
  <c r="N1060" i="8"/>
  <c r="O1061" i="8" l="1"/>
  <c r="M1061" i="8"/>
  <c r="L1061" i="8"/>
  <c r="K1061" i="8"/>
  <c r="J1061" i="8"/>
  <c r="C1062" i="8"/>
  <c r="I1061" i="8"/>
  <c r="H1061" i="8"/>
  <c r="N1061" i="8"/>
  <c r="G1061" i="8"/>
  <c r="O1062" i="8" l="1"/>
  <c r="M1062" i="8"/>
  <c r="L1062" i="8"/>
  <c r="J1062" i="8"/>
  <c r="K1062" i="8"/>
  <c r="C1063" i="8"/>
  <c r="I1062" i="8"/>
  <c r="H1062" i="8"/>
  <c r="G1062" i="8"/>
  <c r="N1062" i="8"/>
  <c r="O1063" i="8" l="1"/>
  <c r="M1063" i="8"/>
  <c r="L1063" i="8"/>
  <c r="K1063" i="8"/>
  <c r="J1063" i="8"/>
  <c r="C1064" i="8"/>
  <c r="I1063" i="8"/>
  <c r="G1063" i="8"/>
  <c r="H1063" i="8"/>
  <c r="N1063" i="8"/>
  <c r="O1064" i="8" l="1"/>
  <c r="M1064" i="8"/>
  <c r="L1064" i="8"/>
  <c r="K1064" i="8"/>
  <c r="J1064" i="8"/>
  <c r="C1065" i="8"/>
  <c r="I1064" i="8"/>
  <c r="H1064" i="8"/>
  <c r="G1064" i="8"/>
  <c r="N1064" i="8"/>
  <c r="O1065" i="8" l="1"/>
  <c r="M1065" i="8"/>
  <c r="K1065" i="8"/>
  <c r="J1065" i="8"/>
  <c r="L1065" i="8"/>
  <c r="C1066" i="8"/>
  <c r="I1065" i="8"/>
  <c r="H1065" i="8"/>
  <c r="G1065" i="8"/>
  <c r="N1065" i="8"/>
  <c r="O1066" i="8" l="1"/>
  <c r="M1066" i="8"/>
  <c r="L1066" i="8"/>
  <c r="J1066" i="8"/>
  <c r="K1066" i="8"/>
  <c r="C1067" i="8"/>
  <c r="I1066" i="8"/>
  <c r="H1066" i="8"/>
  <c r="G1066" i="8"/>
  <c r="N1066" i="8"/>
  <c r="O1067" i="8" l="1"/>
  <c r="M1067" i="8"/>
  <c r="L1067" i="8"/>
  <c r="K1067" i="8"/>
  <c r="J1067" i="8"/>
  <c r="C1068" i="8"/>
  <c r="I1067" i="8"/>
  <c r="G1067" i="8"/>
  <c r="H1067" i="8"/>
  <c r="N1067" i="8"/>
  <c r="O1068" i="8" l="1"/>
  <c r="M1068" i="8"/>
  <c r="L1068" i="8"/>
  <c r="K1068" i="8"/>
  <c r="J1068" i="8"/>
  <c r="C1069" i="8"/>
  <c r="I1068" i="8"/>
  <c r="H1068" i="8"/>
  <c r="G1068" i="8"/>
  <c r="N1068" i="8"/>
  <c r="O1069" i="8" l="1"/>
  <c r="M1069" i="8"/>
  <c r="L1069" i="8"/>
  <c r="K1069" i="8"/>
  <c r="J1069" i="8"/>
  <c r="C1070" i="8"/>
  <c r="I1069" i="8"/>
  <c r="H1069" i="8"/>
  <c r="G1069" i="8"/>
  <c r="N1069" i="8"/>
  <c r="O1070" i="8" l="1"/>
  <c r="M1070" i="8"/>
  <c r="L1070" i="8"/>
  <c r="K1070" i="8"/>
  <c r="J1070" i="8"/>
  <c r="C1071" i="8"/>
  <c r="I1070" i="8"/>
  <c r="H1070" i="8"/>
  <c r="G1070" i="8"/>
  <c r="N1070" i="8"/>
  <c r="O1071" i="8" l="1"/>
  <c r="M1071" i="8"/>
  <c r="L1071" i="8"/>
  <c r="K1071" i="8"/>
  <c r="J1071" i="8"/>
  <c r="C1072" i="8"/>
  <c r="I1071" i="8"/>
  <c r="H1071" i="8"/>
  <c r="G1071" i="8"/>
  <c r="N1071" i="8"/>
  <c r="O1072" i="8" l="1"/>
  <c r="M1072" i="8"/>
  <c r="L1072" i="8"/>
  <c r="K1072" i="8"/>
  <c r="J1072" i="8"/>
  <c r="C1073" i="8"/>
  <c r="I1072" i="8"/>
  <c r="H1072" i="8"/>
  <c r="G1072" i="8"/>
  <c r="N1072" i="8"/>
  <c r="O1073" i="8" l="1"/>
  <c r="M1073" i="8"/>
  <c r="L1073" i="8"/>
  <c r="K1073" i="8"/>
  <c r="J1073" i="8"/>
  <c r="C1074" i="8"/>
  <c r="I1073" i="8"/>
  <c r="H1073" i="8"/>
  <c r="N1073" i="8"/>
  <c r="G1073" i="8"/>
  <c r="O1074" i="8" l="1"/>
  <c r="M1074" i="8"/>
  <c r="L1074" i="8"/>
  <c r="K1074" i="8"/>
  <c r="J1074" i="8"/>
  <c r="C1075" i="8"/>
  <c r="I1074" i="8"/>
  <c r="H1074" i="8"/>
  <c r="G1074" i="8"/>
  <c r="N1074" i="8"/>
  <c r="O1075" i="8" l="1"/>
  <c r="M1075" i="8"/>
  <c r="L1075" i="8"/>
  <c r="K1075" i="8"/>
  <c r="J1075" i="8"/>
  <c r="C1076" i="8"/>
  <c r="I1075" i="8"/>
  <c r="H1075" i="8"/>
  <c r="G1075" i="8"/>
  <c r="N1075" i="8"/>
  <c r="O1076" i="8" l="1"/>
  <c r="M1076" i="8"/>
  <c r="L1076" i="8"/>
  <c r="K1076" i="8"/>
  <c r="J1076" i="8"/>
  <c r="C1077" i="8"/>
  <c r="I1076" i="8"/>
  <c r="H1076" i="8"/>
  <c r="G1076" i="8"/>
  <c r="N1076" i="8"/>
  <c r="O1077" i="8" l="1"/>
  <c r="M1077" i="8"/>
  <c r="L1077" i="8"/>
  <c r="K1077" i="8"/>
  <c r="J1077" i="8"/>
  <c r="C1078" i="8"/>
  <c r="I1077" i="8"/>
  <c r="H1077" i="8"/>
  <c r="G1077" i="8"/>
  <c r="N1077" i="8"/>
  <c r="O1078" i="8" l="1"/>
  <c r="M1078" i="8"/>
  <c r="L1078" i="8"/>
  <c r="J1078" i="8"/>
  <c r="K1078" i="8"/>
  <c r="C1079" i="8"/>
  <c r="I1078" i="8"/>
  <c r="H1078" i="8"/>
  <c r="G1078" i="8"/>
  <c r="N1078" i="8"/>
  <c r="O1079" i="8" l="1"/>
  <c r="M1079" i="8"/>
  <c r="L1079" i="8"/>
  <c r="K1079" i="8"/>
  <c r="J1079" i="8"/>
  <c r="C1080" i="8"/>
  <c r="I1079" i="8"/>
  <c r="G1079" i="8"/>
  <c r="H1079" i="8"/>
  <c r="N1079" i="8"/>
  <c r="O1080" i="8" l="1"/>
  <c r="M1080" i="8"/>
  <c r="L1080" i="8"/>
  <c r="K1080" i="8"/>
  <c r="J1080" i="8"/>
  <c r="C1081" i="8"/>
  <c r="I1080" i="8"/>
  <c r="H1080" i="8"/>
  <c r="G1080" i="8"/>
  <c r="N1080" i="8"/>
  <c r="O1081" i="8" l="1"/>
  <c r="M1081" i="8"/>
  <c r="L1081" i="8"/>
  <c r="K1081" i="8"/>
  <c r="J1081" i="8"/>
  <c r="C1082" i="8"/>
  <c r="I1081" i="8"/>
  <c r="H1081" i="8"/>
  <c r="G1081" i="8"/>
  <c r="N1081" i="8"/>
  <c r="O1082" i="8" l="1"/>
  <c r="M1082" i="8"/>
  <c r="J1082" i="8"/>
  <c r="L1082" i="8"/>
  <c r="K1082" i="8"/>
  <c r="C1083" i="8"/>
  <c r="I1082" i="8"/>
  <c r="H1082" i="8"/>
  <c r="G1082" i="8"/>
  <c r="N1082" i="8"/>
  <c r="O1083" i="8" l="1"/>
  <c r="M1083" i="8"/>
  <c r="L1083" i="8"/>
  <c r="K1083" i="8"/>
  <c r="J1083" i="8"/>
  <c r="C1084" i="8"/>
  <c r="I1083" i="8"/>
  <c r="G1083" i="8"/>
  <c r="H1083" i="8"/>
  <c r="N1083" i="8"/>
  <c r="O1084" i="8" l="1"/>
  <c r="M1084" i="8"/>
  <c r="L1084" i="8"/>
  <c r="K1084" i="8"/>
  <c r="J1084" i="8"/>
  <c r="C1085" i="8"/>
  <c r="I1084" i="8"/>
  <c r="H1084" i="8"/>
  <c r="G1084" i="8"/>
  <c r="N1084" i="8"/>
  <c r="O1085" i="8" l="1"/>
  <c r="M1085" i="8"/>
  <c r="L1085" i="8"/>
  <c r="K1085" i="8"/>
  <c r="J1085" i="8"/>
  <c r="C1086" i="8"/>
  <c r="I1085" i="8"/>
  <c r="H1085" i="8"/>
  <c r="G1085" i="8"/>
  <c r="N1085" i="8"/>
  <c r="O1086" i="8" l="1"/>
  <c r="M1086" i="8"/>
  <c r="L1086" i="8"/>
  <c r="K1086" i="8"/>
  <c r="J1086" i="8"/>
  <c r="C1087" i="8"/>
  <c r="I1086" i="8"/>
  <c r="H1086" i="8"/>
  <c r="G1086" i="8"/>
  <c r="N1086" i="8"/>
  <c r="O1087" i="8" l="1"/>
  <c r="M1087" i="8"/>
  <c r="L1087" i="8"/>
  <c r="K1087" i="8"/>
  <c r="J1087" i="8"/>
  <c r="C1088" i="8"/>
  <c r="I1087" i="8"/>
  <c r="H1087" i="8"/>
  <c r="G1087" i="8"/>
  <c r="N1087" i="8"/>
  <c r="O1088" i="8" l="1"/>
  <c r="M1088" i="8"/>
  <c r="L1088" i="8"/>
  <c r="K1088" i="8"/>
  <c r="J1088" i="8"/>
  <c r="C1089" i="8"/>
  <c r="I1088" i="8"/>
  <c r="H1088" i="8"/>
  <c r="G1088" i="8"/>
  <c r="N1088" i="8"/>
  <c r="O1089" i="8" l="1"/>
  <c r="M1089" i="8"/>
  <c r="L1089" i="8"/>
  <c r="K1089" i="8"/>
  <c r="J1089" i="8"/>
  <c r="C1090" i="8"/>
  <c r="I1089" i="8"/>
  <c r="H1089" i="8"/>
  <c r="N1089" i="8"/>
  <c r="G1089" i="8"/>
  <c r="O1090" i="8" l="1"/>
  <c r="M1090" i="8"/>
  <c r="L1090" i="8"/>
  <c r="K1090" i="8"/>
  <c r="J1090" i="8"/>
  <c r="C1091" i="8"/>
  <c r="I1090" i="8"/>
  <c r="H1090" i="8"/>
  <c r="G1090" i="8"/>
  <c r="N1090" i="8"/>
  <c r="O1091" i="8" l="1"/>
  <c r="M1091" i="8"/>
  <c r="L1091" i="8"/>
  <c r="K1091" i="8"/>
  <c r="J1091" i="8"/>
  <c r="C1092" i="8"/>
  <c r="I1091" i="8"/>
  <c r="H1091" i="8"/>
  <c r="G1091" i="8"/>
  <c r="N1091" i="8"/>
  <c r="O1092" i="8" l="1"/>
  <c r="M1092" i="8"/>
  <c r="L1092" i="8"/>
  <c r="K1092" i="8"/>
  <c r="J1092" i="8"/>
  <c r="C1093" i="8"/>
  <c r="I1092" i="8"/>
  <c r="H1092" i="8"/>
  <c r="G1092" i="8"/>
  <c r="N1092" i="8"/>
  <c r="O1093" i="8" l="1"/>
  <c r="M1093" i="8"/>
  <c r="L1093" i="8"/>
  <c r="K1093" i="8"/>
  <c r="J1093" i="8"/>
  <c r="C1094" i="8"/>
  <c r="H1093" i="8"/>
  <c r="I1093" i="8"/>
  <c r="N1093" i="8"/>
  <c r="G1093" i="8"/>
  <c r="O1094" i="8" l="1"/>
  <c r="M1094" i="8"/>
  <c r="L1094" i="8"/>
  <c r="J1094" i="8"/>
  <c r="K1094" i="8"/>
  <c r="C1095" i="8"/>
  <c r="I1094" i="8"/>
  <c r="H1094" i="8"/>
  <c r="G1094" i="8"/>
  <c r="N1094" i="8"/>
  <c r="O1095" i="8" l="1"/>
  <c r="M1095" i="8"/>
  <c r="L1095" i="8"/>
  <c r="K1095" i="8"/>
  <c r="J1095" i="8"/>
  <c r="C1096" i="8"/>
  <c r="I1095" i="8"/>
  <c r="G1095" i="8"/>
  <c r="H1095" i="8"/>
  <c r="N1095" i="8"/>
  <c r="O1096" i="8" l="1"/>
  <c r="M1096" i="8"/>
  <c r="L1096" i="8"/>
  <c r="K1096" i="8"/>
  <c r="J1096" i="8"/>
  <c r="C1097" i="8"/>
  <c r="I1096" i="8"/>
  <c r="H1096" i="8"/>
  <c r="G1096" i="8"/>
  <c r="N1096" i="8"/>
  <c r="O1097" i="8" l="1"/>
  <c r="M1097" i="8"/>
  <c r="L1097" i="8"/>
  <c r="K1097" i="8"/>
  <c r="J1097" i="8"/>
  <c r="C1098" i="8"/>
  <c r="I1097" i="8"/>
  <c r="H1097" i="8"/>
  <c r="G1097" i="8"/>
  <c r="N1097" i="8"/>
  <c r="O1098" i="8" l="1"/>
  <c r="M1098" i="8"/>
  <c r="L1098" i="8"/>
  <c r="J1098" i="8"/>
  <c r="K1098" i="8"/>
  <c r="C1099" i="8"/>
  <c r="I1098" i="8"/>
  <c r="H1098" i="8"/>
  <c r="G1098" i="8"/>
  <c r="N1098" i="8"/>
  <c r="O1099" i="8" l="1"/>
  <c r="M1099" i="8"/>
  <c r="L1099" i="8"/>
  <c r="K1099" i="8"/>
  <c r="J1099" i="8"/>
  <c r="C1100" i="8"/>
  <c r="I1099" i="8"/>
  <c r="G1099" i="8"/>
  <c r="H1099" i="8"/>
  <c r="N1099" i="8"/>
  <c r="O1100" i="8" l="1"/>
  <c r="M1100" i="8"/>
  <c r="L1100" i="8"/>
  <c r="K1100" i="8"/>
  <c r="J1100" i="8"/>
  <c r="C1101" i="8"/>
  <c r="I1100" i="8"/>
  <c r="H1100" i="8"/>
  <c r="G1100" i="8"/>
  <c r="N1100" i="8"/>
  <c r="O1101" i="8" l="1"/>
  <c r="M1101" i="8"/>
  <c r="L1101" i="8"/>
  <c r="K1101" i="8"/>
  <c r="J1101" i="8"/>
  <c r="C1102" i="8"/>
  <c r="I1101" i="8"/>
  <c r="H1101" i="8"/>
  <c r="G1101" i="8"/>
  <c r="N1101" i="8"/>
  <c r="O1102" i="8" l="1"/>
  <c r="M1102" i="8"/>
  <c r="L1102" i="8"/>
  <c r="K1102" i="8"/>
  <c r="J1102" i="8"/>
  <c r="C1103" i="8"/>
  <c r="I1102" i="8"/>
  <c r="H1102" i="8"/>
  <c r="G1102" i="8"/>
  <c r="N1102" i="8"/>
  <c r="O1103" i="8" l="1"/>
  <c r="M1103" i="8"/>
  <c r="L1103" i="8"/>
  <c r="K1103" i="8"/>
  <c r="J1103" i="8"/>
  <c r="C1104" i="8"/>
  <c r="I1103" i="8"/>
  <c r="H1103" i="8"/>
  <c r="G1103" i="8"/>
  <c r="N1103" i="8"/>
  <c r="O1104" i="8" l="1"/>
  <c r="M1104" i="8"/>
  <c r="L1104" i="8"/>
  <c r="K1104" i="8"/>
  <c r="J1104" i="8"/>
  <c r="C1105" i="8"/>
  <c r="I1104" i="8"/>
  <c r="H1104" i="8"/>
  <c r="G1104" i="8"/>
  <c r="N1104" i="8"/>
  <c r="O1105" i="8" l="1"/>
  <c r="M1105" i="8"/>
  <c r="L1105" i="8"/>
  <c r="K1105" i="8"/>
  <c r="J1105" i="8"/>
  <c r="C1106" i="8"/>
  <c r="I1105" i="8"/>
  <c r="H1105" i="8"/>
  <c r="N1105" i="8"/>
  <c r="G1105" i="8"/>
  <c r="O1106" i="8" l="1"/>
  <c r="M1106" i="8"/>
  <c r="L1106" i="8"/>
  <c r="K1106" i="8"/>
  <c r="J1106" i="8"/>
  <c r="C1107" i="8"/>
  <c r="I1106" i="8"/>
  <c r="H1106" i="8"/>
  <c r="G1106" i="8"/>
  <c r="N1106" i="8"/>
  <c r="O1107" i="8" l="1"/>
  <c r="M1107" i="8"/>
  <c r="L1107" i="8"/>
  <c r="K1107" i="8"/>
  <c r="J1107" i="8"/>
  <c r="C1108" i="8"/>
  <c r="I1107" i="8"/>
  <c r="H1107" i="8"/>
  <c r="G1107" i="8"/>
  <c r="N1107" i="8"/>
  <c r="O1108" i="8" l="1"/>
  <c r="M1108" i="8"/>
  <c r="L1108" i="8"/>
  <c r="K1108" i="8"/>
  <c r="J1108" i="8"/>
  <c r="C1109" i="8"/>
  <c r="I1108" i="8"/>
  <c r="H1108" i="8"/>
  <c r="G1108" i="8"/>
  <c r="N1108" i="8"/>
  <c r="O1109" i="8" l="1"/>
  <c r="M1109" i="8"/>
  <c r="L1109" i="8"/>
  <c r="K1109" i="8"/>
  <c r="J1109" i="8"/>
  <c r="C1110" i="8"/>
  <c r="I1109" i="8"/>
  <c r="H1109" i="8"/>
  <c r="G1109" i="8"/>
  <c r="N1109" i="8"/>
  <c r="O1110" i="8" l="1"/>
  <c r="M1110" i="8"/>
  <c r="L1110" i="8"/>
  <c r="J1110" i="8"/>
  <c r="K1110" i="8"/>
  <c r="C1111" i="8"/>
  <c r="I1110" i="8"/>
  <c r="H1110" i="8"/>
  <c r="G1110" i="8"/>
  <c r="N1110" i="8"/>
  <c r="O1111" i="8" l="1"/>
  <c r="M1111" i="8"/>
  <c r="L1111" i="8"/>
  <c r="K1111" i="8"/>
  <c r="J1111" i="8"/>
  <c r="C1112" i="8"/>
  <c r="I1111" i="8"/>
  <c r="G1111" i="8"/>
  <c r="H1111" i="8"/>
  <c r="N1111" i="8"/>
  <c r="O1112" i="8" l="1"/>
  <c r="M1112" i="8"/>
  <c r="L1112" i="8"/>
  <c r="K1112" i="8"/>
  <c r="J1112" i="8"/>
  <c r="C1113" i="8"/>
  <c r="I1112" i="8"/>
  <c r="H1112" i="8"/>
  <c r="G1112" i="8"/>
  <c r="N1112" i="8"/>
  <c r="O1113" i="8" l="1"/>
  <c r="M1113" i="8"/>
  <c r="L1113" i="8"/>
  <c r="K1113" i="8"/>
  <c r="J1113" i="8"/>
  <c r="C1114" i="8"/>
  <c r="I1113" i="8"/>
  <c r="H1113" i="8"/>
  <c r="G1113" i="8"/>
  <c r="N1113" i="8"/>
  <c r="O1114" i="8" l="1"/>
  <c r="M1114" i="8"/>
  <c r="L1114" i="8"/>
  <c r="J1114" i="8"/>
  <c r="K1114" i="8"/>
  <c r="C1115" i="8"/>
  <c r="H1114" i="8"/>
  <c r="G1114" i="8"/>
  <c r="I1114" i="8"/>
  <c r="N1114" i="8"/>
  <c r="O1115" i="8" l="1"/>
  <c r="M1115" i="8"/>
  <c r="L1115" i="8"/>
  <c r="K1115" i="8"/>
  <c r="J1115" i="8"/>
  <c r="C1116" i="8"/>
  <c r="I1115" i="8"/>
  <c r="G1115" i="8"/>
  <c r="H1115" i="8"/>
  <c r="N1115" i="8"/>
  <c r="O1116" i="8" l="1"/>
  <c r="M1116" i="8"/>
  <c r="L1116" i="8"/>
  <c r="K1116" i="8"/>
  <c r="J1116" i="8"/>
  <c r="C1117" i="8"/>
  <c r="I1116" i="8"/>
  <c r="H1116" i="8"/>
  <c r="G1116" i="8"/>
  <c r="N1116" i="8"/>
  <c r="O1117" i="8" l="1"/>
  <c r="M1117" i="8"/>
  <c r="L1117" i="8"/>
  <c r="K1117" i="8"/>
  <c r="J1117" i="8"/>
  <c r="C1118" i="8"/>
  <c r="I1117" i="8"/>
  <c r="H1117" i="8"/>
  <c r="G1117" i="8"/>
  <c r="N1117" i="8"/>
  <c r="O1118" i="8" l="1"/>
  <c r="M1118" i="8"/>
  <c r="L1118" i="8"/>
  <c r="K1118" i="8"/>
  <c r="J1118" i="8"/>
  <c r="C1119" i="8"/>
  <c r="I1118" i="8"/>
  <c r="H1118" i="8"/>
  <c r="G1118" i="8"/>
  <c r="N1118" i="8"/>
  <c r="O1119" i="8" l="1"/>
  <c r="M1119" i="8"/>
  <c r="L1119" i="8"/>
  <c r="K1119" i="8"/>
  <c r="J1119" i="8"/>
  <c r="C1120" i="8"/>
  <c r="I1119" i="8"/>
  <c r="H1119" i="8"/>
  <c r="G1119" i="8"/>
  <c r="N1119" i="8"/>
  <c r="O1120" i="8" l="1"/>
  <c r="M1120" i="8"/>
  <c r="L1120" i="8"/>
  <c r="K1120" i="8"/>
  <c r="J1120" i="8"/>
  <c r="C1121" i="8"/>
  <c r="I1120" i="8"/>
  <c r="H1120" i="8"/>
  <c r="G1120" i="8"/>
  <c r="N1120" i="8"/>
  <c r="O1121" i="8" l="1"/>
  <c r="M1121" i="8"/>
  <c r="L1121" i="8"/>
  <c r="K1121" i="8"/>
  <c r="J1121" i="8"/>
  <c r="C1122" i="8"/>
  <c r="I1121" i="8"/>
  <c r="H1121" i="8"/>
  <c r="N1121" i="8"/>
  <c r="G1121" i="8"/>
  <c r="O1122" i="8" l="1"/>
  <c r="M1122" i="8"/>
  <c r="L1122" i="8"/>
  <c r="K1122" i="8"/>
  <c r="J1122" i="8"/>
  <c r="C1123" i="8"/>
  <c r="I1122" i="8"/>
  <c r="H1122" i="8"/>
  <c r="G1122" i="8"/>
  <c r="N1122" i="8"/>
  <c r="O1123" i="8" l="1"/>
  <c r="M1123" i="8"/>
  <c r="L1123" i="8"/>
  <c r="K1123" i="8"/>
  <c r="J1123" i="8"/>
  <c r="C1124" i="8"/>
  <c r="I1123" i="8"/>
  <c r="H1123" i="8"/>
  <c r="G1123" i="8"/>
  <c r="N1123" i="8"/>
  <c r="O1124" i="8" l="1"/>
  <c r="M1124" i="8"/>
  <c r="L1124" i="8"/>
  <c r="K1124" i="8"/>
  <c r="J1124" i="8"/>
  <c r="C1125" i="8"/>
  <c r="I1124" i="8"/>
  <c r="H1124" i="8"/>
  <c r="G1124" i="8"/>
  <c r="N1124" i="8"/>
  <c r="O1125" i="8" l="1"/>
  <c r="M1125" i="8"/>
  <c r="L1125" i="8"/>
  <c r="K1125" i="8"/>
  <c r="J1125" i="8"/>
  <c r="C1126" i="8"/>
  <c r="I1125" i="8"/>
  <c r="H1125" i="8"/>
  <c r="N1125" i="8"/>
  <c r="G1125" i="8"/>
  <c r="O1126" i="8" l="1"/>
  <c r="M1126" i="8"/>
  <c r="L1126" i="8"/>
  <c r="J1126" i="8"/>
  <c r="K1126" i="8"/>
  <c r="C1127" i="8"/>
  <c r="I1126" i="8"/>
  <c r="H1126" i="8"/>
  <c r="G1126" i="8"/>
  <c r="N1126" i="8"/>
  <c r="O1127" i="8" l="1"/>
  <c r="M1127" i="8"/>
  <c r="L1127" i="8"/>
  <c r="K1127" i="8"/>
  <c r="J1127" i="8"/>
  <c r="C1128" i="8"/>
  <c r="I1127" i="8"/>
  <c r="G1127" i="8"/>
  <c r="H1127" i="8"/>
  <c r="N1127" i="8"/>
  <c r="O1128" i="8" l="1"/>
  <c r="M1128" i="8"/>
  <c r="L1128" i="8"/>
  <c r="K1128" i="8"/>
  <c r="J1128" i="8"/>
  <c r="C1129" i="8"/>
  <c r="I1128" i="8"/>
  <c r="H1128" i="8"/>
  <c r="G1128" i="8"/>
  <c r="N1128" i="8"/>
  <c r="O1129" i="8" l="1"/>
  <c r="M1129" i="8"/>
  <c r="L1129" i="8"/>
  <c r="K1129" i="8"/>
  <c r="J1129" i="8"/>
  <c r="C1130" i="8"/>
  <c r="I1129" i="8"/>
  <c r="H1129" i="8"/>
  <c r="G1129" i="8"/>
  <c r="N1129" i="8"/>
  <c r="O1130" i="8" l="1"/>
  <c r="M1130" i="8"/>
  <c r="J1130" i="8"/>
  <c r="L1130" i="8"/>
  <c r="K1130" i="8"/>
  <c r="C1131" i="8"/>
  <c r="I1130" i="8"/>
  <c r="H1130" i="8"/>
  <c r="G1130" i="8"/>
  <c r="N1130" i="8"/>
  <c r="O1131" i="8" l="1"/>
  <c r="M1131" i="8"/>
  <c r="L1131" i="8"/>
  <c r="K1131" i="8"/>
  <c r="J1131" i="8"/>
  <c r="C1132" i="8"/>
  <c r="I1131" i="8"/>
  <c r="G1131" i="8"/>
  <c r="H1131" i="8"/>
  <c r="N1131" i="8"/>
  <c r="O1132" i="8" l="1"/>
  <c r="M1132" i="8"/>
  <c r="L1132" i="8"/>
  <c r="K1132" i="8"/>
  <c r="J1132" i="8"/>
  <c r="C1133" i="8"/>
  <c r="I1132" i="8"/>
  <c r="H1132" i="8"/>
  <c r="G1132" i="8"/>
  <c r="N1132" i="8"/>
  <c r="O1133" i="8" l="1"/>
  <c r="M1133" i="8"/>
  <c r="L1133" i="8"/>
  <c r="K1133" i="8"/>
  <c r="J1133" i="8"/>
  <c r="C1134" i="8"/>
  <c r="I1133" i="8"/>
  <c r="H1133" i="8"/>
  <c r="G1133" i="8"/>
  <c r="N1133" i="8"/>
  <c r="O1134" i="8" l="1"/>
  <c r="M1134" i="8"/>
  <c r="L1134" i="8"/>
  <c r="K1134" i="8"/>
  <c r="J1134" i="8"/>
  <c r="C1135" i="8"/>
  <c r="I1134" i="8"/>
  <c r="H1134" i="8"/>
  <c r="G1134" i="8"/>
  <c r="N1134" i="8"/>
  <c r="O1135" i="8" l="1"/>
  <c r="M1135" i="8"/>
  <c r="L1135" i="8"/>
  <c r="K1135" i="8"/>
  <c r="J1135" i="8"/>
  <c r="C1136" i="8"/>
  <c r="I1135" i="8"/>
  <c r="H1135" i="8"/>
  <c r="G1135" i="8"/>
  <c r="N1135" i="8"/>
  <c r="O1136" i="8" l="1"/>
  <c r="M1136" i="8"/>
  <c r="L1136" i="8"/>
  <c r="K1136" i="8"/>
  <c r="J1136" i="8"/>
  <c r="C1137" i="8"/>
  <c r="I1136" i="8"/>
  <c r="H1136" i="8"/>
  <c r="G1136" i="8"/>
  <c r="N1136" i="8"/>
  <c r="O1137" i="8" l="1"/>
  <c r="M1137" i="8"/>
  <c r="L1137" i="8"/>
  <c r="K1137" i="8"/>
  <c r="J1137" i="8"/>
  <c r="C1138" i="8"/>
  <c r="I1137" i="8"/>
  <c r="H1137" i="8"/>
  <c r="N1137" i="8"/>
  <c r="G1137" i="8"/>
  <c r="O1138" i="8" l="1"/>
  <c r="M1138" i="8"/>
  <c r="L1138" i="8"/>
  <c r="K1138" i="8"/>
  <c r="J1138" i="8"/>
  <c r="C1139" i="8"/>
  <c r="I1138" i="8"/>
  <c r="H1138" i="8"/>
  <c r="G1138" i="8"/>
  <c r="N1138" i="8"/>
  <c r="O1139" i="8" l="1"/>
  <c r="M1139" i="8"/>
  <c r="L1139" i="8"/>
  <c r="K1139" i="8"/>
  <c r="J1139" i="8"/>
  <c r="C1140" i="8"/>
  <c r="I1139" i="8"/>
  <c r="H1139" i="8"/>
  <c r="G1139" i="8"/>
  <c r="N1139" i="8"/>
  <c r="O1140" i="8" l="1"/>
  <c r="M1140" i="8"/>
  <c r="L1140" i="8"/>
  <c r="K1140" i="8"/>
  <c r="J1140" i="8"/>
  <c r="C1141" i="8"/>
  <c r="I1140" i="8"/>
  <c r="H1140" i="8"/>
  <c r="G1140" i="8"/>
  <c r="N1140" i="8"/>
  <c r="O1141" i="8" l="1"/>
  <c r="M1141" i="8"/>
  <c r="L1141" i="8"/>
  <c r="K1141" i="8"/>
  <c r="J1141" i="8"/>
  <c r="C1142" i="8"/>
  <c r="I1141" i="8"/>
  <c r="H1141" i="8"/>
  <c r="G1141" i="8"/>
  <c r="N1141" i="8"/>
  <c r="O1142" i="8" l="1"/>
  <c r="M1142" i="8"/>
  <c r="L1142" i="8"/>
  <c r="J1142" i="8"/>
  <c r="K1142" i="8"/>
  <c r="C1143" i="8"/>
  <c r="I1142" i="8"/>
  <c r="H1142" i="8"/>
  <c r="G1142" i="8"/>
  <c r="N1142" i="8"/>
  <c r="O1143" i="8" l="1"/>
  <c r="M1143" i="8"/>
  <c r="L1143" i="8"/>
  <c r="K1143" i="8"/>
  <c r="J1143" i="8"/>
  <c r="C1144" i="8"/>
  <c r="I1143" i="8"/>
  <c r="G1143" i="8"/>
  <c r="H1143" i="8"/>
  <c r="N1143" i="8"/>
  <c r="O1144" i="8" l="1"/>
  <c r="M1144" i="8"/>
  <c r="L1144" i="8"/>
  <c r="K1144" i="8"/>
  <c r="J1144" i="8"/>
  <c r="C1145" i="8"/>
  <c r="I1144" i="8"/>
  <c r="H1144" i="8"/>
  <c r="G1144" i="8"/>
  <c r="N1144" i="8"/>
  <c r="O1145" i="8" l="1"/>
  <c r="M1145" i="8"/>
  <c r="L1145" i="8"/>
  <c r="K1145" i="8"/>
  <c r="J1145" i="8"/>
  <c r="C1146" i="8"/>
  <c r="I1145" i="8"/>
  <c r="H1145" i="8"/>
  <c r="G1145" i="8"/>
  <c r="N1145" i="8"/>
  <c r="O1146" i="8" l="1"/>
  <c r="M1146" i="8"/>
  <c r="J1146" i="8"/>
  <c r="K1146" i="8"/>
  <c r="L1146" i="8"/>
  <c r="C1147" i="8"/>
  <c r="I1146" i="8"/>
  <c r="H1146" i="8"/>
  <c r="G1146" i="8"/>
  <c r="N1146" i="8"/>
  <c r="O1147" i="8" l="1"/>
  <c r="M1147" i="8"/>
  <c r="L1147" i="8"/>
  <c r="K1147" i="8"/>
  <c r="J1147" i="8"/>
  <c r="C1148" i="8"/>
  <c r="I1147" i="8"/>
  <c r="G1147" i="8"/>
  <c r="H1147" i="8"/>
  <c r="N1147" i="8"/>
  <c r="O1148" i="8" l="1"/>
  <c r="M1148" i="8"/>
  <c r="L1148" i="8"/>
  <c r="K1148" i="8"/>
  <c r="J1148" i="8"/>
  <c r="C1149" i="8"/>
  <c r="I1148" i="8"/>
  <c r="H1148" i="8"/>
  <c r="G1148" i="8"/>
  <c r="N1148" i="8"/>
  <c r="O1149" i="8" l="1"/>
  <c r="M1149" i="8"/>
  <c r="L1149" i="8"/>
  <c r="K1149" i="8"/>
  <c r="J1149" i="8"/>
  <c r="C1150" i="8"/>
  <c r="I1149" i="8"/>
  <c r="H1149" i="8"/>
  <c r="G1149" i="8"/>
  <c r="N1149" i="8"/>
  <c r="O1150" i="8" l="1"/>
  <c r="M1150" i="8"/>
  <c r="L1150" i="8"/>
  <c r="K1150" i="8"/>
  <c r="J1150" i="8"/>
  <c r="C1151" i="8"/>
  <c r="I1150" i="8"/>
  <c r="H1150" i="8"/>
  <c r="G1150" i="8"/>
  <c r="N1150" i="8"/>
  <c r="O1151" i="8" l="1"/>
  <c r="M1151" i="8"/>
  <c r="L1151" i="8"/>
  <c r="K1151" i="8"/>
  <c r="J1151" i="8"/>
  <c r="C1152" i="8"/>
  <c r="I1151" i="8"/>
  <c r="H1151" i="8"/>
  <c r="G1151" i="8"/>
  <c r="N1151" i="8"/>
  <c r="O1152" i="8" l="1"/>
  <c r="M1152" i="8"/>
  <c r="L1152" i="8"/>
  <c r="K1152" i="8"/>
  <c r="J1152" i="8"/>
  <c r="C1153" i="8"/>
  <c r="I1152" i="8"/>
  <c r="H1152" i="8"/>
  <c r="G1152" i="8"/>
  <c r="N1152" i="8"/>
  <c r="O1153" i="8" l="1"/>
  <c r="M1153" i="8"/>
  <c r="L1153" i="8"/>
  <c r="K1153" i="8"/>
  <c r="J1153" i="8"/>
  <c r="C1154" i="8"/>
  <c r="I1153" i="8"/>
  <c r="H1153" i="8"/>
  <c r="N1153" i="8"/>
  <c r="G1153" i="8"/>
  <c r="O1154" i="8" l="1"/>
  <c r="M1154" i="8"/>
  <c r="L1154" i="8"/>
  <c r="K1154" i="8"/>
  <c r="J1154" i="8"/>
  <c r="C1155" i="8"/>
  <c r="I1154" i="8"/>
  <c r="H1154" i="8"/>
  <c r="G1154" i="8"/>
  <c r="N1154" i="8"/>
  <c r="O1155" i="8" l="1"/>
  <c r="M1155" i="8"/>
  <c r="L1155" i="8"/>
  <c r="K1155" i="8"/>
  <c r="J1155" i="8"/>
  <c r="C1156" i="8"/>
  <c r="I1155" i="8"/>
  <c r="H1155" i="8"/>
  <c r="G1155" i="8"/>
  <c r="N1155" i="8"/>
  <c r="O1156" i="8" l="1"/>
  <c r="M1156" i="8"/>
  <c r="L1156" i="8"/>
  <c r="K1156" i="8"/>
  <c r="J1156" i="8"/>
  <c r="C1157" i="8"/>
  <c r="I1156" i="8"/>
  <c r="H1156" i="8"/>
  <c r="G1156" i="8"/>
  <c r="N1156" i="8"/>
  <c r="O1157" i="8" l="1"/>
  <c r="M1157" i="8"/>
  <c r="L1157" i="8"/>
  <c r="K1157" i="8"/>
  <c r="J1157" i="8"/>
  <c r="C1158" i="8"/>
  <c r="I1157" i="8"/>
  <c r="H1157" i="8"/>
  <c r="N1157" i="8"/>
  <c r="G1157" i="8"/>
  <c r="O1158" i="8" l="1"/>
  <c r="M1158" i="8"/>
  <c r="L1158" i="8"/>
  <c r="J1158" i="8"/>
  <c r="K1158" i="8"/>
  <c r="C1159" i="8"/>
  <c r="I1158" i="8"/>
  <c r="H1158" i="8"/>
  <c r="G1158" i="8"/>
  <c r="N1158" i="8"/>
  <c r="O1159" i="8" l="1"/>
  <c r="M1159" i="8"/>
  <c r="L1159" i="8"/>
  <c r="K1159" i="8"/>
  <c r="J1159" i="8"/>
  <c r="C1160" i="8"/>
  <c r="I1159" i="8"/>
  <c r="G1159" i="8"/>
  <c r="H1159" i="8"/>
  <c r="N1159" i="8"/>
  <c r="O1160" i="8" l="1"/>
  <c r="M1160" i="8"/>
  <c r="L1160" i="8"/>
  <c r="K1160" i="8"/>
  <c r="J1160" i="8"/>
  <c r="C1161" i="8"/>
  <c r="I1160" i="8"/>
  <c r="H1160" i="8"/>
  <c r="G1160" i="8"/>
  <c r="N1160" i="8"/>
  <c r="O1161" i="8" l="1"/>
  <c r="M1161" i="8"/>
  <c r="L1161" i="8"/>
  <c r="K1161" i="8"/>
  <c r="J1161" i="8"/>
  <c r="C1162" i="8"/>
  <c r="I1161" i="8"/>
  <c r="H1161" i="8"/>
  <c r="G1161" i="8"/>
  <c r="N1161" i="8"/>
  <c r="O1162" i="8" l="1"/>
  <c r="M1162" i="8"/>
  <c r="L1162" i="8"/>
  <c r="J1162" i="8"/>
  <c r="K1162" i="8"/>
  <c r="C1163" i="8"/>
  <c r="I1162" i="8"/>
  <c r="H1162" i="8"/>
  <c r="G1162" i="8"/>
  <c r="N1162" i="8"/>
  <c r="O1163" i="8" l="1"/>
  <c r="M1163" i="8"/>
  <c r="L1163" i="8"/>
  <c r="K1163" i="8"/>
  <c r="J1163" i="8"/>
  <c r="C1164" i="8"/>
  <c r="I1163" i="8"/>
  <c r="G1163" i="8"/>
  <c r="H1163" i="8"/>
  <c r="N1163" i="8"/>
  <c r="O1164" i="8" l="1"/>
  <c r="M1164" i="8"/>
  <c r="L1164" i="8"/>
  <c r="K1164" i="8"/>
  <c r="J1164" i="8"/>
  <c r="C1165" i="8"/>
  <c r="I1164" i="8"/>
  <c r="H1164" i="8"/>
  <c r="G1164" i="8"/>
  <c r="N1164" i="8"/>
  <c r="O1165" i="8" l="1"/>
  <c r="M1165" i="8"/>
  <c r="L1165" i="8"/>
  <c r="K1165" i="8"/>
  <c r="J1165" i="8"/>
  <c r="C1166" i="8"/>
  <c r="I1165" i="8"/>
  <c r="H1165" i="8"/>
  <c r="G1165" i="8"/>
  <c r="N1165" i="8"/>
  <c r="O1166" i="8" l="1"/>
  <c r="M1166" i="8"/>
  <c r="L1166" i="8"/>
  <c r="K1166" i="8"/>
  <c r="J1166" i="8"/>
  <c r="C1167" i="8"/>
  <c r="I1166" i="8"/>
  <c r="H1166" i="8"/>
  <c r="G1166" i="8"/>
  <c r="N1166" i="8"/>
  <c r="O1167" i="8" l="1"/>
  <c r="M1167" i="8"/>
  <c r="L1167" i="8"/>
  <c r="K1167" i="8"/>
  <c r="J1167" i="8"/>
  <c r="C1168" i="8"/>
  <c r="I1167" i="8"/>
  <c r="H1167" i="8"/>
  <c r="G1167" i="8"/>
  <c r="N1167" i="8"/>
  <c r="O1168" i="8" l="1"/>
  <c r="M1168" i="8"/>
  <c r="L1168" i="8"/>
  <c r="K1168" i="8"/>
  <c r="J1168" i="8"/>
  <c r="C1169" i="8"/>
  <c r="I1168" i="8"/>
  <c r="H1168" i="8"/>
  <c r="G1168" i="8"/>
  <c r="N1168" i="8"/>
  <c r="O1169" i="8" l="1"/>
  <c r="M1169" i="8"/>
  <c r="L1169" i="8"/>
  <c r="K1169" i="8"/>
  <c r="J1169" i="8"/>
  <c r="C1170" i="8"/>
  <c r="I1169" i="8"/>
  <c r="H1169" i="8"/>
  <c r="N1169" i="8"/>
  <c r="G1169" i="8"/>
  <c r="O1170" i="8" l="1"/>
  <c r="M1170" i="8"/>
  <c r="L1170" i="8"/>
  <c r="K1170" i="8"/>
  <c r="J1170" i="8"/>
  <c r="C1171" i="8"/>
  <c r="I1170" i="8"/>
  <c r="H1170" i="8"/>
  <c r="G1170" i="8"/>
  <c r="N1170" i="8"/>
  <c r="O1171" i="8" l="1"/>
  <c r="M1171" i="8"/>
  <c r="L1171" i="8"/>
  <c r="K1171" i="8"/>
  <c r="J1171" i="8"/>
  <c r="C1172" i="8"/>
  <c r="I1171" i="8"/>
  <c r="H1171" i="8"/>
  <c r="G1171" i="8"/>
  <c r="N1171" i="8"/>
  <c r="O1172" i="8" l="1"/>
  <c r="M1172" i="8"/>
  <c r="L1172" i="8"/>
  <c r="K1172" i="8"/>
  <c r="J1172" i="8"/>
  <c r="C1173" i="8"/>
  <c r="I1172" i="8"/>
  <c r="H1172" i="8"/>
  <c r="G1172" i="8"/>
  <c r="N1172" i="8"/>
  <c r="O1173" i="8" l="1"/>
  <c r="M1173" i="8"/>
  <c r="L1173" i="8"/>
  <c r="K1173" i="8"/>
  <c r="J1173" i="8"/>
  <c r="C1174" i="8"/>
  <c r="I1173" i="8"/>
  <c r="H1173" i="8"/>
  <c r="G1173" i="8"/>
  <c r="N1173" i="8"/>
  <c r="O1174" i="8" l="1"/>
  <c r="M1174" i="8"/>
  <c r="L1174" i="8"/>
  <c r="J1174" i="8"/>
  <c r="K1174" i="8"/>
  <c r="C1175" i="8"/>
  <c r="I1174" i="8"/>
  <c r="H1174" i="8"/>
  <c r="G1174" i="8"/>
  <c r="N1174" i="8"/>
  <c r="O1175" i="8" l="1"/>
  <c r="M1175" i="8"/>
  <c r="L1175" i="8"/>
  <c r="K1175" i="8"/>
  <c r="J1175" i="8"/>
  <c r="C1176" i="8"/>
  <c r="I1175" i="8"/>
  <c r="G1175" i="8"/>
  <c r="H1175" i="8"/>
  <c r="N1175" i="8"/>
  <c r="O1176" i="8" l="1"/>
  <c r="M1176" i="8"/>
  <c r="L1176" i="8"/>
  <c r="K1176" i="8"/>
  <c r="J1176" i="8"/>
  <c r="C1177" i="8"/>
  <c r="I1176" i="8"/>
  <c r="H1176" i="8"/>
  <c r="G1176" i="8"/>
  <c r="N1176" i="8"/>
  <c r="O1177" i="8" l="1"/>
  <c r="M1177" i="8"/>
  <c r="L1177" i="8"/>
  <c r="K1177" i="8"/>
  <c r="J1177" i="8"/>
  <c r="C1178" i="8"/>
  <c r="I1177" i="8"/>
  <c r="H1177" i="8"/>
  <c r="G1177" i="8"/>
  <c r="N1177" i="8"/>
  <c r="O1178" i="8" l="1"/>
  <c r="M1178" i="8"/>
  <c r="L1178" i="8"/>
  <c r="J1178" i="8"/>
  <c r="K1178" i="8"/>
  <c r="C1179" i="8"/>
  <c r="I1178" i="8"/>
  <c r="H1178" i="8"/>
  <c r="G1178" i="8"/>
  <c r="N1178" i="8"/>
  <c r="O1179" i="8" l="1"/>
  <c r="M1179" i="8"/>
  <c r="L1179" i="8"/>
  <c r="K1179" i="8"/>
  <c r="J1179" i="8"/>
  <c r="C1180" i="8"/>
  <c r="I1179" i="8"/>
  <c r="G1179" i="8"/>
  <c r="H1179" i="8"/>
  <c r="N1179" i="8"/>
  <c r="O1180" i="8" l="1"/>
  <c r="M1180" i="8"/>
  <c r="L1180" i="8"/>
  <c r="K1180" i="8"/>
  <c r="J1180" i="8"/>
  <c r="C1181" i="8"/>
  <c r="I1180" i="8"/>
  <c r="H1180" i="8"/>
  <c r="G1180" i="8"/>
  <c r="N1180" i="8"/>
  <c r="O1181" i="8" l="1"/>
  <c r="M1181" i="8"/>
  <c r="L1181" i="8"/>
  <c r="K1181" i="8"/>
  <c r="J1181" i="8"/>
  <c r="C1182" i="8"/>
  <c r="I1181" i="8"/>
  <c r="H1181" i="8"/>
  <c r="G1181" i="8"/>
  <c r="N1181" i="8"/>
  <c r="O1182" i="8" l="1"/>
  <c r="M1182" i="8"/>
  <c r="L1182" i="8"/>
  <c r="K1182" i="8"/>
  <c r="J1182" i="8"/>
  <c r="C1183" i="8"/>
  <c r="I1182" i="8"/>
  <c r="H1182" i="8"/>
  <c r="G1182" i="8"/>
  <c r="N1182" i="8"/>
  <c r="O1183" i="8" l="1"/>
  <c r="M1183" i="8"/>
  <c r="L1183" i="8"/>
  <c r="K1183" i="8"/>
  <c r="J1183" i="8"/>
  <c r="C1184" i="8"/>
  <c r="I1183" i="8"/>
  <c r="H1183" i="8"/>
  <c r="G1183" i="8"/>
  <c r="N1183" i="8"/>
  <c r="O1184" i="8" l="1"/>
  <c r="M1184" i="8"/>
  <c r="L1184" i="8"/>
  <c r="K1184" i="8"/>
  <c r="J1184" i="8"/>
  <c r="C1185" i="8"/>
  <c r="I1184" i="8"/>
  <c r="H1184" i="8"/>
  <c r="G1184" i="8"/>
  <c r="N1184" i="8"/>
  <c r="O1185" i="8" l="1"/>
  <c r="M1185" i="8"/>
  <c r="L1185" i="8"/>
  <c r="K1185" i="8"/>
  <c r="J1185" i="8"/>
  <c r="C1186" i="8"/>
  <c r="I1185" i="8"/>
  <c r="H1185" i="8"/>
  <c r="N1185" i="8"/>
  <c r="G1185" i="8"/>
  <c r="O1186" i="8" l="1"/>
  <c r="M1186" i="8"/>
  <c r="L1186" i="8"/>
  <c r="K1186" i="8"/>
  <c r="J1186" i="8"/>
  <c r="C1187" i="8"/>
  <c r="I1186" i="8"/>
  <c r="H1186" i="8"/>
  <c r="G1186" i="8"/>
  <c r="N1186" i="8"/>
  <c r="O1187" i="8" l="1"/>
  <c r="M1187" i="8"/>
  <c r="L1187" i="8"/>
  <c r="K1187" i="8"/>
  <c r="J1187" i="8"/>
  <c r="C1188" i="8"/>
  <c r="I1187" i="8"/>
  <c r="H1187" i="8"/>
  <c r="G1187" i="8"/>
  <c r="N1187" i="8"/>
  <c r="O1188" i="8" l="1"/>
  <c r="M1188" i="8"/>
  <c r="L1188" i="8"/>
  <c r="K1188" i="8"/>
  <c r="J1188" i="8"/>
  <c r="C1189" i="8"/>
  <c r="I1188" i="8"/>
  <c r="H1188" i="8"/>
  <c r="G1188" i="8"/>
  <c r="N1188" i="8"/>
  <c r="O1189" i="8" l="1"/>
  <c r="M1189" i="8"/>
  <c r="L1189" i="8"/>
  <c r="K1189" i="8"/>
  <c r="J1189" i="8"/>
  <c r="C1190" i="8"/>
  <c r="I1189" i="8"/>
  <c r="H1189" i="8"/>
  <c r="N1189" i="8"/>
  <c r="G1189" i="8"/>
  <c r="O1190" i="8" l="1"/>
  <c r="M1190" i="8"/>
  <c r="L1190" i="8"/>
  <c r="J1190" i="8"/>
  <c r="K1190" i="8"/>
  <c r="C1191" i="8"/>
  <c r="I1190" i="8"/>
  <c r="H1190" i="8"/>
  <c r="G1190" i="8"/>
  <c r="N1190" i="8"/>
  <c r="O1191" i="8" l="1"/>
  <c r="M1191" i="8"/>
  <c r="L1191" i="8"/>
  <c r="K1191" i="8"/>
  <c r="J1191" i="8"/>
  <c r="C1192" i="8"/>
  <c r="I1191" i="8"/>
  <c r="G1191" i="8"/>
  <c r="H1191" i="8"/>
  <c r="N1191" i="8"/>
  <c r="O1192" i="8" l="1"/>
  <c r="M1192" i="8"/>
  <c r="L1192" i="8"/>
  <c r="K1192" i="8"/>
  <c r="J1192" i="8"/>
  <c r="C1193" i="8"/>
  <c r="I1192" i="8"/>
  <c r="H1192" i="8"/>
  <c r="G1192" i="8"/>
  <c r="N1192" i="8"/>
  <c r="O1193" i="8" l="1"/>
  <c r="M1193" i="8"/>
  <c r="L1193" i="8"/>
  <c r="K1193" i="8"/>
  <c r="J1193" i="8"/>
  <c r="C1194" i="8"/>
  <c r="I1193" i="8"/>
  <c r="H1193" i="8"/>
  <c r="G1193" i="8"/>
  <c r="N1193" i="8"/>
  <c r="O1194" i="8" l="1"/>
  <c r="M1194" i="8"/>
  <c r="J1194" i="8"/>
  <c r="L1194" i="8"/>
  <c r="K1194" i="8"/>
  <c r="C1195" i="8"/>
  <c r="I1194" i="8"/>
  <c r="H1194" i="8"/>
  <c r="G1194" i="8"/>
  <c r="N1194" i="8"/>
  <c r="O1195" i="8" l="1"/>
  <c r="M1195" i="8"/>
  <c r="L1195" i="8"/>
  <c r="K1195" i="8"/>
  <c r="J1195" i="8"/>
  <c r="C1196" i="8"/>
  <c r="I1195" i="8"/>
  <c r="G1195" i="8"/>
  <c r="H1195" i="8"/>
  <c r="N1195" i="8"/>
  <c r="O1196" i="8" l="1"/>
  <c r="M1196" i="8"/>
  <c r="L1196" i="8"/>
  <c r="K1196" i="8"/>
  <c r="J1196" i="8"/>
  <c r="C1197" i="8"/>
  <c r="I1196" i="8"/>
  <c r="H1196" i="8"/>
  <c r="G1196" i="8"/>
  <c r="N1196" i="8"/>
  <c r="O1197" i="8" l="1"/>
  <c r="M1197" i="8"/>
  <c r="L1197" i="8"/>
  <c r="K1197" i="8"/>
  <c r="J1197" i="8"/>
  <c r="C1198" i="8"/>
  <c r="I1197" i="8"/>
  <c r="H1197" i="8"/>
  <c r="G1197" i="8"/>
  <c r="N1197" i="8"/>
  <c r="O1198" i="8" l="1"/>
  <c r="M1198" i="8"/>
  <c r="L1198" i="8"/>
  <c r="K1198" i="8"/>
  <c r="J1198" i="8"/>
  <c r="C1199" i="8"/>
  <c r="I1198" i="8"/>
  <c r="H1198" i="8"/>
  <c r="G1198" i="8"/>
  <c r="N1198" i="8"/>
  <c r="O1199" i="8" l="1"/>
  <c r="M1199" i="8"/>
  <c r="L1199" i="8"/>
  <c r="K1199" i="8"/>
  <c r="J1199" i="8"/>
  <c r="C1200" i="8"/>
  <c r="I1199" i="8"/>
  <c r="H1199" i="8"/>
  <c r="G1199" i="8"/>
  <c r="N1199" i="8"/>
  <c r="O1200" i="8" l="1"/>
  <c r="M1200" i="8"/>
  <c r="L1200" i="8"/>
  <c r="K1200" i="8"/>
  <c r="J1200" i="8"/>
  <c r="C1201" i="8"/>
  <c r="I1200" i="8"/>
  <c r="H1200" i="8"/>
  <c r="G1200" i="8"/>
  <c r="N1200" i="8"/>
  <c r="O1201" i="8" l="1"/>
  <c r="M1201" i="8"/>
  <c r="L1201" i="8"/>
  <c r="K1201" i="8"/>
  <c r="J1201" i="8"/>
  <c r="C1202" i="8"/>
  <c r="I1201" i="8"/>
  <c r="H1201" i="8"/>
  <c r="N1201" i="8"/>
  <c r="G1201" i="8"/>
  <c r="O1202" i="8" l="1"/>
  <c r="M1202" i="8"/>
  <c r="L1202" i="8"/>
  <c r="K1202" i="8"/>
  <c r="J1202" i="8"/>
  <c r="C1203" i="8"/>
  <c r="I1202" i="8"/>
  <c r="H1202" i="8"/>
  <c r="G1202" i="8"/>
  <c r="N1202" i="8"/>
  <c r="O1203" i="8" l="1"/>
  <c r="M1203" i="8"/>
  <c r="L1203" i="8"/>
  <c r="K1203" i="8"/>
  <c r="J1203" i="8"/>
  <c r="C1204" i="8"/>
  <c r="I1203" i="8"/>
  <c r="H1203" i="8"/>
  <c r="G1203" i="8"/>
  <c r="N1203" i="8"/>
  <c r="O1204" i="8" l="1"/>
  <c r="M1204" i="8"/>
  <c r="L1204" i="8"/>
  <c r="K1204" i="8"/>
  <c r="J1204" i="8"/>
  <c r="C1205" i="8"/>
  <c r="I1204" i="8"/>
  <c r="H1204" i="8"/>
  <c r="G1204" i="8"/>
  <c r="N1204" i="8"/>
  <c r="O1205" i="8" l="1"/>
  <c r="M1205" i="8"/>
  <c r="L1205" i="8"/>
  <c r="K1205" i="8"/>
  <c r="J1205" i="8"/>
  <c r="C1206" i="8"/>
  <c r="I1205" i="8"/>
  <c r="H1205" i="8"/>
  <c r="G1205" i="8"/>
  <c r="N1205" i="8"/>
  <c r="O1206" i="8" l="1"/>
  <c r="M1206" i="8"/>
  <c r="L1206" i="8"/>
  <c r="J1206" i="8"/>
  <c r="K1206" i="8"/>
  <c r="C1207" i="8"/>
  <c r="I1206" i="8"/>
  <c r="H1206" i="8"/>
  <c r="G1206" i="8"/>
  <c r="N1206" i="8"/>
  <c r="O1207" i="8" l="1"/>
  <c r="M1207" i="8"/>
  <c r="L1207" i="8"/>
  <c r="K1207" i="8"/>
  <c r="J1207" i="8"/>
  <c r="C1208" i="8"/>
  <c r="I1207" i="8"/>
  <c r="G1207" i="8"/>
  <c r="H1207" i="8"/>
  <c r="N1207" i="8"/>
  <c r="O1208" i="8" l="1"/>
  <c r="M1208" i="8"/>
  <c r="L1208" i="8"/>
  <c r="K1208" i="8"/>
  <c r="J1208" i="8"/>
  <c r="C1209" i="8"/>
  <c r="I1208" i="8"/>
  <c r="H1208" i="8"/>
  <c r="G1208" i="8"/>
  <c r="N1208" i="8"/>
  <c r="O1209" i="8" l="1"/>
  <c r="M1209" i="8"/>
  <c r="L1209" i="8"/>
  <c r="K1209" i="8"/>
  <c r="J1209" i="8"/>
  <c r="C1210" i="8"/>
  <c r="I1209" i="8"/>
  <c r="H1209" i="8"/>
  <c r="G1209" i="8"/>
  <c r="N1209" i="8"/>
  <c r="O1210" i="8" l="1"/>
  <c r="M1210" i="8"/>
  <c r="J1210" i="8"/>
  <c r="L1210" i="8"/>
  <c r="K1210" i="8"/>
  <c r="C1211" i="8"/>
  <c r="I1210" i="8"/>
  <c r="H1210" i="8"/>
  <c r="G1210" i="8"/>
  <c r="N1210" i="8"/>
  <c r="O1211" i="8" l="1"/>
  <c r="M1211" i="8"/>
  <c r="L1211" i="8"/>
  <c r="K1211" i="8"/>
  <c r="J1211" i="8"/>
  <c r="C1212" i="8"/>
  <c r="I1211" i="8"/>
  <c r="G1211" i="8"/>
  <c r="H1211" i="8"/>
  <c r="N1211" i="8"/>
  <c r="O1212" i="8" l="1"/>
  <c r="M1212" i="8"/>
  <c r="L1212" i="8"/>
  <c r="K1212" i="8"/>
  <c r="J1212" i="8"/>
  <c r="C1213" i="8"/>
  <c r="I1212" i="8"/>
  <c r="H1212" i="8"/>
  <c r="G1212" i="8"/>
  <c r="N1212" i="8"/>
  <c r="O1213" i="8" l="1"/>
  <c r="M1213" i="8"/>
  <c r="L1213" i="8"/>
  <c r="K1213" i="8"/>
  <c r="J1213" i="8"/>
  <c r="C1214" i="8"/>
  <c r="I1213" i="8"/>
  <c r="H1213" i="8"/>
  <c r="G1213" i="8"/>
  <c r="N1213" i="8"/>
  <c r="O1214" i="8" l="1"/>
  <c r="M1214" i="8"/>
  <c r="L1214" i="8"/>
  <c r="K1214" i="8"/>
  <c r="J1214" i="8"/>
  <c r="C1215" i="8"/>
  <c r="I1214" i="8"/>
  <c r="H1214" i="8"/>
  <c r="G1214" i="8"/>
  <c r="N1214" i="8"/>
  <c r="O1215" i="8" l="1"/>
  <c r="M1215" i="8"/>
  <c r="L1215" i="8"/>
  <c r="K1215" i="8"/>
  <c r="J1215" i="8"/>
  <c r="C1216" i="8"/>
  <c r="I1215" i="8"/>
  <c r="H1215" i="8"/>
  <c r="G1215" i="8"/>
  <c r="N1215" i="8"/>
  <c r="O1216" i="8" l="1"/>
  <c r="M1216" i="8"/>
  <c r="L1216" i="8"/>
  <c r="K1216" i="8"/>
  <c r="J1216" i="8"/>
  <c r="C1217" i="8"/>
  <c r="I1216" i="8"/>
  <c r="H1216" i="8"/>
  <c r="G1216" i="8"/>
  <c r="N1216" i="8"/>
  <c r="O1217" i="8" l="1"/>
  <c r="M1217" i="8"/>
  <c r="L1217" i="8"/>
  <c r="K1217" i="8"/>
  <c r="J1217" i="8"/>
  <c r="C1218" i="8"/>
  <c r="I1217" i="8"/>
  <c r="H1217" i="8"/>
  <c r="N1217" i="8"/>
  <c r="G1217" i="8"/>
  <c r="O1218" i="8" l="1"/>
  <c r="M1218" i="8"/>
  <c r="L1218" i="8"/>
  <c r="K1218" i="8"/>
  <c r="J1218" i="8"/>
  <c r="C1219" i="8"/>
  <c r="I1218" i="8"/>
  <c r="H1218" i="8"/>
  <c r="G1218" i="8"/>
  <c r="N1218" i="8"/>
  <c r="O1219" i="8" l="1"/>
  <c r="M1219" i="8"/>
  <c r="L1219" i="8"/>
  <c r="K1219" i="8"/>
  <c r="J1219" i="8"/>
  <c r="C1220" i="8"/>
  <c r="I1219" i="8"/>
  <c r="H1219" i="8"/>
  <c r="G1219" i="8"/>
  <c r="N1219" i="8"/>
  <c r="O1220" i="8" l="1"/>
  <c r="M1220" i="8"/>
  <c r="L1220" i="8"/>
  <c r="K1220" i="8"/>
  <c r="J1220" i="8"/>
  <c r="C1221" i="8"/>
  <c r="I1220" i="8"/>
  <c r="H1220" i="8"/>
  <c r="G1220" i="8"/>
  <c r="N1220" i="8"/>
  <c r="O1221" i="8" l="1"/>
  <c r="M1221" i="8"/>
  <c r="L1221" i="8"/>
  <c r="K1221" i="8"/>
  <c r="J1221" i="8"/>
  <c r="C1222" i="8"/>
  <c r="I1221" i="8"/>
  <c r="H1221" i="8"/>
  <c r="N1221" i="8"/>
  <c r="G1221" i="8"/>
  <c r="O1222" i="8" l="1"/>
  <c r="M1222" i="8"/>
  <c r="L1222" i="8"/>
  <c r="J1222" i="8"/>
  <c r="K1222" i="8"/>
  <c r="C1223" i="8"/>
  <c r="I1222" i="8"/>
  <c r="H1222" i="8"/>
  <c r="G1222" i="8"/>
  <c r="N1222" i="8"/>
  <c r="O1223" i="8" l="1"/>
  <c r="M1223" i="8"/>
  <c r="L1223" i="8"/>
  <c r="K1223" i="8"/>
  <c r="J1223" i="8"/>
  <c r="C1224" i="8"/>
  <c r="I1223" i="8"/>
  <c r="G1223" i="8"/>
  <c r="H1223" i="8"/>
  <c r="N1223" i="8"/>
  <c r="O1224" i="8" l="1"/>
  <c r="M1224" i="8"/>
  <c r="L1224" i="8"/>
  <c r="K1224" i="8"/>
  <c r="J1224" i="8"/>
  <c r="C1225" i="8"/>
  <c r="I1224" i="8"/>
  <c r="H1224" i="8"/>
  <c r="G1224" i="8"/>
  <c r="N1224" i="8"/>
  <c r="O1225" i="8" l="1"/>
  <c r="M1225" i="8"/>
  <c r="L1225" i="8"/>
  <c r="K1225" i="8"/>
  <c r="J1225" i="8"/>
  <c r="C1226" i="8"/>
  <c r="I1225" i="8"/>
  <c r="H1225" i="8"/>
  <c r="G1225" i="8"/>
  <c r="N1225" i="8"/>
  <c r="O1226" i="8" l="1"/>
  <c r="M1226" i="8"/>
  <c r="L1226" i="8"/>
  <c r="J1226" i="8"/>
  <c r="K1226" i="8"/>
  <c r="C1227" i="8"/>
  <c r="I1226" i="8"/>
  <c r="H1226" i="8"/>
  <c r="G1226" i="8"/>
  <c r="N1226" i="8"/>
  <c r="O1227" i="8" l="1"/>
  <c r="M1227" i="8"/>
  <c r="L1227" i="8"/>
  <c r="K1227" i="8"/>
  <c r="J1227" i="8"/>
  <c r="C1228" i="8"/>
  <c r="I1227" i="8"/>
  <c r="G1227" i="8"/>
  <c r="H1227" i="8"/>
  <c r="N1227" i="8"/>
  <c r="O1228" i="8" l="1"/>
  <c r="M1228" i="8"/>
  <c r="L1228" i="8"/>
  <c r="K1228" i="8"/>
  <c r="J1228" i="8"/>
  <c r="C1229" i="8"/>
  <c r="I1228" i="8"/>
  <c r="H1228" i="8"/>
  <c r="G1228" i="8"/>
  <c r="N1228" i="8"/>
  <c r="O1229" i="8" l="1"/>
  <c r="M1229" i="8"/>
  <c r="L1229" i="8"/>
  <c r="K1229" i="8"/>
  <c r="J1229" i="8"/>
  <c r="C1230" i="8"/>
  <c r="I1229" i="8"/>
  <c r="H1229" i="8"/>
  <c r="G1229" i="8"/>
  <c r="N1229" i="8"/>
  <c r="O1230" i="8" l="1"/>
  <c r="M1230" i="8"/>
  <c r="L1230" i="8"/>
  <c r="K1230" i="8"/>
  <c r="J1230" i="8"/>
  <c r="C1231" i="8"/>
  <c r="I1230" i="8"/>
  <c r="H1230" i="8"/>
  <c r="G1230" i="8"/>
  <c r="N1230" i="8"/>
  <c r="O1231" i="8" l="1"/>
  <c r="M1231" i="8"/>
  <c r="L1231" i="8"/>
  <c r="K1231" i="8"/>
  <c r="J1231" i="8"/>
  <c r="C1232" i="8"/>
  <c r="I1231" i="8"/>
  <c r="H1231" i="8"/>
  <c r="G1231" i="8"/>
  <c r="N1231" i="8"/>
  <c r="O1232" i="8" l="1"/>
  <c r="M1232" i="8"/>
  <c r="L1232" i="8"/>
  <c r="K1232" i="8"/>
  <c r="J1232" i="8"/>
  <c r="C1233" i="8"/>
  <c r="I1232" i="8"/>
  <c r="H1232" i="8"/>
  <c r="G1232" i="8"/>
  <c r="N1232" i="8"/>
  <c r="O1233" i="8" l="1"/>
  <c r="M1233" i="8"/>
  <c r="L1233" i="8"/>
  <c r="K1233" i="8"/>
  <c r="J1233" i="8"/>
  <c r="C1234" i="8"/>
  <c r="I1233" i="8"/>
  <c r="H1233" i="8"/>
  <c r="N1233" i="8"/>
  <c r="G1233" i="8"/>
  <c r="O1234" i="8" l="1"/>
  <c r="M1234" i="8"/>
  <c r="L1234" i="8"/>
  <c r="K1234" i="8"/>
  <c r="J1234" i="8"/>
  <c r="C1235" i="8"/>
  <c r="I1234" i="8"/>
  <c r="H1234" i="8"/>
  <c r="G1234" i="8"/>
  <c r="N1234" i="8"/>
  <c r="O1235" i="8" l="1"/>
  <c r="M1235" i="8"/>
  <c r="L1235" i="8"/>
  <c r="K1235" i="8"/>
  <c r="J1235" i="8"/>
  <c r="C1236" i="8"/>
  <c r="I1235" i="8"/>
  <c r="H1235" i="8"/>
  <c r="G1235" i="8"/>
  <c r="N1235" i="8"/>
  <c r="O1236" i="8" l="1"/>
  <c r="M1236" i="8"/>
  <c r="L1236" i="8"/>
  <c r="K1236" i="8"/>
  <c r="J1236" i="8"/>
  <c r="C1237" i="8"/>
  <c r="I1236" i="8"/>
  <c r="H1236" i="8"/>
  <c r="G1236" i="8"/>
  <c r="N1236" i="8"/>
  <c r="O1237" i="8" l="1"/>
  <c r="M1237" i="8"/>
  <c r="L1237" i="8"/>
  <c r="K1237" i="8"/>
  <c r="J1237" i="8"/>
  <c r="C1238" i="8"/>
  <c r="I1237" i="8"/>
  <c r="H1237" i="8"/>
  <c r="N1237" i="8"/>
  <c r="G1237" i="8"/>
  <c r="O1238" i="8" l="1"/>
  <c r="M1238" i="8"/>
  <c r="L1238" i="8"/>
  <c r="J1238" i="8"/>
  <c r="K1238" i="8"/>
  <c r="C1239" i="8"/>
  <c r="I1238" i="8"/>
  <c r="H1238" i="8"/>
  <c r="G1238" i="8"/>
  <c r="N1238" i="8"/>
  <c r="O1239" i="8" l="1"/>
  <c r="M1239" i="8"/>
  <c r="L1239" i="8"/>
  <c r="K1239" i="8"/>
  <c r="J1239" i="8"/>
  <c r="C1240" i="8"/>
  <c r="I1239" i="8"/>
  <c r="G1239" i="8"/>
  <c r="H1239" i="8"/>
  <c r="N1239" i="8"/>
  <c r="O1240" i="8" l="1"/>
  <c r="M1240" i="8"/>
  <c r="L1240" i="8"/>
  <c r="K1240" i="8"/>
  <c r="J1240" i="8"/>
  <c r="C1241" i="8"/>
  <c r="I1240" i="8"/>
  <c r="H1240" i="8"/>
  <c r="G1240" i="8"/>
  <c r="N1240" i="8"/>
  <c r="O1241" i="8" l="1"/>
  <c r="M1241" i="8"/>
  <c r="L1241" i="8"/>
  <c r="K1241" i="8"/>
  <c r="J1241" i="8"/>
  <c r="C1242" i="8"/>
  <c r="I1241" i="8"/>
  <c r="H1241" i="8"/>
  <c r="G1241" i="8"/>
  <c r="N1241" i="8"/>
  <c r="O1242" i="8" l="1"/>
  <c r="M1242" i="8"/>
  <c r="L1242" i="8"/>
  <c r="J1242" i="8"/>
  <c r="K1242" i="8"/>
  <c r="C1243" i="8"/>
  <c r="I1242" i="8"/>
  <c r="H1242" i="8"/>
  <c r="G1242" i="8"/>
  <c r="N1242" i="8"/>
  <c r="O1243" i="8" l="1"/>
  <c r="M1243" i="8"/>
  <c r="L1243" i="8"/>
  <c r="K1243" i="8"/>
  <c r="J1243" i="8"/>
  <c r="C1244" i="8"/>
  <c r="I1243" i="8"/>
  <c r="G1243" i="8"/>
  <c r="H1243" i="8"/>
  <c r="N1243" i="8"/>
  <c r="O1244" i="8" l="1"/>
  <c r="M1244" i="8"/>
  <c r="L1244" i="8"/>
  <c r="K1244" i="8"/>
  <c r="J1244" i="8"/>
  <c r="C1245" i="8"/>
  <c r="I1244" i="8"/>
  <c r="H1244" i="8"/>
  <c r="G1244" i="8"/>
  <c r="N1244" i="8"/>
  <c r="O1245" i="8" l="1"/>
  <c r="M1245" i="8"/>
  <c r="L1245" i="8"/>
  <c r="K1245" i="8"/>
  <c r="J1245" i="8"/>
  <c r="C1246" i="8"/>
  <c r="I1245" i="8"/>
  <c r="H1245" i="8"/>
  <c r="G1245" i="8"/>
  <c r="N1245" i="8"/>
  <c r="O1246" i="8" l="1"/>
  <c r="M1246" i="8"/>
  <c r="L1246" i="8"/>
  <c r="K1246" i="8"/>
  <c r="J1246" i="8"/>
  <c r="C1247" i="8"/>
  <c r="I1246" i="8"/>
  <c r="H1246" i="8"/>
  <c r="G1246" i="8"/>
  <c r="N1246" i="8"/>
  <c r="O1247" i="8" l="1"/>
  <c r="M1247" i="8"/>
  <c r="L1247" i="8"/>
  <c r="K1247" i="8"/>
  <c r="J1247" i="8"/>
  <c r="C1248" i="8"/>
  <c r="I1247" i="8"/>
  <c r="H1247" i="8"/>
  <c r="G1247" i="8"/>
  <c r="N1247" i="8"/>
  <c r="O1248" i="8" l="1"/>
  <c r="M1248" i="8"/>
  <c r="L1248" i="8"/>
  <c r="K1248" i="8"/>
  <c r="J1248" i="8"/>
  <c r="C1249" i="8"/>
  <c r="I1248" i="8"/>
  <c r="H1248" i="8"/>
  <c r="G1248" i="8"/>
  <c r="N1248" i="8"/>
  <c r="O1249" i="8" l="1"/>
  <c r="M1249" i="8"/>
  <c r="L1249" i="8"/>
  <c r="K1249" i="8"/>
  <c r="J1249" i="8"/>
  <c r="C1250" i="8"/>
  <c r="H1249" i="8"/>
  <c r="I1249" i="8"/>
  <c r="N1249" i="8"/>
  <c r="G1249" i="8"/>
  <c r="O1250" i="8" l="1"/>
  <c r="M1250" i="8"/>
  <c r="L1250" i="8"/>
  <c r="K1250" i="8"/>
  <c r="J1250" i="8"/>
  <c r="C1251" i="8"/>
  <c r="I1250" i="8"/>
  <c r="H1250" i="8"/>
  <c r="G1250" i="8"/>
  <c r="N1250" i="8"/>
  <c r="O1251" i="8" l="1"/>
  <c r="M1251" i="8"/>
  <c r="L1251" i="8"/>
  <c r="K1251" i="8"/>
  <c r="J1251" i="8"/>
  <c r="C1252" i="8"/>
  <c r="I1251" i="8"/>
  <c r="H1251" i="8"/>
  <c r="G1251" i="8"/>
  <c r="N1251" i="8"/>
  <c r="O1252" i="8" l="1"/>
  <c r="M1252" i="8"/>
  <c r="L1252" i="8"/>
  <c r="K1252" i="8"/>
  <c r="J1252" i="8"/>
  <c r="C1253" i="8"/>
  <c r="I1252" i="8"/>
  <c r="H1252" i="8"/>
  <c r="G1252" i="8"/>
  <c r="N1252" i="8"/>
  <c r="O1253" i="8" l="1"/>
  <c r="M1253" i="8"/>
  <c r="L1253" i="8"/>
  <c r="K1253" i="8"/>
  <c r="J1253" i="8"/>
  <c r="C1254" i="8"/>
  <c r="I1253" i="8"/>
  <c r="H1253" i="8"/>
  <c r="G1253" i="8"/>
  <c r="N1253" i="8"/>
  <c r="O1254" i="8" l="1"/>
  <c r="M1254" i="8"/>
  <c r="L1254" i="8"/>
  <c r="J1254" i="8"/>
  <c r="K1254" i="8"/>
  <c r="C1255" i="8"/>
  <c r="I1254" i="8"/>
  <c r="H1254" i="8"/>
  <c r="G1254" i="8"/>
  <c r="N1254" i="8"/>
  <c r="O1255" i="8" l="1"/>
  <c r="M1255" i="8"/>
  <c r="L1255" i="8"/>
  <c r="K1255" i="8"/>
  <c r="J1255" i="8"/>
  <c r="C1256" i="8"/>
  <c r="I1255" i="8"/>
  <c r="G1255" i="8"/>
  <c r="H1255" i="8"/>
  <c r="N1255" i="8"/>
  <c r="O1256" i="8" l="1"/>
  <c r="M1256" i="8"/>
  <c r="L1256" i="8"/>
  <c r="K1256" i="8"/>
  <c r="J1256" i="8"/>
  <c r="C1257" i="8"/>
  <c r="I1256" i="8"/>
  <c r="H1256" i="8"/>
  <c r="G1256" i="8"/>
  <c r="N1256" i="8"/>
  <c r="O1257" i="8" l="1"/>
  <c r="M1257" i="8"/>
  <c r="L1257" i="8"/>
  <c r="K1257" i="8"/>
  <c r="J1257" i="8"/>
  <c r="C1258" i="8"/>
  <c r="I1257" i="8"/>
  <c r="H1257" i="8"/>
  <c r="G1257" i="8"/>
  <c r="N1257" i="8"/>
  <c r="O1258" i="8" l="1"/>
  <c r="M1258" i="8"/>
  <c r="J1258" i="8"/>
  <c r="L1258" i="8"/>
  <c r="K1258" i="8"/>
  <c r="C1259" i="8"/>
  <c r="I1258" i="8"/>
  <c r="H1258" i="8"/>
  <c r="G1258" i="8"/>
  <c r="N1258" i="8"/>
  <c r="O1259" i="8" l="1"/>
  <c r="M1259" i="8"/>
  <c r="L1259" i="8"/>
  <c r="K1259" i="8"/>
  <c r="J1259" i="8"/>
  <c r="C1260" i="8"/>
  <c r="I1259" i="8"/>
  <c r="G1259" i="8"/>
  <c r="H1259" i="8"/>
  <c r="N1259" i="8"/>
  <c r="O1260" i="8" l="1"/>
  <c r="M1260" i="8"/>
  <c r="L1260" i="8"/>
  <c r="K1260" i="8"/>
  <c r="J1260" i="8"/>
  <c r="C1261" i="8"/>
  <c r="I1260" i="8"/>
  <c r="H1260" i="8"/>
  <c r="G1260" i="8"/>
  <c r="N1260" i="8"/>
  <c r="O1261" i="8" l="1"/>
  <c r="M1261" i="8"/>
  <c r="L1261" i="8"/>
  <c r="K1261" i="8"/>
  <c r="J1261" i="8"/>
  <c r="C1262" i="8"/>
  <c r="I1261" i="8"/>
  <c r="H1261" i="8"/>
  <c r="G1261" i="8"/>
  <c r="N1261" i="8"/>
  <c r="O1262" i="8" l="1"/>
  <c r="M1262" i="8"/>
  <c r="L1262" i="8"/>
  <c r="K1262" i="8"/>
  <c r="J1262" i="8"/>
  <c r="C1263" i="8"/>
  <c r="I1262" i="8"/>
  <c r="H1262" i="8"/>
  <c r="G1262" i="8"/>
  <c r="N1262" i="8"/>
  <c r="O1263" i="8" l="1"/>
  <c r="M1263" i="8"/>
  <c r="L1263" i="8"/>
  <c r="K1263" i="8"/>
  <c r="J1263" i="8"/>
  <c r="C1264" i="8"/>
  <c r="I1263" i="8"/>
  <c r="H1263" i="8"/>
  <c r="G1263" i="8"/>
  <c r="N1263" i="8"/>
  <c r="O1264" i="8" l="1"/>
  <c r="M1264" i="8"/>
  <c r="L1264" i="8"/>
  <c r="K1264" i="8"/>
  <c r="J1264" i="8"/>
  <c r="C1265" i="8"/>
  <c r="I1264" i="8"/>
  <c r="H1264" i="8"/>
  <c r="G1264" i="8"/>
  <c r="N1264" i="8"/>
  <c r="O1265" i="8" l="1"/>
  <c r="M1265" i="8"/>
  <c r="L1265" i="8"/>
  <c r="K1265" i="8"/>
  <c r="J1265" i="8"/>
  <c r="C1266" i="8"/>
  <c r="H1265" i="8"/>
  <c r="I1265" i="8"/>
  <c r="N1265" i="8"/>
  <c r="G1265" i="8"/>
  <c r="O1266" i="8" l="1"/>
  <c r="M1266" i="8"/>
  <c r="L1266" i="8"/>
  <c r="K1266" i="8"/>
  <c r="J1266" i="8"/>
  <c r="C1267" i="8"/>
  <c r="I1266" i="8"/>
  <c r="H1266" i="8"/>
  <c r="G1266" i="8"/>
  <c r="N1266" i="8"/>
  <c r="O1267" i="8" l="1"/>
  <c r="M1267" i="8"/>
  <c r="L1267" i="8"/>
  <c r="K1267" i="8"/>
  <c r="J1267" i="8"/>
  <c r="C1268" i="8"/>
  <c r="I1267" i="8"/>
  <c r="H1267" i="8"/>
  <c r="G1267" i="8"/>
  <c r="N1267" i="8"/>
  <c r="O1268" i="8" l="1"/>
  <c r="M1268" i="8"/>
  <c r="L1268" i="8"/>
  <c r="K1268" i="8"/>
  <c r="J1268" i="8"/>
  <c r="C1269" i="8"/>
  <c r="I1268" i="8"/>
  <c r="H1268" i="8"/>
  <c r="G1268" i="8"/>
  <c r="N1268" i="8"/>
  <c r="O1269" i="8" l="1"/>
  <c r="M1269" i="8"/>
  <c r="L1269" i="8"/>
  <c r="K1269" i="8"/>
  <c r="J1269" i="8"/>
  <c r="C1270" i="8"/>
  <c r="I1269" i="8"/>
  <c r="H1269" i="8"/>
  <c r="N1269" i="8"/>
  <c r="G1269" i="8"/>
  <c r="O1270" i="8" l="1"/>
  <c r="M1270" i="8"/>
  <c r="L1270" i="8"/>
  <c r="J1270" i="8"/>
  <c r="K1270" i="8"/>
  <c r="C1271" i="8"/>
  <c r="I1270" i="8"/>
  <c r="H1270" i="8"/>
  <c r="G1270" i="8"/>
  <c r="N1270" i="8"/>
  <c r="O1271" i="8" l="1"/>
  <c r="M1271" i="8"/>
  <c r="L1271" i="8"/>
  <c r="K1271" i="8"/>
  <c r="J1271" i="8"/>
  <c r="C1272" i="8"/>
  <c r="I1271" i="8"/>
  <c r="G1271" i="8"/>
  <c r="H1271" i="8"/>
  <c r="N1271" i="8"/>
  <c r="O1272" i="8" l="1"/>
  <c r="M1272" i="8"/>
  <c r="L1272" i="8"/>
  <c r="K1272" i="8"/>
  <c r="J1272" i="8"/>
  <c r="C1273" i="8"/>
  <c r="I1272" i="8"/>
  <c r="H1272" i="8"/>
  <c r="G1272" i="8"/>
  <c r="N1272" i="8"/>
  <c r="O1273" i="8" l="1"/>
  <c r="M1273" i="8"/>
  <c r="L1273" i="8"/>
  <c r="K1273" i="8"/>
  <c r="J1273" i="8"/>
  <c r="C1274" i="8"/>
  <c r="I1273" i="8"/>
  <c r="H1273" i="8"/>
  <c r="G1273" i="8"/>
  <c r="N1273" i="8"/>
  <c r="O1274" i="8" l="1"/>
  <c r="M1274" i="8"/>
  <c r="J1274" i="8"/>
  <c r="L1274" i="8"/>
  <c r="K1274" i="8"/>
  <c r="C1275" i="8"/>
  <c r="I1274" i="8"/>
  <c r="H1274" i="8"/>
  <c r="G1274" i="8"/>
  <c r="N1274" i="8"/>
  <c r="O1275" i="8" l="1"/>
  <c r="M1275" i="8"/>
  <c r="L1275" i="8"/>
  <c r="K1275" i="8"/>
  <c r="J1275" i="8"/>
  <c r="C1276" i="8"/>
  <c r="I1275" i="8"/>
  <c r="G1275" i="8"/>
  <c r="H1275" i="8"/>
  <c r="N1275" i="8"/>
  <c r="O1276" i="8" l="1"/>
  <c r="M1276" i="8"/>
  <c r="L1276" i="8"/>
  <c r="K1276" i="8"/>
  <c r="J1276" i="8"/>
  <c r="C1277" i="8"/>
  <c r="I1276" i="8"/>
  <c r="H1276" i="8"/>
  <c r="G1276" i="8"/>
  <c r="N1276" i="8"/>
  <c r="O1277" i="8" l="1"/>
  <c r="M1277" i="8"/>
  <c r="L1277" i="8"/>
  <c r="K1277" i="8"/>
  <c r="J1277" i="8"/>
  <c r="C1278" i="8"/>
  <c r="I1277" i="8"/>
  <c r="H1277" i="8"/>
  <c r="G1277" i="8"/>
  <c r="N1277" i="8"/>
  <c r="O1278" i="8" l="1"/>
  <c r="M1278" i="8"/>
  <c r="L1278" i="8"/>
  <c r="K1278" i="8"/>
  <c r="J1278" i="8"/>
  <c r="C1279" i="8"/>
  <c r="I1278" i="8"/>
  <c r="H1278" i="8"/>
  <c r="G1278" i="8"/>
  <c r="N1278" i="8"/>
  <c r="O1279" i="8" l="1"/>
  <c r="M1279" i="8"/>
  <c r="L1279" i="8"/>
  <c r="K1279" i="8"/>
  <c r="J1279" i="8"/>
  <c r="C1280" i="8"/>
  <c r="I1279" i="8"/>
  <c r="H1279" i="8"/>
  <c r="G1279" i="8"/>
  <c r="N1279" i="8"/>
  <c r="O1280" i="8" l="1"/>
  <c r="M1280" i="8"/>
  <c r="L1280" i="8"/>
  <c r="K1280" i="8"/>
  <c r="J1280" i="8"/>
  <c r="C1281" i="8"/>
  <c r="I1280" i="8"/>
  <c r="H1280" i="8"/>
  <c r="G1280" i="8"/>
  <c r="N1280" i="8"/>
  <c r="O1281" i="8" l="1"/>
  <c r="M1281" i="8"/>
  <c r="L1281" i="8"/>
  <c r="K1281" i="8"/>
  <c r="J1281" i="8"/>
  <c r="C1282" i="8"/>
  <c r="I1281" i="8"/>
  <c r="H1281" i="8"/>
  <c r="N1281" i="8"/>
  <c r="G1281" i="8"/>
  <c r="O1282" i="8" l="1"/>
  <c r="M1282" i="8"/>
  <c r="L1282" i="8"/>
  <c r="K1282" i="8"/>
  <c r="J1282" i="8"/>
  <c r="C1283" i="8"/>
  <c r="I1282" i="8"/>
  <c r="H1282" i="8"/>
  <c r="G1282" i="8"/>
  <c r="N1282" i="8"/>
  <c r="O1283" i="8" l="1"/>
  <c r="M1283" i="8"/>
  <c r="L1283" i="8"/>
  <c r="K1283" i="8"/>
  <c r="J1283" i="8"/>
  <c r="C1284" i="8"/>
  <c r="I1283" i="8"/>
  <c r="H1283" i="8"/>
  <c r="G1283" i="8"/>
  <c r="N1283" i="8"/>
  <c r="O1284" i="8" l="1"/>
  <c r="M1284" i="8"/>
  <c r="L1284" i="8"/>
  <c r="K1284" i="8"/>
  <c r="J1284" i="8"/>
  <c r="C1285" i="8"/>
  <c r="I1284" i="8"/>
  <c r="H1284" i="8"/>
  <c r="G1284" i="8"/>
  <c r="N1284" i="8"/>
  <c r="O1285" i="8" l="1"/>
  <c r="M1285" i="8"/>
  <c r="L1285" i="8"/>
  <c r="K1285" i="8"/>
  <c r="J1285" i="8"/>
  <c r="C1286" i="8"/>
  <c r="I1285" i="8"/>
  <c r="H1285" i="8"/>
  <c r="N1285" i="8"/>
  <c r="G1285" i="8"/>
  <c r="O1286" i="8" l="1"/>
  <c r="M1286" i="8"/>
  <c r="L1286" i="8"/>
  <c r="J1286" i="8"/>
  <c r="K1286" i="8"/>
  <c r="C1287" i="8"/>
  <c r="I1286" i="8"/>
  <c r="H1286" i="8"/>
  <c r="G1286" i="8"/>
  <c r="N1286" i="8"/>
  <c r="O1287" i="8" l="1"/>
  <c r="M1287" i="8"/>
  <c r="L1287" i="8"/>
  <c r="K1287" i="8"/>
  <c r="J1287" i="8"/>
  <c r="C1288" i="8"/>
  <c r="I1287" i="8"/>
  <c r="G1287" i="8"/>
  <c r="H1287" i="8"/>
  <c r="N1287" i="8"/>
  <c r="O1288" i="8" l="1"/>
  <c r="M1288" i="8"/>
  <c r="L1288" i="8"/>
  <c r="K1288" i="8"/>
  <c r="J1288" i="8"/>
  <c r="C1289" i="8"/>
  <c r="I1288" i="8"/>
  <c r="H1288" i="8"/>
  <c r="G1288" i="8"/>
  <c r="N1288" i="8"/>
  <c r="O1289" i="8" l="1"/>
  <c r="M1289" i="8"/>
  <c r="L1289" i="8"/>
  <c r="K1289" i="8"/>
  <c r="J1289" i="8"/>
  <c r="C1290" i="8"/>
  <c r="I1289" i="8"/>
  <c r="H1289" i="8"/>
  <c r="G1289" i="8"/>
  <c r="N1289" i="8"/>
  <c r="O1290" i="8" l="1"/>
  <c r="M1290" i="8"/>
  <c r="L1290" i="8"/>
  <c r="J1290" i="8"/>
  <c r="K1290" i="8"/>
  <c r="C1291" i="8"/>
  <c r="I1290" i="8"/>
  <c r="H1290" i="8"/>
  <c r="G1290" i="8"/>
  <c r="N1290" i="8"/>
  <c r="O1291" i="8" l="1"/>
  <c r="M1291" i="8"/>
  <c r="L1291" i="8"/>
  <c r="K1291" i="8"/>
  <c r="J1291" i="8"/>
  <c r="C1292" i="8"/>
  <c r="I1291" i="8"/>
  <c r="G1291" i="8"/>
  <c r="H1291" i="8"/>
  <c r="N1291" i="8"/>
  <c r="O1292" i="8" l="1"/>
  <c r="M1292" i="8"/>
  <c r="L1292" i="8"/>
  <c r="K1292" i="8"/>
  <c r="J1292" i="8"/>
  <c r="C1293" i="8"/>
  <c r="I1292" i="8"/>
  <c r="H1292" i="8"/>
  <c r="G1292" i="8"/>
  <c r="N1292" i="8"/>
  <c r="O1293" i="8" l="1"/>
  <c r="M1293" i="8"/>
  <c r="L1293" i="8"/>
  <c r="K1293" i="8"/>
  <c r="J1293" i="8"/>
  <c r="C1294" i="8"/>
  <c r="I1293" i="8"/>
  <c r="H1293" i="8"/>
  <c r="G1293" i="8"/>
  <c r="N1293" i="8"/>
  <c r="O1294" i="8" l="1"/>
  <c r="M1294" i="8"/>
  <c r="L1294" i="8"/>
  <c r="K1294" i="8"/>
  <c r="J1294" i="8"/>
  <c r="C1295" i="8"/>
  <c r="I1294" i="8"/>
  <c r="H1294" i="8"/>
  <c r="G1294" i="8"/>
  <c r="N1294" i="8"/>
  <c r="O1295" i="8" l="1"/>
  <c r="M1295" i="8"/>
  <c r="L1295" i="8"/>
  <c r="K1295" i="8"/>
  <c r="J1295" i="8"/>
  <c r="C1296" i="8"/>
  <c r="I1295" i="8"/>
  <c r="H1295" i="8"/>
  <c r="G1295" i="8"/>
  <c r="N1295" i="8"/>
  <c r="O1296" i="8" l="1"/>
  <c r="M1296" i="8"/>
  <c r="L1296" i="8"/>
  <c r="K1296" i="8"/>
  <c r="J1296" i="8"/>
  <c r="C1297" i="8"/>
  <c r="I1296" i="8"/>
  <c r="H1296" i="8"/>
  <c r="G1296" i="8"/>
  <c r="N1296" i="8"/>
  <c r="O1297" i="8" l="1"/>
  <c r="M1297" i="8"/>
  <c r="L1297" i="8"/>
  <c r="K1297" i="8"/>
  <c r="J1297" i="8"/>
  <c r="C1298" i="8"/>
  <c r="I1297" i="8"/>
  <c r="H1297" i="8"/>
  <c r="N1297" i="8"/>
  <c r="G1297" i="8"/>
  <c r="O1298" i="8" l="1"/>
  <c r="M1298" i="8"/>
  <c r="L1298" i="8"/>
  <c r="K1298" i="8"/>
  <c r="J1298" i="8"/>
  <c r="C1299" i="8"/>
  <c r="I1298" i="8"/>
  <c r="H1298" i="8"/>
  <c r="G1298" i="8"/>
  <c r="N1298" i="8"/>
  <c r="O1299" i="8" l="1"/>
  <c r="M1299" i="8"/>
  <c r="L1299" i="8"/>
  <c r="K1299" i="8"/>
  <c r="J1299" i="8"/>
  <c r="C1300" i="8"/>
  <c r="I1299" i="8"/>
  <c r="H1299" i="8"/>
  <c r="G1299" i="8"/>
  <c r="N1299" i="8"/>
  <c r="O1300" i="8" l="1"/>
  <c r="M1300" i="8"/>
  <c r="L1300" i="8"/>
  <c r="K1300" i="8"/>
  <c r="J1300" i="8"/>
  <c r="C1301" i="8"/>
  <c r="I1300" i="8"/>
  <c r="H1300" i="8"/>
  <c r="G1300" i="8"/>
  <c r="N1300" i="8"/>
  <c r="O1301" i="8" l="1"/>
  <c r="M1301" i="8"/>
  <c r="L1301" i="8"/>
  <c r="K1301" i="8"/>
  <c r="J1301" i="8"/>
  <c r="C1302" i="8"/>
  <c r="I1301" i="8"/>
  <c r="H1301" i="8"/>
  <c r="N1301" i="8"/>
  <c r="G1301" i="8"/>
  <c r="O1302" i="8" l="1"/>
  <c r="M1302" i="8"/>
  <c r="L1302" i="8"/>
  <c r="J1302" i="8"/>
  <c r="K1302" i="8"/>
  <c r="C1303" i="8"/>
  <c r="I1302" i="8"/>
  <c r="H1302" i="8"/>
  <c r="G1302" i="8"/>
  <c r="N1302" i="8"/>
  <c r="O1303" i="8" l="1"/>
  <c r="M1303" i="8"/>
  <c r="L1303" i="8"/>
  <c r="K1303" i="8"/>
  <c r="J1303" i="8"/>
  <c r="C1304" i="8"/>
  <c r="I1303" i="8"/>
  <c r="G1303" i="8"/>
  <c r="H1303" i="8"/>
  <c r="N1303" i="8"/>
  <c r="O1304" i="8" l="1"/>
  <c r="M1304" i="8"/>
  <c r="L1304" i="8"/>
  <c r="K1304" i="8"/>
  <c r="J1304" i="8"/>
  <c r="C1305" i="8"/>
  <c r="I1304" i="8"/>
  <c r="H1304" i="8"/>
  <c r="G1304" i="8"/>
  <c r="N1304" i="8"/>
  <c r="O1305" i="8" l="1"/>
  <c r="M1305" i="8"/>
  <c r="L1305" i="8"/>
  <c r="K1305" i="8"/>
  <c r="J1305" i="8"/>
  <c r="C1306" i="8"/>
  <c r="I1305" i="8"/>
  <c r="H1305" i="8"/>
  <c r="G1305" i="8"/>
  <c r="N1305" i="8"/>
  <c r="O1306" i="8" l="1"/>
  <c r="M1306" i="8"/>
  <c r="L1306" i="8"/>
  <c r="J1306" i="8"/>
  <c r="K1306" i="8"/>
  <c r="C1307" i="8"/>
  <c r="I1306" i="8"/>
  <c r="H1306" i="8"/>
  <c r="G1306" i="8"/>
  <c r="N1306" i="8"/>
  <c r="O1307" i="8" l="1"/>
  <c r="M1307" i="8"/>
  <c r="L1307" i="8"/>
  <c r="K1307" i="8"/>
  <c r="J1307" i="8"/>
  <c r="C1308" i="8"/>
  <c r="I1307" i="8"/>
  <c r="G1307" i="8"/>
  <c r="H1307" i="8"/>
  <c r="N1307" i="8"/>
  <c r="O1308" i="8" l="1"/>
  <c r="M1308" i="8"/>
  <c r="L1308" i="8"/>
  <c r="K1308" i="8"/>
  <c r="J1308" i="8"/>
  <c r="C1309" i="8"/>
  <c r="I1308" i="8"/>
  <c r="H1308" i="8"/>
  <c r="G1308" i="8"/>
  <c r="N1308" i="8"/>
  <c r="M1309" i="8" l="1"/>
  <c r="O1309" i="8"/>
  <c r="L1309" i="8"/>
  <c r="K1309" i="8"/>
  <c r="J1309" i="8"/>
  <c r="C1310" i="8"/>
  <c r="I1309" i="8"/>
  <c r="H1309" i="8"/>
  <c r="G1309" i="8"/>
  <c r="N1309" i="8"/>
  <c r="O1310" i="8" l="1"/>
  <c r="M1310" i="8"/>
  <c r="L1310" i="8"/>
  <c r="K1310" i="8"/>
  <c r="J1310" i="8"/>
  <c r="C1311" i="8"/>
  <c r="I1310" i="8"/>
  <c r="H1310" i="8"/>
  <c r="G1310" i="8"/>
  <c r="N1310" i="8"/>
  <c r="O1311" i="8" l="1"/>
  <c r="M1311" i="8"/>
  <c r="L1311" i="8"/>
  <c r="K1311" i="8"/>
  <c r="J1311" i="8"/>
  <c r="C1312" i="8"/>
  <c r="I1311" i="8"/>
  <c r="H1311" i="8"/>
  <c r="G1311" i="8"/>
  <c r="N1311" i="8"/>
  <c r="O1312" i="8" l="1"/>
  <c r="M1312" i="8"/>
  <c r="L1312" i="8"/>
  <c r="K1312" i="8"/>
  <c r="J1312" i="8"/>
  <c r="C1313" i="8"/>
  <c r="I1312" i="8"/>
  <c r="H1312" i="8"/>
  <c r="G1312" i="8"/>
  <c r="N1312" i="8"/>
  <c r="O1313" i="8" l="1"/>
  <c r="M1313" i="8"/>
  <c r="L1313" i="8"/>
  <c r="K1313" i="8"/>
  <c r="J1313" i="8"/>
  <c r="C1314" i="8"/>
  <c r="H1313" i="8"/>
  <c r="I1313" i="8"/>
  <c r="N1313" i="8"/>
  <c r="G1313" i="8"/>
  <c r="O1314" i="8" l="1"/>
  <c r="M1314" i="8"/>
  <c r="L1314" i="8"/>
  <c r="K1314" i="8"/>
  <c r="J1314" i="8"/>
  <c r="C1315" i="8"/>
  <c r="I1314" i="8"/>
  <c r="H1314" i="8"/>
  <c r="G1314" i="8"/>
  <c r="N1314" i="8"/>
  <c r="O1315" i="8" l="1"/>
  <c r="M1315" i="8"/>
  <c r="L1315" i="8"/>
  <c r="K1315" i="8"/>
  <c r="J1315" i="8"/>
  <c r="C1316" i="8"/>
  <c r="I1315" i="8"/>
  <c r="H1315" i="8"/>
  <c r="G1315" i="8"/>
  <c r="N1315" i="8"/>
  <c r="O1316" i="8" l="1"/>
  <c r="M1316" i="8"/>
  <c r="L1316" i="8"/>
  <c r="K1316" i="8"/>
  <c r="J1316" i="8"/>
  <c r="C1317" i="8"/>
  <c r="I1316" i="8"/>
  <c r="H1316" i="8"/>
  <c r="G1316" i="8"/>
  <c r="N1316" i="8"/>
  <c r="O1317" i="8" l="1"/>
  <c r="M1317" i="8"/>
  <c r="L1317" i="8"/>
  <c r="K1317" i="8"/>
  <c r="J1317" i="8"/>
  <c r="C1318" i="8"/>
  <c r="I1317" i="8"/>
  <c r="H1317" i="8"/>
  <c r="N1317" i="8"/>
  <c r="G1317" i="8"/>
  <c r="O1318" i="8" l="1"/>
  <c r="M1318" i="8"/>
  <c r="L1318" i="8"/>
  <c r="J1318" i="8"/>
  <c r="K1318" i="8"/>
  <c r="C1319" i="8"/>
  <c r="I1318" i="8"/>
  <c r="H1318" i="8"/>
  <c r="G1318" i="8"/>
  <c r="N1318" i="8"/>
  <c r="O1319" i="8" l="1"/>
  <c r="M1319" i="8"/>
  <c r="L1319" i="8"/>
  <c r="K1319" i="8"/>
  <c r="J1319" i="8"/>
  <c r="C1320" i="8"/>
  <c r="I1319" i="8"/>
  <c r="G1319" i="8"/>
  <c r="H1319" i="8"/>
  <c r="N1319" i="8"/>
  <c r="O1320" i="8" l="1"/>
  <c r="M1320" i="8"/>
  <c r="L1320" i="8"/>
  <c r="K1320" i="8"/>
  <c r="J1320" i="8"/>
  <c r="C1321" i="8"/>
  <c r="I1320" i="8"/>
  <c r="H1320" i="8"/>
  <c r="G1320" i="8"/>
  <c r="N1320" i="8"/>
  <c r="O1321" i="8" l="1"/>
  <c r="M1321" i="8"/>
  <c r="L1321" i="8"/>
  <c r="K1321" i="8"/>
  <c r="J1321" i="8"/>
  <c r="C1322" i="8"/>
  <c r="I1321" i="8"/>
  <c r="H1321" i="8"/>
  <c r="G1321" i="8"/>
  <c r="N1321" i="8"/>
  <c r="O1322" i="8" l="1"/>
  <c r="M1322" i="8"/>
  <c r="J1322" i="8"/>
  <c r="L1322" i="8"/>
  <c r="K1322" i="8"/>
  <c r="C1323" i="8"/>
  <c r="I1322" i="8"/>
  <c r="H1322" i="8"/>
  <c r="G1322" i="8"/>
  <c r="N1322" i="8"/>
  <c r="O1323" i="8" l="1"/>
  <c r="M1323" i="8"/>
  <c r="L1323" i="8"/>
  <c r="K1323" i="8"/>
  <c r="J1323" i="8"/>
  <c r="C1324" i="8"/>
  <c r="I1323" i="8"/>
  <c r="G1323" i="8"/>
  <c r="H1323" i="8"/>
  <c r="N1323" i="8"/>
  <c r="O1324" i="8" l="1"/>
  <c r="M1324" i="8"/>
  <c r="L1324" i="8"/>
  <c r="K1324" i="8"/>
  <c r="J1324" i="8"/>
  <c r="C1325" i="8"/>
  <c r="I1324" i="8"/>
  <c r="H1324" i="8"/>
  <c r="G1324" i="8"/>
  <c r="N1324" i="8"/>
  <c r="O1325" i="8" l="1"/>
  <c r="M1325" i="8"/>
  <c r="L1325" i="8"/>
  <c r="K1325" i="8"/>
  <c r="J1325" i="8"/>
  <c r="C1326" i="8"/>
  <c r="I1325" i="8"/>
  <c r="H1325" i="8"/>
  <c r="G1325" i="8"/>
  <c r="N1325" i="8"/>
  <c r="O1326" i="8" l="1"/>
  <c r="M1326" i="8"/>
  <c r="L1326" i="8"/>
  <c r="K1326" i="8"/>
  <c r="J1326" i="8"/>
  <c r="C1327" i="8"/>
  <c r="I1326" i="8"/>
  <c r="H1326" i="8"/>
  <c r="G1326" i="8"/>
  <c r="N1326" i="8"/>
  <c r="O1327" i="8" l="1"/>
  <c r="M1327" i="8"/>
  <c r="L1327" i="8"/>
  <c r="K1327" i="8"/>
  <c r="J1327" i="8"/>
  <c r="C1328" i="8"/>
  <c r="I1327" i="8"/>
  <c r="H1327" i="8"/>
  <c r="G1327" i="8"/>
  <c r="N1327" i="8"/>
  <c r="O1328" i="8" l="1"/>
  <c r="M1328" i="8"/>
  <c r="L1328" i="8"/>
  <c r="K1328" i="8"/>
  <c r="J1328" i="8"/>
  <c r="C1329" i="8"/>
  <c r="I1328" i="8"/>
  <c r="H1328" i="8"/>
  <c r="G1328" i="8"/>
  <c r="N1328" i="8"/>
  <c r="O1329" i="8" l="1"/>
  <c r="M1329" i="8"/>
  <c r="L1329" i="8"/>
  <c r="K1329" i="8"/>
  <c r="J1329" i="8"/>
  <c r="C1330" i="8"/>
  <c r="H1329" i="8"/>
  <c r="I1329" i="8"/>
  <c r="N1329" i="8"/>
  <c r="G1329" i="8"/>
  <c r="O1330" i="8" l="1"/>
  <c r="M1330" i="8"/>
  <c r="L1330" i="8"/>
  <c r="K1330" i="8"/>
  <c r="J1330" i="8"/>
  <c r="C1331" i="8"/>
  <c r="I1330" i="8"/>
  <c r="H1330" i="8"/>
  <c r="G1330" i="8"/>
  <c r="N1330" i="8"/>
  <c r="O1331" i="8" l="1"/>
  <c r="M1331" i="8"/>
  <c r="L1331" i="8"/>
  <c r="K1331" i="8"/>
  <c r="J1331" i="8"/>
  <c r="C1332" i="8"/>
  <c r="I1331" i="8"/>
  <c r="H1331" i="8"/>
  <c r="G1331" i="8"/>
  <c r="N1331" i="8"/>
  <c r="O1332" i="8" l="1"/>
  <c r="M1332" i="8"/>
  <c r="L1332" i="8"/>
  <c r="K1332" i="8"/>
  <c r="J1332" i="8"/>
  <c r="C1333" i="8"/>
  <c r="I1332" i="8"/>
  <c r="H1332" i="8"/>
  <c r="G1332" i="8"/>
  <c r="N1332" i="8"/>
  <c r="O1333" i="8" l="1"/>
  <c r="M1333" i="8"/>
  <c r="L1333" i="8"/>
  <c r="K1333" i="8"/>
  <c r="J1333" i="8"/>
  <c r="C1334" i="8"/>
  <c r="I1333" i="8"/>
  <c r="H1333" i="8"/>
  <c r="N1333" i="8"/>
  <c r="G1333" i="8"/>
  <c r="O1334" i="8" l="1"/>
  <c r="M1334" i="8"/>
  <c r="L1334" i="8"/>
  <c r="J1334" i="8"/>
  <c r="K1334" i="8"/>
  <c r="C1335" i="8"/>
  <c r="I1334" i="8"/>
  <c r="H1334" i="8"/>
  <c r="G1334" i="8"/>
  <c r="N1334" i="8"/>
  <c r="O1335" i="8" l="1"/>
  <c r="M1335" i="8"/>
  <c r="L1335" i="8"/>
  <c r="K1335" i="8"/>
  <c r="J1335" i="8"/>
  <c r="C1336" i="8"/>
  <c r="I1335" i="8"/>
  <c r="G1335" i="8"/>
  <c r="H1335" i="8"/>
  <c r="N1335" i="8"/>
  <c r="O1336" i="8" l="1"/>
  <c r="M1336" i="8"/>
  <c r="L1336" i="8"/>
  <c r="K1336" i="8"/>
  <c r="J1336" i="8"/>
  <c r="C1337" i="8"/>
  <c r="I1336" i="8"/>
  <c r="H1336" i="8"/>
  <c r="G1336" i="8"/>
  <c r="N1336" i="8"/>
  <c r="O1337" i="8" l="1"/>
  <c r="M1337" i="8"/>
  <c r="L1337" i="8"/>
  <c r="K1337" i="8"/>
  <c r="J1337" i="8"/>
  <c r="C1338" i="8"/>
  <c r="I1337" i="8"/>
  <c r="H1337" i="8"/>
  <c r="G1337" i="8"/>
  <c r="N1337" i="8"/>
  <c r="O1338" i="8" l="1"/>
  <c r="M1338" i="8"/>
  <c r="J1338" i="8"/>
  <c r="L1338" i="8"/>
  <c r="K1338" i="8"/>
  <c r="C1339" i="8"/>
  <c r="I1338" i="8"/>
  <c r="H1338" i="8"/>
  <c r="G1338" i="8"/>
  <c r="N1338" i="8"/>
  <c r="O1339" i="8" l="1"/>
  <c r="M1339" i="8"/>
  <c r="L1339" i="8"/>
  <c r="K1339" i="8"/>
  <c r="J1339" i="8"/>
  <c r="C1340" i="8"/>
  <c r="I1339" i="8"/>
  <c r="G1339" i="8"/>
  <c r="H1339" i="8"/>
  <c r="N1339" i="8"/>
  <c r="O1340" i="8" l="1"/>
  <c r="M1340" i="8"/>
  <c r="L1340" i="8"/>
  <c r="K1340" i="8"/>
  <c r="J1340" i="8"/>
  <c r="C1341" i="8"/>
  <c r="I1340" i="8"/>
  <c r="H1340" i="8"/>
  <c r="G1340" i="8"/>
  <c r="N1340" i="8"/>
  <c r="M1341" i="8" l="1"/>
  <c r="O1341" i="8"/>
  <c r="L1341" i="8"/>
  <c r="K1341" i="8"/>
  <c r="J1341" i="8"/>
  <c r="C1342" i="8"/>
  <c r="I1341" i="8"/>
  <c r="H1341" i="8"/>
  <c r="G1341" i="8"/>
  <c r="N1341" i="8"/>
  <c r="O1342" i="8" l="1"/>
  <c r="M1342" i="8"/>
  <c r="L1342" i="8"/>
  <c r="K1342" i="8"/>
  <c r="J1342" i="8"/>
  <c r="C1343" i="8"/>
  <c r="I1342" i="8"/>
  <c r="H1342" i="8"/>
  <c r="G1342" i="8"/>
  <c r="N1342" i="8"/>
  <c r="O1343" i="8" l="1"/>
  <c r="M1343" i="8"/>
  <c r="L1343" i="8"/>
  <c r="K1343" i="8"/>
  <c r="J1343" i="8"/>
  <c r="C1344" i="8"/>
  <c r="I1343" i="8"/>
  <c r="H1343" i="8"/>
  <c r="G1343" i="8"/>
  <c r="N1343" i="8"/>
  <c r="O1344" i="8" l="1"/>
  <c r="M1344" i="8"/>
  <c r="L1344" i="8"/>
  <c r="K1344" i="8"/>
  <c r="J1344" i="8"/>
  <c r="C1345" i="8"/>
  <c r="I1344" i="8"/>
  <c r="H1344" i="8"/>
  <c r="G1344" i="8"/>
  <c r="N1344" i="8"/>
  <c r="O1345" i="8" l="1"/>
  <c r="M1345" i="8"/>
  <c r="L1345" i="8"/>
  <c r="K1345" i="8"/>
  <c r="J1345" i="8"/>
  <c r="C1346" i="8"/>
  <c r="I1345" i="8"/>
  <c r="H1345" i="8"/>
  <c r="N1345" i="8"/>
  <c r="G1345" i="8"/>
  <c r="O1346" i="8" l="1"/>
  <c r="M1346" i="8"/>
  <c r="L1346" i="8"/>
  <c r="K1346" i="8"/>
  <c r="J1346" i="8"/>
  <c r="C1347" i="8"/>
  <c r="I1346" i="8"/>
  <c r="H1346" i="8"/>
  <c r="G1346" i="8"/>
  <c r="N1346" i="8"/>
  <c r="O1347" i="8" l="1"/>
  <c r="M1347" i="8"/>
  <c r="L1347" i="8"/>
  <c r="K1347" i="8"/>
  <c r="J1347" i="8"/>
  <c r="C1348" i="8"/>
  <c r="I1347" i="8"/>
  <c r="H1347" i="8"/>
  <c r="G1347" i="8"/>
  <c r="N1347" i="8"/>
  <c r="O1348" i="8" l="1"/>
  <c r="M1348" i="8"/>
  <c r="L1348" i="8"/>
  <c r="K1348" i="8"/>
  <c r="J1348" i="8"/>
  <c r="C1349" i="8"/>
  <c r="I1348" i="8"/>
  <c r="H1348" i="8"/>
  <c r="G1348" i="8"/>
  <c r="N1348" i="8"/>
  <c r="O1349" i="8" l="1"/>
  <c r="M1349" i="8"/>
  <c r="L1349" i="8"/>
  <c r="K1349" i="8"/>
  <c r="J1349" i="8"/>
  <c r="C1350" i="8"/>
  <c r="I1349" i="8"/>
  <c r="H1349" i="8"/>
  <c r="N1349" i="8"/>
  <c r="G1349" i="8"/>
  <c r="O1350" i="8" l="1"/>
  <c r="M1350" i="8"/>
  <c r="L1350" i="8"/>
  <c r="J1350" i="8"/>
  <c r="K1350" i="8"/>
  <c r="C1351" i="8"/>
  <c r="I1350" i="8"/>
  <c r="H1350" i="8"/>
  <c r="G1350" i="8"/>
  <c r="N1350" i="8"/>
  <c r="O1351" i="8" l="1"/>
  <c r="M1351" i="8"/>
  <c r="L1351" i="8"/>
  <c r="K1351" i="8"/>
  <c r="J1351" i="8"/>
  <c r="C1352" i="8"/>
  <c r="I1351" i="8"/>
  <c r="G1351" i="8"/>
  <c r="H1351" i="8"/>
  <c r="N1351" i="8"/>
  <c r="O1352" i="8" l="1"/>
  <c r="M1352" i="8"/>
  <c r="L1352" i="8"/>
  <c r="K1352" i="8"/>
  <c r="J1352" i="8"/>
  <c r="C1353" i="8"/>
  <c r="I1352" i="8"/>
  <c r="H1352" i="8"/>
  <c r="G1352" i="8"/>
  <c r="N1352" i="8"/>
  <c r="O1353" i="8" l="1"/>
  <c r="M1353" i="8"/>
  <c r="L1353" i="8"/>
  <c r="K1353" i="8"/>
  <c r="J1353" i="8"/>
  <c r="C1354" i="8"/>
  <c r="I1353" i="8"/>
  <c r="H1353" i="8"/>
  <c r="G1353" i="8"/>
  <c r="N1353" i="8"/>
  <c r="O1354" i="8" l="1"/>
  <c r="M1354" i="8"/>
  <c r="L1354" i="8"/>
  <c r="J1354" i="8"/>
  <c r="K1354" i="8"/>
  <c r="C1355" i="8"/>
  <c r="I1354" i="8"/>
  <c r="H1354" i="8"/>
  <c r="G1354" i="8"/>
  <c r="N1354" i="8"/>
  <c r="O1355" i="8" l="1"/>
  <c r="M1355" i="8"/>
  <c r="L1355" i="8"/>
  <c r="K1355" i="8"/>
  <c r="J1355" i="8"/>
  <c r="C1356" i="8"/>
  <c r="I1355" i="8"/>
  <c r="G1355" i="8"/>
  <c r="H1355" i="8"/>
  <c r="N1355" i="8"/>
  <c r="O1356" i="8" l="1"/>
  <c r="M1356" i="8"/>
  <c r="L1356" i="8"/>
  <c r="K1356" i="8"/>
  <c r="J1356" i="8"/>
  <c r="C1357" i="8"/>
  <c r="I1356" i="8"/>
  <c r="H1356" i="8"/>
  <c r="G1356" i="8"/>
  <c r="N1356" i="8"/>
  <c r="O1357" i="8" l="1"/>
  <c r="M1357" i="8"/>
  <c r="L1357" i="8"/>
  <c r="K1357" i="8"/>
  <c r="J1357" i="8"/>
  <c r="C1358" i="8"/>
  <c r="I1357" i="8"/>
  <c r="H1357" i="8"/>
  <c r="G1357" i="8"/>
  <c r="N1357" i="8"/>
  <c r="O1358" i="8" l="1"/>
  <c r="M1358" i="8"/>
  <c r="L1358" i="8"/>
  <c r="K1358" i="8"/>
  <c r="J1358" i="8"/>
  <c r="C1359" i="8"/>
  <c r="I1358" i="8"/>
  <c r="H1358" i="8"/>
  <c r="G1358" i="8"/>
  <c r="N1358" i="8"/>
  <c r="O1359" i="8" l="1"/>
  <c r="M1359" i="8"/>
  <c r="L1359" i="8"/>
  <c r="K1359" i="8"/>
  <c r="J1359" i="8"/>
  <c r="C1360" i="8"/>
  <c r="I1359" i="8"/>
  <c r="H1359" i="8"/>
  <c r="G1359" i="8"/>
  <c r="N1359" i="8"/>
  <c r="O1360" i="8" l="1"/>
  <c r="M1360" i="8"/>
  <c r="L1360" i="8"/>
  <c r="K1360" i="8"/>
  <c r="J1360" i="8"/>
  <c r="C1361" i="8"/>
  <c r="I1360" i="8"/>
  <c r="H1360" i="8"/>
  <c r="G1360" i="8"/>
  <c r="N1360" i="8"/>
  <c r="O1361" i="8" l="1"/>
  <c r="M1361" i="8"/>
  <c r="L1361" i="8"/>
  <c r="K1361" i="8"/>
  <c r="J1361" i="8"/>
  <c r="C1362" i="8"/>
  <c r="I1361" i="8"/>
  <c r="H1361" i="8"/>
  <c r="N1361" i="8"/>
  <c r="G1361" i="8"/>
  <c r="O1362" i="8" l="1"/>
  <c r="M1362" i="8"/>
  <c r="L1362" i="8"/>
  <c r="K1362" i="8"/>
  <c r="J1362" i="8"/>
  <c r="C1363" i="8"/>
  <c r="I1362" i="8"/>
  <c r="H1362" i="8"/>
  <c r="G1362" i="8"/>
  <c r="N1362" i="8"/>
  <c r="O1363" i="8" l="1"/>
  <c r="M1363" i="8"/>
  <c r="L1363" i="8"/>
  <c r="K1363" i="8"/>
  <c r="J1363" i="8"/>
  <c r="C1364" i="8"/>
  <c r="I1363" i="8"/>
  <c r="H1363" i="8"/>
  <c r="G1363" i="8"/>
  <c r="N1363" i="8"/>
  <c r="O1364" i="8" l="1"/>
  <c r="M1364" i="8"/>
  <c r="L1364" i="8"/>
  <c r="K1364" i="8"/>
  <c r="J1364" i="8"/>
  <c r="C1365" i="8"/>
  <c r="I1364" i="8"/>
  <c r="H1364" i="8"/>
  <c r="G1364" i="8"/>
  <c r="N1364" i="8"/>
  <c r="O1365" i="8" l="1"/>
  <c r="M1365" i="8"/>
  <c r="L1365" i="8"/>
  <c r="K1365" i="8"/>
  <c r="J1365" i="8"/>
  <c r="C1366" i="8"/>
  <c r="I1365" i="8"/>
  <c r="H1365" i="8"/>
  <c r="N1365" i="8"/>
  <c r="G1365" i="8"/>
  <c r="O1366" i="8" l="1"/>
  <c r="M1366" i="8"/>
  <c r="L1366" i="8"/>
  <c r="J1366" i="8"/>
  <c r="K1366" i="8"/>
  <c r="C1367" i="8"/>
  <c r="I1366" i="8"/>
  <c r="H1366" i="8"/>
  <c r="G1366" i="8"/>
  <c r="N1366" i="8"/>
  <c r="O1367" i="8" l="1"/>
  <c r="M1367" i="8"/>
  <c r="L1367" i="8"/>
  <c r="K1367" i="8"/>
  <c r="J1367" i="8"/>
  <c r="C1368" i="8"/>
  <c r="I1367" i="8"/>
  <c r="G1367" i="8"/>
  <c r="H1367" i="8"/>
  <c r="N1367" i="8"/>
  <c r="O1368" i="8" l="1"/>
  <c r="M1368" i="8"/>
  <c r="L1368" i="8"/>
  <c r="K1368" i="8"/>
  <c r="J1368" i="8"/>
  <c r="C1369" i="8"/>
  <c r="I1368" i="8"/>
  <c r="H1368" i="8"/>
  <c r="G1368" i="8"/>
  <c r="N1368" i="8"/>
  <c r="O1369" i="8" l="1"/>
  <c r="M1369" i="8"/>
  <c r="L1369" i="8"/>
  <c r="K1369" i="8"/>
  <c r="J1369" i="8"/>
  <c r="C1370" i="8"/>
  <c r="I1369" i="8"/>
  <c r="H1369" i="8"/>
  <c r="G1369" i="8"/>
  <c r="N1369" i="8"/>
  <c r="O1370" i="8" l="1"/>
  <c r="M1370" i="8"/>
  <c r="L1370" i="8"/>
  <c r="J1370" i="8"/>
  <c r="K1370" i="8"/>
  <c r="C1371" i="8"/>
  <c r="I1370" i="8"/>
  <c r="H1370" i="8"/>
  <c r="G1370" i="8"/>
  <c r="N1370" i="8"/>
  <c r="O1371" i="8" l="1"/>
  <c r="M1371" i="8"/>
  <c r="L1371" i="8"/>
  <c r="K1371" i="8"/>
  <c r="J1371" i="8"/>
  <c r="C1372" i="8"/>
  <c r="I1371" i="8"/>
  <c r="G1371" i="8"/>
  <c r="H1371" i="8"/>
  <c r="N1371" i="8"/>
  <c r="O1372" i="8" l="1"/>
  <c r="M1372" i="8"/>
  <c r="L1372" i="8"/>
  <c r="K1372" i="8"/>
  <c r="J1372" i="8"/>
  <c r="C1373" i="8"/>
  <c r="I1372" i="8"/>
  <c r="H1372" i="8"/>
  <c r="G1372" i="8"/>
  <c r="N1372" i="8"/>
  <c r="O1373" i="8" l="1"/>
  <c r="M1373" i="8"/>
  <c r="L1373" i="8"/>
  <c r="K1373" i="8"/>
  <c r="J1373" i="8"/>
  <c r="C1374" i="8"/>
  <c r="I1373" i="8"/>
  <c r="H1373" i="8"/>
  <c r="G1373" i="8"/>
  <c r="N1373" i="8"/>
  <c r="O1374" i="8" l="1"/>
  <c r="M1374" i="8"/>
  <c r="L1374" i="8"/>
  <c r="K1374" i="8"/>
  <c r="J1374" i="8"/>
  <c r="C1375" i="8"/>
  <c r="I1374" i="8"/>
  <c r="H1374" i="8"/>
  <c r="G1374" i="8"/>
  <c r="N1374" i="8"/>
  <c r="O1375" i="8" l="1"/>
  <c r="M1375" i="8"/>
  <c r="L1375" i="8"/>
  <c r="K1375" i="8"/>
  <c r="J1375" i="8"/>
  <c r="C1376" i="8"/>
  <c r="I1375" i="8"/>
  <c r="H1375" i="8"/>
  <c r="G1375" i="8"/>
  <c r="N1375" i="8"/>
  <c r="O1376" i="8" l="1"/>
  <c r="M1376" i="8"/>
  <c r="L1376" i="8"/>
  <c r="K1376" i="8"/>
  <c r="J1376" i="8"/>
  <c r="C1377" i="8"/>
  <c r="I1376" i="8"/>
  <c r="H1376" i="8"/>
  <c r="G1376" i="8"/>
  <c r="N1376" i="8"/>
  <c r="O1377" i="8" l="1"/>
  <c r="M1377" i="8"/>
  <c r="L1377" i="8"/>
  <c r="K1377" i="8"/>
  <c r="J1377" i="8"/>
  <c r="C1378" i="8"/>
  <c r="H1377" i="8"/>
  <c r="I1377" i="8"/>
  <c r="N1377" i="8"/>
  <c r="G1377" i="8"/>
  <c r="O1378" i="8" l="1"/>
  <c r="M1378" i="8"/>
  <c r="L1378" i="8"/>
  <c r="K1378" i="8"/>
  <c r="J1378" i="8"/>
  <c r="C1379" i="8"/>
  <c r="I1378" i="8"/>
  <c r="H1378" i="8"/>
  <c r="G1378" i="8"/>
  <c r="N1378" i="8"/>
  <c r="O1379" i="8" l="1"/>
  <c r="M1379" i="8"/>
  <c r="L1379" i="8"/>
  <c r="K1379" i="8"/>
  <c r="J1379" i="8"/>
  <c r="C1380" i="8"/>
  <c r="I1379" i="8"/>
  <c r="H1379" i="8"/>
  <c r="G1379" i="8"/>
  <c r="N1379" i="8"/>
  <c r="O1380" i="8" l="1"/>
  <c r="M1380" i="8"/>
  <c r="L1380" i="8"/>
  <c r="K1380" i="8"/>
  <c r="J1380" i="8"/>
  <c r="C1381" i="8"/>
  <c r="I1380" i="8"/>
  <c r="H1380" i="8"/>
  <c r="G1380" i="8"/>
  <c r="N1380" i="8"/>
  <c r="O1381" i="8" l="1"/>
  <c r="M1381" i="8"/>
  <c r="L1381" i="8"/>
  <c r="K1381" i="8"/>
  <c r="J1381" i="8"/>
  <c r="C1382" i="8"/>
  <c r="I1381" i="8"/>
  <c r="H1381" i="8"/>
  <c r="N1381" i="8"/>
  <c r="G1381" i="8"/>
  <c r="O1382" i="8" l="1"/>
  <c r="M1382" i="8"/>
  <c r="L1382" i="8"/>
  <c r="J1382" i="8"/>
  <c r="K1382" i="8"/>
  <c r="C1383" i="8"/>
  <c r="I1382" i="8"/>
  <c r="H1382" i="8"/>
  <c r="G1382" i="8"/>
  <c r="N1382" i="8"/>
  <c r="O1383" i="8" l="1"/>
  <c r="M1383" i="8"/>
  <c r="L1383" i="8"/>
  <c r="K1383" i="8"/>
  <c r="J1383" i="8"/>
  <c r="C1384" i="8"/>
  <c r="I1383" i="8"/>
  <c r="G1383" i="8"/>
  <c r="H1383" i="8"/>
  <c r="N1383" i="8"/>
  <c r="O1384" i="8" l="1"/>
  <c r="M1384" i="8"/>
  <c r="L1384" i="8"/>
  <c r="K1384" i="8"/>
  <c r="J1384" i="8"/>
  <c r="C1385" i="8"/>
  <c r="I1384" i="8"/>
  <c r="H1384" i="8"/>
  <c r="G1384" i="8"/>
  <c r="N1384" i="8"/>
  <c r="O1385" i="8" l="1"/>
  <c r="M1385" i="8"/>
  <c r="L1385" i="8"/>
  <c r="K1385" i="8"/>
  <c r="J1385" i="8"/>
  <c r="C1386" i="8"/>
  <c r="I1385" i="8"/>
  <c r="H1385" i="8"/>
  <c r="G1385" i="8"/>
  <c r="N1385" i="8"/>
  <c r="O1386" i="8" l="1"/>
  <c r="M1386" i="8"/>
  <c r="J1386" i="8"/>
  <c r="L1386" i="8"/>
  <c r="K1386" i="8"/>
  <c r="C1387" i="8"/>
  <c r="I1386" i="8"/>
  <c r="H1386" i="8"/>
  <c r="G1386" i="8"/>
  <c r="N1386" i="8"/>
  <c r="O1387" i="8" l="1"/>
  <c r="M1387" i="8"/>
  <c r="L1387" i="8"/>
  <c r="K1387" i="8"/>
  <c r="J1387" i="8"/>
  <c r="C1388" i="8"/>
  <c r="I1387" i="8"/>
  <c r="G1387" i="8"/>
  <c r="H1387" i="8"/>
  <c r="N1387" i="8"/>
  <c r="O1388" i="8" l="1"/>
  <c r="M1388" i="8"/>
  <c r="L1388" i="8"/>
  <c r="K1388" i="8"/>
  <c r="J1388" i="8"/>
  <c r="C1389" i="8"/>
  <c r="I1388" i="8"/>
  <c r="H1388" i="8"/>
  <c r="G1388" i="8"/>
  <c r="N1388" i="8"/>
  <c r="O1389" i="8" l="1"/>
  <c r="M1389" i="8"/>
  <c r="L1389" i="8"/>
  <c r="K1389" i="8"/>
  <c r="J1389" i="8"/>
  <c r="C1390" i="8"/>
  <c r="I1389" i="8"/>
  <c r="H1389" i="8"/>
  <c r="G1389" i="8"/>
  <c r="N1389" i="8"/>
  <c r="O1390" i="8" l="1"/>
  <c r="M1390" i="8"/>
  <c r="L1390" i="8"/>
  <c r="K1390" i="8"/>
  <c r="J1390" i="8"/>
  <c r="C1391" i="8"/>
  <c r="I1390" i="8"/>
  <c r="H1390" i="8"/>
  <c r="G1390" i="8"/>
  <c r="N1390" i="8"/>
  <c r="O1391" i="8" l="1"/>
  <c r="M1391" i="8"/>
  <c r="L1391" i="8"/>
  <c r="K1391" i="8"/>
  <c r="J1391" i="8"/>
  <c r="C1392" i="8"/>
  <c r="I1391" i="8"/>
  <c r="H1391" i="8"/>
  <c r="G1391" i="8"/>
  <c r="N1391" i="8"/>
  <c r="O1392" i="8" l="1"/>
  <c r="M1392" i="8"/>
  <c r="L1392" i="8"/>
  <c r="K1392" i="8"/>
  <c r="J1392" i="8"/>
  <c r="C1393" i="8"/>
  <c r="I1392" i="8"/>
  <c r="H1392" i="8"/>
  <c r="G1392" i="8"/>
  <c r="N1392" i="8"/>
  <c r="O1393" i="8" l="1"/>
  <c r="M1393" i="8"/>
  <c r="L1393" i="8"/>
  <c r="K1393" i="8"/>
  <c r="J1393" i="8"/>
  <c r="C1394" i="8"/>
  <c r="H1393" i="8"/>
  <c r="I1393" i="8"/>
  <c r="N1393" i="8"/>
  <c r="G1393" i="8"/>
  <c r="O1394" i="8" l="1"/>
  <c r="M1394" i="8"/>
  <c r="L1394" i="8"/>
  <c r="K1394" i="8"/>
  <c r="J1394" i="8"/>
  <c r="C1395" i="8"/>
  <c r="I1394" i="8"/>
  <c r="H1394" i="8"/>
  <c r="G1394" i="8"/>
  <c r="N1394" i="8"/>
  <c r="O1395" i="8" l="1"/>
  <c r="M1395" i="8"/>
  <c r="L1395" i="8"/>
  <c r="K1395" i="8"/>
  <c r="J1395" i="8"/>
  <c r="C1396" i="8"/>
  <c r="I1395" i="8"/>
  <c r="H1395" i="8"/>
  <c r="G1395" i="8"/>
  <c r="N1395" i="8"/>
  <c r="O1396" i="8" l="1"/>
  <c r="M1396" i="8"/>
  <c r="L1396" i="8"/>
  <c r="K1396" i="8"/>
  <c r="J1396" i="8"/>
  <c r="C1397" i="8"/>
  <c r="I1396" i="8"/>
  <c r="H1396" i="8"/>
  <c r="G1396" i="8"/>
  <c r="N1396" i="8"/>
  <c r="O1397" i="8" l="1"/>
  <c r="M1397" i="8"/>
  <c r="L1397" i="8"/>
  <c r="K1397" i="8"/>
  <c r="J1397" i="8"/>
  <c r="C1398" i="8"/>
  <c r="I1397" i="8"/>
  <c r="H1397" i="8"/>
  <c r="N1397" i="8"/>
  <c r="G1397" i="8"/>
  <c r="O1398" i="8" l="1"/>
  <c r="M1398" i="8"/>
  <c r="L1398" i="8"/>
  <c r="J1398" i="8"/>
  <c r="K1398" i="8"/>
  <c r="C1399" i="8"/>
  <c r="I1398" i="8"/>
  <c r="H1398" i="8"/>
  <c r="G1398" i="8"/>
  <c r="N1398" i="8"/>
  <c r="O1399" i="8" l="1"/>
  <c r="M1399" i="8"/>
  <c r="L1399" i="8"/>
  <c r="K1399" i="8"/>
  <c r="J1399" i="8"/>
  <c r="C1400" i="8"/>
  <c r="I1399" i="8"/>
  <c r="G1399" i="8"/>
  <c r="H1399" i="8"/>
  <c r="N1399" i="8"/>
  <c r="O1400" i="8" l="1"/>
  <c r="M1400" i="8"/>
  <c r="L1400" i="8"/>
  <c r="K1400" i="8"/>
  <c r="J1400" i="8"/>
  <c r="C1401" i="8"/>
  <c r="I1400" i="8"/>
  <c r="H1400" i="8"/>
  <c r="G1400" i="8"/>
  <c r="N1400" i="8"/>
  <c r="O1401" i="8" l="1"/>
  <c r="M1401" i="8"/>
  <c r="L1401" i="8"/>
  <c r="K1401" i="8"/>
  <c r="J1401" i="8"/>
  <c r="C1402" i="8"/>
  <c r="I1401" i="8"/>
  <c r="H1401" i="8"/>
  <c r="G1401" i="8"/>
  <c r="N1401" i="8"/>
  <c r="O1402" i="8" l="1"/>
  <c r="M1402" i="8"/>
  <c r="J1402" i="8"/>
  <c r="K1402" i="8"/>
  <c r="L1402" i="8"/>
  <c r="C1403" i="8"/>
  <c r="I1402" i="8"/>
  <c r="H1402" i="8"/>
  <c r="G1402" i="8"/>
  <c r="N1402" i="8"/>
  <c r="O1403" i="8" l="1"/>
  <c r="M1403" i="8"/>
  <c r="L1403" i="8"/>
  <c r="K1403" i="8"/>
  <c r="J1403" i="8"/>
  <c r="C1404" i="8"/>
  <c r="I1403" i="8"/>
  <c r="G1403" i="8"/>
  <c r="H1403" i="8"/>
  <c r="N1403" i="8"/>
  <c r="O1404" i="8" l="1"/>
  <c r="M1404" i="8"/>
  <c r="L1404" i="8"/>
  <c r="K1404" i="8"/>
  <c r="J1404" i="8"/>
  <c r="C1405" i="8"/>
  <c r="I1404" i="8"/>
  <c r="H1404" i="8"/>
  <c r="G1404" i="8"/>
  <c r="N1404" i="8"/>
  <c r="O1405" i="8" l="1"/>
  <c r="M1405" i="8"/>
  <c r="L1405" i="8"/>
  <c r="K1405" i="8"/>
  <c r="J1405" i="8"/>
  <c r="C1406" i="8"/>
  <c r="I1405" i="8"/>
  <c r="H1405" i="8"/>
  <c r="G1405" i="8"/>
  <c r="N1405" i="8"/>
  <c r="O1406" i="8" l="1"/>
  <c r="M1406" i="8"/>
  <c r="L1406" i="8"/>
  <c r="K1406" i="8"/>
  <c r="J1406" i="8"/>
  <c r="C1407" i="8"/>
  <c r="I1406" i="8"/>
  <c r="H1406" i="8"/>
  <c r="G1406" i="8"/>
  <c r="N1406" i="8"/>
  <c r="O1407" i="8" l="1"/>
  <c r="M1407" i="8"/>
  <c r="L1407" i="8"/>
  <c r="K1407" i="8"/>
  <c r="J1407" i="8"/>
  <c r="C1408" i="8"/>
  <c r="I1407" i="8"/>
  <c r="H1407" i="8"/>
  <c r="G1407" i="8"/>
  <c r="N1407" i="8"/>
  <c r="O1408" i="8" l="1"/>
  <c r="M1408" i="8"/>
  <c r="L1408" i="8"/>
  <c r="K1408" i="8"/>
  <c r="J1408" i="8"/>
  <c r="C1409" i="8"/>
  <c r="I1408" i="8"/>
  <c r="H1408" i="8"/>
  <c r="G1408" i="8"/>
  <c r="N1408" i="8"/>
  <c r="O1409" i="8" l="1"/>
  <c r="M1409" i="8"/>
  <c r="L1409" i="8"/>
  <c r="K1409" i="8"/>
  <c r="J1409" i="8"/>
  <c r="C1410" i="8"/>
  <c r="I1409" i="8"/>
  <c r="H1409" i="8"/>
  <c r="N1409" i="8"/>
  <c r="G1409" i="8"/>
  <c r="O1410" i="8" l="1"/>
  <c r="M1410" i="8"/>
  <c r="L1410" i="8"/>
  <c r="K1410" i="8"/>
  <c r="J1410" i="8"/>
  <c r="C1411" i="8"/>
  <c r="I1410" i="8"/>
  <c r="H1410" i="8"/>
  <c r="G1410" i="8"/>
  <c r="N1410" i="8"/>
  <c r="O1411" i="8" l="1"/>
  <c r="M1411" i="8"/>
  <c r="L1411" i="8"/>
  <c r="K1411" i="8"/>
  <c r="J1411" i="8"/>
  <c r="C1412" i="8"/>
  <c r="I1411" i="8"/>
  <c r="H1411" i="8"/>
  <c r="G1411" i="8"/>
  <c r="N1411" i="8"/>
  <c r="O1412" i="8" l="1"/>
  <c r="M1412" i="8"/>
  <c r="L1412" i="8"/>
  <c r="K1412" i="8"/>
  <c r="J1412" i="8"/>
  <c r="C1413" i="8"/>
  <c r="I1412" i="8"/>
  <c r="H1412" i="8"/>
  <c r="G1412" i="8"/>
  <c r="N1412" i="8"/>
  <c r="O1413" i="8" l="1"/>
  <c r="M1413" i="8"/>
  <c r="L1413" i="8"/>
  <c r="K1413" i="8"/>
  <c r="J1413" i="8"/>
  <c r="C1414" i="8"/>
  <c r="I1413" i="8"/>
  <c r="H1413" i="8"/>
  <c r="N1413" i="8"/>
  <c r="G1413" i="8"/>
  <c r="O1414" i="8" l="1"/>
  <c r="M1414" i="8"/>
  <c r="L1414" i="8"/>
  <c r="J1414" i="8"/>
  <c r="K1414" i="8"/>
  <c r="C1415" i="8"/>
  <c r="I1414" i="8"/>
  <c r="H1414" i="8"/>
  <c r="G1414" i="8"/>
  <c r="N1414" i="8"/>
  <c r="O1415" i="8" l="1"/>
  <c r="M1415" i="8"/>
  <c r="L1415" i="8"/>
  <c r="K1415" i="8"/>
  <c r="J1415" i="8"/>
  <c r="C1416" i="8"/>
  <c r="I1415" i="8"/>
  <c r="G1415" i="8"/>
  <c r="H1415" i="8"/>
  <c r="N1415" i="8"/>
  <c r="O1416" i="8" l="1"/>
  <c r="M1416" i="8"/>
  <c r="L1416" i="8"/>
  <c r="K1416" i="8"/>
  <c r="J1416" i="8"/>
  <c r="C1417" i="8"/>
  <c r="I1416" i="8"/>
  <c r="H1416" i="8"/>
  <c r="G1416" i="8"/>
  <c r="N1416" i="8"/>
  <c r="O1417" i="8" l="1"/>
  <c r="M1417" i="8"/>
  <c r="L1417" i="8"/>
  <c r="K1417" i="8"/>
  <c r="J1417" i="8"/>
  <c r="C1418" i="8"/>
  <c r="I1417" i="8"/>
  <c r="H1417" i="8"/>
  <c r="G1417" i="8"/>
  <c r="N1417" i="8"/>
  <c r="O1418" i="8" l="1"/>
  <c r="M1418" i="8"/>
  <c r="L1418" i="8"/>
  <c r="J1418" i="8"/>
  <c r="K1418" i="8"/>
  <c r="C1419" i="8"/>
  <c r="I1418" i="8"/>
  <c r="H1418" i="8"/>
  <c r="G1418" i="8"/>
  <c r="N1418" i="8"/>
  <c r="O1419" i="8" l="1"/>
  <c r="M1419" i="8"/>
  <c r="L1419" i="8"/>
  <c r="K1419" i="8"/>
  <c r="J1419" i="8"/>
  <c r="C1420" i="8"/>
  <c r="I1419" i="8"/>
  <c r="G1419" i="8"/>
  <c r="H1419" i="8"/>
  <c r="N1419" i="8"/>
  <c r="O1420" i="8" l="1"/>
  <c r="M1420" i="8"/>
  <c r="L1420" i="8"/>
  <c r="K1420" i="8"/>
  <c r="J1420" i="8"/>
  <c r="C1421" i="8"/>
  <c r="I1420" i="8"/>
  <c r="H1420" i="8"/>
  <c r="N1420" i="8"/>
  <c r="G1420" i="8"/>
  <c r="O1421" i="8" l="1"/>
  <c r="M1421" i="8"/>
  <c r="L1421" i="8"/>
  <c r="K1421" i="8"/>
  <c r="J1421" i="8"/>
  <c r="C1422" i="8"/>
  <c r="I1421" i="8"/>
  <c r="H1421" i="8"/>
  <c r="N1421" i="8"/>
  <c r="G1421" i="8"/>
  <c r="O1422" i="8" l="1"/>
  <c r="M1422" i="8"/>
  <c r="L1422" i="8"/>
  <c r="K1422" i="8"/>
  <c r="J1422" i="8"/>
  <c r="C1423" i="8"/>
  <c r="I1422" i="8"/>
  <c r="H1422" i="8"/>
  <c r="G1422" i="8"/>
  <c r="N1422" i="8"/>
  <c r="O1423" i="8" l="1"/>
  <c r="M1423" i="8"/>
  <c r="L1423" i="8"/>
  <c r="K1423" i="8"/>
  <c r="J1423" i="8"/>
  <c r="C1424" i="8"/>
  <c r="I1423" i="8"/>
  <c r="H1423" i="8"/>
  <c r="G1423" i="8"/>
  <c r="N1423" i="8"/>
  <c r="O1424" i="8" l="1"/>
  <c r="M1424" i="8"/>
  <c r="L1424" i="8"/>
  <c r="K1424" i="8"/>
  <c r="J1424" i="8"/>
  <c r="C1425" i="8"/>
  <c r="I1424" i="8"/>
  <c r="H1424" i="8"/>
  <c r="N1424" i="8"/>
  <c r="G1424" i="8"/>
  <c r="O1425" i="8" l="1"/>
  <c r="M1425" i="8"/>
  <c r="L1425" i="8"/>
  <c r="K1425" i="8"/>
  <c r="J1425" i="8"/>
  <c r="C1426" i="8"/>
  <c r="I1425" i="8"/>
  <c r="H1425" i="8"/>
  <c r="G1425" i="8"/>
  <c r="N1425" i="8"/>
  <c r="O1426" i="8" l="1"/>
  <c r="M1426" i="8"/>
  <c r="L1426" i="8"/>
  <c r="K1426" i="8"/>
  <c r="J1426" i="8"/>
  <c r="C1427" i="8"/>
  <c r="I1426" i="8"/>
  <c r="H1426" i="8"/>
  <c r="G1426" i="8"/>
  <c r="N1426" i="8"/>
  <c r="O1427" i="8" l="1"/>
  <c r="M1427" i="8"/>
  <c r="L1427" i="8"/>
  <c r="K1427" i="8"/>
  <c r="J1427" i="8"/>
  <c r="C1428" i="8"/>
  <c r="I1427" i="8"/>
  <c r="H1427" i="8"/>
  <c r="G1427" i="8"/>
  <c r="N1427" i="8"/>
  <c r="O1428" i="8" l="1"/>
  <c r="M1428" i="8"/>
  <c r="L1428" i="8"/>
  <c r="K1428" i="8"/>
  <c r="J1428" i="8"/>
  <c r="C1429" i="8"/>
  <c r="I1428" i="8"/>
  <c r="H1428" i="8"/>
  <c r="N1428" i="8"/>
  <c r="G1428" i="8"/>
  <c r="O1429" i="8" l="1"/>
  <c r="M1429" i="8"/>
  <c r="L1429" i="8"/>
  <c r="K1429" i="8"/>
  <c r="J1429" i="8"/>
  <c r="C1430" i="8"/>
  <c r="I1429" i="8"/>
  <c r="H1429" i="8"/>
  <c r="N1429" i="8"/>
  <c r="G1429" i="8"/>
  <c r="O1430" i="8" l="1"/>
  <c r="M1430" i="8"/>
  <c r="L1430" i="8"/>
  <c r="J1430" i="8"/>
  <c r="K1430" i="8"/>
  <c r="C1431" i="8"/>
  <c r="I1430" i="8"/>
  <c r="H1430" i="8"/>
  <c r="G1430" i="8"/>
  <c r="N1430" i="8"/>
  <c r="O1431" i="8" l="1"/>
  <c r="M1431" i="8"/>
  <c r="L1431" i="8"/>
  <c r="K1431" i="8"/>
  <c r="J1431" i="8"/>
  <c r="C1432" i="8"/>
  <c r="I1431" i="8"/>
  <c r="G1431" i="8"/>
  <c r="H1431" i="8"/>
  <c r="N1431" i="8"/>
  <c r="O1432" i="8" l="1"/>
  <c r="M1432" i="8"/>
  <c r="L1432" i="8"/>
  <c r="K1432" i="8"/>
  <c r="J1432" i="8"/>
  <c r="C1433" i="8"/>
  <c r="I1432" i="8"/>
  <c r="H1432" i="8"/>
  <c r="N1432" i="8"/>
  <c r="G1432" i="8"/>
  <c r="O1433" i="8" l="1"/>
  <c r="M1433" i="8"/>
  <c r="L1433" i="8"/>
  <c r="K1433" i="8"/>
  <c r="J1433" i="8"/>
  <c r="C1434" i="8"/>
  <c r="I1433" i="8"/>
  <c r="H1433" i="8"/>
  <c r="G1433" i="8"/>
  <c r="N1433" i="8"/>
  <c r="O1434" i="8" l="1"/>
  <c r="M1434" i="8"/>
  <c r="L1434" i="8"/>
  <c r="J1434" i="8"/>
  <c r="K1434" i="8"/>
  <c r="C1435" i="8"/>
  <c r="I1434" i="8"/>
  <c r="H1434" i="8"/>
  <c r="G1434" i="8"/>
  <c r="N1434" i="8"/>
  <c r="O1435" i="8" l="1"/>
  <c r="M1435" i="8"/>
  <c r="L1435" i="8"/>
  <c r="K1435" i="8"/>
  <c r="J1435" i="8"/>
  <c r="C1436" i="8"/>
  <c r="I1435" i="8"/>
  <c r="G1435" i="8"/>
  <c r="H1435" i="8"/>
  <c r="N1435" i="8"/>
  <c r="O1436" i="8" l="1"/>
  <c r="M1436" i="8"/>
  <c r="L1436" i="8"/>
  <c r="K1436" i="8"/>
  <c r="J1436" i="8"/>
  <c r="C1437" i="8"/>
  <c r="I1436" i="8"/>
  <c r="H1436" i="8"/>
  <c r="N1436" i="8"/>
  <c r="G1436" i="8"/>
  <c r="O1437" i="8" l="1"/>
  <c r="M1437" i="8"/>
  <c r="C1438" i="8"/>
  <c r="L1437" i="8"/>
  <c r="K1437" i="8"/>
  <c r="J1437" i="8"/>
  <c r="I1437" i="8"/>
  <c r="H1437" i="8"/>
  <c r="G1437" i="8"/>
  <c r="O1438" i="8" l="1"/>
  <c r="M1438" i="8"/>
  <c r="I1438" i="8"/>
  <c r="J1438" i="8"/>
  <c r="C1439" i="8"/>
  <c r="G1438" i="8"/>
  <c r="H1438" i="8"/>
  <c r="L1438" i="8"/>
  <c r="K1438" i="8"/>
  <c r="N1438" i="8"/>
  <c r="O1439" i="8" l="1"/>
  <c r="M1439" i="8"/>
  <c r="H1439" i="8"/>
  <c r="I1439" i="8"/>
  <c r="J1439" i="8"/>
  <c r="C1440" i="8"/>
  <c r="G1439" i="8"/>
  <c r="K1439" i="8"/>
  <c r="N1439" i="8"/>
  <c r="L1439" i="8"/>
  <c r="O1440" i="8" l="1"/>
  <c r="M1440" i="8"/>
  <c r="C1441" i="8"/>
  <c r="G1440" i="8"/>
  <c r="K1440" i="8"/>
  <c r="H1440" i="8"/>
  <c r="I1440" i="8"/>
  <c r="J1440" i="8"/>
  <c r="N1440" i="8"/>
  <c r="L1440" i="8"/>
  <c r="O1441" i="8" l="1"/>
  <c r="M1441" i="8"/>
  <c r="J1441" i="8"/>
  <c r="C1442" i="8"/>
  <c r="G1441" i="8"/>
  <c r="H1441" i="8"/>
  <c r="L1441" i="8"/>
  <c r="I1441" i="8"/>
  <c r="K1441" i="8"/>
  <c r="N1441" i="8"/>
  <c r="O1442" i="8" l="1"/>
  <c r="M1442" i="8"/>
  <c r="I1442" i="8"/>
  <c r="J1442" i="8"/>
  <c r="C1443" i="8"/>
  <c r="G1442" i="8"/>
  <c r="H1442" i="8"/>
  <c r="L1442" i="8"/>
  <c r="K1442" i="8"/>
  <c r="N1442" i="8"/>
  <c r="O1443" i="8" l="1"/>
  <c r="M1443" i="8"/>
  <c r="H1443" i="8"/>
  <c r="I1443" i="8"/>
  <c r="J1443" i="8"/>
  <c r="N1443" i="8"/>
  <c r="C1444" i="8"/>
  <c r="G1443" i="8"/>
  <c r="L1443" i="8"/>
  <c r="K1443" i="8"/>
  <c r="O1444" i="8" l="1"/>
  <c r="M1444" i="8"/>
  <c r="C1445" i="8"/>
  <c r="G1444" i="8"/>
  <c r="K1444" i="8"/>
  <c r="H1444" i="8"/>
  <c r="I1444" i="8"/>
  <c r="N1444" i="8"/>
  <c r="J1444" i="8"/>
  <c r="L1444" i="8"/>
  <c r="O1445" i="8" l="1"/>
  <c r="M1445" i="8"/>
  <c r="J1445" i="8"/>
  <c r="C1446" i="8"/>
  <c r="G1445" i="8"/>
  <c r="H1445" i="8"/>
  <c r="K1445" i="8"/>
  <c r="L1445" i="8"/>
  <c r="I1445" i="8"/>
  <c r="N1445" i="8"/>
  <c r="O1446" i="8" l="1"/>
  <c r="M1446" i="8"/>
  <c r="I1446" i="8"/>
  <c r="J1446" i="8"/>
  <c r="C1447" i="8"/>
  <c r="G1446" i="8"/>
  <c r="K1446" i="8"/>
  <c r="L1446" i="8"/>
  <c r="H1446" i="8"/>
  <c r="N1446" i="8"/>
  <c r="O1447" i="8" l="1"/>
  <c r="M1447" i="8"/>
  <c r="H1447" i="8"/>
  <c r="I1447" i="8"/>
  <c r="J1447" i="8"/>
  <c r="N1447" i="8"/>
  <c r="C1448" i="8"/>
  <c r="G1447" i="8"/>
  <c r="K1447" i="8"/>
  <c r="L1447" i="8"/>
  <c r="O1448" i="8" l="1"/>
  <c r="M1448" i="8"/>
  <c r="C1449" i="8"/>
  <c r="G1448" i="8"/>
  <c r="K1448" i="8"/>
  <c r="H1448" i="8"/>
  <c r="I1448" i="8"/>
  <c r="N1448" i="8"/>
  <c r="J1448" i="8"/>
  <c r="L1448" i="8"/>
  <c r="O1449" i="8" l="1"/>
  <c r="M1449" i="8"/>
  <c r="J1449" i="8"/>
  <c r="C1450" i="8"/>
  <c r="G1449" i="8"/>
  <c r="H1449" i="8"/>
  <c r="L1449" i="8"/>
  <c r="N1449" i="8"/>
  <c r="I1449" i="8"/>
  <c r="K1449" i="8"/>
  <c r="O1450" i="8" l="1"/>
  <c r="M1450" i="8"/>
  <c r="I1450" i="8"/>
  <c r="J1450" i="8"/>
  <c r="C1451" i="8"/>
  <c r="G1450" i="8"/>
  <c r="K1450" i="8"/>
  <c r="L1450" i="8"/>
  <c r="H1450" i="8"/>
  <c r="N1450" i="8"/>
  <c r="O1451" i="8" l="1"/>
  <c r="M1451" i="8"/>
  <c r="H1451" i="8"/>
  <c r="I1451" i="8"/>
  <c r="J1451" i="8"/>
  <c r="N1451" i="8"/>
  <c r="K1451" i="8"/>
  <c r="L1451" i="8"/>
  <c r="C1452" i="8"/>
  <c r="G1451" i="8"/>
  <c r="O1452" i="8" l="1"/>
  <c r="M1452" i="8"/>
  <c r="C1453" i="8"/>
  <c r="G1452" i="8"/>
  <c r="H1452" i="8"/>
  <c r="I1452" i="8"/>
  <c r="J1452" i="8"/>
  <c r="N1452" i="8"/>
  <c r="K1452" i="8"/>
  <c r="L1452" i="8"/>
  <c r="O1453" i="8" l="1"/>
  <c r="M1453" i="8"/>
  <c r="J1453" i="8"/>
  <c r="C1454" i="8"/>
  <c r="G1453" i="8"/>
  <c r="H1453" i="8"/>
  <c r="I1453" i="8"/>
  <c r="L1453" i="8"/>
  <c r="N1453" i="8"/>
  <c r="K1453" i="8"/>
  <c r="O1454" i="8" l="1"/>
  <c r="M1454" i="8"/>
  <c r="I1454" i="8"/>
  <c r="J1454" i="8"/>
  <c r="C1455" i="8"/>
  <c r="G1454" i="8"/>
  <c r="H1454" i="8"/>
  <c r="K1454" i="8"/>
  <c r="L1454" i="8"/>
  <c r="N1454" i="8"/>
  <c r="O1455" i="8" l="1"/>
  <c r="M1455" i="8"/>
  <c r="H1455" i="8"/>
  <c r="I1455" i="8"/>
  <c r="J1455" i="8"/>
  <c r="C1456" i="8"/>
  <c r="G1455" i="8"/>
  <c r="N1455" i="8"/>
  <c r="K1455" i="8"/>
  <c r="L1455" i="8"/>
  <c r="O1456" i="8" l="1"/>
  <c r="M1456" i="8"/>
  <c r="C1457" i="8"/>
  <c r="G1456" i="8"/>
  <c r="H1456" i="8"/>
  <c r="I1456" i="8"/>
  <c r="J1456" i="8"/>
  <c r="N1456" i="8"/>
  <c r="K1456" i="8"/>
  <c r="L1456" i="8"/>
  <c r="O1457" i="8" l="1"/>
  <c r="M1457" i="8"/>
  <c r="J1457" i="8"/>
  <c r="C1458" i="8"/>
  <c r="G1457" i="8"/>
  <c r="H1457" i="8"/>
  <c r="L1457" i="8"/>
  <c r="I1457" i="8"/>
  <c r="N1457" i="8"/>
  <c r="K1457" i="8"/>
  <c r="O1458" i="8" l="1"/>
  <c r="M1458" i="8"/>
  <c r="I1458" i="8"/>
  <c r="J1458" i="8"/>
  <c r="C1459" i="8"/>
  <c r="G1458" i="8"/>
  <c r="K1458" i="8"/>
  <c r="H1458" i="8"/>
  <c r="L1458" i="8"/>
  <c r="N1458" i="8"/>
  <c r="O1459" i="8" l="1"/>
  <c r="M1459" i="8"/>
  <c r="H1459" i="8"/>
  <c r="I1459" i="8"/>
  <c r="J1459" i="8"/>
  <c r="N1459" i="8"/>
  <c r="C1460" i="8"/>
  <c r="G1459" i="8"/>
  <c r="K1459" i="8"/>
  <c r="L1459" i="8"/>
  <c r="O1460" i="8" l="1"/>
  <c r="M1460" i="8"/>
  <c r="C1461" i="8"/>
  <c r="G1460" i="8"/>
  <c r="H1460" i="8"/>
  <c r="I1460" i="8"/>
  <c r="N1460" i="8"/>
  <c r="J1460" i="8"/>
  <c r="K1460" i="8"/>
  <c r="L1460" i="8"/>
  <c r="O1461" i="8" l="1"/>
  <c r="M1461" i="8"/>
  <c r="J1461" i="8"/>
  <c r="C1462" i="8"/>
  <c r="G1461" i="8"/>
  <c r="H1461" i="8"/>
  <c r="L1461" i="8"/>
  <c r="I1461" i="8"/>
  <c r="N1461" i="8"/>
  <c r="K1461" i="8"/>
  <c r="O1462" i="8" l="1"/>
  <c r="M1462" i="8"/>
  <c r="I1462" i="8"/>
  <c r="J1462" i="8"/>
  <c r="C1463" i="8"/>
  <c r="G1462" i="8"/>
  <c r="K1462" i="8"/>
  <c r="L1462" i="8"/>
  <c r="H1462" i="8"/>
  <c r="N1462" i="8"/>
  <c r="O1463" i="8" l="1"/>
  <c r="M1463" i="8"/>
  <c r="H1463" i="8"/>
  <c r="I1463" i="8"/>
  <c r="J1463" i="8"/>
  <c r="N1463" i="8"/>
  <c r="K1463" i="8"/>
  <c r="C1464" i="8"/>
  <c r="G1463" i="8"/>
  <c r="L1463" i="8"/>
  <c r="O1464" i="8" l="1"/>
  <c r="M1464" i="8"/>
  <c r="C1465" i="8"/>
  <c r="G1464" i="8"/>
  <c r="H1464" i="8"/>
  <c r="I1464" i="8"/>
  <c r="N1464" i="8"/>
  <c r="K1464" i="8"/>
  <c r="L1464" i="8"/>
  <c r="J1464" i="8"/>
  <c r="O1465" i="8" l="1"/>
  <c r="M1465" i="8"/>
  <c r="J1465" i="8"/>
  <c r="C1466" i="8"/>
  <c r="G1465" i="8"/>
  <c r="H1465" i="8"/>
  <c r="L1465" i="8"/>
  <c r="N1465" i="8"/>
  <c r="K1465" i="8"/>
  <c r="I1465" i="8"/>
  <c r="O1466" i="8" l="1"/>
  <c r="M1466" i="8"/>
  <c r="I1466" i="8"/>
  <c r="J1466" i="8"/>
  <c r="C1467" i="8"/>
  <c r="G1466" i="8"/>
  <c r="K1466" i="8"/>
  <c r="L1466" i="8"/>
  <c r="H1466" i="8"/>
  <c r="N1466" i="8"/>
  <c r="O1467" i="8" l="1"/>
  <c r="M1467" i="8"/>
  <c r="H1467" i="8"/>
  <c r="I1467" i="8"/>
  <c r="J1467" i="8"/>
  <c r="N1467" i="8"/>
  <c r="K1467" i="8"/>
  <c r="L1467" i="8"/>
  <c r="C1468" i="8"/>
  <c r="G1467" i="8"/>
  <c r="O1468" i="8" l="1"/>
  <c r="M1468" i="8"/>
  <c r="C1469" i="8"/>
  <c r="G1468" i="8"/>
  <c r="H1468" i="8"/>
  <c r="I1468" i="8"/>
  <c r="J1468" i="8"/>
  <c r="N1468" i="8"/>
  <c r="K1468" i="8"/>
  <c r="L1468" i="8"/>
  <c r="O1469" i="8" l="1"/>
  <c r="M1469" i="8"/>
  <c r="J1469" i="8"/>
  <c r="C1470" i="8"/>
  <c r="G1469" i="8"/>
  <c r="H1469" i="8"/>
  <c r="I1469" i="8"/>
  <c r="L1469" i="8"/>
  <c r="N1469" i="8"/>
  <c r="K1469" i="8"/>
  <c r="O1470" i="8" l="1"/>
  <c r="M1470" i="8"/>
  <c r="I1470" i="8"/>
  <c r="J1470" i="8"/>
  <c r="C1471" i="8"/>
  <c r="G1470" i="8"/>
  <c r="H1470" i="8"/>
  <c r="K1470" i="8"/>
  <c r="L1470" i="8"/>
  <c r="N1470" i="8"/>
  <c r="O1471" i="8" l="1"/>
  <c r="M1471" i="8"/>
  <c r="H1471" i="8"/>
  <c r="I1471" i="8"/>
  <c r="J1471" i="8"/>
  <c r="C1472" i="8"/>
  <c r="G1471" i="8"/>
  <c r="N1471" i="8"/>
  <c r="K1471" i="8"/>
  <c r="L1471" i="8"/>
  <c r="O1472" i="8" l="1"/>
  <c r="M1472" i="8"/>
  <c r="C1473" i="8"/>
  <c r="G1472" i="8"/>
  <c r="H1472" i="8"/>
  <c r="I1472" i="8"/>
  <c r="J1472" i="8"/>
  <c r="N1472" i="8"/>
  <c r="K1472" i="8"/>
  <c r="L1472" i="8"/>
  <c r="O1473" i="8" l="1"/>
  <c r="M1473" i="8"/>
  <c r="J1473" i="8"/>
  <c r="C1474" i="8"/>
  <c r="G1473" i="8"/>
  <c r="H1473" i="8"/>
  <c r="L1473" i="8"/>
  <c r="I1473" i="8"/>
  <c r="K1473" i="8"/>
  <c r="N1473" i="8"/>
  <c r="O1474" i="8" l="1"/>
  <c r="M1474" i="8"/>
  <c r="I1474" i="8"/>
  <c r="J1474" i="8"/>
  <c r="C1475" i="8"/>
  <c r="G1474" i="8"/>
  <c r="K1474" i="8"/>
  <c r="H1474" i="8"/>
  <c r="L1474" i="8"/>
  <c r="N1474" i="8"/>
  <c r="O1475" i="8" l="1"/>
  <c r="M1475" i="8"/>
  <c r="H1475" i="8"/>
  <c r="I1475" i="8"/>
  <c r="J1475" i="8"/>
  <c r="N1475" i="8"/>
  <c r="C1476" i="8"/>
  <c r="G1475" i="8"/>
  <c r="K1475" i="8"/>
  <c r="L1475" i="8"/>
  <c r="O1476" i="8" l="1"/>
  <c r="M1476" i="8"/>
  <c r="C1477" i="8"/>
  <c r="G1476" i="8"/>
  <c r="H1476" i="8"/>
  <c r="I1476" i="8"/>
  <c r="N1476" i="8"/>
  <c r="J1476" i="8"/>
  <c r="K1476" i="8"/>
  <c r="L1476" i="8"/>
  <c r="O1477" i="8" l="1"/>
  <c r="M1477" i="8"/>
  <c r="J1477" i="8"/>
  <c r="C1478" i="8"/>
  <c r="G1477" i="8"/>
  <c r="H1477" i="8"/>
  <c r="L1477" i="8"/>
  <c r="I1477" i="8"/>
  <c r="K1477" i="8"/>
  <c r="N1477" i="8"/>
  <c r="O1478" i="8" l="1"/>
  <c r="M1478" i="8"/>
  <c r="I1478" i="8"/>
  <c r="J1478" i="8"/>
  <c r="C1479" i="8"/>
  <c r="G1478" i="8"/>
  <c r="K1478" i="8"/>
  <c r="L1478" i="8"/>
  <c r="H1478" i="8"/>
  <c r="N1478" i="8"/>
  <c r="O1479" i="8" l="1"/>
  <c r="M1479" i="8"/>
  <c r="H1479" i="8"/>
  <c r="I1479" i="8"/>
  <c r="J1479" i="8"/>
  <c r="N1479" i="8"/>
  <c r="K1479" i="8"/>
  <c r="C1480" i="8"/>
  <c r="G1479" i="8"/>
  <c r="L1479" i="8"/>
  <c r="O1480" i="8" l="1"/>
  <c r="M1480" i="8"/>
  <c r="C1481" i="8"/>
  <c r="G1480" i="8"/>
  <c r="H1480" i="8"/>
  <c r="I1480" i="8"/>
  <c r="N1480" i="8"/>
  <c r="K1480" i="8"/>
  <c r="J1480" i="8"/>
  <c r="L1480" i="8"/>
  <c r="O1481" i="8" l="1"/>
  <c r="M1481" i="8"/>
  <c r="J1481" i="8"/>
  <c r="C1482" i="8"/>
  <c r="G1481" i="8"/>
  <c r="H1481" i="8"/>
  <c r="L1481" i="8"/>
  <c r="N1481" i="8"/>
  <c r="I1481" i="8"/>
  <c r="K1481" i="8"/>
  <c r="O1482" i="8" l="1"/>
  <c r="M1482" i="8"/>
  <c r="I1482" i="8"/>
  <c r="J1482" i="8"/>
  <c r="C1483" i="8"/>
  <c r="G1482" i="8"/>
  <c r="K1482" i="8"/>
  <c r="L1482" i="8"/>
  <c r="H1482" i="8"/>
  <c r="N1482" i="8"/>
  <c r="O1483" i="8" l="1"/>
  <c r="M1483" i="8"/>
  <c r="H1483" i="8"/>
  <c r="I1483" i="8"/>
  <c r="J1483" i="8"/>
  <c r="N1483" i="8"/>
  <c r="K1483" i="8"/>
  <c r="L1483" i="8"/>
  <c r="C1484" i="8"/>
  <c r="G1483" i="8"/>
  <c r="O1484" i="8" l="1"/>
  <c r="M1484" i="8"/>
  <c r="C1485" i="8"/>
  <c r="G1484" i="8"/>
  <c r="H1484" i="8"/>
  <c r="I1484" i="8"/>
  <c r="J1484" i="8"/>
  <c r="N1484" i="8"/>
  <c r="K1484" i="8"/>
  <c r="L1484" i="8"/>
  <c r="O1485" i="8" l="1"/>
  <c r="M1485" i="8"/>
  <c r="J1485" i="8"/>
  <c r="C1486" i="8"/>
  <c r="G1485" i="8"/>
  <c r="H1485" i="8"/>
  <c r="I1485" i="8"/>
  <c r="L1485" i="8"/>
  <c r="N1485" i="8"/>
  <c r="K1485" i="8"/>
  <c r="O1486" i="8" l="1"/>
  <c r="M1486" i="8"/>
  <c r="I1486" i="8"/>
  <c r="J1486" i="8"/>
  <c r="C1487" i="8"/>
  <c r="G1486" i="8"/>
  <c r="H1486" i="8"/>
  <c r="K1486" i="8"/>
  <c r="L1486" i="8"/>
  <c r="N1486" i="8"/>
  <c r="O1487" i="8" l="1"/>
  <c r="M1487" i="8"/>
  <c r="H1487" i="8"/>
  <c r="I1487" i="8"/>
  <c r="J1487" i="8"/>
  <c r="C1488" i="8"/>
  <c r="G1487" i="8"/>
  <c r="N1487" i="8"/>
  <c r="K1487" i="8"/>
  <c r="L1487" i="8"/>
  <c r="O1488" i="8" l="1"/>
  <c r="M1488" i="8"/>
  <c r="C1489" i="8"/>
  <c r="G1488" i="8"/>
  <c r="H1488" i="8"/>
  <c r="I1488" i="8"/>
  <c r="J1488" i="8"/>
  <c r="N1488" i="8"/>
  <c r="K1488" i="8"/>
  <c r="L1488" i="8"/>
  <c r="O1489" i="8" l="1"/>
  <c r="M1489" i="8"/>
  <c r="J1489" i="8"/>
  <c r="C1490" i="8"/>
  <c r="G1489" i="8"/>
  <c r="H1489" i="8"/>
  <c r="L1489" i="8"/>
  <c r="I1489" i="8"/>
  <c r="K1489" i="8"/>
  <c r="N1489" i="8"/>
  <c r="O1490" i="8" l="1"/>
  <c r="M1490" i="8"/>
  <c r="I1490" i="8"/>
  <c r="J1490" i="8"/>
  <c r="C1491" i="8"/>
  <c r="G1490" i="8"/>
  <c r="K1490" i="8"/>
  <c r="H1490" i="8"/>
  <c r="L1490" i="8"/>
  <c r="N1490" i="8"/>
  <c r="O1491" i="8" l="1"/>
  <c r="M1491" i="8"/>
  <c r="H1491" i="8"/>
  <c r="I1491" i="8"/>
  <c r="J1491" i="8"/>
  <c r="N1491" i="8"/>
  <c r="C1492" i="8"/>
  <c r="G1491" i="8"/>
  <c r="K1491" i="8"/>
  <c r="L1491" i="8"/>
  <c r="O1492" i="8" l="1"/>
  <c r="M1492" i="8"/>
  <c r="C1493" i="8"/>
  <c r="G1492" i="8"/>
  <c r="H1492" i="8"/>
  <c r="I1492" i="8"/>
  <c r="N1492" i="8"/>
  <c r="J1492" i="8"/>
  <c r="K1492" i="8"/>
  <c r="L1492" i="8"/>
  <c r="O1493" i="8" l="1"/>
  <c r="M1493" i="8"/>
  <c r="J1493" i="8"/>
  <c r="C1494" i="8"/>
  <c r="G1493" i="8"/>
  <c r="H1493" i="8"/>
  <c r="L1493" i="8"/>
  <c r="I1493" i="8"/>
  <c r="K1493" i="8"/>
  <c r="N1493" i="8"/>
  <c r="O1494" i="8" l="1"/>
  <c r="M1494" i="8"/>
  <c r="I1494" i="8"/>
  <c r="J1494" i="8"/>
  <c r="C1495" i="8"/>
  <c r="G1494" i="8"/>
  <c r="K1494" i="8"/>
  <c r="L1494" i="8"/>
  <c r="H1494" i="8"/>
  <c r="N1494" i="8"/>
  <c r="O1495" i="8" l="1"/>
  <c r="M1495" i="8"/>
  <c r="H1495" i="8"/>
  <c r="I1495" i="8"/>
  <c r="N1495" i="8"/>
  <c r="K1495" i="8"/>
  <c r="C1496" i="8"/>
  <c r="G1495" i="8"/>
  <c r="L1495" i="8"/>
  <c r="J1495" i="8"/>
  <c r="O1496" i="8" l="1"/>
  <c r="M1496" i="8"/>
  <c r="C1497" i="8"/>
  <c r="G1496" i="8"/>
  <c r="H1496" i="8"/>
  <c r="I1496" i="8"/>
  <c r="J1496" i="8"/>
  <c r="N1496" i="8"/>
  <c r="K1496" i="8"/>
  <c r="L1496" i="8"/>
  <c r="O1497" i="8" l="1"/>
  <c r="M1497" i="8"/>
  <c r="J1497" i="8"/>
  <c r="C1498" i="8"/>
  <c r="G1497" i="8"/>
  <c r="H1497" i="8"/>
  <c r="L1497" i="8"/>
  <c r="K1497" i="8"/>
  <c r="I1497" i="8"/>
  <c r="N1497" i="8"/>
  <c r="O1498" i="8" l="1"/>
  <c r="M1498" i="8"/>
  <c r="I1498" i="8"/>
  <c r="J1498" i="8"/>
  <c r="C1499" i="8"/>
  <c r="G1498" i="8"/>
  <c r="K1498" i="8"/>
  <c r="L1498" i="8"/>
  <c r="H1498" i="8"/>
  <c r="N1498" i="8"/>
  <c r="O1499" i="8" l="1"/>
  <c r="M1499" i="8"/>
  <c r="H1499" i="8"/>
  <c r="I1499" i="8"/>
  <c r="N1499" i="8"/>
  <c r="J1499" i="8"/>
  <c r="K1499" i="8"/>
  <c r="L1499" i="8"/>
  <c r="C1500" i="8"/>
  <c r="G1499" i="8"/>
  <c r="O1500" i="8" l="1"/>
  <c r="M1500" i="8"/>
  <c r="C1501" i="8"/>
  <c r="G1500" i="8"/>
  <c r="H1500" i="8"/>
  <c r="I1500" i="8"/>
  <c r="N1500" i="8"/>
  <c r="J1500" i="8"/>
  <c r="K1500" i="8"/>
  <c r="L1500" i="8"/>
  <c r="O1501" i="8" l="1"/>
  <c r="M1501" i="8"/>
  <c r="J1501" i="8"/>
  <c r="C1502" i="8"/>
  <c r="G1501" i="8"/>
  <c r="H1501" i="8"/>
  <c r="I1501" i="8"/>
  <c r="L1501" i="8"/>
  <c r="K1501" i="8"/>
  <c r="N1501" i="8"/>
  <c r="O1502" i="8" l="1"/>
  <c r="I66" i="9" s="1"/>
  <c r="M1502" i="8"/>
  <c r="J66" i="9"/>
  <c r="I51" i="9"/>
  <c r="I96" i="9"/>
  <c r="I126" i="9"/>
  <c r="I141" i="9"/>
  <c r="I186" i="9"/>
  <c r="J126" i="9"/>
  <c r="I171" i="9"/>
  <c r="I111" i="9"/>
  <c r="J171" i="9"/>
  <c r="J81" i="9"/>
  <c r="I36" i="9"/>
  <c r="I37" i="9" s="1"/>
  <c r="J96" i="9"/>
  <c r="J141" i="9"/>
  <c r="J111" i="9"/>
  <c r="J156" i="9"/>
  <c r="J36" i="9"/>
  <c r="J51" i="9"/>
  <c r="I81" i="9"/>
  <c r="I156" i="9"/>
  <c r="J186" i="9"/>
  <c r="J21" i="9"/>
  <c r="E141" i="9"/>
  <c r="E142" i="9" s="1"/>
  <c r="I21" i="9"/>
  <c r="I22" i="9" s="1"/>
  <c r="I24" i="9" s="1"/>
  <c r="I1502" i="8"/>
  <c r="E126" i="9" s="1"/>
  <c r="E127" i="9" s="1"/>
  <c r="J1502" i="8"/>
  <c r="F36" i="9" s="1"/>
  <c r="G1502" i="8"/>
  <c r="C36" i="9" s="1"/>
  <c r="C37" i="9" s="1"/>
  <c r="H1502" i="8"/>
  <c r="D36" i="9" s="1"/>
  <c r="D37" i="9" s="1"/>
  <c r="K1502" i="8"/>
  <c r="G36" i="9" s="1"/>
  <c r="G37" i="9" s="1"/>
  <c r="G38" i="9" s="1"/>
  <c r="G39" i="9" s="1"/>
  <c r="L1502" i="8"/>
  <c r="H36" i="9" s="1"/>
  <c r="H37" i="9" s="1"/>
  <c r="H38" i="9" s="1"/>
  <c r="H39" i="9" s="1"/>
  <c r="N1502" i="8"/>
  <c r="N1437" i="8"/>
  <c r="A32" i="9" s="1"/>
  <c r="D38" i="9" l="1"/>
  <c r="D39" i="9" s="1"/>
  <c r="G186" i="9"/>
  <c r="G187" i="9" s="1"/>
  <c r="H126" i="9"/>
  <c r="H127" i="9" s="1"/>
  <c r="H156" i="9"/>
  <c r="H157" i="9" s="1"/>
  <c r="H158" i="9" s="1"/>
  <c r="H159" i="9" s="1"/>
  <c r="I187" i="9"/>
  <c r="F141" i="9"/>
  <c r="F142" i="9" s="1"/>
  <c r="F143" i="9" s="1"/>
  <c r="I157" i="9"/>
  <c r="C141" i="9"/>
  <c r="C142" i="9" s="1"/>
  <c r="G141" i="9"/>
  <c r="G142" i="9" s="1"/>
  <c r="G143" i="9" s="1"/>
  <c r="G144" i="9" s="1"/>
  <c r="I127" i="9"/>
  <c r="D186" i="9"/>
  <c r="D187" i="9" s="1"/>
  <c r="I172" i="9"/>
  <c r="C156" i="9"/>
  <c r="C157" i="9" s="1"/>
  <c r="I142" i="9"/>
  <c r="J172" i="9"/>
  <c r="D171" i="9"/>
  <c r="D172" i="9" s="1"/>
  <c r="F156" i="9"/>
  <c r="F157" i="9" s="1"/>
  <c r="F158" i="9" s="1"/>
  <c r="J157" i="9"/>
  <c r="H171" i="9"/>
  <c r="H172" i="9" s="1"/>
  <c r="H173" i="9" s="1"/>
  <c r="H174" i="9" s="1"/>
  <c r="J187" i="9"/>
  <c r="G156" i="9"/>
  <c r="G157" i="9" s="1"/>
  <c r="G158" i="9" s="1"/>
  <c r="G159" i="9" s="1"/>
  <c r="F186" i="9"/>
  <c r="F187" i="9" s="1"/>
  <c r="F188" i="9" s="1"/>
  <c r="G126" i="9"/>
  <c r="G127" i="9" s="1"/>
  <c r="G128" i="9" s="1"/>
  <c r="G129" i="9" s="1"/>
  <c r="D156" i="9"/>
  <c r="D157" i="9" s="1"/>
  <c r="J142" i="9"/>
  <c r="H186" i="9"/>
  <c r="H187" i="9" s="1"/>
  <c r="E156" i="9"/>
  <c r="E157" i="9" s="1"/>
  <c r="J127" i="9"/>
  <c r="D141" i="9"/>
  <c r="D142" i="9" s="1"/>
  <c r="H141" i="9"/>
  <c r="H142" i="9" s="1"/>
  <c r="H143" i="9" s="1"/>
  <c r="H144" i="9" s="1"/>
  <c r="E171" i="9"/>
  <c r="E172" i="9" s="1"/>
  <c r="C186" i="9"/>
  <c r="C187" i="9" s="1"/>
  <c r="C126" i="9"/>
  <c r="C127" i="9" s="1"/>
  <c r="F171" i="9"/>
  <c r="F172" i="9" s="1"/>
  <c r="F173" i="9" s="1"/>
  <c r="C171" i="9"/>
  <c r="C172" i="9" s="1"/>
  <c r="F126" i="9"/>
  <c r="F127" i="9" s="1"/>
  <c r="F128" i="9" s="1"/>
  <c r="D126" i="9"/>
  <c r="D127" i="9" s="1"/>
  <c r="G171" i="9"/>
  <c r="G172" i="9" s="1"/>
  <c r="G173" i="9" s="1"/>
  <c r="G174" i="9" s="1"/>
  <c r="E186" i="9"/>
  <c r="E187" i="9" s="1"/>
  <c r="E81" i="9"/>
  <c r="E82" i="9" s="1"/>
  <c r="C66" i="9"/>
  <c r="C67" i="9" s="1"/>
  <c r="C96" i="9"/>
  <c r="C97" i="9" s="1"/>
  <c r="D51" i="9"/>
  <c r="D52" i="9" s="1"/>
  <c r="D81" i="9"/>
  <c r="D82" i="9" s="1"/>
  <c r="I67" i="9"/>
  <c r="H96" i="9"/>
  <c r="H97" i="9" s="1"/>
  <c r="H98" i="9" s="1"/>
  <c r="H99" i="9" s="1"/>
  <c r="E96" i="9"/>
  <c r="E97" i="9" s="1"/>
  <c r="G51" i="9"/>
  <c r="G52" i="9" s="1"/>
  <c r="G53" i="9" s="1"/>
  <c r="G54" i="9" s="1"/>
  <c r="F96" i="9"/>
  <c r="F97" i="9" s="1"/>
  <c r="F98" i="9" s="1"/>
  <c r="D111" i="9"/>
  <c r="D112" i="9" s="1"/>
  <c r="D96" i="9"/>
  <c r="D97" i="9" s="1"/>
  <c r="E111" i="9"/>
  <c r="E112" i="9" s="1"/>
  <c r="F111" i="9"/>
  <c r="F112" i="9" s="1"/>
  <c r="F113" i="9" s="1"/>
  <c r="C51" i="9"/>
  <c r="C52" i="9" s="1"/>
  <c r="H111" i="9"/>
  <c r="H112" i="9" s="1"/>
  <c r="H113" i="9" s="1"/>
  <c r="H114" i="9" s="1"/>
  <c r="J97" i="9"/>
  <c r="C111" i="9"/>
  <c r="C112" i="9" s="1"/>
  <c r="G111" i="9"/>
  <c r="G112" i="9" s="1"/>
  <c r="G113" i="9" s="1"/>
  <c r="G114" i="9" s="1"/>
  <c r="J52" i="9"/>
  <c r="I82" i="9"/>
  <c r="C81" i="9"/>
  <c r="C82" i="9" s="1"/>
  <c r="F81" i="9"/>
  <c r="F82" i="9" s="1"/>
  <c r="F83" i="9" s="1"/>
  <c r="G81" i="9"/>
  <c r="G82" i="9" s="1"/>
  <c r="E66" i="9"/>
  <c r="E67" i="9" s="1"/>
  <c r="J67" i="9"/>
  <c r="I97" i="9"/>
  <c r="H66" i="9"/>
  <c r="H67" i="9" s="1"/>
  <c r="H68" i="9" s="1"/>
  <c r="H69" i="9" s="1"/>
  <c r="I52" i="9"/>
  <c r="G66" i="9"/>
  <c r="G67" i="9" s="1"/>
  <c r="E51" i="9"/>
  <c r="E52" i="9" s="1"/>
  <c r="J82" i="9"/>
  <c r="I112" i="9"/>
  <c r="J112" i="9"/>
  <c r="H51" i="9"/>
  <c r="H52" i="9" s="1"/>
  <c r="H53" i="9" s="1"/>
  <c r="H54" i="9" s="1"/>
  <c r="F51" i="9"/>
  <c r="F52" i="9" s="1"/>
  <c r="F53" i="9" s="1"/>
  <c r="F66" i="9"/>
  <c r="F67" i="9" s="1"/>
  <c r="F68" i="9" s="1"/>
  <c r="D66" i="9"/>
  <c r="D67" i="9" s="1"/>
  <c r="H81" i="9"/>
  <c r="H82" i="9" s="1"/>
  <c r="H83" i="9" s="1"/>
  <c r="H84" i="9" s="1"/>
  <c r="G96" i="9"/>
  <c r="G97" i="9" s="1"/>
  <c r="G98" i="9" s="1"/>
  <c r="G99" i="9" s="1"/>
  <c r="E36" i="9"/>
  <c r="E37" i="9" s="1"/>
  <c r="J37" i="9"/>
  <c r="F37" i="9"/>
  <c r="F38" i="9" s="1"/>
  <c r="E21" i="9"/>
  <c r="E22" i="9" s="1"/>
  <c r="G21" i="9"/>
  <c r="G22" i="9" s="1"/>
  <c r="H21" i="9"/>
  <c r="H22" i="9" s="1"/>
  <c r="C21" i="9"/>
  <c r="F21" i="9"/>
  <c r="F22" i="9" s="1"/>
  <c r="F23" i="9" s="1"/>
  <c r="D21" i="9"/>
  <c r="D22" i="9" s="1"/>
  <c r="J22" i="9"/>
  <c r="E143" i="9"/>
  <c r="E144" i="9" s="1"/>
  <c r="E128" i="9"/>
  <c r="E129" i="9" s="1"/>
  <c r="H188" i="9" l="1"/>
  <c r="H189" i="9" s="1"/>
  <c r="G188" i="9"/>
  <c r="G189" i="9" s="1"/>
  <c r="D68" i="9"/>
  <c r="D69" i="9" s="1"/>
  <c r="G68" i="9"/>
  <c r="G69" i="9" s="1"/>
  <c r="D128" i="9"/>
  <c r="D129" i="9" s="1"/>
  <c r="D143" i="9"/>
  <c r="D144" i="9" s="1"/>
  <c r="E23" i="9"/>
  <c r="E24" i="9" s="1"/>
  <c r="D98" i="9"/>
  <c r="D99" i="9" s="1"/>
  <c r="D53" i="9"/>
  <c r="D54" i="9" s="1"/>
  <c r="E158" i="9"/>
  <c r="E159" i="9" s="1"/>
  <c r="D188" i="9"/>
  <c r="D189" i="9" s="1"/>
  <c r="H128" i="9"/>
  <c r="H129" i="9" s="1"/>
  <c r="E113" i="9"/>
  <c r="E114" i="9" s="1"/>
  <c r="D83" i="9"/>
  <c r="D84" i="9" s="1"/>
  <c r="D113" i="9"/>
  <c r="D114" i="9" s="1"/>
  <c r="D23" i="9"/>
  <c r="D24" i="9" s="1"/>
  <c r="E38" i="9"/>
  <c r="E39" i="9" s="1"/>
  <c r="E68" i="9"/>
  <c r="E69" i="9" s="1"/>
  <c r="E83" i="9"/>
  <c r="E84" i="9" s="1"/>
  <c r="D158" i="9"/>
  <c r="D159" i="9" s="1"/>
  <c r="D173" i="9"/>
  <c r="D174" i="9" s="1"/>
  <c r="G83" i="9"/>
  <c r="G84" i="9" s="1"/>
  <c r="E98" i="9"/>
  <c r="E99" i="9" s="1"/>
  <c r="E188" i="9"/>
  <c r="E189" i="9" s="1"/>
  <c r="E173" i="9"/>
  <c r="E174" i="9" s="1"/>
  <c r="E53" i="9"/>
  <c r="E54" i="9" s="1"/>
  <c r="H23" i="9"/>
  <c r="H24" i="9" s="1"/>
  <c r="G23" i="9"/>
  <c r="G24" i="9" s="1"/>
  <c r="K127" i="9"/>
  <c r="K142" i="9"/>
  <c r="C22" i="9"/>
  <c r="K187" i="9"/>
  <c r="K112" i="9"/>
  <c r="K97" i="9"/>
  <c r="K172" i="9"/>
  <c r="K67" i="9"/>
  <c r="K82" i="9"/>
  <c r="K52" i="9"/>
  <c r="K37" i="9"/>
  <c r="K157" i="9"/>
  <c r="K22" i="9" l="1"/>
  <c r="D10" i="9" s="1"/>
  <c r="O24" i="5" s="1"/>
  <c r="F14" i="2" s="1"/>
  <c r="F28" i="2" s="1"/>
  <c r="C54" i="9"/>
  <c r="F54" i="9"/>
  <c r="J54" i="9"/>
  <c r="I54" i="9"/>
  <c r="J69" i="9"/>
  <c r="I69" i="9"/>
  <c r="F69" i="9"/>
  <c r="C69" i="9"/>
  <c r="I129" i="9"/>
  <c r="F129" i="9"/>
  <c r="C129" i="9"/>
  <c r="J129" i="9"/>
  <c r="F144" i="9"/>
  <c r="C144" i="9"/>
  <c r="J144" i="9"/>
  <c r="I144" i="9"/>
  <c r="F84" i="9"/>
  <c r="C84" i="9"/>
  <c r="J84" i="9"/>
  <c r="I84" i="9"/>
  <c r="C174" i="9"/>
  <c r="J174" i="9"/>
  <c r="I174" i="9"/>
  <c r="F174" i="9"/>
  <c r="J99" i="9"/>
  <c r="I99" i="9"/>
  <c r="F99" i="9"/>
  <c r="C99" i="9"/>
  <c r="C114" i="9"/>
  <c r="F114" i="9"/>
  <c r="J114" i="9"/>
  <c r="I114" i="9"/>
  <c r="J159" i="9"/>
  <c r="I159" i="9"/>
  <c r="F159" i="9"/>
  <c r="C159" i="9"/>
  <c r="J189" i="9"/>
  <c r="I189" i="9"/>
  <c r="F189" i="9"/>
  <c r="C189" i="9"/>
  <c r="J39" i="9"/>
  <c r="I39" i="9"/>
  <c r="F39" i="9"/>
  <c r="C39" i="9"/>
  <c r="K84" i="9" l="1"/>
  <c r="N84" i="9" s="1"/>
  <c r="K129" i="9"/>
  <c r="N129" i="9" s="1"/>
  <c r="K54" i="9"/>
  <c r="N54" i="9" s="1"/>
  <c r="K39" i="9"/>
  <c r="N39" i="9" s="1"/>
  <c r="K159" i="9"/>
  <c r="N159" i="9" s="1"/>
  <c r="K69" i="9"/>
  <c r="N69" i="9" s="1"/>
  <c r="K174" i="9"/>
  <c r="N174" i="9" s="1"/>
  <c r="K144" i="9"/>
  <c r="N144" i="9" s="1"/>
  <c r="K114" i="9"/>
  <c r="E116" i="9" s="1"/>
  <c r="E117" i="9" s="1"/>
  <c r="K189" i="9"/>
  <c r="M189" i="9" s="1"/>
  <c r="K99" i="9"/>
  <c r="E101" i="9" s="1"/>
  <c r="E102" i="9" s="1"/>
  <c r="M39" i="9"/>
  <c r="C24" i="9"/>
  <c r="F24" i="9"/>
  <c r="J24" i="9"/>
  <c r="M129" i="9" l="1"/>
  <c r="M84" i="9"/>
  <c r="E41" i="9"/>
  <c r="E42" i="9" s="1"/>
  <c r="E56" i="9"/>
  <c r="E57" i="9" s="1"/>
  <c r="E86" i="9"/>
  <c r="E87" i="9" s="1"/>
  <c r="M54" i="9"/>
  <c r="M69" i="9"/>
  <c r="E71" i="9"/>
  <c r="E72" i="9" s="1"/>
  <c r="E131" i="9"/>
  <c r="E132" i="9" s="1"/>
  <c r="E161" i="9"/>
  <c r="E162" i="9" s="1"/>
  <c r="M159" i="9"/>
  <c r="M144" i="9"/>
  <c r="N189" i="9"/>
  <c r="M114" i="9"/>
  <c r="E191" i="9"/>
  <c r="E192" i="9" s="1"/>
  <c r="E146" i="9"/>
  <c r="E147" i="9" s="1"/>
  <c r="N114" i="9"/>
  <c r="M174" i="9"/>
  <c r="M99" i="9"/>
  <c r="E176" i="9"/>
  <c r="E177" i="9" s="1"/>
  <c r="N99" i="9"/>
  <c r="K24" i="9"/>
  <c r="D12" i="9" s="1"/>
  <c r="D14" i="9" l="1"/>
  <c r="E14" i="9" s="1"/>
  <c r="F23" i="5"/>
  <c r="N24" i="9"/>
  <c r="N16" i="9" s="1"/>
  <c r="E26" i="9"/>
  <c r="M24" i="9"/>
  <c r="M16" i="9" s="1"/>
  <c r="F15" i="2" l="1"/>
  <c r="F23" i="2" s="1"/>
  <c r="F24" i="5"/>
  <c r="G32" i="5"/>
  <c r="E27" i="9"/>
  <c r="O25" i="5"/>
  <c r="F16" i="2" s="1"/>
  <c r="F29" i="2" s="1"/>
  <c r="F30" i="2" s="1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G85" i="5" s="1"/>
  <c r="F32" i="5"/>
  <c r="O16" i="9"/>
  <c r="F112" i="5"/>
  <c r="F115" i="5" s="1"/>
  <c r="G84" i="5" l="1"/>
  <c r="G76" i="5"/>
  <c r="G75" i="5"/>
  <c r="G82" i="5"/>
  <c r="G83" i="5"/>
  <c r="G68" i="5"/>
  <c r="G60" i="5"/>
  <c r="G52" i="5"/>
  <c r="G44" i="5"/>
  <c r="G36" i="5"/>
  <c r="G67" i="5"/>
  <c r="G59" i="5"/>
  <c r="G51" i="5"/>
  <c r="G43" i="5"/>
  <c r="G35" i="5"/>
  <c r="G74" i="5"/>
  <c r="G66" i="5"/>
  <c r="G58" i="5"/>
  <c r="G50" i="5"/>
  <c r="G42" i="5"/>
  <c r="G34" i="5"/>
  <c r="G73" i="5"/>
  <c r="G57" i="5"/>
  <c r="G49" i="5"/>
  <c r="G41" i="5"/>
  <c r="G33" i="5"/>
  <c r="G72" i="5"/>
  <c r="G81" i="5"/>
  <c r="G80" i="5"/>
  <c r="G56" i="5"/>
  <c r="G40" i="5"/>
  <c r="G79" i="5"/>
  <c r="G71" i="5"/>
  <c r="G63" i="5"/>
  <c r="G55" i="5"/>
  <c r="G47" i="5"/>
  <c r="G39" i="5"/>
  <c r="G65" i="5"/>
  <c r="G64" i="5"/>
  <c r="G48" i="5"/>
  <c r="G78" i="5"/>
  <c r="G70" i="5"/>
  <c r="G62" i="5"/>
  <c r="G54" i="5"/>
  <c r="G46" i="5"/>
  <c r="G38" i="5"/>
  <c r="G77" i="5"/>
  <c r="G69" i="5"/>
  <c r="G61" i="5"/>
  <c r="G53" i="5"/>
  <c r="G45" i="5"/>
  <c r="G37" i="5"/>
  <c r="G112" i="5"/>
  <c r="G115" i="5"/>
  <c r="G86" i="5" l="1"/>
  <c r="G87" i="5" s="1"/>
  <c r="O26" i="5" s="1"/>
</calcChain>
</file>

<file path=xl/sharedStrings.xml><?xml version="1.0" encoding="utf-8"?>
<sst xmlns="http://schemas.openxmlformats.org/spreadsheetml/2006/main" count="61538" uniqueCount="28975">
  <si>
    <t>Studio</t>
  </si>
  <si>
    <t>Cliente</t>
  </si>
  <si>
    <t>Ind. Studio</t>
  </si>
  <si>
    <t>Indirizzo</t>
  </si>
  <si>
    <t>Cap-Città</t>
  </si>
  <si>
    <t>P. IVA - C.F.</t>
  </si>
  <si>
    <t>TOTALE</t>
  </si>
  <si>
    <t>IMPOSTE</t>
  </si>
  <si>
    <t>SANZIONI</t>
  </si>
  <si>
    <t>INTERESSI DI MORA</t>
  </si>
  <si>
    <t>INTERESSI DI DILAZIONE</t>
  </si>
  <si>
    <t>NUMERO CARTELLA</t>
  </si>
  <si>
    <t>INTERESSI RITARDATA ISCRIZIONE A RUOLO</t>
  </si>
  <si>
    <t>ONERI DI RISCOSSIONE (AGGIO)</t>
  </si>
  <si>
    <t>SPESE PER PROCEDURE ESECUTIVE</t>
  </si>
  <si>
    <t>SPESE DI NOTIFICA</t>
  </si>
  <si>
    <t>Cartella2</t>
  </si>
  <si>
    <t>Ins Cartella</t>
  </si>
  <si>
    <t>N° RATA</t>
  </si>
  <si>
    <t>Data versamento</t>
  </si>
  <si>
    <t>Oneri di riscossione
(aggio esattoriale)</t>
  </si>
  <si>
    <t>Spese per procedure esecutive</t>
  </si>
  <si>
    <t>Quota imposta</t>
  </si>
  <si>
    <t>Quota Sanzioni</t>
  </si>
  <si>
    <t>Quota Int. Mora</t>
  </si>
  <si>
    <t>Quota Int. di dilazione</t>
  </si>
  <si>
    <t>Quota Interessi per rit. Iscr. a ruolo</t>
  </si>
  <si>
    <t>TOTALE CARTELLA</t>
  </si>
  <si>
    <t>TOTALE CARTELLE DA ROTTAMARE</t>
  </si>
  <si>
    <t>Sanzioni</t>
  </si>
  <si>
    <t>Interessi di mora</t>
  </si>
  <si>
    <t>Interessi di dilazione</t>
  </si>
  <si>
    <t>Interessi per ritardata iscrizione a ruolo</t>
  </si>
  <si>
    <t>X</t>
  </si>
  <si>
    <t>Capitale Versato</t>
  </si>
  <si>
    <t>Spese di Notifica</t>
  </si>
  <si>
    <t>N. Cartella</t>
  </si>
  <si>
    <t>RESIDUO CON ROTTAMAZIONE</t>
  </si>
  <si>
    <t>Aggio</t>
  </si>
  <si>
    <t>RISPARMIO CON ROTTAMAZIONE</t>
  </si>
  <si>
    <t xml:space="preserve">RISPARMIO IN % </t>
  </si>
  <si>
    <t>Sì</t>
  </si>
  <si>
    <t>No</t>
  </si>
  <si>
    <t>sì-no</t>
  </si>
  <si>
    <t>Data Pagamento</t>
  </si>
  <si>
    <t>IMPORTO ROTTAMABILE</t>
  </si>
  <si>
    <t>DATA NOTIFICA</t>
  </si>
  <si>
    <t>Data Notifica</t>
  </si>
  <si>
    <t>TOTALE  VERSATO CON PAGAMENTO RATEALE</t>
  </si>
  <si>
    <t xml:space="preserve"> - DI CUI INTERESSI</t>
  </si>
  <si>
    <t>RATEAZIONE CARTELLE</t>
  </si>
  <si>
    <t>Imposte al ruolo</t>
  </si>
  <si>
    <t>Sanzioni cartella</t>
  </si>
  <si>
    <t>Spese per proced. esecutive</t>
  </si>
  <si>
    <t>Aggio esattoriale
(oneri di riscossione)</t>
  </si>
  <si>
    <t>RATE</t>
  </si>
  <si>
    <t>TASSO</t>
  </si>
  <si>
    <t>RATA IPOTIZZATA</t>
  </si>
  <si>
    <t>IMPORTO GIA' VERSATO</t>
  </si>
  <si>
    <t>RESIDUO DA VERSARE</t>
  </si>
  <si>
    <t>Importo finanziato se diverso dal totale</t>
  </si>
  <si>
    <t>Codice</t>
  </si>
  <si>
    <t xml:space="preserve">Imposta </t>
  </si>
  <si>
    <t>Descrizione</t>
  </si>
  <si>
    <t>Sanz.</t>
  </si>
  <si>
    <t>Int.</t>
  </si>
  <si>
    <t>Sezione</t>
  </si>
  <si>
    <t>IRPEF</t>
  </si>
  <si>
    <t>SALDO IRPEF</t>
  </si>
  <si>
    <t>IRPEF ACCONTO - PRIMA RATA</t>
  </si>
  <si>
    <t>IRPEF ACCONTO - SECONDA RATA O ACCONTO IN UNICA SOLUZIONE</t>
  </si>
  <si>
    <t>8901</t>
  </si>
  <si>
    <t>IRPEF DIPENDENTI</t>
  </si>
  <si>
    <t xml:space="preserve">RITENUTA </t>
  </si>
  <si>
    <t>RITENUTA SU REDDITI DA LAVORO AUTONOMO</t>
  </si>
  <si>
    <t>RITENUTE SU PROVVIGIONI PER RAPPORTI DI COMMISSIONE, DI AGENZIA DI MEDIAZIONE DI RAPPRESENTANZA</t>
  </si>
  <si>
    <t>8906</t>
  </si>
  <si>
    <t>VERSAMENTO IRAP</t>
  </si>
  <si>
    <t>VERSAMENTO IRAP SALDO</t>
  </si>
  <si>
    <t>8907</t>
  </si>
  <si>
    <t>1993</t>
  </si>
  <si>
    <t>VERSAMENTO IRAP I RATA di ACCONTO</t>
  </si>
  <si>
    <t>VERSAMENTO IRAP II RATA di ACCONTO</t>
  </si>
  <si>
    <t>VERSAMENTO IRES</t>
  </si>
  <si>
    <t>VERSAMENTO IRES SALDO</t>
  </si>
  <si>
    <t>8918</t>
  </si>
  <si>
    <t>1990</t>
  </si>
  <si>
    <t>VERSAMENTO IRES ACCONTO I RATA</t>
  </si>
  <si>
    <t>VERSAMENTO IRES ACCONTO II RATA O ACCONTO IN UNICA SOLUZIONE</t>
  </si>
  <si>
    <t>VERSAMENTO IVA</t>
  </si>
  <si>
    <t>VERSAMENTO IVA MENSILE GENNAIO</t>
  </si>
  <si>
    <t>8904</t>
  </si>
  <si>
    <t>1991</t>
  </si>
  <si>
    <t>VERSAMENTO IVA MENSILE FEBBRAIO</t>
  </si>
  <si>
    <t>VERSAMENTO IVA MENSILE MARZO</t>
  </si>
  <si>
    <t>VERSAMENTO IVA MENSILE APRILE</t>
  </si>
  <si>
    <t>VERSAMENTO IVA MENSILE MAGGIO</t>
  </si>
  <si>
    <t>VERSAMENTO IVA MENSILE GIUGNO</t>
  </si>
  <si>
    <t>VERSAMENTO IVA MENSILE LUGLIO</t>
  </si>
  <si>
    <t>VERSAMENTO IVA MENSILE AGOSTO</t>
  </si>
  <si>
    <t>VERSAMENTO IVA MENSILE SETTEMBRE</t>
  </si>
  <si>
    <t>VERSAMENTO IVA MENSILE OTTOBRE</t>
  </si>
  <si>
    <t>VERSAMENTO IVA MENSILE NOVEMBRE</t>
  </si>
  <si>
    <t>VERSAMENTO IVA MENSILE DICEMBRE</t>
  </si>
  <si>
    <t>VERSAMENTO IVA ACCONTO MENSILE</t>
  </si>
  <si>
    <t>VERSAMENTO IVA TRIMESTRALE I TRIMESTRE</t>
  </si>
  <si>
    <t>VERSAMENTO IVA TRIMESTRALE II TRIMESTRE</t>
  </si>
  <si>
    <t>VERSAMENTO IVA TRIMESTRALE III TRIMESTRE</t>
  </si>
  <si>
    <t>VERSAMENTO IVA TRIMESTRALE IV TRIMESTRE CONTRIBUENTI EX ART. 74 DPR 633/72</t>
  </si>
  <si>
    <t>VERSAMENTO IVA ACCONTO TRIMESTRALI</t>
  </si>
  <si>
    <t>VERSAMENTO IVA SULLA BASE DELLA DICHIARAZIONE ANNUALE</t>
  </si>
  <si>
    <t>IVA ADEGUAMENTO PARAMETRI</t>
  </si>
  <si>
    <t>IVA ADEGUAMENTO STUDI DI SETTORE</t>
  </si>
  <si>
    <t>IRES/IRPEF/ILOR/IVA/IMPOSTE SOSTITUTIVE</t>
  </si>
  <si>
    <t>INTERESSI PAGAMENTO DILAZIONATO IMPORTI RATEIZZABILI SEZIONE 2 DEL MODELLO DI VERSAMENTO UNITARIO</t>
  </si>
  <si>
    <t>8913</t>
  </si>
  <si>
    <t>1992</t>
  </si>
  <si>
    <t>115T</t>
  </si>
  <si>
    <t>IMPOSTA DI REGISTRO</t>
  </si>
  <si>
    <t>IMPOSTA DI REGISTRO PER CONTRATTI DI LOCAZIONE FABBRICATI PRIMA ANNUALITA'</t>
  </si>
  <si>
    <t>671T</t>
  </si>
  <si>
    <t>731T</t>
  </si>
  <si>
    <t>112T</t>
  </si>
  <si>
    <t>IMPOSTA DI REGISTRO PER CONTRATTI DI LOCAZIONE FABBRICATI ANNUALITA' SUCESSIVE</t>
  </si>
  <si>
    <t>107T</t>
  </si>
  <si>
    <t>IMPOSTA DI REGISTRO PER CONTRATTI DI LOCAZIONE FABBRICATI INTERO PERIODO</t>
  </si>
  <si>
    <t>113T</t>
  </si>
  <si>
    <t>IMPOSTA DI REGISTRO PER RISOLUZIONI (CONTRATTI DI LOCAZIONE E AFFITTI)</t>
  </si>
  <si>
    <t xml:space="preserve">114T </t>
  </si>
  <si>
    <t>IMPOSTA DI REGISTRO PER PROROGHE (CONTRATTI DI LOCAZIONE E AFFITTO)</t>
  </si>
  <si>
    <t>110T</t>
  </si>
  <si>
    <t>IMPOSTA DI REGISTRO PER CESSIONI CONTRATTI DI LOCAZIONE (SE SI SCEGLIE DI PAGARE L'INTERO PERIODO)</t>
  </si>
  <si>
    <t>109T</t>
  </si>
  <si>
    <t>IMPOSTA DI REGISTRO PER CESSIONI CONTRATTI DI LOCAZIONE (SE SI SCEGLIE IL PAGAMENTO ANNUALE)</t>
  </si>
  <si>
    <t>455T</t>
  </si>
  <si>
    <t>IMPOSTA DI BOLLO</t>
  </si>
  <si>
    <t>IMPOSTA DI BOLLO - ACCONTO</t>
  </si>
  <si>
    <t>675T</t>
  </si>
  <si>
    <t>649T</t>
  </si>
  <si>
    <t>IMPOSTA IPOTECARIA</t>
  </si>
  <si>
    <t>IMPOSTE E TASSE IPOTECARIE E CATASTALI</t>
  </si>
  <si>
    <t>674T</t>
  </si>
  <si>
    <t>ADDIZIONALE COMUNALE IRPEF</t>
  </si>
  <si>
    <t>ADDIZIONALE ALL'IRPEF AUTOTASSAZIONE - SALDO</t>
  </si>
  <si>
    <t>8926</t>
  </si>
  <si>
    <t>1998</t>
  </si>
  <si>
    <t>INTERESSI PAGAMENTO DILAZIONATO TRIBUTI ENTI LOCALI</t>
  </si>
  <si>
    <t>ADDIZIONALE REGIONALE IRPEF</t>
  </si>
  <si>
    <t>ADDIZIONALE REGIONALE ALL'IMPOSTA SUL REDDITO DELLE PERSONE FISICHE</t>
  </si>
  <si>
    <t>8902</t>
  </si>
  <si>
    <t>1994</t>
  </si>
  <si>
    <t>ADDIZIONALE REGIONALE IRPEF/IRAP</t>
  </si>
  <si>
    <t>INTERESSI PAGAMENTO DILAZIONATO TRIBUTI REGIONALI</t>
  </si>
  <si>
    <t>Imposte sostitutive</t>
  </si>
  <si>
    <t>Imposta sostitutiva su plusvalenza per cessione a titolo oneroso di partecipazioni non qualificate (RT sez. I e II)</t>
  </si>
  <si>
    <t>Imposte rideterminate</t>
  </si>
  <si>
    <t>Imposta rideterminata ai fini IRPEF a seguito della plusvalenza non reinvestita derivante dalla cessione di partecipazione qualificata - art. 68, c. 6-bis, del tui (quadro RT sez. III - Start Up)</t>
  </si>
  <si>
    <t>Imposte rideterminate Add. Reg. IRPEF</t>
  </si>
  <si>
    <t>Addizionale regionale all'IRPEF rideterminata a seguito della plusvalenza non reinvestita derivante dalla cessione di partecipazione qualificata - art.68, c. 6-bis, del tui (quadro RT sez. III-A - Start Up)</t>
  </si>
  <si>
    <t>Imposte rideterminate Add. Com. IRPEF</t>
  </si>
  <si>
    <t>Addizionale comunale all'IRPEF rideterminata a seguito della plusvalenza non reinvestita derivante dalla cessione di partecipazione qualificata - art. 68, c. 6-bis, del tuir (quadro RT sez. III-A - Start Up)</t>
  </si>
  <si>
    <t>Imposta sostitutiva alle imposte sui redditi di capitale di fonte estera (quadro RM, sez V - RM12)</t>
  </si>
  <si>
    <t>Imposta sostitutiva su intermediazione premi e frutti di obbligazioni e titoli similari (quadro RM, sez V - RM13)</t>
  </si>
  <si>
    <t>Proventi derivanti da depositi a garanzia di finanziamenti (quadro RM, sez VII)</t>
  </si>
  <si>
    <t>Imposta sui redditi soggetti a tassazione separata, a ritenuta a titolo di imposta o a imposta sostitutiva derivanti da pignoramento presso terzi dovuta dal creditore pignoratizio )quadro RM, sez XI)</t>
  </si>
  <si>
    <t>Imposta sostitutiva sui redditi derivanti dalle rivalutazioni del trattamento di fine rapporto versata dal soggetto percettore in dichiarazione (quadro RM, sez XII)</t>
  </si>
  <si>
    <t>Addizionale su compensi erogati a titolo di bonus e stock options di cui all'articolo 33 del d.l. n. 78/2010, versamento in autotassazione (quadro RM, sez XIV)</t>
  </si>
  <si>
    <t>IVAFE</t>
  </si>
  <si>
    <t>Imposta sul valore delle attivit_x001A_ finanziarie detenute all'estero dalle persone fisiche residenti nel territorio dello stato - art. 19, c. 18, d.l. 201/2011 conv., con modif., dalla l. 214/2011, e succ. modif.-saldo</t>
  </si>
  <si>
    <t>IVIE</t>
  </si>
  <si>
    <t>Imposta sul valore degli immobili situati all'estero, a qualsiasi uso destinati dalle persone fisiche residenti nel territorio dello stato - art. 19, c. 13, d.l. n. 201/2011, conv., con modif., dalla l. n. 214/2011, e succ. modif.- saldo</t>
  </si>
  <si>
    <t>Imposte sostitutive nuove iniziative produttive</t>
  </si>
  <si>
    <t>Imposta sostitutiva dell'IRPEF per le nuove iniziative imprenditoriali e di lavoro autonomo</t>
  </si>
  <si>
    <t>Imposte sostitutive regime fiscale di vantaggio</t>
  </si>
  <si>
    <t>Imposta sostitutiva sul regime fiscale di vantaggio per l'imprenditoria giovanile e lavoratori in mobilit_x001A_ saldo - art. 27, dl 06/06/2011, n. 98, conv., con modif., dalla l. n. 111/2011</t>
  </si>
  <si>
    <t>Imposte sostitutive lavoro straordinario</t>
  </si>
  <si>
    <t>Imposta sostitutiva dell'IRPEF e delle addizionali regionali e comunali sui compensi accessori del reddito da lavoro dipendente, applicata in sede di dichiarazione unico pf 2009 - art. 2, d.l. 93/2008 - ris. n. 115/e del 28 Aprile 2009</t>
  </si>
  <si>
    <t>Cedolare secca</t>
  </si>
  <si>
    <t>Impost.sostitutivadell'IRPEF e delle relat addiz.,nonche' delle imposte di registro e di bollo, sul canon di locazione relat. ai contr.aventi ad ogg.immobili ad uso abitat. e le relativ.pertin.locate congiuntam.all'abitazione-art. 3, dlgs.n.23/2011- saldo</t>
  </si>
  <si>
    <t>Regime di vantaggio/Ex minimi - Rettifica della detrazione IVA</t>
  </si>
  <si>
    <t>IVA derivante da rettifica della detrazione per i contribuenti minimi di cui all'articolo 1 commi da 96 a 117 della legge 24/12/2007 n. 244 - ris. 80/e del 06/03/2008</t>
  </si>
  <si>
    <t>Sez. I - Plusvalenze da conferimenti e cessioni a CAF</t>
  </si>
  <si>
    <t>Imposta sostitutiva delle imposte sui redditi sulle plusvalenze derivanti da conferimenti o cessioni di beni o aziende a favore dei caf</t>
  </si>
  <si>
    <t>Sez. III - Conferimenti in SIIQ e SINQ</t>
  </si>
  <si>
    <t>Imposta sostitutiva dell'imposta sul reddito e dell'IRAP sui conferimenti in siiq, siinq e fondi immobiliari, ai sensi della legge 27-12-2006, art. 1, comma 137 e 140. risoluzione n. 37/e del 7/2/2008</t>
  </si>
  <si>
    <t>Sez. IV - Deduzioni extracontabili</t>
  </si>
  <si>
    <t>Imposta sostitutiva per il recupero a tassazione dell'eccedenza dedotta ai sensi dell'art. 109, comma 4, lett b) del tuir - art. 1, comma 48, legge n. 244/2007</t>
  </si>
  <si>
    <t>Quadro RM, sez. XIII - Operazioni Straord. - Altre attività - D.L. 185/2008</t>
  </si>
  <si>
    <t>Imposta a seguito di operazione straordinaria di cui all'art. 15, c. 11, d.l. 185/2008 - maggiori valori altre attivita'-risoluzione n. 127/e del 25/05/2009</t>
  </si>
  <si>
    <t>Sez. XII - Tassa etica</t>
  </si>
  <si>
    <t>Addizionale all'IRPEF - art. 31, c.3, d.l. 185/2008 - saldo</t>
  </si>
  <si>
    <t>Quadro RM, sez. XV - Noleggio occasionale imbarcazioni da diporto</t>
  </si>
  <si>
    <t>Imposta sostitutiva delle imposte sui redditi e delle relative addizionali sui proventi derivanti dall'attivit_x001A_ di noleggio occasionale - art. 49-bis del d.lgs. n. 171/2005</t>
  </si>
  <si>
    <t>Exit Tax - IRPEF - 1a rata</t>
  </si>
  <si>
    <t>Imposta rateizzata sulla plusvalenza da exit-tax di cui all'articolo 166 del tuir-IRPEF</t>
  </si>
  <si>
    <t>Quadro RM, sez. X - rivalutazione terreni</t>
  </si>
  <si>
    <t>Imposta sostitutiva delle imposte sui redditi per la rideterminazione dei valori di acquisto dei terreni edificabili e con destinazione agricola</t>
  </si>
  <si>
    <t>Quadro RT - RT105 e RT106 - Rivalutazione partecipazioni</t>
  </si>
  <si>
    <t>Imposta sostitutiva delle imposte sui redditi per la rideterminazione dei valori di acquisto di partecipazioni non negoziate nei mercati regolamentati</t>
  </si>
  <si>
    <t>Tassazione separata CFC</t>
  </si>
  <si>
    <t>Imposta sul reddito prodotto da imprese estere controllate.art. 127 bis del tuir - soggetti IRPEF - primo acconto</t>
  </si>
  <si>
    <t>Tassazione separata</t>
  </si>
  <si>
    <t>Acconto imposte sui redditi soggetti a tassazione separata (quadro RM)</t>
  </si>
  <si>
    <t>Imp.sost.dell'IRPEF e delle relat.add.li,nonche' delle imposte di registro e di bollo, sul canon di locaz.relat. ai contrat.aventi ad ogg.immobili ad uso abitat.e le relative pertinenze locate congiunt.all'abitaz.-art.3, dlgs. n.23/2011-acconto prima rata</t>
  </si>
  <si>
    <t>Imposta sostitutiva regime fiscale di vantaggio</t>
  </si>
  <si>
    <t>Imposta sostitutiva per regime fiscale di vantaggio per l'imprenditoria giovanile e lavoratori in mobilit_x001A_ - acconto prima rata - art. 27, dl 06/06/2011, n. 98, conv., con modif., dalla l. n. 111/2011</t>
  </si>
  <si>
    <t>Imposta sul valore delle attivit_x001A_ finanziarie detenute all'estero dalle pers. fisiche residenti nel territorio dello stato - art. 19, c. 18, dl. n. 201/2011 conv., con modif., dalla l. n. 214/2011, e succ. mod. acconto prima rata</t>
  </si>
  <si>
    <t>Imposta sul valore degli immobili situati all'estero, a qualsiasi uso destinati da persone fisiche residenti nel territorio dello stato - art.19, c.13, dl. n. 201/11, conv., con mod., da l.n. 214/2011, e succ. modif., - acconto prima rata</t>
  </si>
  <si>
    <t>Tassa etica</t>
  </si>
  <si>
    <t>Addizionale all'IRPEF - art. 31, c.3, d.l. 185/2008 - acconto prima rata</t>
  </si>
  <si>
    <t>Addizionale comunale</t>
  </si>
  <si>
    <t>Addizionale comunale all'IRPEF-autotassazione-acconto (ris. n. 368 /e del 12/12/2007)</t>
  </si>
  <si>
    <t>Imposta sul reddito prodotto da imprese estere controllate.art. 127 bis del tuir - soggetti IRPEF - secondo acconto</t>
  </si>
  <si>
    <t>Imp.sost.dell'IRPEF e delle rel.add.li,nonche'delle imposte di registroe di bollo,sul can. di loc.relat. ai contr.aventi ad ogg.immob ad uso abit. e le rel. pertin. locate congiun.all'abit.-art.3,dlgs.n.23/2011-acconto secondarata o accont.in unica soluz.</t>
  </si>
  <si>
    <t>Imposta sostitutiva per regime fiscale di vantaggio per l'imprenditoria giovanile e lavoratori in mobilit_x001A_ - acconto seconda rata o in unica soluzione - art. 27, dl 06/06/2011, n. 98, conv., con modif., dalla l. n. 111/2011</t>
  </si>
  <si>
    <t>Imposta sul valore delle attivit_x001A_ finanziarie detenute all'estero dalle persone fisiche residenti nel territorio dello stato - art. 19, c.18, dl. n. 201/2011 conv., con modif., dalla l. n. 214/2011, e succ. modif. - acc.seconda rata o acc. in unica soluz.</t>
  </si>
  <si>
    <t>Imposta sul valore degli immobili situati all'estero, a qualsiasi uso destinati da persone fisiche residenti nel territ. dello stato - art.19, c.13, dl. n.201/2011, conv., con modif., dalla l.214/2011, e succ.mod., - acconto seconda rata o acc. unica sol.</t>
  </si>
  <si>
    <t>Addizionale all'IRPEF - art. 31, c.3, d.l. 185/2008 - acconto seconda rata o acconto in unica soluzione</t>
  </si>
  <si>
    <t>Artt. 36 bis - 54 bis (Imposte)</t>
  </si>
  <si>
    <t>Artt. 36 bis - 54 bis (Interessi)</t>
  </si>
  <si>
    <t>Inserisci codice tributo</t>
  </si>
  <si>
    <t>940A</t>
  </si>
  <si>
    <t>A00D</t>
  </si>
  <si>
    <t>A101</t>
  </si>
  <si>
    <t>A103</t>
  </si>
  <si>
    <t>A104</t>
  </si>
  <si>
    <t>A105</t>
  </si>
  <si>
    <t>A106</t>
  </si>
  <si>
    <t>A107</t>
  </si>
  <si>
    <t>A108</t>
  </si>
  <si>
    <t>A109</t>
  </si>
  <si>
    <t>A10D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</si>
  <si>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</si>
  <si>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</si>
  <si>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</si>
  <si>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</si>
  <si>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</si>
  <si>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</si>
  <si>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</si>
  <si>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</si>
  <si>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</si>
  <si>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A130</t>
  </si>
  <si>
    <t>A131</t>
  </si>
  <si>
    <t>A132</t>
  </si>
  <si>
    <t>A20D</t>
  </si>
  <si>
    <t>A30D</t>
  </si>
  <si>
    <t>A390</t>
  </si>
  <si>
    <t>A40D</t>
  </si>
  <si>
    <t>A423</t>
  </si>
  <si>
    <t>A424</t>
  </si>
  <si>
    <t>A434</t>
  </si>
  <si>
    <t>A440</t>
  </si>
  <si>
    <t>A453</t>
  </si>
  <si>
    <t>A500</t>
  </si>
  <si>
    <t>A501</t>
  </si>
  <si>
    <t>A502</t>
  </si>
  <si>
    <t>A540</t>
  </si>
  <si>
    <t>A541</t>
  </si>
  <si>
    <t>A542</t>
  </si>
  <si>
    <t>A546</t>
  </si>
  <si>
    <t>A548</t>
  </si>
  <si>
    <t>A565</t>
  </si>
  <si>
    <t>A568</t>
  </si>
  <si>
    <t>A569</t>
  </si>
  <si>
    <t>A588</t>
  </si>
  <si>
    <t>A603</t>
  </si>
  <si>
    <t>A604</t>
  </si>
  <si>
    <t>A610</t>
  </si>
  <si>
    <t>A627</t>
  </si>
  <si>
    <t>A628</t>
  </si>
  <si>
    <t>A630</t>
  </si>
  <si>
    <t>A632</t>
  </si>
  <si>
    <t>A636</t>
  </si>
  <si>
    <t>A639</t>
  </si>
  <si>
    <t>A642</t>
  </si>
  <si>
    <t>A643</t>
  </si>
  <si>
    <t>A644</t>
  </si>
  <si>
    <t>A646</t>
  </si>
  <si>
    <t>A648</t>
  </si>
  <si>
    <t>A653</t>
  </si>
  <si>
    <t>A655</t>
  </si>
  <si>
    <t>A661</t>
  </si>
  <si>
    <t>A662</t>
  </si>
  <si>
    <t>A663</t>
  </si>
  <si>
    <t>A664</t>
  </si>
  <si>
    <t>A668</t>
  </si>
  <si>
    <t>A676</t>
  </si>
  <si>
    <t>A686</t>
  </si>
  <si>
    <t>A691</t>
  </si>
  <si>
    <t>A692</t>
  </si>
  <si>
    <t>A712</t>
  </si>
  <si>
    <t>A713</t>
  </si>
  <si>
    <t>A714</t>
  </si>
  <si>
    <t>A720</t>
  </si>
  <si>
    <t>A730</t>
  </si>
  <si>
    <t>A731</t>
  </si>
  <si>
    <t>A741</t>
  </si>
  <si>
    <t>A750</t>
  </si>
  <si>
    <t>A751</t>
  </si>
  <si>
    <t>A753</t>
  </si>
  <si>
    <t>A763</t>
  </si>
  <si>
    <t>A766</t>
  </si>
  <si>
    <t>A773</t>
  </si>
  <si>
    <t>A776</t>
  </si>
  <si>
    <t>A778</t>
  </si>
  <si>
    <t>A779</t>
  </si>
  <si>
    <t>A781</t>
  </si>
  <si>
    <t>A782</t>
  </si>
  <si>
    <t>A783</t>
  </si>
  <si>
    <t>A797</t>
  </si>
  <si>
    <t>A810</t>
  </si>
  <si>
    <t>A821</t>
  </si>
  <si>
    <t>A830</t>
  </si>
  <si>
    <t>A831</t>
  </si>
  <si>
    <t>A851</t>
  </si>
  <si>
    <t>A852</t>
  </si>
  <si>
    <t>A854</t>
  </si>
  <si>
    <t>A855</t>
  </si>
  <si>
    <t>A860</t>
  </si>
  <si>
    <t>A864</t>
  </si>
  <si>
    <t>A875</t>
  </si>
  <si>
    <t>A878</t>
  </si>
  <si>
    <t>A890</t>
  </si>
  <si>
    <t>A900</t>
  </si>
  <si>
    <t>A936</t>
  </si>
  <si>
    <t>A937</t>
  </si>
  <si>
    <t>AD1T</t>
  </si>
  <si>
    <t>AD2J</t>
  </si>
  <si>
    <t>AD3J</t>
  </si>
  <si>
    <t>AD4J</t>
  </si>
  <si>
    <t>AD6J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</si>
  <si>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</si>
  <si>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</si>
  <si>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</si>
  <si>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</si>
  <si>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</si>
  <si>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</si>
  <si>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</si>
  <si>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</si>
  <si>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</si>
  <si>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AT19</t>
  </si>
  <si>
    <t>AT20</t>
  </si>
  <si>
    <t>AT21</t>
  </si>
  <si>
    <t>AT22</t>
  </si>
  <si>
    <t>AT23</t>
  </si>
  <si>
    <t>AT24</t>
  </si>
  <si>
    <t>AT25</t>
  </si>
  <si>
    <t>AT26</t>
  </si>
  <si>
    <t>AT27</t>
  </si>
  <si>
    <t>AT28</t>
  </si>
  <si>
    <t>AT29</t>
  </si>
  <si>
    <t>AT31</t>
  </si>
  <si>
    <t>AT32</t>
  </si>
  <si>
    <t>AT33</t>
  </si>
  <si>
    <t>AT34</t>
  </si>
  <si>
    <t>AT35</t>
  </si>
  <si>
    <t>AT36</t>
  </si>
  <si>
    <t>AT37</t>
  </si>
  <si>
    <t>AT38</t>
  </si>
  <si>
    <t>AT39</t>
  </si>
  <si>
    <t>AT40</t>
  </si>
  <si>
    <t>AT41</t>
  </si>
  <si>
    <t>AT42</t>
  </si>
  <si>
    <t>AT43</t>
  </si>
  <si>
    <t>AT44</t>
  </si>
  <si>
    <t>AT45</t>
  </si>
  <si>
    <t>AT46</t>
  </si>
  <si>
    <t>AT47</t>
  </si>
  <si>
    <t>AT48</t>
  </si>
  <si>
    <t>AT49</t>
  </si>
  <si>
    <t>AT81</t>
  </si>
  <si>
    <t>AT82</t>
  </si>
  <si>
    <t>AT83</t>
  </si>
  <si>
    <t>AT84</t>
  </si>
  <si>
    <t>B440</t>
  </si>
  <si>
    <t>B546</t>
  </si>
  <si>
    <t>B557</t>
  </si>
  <si>
    <t>B603</t>
  </si>
  <si>
    <t>B627</t>
  </si>
  <si>
    <t>B628</t>
  </si>
  <si>
    <t>B630</t>
  </si>
  <si>
    <t>B638</t>
  </si>
  <si>
    <t>B639</t>
  </si>
  <si>
    <t>B640</t>
  </si>
  <si>
    <t>B648</t>
  </si>
  <si>
    <t>B655</t>
  </si>
  <si>
    <t>B660</t>
  </si>
  <si>
    <t>B661</t>
  </si>
  <si>
    <t>B676</t>
  </si>
  <si>
    <t>B692</t>
  </si>
  <si>
    <t>B712</t>
  </si>
  <si>
    <t>B713</t>
  </si>
  <si>
    <t>B714</t>
  </si>
  <si>
    <t>B720</t>
  </si>
  <si>
    <t>B744</t>
  </si>
  <si>
    <t>B750</t>
  </si>
  <si>
    <t>B776</t>
  </si>
  <si>
    <t>B778</t>
  </si>
  <si>
    <t>B782</t>
  </si>
  <si>
    <t>B797</t>
  </si>
  <si>
    <t>B810</t>
  </si>
  <si>
    <t>B821</t>
  </si>
  <si>
    <t>B847</t>
  </si>
  <si>
    <t>B852</t>
  </si>
  <si>
    <t>B854</t>
  </si>
  <si>
    <t>B855</t>
  </si>
  <si>
    <t>B864</t>
  </si>
  <si>
    <t>B878</t>
  </si>
  <si>
    <t>B900</t>
  </si>
  <si>
    <t>B944</t>
  </si>
  <si>
    <t>BAET</t>
  </si>
  <si>
    <t>BE10</t>
  </si>
  <si>
    <t>BE11</t>
  </si>
  <si>
    <t>BE12</t>
  </si>
  <si>
    <t>BE13</t>
  </si>
  <si>
    <t>BE14</t>
  </si>
  <si>
    <t>BE15</t>
  </si>
  <si>
    <t>BE16</t>
  </si>
  <si>
    <t>BE17</t>
  </si>
  <si>
    <t>BE18</t>
  </si>
  <si>
    <t>BE19</t>
  </si>
  <si>
    <t>BE20</t>
  </si>
  <si>
    <t>BE21</t>
  </si>
  <si>
    <t>BE22</t>
  </si>
  <si>
    <t>BE23</t>
  </si>
  <si>
    <t>BE24</t>
  </si>
  <si>
    <t>BE25</t>
  </si>
  <si>
    <t>BE26</t>
  </si>
  <si>
    <t>BE27</t>
  </si>
  <si>
    <t>BE28</t>
  </si>
  <si>
    <t>BE29</t>
  </si>
  <si>
    <t>BE31</t>
  </si>
  <si>
    <t>BE32</t>
  </si>
  <si>
    <t>BE33</t>
  </si>
  <si>
    <t>BE34</t>
  </si>
  <si>
    <t>BE35</t>
  </si>
  <si>
    <t>BE36</t>
  </si>
  <si>
    <t>BE37</t>
  </si>
  <si>
    <t>BE38</t>
  </si>
  <si>
    <t>BE39</t>
  </si>
  <si>
    <t>BE40</t>
  </si>
  <si>
    <t>BE41</t>
  </si>
  <si>
    <t>BE42</t>
  </si>
  <si>
    <t>BE43</t>
  </si>
  <si>
    <t>BE44</t>
  </si>
  <si>
    <t>BE45</t>
  </si>
  <si>
    <t>BE46</t>
  </si>
  <si>
    <t>BE47</t>
  </si>
  <si>
    <t>BE48</t>
  </si>
  <si>
    <t>BE49</t>
  </si>
  <si>
    <t>BG10</t>
  </si>
  <si>
    <t>BG11</t>
  </si>
  <si>
    <t>BG12</t>
  </si>
  <si>
    <t>BG13</t>
  </si>
  <si>
    <t>BG14</t>
  </si>
  <si>
    <t>BG15</t>
  </si>
  <si>
    <t>BG16</t>
  </si>
  <si>
    <t>BG17</t>
  </si>
  <si>
    <t>BG18</t>
  </si>
  <si>
    <t>BG19</t>
  </si>
  <si>
    <t>BG20</t>
  </si>
  <si>
    <t>BG21</t>
  </si>
  <si>
    <t>BG22</t>
  </si>
  <si>
    <t>BG23</t>
  </si>
  <si>
    <t>BG24</t>
  </si>
  <si>
    <t>BG25</t>
  </si>
  <si>
    <t>BG26</t>
  </si>
  <si>
    <t>BG27</t>
  </si>
  <si>
    <t>BG28</t>
  </si>
  <si>
    <t>BG31</t>
  </si>
  <si>
    <t>BG32</t>
  </si>
  <si>
    <t>BG33</t>
  </si>
  <si>
    <t>BG34</t>
  </si>
  <si>
    <t>BG35</t>
  </si>
  <si>
    <t>BG36</t>
  </si>
  <si>
    <t>BG37</t>
  </si>
  <si>
    <t>BG38</t>
  </si>
  <si>
    <t>BG39</t>
  </si>
  <si>
    <t>BG40</t>
  </si>
  <si>
    <t>BG41</t>
  </si>
  <si>
    <t>BG42</t>
  </si>
  <si>
    <t>BG43</t>
  </si>
  <si>
    <t>BG44</t>
  </si>
  <si>
    <t>BG45</t>
  </si>
  <si>
    <t>BG46</t>
  </si>
  <si>
    <t>BG47</t>
  </si>
  <si>
    <t>BG48</t>
  </si>
  <si>
    <t>BG49</t>
  </si>
  <si>
    <t>C628</t>
  </si>
  <si>
    <t>C630</t>
  </si>
  <si>
    <t>C631</t>
  </si>
  <si>
    <t>C639</t>
  </si>
  <si>
    <t>C650</t>
  </si>
  <si>
    <t>C660</t>
  </si>
  <si>
    <t>C692</t>
  </si>
  <si>
    <t>C714</t>
  </si>
  <si>
    <t>C720</t>
  </si>
  <si>
    <t>C741</t>
  </si>
  <si>
    <t>C750</t>
  </si>
  <si>
    <t>C753</t>
  </si>
  <si>
    <t>C776</t>
  </si>
  <si>
    <t>C783</t>
  </si>
  <si>
    <t>C810</t>
  </si>
  <si>
    <t>C851</t>
  </si>
  <si>
    <t>C852</t>
  </si>
  <si>
    <t>C855</t>
  </si>
  <si>
    <t>C864</t>
  </si>
  <si>
    <t>CAGT</t>
  </si>
  <si>
    <t>CALT</t>
  </si>
  <si>
    <t>CANT</t>
  </si>
  <si>
    <t>CAOT</t>
  </si>
  <si>
    <t>CAPT</t>
  </si>
  <si>
    <t>CAQT</t>
  </si>
  <si>
    <t>CART</t>
  </si>
  <si>
    <t>CATT</t>
  </si>
  <si>
    <t>CAVT</t>
  </si>
  <si>
    <t>CBAT</t>
  </si>
  <si>
    <t>CBGT</t>
  </si>
  <si>
    <t>CBIT</t>
  </si>
  <si>
    <t>CBLT</t>
  </si>
  <si>
    <t>CBNT</t>
  </si>
  <si>
    <t>CBOT</t>
  </si>
  <si>
    <t>CBRT</t>
  </si>
  <si>
    <t>CBST</t>
  </si>
  <si>
    <t>CBZT</t>
  </si>
  <si>
    <t>CCAT</t>
  </si>
  <si>
    <t>CCBT</t>
  </si>
  <si>
    <t>CCET</t>
  </si>
  <si>
    <t>CCHT</t>
  </si>
  <si>
    <t>CCLT</t>
  </si>
  <si>
    <t>CCNT</t>
  </si>
  <si>
    <t>CCOT</t>
  </si>
  <si>
    <t>CCRT</t>
  </si>
  <si>
    <t>CCST</t>
  </si>
  <si>
    <t>CCTT</t>
  </si>
  <si>
    <t>CCZT</t>
  </si>
  <si>
    <t>CE99</t>
  </si>
  <si>
    <t>CENT</t>
  </si>
  <si>
    <t>CFET</t>
  </si>
  <si>
    <t>CFGT</t>
  </si>
  <si>
    <t>CFIT</t>
  </si>
  <si>
    <t>CFOT</t>
  </si>
  <si>
    <t>CFRT</t>
  </si>
  <si>
    <t>CGET</t>
  </si>
  <si>
    <t>CGOT</t>
  </si>
  <si>
    <t>CGRT</t>
  </si>
  <si>
    <t>CIMT</t>
  </si>
  <si>
    <t>CIST</t>
  </si>
  <si>
    <t>CKRT</t>
  </si>
  <si>
    <t>CLCT</t>
  </si>
  <si>
    <t>CLET</t>
  </si>
  <si>
    <t>CLIT</t>
  </si>
  <si>
    <t>CLOT</t>
  </si>
  <si>
    <t>CLTT</t>
  </si>
  <si>
    <t>CLUT</t>
  </si>
  <si>
    <t>CMCT</t>
  </si>
  <si>
    <t>CMET</t>
  </si>
  <si>
    <t>CMIT</t>
  </si>
  <si>
    <t>CMNT</t>
  </si>
  <si>
    <t>CMOT</t>
  </si>
  <si>
    <t>CMST</t>
  </si>
  <si>
    <t>CMTT</t>
  </si>
  <si>
    <t>CNAT</t>
  </si>
  <si>
    <t>CNOT</t>
  </si>
  <si>
    <t>CNUT</t>
  </si>
  <si>
    <t>CORT</t>
  </si>
  <si>
    <t>CPAT</t>
  </si>
  <si>
    <t>CPCT</t>
  </si>
  <si>
    <t>CPDT</t>
  </si>
  <si>
    <t>CPET</t>
  </si>
  <si>
    <t>CPGT</t>
  </si>
  <si>
    <t>CPIT</t>
  </si>
  <si>
    <t>CPNT</t>
  </si>
  <si>
    <t>CPOT</t>
  </si>
  <si>
    <t>CPRT</t>
  </si>
  <si>
    <t>CPST</t>
  </si>
  <si>
    <t>CPTT</t>
  </si>
  <si>
    <t>CPVT</t>
  </si>
  <si>
    <t>CPZT</t>
  </si>
  <si>
    <t>CRAT</t>
  </si>
  <si>
    <t>CRCT</t>
  </si>
  <si>
    <t>CRET</t>
  </si>
  <si>
    <t>CRGT</t>
  </si>
  <si>
    <t>CRIT</t>
  </si>
  <si>
    <t>CRMT</t>
  </si>
  <si>
    <t>CRNT</t>
  </si>
  <si>
    <t>CROT</t>
  </si>
  <si>
    <t>CSAT</t>
  </si>
  <si>
    <t>CSIT</t>
  </si>
  <si>
    <t>CSOT</t>
  </si>
  <si>
    <t>CSPT</t>
  </si>
  <si>
    <t>CSRT</t>
  </si>
  <si>
    <t>CSST</t>
  </si>
  <si>
    <t>CSVT</t>
  </si>
  <si>
    <t>CTAT</t>
  </si>
  <si>
    <t>CTET</t>
  </si>
  <si>
    <t>CTNT</t>
  </si>
  <si>
    <t>CTOT</t>
  </si>
  <si>
    <t>CTPT</t>
  </si>
  <si>
    <t>CTRT</t>
  </si>
  <si>
    <t>CTST</t>
  </si>
  <si>
    <t>CTVT</t>
  </si>
  <si>
    <t>CUDT</t>
  </si>
  <si>
    <t>CUIN</t>
  </si>
  <si>
    <t>CUPI</t>
  </si>
  <si>
    <t>CUPR</t>
  </si>
  <si>
    <t>CUPT</t>
  </si>
  <si>
    <t>CUSZ</t>
  </si>
  <si>
    <t>CVAT</t>
  </si>
  <si>
    <t>CVBT</t>
  </si>
  <si>
    <t>CVCT</t>
  </si>
  <si>
    <t>CVET</t>
  </si>
  <si>
    <t>CVIT</t>
  </si>
  <si>
    <t>CVRT</t>
  </si>
  <si>
    <t>CVTT</t>
  </si>
  <si>
    <t>CVVT</t>
  </si>
  <si>
    <t>CY10</t>
  </si>
  <si>
    <t>CY11</t>
  </si>
  <si>
    <t>CY12</t>
  </si>
  <si>
    <t>CY13</t>
  </si>
  <si>
    <t>CY14</t>
  </si>
  <si>
    <t>CY15</t>
  </si>
  <si>
    <t>CY16</t>
  </si>
  <si>
    <t>CY17</t>
  </si>
  <si>
    <t>CY18</t>
  </si>
  <si>
    <t>CY19</t>
  </si>
  <si>
    <t>CY20</t>
  </si>
  <si>
    <t>CY21</t>
  </si>
  <si>
    <t>CY22</t>
  </si>
  <si>
    <t>CY23</t>
  </si>
  <si>
    <t>CY24</t>
  </si>
  <si>
    <t>CY25</t>
  </si>
  <si>
    <t>CY26</t>
  </si>
  <si>
    <t>CY27</t>
  </si>
  <si>
    <t>CY28</t>
  </si>
  <si>
    <t>CY29</t>
  </si>
  <si>
    <t>CY31</t>
  </si>
  <si>
    <t>CY32</t>
  </si>
  <si>
    <t>CY33</t>
  </si>
  <si>
    <t>CY34</t>
  </si>
  <si>
    <t>CY35</t>
  </si>
  <si>
    <t>CY36</t>
  </si>
  <si>
    <t>CY37</t>
  </si>
  <si>
    <t>CY38</t>
  </si>
  <si>
    <t>CY39</t>
  </si>
  <si>
    <t>CY40</t>
  </si>
  <si>
    <t>CY41</t>
  </si>
  <si>
    <t>CY42</t>
  </si>
  <si>
    <t>CY43</t>
  </si>
  <si>
    <t>CY44</t>
  </si>
  <si>
    <t>CY45</t>
  </si>
  <si>
    <t>CY46</t>
  </si>
  <si>
    <t>CY47</t>
  </si>
  <si>
    <t>CY48</t>
  </si>
  <si>
    <t>CY49</t>
  </si>
  <si>
    <t>CZ10</t>
  </si>
  <si>
    <t>CZ11</t>
  </si>
  <si>
    <t>CZ12</t>
  </si>
  <si>
    <t>CZ13</t>
  </si>
  <si>
    <t>CZ14</t>
  </si>
  <si>
    <t>CZ15</t>
  </si>
  <si>
    <t>CZ16</t>
  </si>
  <si>
    <t>CZ17</t>
  </si>
  <si>
    <t>CZ18</t>
  </si>
  <si>
    <t>CZ19</t>
  </si>
  <si>
    <t>CZ20</t>
  </si>
  <si>
    <t>CZ21</t>
  </si>
  <si>
    <t>CZ22</t>
  </si>
  <si>
    <t>CZ23</t>
  </si>
  <si>
    <t>CZ24</t>
  </si>
  <si>
    <t>CZ25</t>
  </si>
  <si>
    <t>CZ26</t>
  </si>
  <si>
    <t>CZ27</t>
  </si>
  <si>
    <t>CZ28</t>
  </si>
  <si>
    <t>CZ29</t>
  </si>
  <si>
    <t>CZ31</t>
  </si>
  <si>
    <t>CZ32</t>
  </si>
  <si>
    <t>CZ33</t>
  </si>
  <si>
    <t>CZ34</t>
  </si>
  <si>
    <t>CZ35</t>
  </si>
  <si>
    <t>CZ36</t>
  </si>
  <si>
    <t>CZ37</t>
  </si>
  <si>
    <t>CZ38</t>
  </si>
  <si>
    <t>CZ39</t>
  </si>
  <si>
    <t>CZ40</t>
  </si>
  <si>
    <t>CZ41</t>
  </si>
  <si>
    <t>CZ42</t>
  </si>
  <si>
    <t>CZ43</t>
  </si>
  <si>
    <t>CZ44</t>
  </si>
  <si>
    <t>CZ45</t>
  </si>
  <si>
    <t>CZ46</t>
  </si>
  <si>
    <t>CZ47</t>
  </si>
  <si>
    <t>CZ48</t>
  </si>
  <si>
    <t>CZ49</t>
  </si>
  <si>
    <t>D630</t>
  </si>
  <si>
    <t>D639</t>
  </si>
  <si>
    <t>D650</t>
  </si>
  <si>
    <t>D655</t>
  </si>
  <si>
    <t>D658</t>
  </si>
  <si>
    <t>D660</t>
  </si>
  <si>
    <t>D714</t>
  </si>
  <si>
    <t>D720</t>
  </si>
  <si>
    <t>D741</t>
  </si>
  <si>
    <t>D750</t>
  </si>
  <si>
    <t>D782</t>
  </si>
  <si>
    <t>D810</t>
  </si>
  <si>
    <t>D821</t>
  </si>
  <si>
    <t>D852</t>
  </si>
  <si>
    <t>D864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</si>
  <si>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</si>
  <si>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</si>
  <si>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</si>
  <si>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</si>
  <si>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</si>
  <si>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</si>
  <si>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</si>
  <si>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</si>
  <si>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</si>
  <si>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</si>
  <si>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DE20</t>
  </si>
  <si>
    <t>DE21</t>
  </si>
  <si>
    <t>DE22</t>
  </si>
  <si>
    <t>DE23</t>
  </si>
  <si>
    <t>DE24</t>
  </si>
  <si>
    <t>DE25</t>
  </si>
  <si>
    <t>DE26</t>
  </si>
  <si>
    <t>DE27</t>
  </si>
  <si>
    <t>DE28</t>
  </si>
  <si>
    <t>DE29</t>
  </si>
  <si>
    <t>DE31</t>
  </si>
  <si>
    <t>DE32</t>
  </si>
  <si>
    <t>DE33</t>
  </si>
  <si>
    <t>DE34</t>
  </si>
  <si>
    <t>DE35</t>
  </si>
  <si>
    <t>DE36</t>
  </si>
  <si>
    <t>DE37</t>
  </si>
  <si>
    <t>DE38</t>
  </si>
  <si>
    <t>DE39</t>
  </si>
  <si>
    <t>DE40</t>
  </si>
  <si>
    <t>DE41</t>
  </si>
  <si>
    <t>DE42</t>
  </si>
  <si>
    <t>DE43</t>
  </si>
  <si>
    <t>DE44</t>
  </si>
  <si>
    <t>DE45</t>
  </si>
  <si>
    <t>DE46</t>
  </si>
  <si>
    <t>DE47</t>
  </si>
  <si>
    <t>DE48</t>
  </si>
  <si>
    <t>DE49</t>
  </si>
  <si>
    <t>DE81</t>
  </si>
  <si>
    <t>DE82</t>
  </si>
  <si>
    <t>DE83</t>
  </si>
  <si>
    <t>DE84</t>
  </si>
  <si>
    <t>DK10</t>
  </si>
  <si>
    <t>DK11</t>
  </si>
  <si>
    <t>DK12</t>
  </si>
  <si>
    <t>DK13</t>
  </si>
  <si>
    <t>DK14</t>
  </si>
  <si>
    <t>DK15</t>
  </si>
  <si>
    <t>DK16</t>
  </si>
  <si>
    <t>DK17</t>
  </si>
  <si>
    <t>DK18</t>
  </si>
  <si>
    <t>DK19</t>
  </si>
  <si>
    <t>DK20</t>
  </si>
  <si>
    <t>DK21</t>
  </si>
  <si>
    <t>DK22</t>
  </si>
  <si>
    <t>DK23</t>
  </si>
  <si>
    <t>DK24</t>
  </si>
  <si>
    <t>DK25</t>
  </si>
  <si>
    <t>DK26</t>
  </si>
  <si>
    <t>DK27</t>
  </si>
  <si>
    <t>DK28</t>
  </si>
  <si>
    <t>DK29</t>
  </si>
  <si>
    <t>DK31</t>
  </si>
  <si>
    <t>DK32</t>
  </si>
  <si>
    <t>DK33</t>
  </si>
  <si>
    <t>DK34</t>
  </si>
  <si>
    <t>DK35</t>
  </si>
  <si>
    <t>DK36</t>
  </si>
  <si>
    <t>DK37</t>
  </si>
  <si>
    <t>DK38</t>
  </si>
  <si>
    <t>DK39</t>
  </si>
  <si>
    <t>DK40</t>
  </si>
  <si>
    <t>DK41</t>
  </si>
  <si>
    <t>DK42</t>
  </si>
  <si>
    <t>DK43</t>
  </si>
  <si>
    <t>DK44</t>
  </si>
  <si>
    <t>DK45</t>
  </si>
  <si>
    <t>DK46</t>
  </si>
  <si>
    <t>DK47</t>
  </si>
  <si>
    <t>DK48</t>
  </si>
  <si>
    <t>DK49</t>
  </si>
  <si>
    <t>E630</t>
  </si>
  <si>
    <t>E638</t>
  </si>
  <si>
    <t>E639</t>
  </si>
  <si>
    <t>E650</t>
  </si>
  <si>
    <t>E655</t>
  </si>
  <si>
    <t>E714</t>
  </si>
  <si>
    <t>E720</t>
  </si>
  <si>
    <t>E750</t>
  </si>
  <si>
    <t>E810</t>
  </si>
  <si>
    <t>E851</t>
  </si>
  <si>
    <t>E852</t>
  </si>
  <si>
    <t>E864</t>
  </si>
  <si>
    <t>EE10</t>
  </si>
  <si>
    <t>EE11</t>
  </si>
  <si>
    <t>EE12</t>
  </si>
  <si>
    <t>EE13</t>
  </si>
  <si>
    <t>EE14</t>
  </si>
  <si>
    <t>EE15</t>
  </si>
  <si>
    <t>EE16</t>
  </si>
  <si>
    <t>EE17</t>
  </si>
  <si>
    <t>EE18</t>
  </si>
  <si>
    <t>EE19</t>
  </si>
  <si>
    <t>EE20</t>
  </si>
  <si>
    <t>EE21</t>
  </si>
  <si>
    <t>EE22</t>
  </si>
  <si>
    <t>EE23</t>
  </si>
  <si>
    <t>EE24</t>
  </si>
  <si>
    <t>EE25</t>
  </si>
  <si>
    <t>EE26</t>
  </si>
  <si>
    <t>EE27</t>
  </si>
  <si>
    <t>EE28</t>
  </si>
  <si>
    <t>EE29</t>
  </si>
  <si>
    <t>EE31</t>
  </si>
  <si>
    <t>EE32</t>
  </si>
  <si>
    <t>EE33</t>
  </si>
  <si>
    <t>EE34</t>
  </si>
  <si>
    <t>EE35</t>
  </si>
  <si>
    <t>EE36</t>
  </si>
  <si>
    <t>EE37</t>
  </si>
  <si>
    <t>EE38</t>
  </si>
  <si>
    <t>EE39</t>
  </si>
  <si>
    <t>EE40</t>
  </si>
  <si>
    <t>EE41</t>
  </si>
  <si>
    <t>EE42</t>
  </si>
  <si>
    <t>EE43</t>
  </si>
  <si>
    <t>EE44</t>
  </si>
  <si>
    <t>EE45</t>
  </si>
  <si>
    <t>EE46</t>
  </si>
  <si>
    <t>EE47</t>
  </si>
  <si>
    <t>EE48</t>
  </si>
  <si>
    <t>EE49</t>
  </si>
  <si>
    <t>EE81</t>
  </si>
  <si>
    <t>EE82</t>
  </si>
  <si>
    <t>EE83</t>
  </si>
  <si>
    <t>EE84</t>
  </si>
  <si>
    <t>EFIM</t>
  </si>
  <si>
    <t>EFIS</t>
  </si>
  <si>
    <t>EFIT</t>
  </si>
  <si>
    <t>EL10</t>
  </si>
  <si>
    <t>EL11</t>
  </si>
  <si>
    <t>EL12</t>
  </si>
  <si>
    <t>EL13</t>
  </si>
  <si>
    <t>EL14</t>
  </si>
  <si>
    <t>EL15</t>
  </si>
  <si>
    <t>EL16</t>
  </si>
  <si>
    <t>EL17</t>
  </si>
  <si>
    <t>EL18</t>
  </si>
  <si>
    <t>EL19</t>
  </si>
  <si>
    <t>EL20</t>
  </si>
  <si>
    <t>EL21</t>
  </si>
  <si>
    <t>EL22</t>
  </si>
  <si>
    <t>EL23</t>
  </si>
  <si>
    <t>EL24</t>
  </si>
  <si>
    <t>EL25</t>
  </si>
  <si>
    <t>EL26</t>
  </si>
  <si>
    <t>EL27</t>
  </si>
  <si>
    <t>EL28</t>
  </si>
  <si>
    <t>EL29</t>
  </si>
  <si>
    <t>EL40</t>
  </si>
  <si>
    <t>EL41</t>
  </si>
  <si>
    <t>EL42</t>
  </si>
  <si>
    <t>EL43</t>
  </si>
  <si>
    <t>EL44</t>
  </si>
  <si>
    <t>EL45</t>
  </si>
  <si>
    <t>EL46</t>
  </si>
  <si>
    <t>EL47</t>
  </si>
  <si>
    <t>EL48</t>
  </si>
  <si>
    <t>EL49</t>
  </si>
  <si>
    <t>ES10</t>
  </si>
  <si>
    <t>ES11</t>
  </si>
  <si>
    <t>ES12</t>
  </si>
  <si>
    <t>ES13</t>
  </si>
  <si>
    <t>ES14</t>
  </si>
  <si>
    <t>ES15</t>
  </si>
  <si>
    <t>ES16</t>
  </si>
  <si>
    <t>ES17</t>
  </si>
  <si>
    <t>ES18</t>
  </si>
  <si>
    <t>ES19</t>
  </si>
  <si>
    <t>ES20</t>
  </si>
  <si>
    <t>ES21</t>
  </si>
  <si>
    <t>ES22</t>
  </si>
  <si>
    <t>ES23</t>
  </si>
  <si>
    <t>ES24</t>
  </si>
  <si>
    <t>ES25</t>
  </si>
  <si>
    <t>ES26</t>
  </si>
  <si>
    <t>ES27</t>
  </si>
  <si>
    <t>ES28</t>
  </si>
  <si>
    <t>ES29</t>
  </si>
  <si>
    <t>ES31</t>
  </si>
  <si>
    <t>ES32</t>
  </si>
  <si>
    <t>ES33</t>
  </si>
  <si>
    <t>ES34</t>
  </si>
  <si>
    <t>ES35</t>
  </si>
  <si>
    <t>ES36</t>
  </si>
  <si>
    <t>ES37</t>
  </si>
  <si>
    <t>ES38</t>
  </si>
  <si>
    <t>ES39</t>
  </si>
  <si>
    <t>ES40</t>
  </si>
  <si>
    <t>ES41</t>
  </si>
  <si>
    <t>ES42</t>
  </si>
  <si>
    <t>ES43</t>
  </si>
  <si>
    <t>ES44</t>
  </si>
  <si>
    <t>ES45</t>
  </si>
  <si>
    <t>ES46</t>
  </si>
  <si>
    <t>ES47</t>
  </si>
  <si>
    <t>ES48</t>
  </si>
  <si>
    <t>ES49</t>
  </si>
  <si>
    <t>F630</t>
  </si>
  <si>
    <t>F639</t>
  </si>
  <si>
    <t>F650</t>
  </si>
  <si>
    <t>F653</t>
  </si>
  <si>
    <t>F655</t>
  </si>
  <si>
    <t>F676</t>
  </si>
  <si>
    <t>F714</t>
  </si>
  <si>
    <t>F730</t>
  </si>
  <si>
    <t>F750</t>
  </si>
  <si>
    <t>F751</t>
  </si>
  <si>
    <t>F753</t>
  </si>
  <si>
    <t>F777</t>
  </si>
  <si>
    <t>F810</t>
  </si>
  <si>
    <t>F864</t>
  </si>
  <si>
    <t>FAGI</t>
  </si>
  <si>
    <t>FAGS</t>
  </si>
  <si>
    <t>FI10</t>
  </si>
  <si>
    <t>FI11</t>
  </si>
  <si>
    <t>FI12</t>
  </si>
  <si>
    <t>FI13</t>
  </si>
  <si>
    <t>FI14</t>
  </si>
  <si>
    <t>FI15</t>
  </si>
  <si>
    <t>FI16</t>
  </si>
  <si>
    <t>FI17</t>
  </si>
  <si>
    <t>FI18</t>
  </si>
  <si>
    <t>FI19</t>
  </si>
  <si>
    <t>FI20</t>
  </si>
  <si>
    <t>FI21</t>
  </si>
  <si>
    <t>FI22</t>
  </si>
  <si>
    <t>FI23</t>
  </si>
  <si>
    <t>FI24</t>
  </si>
  <si>
    <t>FI25</t>
  </si>
  <si>
    <t>FI26</t>
  </si>
  <si>
    <t>FI27</t>
  </si>
  <si>
    <t>FI28</t>
  </si>
  <si>
    <t>FI29</t>
  </si>
  <si>
    <t>FI31</t>
  </si>
  <si>
    <t>FI32</t>
  </si>
  <si>
    <t>FI33</t>
  </si>
  <si>
    <t>FI34</t>
  </si>
  <si>
    <t>FI35</t>
  </si>
  <si>
    <t>FI36</t>
  </si>
  <si>
    <t>FI37</t>
  </si>
  <si>
    <t>FI38</t>
  </si>
  <si>
    <t>FI39</t>
  </si>
  <si>
    <t>FI40</t>
  </si>
  <si>
    <t>FI41</t>
  </si>
  <si>
    <t>FI42</t>
  </si>
  <si>
    <t>FI43</t>
  </si>
  <si>
    <t>FI44</t>
  </si>
  <si>
    <t>FI45</t>
  </si>
  <si>
    <t>FI46</t>
  </si>
  <si>
    <t>FI47</t>
  </si>
  <si>
    <t>FI48</t>
  </si>
  <si>
    <t>FI49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</si>
  <si>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</si>
  <si>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</si>
  <si>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</si>
  <si>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</si>
  <si>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</si>
  <si>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</si>
  <si>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</si>
  <si>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</si>
  <si>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</si>
  <si>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</si>
  <si>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FR20</t>
  </si>
  <si>
    <t>FR21</t>
  </si>
  <si>
    <t>FR22</t>
  </si>
  <si>
    <t>FR23</t>
  </si>
  <si>
    <t>FR24</t>
  </si>
  <si>
    <t>FR25</t>
  </si>
  <si>
    <t>FR26</t>
  </si>
  <si>
    <t>FR27</t>
  </si>
  <si>
    <t>FR28</t>
  </si>
  <si>
    <t>FR29</t>
  </si>
  <si>
    <t>FR31</t>
  </si>
  <si>
    <t>FR32</t>
  </si>
  <si>
    <t>FR33</t>
  </si>
  <si>
    <t>FR34</t>
  </si>
  <si>
    <t>FR35</t>
  </si>
  <si>
    <t>FR36</t>
  </si>
  <si>
    <t>FR37</t>
  </si>
  <si>
    <t>FR38</t>
  </si>
  <si>
    <t>FR39</t>
  </si>
  <si>
    <t>FR40</t>
  </si>
  <si>
    <t>FR41</t>
  </si>
  <si>
    <t>FR42</t>
  </si>
  <si>
    <t>FR43</t>
  </si>
  <si>
    <t>FR44</t>
  </si>
  <si>
    <t>FR45</t>
  </si>
  <si>
    <t>FR46</t>
  </si>
  <si>
    <t>FR47</t>
  </si>
  <si>
    <t>FR48</t>
  </si>
  <si>
    <t>FR49</t>
  </si>
  <si>
    <t>G630</t>
  </si>
  <si>
    <t>G631</t>
  </si>
  <si>
    <t>G638</t>
  </si>
  <si>
    <t>G639</t>
  </si>
  <si>
    <t>G714</t>
  </si>
  <si>
    <t>G753</t>
  </si>
  <si>
    <t>G810</t>
  </si>
  <si>
    <t>G864</t>
  </si>
  <si>
    <t>GB10</t>
  </si>
  <si>
    <t>GB11</t>
  </si>
  <si>
    <t>GB12</t>
  </si>
  <si>
    <t>GB13</t>
  </si>
  <si>
    <t>GB14</t>
  </si>
  <si>
    <t>GB15</t>
  </si>
  <si>
    <t>GB16</t>
  </si>
  <si>
    <t>GB17</t>
  </si>
  <si>
    <t>GB18</t>
  </si>
  <si>
    <t>GB19</t>
  </si>
  <si>
    <t>GB20</t>
  </si>
  <si>
    <t>GB21</t>
  </si>
  <si>
    <t>GB22</t>
  </si>
  <si>
    <t>GB23</t>
  </si>
  <si>
    <t>GB24</t>
  </si>
  <si>
    <t>GB25</t>
  </si>
  <si>
    <t>GB26</t>
  </si>
  <si>
    <t>GB27</t>
  </si>
  <si>
    <t>GB28</t>
  </si>
  <si>
    <t>GB29</t>
  </si>
  <si>
    <t>GB31</t>
  </si>
  <si>
    <t>GB32</t>
  </si>
  <si>
    <t>GB33</t>
  </si>
  <si>
    <t>GB34</t>
  </si>
  <si>
    <t>GB35</t>
  </si>
  <si>
    <t>GB36</t>
  </si>
  <si>
    <t>GB37</t>
  </si>
  <si>
    <t>GB38</t>
  </si>
  <si>
    <t>GB39</t>
  </si>
  <si>
    <t>GB40</t>
  </si>
  <si>
    <t>GB41</t>
  </si>
  <si>
    <t>GB42</t>
  </si>
  <si>
    <t>GB43</t>
  </si>
  <si>
    <t>GB44</t>
  </si>
  <si>
    <t>GB45</t>
  </si>
  <si>
    <t>GB46</t>
  </si>
  <si>
    <t>GB47</t>
  </si>
  <si>
    <t>GB48</t>
  </si>
  <si>
    <t>GB49</t>
  </si>
  <si>
    <t>GR10</t>
  </si>
  <si>
    <t>GR11</t>
  </si>
  <si>
    <t>GR12</t>
  </si>
  <si>
    <t>GR13</t>
  </si>
  <si>
    <t>GR14</t>
  </si>
  <si>
    <t>GR15</t>
  </si>
  <si>
    <t>GR16</t>
  </si>
  <si>
    <t>GR17</t>
  </si>
  <si>
    <t>GR18</t>
  </si>
  <si>
    <t>GR19</t>
  </si>
  <si>
    <t>GR20</t>
  </si>
  <si>
    <t>GR31</t>
  </si>
  <si>
    <t>GR32</t>
  </si>
  <si>
    <t>GR33</t>
  </si>
  <si>
    <t>GR34</t>
  </si>
  <si>
    <t>GR35</t>
  </si>
  <si>
    <t>GR36</t>
  </si>
  <si>
    <t>GR37</t>
  </si>
  <si>
    <t>GR38</t>
  </si>
  <si>
    <t>GR39</t>
  </si>
  <si>
    <t>H631</t>
  </si>
  <si>
    <t>H638</t>
  </si>
  <si>
    <t>H639</t>
  </si>
  <si>
    <t>H650</t>
  </si>
  <si>
    <t>H655</t>
  </si>
  <si>
    <t>H714</t>
  </si>
  <si>
    <t>H810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</si>
  <si>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</si>
  <si>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</si>
  <si>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</si>
  <si>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</si>
  <si>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</si>
  <si>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</si>
  <si>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</si>
  <si>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</si>
  <si>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</si>
  <si>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</si>
  <si>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</si>
  <si>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HR21</t>
  </si>
  <si>
    <t>HR22</t>
  </si>
  <si>
    <t>HR23</t>
  </si>
  <si>
    <t>HR24</t>
  </si>
  <si>
    <t>HR25</t>
  </si>
  <si>
    <t>HR26</t>
  </si>
  <si>
    <t>HR27</t>
  </si>
  <si>
    <t>HR28</t>
  </si>
  <si>
    <t>HR29</t>
  </si>
  <si>
    <t>HR40</t>
  </si>
  <si>
    <t>HR41</t>
  </si>
  <si>
    <t>HR42</t>
  </si>
  <si>
    <t>HR43</t>
  </si>
  <si>
    <t>HR44</t>
  </si>
  <si>
    <t>HR45</t>
  </si>
  <si>
    <t>HR46</t>
  </si>
  <si>
    <t>HR47</t>
  </si>
  <si>
    <t>HR48</t>
  </si>
  <si>
    <t>HR49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</si>
  <si>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</si>
  <si>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</si>
  <si>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</si>
  <si>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</si>
  <si>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</si>
  <si>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</si>
  <si>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</si>
  <si>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</si>
  <si>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</si>
  <si>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</si>
  <si>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HU20</t>
  </si>
  <si>
    <t>HU21</t>
  </si>
  <si>
    <t>HU22</t>
  </si>
  <si>
    <t>HU23</t>
  </si>
  <si>
    <t>HU24</t>
  </si>
  <si>
    <t>HU25</t>
  </si>
  <si>
    <t>HU26</t>
  </si>
  <si>
    <t>HU27</t>
  </si>
  <si>
    <t>HU28</t>
  </si>
  <si>
    <t>HU29</t>
  </si>
  <si>
    <t>HU31</t>
  </si>
  <si>
    <t>HU32</t>
  </si>
  <si>
    <t>HU33</t>
  </si>
  <si>
    <t>HU34</t>
  </si>
  <si>
    <t>HU35</t>
  </si>
  <si>
    <t>HU36</t>
  </si>
  <si>
    <t>HU37</t>
  </si>
  <si>
    <t>HU38</t>
  </si>
  <si>
    <t>HU39</t>
  </si>
  <si>
    <t>HU40</t>
  </si>
  <si>
    <t>HU41</t>
  </si>
  <si>
    <t>HU42</t>
  </si>
  <si>
    <t>HU43</t>
  </si>
  <si>
    <t>HU44</t>
  </si>
  <si>
    <t>HU45</t>
  </si>
  <si>
    <t>HU46</t>
  </si>
  <si>
    <t>HU47</t>
  </si>
  <si>
    <t>HU48</t>
  </si>
  <si>
    <t>HU49</t>
  </si>
  <si>
    <t>I371</t>
  </si>
  <si>
    <t>I391</t>
  </si>
  <si>
    <t>I508</t>
  </si>
  <si>
    <t>I630</t>
  </si>
  <si>
    <t>I631</t>
  </si>
  <si>
    <t>I638</t>
  </si>
  <si>
    <t>I639</t>
  </si>
  <si>
    <t>I662</t>
  </si>
  <si>
    <t>I714</t>
  </si>
  <si>
    <t>I810</t>
  </si>
  <si>
    <t>IE10</t>
  </si>
  <si>
    <t>IE11</t>
  </si>
  <si>
    <t>IE12</t>
  </si>
  <si>
    <t>IE13</t>
  </si>
  <si>
    <t>IE14</t>
  </si>
  <si>
    <t>IE15</t>
  </si>
  <si>
    <t>IE16</t>
  </si>
  <si>
    <t>IE17</t>
  </si>
  <si>
    <t>IE18</t>
  </si>
  <si>
    <t>IE19</t>
  </si>
  <si>
    <t>IE20</t>
  </si>
  <si>
    <t>IE21</t>
  </si>
  <si>
    <t>IE22</t>
  </si>
  <si>
    <t>IE23</t>
  </si>
  <si>
    <t>IE24</t>
  </si>
  <si>
    <t>IE25</t>
  </si>
  <si>
    <t>IE26</t>
  </si>
  <si>
    <t>IE27</t>
  </si>
  <si>
    <t>IE28</t>
  </si>
  <si>
    <t>IE29</t>
  </si>
  <si>
    <t>IE31</t>
  </si>
  <si>
    <t>IE32</t>
  </si>
  <si>
    <t>IE33</t>
  </si>
  <si>
    <t>IE34</t>
  </si>
  <si>
    <t>IE35</t>
  </si>
  <si>
    <t>IE36</t>
  </si>
  <si>
    <t>IE37</t>
  </si>
  <si>
    <t>IE38</t>
  </si>
  <si>
    <t>IE39</t>
  </si>
  <si>
    <t>IE40</t>
  </si>
  <si>
    <t>IE41</t>
  </si>
  <si>
    <t>IE42</t>
  </si>
  <si>
    <t>IE43</t>
  </si>
  <si>
    <t>IE44</t>
  </si>
  <si>
    <t>IE45</t>
  </si>
  <si>
    <t>IE46</t>
  </si>
  <si>
    <t>IE47</t>
  </si>
  <si>
    <t>IE48</t>
  </si>
  <si>
    <t>IE49</t>
  </si>
  <si>
    <t>IMAC</t>
  </si>
  <si>
    <t>IMAR</t>
  </si>
  <si>
    <t>IMDI</t>
  </si>
  <si>
    <t>IMIR</t>
  </si>
  <si>
    <t>IMIV</t>
  </si>
  <si>
    <t>IMTV</t>
  </si>
  <si>
    <t>IS10</t>
  </si>
  <si>
    <t>IS11</t>
  </si>
  <si>
    <t>IS12</t>
  </si>
  <si>
    <t>IS13</t>
  </si>
  <si>
    <t>IS14</t>
  </si>
  <si>
    <t>IS15</t>
  </si>
  <si>
    <t>IS16</t>
  </si>
  <si>
    <t>IS17</t>
  </si>
  <si>
    <t>IS18</t>
  </si>
  <si>
    <t>IS19</t>
  </si>
  <si>
    <t>J750</t>
  </si>
  <si>
    <t>K101</t>
  </si>
  <si>
    <t>K630</t>
  </si>
  <si>
    <t>L630</t>
  </si>
  <si>
    <t>L714</t>
  </si>
  <si>
    <t>L742</t>
  </si>
  <si>
    <t>L750</t>
  </si>
  <si>
    <t>L757</t>
  </si>
  <si>
    <t>L758</t>
  </si>
  <si>
    <t>L759</t>
  </si>
  <si>
    <t>L788</t>
  </si>
  <si>
    <t>LAET</t>
  </si>
  <si>
    <t>LAGT</t>
  </si>
  <si>
    <t>LALT</t>
  </si>
  <si>
    <t>LANT</t>
  </si>
  <si>
    <t>LAOT</t>
  </si>
  <si>
    <t>LAPT</t>
  </si>
  <si>
    <t>LAQT</t>
  </si>
  <si>
    <t>LART</t>
  </si>
  <si>
    <t>LATT</t>
  </si>
  <si>
    <t>LAVT</t>
  </si>
  <si>
    <t>LBAT</t>
  </si>
  <si>
    <t>LBGT</t>
  </si>
  <si>
    <t>LBIT</t>
  </si>
  <si>
    <t>LBLT</t>
  </si>
  <si>
    <t>LBNT</t>
  </si>
  <si>
    <t>LBOT</t>
  </si>
  <si>
    <t>LBRT</t>
  </si>
  <si>
    <t>LBST</t>
  </si>
  <si>
    <t>LBZT</t>
  </si>
  <si>
    <t>LCAT</t>
  </si>
  <si>
    <t>LCBT</t>
  </si>
  <si>
    <t>LCET</t>
  </si>
  <si>
    <t>LCHT</t>
  </si>
  <si>
    <t>LCLT</t>
  </si>
  <si>
    <t>LCNT</t>
  </si>
  <si>
    <t>LCOT</t>
  </si>
  <si>
    <t>LCRT</t>
  </si>
  <si>
    <t>LCST</t>
  </si>
  <si>
    <t>LCTT</t>
  </si>
  <si>
    <t>LCZT</t>
  </si>
  <si>
    <t>LENT</t>
  </si>
  <si>
    <t>LFET</t>
  </si>
  <si>
    <t>LFGT</t>
  </si>
  <si>
    <t>LFIT</t>
  </si>
  <si>
    <t>LFOT</t>
  </si>
  <si>
    <t>LFRT</t>
  </si>
  <si>
    <t>LGET</t>
  </si>
  <si>
    <t>LGOT</t>
  </si>
  <si>
    <t>LGRT</t>
  </si>
  <si>
    <t>LIMT</t>
  </si>
  <si>
    <t>LIST</t>
  </si>
  <si>
    <t>LKRT</t>
  </si>
  <si>
    <t>LLCT</t>
  </si>
  <si>
    <t>LLET</t>
  </si>
  <si>
    <t>LLIT</t>
  </si>
  <si>
    <t>LLOT</t>
  </si>
  <si>
    <t>LLTT</t>
  </si>
  <si>
    <t>LLUT</t>
  </si>
  <si>
    <t>LMCT</t>
  </si>
  <si>
    <t>LMET</t>
  </si>
  <si>
    <t>LMIT</t>
  </si>
  <si>
    <t>LMNT</t>
  </si>
  <si>
    <t>LMOT</t>
  </si>
  <si>
    <t>LMST</t>
  </si>
  <si>
    <t>LMTT</t>
  </si>
  <si>
    <t>LNAT</t>
  </si>
  <si>
    <t>LNOT</t>
  </si>
  <si>
    <t>LNUT</t>
  </si>
  <si>
    <t>LORT</t>
  </si>
  <si>
    <t>LPAT</t>
  </si>
  <si>
    <t>LPCT</t>
  </si>
  <si>
    <t>LPDT</t>
  </si>
  <si>
    <t>LPET</t>
  </si>
  <si>
    <t>LPGT</t>
  </si>
  <si>
    <t>LPIT</t>
  </si>
  <si>
    <t>LPNT</t>
  </si>
  <si>
    <t>LPOT</t>
  </si>
  <si>
    <t>LPRT</t>
  </si>
  <si>
    <t>LPST</t>
  </si>
  <si>
    <t>LPTT</t>
  </si>
  <si>
    <t>LPVT</t>
  </si>
  <si>
    <t>LPZT</t>
  </si>
  <si>
    <t>LRAT</t>
  </si>
  <si>
    <t>LRCT</t>
  </si>
  <si>
    <t>LRET</t>
  </si>
  <si>
    <t>LRGT</t>
  </si>
  <si>
    <t>LRIT</t>
  </si>
  <si>
    <t>LRMT</t>
  </si>
  <si>
    <t>LRNT</t>
  </si>
  <si>
    <t>LROT</t>
  </si>
  <si>
    <t>LSAT</t>
  </si>
  <si>
    <t>LSIT</t>
  </si>
  <si>
    <t>LSOT</t>
  </si>
  <si>
    <t>LSPT</t>
  </si>
  <si>
    <t>LSRT</t>
  </si>
  <si>
    <t>LSST</t>
  </si>
  <si>
    <t>LSVT</t>
  </si>
  <si>
    <t>LT10</t>
  </si>
  <si>
    <t>LT11</t>
  </si>
  <si>
    <t>LT12</t>
  </si>
  <si>
    <t>LT13</t>
  </si>
  <si>
    <t>LT14</t>
  </si>
  <si>
    <t>LT15</t>
  </si>
  <si>
    <t>LT16</t>
  </si>
  <si>
    <t>LT17</t>
  </si>
  <si>
    <t>LT18</t>
  </si>
  <si>
    <t>LT19</t>
  </si>
  <si>
    <t>LT20</t>
  </si>
  <si>
    <t>LT21</t>
  </si>
  <si>
    <t>LT22</t>
  </si>
  <si>
    <t>LT23</t>
  </si>
  <si>
    <t>LT24</t>
  </si>
  <si>
    <t>LT25</t>
  </si>
  <si>
    <t>LT26</t>
  </si>
  <si>
    <t>LT27</t>
  </si>
  <si>
    <t>LT28</t>
  </si>
  <si>
    <t>LT29</t>
  </si>
  <si>
    <t>LT31</t>
  </si>
  <si>
    <t>LT32</t>
  </si>
  <si>
    <t>LT33</t>
  </si>
  <si>
    <t>LT34</t>
  </si>
  <si>
    <t>LT35</t>
  </si>
  <si>
    <t>LT36</t>
  </si>
  <si>
    <t>LT37</t>
  </si>
  <si>
    <t>LT38</t>
  </si>
  <si>
    <t>LT39</t>
  </si>
  <si>
    <t>LT40</t>
  </si>
  <si>
    <t>LT41</t>
  </si>
  <si>
    <t>LT42</t>
  </si>
  <si>
    <t>LT43</t>
  </si>
  <si>
    <t>LT44</t>
  </si>
  <si>
    <t>LT45</t>
  </si>
  <si>
    <t>LT46</t>
  </si>
  <si>
    <t>LT47</t>
  </si>
  <si>
    <t>LT48</t>
  </si>
  <si>
    <t>LT49</t>
  </si>
  <si>
    <t>LTAT</t>
  </si>
  <si>
    <t>LTET</t>
  </si>
  <si>
    <t>LTNT</t>
  </si>
  <si>
    <t>LTOT</t>
  </si>
  <si>
    <t>LTPT</t>
  </si>
  <si>
    <t>LTRT</t>
  </si>
  <si>
    <t>LTST</t>
  </si>
  <si>
    <t>LTVT</t>
  </si>
  <si>
    <t>LU10</t>
  </si>
  <si>
    <t>LU11</t>
  </si>
  <si>
    <t>LU12</t>
  </si>
  <si>
    <t>LU13</t>
  </si>
  <si>
    <t>LU14</t>
  </si>
  <si>
    <t>LU15</t>
  </si>
  <si>
    <t>LU16</t>
  </si>
  <si>
    <t>LU17</t>
  </si>
  <si>
    <t>LU18</t>
  </si>
  <si>
    <t>LU19</t>
  </si>
  <si>
    <t>LU20</t>
  </si>
  <si>
    <t>LU21</t>
  </si>
  <si>
    <t>LU22</t>
  </si>
  <si>
    <t>LU23</t>
  </si>
  <si>
    <t>LU24</t>
  </si>
  <si>
    <t>LU25</t>
  </si>
  <si>
    <t>LU26</t>
  </si>
  <si>
    <t>LU27</t>
  </si>
  <si>
    <t>LU28</t>
  </si>
  <si>
    <t>LU29</t>
  </si>
  <si>
    <t>LU31</t>
  </si>
  <si>
    <t>LU32</t>
  </si>
  <si>
    <t>LU33</t>
  </si>
  <si>
    <t>LU34</t>
  </si>
  <si>
    <t>LU35</t>
  </si>
  <si>
    <t>LU36</t>
  </si>
  <si>
    <t>LU37</t>
  </si>
  <si>
    <t>LU38</t>
  </si>
  <si>
    <t>LU39</t>
  </si>
  <si>
    <t>LU40</t>
  </si>
  <si>
    <t>LU41</t>
  </si>
  <si>
    <t>LU42</t>
  </si>
  <si>
    <t>LU43</t>
  </si>
  <si>
    <t>LU44</t>
  </si>
  <si>
    <t>LU45</t>
  </si>
  <si>
    <t>LU46</t>
  </si>
  <si>
    <t>LU47</t>
  </si>
  <si>
    <t>LU48</t>
  </si>
  <si>
    <t>LU49</t>
  </si>
  <si>
    <t>LUDT</t>
  </si>
  <si>
    <t>LV10</t>
  </si>
  <si>
    <t>LV11</t>
  </si>
  <si>
    <t>LV12</t>
  </si>
  <si>
    <t>LV13</t>
  </si>
  <si>
    <t>LV14</t>
  </si>
  <si>
    <t>LV15</t>
  </si>
  <si>
    <t>LV16</t>
  </si>
  <si>
    <t>LV17</t>
  </si>
  <si>
    <t>LV18</t>
  </si>
  <si>
    <t>LV19</t>
  </si>
  <si>
    <t>LV20</t>
  </si>
  <si>
    <t>LV21</t>
  </si>
  <si>
    <t>LV22</t>
  </si>
  <si>
    <t>LV23</t>
  </si>
  <si>
    <t>LV24</t>
  </si>
  <si>
    <t>LV25</t>
  </si>
  <si>
    <t>LV26</t>
  </si>
  <si>
    <t>LV27</t>
  </si>
  <si>
    <t>LV28</t>
  </si>
  <si>
    <t>LV29</t>
  </si>
  <si>
    <t>LV31</t>
  </si>
  <si>
    <t>LV32</t>
  </si>
  <si>
    <t>LV33</t>
  </si>
  <si>
    <t>LV34</t>
  </si>
  <si>
    <t>LV35</t>
  </si>
  <si>
    <t>LV36</t>
  </si>
  <si>
    <t>LV37</t>
  </si>
  <si>
    <t>LV38</t>
  </si>
  <si>
    <t>LV39</t>
  </si>
  <si>
    <t>LV40</t>
  </si>
  <si>
    <t>LV41</t>
  </si>
  <si>
    <t>LV42</t>
  </si>
  <si>
    <t>LV43</t>
  </si>
  <si>
    <t>LV44</t>
  </si>
  <si>
    <t>LV45</t>
  </si>
  <si>
    <t>LV46</t>
  </si>
  <si>
    <t>LV47</t>
  </si>
  <si>
    <t>LV48</t>
  </si>
  <si>
    <t>LV49</t>
  </si>
  <si>
    <t>LVAT</t>
  </si>
  <si>
    <t>LVBT</t>
  </si>
  <si>
    <t>LVCT</t>
  </si>
  <si>
    <t>LVET</t>
  </si>
  <si>
    <t>LVIT</t>
  </si>
  <si>
    <t>LVRT</t>
  </si>
  <si>
    <t>LVTT</t>
  </si>
  <si>
    <t>LVVT</t>
  </si>
  <si>
    <t>M629</t>
  </si>
  <si>
    <t>M630</t>
  </si>
  <si>
    <t>M631</t>
  </si>
  <si>
    <t>M632</t>
  </si>
  <si>
    <t>M633</t>
  </si>
  <si>
    <t>M635</t>
  </si>
  <si>
    <t>M636</t>
  </si>
  <si>
    <t>M640</t>
  </si>
  <si>
    <t>M642</t>
  </si>
  <si>
    <t>M643</t>
  </si>
  <si>
    <t>M645</t>
  </si>
  <si>
    <t>M650</t>
  </si>
  <si>
    <t>M653</t>
  </si>
  <si>
    <t>M654</t>
  </si>
  <si>
    <t>M655</t>
  </si>
  <si>
    <t>M656</t>
  </si>
  <si>
    <t>M657</t>
  </si>
  <si>
    <t>M658</t>
  </si>
  <si>
    <t>M664</t>
  </si>
  <si>
    <t>M666</t>
  </si>
  <si>
    <t>M670</t>
  </si>
  <si>
    <t>M671</t>
  </si>
  <si>
    <t>M672</t>
  </si>
  <si>
    <t>M673</t>
  </si>
  <si>
    <t>M674</t>
  </si>
  <si>
    <t>M677</t>
  </si>
  <si>
    <t>M682</t>
  </si>
  <si>
    <t>M684</t>
  </si>
  <si>
    <t>M714</t>
  </si>
  <si>
    <t>M721</t>
  </si>
  <si>
    <t>M750</t>
  </si>
  <si>
    <t>M751</t>
  </si>
  <si>
    <t>M752</t>
  </si>
  <si>
    <t>M753</t>
  </si>
  <si>
    <t>M754</t>
  </si>
  <si>
    <t>M755</t>
  </si>
  <si>
    <t>M770</t>
  </si>
  <si>
    <t>M810</t>
  </si>
  <si>
    <t>MR01</t>
  </si>
  <si>
    <t>MRC1</t>
  </si>
  <si>
    <t>MRI1</t>
  </si>
  <si>
    <t>MRL2</t>
  </si>
  <si>
    <t>MRO1</t>
  </si>
  <si>
    <t>MRT1</t>
  </si>
  <si>
    <t>MRT2</t>
  </si>
  <si>
    <t>MRV1</t>
  </si>
  <si>
    <t>MT10</t>
  </si>
  <si>
    <t>MT11</t>
  </si>
  <si>
    <t>MT12</t>
  </si>
  <si>
    <t>MT13</t>
  </si>
  <si>
    <t>MT14</t>
  </si>
  <si>
    <t>MT15</t>
  </si>
  <si>
    <t>MT16</t>
  </si>
  <si>
    <t>MT17</t>
  </si>
  <si>
    <t>MT18</t>
  </si>
  <si>
    <t>MT19</t>
  </si>
  <si>
    <t>MT20</t>
  </si>
  <si>
    <t>MT21</t>
  </si>
  <si>
    <t>MT22</t>
  </si>
  <si>
    <t>MT23</t>
  </si>
  <si>
    <t>MT24</t>
  </si>
  <si>
    <t>MT25</t>
  </si>
  <si>
    <t>MT26</t>
  </si>
  <si>
    <t>MT27</t>
  </si>
  <si>
    <t>MT28</t>
  </si>
  <si>
    <t>MT29</t>
  </si>
  <si>
    <t>MT31</t>
  </si>
  <si>
    <t>MT32</t>
  </si>
  <si>
    <t>MT33</t>
  </si>
  <si>
    <t>MT34</t>
  </si>
  <si>
    <t>MT35</t>
  </si>
  <si>
    <t>MT36</t>
  </si>
  <si>
    <t>MT37</t>
  </si>
  <si>
    <t>MT38</t>
  </si>
  <si>
    <t>MT39</t>
  </si>
  <si>
    <t>MT40</t>
  </si>
  <si>
    <t>MT41</t>
  </si>
  <si>
    <t>MT42</t>
  </si>
  <si>
    <t>MT43</t>
  </si>
  <si>
    <t>MT44</t>
  </si>
  <si>
    <t>MT45</t>
  </si>
  <si>
    <t>MT46</t>
  </si>
  <si>
    <t>MT47</t>
  </si>
  <si>
    <t>MT48</t>
  </si>
  <si>
    <t>MT49</t>
  </si>
  <si>
    <t>N630</t>
  </si>
  <si>
    <t>N714</t>
  </si>
  <si>
    <t>N750</t>
  </si>
  <si>
    <t>NL10</t>
  </si>
  <si>
    <t>NL11</t>
  </si>
  <si>
    <t>NL12</t>
  </si>
  <si>
    <t>NL13</t>
  </si>
  <si>
    <t>NL14</t>
  </si>
  <si>
    <t>NL15</t>
  </si>
  <si>
    <t>NL16</t>
  </si>
  <si>
    <t>NL17</t>
  </si>
  <si>
    <t>NL18</t>
  </si>
  <si>
    <t>NL19</t>
  </si>
  <si>
    <t>NL20</t>
  </si>
  <si>
    <t>NL21</t>
  </si>
  <si>
    <t>NL22</t>
  </si>
  <si>
    <t>NL23</t>
  </si>
  <si>
    <t>NL24</t>
  </si>
  <si>
    <t>NL25</t>
  </si>
  <si>
    <t>NL26</t>
  </si>
  <si>
    <t>NL27</t>
  </si>
  <si>
    <t>NL28</t>
  </si>
  <si>
    <t>NL29</t>
  </si>
  <si>
    <t>NL31</t>
  </si>
  <si>
    <t>NL32</t>
  </si>
  <si>
    <t>NL33</t>
  </si>
  <si>
    <t>NL34</t>
  </si>
  <si>
    <t>NL35</t>
  </si>
  <si>
    <t>NL36</t>
  </si>
  <si>
    <t>NL37</t>
  </si>
  <si>
    <t>NL38</t>
  </si>
  <si>
    <t>NL39</t>
  </si>
  <si>
    <t>NL40</t>
  </si>
  <si>
    <t>NL41</t>
  </si>
  <si>
    <t>NL42</t>
  </si>
  <si>
    <t>NL43</t>
  </si>
  <si>
    <t>NL44</t>
  </si>
  <si>
    <t>NL45</t>
  </si>
  <si>
    <t>NL46</t>
  </si>
  <si>
    <t>NL47</t>
  </si>
  <si>
    <t>NL48</t>
  </si>
  <si>
    <t>NL49</t>
  </si>
  <si>
    <t>NO10</t>
  </si>
  <si>
    <t>NO11</t>
  </si>
  <si>
    <t>NO12</t>
  </si>
  <si>
    <t>NO13</t>
  </si>
  <si>
    <t>NO14</t>
  </si>
  <si>
    <t>NO15</t>
  </si>
  <si>
    <t>NO16</t>
  </si>
  <si>
    <t>NO17</t>
  </si>
  <si>
    <t>NO18</t>
  </si>
  <si>
    <t>NO19</t>
  </si>
  <si>
    <t>O655</t>
  </si>
  <si>
    <t>O744</t>
  </si>
  <si>
    <t>P620</t>
  </si>
  <si>
    <t>P627</t>
  </si>
  <si>
    <t>P630</t>
  </si>
  <si>
    <t>P631</t>
  </si>
  <si>
    <t>P632</t>
  </si>
  <si>
    <t>P634</t>
  </si>
  <si>
    <t>P635</t>
  </si>
  <si>
    <t>P639</t>
  </si>
  <si>
    <t>P648</t>
  </si>
  <si>
    <t>P660</t>
  </si>
  <si>
    <t>P661</t>
  </si>
  <si>
    <t>P662</t>
  </si>
  <si>
    <t>P669</t>
  </si>
  <si>
    <t>P678</t>
  </si>
  <si>
    <t>P682</t>
  </si>
  <si>
    <t>P693</t>
  </si>
  <si>
    <t>P708</t>
  </si>
  <si>
    <t>P712</t>
  </si>
  <si>
    <t>P714</t>
  </si>
  <si>
    <t>P716</t>
  </si>
  <si>
    <t>P718</t>
  </si>
  <si>
    <t>P724</t>
  </si>
  <si>
    <t>P725</t>
  </si>
  <si>
    <t>P731</t>
  </si>
  <si>
    <t>P734</t>
  </si>
  <si>
    <t>P742</t>
  </si>
  <si>
    <t>P744</t>
  </si>
  <si>
    <t>P746</t>
  </si>
  <si>
    <t>P747</t>
  </si>
  <si>
    <t>P748</t>
  </si>
  <si>
    <t>P750</t>
  </si>
  <si>
    <t>P752</t>
  </si>
  <si>
    <t>P755</t>
  </si>
  <si>
    <t>P759</t>
  </si>
  <si>
    <t>P761</t>
  </si>
  <si>
    <t>P762</t>
  </si>
  <si>
    <t>P766</t>
  </si>
  <si>
    <t>P770</t>
  </si>
  <si>
    <t>P771</t>
  </si>
  <si>
    <t>P772</t>
  </si>
  <si>
    <t>P773</t>
  </si>
  <si>
    <t>P774</t>
  </si>
  <si>
    <t>P775</t>
  </si>
  <si>
    <t>P782</t>
  </si>
  <si>
    <t>P793</t>
  </si>
  <si>
    <t>P796</t>
  </si>
  <si>
    <t>P805</t>
  </si>
  <si>
    <t>P806</t>
  </si>
  <si>
    <t>P815</t>
  </si>
  <si>
    <t>P816</t>
  </si>
  <si>
    <t>P819</t>
  </si>
  <si>
    <t>P832</t>
  </si>
  <si>
    <t>P861</t>
  </si>
  <si>
    <t>P888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</si>
  <si>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</si>
  <si>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</si>
  <si>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</si>
  <si>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</si>
  <si>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</si>
  <si>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</si>
  <si>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</si>
  <si>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</si>
  <si>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</si>
  <si>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</si>
  <si>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PL20</t>
  </si>
  <si>
    <t>PL21</t>
  </si>
  <si>
    <t>PL22</t>
  </si>
  <si>
    <t>PL23</t>
  </si>
  <si>
    <t>PL24</t>
  </si>
  <si>
    <t>PL25</t>
  </si>
  <si>
    <t>PL26</t>
  </si>
  <si>
    <t>PL27</t>
  </si>
  <si>
    <t>PL28</t>
  </si>
  <si>
    <t>PL29</t>
  </si>
  <si>
    <t>PL31</t>
  </si>
  <si>
    <t>PL32</t>
  </si>
  <si>
    <t>PL33</t>
  </si>
  <si>
    <t>PL34</t>
  </si>
  <si>
    <t>PL35</t>
  </si>
  <si>
    <t>PL36</t>
  </si>
  <si>
    <t>PL37</t>
  </si>
  <si>
    <t>PL38</t>
  </si>
  <si>
    <t>PL39</t>
  </si>
  <si>
    <t>PL40</t>
  </si>
  <si>
    <t>PL41</t>
  </si>
  <si>
    <t>PL42</t>
  </si>
  <si>
    <t>PL43</t>
  </si>
  <si>
    <t>PL44</t>
  </si>
  <si>
    <t>PL45</t>
  </si>
  <si>
    <t>PL47</t>
  </si>
  <si>
    <t>PL48</t>
  </si>
  <si>
    <t>PL49</t>
  </si>
  <si>
    <t>PL81</t>
  </si>
  <si>
    <t>PL82</t>
  </si>
  <si>
    <t>PL83</t>
  </si>
  <si>
    <t>PL84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</si>
  <si>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</si>
  <si>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</si>
  <si>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</si>
  <si>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</si>
  <si>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</si>
  <si>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</si>
  <si>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</si>
  <si>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</si>
  <si>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</si>
  <si>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</si>
  <si>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</si>
  <si>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</si>
  <si>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</si>
  <si>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</si>
  <si>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</si>
  <si>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</si>
  <si>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</si>
  <si>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PT27</t>
  </si>
  <si>
    <t>PT28</t>
  </si>
  <si>
    <t>PT29</t>
  </si>
  <si>
    <t>PT31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</si>
  <si>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</si>
  <si>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</si>
  <si>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</si>
  <si>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</si>
  <si>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</si>
  <si>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</si>
  <si>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</si>
  <si>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</si>
  <si>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</si>
  <si>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</si>
  <si>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</si>
  <si>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</si>
  <si>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PT44</t>
  </si>
  <si>
    <t>PT45</t>
  </si>
  <si>
    <t>PT46</t>
  </si>
  <si>
    <t>PT47</t>
  </si>
  <si>
    <t>PT48</t>
  </si>
  <si>
    <t>PT49</t>
  </si>
  <si>
    <t>PU46</t>
  </si>
  <si>
    <t>Q630</t>
  </si>
  <si>
    <t>Q750</t>
  </si>
  <si>
    <t>R631</t>
  </si>
  <si>
    <t>R635</t>
  </si>
  <si>
    <t>R636</t>
  </si>
  <si>
    <t>R648</t>
  </si>
  <si>
    <t>R655</t>
  </si>
  <si>
    <t>R660</t>
  </si>
  <si>
    <t>R662</t>
  </si>
  <si>
    <t>R720</t>
  </si>
  <si>
    <t>R725</t>
  </si>
  <si>
    <t>R730</t>
  </si>
  <si>
    <t>R731</t>
  </si>
  <si>
    <t>R738</t>
  </si>
  <si>
    <t>R744</t>
  </si>
  <si>
    <t>R747</t>
  </si>
  <si>
    <t>R748</t>
  </si>
  <si>
    <t>R750</t>
  </si>
  <si>
    <t>R751</t>
  </si>
  <si>
    <t>R753</t>
  </si>
  <si>
    <t>R775</t>
  </si>
  <si>
    <t>R806</t>
  </si>
  <si>
    <t>R854</t>
  </si>
  <si>
    <t>RD46</t>
  </si>
  <si>
    <t>RD50</t>
  </si>
  <si>
    <t>RO10</t>
  </si>
  <si>
    <t>RO11</t>
  </si>
  <si>
    <t>RO12</t>
  </si>
  <si>
    <t>RO13</t>
  </si>
  <si>
    <t>RO14</t>
  </si>
  <si>
    <t>RO15</t>
  </si>
  <si>
    <t>RO16</t>
  </si>
  <si>
    <t>RO17</t>
  </si>
  <si>
    <t>RO18</t>
  </si>
  <si>
    <t>RO19</t>
  </si>
  <si>
    <t>RO20</t>
  </si>
  <si>
    <t>RO21</t>
  </si>
  <si>
    <t>RO22</t>
  </si>
  <si>
    <t>RO23</t>
  </si>
  <si>
    <t>RO24</t>
  </si>
  <si>
    <t>RO25</t>
  </si>
  <si>
    <t>RO26</t>
  </si>
  <si>
    <t>RO27</t>
  </si>
  <si>
    <t>RO28</t>
  </si>
  <si>
    <t>RO29</t>
  </si>
  <si>
    <t>RO31</t>
  </si>
  <si>
    <t>RO32</t>
  </si>
  <si>
    <t>RO33</t>
  </si>
  <si>
    <t>RO34</t>
  </si>
  <si>
    <t>RO35</t>
  </si>
  <si>
    <t>RO36</t>
  </si>
  <si>
    <t>RO37</t>
  </si>
  <si>
    <t>RO38</t>
  </si>
  <si>
    <t>RO39</t>
  </si>
  <si>
    <t>RO40</t>
  </si>
  <si>
    <t>RO41</t>
  </si>
  <si>
    <t>RO42</t>
  </si>
  <si>
    <t>RO43</t>
  </si>
  <si>
    <t>RO44</t>
  </si>
  <si>
    <t>RO45</t>
  </si>
  <si>
    <t>RO46</t>
  </si>
  <si>
    <t>RO47</t>
  </si>
  <si>
    <t>RO48</t>
  </si>
  <si>
    <t>RO49</t>
  </si>
  <si>
    <t>S630</t>
  </si>
  <si>
    <t>S634</t>
  </si>
  <si>
    <t>S635</t>
  </si>
  <si>
    <t>S655</t>
  </si>
  <si>
    <t>S669</t>
  </si>
  <si>
    <t>S725</t>
  </si>
  <si>
    <t>S738</t>
  </si>
  <si>
    <t>S750</t>
  </si>
  <si>
    <t>S759</t>
  </si>
  <si>
    <t>S766</t>
  </si>
  <si>
    <t>S795</t>
  </si>
  <si>
    <t>S806</t>
  </si>
  <si>
    <t>S820</t>
  </si>
  <si>
    <t>S888</t>
  </si>
  <si>
    <t>S999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</si>
  <si>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</si>
  <si>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</si>
  <si>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</si>
  <si>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</si>
  <si>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</si>
  <si>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</si>
  <si>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</si>
  <si>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</si>
  <si>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</si>
  <si>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</si>
  <si>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</si>
  <si>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</si>
  <si>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</si>
  <si>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</si>
  <si>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</si>
  <si>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</si>
  <si>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</si>
  <si>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</si>
  <si>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</si>
  <si>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</si>
  <si>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SE31</t>
  </si>
  <si>
    <t>SE32</t>
  </si>
  <si>
    <t>SE33</t>
  </si>
  <si>
    <t>SE34</t>
  </si>
  <si>
    <t>SE35</t>
  </si>
  <si>
    <t>SE36</t>
  </si>
  <si>
    <t>SE37</t>
  </si>
  <si>
    <t>SE38</t>
  </si>
  <si>
    <t>SE39</t>
  </si>
  <si>
    <t>SE40</t>
  </si>
  <si>
    <t>SE41</t>
  </si>
  <si>
    <t>SE42</t>
  </si>
  <si>
    <t>SE43</t>
  </si>
  <si>
    <t>SE44</t>
  </si>
  <si>
    <t>SE45</t>
  </si>
  <si>
    <t>SE46</t>
  </si>
  <si>
    <t>SE47</t>
  </si>
  <si>
    <t>SE48</t>
  </si>
  <si>
    <t>SE49</t>
  </si>
  <si>
    <t>SI10</t>
  </si>
  <si>
    <t>SI11</t>
  </si>
  <si>
    <t>SI12</t>
  </si>
  <si>
    <t>SI13</t>
  </si>
  <si>
    <t>SI14</t>
  </si>
  <si>
    <t>SI15</t>
  </si>
  <si>
    <t>SI16</t>
  </si>
  <si>
    <t>SI17</t>
  </si>
  <si>
    <t>SI18</t>
  </si>
  <si>
    <t>SI19</t>
  </si>
  <si>
    <t>SI20</t>
  </si>
  <si>
    <t>SI21</t>
  </si>
  <si>
    <t>SI22</t>
  </si>
  <si>
    <t>SI23</t>
  </si>
  <si>
    <t>SI24</t>
  </si>
  <si>
    <t>SI25</t>
  </si>
  <si>
    <t>SI26</t>
  </si>
  <si>
    <t>SI27</t>
  </si>
  <si>
    <t>SI28</t>
  </si>
  <si>
    <t>SI29</t>
  </si>
  <si>
    <t>SI31</t>
  </si>
  <si>
    <t>SI32</t>
  </si>
  <si>
    <t>SI33</t>
  </si>
  <si>
    <t>SI34</t>
  </si>
  <si>
    <t>SI35</t>
  </si>
  <si>
    <t>SI36</t>
  </si>
  <si>
    <t>SI37</t>
  </si>
  <si>
    <t>SI38</t>
  </si>
  <si>
    <t>SI39</t>
  </si>
  <si>
    <t>SI40</t>
  </si>
  <si>
    <t>SI41</t>
  </si>
  <si>
    <t>SI42</t>
  </si>
  <si>
    <t>SI43</t>
  </si>
  <si>
    <t>SI44</t>
  </si>
  <si>
    <t>SI45</t>
  </si>
  <si>
    <t>SI46</t>
  </si>
  <si>
    <t>SI47</t>
  </si>
  <si>
    <t>SI48</t>
  </si>
  <si>
    <t>SI49</t>
  </si>
  <si>
    <t>SI81</t>
  </si>
  <si>
    <t>SI82</t>
  </si>
  <si>
    <t>SI83</t>
  </si>
  <si>
    <t>SI84</t>
  </si>
  <si>
    <t>SK10</t>
  </si>
  <si>
    <t>SK11</t>
  </si>
  <si>
    <t>SK12</t>
  </si>
  <si>
    <t>SK13</t>
  </si>
  <si>
    <t>SK14</t>
  </si>
  <si>
    <t>SK15</t>
  </si>
  <si>
    <t>SK16</t>
  </si>
  <si>
    <t>SK17</t>
  </si>
  <si>
    <t>SK18</t>
  </si>
  <si>
    <t>SK19</t>
  </si>
  <si>
    <t>SK20</t>
  </si>
  <si>
    <t>SK21</t>
  </si>
  <si>
    <t>SK22</t>
  </si>
  <si>
    <t>SK23</t>
  </si>
  <si>
    <t>SK24</t>
  </si>
  <si>
    <t>SK25</t>
  </si>
  <si>
    <t>SK26</t>
  </si>
  <si>
    <t>SK27</t>
  </si>
  <si>
    <t>SK28</t>
  </si>
  <si>
    <t>SK29</t>
  </si>
  <si>
    <t>SK31</t>
  </si>
  <si>
    <t>SK32</t>
  </si>
  <si>
    <t>SK33</t>
  </si>
  <si>
    <t>SK34</t>
  </si>
  <si>
    <t>SK35</t>
  </si>
  <si>
    <t>SK36</t>
  </si>
  <si>
    <t>SK37</t>
  </si>
  <si>
    <t>SK38</t>
  </si>
  <si>
    <t>SK39</t>
  </si>
  <si>
    <t>SK40</t>
  </si>
  <si>
    <t>SK41</t>
  </si>
  <si>
    <t>SK42</t>
  </si>
  <si>
    <t>SK43</t>
  </si>
  <si>
    <t>SK44</t>
  </si>
  <si>
    <t>SK45</t>
  </si>
  <si>
    <t>SK46</t>
  </si>
  <si>
    <t>SK47</t>
  </si>
  <si>
    <t>SK48</t>
  </si>
  <si>
    <t>SK49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</si>
  <si>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</si>
  <si>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</si>
  <si>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</si>
  <si>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</si>
  <si>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</si>
  <si>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</si>
  <si>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</si>
  <si>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</si>
  <si>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</si>
  <si>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</si>
  <si>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</si>
  <si>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</si>
  <si>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</si>
  <si>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</si>
  <si>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</si>
  <si>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</si>
  <si>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</si>
  <si>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</si>
  <si>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</si>
  <si>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T01T</t>
  </si>
  <si>
    <t>T020</t>
  </si>
  <si>
    <t>T021</t>
  </si>
  <si>
    <t>T022</t>
  </si>
  <si>
    <t>T023</t>
  </si>
  <si>
    <t>T024</t>
  </si>
  <si>
    <t>T025</t>
  </si>
  <si>
    <t>T02I</t>
  </si>
  <si>
    <t>T02T</t>
  </si>
  <si>
    <t>T03I</t>
  </si>
  <si>
    <t>T04I</t>
  </si>
  <si>
    <t>T05I</t>
  </si>
  <si>
    <t>T06T</t>
  </si>
  <si>
    <t>T07T</t>
  </si>
  <si>
    <t>T08T</t>
  </si>
  <si>
    <t>T09I</t>
  </si>
  <si>
    <t>T10I</t>
  </si>
  <si>
    <t>T11I</t>
  </si>
  <si>
    <t>T12I</t>
  </si>
  <si>
    <t>T23T</t>
  </si>
  <si>
    <t>T25I</t>
  </si>
  <si>
    <t>T25T</t>
  </si>
  <si>
    <t>T28T</t>
  </si>
  <si>
    <t>T37I</t>
  </si>
  <si>
    <t>T37T</t>
  </si>
  <si>
    <t>T41I</t>
  </si>
  <si>
    <t>T41T</t>
  </si>
  <si>
    <t>T43T</t>
  </si>
  <si>
    <t>T44T</t>
  </si>
  <si>
    <t>T45T</t>
  </si>
  <si>
    <t>T48I</t>
  </si>
  <si>
    <t>T48T</t>
  </si>
  <si>
    <t>T49I</t>
  </si>
  <si>
    <t>T49T</t>
  </si>
  <si>
    <t>T56I</t>
  </si>
  <si>
    <t>T56T</t>
  </si>
  <si>
    <t>T635</t>
  </si>
  <si>
    <t>T669</t>
  </si>
  <si>
    <t>T67I</t>
  </si>
  <si>
    <t>T67T</t>
  </si>
  <si>
    <t>T73I</t>
  </si>
  <si>
    <t>T73T</t>
  </si>
  <si>
    <t>T74T</t>
  </si>
  <si>
    <t>T750</t>
  </si>
  <si>
    <t>T75T</t>
  </si>
  <si>
    <t>T78I</t>
  </si>
  <si>
    <t>T78T</t>
  </si>
  <si>
    <t>T795</t>
  </si>
  <si>
    <t>T806</t>
  </si>
  <si>
    <t>T83I</t>
  </si>
  <si>
    <t>T83T</t>
  </si>
  <si>
    <t>T84I</t>
  </si>
  <si>
    <t>T84S</t>
  </si>
  <si>
    <t>T84T</t>
  </si>
  <si>
    <t>T86I</t>
  </si>
  <si>
    <t>T86T</t>
  </si>
  <si>
    <t>T888</t>
  </si>
  <si>
    <t>U630</t>
  </si>
  <si>
    <t>U634</t>
  </si>
  <si>
    <t>U888</t>
  </si>
  <si>
    <t>V079</t>
  </si>
  <si>
    <t>V080</t>
  </si>
  <si>
    <t>V630</t>
  </si>
  <si>
    <t>V676</t>
  </si>
  <si>
    <t>V750</t>
  </si>
  <si>
    <t>V811</t>
  </si>
  <si>
    <t>V888</t>
  </si>
  <si>
    <t>W888</t>
  </si>
  <si>
    <t>X998</t>
  </si>
  <si>
    <t>X999</t>
  </si>
  <si>
    <t>Y630</t>
  </si>
  <si>
    <t>Y660</t>
  </si>
  <si>
    <t>Z630</t>
  </si>
  <si>
    <t>Z637</t>
  </si>
  <si>
    <t>Z638</t>
  </si>
  <si>
    <t>Z750</t>
  </si>
  <si>
    <t>Z830</t>
  </si>
  <si>
    <t>Z831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</si>
  <si>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</si>
  <si>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</si>
  <si>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</si>
  <si>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</si>
  <si>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</si>
  <si>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</si>
  <si>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</si>
  <si>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</si>
  <si>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</si>
  <si>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</si>
  <si>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</si>
  <si>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</si>
  <si>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001A</t>
  </si>
  <si>
    <t>001G</t>
  </si>
  <si>
    <t>001I</t>
  </si>
  <si>
    <t>001N</t>
  </si>
  <si>
    <t>001P</t>
  </si>
  <si>
    <t>001S</t>
  </si>
  <si>
    <t>001T</t>
  </si>
  <si>
    <t>0020</t>
  </si>
  <si>
    <t>0021</t>
  </si>
  <si>
    <t>0022</t>
  </si>
  <si>
    <t>0023</t>
  </si>
  <si>
    <t>0024</t>
  </si>
  <si>
    <t>0025</t>
  </si>
  <si>
    <t>0026</t>
  </si>
  <si>
    <t>0028</t>
  </si>
  <si>
    <t>0029</t>
  </si>
  <si>
    <t>002G</t>
  </si>
  <si>
    <t>002W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</si>
  <si>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</si>
  <si>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</si>
  <si>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</si>
  <si>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</si>
  <si>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</si>
  <si>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</si>
  <si>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</si>
  <si>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</si>
  <si>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</si>
  <si>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</si>
  <si>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003G</t>
  </si>
  <si>
    <t>003I</t>
  </si>
  <si>
    <t>003N</t>
  </si>
  <si>
    <t>003P</t>
  </si>
  <si>
    <t>003S</t>
  </si>
  <si>
    <t>003T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</si>
  <si>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</si>
  <si>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</si>
  <si>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</si>
  <si>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</si>
  <si>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</si>
  <si>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</si>
  <si>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</si>
  <si>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</si>
  <si>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</si>
  <si>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</si>
  <si>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004I</t>
  </si>
  <si>
    <t>004N</t>
  </si>
  <si>
    <t>004P</t>
  </si>
  <si>
    <t>004S</t>
  </si>
  <si>
    <t>004T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</si>
  <si>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</si>
  <si>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</si>
  <si>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</si>
  <si>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</si>
  <si>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</si>
  <si>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</si>
  <si>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</si>
  <si>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</si>
  <si>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</si>
  <si>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</si>
  <si>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005I</t>
  </si>
  <si>
    <t>005N</t>
  </si>
  <si>
    <t>005P</t>
  </si>
  <si>
    <t>005S</t>
  </si>
  <si>
    <t>005T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</si>
  <si>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</si>
  <si>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</si>
  <si>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</si>
  <si>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</si>
  <si>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</si>
  <si>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</si>
  <si>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</si>
  <si>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</si>
  <si>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</si>
  <si>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</si>
  <si>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006I</t>
  </si>
  <si>
    <t>006N</t>
  </si>
  <si>
    <t>006P</t>
  </si>
  <si>
    <t>006S</t>
  </si>
  <si>
    <t>006T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</si>
  <si>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</si>
  <si>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</si>
  <si>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</si>
  <si>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</si>
  <si>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</si>
  <si>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</si>
  <si>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</si>
  <si>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</si>
  <si>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</si>
  <si>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</si>
  <si>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</si>
  <si>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</si>
  <si>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</si>
  <si>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</si>
  <si>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</si>
  <si>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</si>
  <si>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</si>
  <si>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</si>
  <si>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</si>
  <si>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</si>
  <si>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</si>
  <si>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</si>
  <si>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</si>
  <si>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</si>
  <si>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</si>
  <si>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</si>
  <si>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</si>
  <si>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</si>
  <si>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</si>
  <si>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</si>
  <si>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</si>
  <si>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</si>
  <si>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</si>
  <si>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</si>
  <si>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</si>
  <si>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</si>
  <si>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</si>
  <si>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</si>
  <si>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</si>
  <si>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</si>
  <si>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010I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</si>
  <si>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</si>
  <si>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</si>
  <si>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</si>
  <si>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</si>
  <si>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</si>
  <si>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</si>
  <si>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</si>
  <si>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</si>
  <si>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</si>
  <si>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</si>
  <si>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</si>
  <si>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</si>
  <si>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</si>
  <si>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</si>
  <si>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</si>
  <si>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</si>
  <si>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</si>
  <si>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</si>
  <si>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</si>
  <si>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</si>
  <si>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012I</t>
  </si>
  <si>
    <t>0130</t>
  </si>
  <si>
    <t>0131</t>
  </si>
  <si>
    <t>0132</t>
  </si>
  <si>
    <t>0133</t>
  </si>
  <si>
    <t>0135</t>
  </si>
  <si>
    <t>0136</t>
  </si>
  <si>
    <t>0137</t>
  </si>
  <si>
    <t>0138</t>
  </si>
  <si>
    <t>0139</t>
  </si>
  <si>
    <t>013I</t>
  </si>
  <si>
    <t>0140</t>
  </si>
  <si>
    <t>0141</t>
  </si>
  <si>
    <t>0142</t>
  </si>
  <si>
    <t>0143</t>
  </si>
  <si>
    <t>0144</t>
  </si>
  <si>
    <t>0145</t>
  </si>
  <si>
    <t>0146</t>
  </si>
  <si>
    <t>0147</t>
  </si>
  <si>
    <t>0149</t>
  </si>
  <si>
    <t>014I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</si>
  <si>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</si>
  <si>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</si>
  <si>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</si>
  <si>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</si>
  <si>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</si>
  <si>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</si>
  <si>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</si>
  <si>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</si>
  <si>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</si>
  <si>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</si>
  <si>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</si>
  <si>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</si>
  <si>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</si>
  <si>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</si>
  <si>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</si>
  <si>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</si>
  <si>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</si>
  <si>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</si>
  <si>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</si>
  <si>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</si>
  <si>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016I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</si>
  <si>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</si>
  <si>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</si>
  <si>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</si>
  <si>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</si>
  <si>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</si>
  <si>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</si>
  <si>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</si>
  <si>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</si>
  <si>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</si>
  <si>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017W</t>
  </si>
  <si>
    <t>0180</t>
  </si>
  <si>
    <t>0181</t>
  </si>
  <si>
    <t>0182</t>
  </si>
  <si>
    <t>0183</t>
  </si>
  <si>
    <t>0184</t>
  </si>
  <si>
    <t>0185</t>
  </si>
  <si>
    <t>0187</t>
  </si>
  <si>
    <t>0188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</si>
  <si>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</si>
  <si>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</si>
  <si>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</si>
  <si>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</si>
  <si>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</si>
  <si>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</si>
  <si>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</si>
  <si>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</si>
  <si>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</si>
  <si>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</si>
  <si>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019W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</si>
  <si>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</si>
  <si>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</si>
  <si>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</si>
  <si>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</si>
  <si>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</si>
  <si>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</si>
  <si>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</si>
  <si>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</si>
  <si>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</si>
  <si>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</si>
  <si>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020I</t>
  </si>
  <si>
    <t>020W</t>
  </si>
  <si>
    <t>0210</t>
  </si>
  <si>
    <t>0211</t>
  </si>
  <si>
    <t>0212</t>
  </si>
  <si>
    <t>0214</t>
  </si>
  <si>
    <t>0215</t>
  </si>
  <si>
    <t>0216</t>
  </si>
  <si>
    <t>0217</t>
  </si>
  <si>
    <t>0219</t>
  </si>
  <si>
    <t>021W</t>
  </si>
  <si>
    <t>0220</t>
  </si>
  <si>
    <t>0221</t>
  </si>
  <si>
    <t>0222</t>
  </si>
  <si>
    <t>0223</t>
  </si>
  <si>
    <t>0224</t>
  </si>
  <si>
    <t>0226</t>
  </si>
  <si>
    <t>0227</t>
  </si>
  <si>
    <t>0228</t>
  </si>
  <si>
    <t>0229</t>
  </si>
  <si>
    <t>022I</t>
  </si>
  <si>
    <t>022W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</si>
  <si>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</si>
  <si>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</si>
  <si>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</si>
  <si>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</si>
  <si>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</si>
  <si>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</si>
  <si>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</si>
  <si>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</si>
  <si>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</si>
  <si>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</si>
  <si>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</si>
  <si>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</si>
  <si>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</si>
  <si>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0245</t>
  </si>
  <si>
    <t>0246</t>
  </si>
  <si>
    <t>0247</t>
  </si>
  <si>
    <t>0249</t>
  </si>
  <si>
    <t>024I</t>
  </si>
  <si>
    <t>0250</t>
  </si>
  <si>
    <t>0251</t>
  </si>
  <si>
    <t>0255</t>
  </si>
  <si>
    <t>0256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</si>
  <si>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</si>
  <si>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</si>
  <si>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</si>
  <si>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</si>
  <si>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</si>
  <si>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</si>
  <si>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</si>
  <si>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</si>
  <si>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</si>
  <si>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</si>
  <si>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026I</t>
  </si>
  <si>
    <t>026W</t>
  </si>
  <si>
    <t>0270</t>
  </si>
  <si>
    <t>0273</t>
  </si>
  <si>
    <t>0274</t>
  </si>
  <si>
    <t>0275</t>
  </si>
  <si>
    <t>0276</t>
  </si>
  <si>
    <t>0277</t>
  </si>
  <si>
    <t>0278</t>
  </si>
  <si>
    <t>0279</t>
  </si>
  <si>
    <t>027I</t>
  </si>
  <si>
    <t>027W</t>
  </si>
  <si>
    <t>0280</t>
  </si>
  <si>
    <t>0285</t>
  </si>
  <si>
    <t>028I</t>
  </si>
  <si>
    <t>028W</t>
  </si>
  <si>
    <t>0290</t>
  </si>
  <si>
    <t>0298</t>
  </si>
  <si>
    <t>029W</t>
  </si>
  <si>
    <t>0300</t>
  </si>
  <si>
    <t>0301</t>
  </si>
  <si>
    <t>0302</t>
  </si>
  <si>
    <t>0303</t>
  </si>
  <si>
    <t>0305</t>
  </si>
  <si>
    <t>0309</t>
  </si>
  <si>
    <t>030I</t>
  </si>
  <si>
    <t>030W</t>
  </si>
  <si>
    <t>0310</t>
  </si>
  <si>
    <t>0313</t>
  </si>
  <si>
    <t>0314</t>
  </si>
  <si>
    <t>0315</t>
  </si>
  <si>
    <t>031D</t>
  </si>
  <si>
    <t>031I</t>
  </si>
  <si>
    <t>031W</t>
  </si>
  <si>
    <t>0320</t>
  </si>
  <si>
    <t>0321</t>
  </si>
  <si>
    <t>0322</t>
  </si>
  <si>
    <t>0325</t>
  </si>
  <si>
    <t>0326</t>
  </si>
  <si>
    <t>032I</t>
  </si>
  <si>
    <t>032W</t>
  </si>
  <si>
    <t>0330</t>
  </si>
  <si>
    <t>0331</t>
  </si>
  <si>
    <t>0332</t>
  </si>
  <si>
    <t>0334</t>
  </si>
  <si>
    <t>0335</t>
  </si>
  <si>
    <t>0336</t>
  </si>
  <si>
    <t>0337</t>
  </si>
  <si>
    <t>033D</t>
  </si>
  <si>
    <t>033I</t>
  </si>
  <si>
    <t>033W</t>
  </si>
  <si>
    <t>0340</t>
  </si>
  <si>
    <t>0346</t>
  </si>
  <si>
    <t>0349</t>
  </si>
  <si>
    <t>034I</t>
  </si>
  <si>
    <t>034W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</si>
  <si>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</si>
  <si>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</si>
  <si>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</si>
  <si>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</si>
  <si>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</si>
  <si>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</si>
  <si>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</si>
  <si>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</si>
  <si>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</si>
  <si>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</si>
  <si>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035D</t>
  </si>
  <si>
    <t>035W</t>
  </si>
  <si>
    <t>0360</t>
  </si>
  <si>
    <t>0361</t>
  </si>
  <si>
    <t>0362</t>
  </si>
  <si>
    <t>0364</t>
  </si>
  <si>
    <t>0365</t>
  </si>
  <si>
    <t>0367</t>
  </si>
  <si>
    <t>036W</t>
  </si>
  <si>
    <t>0370</t>
  </si>
  <si>
    <t>0371</t>
  </si>
  <si>
    <t>0372</t>
  </si>
  <si>
    <t>0375</t>
  </si>
  <si>
    <t>0379</t>
  </si>
  <si>
    <t>037D</t>
  </si>
  <si>
    <t>037W</t>
  </si>
  <si>
    <t>0380</t>
  </si>
  <si>
    <t>0381</t>
  </si>
  <si>
    <t>0382</t>
  </si>
  <si>
    <t>0383</t>
  </si>
  <si>
    <t>038D</t>
  </si>
  <si>
    <t>038W</t>
  </si>
  <si>
    <t>0390</t>
  </si>
  <si>
    <t>0391</t>
  </si>
  <si>
    <t>0392</t>
  </si>
  <si>
    <t>039D</t>
  </si>
  <si>
    <t>039W</t>
  </si>
  <si>
    <t>0400</t>
  </si>
  <si>
    <t>0401</t>
  </si>
  <si>
    <t>0404</t>
  </si>
  <si>
    <t>0405</t>
  </si>
  <si>
    <t>0407</t>
  </si>
  <si>
    <t>0408</t>
  </si>
  <si>
    <t>040D</t>
  </si>
  <si>
    <t>040W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</si>
  <si>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</si>
  <si>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</si>
  <si>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</si>
  <si>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</si>
  <si>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</si>
  <si>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</si>
  <si>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</si>
  <si>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</si>
  <si>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</si>
  <si>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</si>
  <si>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041D</t>
  </si>
  <si>
    <t>041W</t>
  </si>
  <si>
    <t>0420</t>
  </si>
  <si>
    <t>0421</t>
  </si>
  <si>
    <t>0422</t>
  </si>
  <si>
    <t>0423</t>
  </si>
  <si>
    <t>0424</t>
  </si>
  <si>
    <t>0425</t>
  </si>
  <si>
    <t>0427</t>
  </si>
  <si>
    <t>0428</t>
  </si>
  <si>
    <t>0429</t>
  </si>
  <si>
    <t>042D</t>
  </si>
  <si>
    <t>042I</t>
  </si>
  <si>
    <t>042W</t>
  </si>
  <si>
    <t>0430</t>
  </si>
  <si>
    <t>0433</t>
  </si>
  <si>
    <t>0434</t>
  </si>
  <si>
    <t>0435</t>
  </si>
  <si>
    <t>0436</t>
  </si>
  <si>
    <t>0437</t>
  </si>
  <si>
    <t>0438</t>
  </si>
  <si>
    <t>0439</t>
  </si>
  <si>
    <t>043D</t>
  </si>
  <si>
    <t>043I</t>
  </si>
  <si>
    <t>043W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</si>
  <si>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</si>
  <si>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</si>
  <si>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</si>
  <si>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</si>
  <si>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</si>
  <si>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</si>
  <si>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</si>
  <si>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</si>
  <si>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</si>
  <si>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</si>
  <si>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044D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</si>
  <si>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</si>
  <si>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</si>
  <si>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</si>
  <si>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</si>
  <si>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</si>
  <si>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</si>
  <si>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</si>
  <si>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</si>
  <si>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</si>
  <si>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</si>
  <si>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045D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</si>
  <si>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</si>
  <si>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</si>
  <si>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</si>
  <si>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</si>
  <si>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</si>
  <si>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</si>
  <si>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</si>
  <si>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</si>
  <si>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</si>
  <si>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</si>
  <si>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046D</t>
  </si>
  <si>
    <t>046W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</si>
  <si>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</si>
  <si>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</si>
  <si>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</si>
  <si>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</si>
  <si>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</si>
  <si>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</si>
  <si>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</si>
  <si>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</si>
  <si>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</si>
  <si>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</si>
  <si>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047D</t>
  </si>
  <si>
    <t>047W</t>
  </si>
  <si>
    <t>0480</t>
  </si>
  <si>
    <t>0481</t>
  </si>
  <si>
    <t>0482</t>
  </si>
  <si>
    <t>0483</t>
  </si>
  <si>
    <t>0484</t>
  </si>
  <si>
    <t>0485</t>
  </si>
  <si>
    <t>0486</t>
  </si>
  <si>
    <t>048D</t>
  </si>
  <si>
    <t>0490</t>
  </si>
  <si>
    <t>0491</t>
  </si>
  <si>
    <t>0492</t>
  </si>
  <si>
    <t>0495</t>
  </si>
  <si>
    <t>0496</t>
  </si>
  <si>
    <t>0497</t>
  </si>
  <si>
    <t>0498</t>
  </si>
  <si>
    <t>0499</t>
  </si>
  <si>
    <t>049I</t>
  </si>
  <si>
    <t>049W</t>
  </si>
  <si>
    <t>0500</t>
  </si>
  <si>
    <t>0501</t>
  </si>
  <si>
    <t>0502</t>
  </si>
  <si>
    <t>0503</t>
  </si>
  <si>
    <t>0504</t>
  </si>
  <si>
    <t>0505</t>
  </si>
  <si>
    <t>0507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</si>
  <si>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</si>
  <si>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</si>
  <si>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</si>
  <si>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</si>
  <si>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</si>
  <si>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</si>
  <si>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</si>
  <si>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</si>
  <si>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</si>
  <si>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</si>
  <si>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</si>
  <si>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051W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</si>
  <si>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</si>
  <si>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</si>
  <si>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</si>
  <si>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</si>
  <si>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</si>
  <si>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</si>
  <si>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</si>
  <si>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</si>
  <si>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</si>
  <si>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</si>
  <si>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052W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</si>
  <si>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</si>
  <si>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</si>
  <si>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</si>
  <si>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</si>
  <si>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</si>
  <si>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</si>
  <si>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</si>
  <si>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</si>
  <si>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</si>
  <si>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</si>
  <si>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</si>
  <si>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</si>
  <si>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</si>
  <si>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</si>
  <si>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</si>
  <si>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</si>
  <si>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</si>
  <si>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</si>
  <si>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</si>
  <si>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</si>
  <si>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</si>
  <si>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</si>
  <si>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</si>
  <si>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</si>
  <si>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</si>
  <si>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</si>
  <si>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</si>
  <si>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</si>
  <si>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</si>
  <si>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</si>
  <si>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</si>
  <si>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</si>
  <si>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</si>
  <si>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</si>
  <si>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</si>
  <si>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</si>
  <si>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</si>
  <si>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</si>
  <si>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</si>
  <si>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</si>
  <si>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056W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</si>
  <si>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</si>
  <si>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</si>
  <si>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</si>
  <si>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</si>
  <si>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</si>
  <si>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</si>
  <si>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</si>
  <si>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</si>
  <si>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</si>
  <si>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</si>
  <si>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057W</t>
  </si>
  <si>
    <t>0580</t>
  </si>
  <si>
    <t>0581</t>
  </si>
  <si>
    <t>0582</t>
  </si>
  <si>
    <t>0583</t>
  </si>
  <si>
    <t>0584</t>
  </si>
  <si>
    <t>0586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</si>
  <si>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</si>
  <si>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</si>
  <si>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</si>
  <si>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</si>
  <si>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</si>
  <si>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</si>
  <si>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</si>
  <si>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</si>
  <si>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</si>
  <si>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</si>
  <si>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</si>
  <si>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</si>
  <si>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059D</t>
  </si>
  <si>
    <t>059W</t>
  </si>
  <si>
    <t>0600</t>
  </si>
  <si>
    <t>0601</t>
  </si>
  <si>
    <t>0602</t>
  </si>
  <si>
    <t>0603</t>
  </si>
  <si>
    <t>0604</t>
  </si>
  <si>
    <t>0605</t>
  </si>
  <si>
    <t>0606</t>
  </si>
  <si>
    <t>0608</t>
  </si>
  <si>
    <t>0609</t>
  </si>
  <si>
    <t>060I</t>
  </si>
  <si>
    <t>060W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</si>
  <si>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</si>
  <si>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</si>
  <si>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</si>
  <si>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</si>
  <si>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</si>
  <si>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</si>
  <si>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</si>
  <si>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</si>
  <si>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</si>
  <si>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</si>
  <si>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061D</t>
  </si>
  <si>
    <t>061S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</si>
  <si>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</si>
  <si>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</si>
  <si>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</si>
  <si>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</si>
  <si>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</si>
  <si>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</si>
  <si>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</si>
  <si>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</si>
  <si>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</si>
  <si>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</si>
  <si>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062W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</si>
  <si>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</si>
  <si>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</si>
  <si>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</si>
  <si>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</si>
  <si>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</si>
  <si>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</si>
  <si>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</si>
  <si>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</si>
  <si>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</si>
  <si>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</si>
  <si>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063D</t>
  </si>
  <si>
    <t>063W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</si>
  <si>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</si>
  <si>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</si>
  <si>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</si>
  <si>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</si>
  <si>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</si>
  <si>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</si>
  <si>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</si>
  <si>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</si>
  <si>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</si>
  <si>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</si>
  <si>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064D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</si>
  <si>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</si>
  <si>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</si>
  <si>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</si>
  <si>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</si>
  <si>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</si>
  <si>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</si>
  <si>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</si>
  <si>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</si>
  <si>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</si>
  <si>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</si>
  <si>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065D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</si>
  <si>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</si>
  <si>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</si>
  <si>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</si>
  <si>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</si>
  <si>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</si>
  <si>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</si>
  <si>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</si>
  <si>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</si>
  <si>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</si>
  <si>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</si>
  <si>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066D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</si>
  <si>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</si>
  <si>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</si>
  <si>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</si>
  <si>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</si>
  <si>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</si>
  <si>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</si>
  <si>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</si>
  <si>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</si>
  <si>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</si>
  <si>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</si>
  <si>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067D</t>
  </si>
  <si>
    <t>067W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</si>
  <si>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</si>
  <si>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</si>
  <si>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</si>
  <si>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</si>
  <si>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</si>
  <si>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</si>
  <si>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</si>
  <si>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</si>
  <si>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</si>
  <si>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</si>
  <si>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068D</t>
  </si>
  <si>
    <t>068W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</si>
  <si>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</si>
  <si>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</si>
  <si>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</si>
  <si>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</si>
  <si>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</si>
  <si>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</si>
  <si>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</si>
  <si>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</si>
  <si>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</si>
  <si>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</si>
  <si>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069D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</si>
  <si>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</si>
  <si>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</si>
  <si>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</si>
  <si>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</si>
  <si>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</si>
  <si>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</si>
  <si>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</si>
  <si>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</si>
  <si>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</si>
  <si>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</si>
  <si>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070D</t>
  </si>
  <si>
    <t>070I</t>
  </si>
  <si>
    <t>070W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</si>
  <si>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</si>
  <si>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</si>
  <si>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</si>
  <si>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</si>
  <si>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</si>
  <si>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</si>
  <si>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</si>
  <si>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</si>
  <si>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</si>
  <si>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</si>
  <si>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071D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</si>
  <si>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</si>
  <si>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</si>
  <si>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</si>
  <si>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</si>
  <si>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</si>
  <si>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</si>
  <si>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</si>
  <si>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</si>
  <si>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</si>
  <si>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</si>
  <si>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072D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</si>
  <si>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</si>
  <si>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</si>
  <si>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</si>
  <si>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</si>
  <si>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</si>
  <si>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</si>
  <si>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</si>
  <si>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</si>
  <si>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</si>
  <si>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</si>
  <si>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073D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</si>
  <si>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</si>
  <si>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</si>
  <si>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</si>
  <si>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</si>
  <si>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</si>
  <si>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</si>
  <si>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</si>
  <si>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</si>
  <si>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</si>
  <si>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</si>
  <si>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074D</t>
  </si>
  <si>
    <t>074W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</si>
  <si>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</si>
  <si>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</si>
  <si>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</si>
  <si>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</si>
  <si>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</si>
  <si>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</si>
  <si>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</si>
  <si>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</si>
  <si>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</si>
  <si>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</si>
  <si>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</si>
  <si>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</si>
  <si>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</si>
  <si>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</si>
  <si>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</si>
  <si>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0766</t>
  </si>
  <si>
    <t>0767</t>
  </si>
  <si>
    <t>0768</t>
  </si>
  <si>
    <t>0769</t>
  </si>
  <si>
    <t>076D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</si>
  <si>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</si>
  <si>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</si>
  <si>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</si>
  <si>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</si>
  <si>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</si>
  <si>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</si>
  <si>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</si>
  <si>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</si>
  <si>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</si>
  <si>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</si>
  <si>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077D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</si>
  <si>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</si>
  <si>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</si>
  <si>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</si>
  <si>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</si>
  <si>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</si>
  <si>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</si>
  <si>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</si>
  <si>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</si>
  <si>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</si>
  <si>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</si>
  <si>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078D</t>
  </si>
  <si>
    <t>078W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</si>
  <si>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</si>
  <si>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</si>
  <si>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</si>
  <si>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</si>
  <si>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</si>
  <si>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</si>
  <si>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</si>
  <si>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</si>
  <si>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</si>
  <si>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</si>
  <si>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079W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</si>
  <si>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</si>
  <si>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</si>
  <si>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</si>
  <si>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</si>
  <si>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</si>
  <si>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</si>
  <si>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</si>
  <si>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</si>
  <si>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</si>
  <si>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</si>
  <si>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080D</t>
  </si>
  <si>
    <t>080I</t>
  </si>
  <si>
    <t>080W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</si>
  <si>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</si>
  <si>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</si>
  <si>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</si>
  <si>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</si>
  <si>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</si>
  <si>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</si>
  <si>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</si>
  <si>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</si>
  <si>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</si>
  <si>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</si>
  <si>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</si>
  <si>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</si>
  <si>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</si>
  <si>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</si>
  <si>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</si>
  <si>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</si>
  <si>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</si>
  <si>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</si>
  <si>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</si>
  <si>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082D</t>
  </si>
  <si>
    <t>082I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</si>
  <si>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</si>
  <si>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</si>
  <si>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</si>
  <si>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</si>
  <si>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</si>
  <si>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</si>
  <si>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</si>
  <si>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</si>
  <si>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</si>
  <si>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</si>
  <si>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083W</t>
  </si>
  <si>
    <t>0840</t>
  </si>
  <si>
    <t>0841</t>
  </si>
  <si>
    <t>0842</t>
  </si>
  <si>
    <t>0843</t>
  </si>
  <si>
    <t>0846</t>
  </si>
  <si>
    <t>0847</t>
  </si>
  <si>
    <t>0848</t>
  </si>
  <si>
    <t>0849</t>
  </si>
  <si>
    <t>084D</t>
  </si>
  <si>
    <t>084I</t>
  </si>
  <si>
    <t>084W</t>
  </si>
  <si>
    <t>0850</t>
  </si>
  <si>
    <t>0851</t>
  </si>
  <si>
    <t>0852</t>
  </si>
  <si>
    <t>0853</t>
  </si>
  <si>
    <t>0854</t>
  </si>
  <si>
    <t>0855</t>
  </si>
  <si>
    <t>0856</t>
  </si>
  <si>
    <t>0857</t>
  </si>
  <si>
    <t>0859</t>
  </si>
  <si>
    <t>085W</t>
  </si>
  <si>
    <t>0860</t>
  </si>
  <si>
    <t>0861</t>
  </si>
  <si>
    <t>0862</t>
  </si>
  <si>
    <t>0863</t>
  </si>
  <si>
    <t>0864</t>
  </si>
  <si>
    <t>0866</t>
  </si>
  <si>
    <t>0867</t>
  </si>
  <si>
    <t>0868</t>
  </si>
  <si>
    <t>0869</t>
  </si>
  <si>
    <t>086D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</si>
  <si>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</si>
  <si>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</si>
  <si>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</si>
  <si>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</si>
  <si>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</si>
  <si>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</si>
  <si>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</si>
  <si>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</si>
  <si>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</si>
  <si>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</si>
  <si>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</si>
  <si>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</si>
  <si>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</si>
  <si>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</si>
  <si>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</si>
  <si>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</si>
  <si>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</si>
  <si>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</si>
  <si>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</si>
  <si>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</si>
  <si>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088D</t>
  </si>
  <si>
    <t>088P</t>
  </si>
  <si>
    <t>0890</t>
  </si>
  <si>
    <t>0891</t>
  </si>
  <si>
    <t>0892</t>
  </si>
  <si>
    <t>0893</t>
  </si>
  <si>
    <t>0894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</si>
  <si>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</si>
  <si>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</si>
  <si>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</si>
  <si>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</si>
  <si>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</si>
  <si>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</si>
  <si>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</si>
  <si>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</si>
  <si>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</si>
  <si>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</si>
  <si>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</si>
  <si>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</si>
  <si>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</si>
  <si>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</si>
  <si>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090D</t>
  </si>
  <si>
    <t>0910</t>
  </si>
  <si>
    <t>0911</t>
  </si>
  <si>
    <t>0912</t>
  </si>
  <si>
    <t>0913</t>
  </si>
  <si>
    <t>0914</t>
  </si>
  <si>
    <t>0915</t>
  </si>
  <si>
    <t>0916</t>
  </si>
  <si>
    <t>0918</t>
  </si>
  <si>
    <t>0919</t>
  </si>
  <si>
    <t>0920</t>
  </si>
  <si>
    <t>0922</t>
  </si>
  <si>
    <t>0923</t>
  </si>
  <si>
    <t>0925</t>
  </si>
  <si>
    <t>0927</t>
  </si>
  <si>
    <t>0928</t>
  </si>
  <si>
    <t>0929</t>
  </si>
  <si>
    <t>092D</t>
  </si>
  <si>
    <t>0930</t>
  </si>
  <si>
    <t>0931</t>
  </si>
  <si>
    <t>0934</t>
  </si>
  <si>
    <t>0935</t>
  </si>
  <si>
    <t>0936</t>
  </si>
  <si>
    <t>0937</t>
  </si>
  <si>
    <t>0938</t>
  </si>
  <si>
    <t>093D</t>
  </si>
  <si>
    <t>0940</t>
  </si>
  <si>
    <t>0942</t>
  </si>
  <si>
    <t>0943</t>
  </si>
  <si>
    <t>0944</t>
  </si>
  <si>
    <t>0945</t>
  </si>
  <si>
    <t>0946</t>
  </si>
  <si>
    <t>0948</t>
  </si>
  <si>
    <t>0949</t>
  </si>
  <si>
    <t>094D</t>
  </si>
  <si>
    <t>094W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</si>
  <si>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</si>
  <si>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</si>
  <si>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</si>
  <si>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</si>
  <si>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</si>
  <si>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</si>
  <si>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</si>
  <si>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</si>
  <si>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</si>
  <si>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</si>
  <si>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095D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</si>
  <si>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</si>
  <si>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</si>
  <si>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</si>
  <si>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</si>
  <si>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</si>
  <si>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</si>
  <si>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</si>
  <si>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</si>
  <si>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</si>
  <si>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</si>
  <si>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096D</t>
  </si>
  <si>
    <t>0970</t>
  </si>
  <si>
    <t>0971</t>
  </si>
  <si>
    <t>0972</t>
  </si>
  <si>
    <t>0975</t>
  </si>
  <si>
    <t>0976</t>
  </si>
  <si>
    <t>0977</t>
  </si>
  <si>
    <t>0978</t>
  </si>
  <si>
    <t>0979</t>
  </si>
  <si>
    <t>097D</t>
  </si>
  <si>
    <t>0980</t>
  </si>
  <si>
    <t>0982</t>
  </si>
  <si>
    <t>0983</t>
  </si>
  <si>
    <t>0984</t>
  </si>
  <si>
    <t>0985</t>
  </si>
  <si>
    <t>0986</t>
  </si>
  <si>
    <t>0987</t>
  </si>
  <si>
    <t>0988</t>
  </si>
  <si>
    <t>0989</t>
  </si>
  <si>
    <t>098D</t>
  </si>
  <si>
    <t>098I</t>
  </si>
  <si>
    <t>098N</t>
  </si>
  <si>
    <t>098P</t>
  </si>
  <si>
    <t>098S</t>
  </si>
  <si>
    <t>098T</t>
  </si>
  <si>
    <t>0990</t>
  </si>
  <si>
    <t>0991</t>
  </si>
  <si>
    <t>0992</t>
  </si>
  <si>
    <t>0994</t>
  </si>
  <si>
    <t>0995</t>
  </si>
  <si>
    <t>0996</t>
  </si>
  <si>
    <t>0997</t>
  </si>
  <si>
    <t>0998</t>
  </si>
  <si>
    <t>0999</t>
  </si>
  <si>
    <t>099I</t>
  </si>
  <si>
    <t>099N</t>
  </si>
  <si>
    <t>099P</t>
  </si>
  <si>
    <t>099S</t>
  </si>
  <si>
    <t>099T</t>
  </si>
  <si>
    <t>09MR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</si>
  <si>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</si>
  <si>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</si>
  <si>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</si>
  <si>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</si>
  <si>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</si>
  <si>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</si>
  <si>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</si>
  <si>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</si>
  <si>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</si>
  <si>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100A</t>
  </si>
  <si>
    <t>100I</t>
  </si>
  <si>
    <t>100N</t>
  </si>
  <si>
    <t>100P</t>
  </si>
  <si>
    <t>100S</t>
  </si>
  <si>
    <t>100T</t>
  </si>
  <si>
    <t>1010</t>
  </si>
  <si>
    <t>1011</t>
  </si>
  <si>
    <t>1012</t>
  </si>
  <si>
    <t>1013</t>
  </si>
  <si>
    <t>1014</t>
  </si>
  <si>
    <t>1015</t>
  </si>
  <si>
    <t>1016</t>
  </si>
  <si>
    <t>101A</t>
  </si>
  <si>
    <t>101B</t>
  </si>
  <si>
    <t>101C</t>
  </si>
  <si>
    <t>101D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</si>
  <si>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</si>
  <si>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</si>
  <si>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</si>
  <si>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</si>
  <si>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</si>
  <si>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</si>
  <si>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</si>
  <si>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</si>
  <si>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</si>
  <si>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</si>
  <si>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102A</t>
  </si>
  <si>
    <t>102B</t>
  </si>
  <si>
    <t>102C</t>
  </si>
  <si>
    <t>102D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</si>
  <si>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</si>
  <si>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</si>
  <si>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</si>
  <si>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</si>
  <si>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</si>
  <si>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</si>
  <si>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</si>
  <si>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</si>
  <si>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</si>
  <si>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</si>
  <si>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103A</t>
  </si>
  <si>
    <t>103B</t>
  </si>
  <si>
    <t>103C</t>
  </si>
  <si>
    <t>103D</t>
  </si>
  <si>
    <t>103E</t>
  </si>
  <si>
    <t>103F</t>
  </si>
  <si>
    <t>103G</t>
  </si>
  <si>
    <t>103H</t>
  </si>
  <si>
    <t>103I</t>
  </si>
  <si>
    <t>103L</t>
  </si>
  <si>
    <t>103M</t>
  </si>
  <si>
    <t>103N</t>
  </si>
  <si>
    <t>103P</t>
  </si>
  <si>
    <t>103S</t>
  </si>
  <si>
    <t>103T</t>
  </si>
  <si>
    <t>103U</t>
  </si>
  <si>
    <t>103V</t>
  </si>
  <si>
    <t>103W</t>
  </si>
  <si>
    <t>103Z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</si>
  <si>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</si>
  <si>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</si>
  <si>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</si>
  <si>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</si>
  <si>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</si>
  <si>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</si>
  <si>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</si>
  <si>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</si>
  <si>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</si>
  <si>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</si>
  <si>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104A</t>
  </si>
  <si>
    <t>104D</t>
  </si>
  <si>
    <t>104I</t>
  </si>
  <si>
    <t>104N</t>
  </si>
  <si>
    <t>104P</t>
  </si>
  <si>
    <t>104R</t>
  </si>
  <si>
    <t>104S</t>
  </si>
  <si>
    <t>104T</t>
  </si>
  <si>
    <t>104Z</t>
  </si>
  <si>
    <t>1050</t>
  </si>
  <si>
    <t>1051</t>
  </si>
  <si>
    <t>1052</t>
  </si>
  <si>
    <t>1053</t>
  </si>
  <si>
    <t>1054</t>
  </si>
  <si>
    <t>1055</t>
  </si>
  <si>
    <t>1056</t>
  </si>
  <si>
    <t>1058</t>
  </si>
  <si>
    <t>1059</t>
  </si>
  <si>
    <t>105A</t>
  </si>
  <si>
    <t>105B</t>
  </si>
  <si>
    <t>105C</t>
  </si>
  <si>
    <t>105D</t>
  </si>
  <si>
    <t>105E</t>
  </si>
  <si>
    <t>105F</t>
  </si>
  <si>
    <t>105G</t>
  </si>
  <si>
    <t>105H</t>
  </si>
  <si>
    <t>105I</t>
  </si>
  <si>
    <t>105J</t>
  </si>
  <si>
    <t>105K</t>
  </si>
  <si>
    <t>105L</t>
  </si>
  <si>
    <t>105M</t>
  </si>
  <si>
    <t>105N</t>
  </si>
  <si>
    <t>105P</t>
  </si>
  <si>
    <t>105S</t>
  </si>
  <si>
    <t>105T</t>
  </si>
  <si>
    <t>105U</t>
  </si>
  <si>
    <t>105V</t>
  </si>
  <si>
    <t>105W</t>
  </si>
  <si>
    <t>105Y</t>
  </si>
  <si>
    <t>105Z</t>
  </si>
  <si>
    <t>1060</t>
  </si>
  <si>
    <t>1061</t>
  </si>
  <si>
    <t>106A</t>
  </si>
  <si>
    <t>106D</t>
  </si>
  <si>
    <t>106I</t>
  </si>
  <si>
    <t>106N</t>
  </si>
  <si>
    <t>106P</t>
  </si>
  <si>
    <t>106R</t>
  </si>
  <si>
    <t>106S</t>
  </si>
  <si>
    <t>106T</t>
  </si>
  <si>
    <t>106Z</t>
  </si>
  <si>
    <t>1070</t>
  </si>
  <si>
    <t>1071</t>
  </si>
  <si>
    <t>1072</t>
  </si>
  <si>
    <t>1073</t>
  </si>
  <si>
    <t>1074</t>
  </si>
  <si>
    <t>1075</t>
  </si>
  <si>
    <t>107A</t>
  </si>
  <si>
    <t>107D</t>
  </si>
  <si>
    <t>107I</t>
  </si>
  <si>
    <t>107N</t>
  </si>
  <si>
    <t>107P</t>
  </si>
  <si>
    <t>107S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</si>
  <si>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</si>
  <si>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</si>
  <si>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</si>
  <si>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</si>
  <si>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</si>
  <si>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</si>
  <si>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</si>
  <si>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</si>
  <si>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</si>
  <si>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</si>
  <si>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108A</t>
  </si>
  <si>
    <t>108I</t>
  </si>
  <si>
    <t>108N</t>
  </si>
  <si>
    <t>108P</t>
  </si>
  <si>
    <t>108S</t>
  </si>
  <si>
    <t>108T</t>
  </si>
  <si>
    <t>108W</t>
  </si>
  <si>
    <t>1090</t>
  </si>
  <si>
    <t>1091</t>
  </si>
  <si>
    <t>1092</t>
  </si>
  <si>
    <t>1093</t>
  </si>
  <si>
    <t>1094</t>
  </si>
  <si>
    <t>1095</t>
  </si>
  <si>
    <t>1096</t>
  </si>
  <si>
    <t>1098</t>
  </si>
  <si>
    <t>1099</t>
  </si>
  <si>
    <t>109A</t>
  </si>
  <si>
    <t>109D</t>
  </si>
  <si>
    <t>109I</t>
  </si>
  <si>
    <t>109N</t>
  </si>
  <si>
    <t>109P</t>
  </si>
  <si>
    <t>109S</t>
  </si>
  <si>
    <t>109W</t>
  </si>
  <si>
    <t>10M1</t>
  </si>
  <si>
    <t>10M2</t>
  </si>
  <si>
    <t>10M3</t>
  </si>
  <si>
    <t>10M4</t>
  </si>
  <si>
    <t>10M5</t>
  </si>
  <si>
    <t>10M6</t>
  </si>
  <si>
    <t>10M7</t>
  </si>
  <si>
    <t>10M8</t>
  </si>
  <si>
    <t>10M9</t>
  </si>
  <si>
    <t>1100</t>
  </si>
  <si>
    <t>1101</t>
  </si>
  <si>
    <t>1102</t>
  </si>
  <si>
    <t>1103</t>
  </si>
  <si>
    <t>1104</t>
  </si>
  <si>
    <t>1105</t>
  </si>
  <si>
    <t>1106</t>
  </si>
  <si>
    <t>1108</t>
  </si>
  <si>
    <t>1109</t>
  </si>
  <si>
    <t>110A</t>
  </si>
  <si>
    <t>110B</t>
  </si>
  <si>
    <t>110C</t>
  </si>
  <si>
    <t>110D</t>
  </si>
  <si>
    <t>110I</t>
  </si>
  <si>
    <t>110N</t>
  </si>
  <si>
    <t>110P</t>
  </si>
  <si>
    <t>110S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</si>
  <si>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</si>
  <si>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</si>
  <si>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</si>
  <si>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</si>
  <si>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</si>
  <si>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</si>
  <si>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</si>
  <si>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</si>
  <si>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</si>
  <si>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</si>
  <si>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111A</t>
  </si>
  <si>
    <t>111D</t>
  </si>
  <si>
    <t>111E</t>
  </si>
  <si>
    <t>111F</t>
  </si>
  <si>
    <t>111G</t>
  </si>
  <si>
    <t>111I</t>
  </si>
  <si>
    <t>111N</t>
  </si>
  <si>
    <t>111P</t>
  </si>
  <si>
    <t>111S</t>
  </si>
  <si>
    <t>111T</t>
  </si>
  <si>
    <t>1121</t>
  </si>
  <si>
    <t>1122</t>
  </si>
  <si>
    <t>1123</t>
  </si>
  <si>
    <t>1124</t>
  </si>
  <si>
    <t>1126</t>
  </si>
  <si>
    <t>1129</t>
  </si>
  <si>
    <t>112A</t>
  </si>
  <si>
    <t>112B</t>
  </si>
  <si>
    <t>112C</t>
  </si>
  <si>
    <t>112D</t>
  </si>
  <si>
    <t>112E</t>
  </si>
  <si>
    <t>112F</t>
  </si>
  <si>
    <t>112I</t>
  </si>
  <si>
    <t>112N</t>
  </si>
  <si>
    <t>112S</t>
  </si>
  <si>
    <t>112Z</t>
  </si>
  <si>
    <t>1130</t>
  </si>
  <si>
    <t>1133</t>
  </si>
  <si>
    <t>1136</t>
  </si>
  <si>
    <t>1137</t>
  </si>
  <si>
    <t>1139</t>
  </si>
  <si>
    <t>113A</t>
  </si>
  <si>
    <t>113D</t>
  </si>
  <si>
    <t>113I</t>
  </si>
  <si>
    <t>113S</t>
  </si>
  <si>
    <t>113W</t>
  </si>
  <si>
    <t>1140</t>
  </si>
  <si>
    <t>1141</t>
  </si>
  <si>
    <t>1146</t>
  </si>
  <si>
    <t>114A</t>
  </si>
  <si>
    <t>114D</t>
  </si>
  <si>
    <t>114W</t>
  </si>
  <si>
    <t>1150</t>
  </si>
  <si>
    <t>1152</t>
  </si>
  <si>
    <t>1153</t>
  </si>
  <si>
    <t>1154</t>
  </si>
  <si>
    <t>115A</t>
  </si>
  <si>
    <t>115D</t>
  </si>
  <si>
    <t>115W</t>
  </si>
  <si>
    <t>1166</t>
  </si>
  <si>
    <t>116D</t>
  </si>
  <si>
    <t>116W</t>
  </si>
  <si>
    <t>117D</t>
  </si>
  <si>
    <t>117W</t>
  </si>
  <si>
    <t>118D</t>
  </si>
  <si>
    <t>118W</t>
  </si>
  <si>
    <t>119W</t>
  </si>
  <si>
    <t>11M1</t>
  </si>
  <si>
    <t>11M2</t>
  </si>
  <si>
    <t>11M3</t>
  </si>
  <si>
    <t>11M4</t>
  </si>
  <si>
    <t>1200</t>
  </si>
  <si>
    <t>1209</t>
  </si>
  <si>
    <t>120A</t>
  </si>
  <si>
    <t>120B</t>
  </si>
  <si>
    <t>120D</t>
  </si>
  <si>
    <t>1210</t>
  </si>
  <si>
    <t>1211</t>
  </si>
  <si>
    <t>1212</t>
  </si>
  <si>
    <t>1213</t>
  </si>
  <si>
    <t>1214</t>
  </si>
  <si>
    <t>1215</t>
  </si>
  <si>
    <t>1218</t>
  </si>
  <si>
    <t>1219</t>
  </si>
  <si>
    <t>121A</t>
  </si>
  <si>
    <t>121B</t>
  </si>
  <si>
    <t>121I</t>
  </si>
  <si>
    <t>121N</t>
  </si>
  <si>
    <t>121P</t>
  </si>
  <si>
    <t>121S</t>
  </si>
  <si>
    <t>121T</t>
  </si>
  <si>
    <t>1220</t>
  </si>
  <si>
    <t>1221</t>
  </si>
  <si>
    <t>122A</t>
  </si>
  <si>
    <t>122B</t>
  </si>
  <si>
    <t>122I</t>
  </si>
  <si>
    <t>122N</t>
  </si>
  <si>
    <t>122P</t>
  </si>
  <si>
    <t>122S</t>
  </si>
  <si>
    <t>122T</t>
  </si>
  <si>
    <t>1230</t>
  </si>
  <si>
    <t>1231</t>
  </si>
  <si>
    <t>1235</t>
  </si>
  <si>
    <t>1238</t>
  </si>
  <si>
    <t>1239</t>
  </si>
  <si>
    <t>123A</t>
  </si>
  <si>
    <t>123B</t>
  </si>
  <si>
    <t>123C</t>
  </si>
  <si>
    <t>123I</t>
  </si>
  <si>
    <t>123N</t>
  </si>
  <si>
    <t>123P</t>
  </si>
  <si>
    <t>123S</t>
  </si>
  <si>
    <t>123T</t>
  </si>
  <si>
    <t>123W</t>
  </si>
  <si>
    <t>1240</t>
  </si>
  <si>
    <t>1242</t>
  </si>
  <si>
    <t>1243</t>
  </si>
  <si>
    <t>1244</t>
  </si>
  <si>
    <t>1245</t>
  </si>
  <si>
    <t>1247</t>
  </si>
  <si>
    <t>1249</t>
  </si>
  <si>
    <t>124A</t>
  </si>
  <si>
    <t>124I</t>
  </si>
  <si>
    <t>124N</t>
  </si>
  <si>
    <t>124P</t>
  </si>
  <si>
    <t>124S</t>
  </si>
  <si>
    <t>124T</t>
  </si>
  <si>
    <t>124W</t>
  </si>
  <si>
    <t>1250</t>
  </si>
  <si>
    <t>125A</t>
  </si>
  <si>
    <t>125D</t>
  </si>
  <si>
    <t>125I</t>
  </si>
  <si>
    <t>125N</t>
  </si>
  <si>
    <t>125P</t>
  </si>
  <si>
    <t>125S</t>
  </si>
  <si>
    <t>125T</t>
  </si>
  <si>
    <t>125W</t>
  </si>
  <si>
    <t>1260</t>
  </si>
  <si>
    <t>126A</t>
  </si>
  <si>
    <t>126D</t>
  </si>
  <si>
    <t>126I</t>
  </si>
  <si>
    <t>126N</t>
  </si>
  <si>
    <t>126P</t>
  </si>
  <si>
    <t>126S</t>
  </si>
  <si>
    <t>126T</t>
  </si>
  <si>
    <t>126W</t>
  </si>
  <si>
    <t>127A</t>
  </si>
  <si>
    <t>127D</t>
  </si>
  <si>
    <t>127I</t>
  </si>
  <si>
    <t>128A</t>
  </si>
  <si>
    <t>128D</t>
  </si>
  <si>
    <t>128W</t>
  </si>
  <si>
    <t>1290</t>
  </si>
  <si>
    <t>129A</t>
  </si>
  <si>
    <t>1300</t>
  </si>
  <si>
    <t>1301</t>
  </si>
  <si>
    <t>1302</t>
  </si>
  <si>
    <t>1303</t>
  </si>
  <si>
    <t>1304</t>
  </si>
  <si>
    <t>1305</t>
  </si>
  <si>
    <t>130A</t>
  </si>
  <si>
    <t>130B</t>
  </si>
  <si>
    <t>130C</t>
  </si>
  <si>
    <t>130D</t>
  </si>
  <si>
    <t>130I</t>
  </si>
  <si>
    <t>130M</t>
  </si>
  <si>
    <t>130N</t>
  </si>
  <si>
    <t>130P</t>
  </si>
  <si>
    <t>130R</t>
  </si>
  <si>
    <t>130S</t>
  </si>
  <si>
    <t>130T</t>
  </si>
  <si>
    <t>130W</t>
  </si>
  <si>
    <t>1312</t>
  </si>
  <si>
    <t>1313</t>
  </si>
  <si>
    <t>1319</t>
  </si>
  <si>
    <t>131A</t>
  </si>
  <si>
    <t>131D</t>
  </si>
  <si>
    <t>131I</t>
  </si>
  <si>
    <t>131N</t>
  </si>
  <si>
    <t>131P</t>
  </si>
  <si>
    <t>131S</t>
  </si>
  <si>
    <t>131T</t>
  </si>
  <si>
    <t>131W</t>
  </si>
  <si>
    <t>1328</t>
  </si>
  <si>
    <t>132A</t>
  </si>
  <si>
    <t>132W</t>
  </si>
  <si>
    <t>133A</t>
  </si>
  <si>
    <t>134D</t>
  </si>
  <si>
    <t>1350</t>
  </si>
  <si>
    <t>135W</t>
  </si>
  <si>
    <t>1360</t>
  </si>
  <si>
    <t>136W</t>
  </si>
  <si>
    <t>137J</t>
  </si>
  <si>
    <t>138D</t>
  </si>
  <si>
    <t>138W</t>
  </si>
  <si>
    <t>1390</t>
  </si>
  <si>
    <t>139W</t>
  </si>
  <si>
    <t>1405</t>
  </si>
  <si>
    <t>140D</t>
  </si>
  <si>
    <t>140I</t>
  </si>
  <si>
    <t>140N</t>
  </si>
  <si>
    <t>140P</t>
  </si>
  <si>
    <t>140S</t>
  </si>
  <si>
    <t>140T</t>
  </si>
  <si>
    <t>1410</t>
  </si>
  <si>
    <t>1413</t>
  </si>
  <si>
    <t>141I</t>
  </si>
  <si>
    <t>141N</t>
  </si>
  <si>
    <t>141P</t>
  </si>
  <si>
    <t>141S</t>
  </si>
  <si>
    <t>141T</t>
  </si>
  <si>
    <t>141W</t>
  </si>
  <si>
    <t>1420</t>
  </si>
  <si>
    <t>142D</t>
  </si>
  <si>
    <t>142I</t>
  </si>
  <si>
    <t>142N</t>
  </si>
  <si>
    <t>142P</t>
  </si>
  <si>
    <t>142S</t>
  </si>
  <si>
    <t>142T</t>
  </si>
  <si>
    <t>142W</t>
  </si>
  <si>
    <t>1430</t>
  </si>
  <si>
    <t>143I</t>
  </si>
  <si>
    <t>143N</t>
  </si>
  <si>
    <t>143P</t>
  </si>
  <si>
    <t>143S</t>
  </si>
  <si>
    <t>143T</t>
  </si>
  <si>
    <t>143W</t>
  </si>
  <si>
    <t>144I</t>
  </si>
  <si>
    <t>144N</t>
  </si>
  <si>
    <t>144P</t>
  </si>
  <si>
    <t>144S</t>
  </si>
  <si>
    <t>144T</t>
  </si>
  <si>
    <t>144W</t>
  </si>
  <si>
    <t>1450</t>
  </si>
  <si>
    <t>1452</t>
  </si>
  <si>
    <t>145I</t>
  </si>
  <si>
    <t>145N</t>
  </si>
  <si>
    <t>145P</t>
  </si>
  <si>
    <t>145S</t>
  </si>
  <si>
    <t>145T</t>
  </si>
  <si>
    <t>146D</t>
  </si>
  <si>
    <t>146I</t>
  </si>
  <si>
    <t>146N</t>
  </si>
  <si>
    <t>146P</t>
  </si>
  <si>
    <t>146S</t>
  </si>
  <si>
    <t>146T</t>
  </si>
  <si>
    <t>147I</t>
  </si>
  <si>
    <t>147N</t>
  </si>
  <si>
    <t>147P</t>
  </si>
  <si>
    <t>147S</t>
  </si>
  <si>
    <t>147T</t>
  </si>
  <si>
    <t>148D</t>
  </si>
  <si>
    <t>149D</t>
  </si>
  <si>
    <t>150D</t>
  </si>
  <si>
    <t>1510</t>
  </si>
  <si>
    <t>1511</t>
  </si>
  <si>
    <t>151D</t>
  </si>
  <si>
    <t>151I</t>
  </si>
  <si>
    <t>151N</t>
  </si>
  <si>
    <t>151P</t>
  </si>
  <si>
    <t>151S</t>
  </si>
  <si>
    <t>151T</t>
  </si>
  <si>
    <t>152D</t>
  </si>
  <si>
    <t>152I</t>
  </si>
  <si>
    <t>152N</t>
  </si>
  <si>
    <t>152P</t>
  </si>
  <si>
    <t>152S</t>
  </si>
  <si>
    <t>152T</t>
  </si>
  <si>
    <t>1530</t>
  </si>
  <si>
    <t>153D</t>
  </si>
  <si>
    <t>153I</t>
  </si>
  <si>
    <t>153N</t>
  </si>
  <si>
    <t>153P</t>
  </si>
  <si>
    <t>153S</t>
  </si>
  <si>
    <t>153T</t>
  </si>
  <si>
    <t>155D</t>
  </si>
  <si>
    <t>155I</t>
  </si>
  <si>
    <t>155N</t>
  </si>
  <si>
    <t>155P</t>
  </si>
  <si>
    <t>155S</t>
  </si>
  <si>
    <t>155T</t>
  </si>
  <si>
    <t>1563</t>
  </si>
  <si>
    <t>156D</t>
  </si>
  <si>
    <t>156I</t>
  </si>
  <si>
    <t>156N</t>
  </si>
  <si>
    <t>156P</t>
  </si>
  <si>
    <t>156S</t>
  </si>
  <si>
    <t>156T</t>
  </si>
  <si>
    <t>157D</t>
  </si>
  <si>
    <t>157I</t>
  </si>
  <si>
    <t>157N</t>
  </si>
  <si>
    <t>157P</t>
  </si>
  <si>
    <t>157S</t>
  </si>
  <si>
    <t>157T</t>
  </si>
  <si>
    <t>158I</t>
  </si>
  <si>
    <t>158N</t>
  </si>
  <si>
    <t>158P</t>
  </si>
  <si>
    <t>158S</t>
  </si>
  <si>
    <t>158T</t>
  </si>
  <si>
    <t>1594</t>
  </si>
  <si>
    <t>159I</t>
  </si>
  <si>
    <t>159N</t>
  </si>
  <si>
    <t>159P</t>
  </si>
  <si>
    <t>159S</t>
  </si>
  <si>
    <t>159T</t>
  </si>
  <si>
    <t>1600</t>
  </si>
  <si>
    <t>1601</t>
  </si>
  <si>
    <t>1602</t>
  </si>
  <si>
    <t>1603</t>
  </si>
  <si>
    <t>1604</t>
  </si>
  <si>
    <t>160A</t>
  </si>
  <si>
    <t>160B</t>
  </si>
  <si>
    <t>160D</t>
  </si>
  <si>
    <t>160I</t>
  </si>
  <si>
    <t>160N</t>
  </si>
  <si>
    <t>160P</t>
  </si>
  <si>
    <t>160S</t>
  </si>
  <si>
    <t>1612</t>
  </si>
  <si>
    <t>1613</t>
  </si>
  <si>
    <t>1614</t>
  </si>
  <si>
    <t>161A</t>
  </si>
  <si>
    <t>161B</t>
  </si>
  <si>
    <t>162A</t>
  </si>
  <si>
    <t>1630</t>
  </si>
  <si>
    <t>1636</t>
  </si>
  <si>
    <t>163A</t>
  </si>
  <si>
    <t>164A</t>
  </si>
  <si>
    <t>1652</t>
  </si>
  <si>
    <t>1655</t>
  </si>
  <si>
    <t>1656</t>
  </si>
  <si>
    <t>1657</t>
  </si>
  <si>
    <t>165A</t>
  </si>
  <si>
    <t>165B</t>
  </si>
  <si>
    <t>165C</t>
  </si>
  <si>
    <t>165D</t>
  </si>
  <si>
    <t>165I</t>
  </si>
  <si>
    <t>1660</t>
  </si>
  <si>
    <t>1661</t>
  </si>
  <si>
    <t>1662</t>
  </si>
  <si>
    <t>1663</t>
  </si>
  <si>
    <t>1664</t>
  </si>
  <si>
    <t>1665</t>
  </si>
  <si>
    <t>1666</t>
  </si>
  <si>
    <t>1668</t>
  </si>
  <si>
    <t>166A</t>
  </si>
  <si>
    <t>166H</t>
  </si>
  <si>
    <t>166I</t>
  </si>
  <si>
    <t>166N</t>
  </si>
  <si>
    <t>166S</t>
  </si>
  <si>
    <t>1670</t>
  </si>
  <si>
    <t>1672</t>
  </si>
  <si>
    <t>1673</t>
  </si>
  <si>
    <t>1674</t>
  </si>
  <si>
    <t>1675</t>
  </si>
  <si>
    <t>1676</t>
  </si>
  <si>
    <t>1677</t>
  </si>
  <si>
    <t>1678</t>
  </si>
  <si>
    <t>1679</t>
  </si>
  <si>
    <t>167A</t>
  </si>
  <si>
    <t>1680</t>
  </si>
  <si>
    <t>1681</t>
  </si>
  <si>
    <t>1682</t>
  </si>
  <si>
    <t>1683</t>
  </si>
  <si>
    <t>1685</t>
  </si>
  <si>
    <t>1686</t>
  </si>
  <si>
    <t>1687</t>
  </si>
  <si>
    <t>1688</t>
  </si>
  <si>
    <t>1689</t>
  </si>
  <si>
    <t>168A</t>
  </si>
  <si>
    <t>168B</t>
  </si>
  <si>
    <t>168C</t>
  </si>
  <si>
    <t>168D</t>
  </si>
  <si>
    <t>168F</t>
  </si>
  <si>
    <t>168G</t>
  </si>
  <si>
    <t>168H</t>
  </si>
  <si>
    <t>168I</t>
  </si>
  <si>
    <t>168M</t>
  </si>
  <si>
    <t>168N</t>
  </si>
  <si>
    <t>168P</t>
  </si>
  <si>
    <t>168R</t>
  </si>
  <si>
    <t>168S</t>
  </si>
  <si>
    <t>168V</t>
  </si>
  <si>
    <t>168W</t>
  </si>
  <si>
    <t>168Y</t>
  </si>
  <si>
    <t>168Z</t>
  </si>
  <si>
    <t>1690</t>
  </si>
  <si>
    <t>1691</t>
  </si>
  <si>
    <t>1692</t>
  </si>
  <si>
    <t>1693</t>
  </si>
  <si>
    <t>1694</t>
  </si>
  <si>
    <t>1695</t>
  </si>
  <si>
    <t>169A</t>
  </si>
  <si>
    <t>169C</t>
  </si>
  <si>
    <t>169D</t>
  </si>
  <si>
    <t>169F</t>
  </si>
  <si>
    <t>169G</t>
  </si>
  <si>
    <t>169H</t>
  </si>
  <si>
    <t>169I</t>
  </si>
  <si>
    <t>169M</t>
  </si>
  <si>
    <t>169N</t>
  </si>
  <si>
    <t>169P</t>
  </si>
  <si>
    <t>169R</t>
  </si>
  <si>
    <t>169S</t>
  </si>
  <si>
    <t>169T</t>
  </si>
  <si>
    <t>169Z</t>
  </si>
  <si>
    <t>1700</t>
  </si>
  <si>
    <t>1701</t>
  </si>
  <si>
    <t>1702</t>
  </si>
  <si>
    <t>1703</t>
  </si>
  <si>
    <t>1704</t>
  </si>
  <si>
    <t>1705</t>
  </si>
  <si>
    <t>1706</t>
  </si>
  <si>
    <t>1707</t>
  </si>
  <si>
    <t>1709</t>
  </si>
  <si>
    <t>170A</t>
  </si>
  <si>
    <t>170B</t>
  </si>
  <si>
    <t>170C</t>
  </si>
  <si>
    <t>170E</t>
  </si>
  <si>
    <t>170G</t>
  </si>
  <si>
    <t>170H</t>
  </si>
  <si>
    <t>170I</t>
  </si>
  <si>
    <t>170L</t>
  </si>
  <si>
    <t>170M</t>
  </si>
  <si>
    <t>170N</t>
  </si>
  <si>
    <t>170P</t>
  </si>
  <si>
    <t>170R</t>
  </si>
  <si>
    <t>170S</t>
  </si>
  <si>
    <t>170T</t>
  </si>
  <si>
    <t>1711</t>
  </si>
  <si>
    <t>1712</t>
  </si>
  <si>
    <t>1713</t>
  </si>
  <si>
    <t>1715</t>
  </si>
  <si>
    <t>1716</t>
  </si>
  <si>
    <t>1717</t>
  </si>
  <si>
    <t>1719</t>
  </si>
  <si>
    <t>171A</t>
  </si>
  <si>
    <t>171B</t>
  </si>
  <si>
    <t>171C</t>
  </si>
  <si>
    <t>171D</t>
  </si>
  <si>
    <t>1720</t>
  </si>
  <si>
    <t>1721</t>
  </si>
  <si>
    <t>1722</t>
  </si>
  <si>
    <t>1723</t>
  </si>
  <si>
    <t>1726</t>
  </si>
  <si>
    <t>1727</t>
  </si>
  <si>
    <t>1728</t>
  </si>
  <si>
    <t>172D</t>
  </si>
  <si>
    <t>1730</t>
  </si>
  <si>
    <t>1732</t>
  </si>
  <si>
    <t>1733</t>
  </si>
  <si>
    <t>1734</t>
  </si>
  <si>
    <t>1735</t>
  </si>
  <si>
    <t>1739</t>
  </si>
  <si>
    <t>1741</t>
  </si>
  <si>
    <t>1743</t>
  </si>
  <si>
    <t>1747</t>
  </si>
  <si>
    <t>1750</t>
  </si>
  <si>
    <t>1752</t>
  </si>
  <si>
    <t>1762</t>
  </si>
  <si>
    <t>176D</t>
  </si>
  <si>
    <t>1772</t>
  </si>
  <si>
    <t>1773</t>
  </si>
  <si>
    <t>1782</t>
  </si>
  <si>
    <t>1791</t>
  </si>
  <si>
    <t>1792</t>
  </si>
  <si>
    <t>1793</t>
  </si>
  <si>
    <t>1800</t>
  </si>
  <si>
    <t>1801</t>
  </si>
  <si>
    <t>1804</t>
  </si>
  <si>
    <t>1805</t>
  </si>
  <si>
    <t>1806</t>
  </si>
  <si>
    <t>1808</t>
  </si>
  <si>
    <t>1809</t>
  </si>
  <si>
    <t>180A</t>
  </si>
  <si>
    <t>180B</t>
  </si>
  <si>
    <t>180C</t>
  </si>
  <si>
    <t>180D</t>
  </si>
  <si>
    <t>180E</t>
  </si>
  <si>
    <t>180F</t>
  </si>
  <si>
    <t>180G</t>
  </si>
  <si>
    <t>180H</t>
  </si>
  <si>
    <t>180I</t>
  </si>
  <si>
    <t>180N</t>
  </si>
  <si>
    <t>180P</t>
  </si>
  <si>
    <t>180R</t>
  </si>
  <si>
    <t>180S</t>
  </si>
  <si>
    <t>1810</t>
  </si>
  <si>
    <t>1811</t>
  </si>
  <si>
    <t>1814</t>
  </si>
  <si>
    <t>1815</t>
  </si>
  <si>
    <t>1817</t>
  </si>
  <si>
    <t>181A</t>
  </si>
  <si>
    <t>181B</t>
  </si>
  <si>
    <t>181C</t>
  </si>
  <si>
    <t>181D</t>
  </si>
  <si>
    <t>181E</t>
  </si>
  <si>
    <t>181F</t>
  </si>
  <si>
    <t>181G</t>
  </si>
  <si>
    <t>181H</t>
  </si>
  <si>
    <t>181I</t>
  </si>
  <si>
    <t>181L</t>
  </si>
  <si>
    <t>181M</t>
  </si>
  <si>
    <t>181N</t>
  </si>
  <si>
    <t>181P</t>
  </si>
  <si>
    <t>181R</t>
  </si>
  <si>
    <t>181S</t>
  </si>
  <si>
    <t>181T</t>
  </si>
  <si>
    <t>181Z</t>
  </si>
  <si>
    <t>1824</t>
  </si>
  <si>
    <t>1826</t>
  </si>
  <si>
    <t>182E</t>
  </si>
  <si>
    <t>182F</t>
  </si>
  <si>
    <t>182I</t>
  </si>
  <si>
    <t>182S</t>
  </si>
  <si>
    <t>185D</t>
  </si>
  <si>
    <t>189D</t>
  </si>
  <si>
    <t>1900</t>
  </si>
  <si>
    <t>1901</t>
  </si>
  <si>
    <t>1902</t>
  </si>
  <si>
    <t>1903</t>
  </si>
  <si>
    <t>1904</t>
  </si>
  <si>
    <t>1905</t>
  </si>
  <si>
    <t>1906</t>
  </si>
  <si>
    <t>190A</t>
  </si>
  <si>
    <t>190B</t>
  </si>
  <si>
    <t>190C</t>
  </si>
  <si>
    <t>190D</t>
  </si>
  <si>
    <t>190N</t>
  </si>
  <si>
    <t>190S</t>
  </si>
  <si>
    <t>190V</t>
  </si>
  <si>
    <t>1912</t>
  </si>
  <si>
    <t>1913</t>
  </si>
  <si>
    <t>1914</t>
  </si>
  <si>
    <t>1915</t>
  </si>
  <si>
    <t>1916</t>
  </si>
  <si>
    <t>191A</t>
  </si>
  <si>
    <t>1920</t>
  </si>
  <si>
    <t>1921</t>
  </si>
  <si>
    <t>1928</t>
  </si>
  <si>
    <t>192A</t>
  </si>
  <si>
    <t>1930</t>
  </si>
  <si>
    <t>1932</t>
  </si>
  <si>
    <t>1960</t>
  </si>
  <si>
    <t>1961</t>
  </si>
  <si>
    <t>1962</t>
  </si>
  <si>
    <t>1963</t>
  </si>
  <si>
    <t>1964</t>
  </si>
  <si>
    <t>196D</t>
  </si>
  <si>
    <t>196I</t>
  </si>
  <si>
    <t>196P</t>
  </si>
  <si>
    <t>1980</t>
  </si>
  <si>
    <t>1981</t>
  </si>
  <si>
    <t>1983</t>
  </si>
  <si>
    <t>1984</t>
  </si>
  <si>
    <t>1985</t>
  </si>
  <si>
    <t>1986</t>
  </si>
  <si>
    <t>1987</t>
  </si>
  <si>
    <t>198I</t>
  </si>
  <si>
    <t>1996</t>
  </si>
  <si>
    <t>1997</t>
  </si>
  <si>
    <t>199D</t>
  </si>
  <si>
    <t>1A01</t>
  </si>
  <si>
    <t>1A02</t>
  </si>
  <si>
    <t>1A03</t>
  </si>
  <si>
    <t>1A04</t>
  </si>
  <si>
    <t>1A05</t>
  </si>
  <si>
    <t>1A06</t>
  </si>
  <si>
    <t>1A07</t>
  </si>
  <si>
    <t>1A08</t>
  </si>
  <si>
    <t>1A09</t>
  </si>
  <si>
    <t>1A10</t>
  </si>
  <si>
    <t>1A11</t>
  </si>
  <si>
    <t>1A12</t>
  </si>
  <si>
    <t>1A13</t>
  </si>
  <si>
    <t>1A14</t>
  </si>
  <si>
    <t>1A15</t>
  </si>
  <si>
    <t>1A16</t>
  </si>
  <si>
    <t>1A17</t>
  </si>
  <si>
    <t>1A18</t>
  </si>
  <si>
    <t>1A19</t>
  </si>
  <si>
    <t>1A20</t>
  </si>
  <si>
    <t>1A21</t>
  </si>
  <si>
    <t>1A22</t>
  </si>
  <si>
    <t>1A23</t>
  </si>
  <si>
    <t>1A24</t>
  </si>
  <si>
    <t>1A25</t>
  </si>
  <si>
    <t>1A26</t>
  </si>
  <si>
    <t>1A27</t>
  </si>
  <si>
    <t>1A28</t>
  </si>
  <si>
    <t>1A29</t>
  </si>
  <si>
    <t>1A30</t>
  </si>
  <si>
    <t>1A31</t>
  </si>
  <si>
    <t>1A32</t>
  </si>
  <si>
    <t>1A33</t>
  </si>
  <si>
    <t>1A34</t>
  </si>
  <si>
    <t>1A35</t>
  </si>
  <si>
    <t>1A36</t>
  </si>
  <si>
    <t>1A37</t>
  </si>
  <si>
    <t>1A38</t>
  </si>
  <si>
    <t>1A39</t>
  </si>
  <si>
    <t>1A40</t>
  </si>
  <si>
    <t>1A41</t>
  </si>
  <si>
    <t>1A42</t>
  </si>
  <si>
    <t>1A43</t>
  </si>
  <si>
    <t>1A44</t>
  </si>
  <si>
    <t>1A45</t>
  </si>
  <si>
    <t>1A46</t>
  </si>
  <si>
    <t>1A47</t>
  </si>
  <si>
    <t>1A48</t>
  </si>
  <si>
    <t>1A49</t>
  </si>
  <si>
    <t>1A50</t>
  </si>
  <si>
    <t>1A51</t>
  </si>
  <si>
    <t>1A52</t>
  </si>
  <si>
    <t>1A54</t>
  </si>
  <si>
    <t>1A55</t>
  </si>
  <si>
    <t>1A56</t>
  </si>
  <si>
    <t>1A57</t>
  </si>
  <si>
    <t>1A58</t>
  </si>
  <si>
    <t>1A59</t>
  </si>
  <si>
    <t>1A60</t>
  </si>
  <si>
    <t>1A62</t>
  </si>
  <si>
    <t>1A63</t>
  </si>
  <si>
    <t>1A64</t>
  </si>
  <si>
    <t>1A65</t>
  </si>
  <si>
    <t>1A66</t>
  </si>
  <si>
    <t>1A67</t>
  </si>
  <si>
    <t>1A68</t>
  </si>
  <si>
    <t>1A69</t>
  </si>
  <si>
    <t>1A70</t>
  </si>
  <si>
    <t>1A71</t>
  </si>
  <si>
    <t>1A72</t>
  </si>
  <si>
    <t>1A73</t>
  </si>
  <si>
    <t>1A74</t>
  </si>
  <si>
    <t>1A75</t>
  </si>
  <si>
    <t>1A76</t>
  </si>
  <si>
    <t>1A77</t>
  </si>
  <si>
    <t>1A78</t>
  </si>
  <si>
    <t>1A79</t>
  </si>
  <si>
    <t>1A80</t>
  </si>
  <si>
    <t>1A81</t>
  </si>
  <si>
    <t>1A82</t>
  </si>
  <si>
    <t>1A83</t>
  </si>
  <si>
    <t>1A84</t>
  </si>
  <si>
    <t>1A85</t>
  </si>
  <si>
    <t>1A86</t>
  </si>
  <si>
    <t>1A87</t>
  </si>
  <si>
    <t>1A89</t>
  </si>
  <si>
    <t>1A90</t>
  </si>
  <si>
    <t>1A91</t>
  </si>
  <si>
    <t>1A92</t>
  </si>
  <si>
    <t>1A93</t>
  </si>
  <si>
    <t>1A94</t>
  </si>
  <si>
    <t>1A95</t>
  </si>
  <si>
    <t>1A96</t>
  </si>
  <si>
    <t>1A97</t>
  </si>
  <si>
    <t>1A99</t>
  </si>
  <si>
    <t>1AET</t>
  </si>
  <si>
    <t>1B01</t>
  </si>
  <si>
    <t>1B02</t>
  </si>
  <si>
    <t>1B03</t>
  </si>
  <si>
    <t>1B04</t>
  </si>
  <si>
    <t>1B05</t>
  </si>
  <si>
    <t>1B06</t>
  </si>
  <si>
    <t>1B07</t>
  </si>
  <si>
    <t>1B08</t>
  </si>
  <si>
    <t>1B09</t>
  </si>
  <si>
    <t>1B10</t>
  </si>
  <si>
    <t>1B11</t>
  </si>
  <si>
    <t>1B12</t>
  </si>
  <si>
    <t>1B13</t>
  </si>
  <si>
    <t>1B14</t>
  </si>
  <si>
    <t>1B15</t>
  </si>
  <si>
    <t>1B16</t>
  </si>
  <si>
    <t>1B17</t>
  </si>
  <si>
    <t>1B18</t>
  </si>
  <si>
    <t>1B19</t>
  </si>
  <si>
    <t>1B20</t>
  </si>
  <si>
    <t>1B21</t>
  </si>
  <si>
    <t>1B22</t>
  </si>
  <si>
    <t>1B23</t>
  </si>
  <si>
    <t>1B24</t>
  </si>
  <si>
    <t>1B25</t>
  </si>
  <si>
    <t>1B26</t>
  </si>
  <si>
    <t>1B27</t>
  </si>
  <si>
    <t>1B28</t>
  </si>
  <si>
    <t>1B29</t>
  </si>
  <si>
    <t>1B30</t>
  </si>
  <si>
    <t>1B31</t>
  </si>
  <si>
    <t>1B32</t>
  </si>
  <si>
    <t>1B33</t>
  </si>
  <si>
    <t>1B34</t>
  </si>
  <si>
    <t>1B35</t>
  </si>
  <si>
    <t>1B36</t>
  </si>
  <si>
    <t>1B37</t>
  </si>
  <si>
    <t>1B38</t>
  </si>
  <si>
    <t>1B39</t>
  </si>
  <si>
    <t>1B40</t>
  </si>
  <si>
    <t>1B41</t>
  </si>
  <si>
    <t>1B42</t>
  </si>
  <si>
    <t>1B43</t>
  </si>
  <si>
    <t>1B44</t>
  </si>
  <si>
    <t>1B45</t>
  </si>
  <si>
    <t>1B46</t>
  </si>
  <si>
    <t>1B47</t>
  </si>
  <si>
    <t>1B48</t>
  </si>
  <si>
    <t>1B49</t>
  </si>
  <si>
    <t>1B50</t>
  </si>
  <si>
    <t>1B51</t>
  </si>
  <si>
    <t>1B52</t>
  </si>
  <si>
    <t>1B53</t>
  </si>
  <si>
    <t>1B54</t>
  </si>
  <si>
    <t>1B55</t>
  </si>
  <si>
    <t>1B56</t>
  </si>
  <si>
    <t>1B57</t>
  </si>
  <si>
    <t>1B58</t>
  </si>
  <si>
    <t>1B59</t>
  </si>
  <si>
    <t>1B60</t>
  </si>
  <si>
    <t>1B61</t>
  </si>
  <si>
    <t>1B62</t>
  </si>
  <si>
    <t>1B63</t>
  </si>
  <si>
    <t>1B64</t>
  </si>
  <si>
    <t>1B65</t>
  </si>
  <si>
    <t>1B66</t>
  </si>
  <si>
    <t>1B67</t>
  </si>
  <si>
    <t>1B68</t>
  </si>
  <si>
    <t>1B69</t>
  </si>
  <si>
    <t>1B70</t>
  </si>
  <si>
    <t>1B71</t>
  </si>
  <si>
    <t>1B72</t>
  </si>
  <si>
    <t>1B73</t>
  </si>
  <si>
    <t>1B74</t>
  </si>
  <si>
    <t>1B75</t>
  </si>
  <si>
    <t>1B76</t>
  </si>
  <si>
    <t>1B77</t>
  </si>
  <si>
    <t>1B78</t>
  </si>
  <si>
    <t>1B79</t>
  </si>
  <si>
    <t>1B80</t>
  </si>
  <si>
    <t>1B81</t>
  </si>
  <si>
    <t>1B82</t>
  </si>
  <si>
    <t>1B83</t>
  </si>
  <si>
    <t>1B84</t>
  </si>
  <si>
    <t>1B85</t>
  </si>
  <si>
    <t>1B86</t>
  </si>
  <si>
    <t>1B87</t>
  </si>
  <si>
    <t>1B88</t>
  </si>
  <si>
    <t>1B89</t>
  </si>
  <si>
    <t>1B90</t>
  </si>
  <si>
    <t>1B91</t>
  </si>
  <si>
    <t>1B92</t>
  </si>
  <si>
    <t>1B93</t>
  </si>
  <si>
    <t>1B94</t>
  </si>
  <si>
    <t>1B95</t>
  </si>
  <si>
    <t>1B96</t>
  </si>
  <si>
    <t>1B97</t>
  </si>
  <si>
    <t>1B98</t>
  </si>
  <si>
    <t>1B99</t>
  </si>
  <si>
    <t>1C01</t>
  </si>
  <si>
    <t>1C02</t>
  </si>
  <si>
    <t>1C03</t>
  </si>
  <si>
    <t>1C04</t>
  </si>
  <si>
    <t>1C05</t>
  </si>
  <si>
    <t>1C06</t>
  </si>
  <si>
    <t>1C07</t>
  </si>
  <si>
    <t>1C08</t>
  </si>
  <si>
    <t>1C09</t>
  </si>
  <si>
    <t>1C10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</si>
  <si>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</si>
  <si>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</si>
  <si>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</si>
  <si>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</si>
  <si>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</si>
  <si>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</si>
  <si>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</si>
  <si>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</si>
  <si>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</si>
  <si>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1C20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</si>
  <si>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</si>
  <si>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</si>
  <si>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</si>
  <si>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</si>
  <si>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</si>
  <si>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</si>
  <si>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</si>
  <si>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</si>
  <si>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</si>
  <si>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1C30</t>
  </si>
  <si>
    <t>1C31</t>
  </si>
  <si>
    <t>1C32</t>
  </si>
  <si>
    <t>1C33</t>
  </si>
  <si>
    <t>1C34</t>
  </si>
  <si>
    <t>1C35</t>
  </si>
  <si>
    <t>1C36</t>
  </si>
  <si>
    <t>1C37</t>
  </si>
  <si>
    <t>1C38</t>
  </si>
  <si>
    <t>1C39</t>
  </si>
  <si>
    <t>1C40</t>
  </si>
  <si>
    <t>1C41</t>
  </si>
  <si>
    <t>1C42</t>
  </si>
  <si>
    <t>1C43</t>
  </si>
  <si>
    <t>1C44</t>
  </si>
  <si>
    <t>1C45</t>
  </si>
  <si>
    <t>1C46</t>
  </si>
  <si>
    <t>1C47</t>
  </si>
  <si>
    <t>1C48</t>
  </si>
  <si>
    <t>1C49</t>
  </si>
  <si>
    <t>1C50</t>
  </si>
  <si>
    <t>1C51</t>
  </si>
  <si>
    <t>1C52</t>
  </si>
  <si>
    <t>1C53</t>
  </si>
  <si>
    <t>1C54</t>
  </si>
  <si>
    <t>1C55</t>
  </si>
  <si>
    <t>1C56</t>
  </si>
  <si>
    <t>1C57</t>
  </si>
  <si>
    <t>1C58</t>
  </si>
  <si>
    <t>1C59</t>
  </si>
  <si>
    <t>1C60</t>
  </si>
  <si>
    <t>1C61</t>
  </si>
  <si>
    <t>1C62</t>
  </si>
  <si>
    <t>1C63</t>
  </si>
  <si>
    <t>1C64</t>
  </si>
  <si>
    <t>1C65</t>
  </si>
  <si>
    <t>1C66</t>
  </si>
  <si>
    <t>1C67</t>
  </si>
  <si>
    <t>1C68</t>
  </si>
  <si>
    <t>1C69</t>
  </si>
  <si>
    <t>1C70</t>
  </si>
  <si>
    <t>1C71</t>
  </si>
  <si>
    <t>1C72</t>
  </si>
  <si>
    <t>1C73</t>
  </si>
  <si>
    <t>1C74</t>
  </si>
  <si>
    <t>1C75</t>
  </si>
  <si>
    <t>1C76</t>
  </si>
  <si>
    <t>1C77</t>
  </si>
  <si>
    <t>1C78</t>
  </si>
  <si>
    <t>1C79</t>
  </si>
  <si>
    <t>1C80</t>
  </si>
  <si>
    <t>1C81</t>
  </si>
  <si>
    <t>1C82</t>
  </si>
  <si>
    <t>1C83</t>
  </si>
  <si>
    <t>1C84</t>
  </si>
  <si>
    <t>1C85</t>
  </si>
  <si>
    <t>1C86</t>
  </si>
  <si>
    <t>1C87</t>
  </si>
  <si>
    <t>1C88</t>
  </si>
  <si>
    <t>1C89</t>
  </si>
  <si>
    <t>1C90</t>
  </si>
  <si>
    <t>1C91</t>
  </si>
  <si>
    <t>1C92</t>
  </si>
  <si>
    <t>1C93</t>
  </si>
  <si>
    <t>1C94</t>
  </si>
  <si>
    <t>1C95</t>
  </si>
  <si>
    <t>1C96</t>
  </si>
  <si>
    <t>1C97</t>
  </si>
  <si>
    <t>1C98</t>
  </si>
  <si>
    <t>1C99</t>
  </si>
  <si>
    <t>1D01</t>
  </si>
  <si>
    <t>1D02</t>
  </si>
  <si>
    <t>1D03</t>
  </si>
  <si>
    <t>1D04</t>
  </si>
  <si>
    <t>1D05</t>
  </si>
  <si>
    <t>1D06</t>
  </si>
  <si>
    <t>1D07</t>
  </si>
  <si>
    <t>1D08</t>
  </si>
  <si>
    <t>1D09</t>
  </si>
  <si>
    <t>1D10</t>
  </si>
  <si>
    <t>1D11</t>
  </si>
  <si>
    <t>1D12</t>
  </si>
  <si>
    <t>1D13</t>
  </si>
  <si>
    <t>1D14</t>
  </si>
  <si>
    <t>1D15</t>
  </si>
  <si>
    <t>1D16</t>
  </si>
  <si>
    <t>1D17</t>
  </si>
  <si>
    <t>1D18</t>
  </si>
  <si>
    <t>1D19</t>
  </si>
  <si>
    <t>1D20</t>
  </si>
  <si>
    <t>1D21</t>
  </si>
  <si>
    <t>1D22</t>
  </si>
  <si>
    <t>1D23</t>
  </si>
  <si>
    <t>1D24</t>
  </si>
  <si>
    <t>1D25</t>
  </si>
  <si>
    <t>1D26</t>
  </si>
  <si>
    <t>1D27</t>
  </si>
  <si>
    <t>1D28</t>
  </si>
  <si>
    <t>1D29</t>
  </si>
  <si>
    <t>1D30</t>
  </si>
  <si>
    <t>1D31</t>
  </si>
  <si>
    <t>1D32</t>
  </si>
  <si>
    <t>1D33</t>
  </si>
  <si>
    <t>1D34</t>
  </si>
  <si>
    <t>1D35</t>
  </si>
  <si>
    <t>1D36</t>
  </si>
  <si>
    <t>1D37</t>
  </si>
  <si>
    <t>1D38</t>
  </si>
  <si>
    <t>1D39</t>
  </si>
  <si>
    <t>1D40</t>
  </si>
  <si>
    <t>1D41</t>
  </si>
  <si>
    <t>1D42</t>
  </si>
  <si>
    <t>1D43</t>
  </si>
  <si>
    <t>1D44</t>
  </si>
  <si>
    <t>1D45</t>
  </si>
  <si>
    <t>1D46</t>
  </si>
  <si>
    <t>1D47</t>
  </si>
  <si>
    <t>1D48</t>
  </si>
  <si>
    <t>1D49</t>
  </si>
  <si>
    <t>1D50</t>
  </si>
  <si>
    <t>1D51</t>
  </si>
  <si>
    <t>1D52</t>
  </si>
  <si>
    <t>1D53</t>
  </si>
  <si>
    <t>1D54</t>
  </si>
  <si>
    <t>1D55</t>
  </si>
  <si>
    <t>1D56</t>
  </si>
  <si>
    <t>1D57</t>
  </si>
  <si>
    <t>1D58</t>
  </si>
  <si>
    <t>1D59</t>
  </si>
  <si>
    <t>1D60</t>
  </si>
  <si>
    <t>1D61</t>
  </si>
  <si>
    <t>1D62</t>
  </si>
  <si>
    <t>1D63</t>
  </si>
  <si>
    <t>1D64</t>
  </si>
  <si>
    <t>1D65</t>
  </si>
  <si>
    <t>1D66</t>
  </si>
  <si>
    <t>1D67</t>
  </si>
  <si>
    <t>1D68</t>
  </si>
  <si>
    <t>1D69</t>
  </si>
  <si>
    <t>1D70</t>
  </si>
  <si>
    <t>1D71</t>
  </si>
  <si>
    <t>1D72</t>
  </si>
  <si>
    <t>1D73</t>
  </si>
  <si>
    <t>1D74</t>
  </si>
  <si>
    <t>1D75</t>
  </si>
  <si>
    <t>1D76</t>
  </si>
  <si>
    <t>1D77</t>
  </si>
  <si>
    <t>1D78</t>
  </si>
  <si>
    <t>1D79</t>
  </si>
  <si>
    <t>1D80</t>
  </si>
  <si>
    <t>1D81</t>
  </si>
  <si>
    <t>1D82</t>
  </si>
  <si>
    <t>1D83</t>
  </si>
  <si>
    <t>1D84</t>
  </si>
  <si>
    <t>1D85</t>
  </si>
  <si>
    <t>1D86</t>
  </si>
  <si>
    <t>1D87</t>
  </si>
  <si>
    <t>1D88</t>
  </si>
  <si>
    <t>1D89</t>
  </si>
  <si>
    <t>1D90</t>
  </si>
  <si>
    <t>1D91</t>
  </si>
  <si>
    <t>1D92</t>
  </si>
  <si>
    <t>1D93</t>
  </si>
  <si>
    <t>1D94</t>
  </si>
  <si>
    <t>1D95</t>
  </si>
  <si>
    <t>1D96</t>
  </si>
  <si>
    <t>1D97</t>
  </si>
  <si>
    <t>1D98</t>
  </si>
  <si>
    <t>1D99</t>
  </si>
  <si>
    <t>1E01</t>
  </si>
  <si>
    <t>1E02</t>
  </si>
  <si>
    <t>1E03</t>
  </si>
  <si>
    <t>1E04</t>
  </si>
  <si>
    <t>1E05</t>
  </si>
  <si>
    <t>1E06</t>
  </si>
  <si>
    <t>1E07</t>
  </si>
  <si>
    <t>1E08</t>
  </si>
  <si>
    <t>1E09</t>
  </si>
  <si>
    <t>1E10</t>
  </si>
  <si>
    <t>1E11</t>
  </si>
  <si>
    <t>1E12</t>
  </si>
  <si>
    <t>1E13</t>
  </si>
  <si>
    <t>1E14</t>
  </si>
  <si>
    <t>1E15</t>
  </si>
  <si>
    <t>1E16</t>
  </si>
  <si>
    <t>1E17</t>
  </si>
  <si>
    <t>1E18</t>
  </si>
  <si>
    <t>1E19</t>
  </si>
  <si>
    <t>1E20</t>
  </si>
  <si>
    <t>1E21</t>
  </si>
  <si>
    <t>1E22</t>
  </si>
  <si>
    <t>1E23</t>
  </si>
  <si>
    <t>1E24</t>
  </si>
  <si>
    <t>1E25</t>
  </si>
  <si>
    <t>1E26</t>
  </si>
  <si>
    <t>1E27</t>
  </si>
  <si>
    <t>1E28</t>
  </si>
  <si>
    <t>1E29</t>
  </si>
  <si>
    <t>1E30</t>
  </si>
  <si>
    <t>1E31</t>
  </si>
  <si>
    <t>1E32</t>
  </si>
  <si>
    <t>1E33</t>
  </si>
  <si>
    <t>1E34</t>
  </si>
  <si>
    <t>1E35</t>
  </si>
  <si>
    <t>1E36</t>
  </si>
  <si>
    <t>1E37</t>
  </si>
  <si>
    <t>1E38</t>
  </si>
  <si>
    <t>1E39</t>
  </si>
  <si>
    <t>1E40</t>
  </si>
  <si>
    <t>1E41</t>
  </si>
  <si>
    <t>1E42</t>
  </si>
  <si>
    <t>1E43</t>
  </si>
  <si>
    <t>1E44</t>
  </si>
  <si>
    <t>1E45</t>
  </si>
  <si>
    <t>1E46</t>
  </si>
  <si>
    <t>1E47</t>
  </si>
  <si>
    <t>1E48</t>
  </si>
  <si>
    <t>1E49</t>
  </si>
  <si>
    <t>1E50</t>
  </si>
  <si>
    <t>1E51</t>
  </si>
  <si>
    <t>1E52</t>
  </si>
  <si>
    <t>1E53</t>
  </si>
  <si>
    <t>1E54</t>
  </si>
  <si>
    <t>1E55</t>
  </si>
  <si>
    <t>1E56</t>
  </si>
  <si>
    <t>1E57</t>
  </si>
  <si>
    <t>1E58</t>
  </si>
  <si>
    <t>1E59</t>
  </si>
  <si>
    <t>1E60</t>
  </si>
  <si>
    <t>1E61</t>
  </si>
  <si>
    <t>1E62</t>
  </si>
  <si>
    <t>1E63</t>
  </si>
  <si>
    <t>1E64</t>
  </si>
  <si>
    <t>1E65</t>
  </si>
  <si>
    <t>1E66</t>
  </si>
  <si>
    <t>1E67</t>
  </si>
  <si>
    <t>1E68</t>
  </si>
  <si>
    <t>1E69</t>
  </si>
  <si>
    <t>1E70</t>
  </si>
  <si>
    <t>1E71</t>
  </si>
  <si>
    <t>1E72</t>
  </si>
  <si>
    <t>1E73</t>
  </si>
  <si>
    <t>1E74</t>
  </si>
  <si>
    <t>1E75</t>
  </si>
  <si>
    <t>1E76</t>
  </si>
  <si>
    <t>1E77</t>
  </si>
  <si>
    <t>1E78</t>
  </si>
  <si>
    <t>1E79</t>
  </si>
  <si>
    <t>1E80</t>
  </si>
  <si>
    <t>1E81</t>
  </si>
  <si>
    <t>1E82</t>
  </si>
  <si>
    <t>1E83</t>
  </si>
  <si>
    <t>1E84</t>
  </si>
  <si>
    <t>1E85</t>
  </si>
  <si>
    <t>1E86</t>
  </si>
  <si>
    <t>1E87</t>
  </si>
  <si>
    <t>1E88</t>
  </si>
  <si>
    <t>1E89</t>
  </si>
  <si>
    <t>1E90</t>
  </si>
  <si>
    <t>1E91</t>
  </si>
  <si>
    <t>1E92</t>
  </si>
  <si>
    <t>1E93</t>
  </si>
  <si>
    <t>1E94</t>
  </si>
  <si>
    <t>1E95</t>
  </si>
  <si>
    <t>1E96</t>
  </si>
  <si>
    <t>1E97</t>
  </si>
  <si>
    <t>1E98</t>
  </si>
  <si>
    <t>1E99</t>
  </si>
  <si>
    <t>1F01</t>
  </si>
  <si>
    <t>1F02</t>
  </si>
  <si>
    <t>1F03</t>
  </si>
  <si>
    <t>1F04</t>
  </si>
  <si>
    <t>1F05</t>
  </si>
  <si>
    <t>1F06</t>
  </si>
  <si>
    <t>1F07</t>
  </si>
  <si>
    <t>1F08</t>
  </si>
  <si>
    <t>1F09</t>
  </si>
  <si>
    <t>1F10</t>
  </si>
  <si>
    <t>1F11</t>
  </si>
  <si>
    <t>1F12</t>
  </si>
  <si>
    <t>1F13</t>
  </si>
  <si>
    <t>1F14</t>
  </si>
  <si>
    <t>1F15</t>
  </si>
  <si>
    <t>1F16</t>
  </si>
  <si>
    <t>1F17</t>
  </si>
  <si>
    <t>1F18</t>
  </si>
  <si>
    <t>1F19</t>
  </si>
  <si>
    <t>1F20</t>
  </si>
  <si>
    <t>1F21</t>
  </si>
  <si>
    <t>1F22</t>
  </si>
  <si>
    <t>1F23</t>
  </si>
  <si>
    <t>1F24</t>
  </si>
  <si>
    <t>1F25</t>
  </si>
  <si>
    <t>1F26</t>
  </si>
  <si>
    <t>1F27</t>
  </si>
  <si>
    <t>1F28</t>
  </si>
  <si>
    <t>1F29</t>
  </si>
  <si>
    <t>1F30</t>
  </si>
  <si>
    <t>1F31</t>
  </si>
  <si>
    <t>1F32</t>
  </si>
  <si>
    <t>1F33</t>
  </si>
  <si>
    <t>1F34</t>
  </si>
  <si>
    <t>1F35</t>
  </si>
  <si>
    <t>1F36</t>
  </si>
  <si>
    <t>1F37</t>
  </si>
  <si>
    <t>1F38</t>
  </si>
  <si>
    <t>1F39</t>
  </si>
  <si>
    <t>1F40</t>
  </si>
  <si>
    <t>1F41</t>
  </si>
  <si>
    <t>1F42</t>
  </si>
  <si>
    <t>1F43</t>
  </si>
  <si>
    <t>1F44</t>
  </si>
  <si>
    <t>1F45</t>
  </si>
  <si>
    <t>1F46</t>
  </si>
  <si>
    <t>1F47</t>
  </si>
  <si>
    <t>1F48</t>
  </si>
  <si>
    <t>1F49</t>
  </si>
  <si>
    <t>1F50</t>
  </si>
  <si>
    <t>1F51</t>
  </si>
  <si>
    <t>1F52</t>
  </si>
  <si>
    <t>1F53</t>
  </si>
  <si>
    <t>1F54</t>
  </si>
  <si>
    <t>1F55</t>
  </si>
  <si>
    <t>1F56</t>
  </si>
  <si>
    <t>1F57</t>
  </si>
  <si>
    <t>1F58</t>
  </si>
  <si>
    <t>1F59</t>
  </si>
  <si>
    <t>1F60</t>
  </si>
  <si>
    <t>1F61</t>
  </si>
  <si>
    <t>1F62</t>
  </si>
  <si>
    <t>1F63</t>
  </si>
  <si>
    <t>1F64</t>
  </si>
  <si>
    <t>1F65</t>
  </si>
  <si>
    <t>1F66</t>
  </si>
  <si>
    <t>1F67</t>
  </si>
  <si>
    <t>1F68</t>
  </si>
  <si>
    <t>1F69</t>
  </si>
  <si>
    <t>1F70</t>
  </si>
  <si>
    <t>1F71</t>
  </si>
  <si>
    <t>1F72</t>
  </si>
  <si>
    <t>1F73</t>
  </si>
  <si>
    <t>1F74</t>
  </si>
  <si>
    <t>1F75</t>
  </si>
  <si>
    <t>1F76</t>
  </si>
  <si>
    <t>1F77</t>
  </si>
  <si>
    <t>1F78</t>
  </si>
  <si>
    <t>1F79</t>
  </si>
  <si>
    <t>1F80</t>
  </si>
  <si>
    <t>1F81</t>
  </si>
  <si>
    <t>1F82</t>
  </si>
  <si>
    <t>1F83</t>
  </si>
  <si>
    <t>1F84</t>
  </si>
  <si>
    <t>1F85</t>
  </si>
  <si>
    <t>1F86</t>
  </si>
  <si>
    <t>1F87</t>
  </si>
  <si>
    <t>1F88</t>
  </si>
  <si>
    <t>1F89</t>
  </si>
  <si>
    <t>1F90</t>
  </si>
  <si>
    <t>1F91</t>
  </si>
  <si>
    <t>1F92</t>
  </si>
  <si>
    <t>1F93</t>
  </si>
  <si>
    <t>1F94</t>
  </si>
  <si>
    <t>1F95</t>
  </si>
  <si>
    <t>1F96</t>
  </si>
  <si>
    <t>1F97</t>
  </si>
  <si>
    <t>1F98</t>
  </si>
  <si>
    <t>1F99</t>
  </si>
  <si>
    <t>1G01</t>
  </si>
  <si>
    <t>1G02</t>
  </si>
  <si>
    <t>1G03</t>
  </si>
  <si>
    <t>1G04</t>
  </si>
  <si>
    <t>1G05</t>
  </si>
  <si>
    <t>1G06</t>
  </si>
  <si>
    <t>1G07</t>
  </si>
  <si>
    <t>1G08</t>
  </si>
  <si>
    <t>1G09</t>
  </si>
  <si>
    <t>1G10</t>
  </si>
  <si>
    <t>1G11</t>
  </si>
  <si>
    <t>1G12</t>
  </si>
  <si>
    <t>1G13</t>
  </si>
  <si>
    <t>1G14</t>
  </si>
  <si>
    <t>1G15</t>
  </si>
  <si>
    <t>1G16</t>
  </si>
  <si>
    <t>1G17</t>
  </si>
  <si>
    <t>1G18</t>
  </si>
  <si>
    <t>1G19</t>
  </si>
  <si>
    <t>1G20</t>
  </si>
  <si>
    <t>1G21</t>
  </si>
  <si>
    <t>1G22</t>
  </si>
  <si>
    <t>1G23</t>
  </si>
  <si>
    <t>1G24</t>
  </si>
  <si>
    <t>1G25</t>
  </si>
  <si>
    <t>1G26</t>
  </si>
  <si>
    <t>1G27</t>
  </si>
  <si>
    <t>1G28</t>
  </si>
  <si>
    <t>1G29</t>
  </si>
  <si>
    <t>1G30</t>
  </si>
  <si>
    <t>1G31</t>
  </si>
  <si>
    <t>1G32</t>
  </si>
  <si>
    <t>1G33</t>
  </si>
  <si>
    <t>1G34</t>
  </si>
  <si>
    <t>1G35</t>
  </si>
  <si>
    <t>1G36</t>
  </si>
  <si>
    <t>1G37</t>
  </si>
  <si>
    <t>1G38</t>
  </si>
  <si>
    <t>1G39</t>
  </si>
  <si>
    <t>1G40</t>
  </si>
  <si>
    <t>1G41</t>
  </si>
  <si>
    <t>1G42</t>
  </si>
  <si>
    <t>1G43</t>
  </si>
  <si>
    <t>1G44</t>
  </si>
  <si>
    <t>1G45</t>
  </si>
  <si>
    <t>1G46</t>
  </si>
  <si>
    <t>1G47</t>
  </si>
  <si>
    <t>1G48</t>
  </si>
  <si>
    <t>1G49</t>
  </si>
  <si>
    <t>1G50</t>
  </si>
  <si>
    <t>1G51</t>
  </si>
  <si>
    <t>1G52</t>
  </si>
  <si>
    <t>1G53</t>
  </si>
  <si>
    <t>1G54</t>
  </si>
  <si>
    <t>1G55</t>
  </si>
  <si>
    <t>1G56</t>
  </si>
  <si>
    <t>1G57</t>
  </si>
  <si>
    <t>1G58</t>
  </si>
  <si>
    <t>1G59</t>
  </si>
  <si>
    <t>1G60</t>
  </si>
  <si>
    <t>1G61</t>
  </si>
  <si>
    <t>1G62</t>
  </si>
  <si>
    <t>1G63</t>
  </si>
  <si>
    <t>1G64</t>
  </si>
  <si>
    <t>1G65</t>
  </si>
  <si>
    <t>1G66</t>
  </si>
  <si>
    <t>1G67</t>
  </si>
  <si>
    <t>1G68</t>
  </si>
  <si>
    <t>1G69</t>
  </si>
  <si>
    <t>1G70</t>
  </si>
  <si>
    <t>1G71</t>
  </si>
  <si>
    <t>1G72</t>
  </si>
  <si>
    <t>1G73</t>
  </si>
  <si>
    <t>1G74</t>
  </si>
  <si>
    <t>1G75</t>
  </si>
  <si>
    <t>1G76</t>
  </si>
  <si>
    <t>1G77</t>
  </si>
  <si>
    <t>1G78</t>
  </si>
  <si>
    <t>1G79</t>
  </si>
  <si>
    <t>1G80</t>
  </si>
  <si>
    <t>1G81</t>
  </si>
  <si>
    <t>1G82</t>
  </si>
  <si>
    <t>1G83</t>
  </si>
  <si>
    <t>1G84</t>
  </si>
  <si>
    <t>1G85</t>
  </si>
  <si>
    <t>1G86</t>
  </si>
  <si>
    <t>1G87</t>
  </si>
  <si>
    <t>1G88</t>
  </si>
  <si>
    <t>1G89</t>
  </si>
  <si>
    <t>1G90</t>
  </si>
  <si>
    <t>1G91</t>
  </si>
  <si>
    <t>1G92</t>
  </si>
  <si>
    <t>1G93</t>
  </si>
  <si>
    <t>1G94</t>
  </si>
  <si>
    <t>1G95</t>
  </si>
  <si>
    <t>1G96</t>
  </si>
  <si>
    <t>1G97</t>
  </si>
  <si>
    <t>1G98</t>
  </si>
  <si>
    <t>1G99</t>
  </si>
  <si>
    <t>1H01</t>
  </si>
  <si>
    <t>1H02</t>
  </si>
  <si>
    <t>1H03</t>
  </si>
  <si>
    <t>1H04</t>
  </si>
  <si>
    <t>1H05</t>
  </si>
  <si>
    <t>1H06</t>
  </si>
  <si>
    <t>1H07</t>
  </si>
  <si>
    <t>1H08</t>
  </si>
  <si>
    <t>1H09</t>
  </si>
  <si>
    <t>1H10</t>
  </si>
  <si>
    <t>1H11</t>
  </si>
  <si>
    <t>1H12</t>
  </si>
  <si>
    <t>1H13</t>
  </si>
  <si>
    <t>1H14</t>
  </si>
  <si>
    <t>1H15</t>
  </si>
  <si>
    <t>1H16</t>
  </si>
  <si>
    <t>1H17</t>
  </si>
  <si>
    <t>1H18</t>
  </si>
  <si>
    <t>1H19</t>
  </si>
  <si>
    <t>1H20</t>
  </si>
  <si>
    <t>1H21</t>
  </si>
  <si>
    <t>1H22</t>
  </si>
  <si>
    <t>1H23</t>
  </si>
  <si>
    <t>1H24</t>
  </si>
  <si>
    <t>1H25</t>
  </si>
  <si>
    <t>1H26</t>
  </si>
  <si>
    <t>1H27</t>
  </si>
  <si>
    <t>1H28</t>
  </si>
  <si>
    <t>1H29</t>
  </si>
  <si>
    <t>1H30</t>
  </si>
  <si>
    <t>1H31</t>
  </si>
  <si>
    <t>1H32</t>
  </si>
  <si>
    <t>1H33</t>
  </si>
  <si>
    <t>1H34</t>
  </si>
  <si>
    <t>1H35</t>
  </si>
  <si>
    <t>1H36</t>
  </si>
  <si>
    <t>1H37</t>
  </si>
  <si>
    <t>1H38</t>
  </si>
  <si>
    <t>1H39</t>
  </si>
  <si>
    <t>1H40</t>
  </si>
  <si>
    <t>1H41</t>
  </si>
  <si>
    <t>1H42</t>
  </si>
  <si>
    <t>1H43</t>
  </si>
  <si>
    <t>1H44</t>
  </si>
  <si>
    <t>1H45</t>
  </si>
  <si>
    <t>1H46</t>
  </si>
  <si>
    <t>1H47</t>
  </si>
  <si>
    <t>1H48</t>
  </si>
  <si>
    <t>1H49</t>
  </si>
  <si>
    <t>1H50</t>
  </si>
  <si>
    <t>1H51</t>
  </si>
  <si>
    <t>1H52</t>
  </si>
  <si>
    <t>1H53</t>
  </si>
  <si>
    <t>1H54</t>
  </si>
  <si>
    <t>1H55</t>
  </si>
  <si>
    <t>1H56</t>
  </si>
  <si>
    <t>1H57</t>
  </si>
  <si>
    <t>1H58</t>
  </si>
  <si>
    <t>1H59</t>
  </si>
  <si>
    <t>1H60</t>
  </si>
  <si>
    <t>1H61</t>
  </si>
  <si>
    <t>1H62</t>
  </si>
  <si>
    <t>1H63</t>
  </si>
  <si>
    <t>1H64</t>
  </si>
  <si>
    <t>1H65</t>
  </si>
  <si>
    <t>1H66</t>
  </si>
  <si>
    <t>1H67</t>
  </si>
  <si>
    <t>1H68</t>
  </si>
  <si>
    <t>1H69</t>
  </si>
  <si>
    <t>1H70</t>
  </si>
  <si>
    <t>1H71</t>
  </si>
  <si>
    <t>1H72</t>
  </si>
  <si>
    <t>1H73</t>
  </si>
  <si>
    <t>1H74</t>
  </si>
  <si>
    <t>1H75</t>
  </si>
  <si>
    <t>1H76</t>
  </si>
  <si>
    <t>1H77</t>
  </si>
  <si>
    <t>1H78</t>
  </si>
  <si>
    <t>1H79</t>
  </si>
  <si>
    <t>1H80</t>
  </si>
  <si>
    <t>1H81</t>
  </si>
  <si>
    <t>1H82</t>
  </si>
  <si>
    <t>1H83</t>
  </si>
  <si>
    <t>1H84</t>
  </si>
  <si>
    <t>1H85</t>
  </si>
  <si>
    <t>1H86</t>
  </si>
  <si>
    <t>1H87</t>
  </si>
  <si>
    <t>1H88</t>
  </si>
  <si>
    <t>1H89</t>
  </si>
  <si>
    <t>1H90</t>
  </si>
  <si>
    <t>1H91</t>
  </si>
  <si>
    <t>1H92</t>
  </si>
  <si>
    <t>1H93</t>
  </si>
  <si>
    <t>1H94</t>
  </si>
  <si>
    <t>1H95</t>
  </si>
  <si>
    <t>1H96</t>
  </si>
  <si>
    <t>1H97</t>
  </si>
  <si>
    <t>1H98</t>
  </si>
  <si>
    <t>1H99</t>
  </si>
  <si>
    <t>1I01</t>
  </si>
  <si>
    <t>1I02</t>
  </si>
  <si>
    <t>1I03</t>
  </si>
  <si>
    <t>1I04</t>
  </si>
  <si>
    <t>1I05</t>
  </si>
  <si>
    <t>1I06</t>
  </si>
  <si>
    <t>1I07</t>
  </si>
  <si>
    <t>1I08</t>
  </si>
  <si>
    <t>1I09</t>
  </si>
  <si>
    <t>1I10</t>
  </si>
  <si>
    <t>1I11</t>
  </si>
  <si>
    <t>1I12</t>
  </si>
  <si>
    <t>1I13</t>
  </si>
  <si>
    <t>1I14</t>
  </si>
  <si>
    <t>1I15</t>
  </si>
  <si>
    <t>1I16</t>
  </si>
  <si>
    <t>1I17</t>
  </si>
  <si>
    <t>1I18</t>
  </si>
  <si>
    <t>1I19</t>
  </si>
  <si>
    <t>1I20</t>
  </si>
  <si>
    <t>1I21</t>
  </si>
  <si>
    <t>1I22</t>
  </si>
  <si>
    <t>1I23</t>
  </si>
  <si>
    <t>1I24</t>
  </si>
  <si>
    <t>1I25</t>
  </si>
  <si>
    <t>1I26</t>
  </si>
  <si>
    <t>1I27</t>
  </si>
  <si>
    <t>1I28</t>
  </si>
  <si>
    <t>1I29</t>
  </si>
  <si>
    <t>1I30</t>
  </si>
  <si>
    <t>1I31</t>
  </si>
  <si>
    <t>1I32</t>
  </si>
  <si>
    <t>1I33</t>
  </si>
  <si>
    <t>1I34</t>
  </si>
  <si>
    <t>1I35</t>
  </si>
  <si>
    <t>1I36</t>
  </si>
  <si>
    <t>1I37</t>
  </si>
  <si>
    <t>1I38</t>
  </si>
  <si>
    <t>1I39</t>
  </si>
  <si>
    <t>1I40</t>
  </si>
  <si>
    <t>1I41</t>
  </si>
  <si>
    <t>1I42</t>
  </si>
  <si>
    <t>1I43</t>
  </si>
  <si>
    <t>1I44</t>
  </si>
  <si>
    <t>1I45</t>
  </si>
  <si>
    <t>1I46</t>
  </si>
  <si>
    <t>1I47</t>
  </si>
  <si>
    <t>1I48</t>
  </si>
  <si>
    <t>1I49</t>
  </si>
  <si>
    <t>1I50</t>
  </si>
  <si>
    <t>1I51</t>
  </si>
  <si>
    <t>1I52</t>
  </si>
  <si>
    <t>1I53</t>
  </si>
  <si>
    <t>1I54</t>
  </si>
  <si>
    <t>1I55</t>
  </si>
  <si>
    <t>1I56</t>
  </si>
  <si>
    <t>1I57</t>
  </si>
  <si>
    <t>1I58</t>
  </si>
  <si>
    <t>1I59</t>
  </si>
  <si>
    <t>1I60</t>
  </si>
  <si>
    <t>1I61</t>
  </si>
  <si>
    <t>1I62</t>
  </si>
  <si>
    <t>1I63</t>
  </si>
  <si>
    <t>1I64</t>
  </si>
  <si>
    <t>1I65</t>
  </si>
  <si>
    <t>1I66</t>
  </si>
  <si>
    <t>1I67</t>
  </si>
  <si>
    <t>1I68</t>
  </si>
  <si>
    <t>1I69</t>
  </si>
  <si>
    <t>1I70</t>
  </si>
  <si>
    <t>1I71</t>
  </si>
  <si>
    <t>1I72</t>
  </si>
  <si>
    <t>1I73</t>
  </si>
  <si>
    <t>1I74</t>
  </si>
  <si>
    <t>1I75</t>
  </si>
  <si>
    <t>1I76</t>
  </si>
  <si>
    <t>1I77</t>
  </si>
  <si>
    <t>1I78</t>
  </si>
  <si>
    <t>1I79</t>
  </si>
  <si>
    <t>1I80</t>
  </si>
  <si>
    <t>1I81</t>
  </si>
  <si>
    <t>1I82</t>
  </si>
  <si>
    <t>1I83</t>
  </si>
  <si>
    <t>1I84</t>
  </si>
  <si>
    <t>1I85</t>
  </si>
  <si>
    <t>1I86</t>
  </si>
  <si>
    <t>1I87</t>
  </si>
  <si>
    <t>1I88</t>
  </si>
  <si>
    <t>1I89</t>
  </si>
  <si>
    <t>1I90</t>
  </si>
  <si>
    <t>1I91</t>
  </si>
  <si>
    <t>1I92</t>
  </si>
  <si>
    <t>1I93</t>
  </si>
  <si>
    <t>1I94</t>
  </si>
  <si>
    <t>1I95</t>
  </si>
  <si>
    <t>1I96</t>
  </si>
  <si>
    <t>1I97</t>
  </si>
  <si>
    <t>1I98</t>
  </si>
  <si>
    <t>1I99</t>
  </si>
  <si>
    <t>1L01</t>
  </si>
  <si>
    <t>1L02</t>
  </si>
  <si>
    <t>1L03</t>
  </si>
  <si>
    <t>1L04</t>
  </si>
  <si>
    <t>1L05</t>
  </si>
  <si>
    <t>1L06</t>
  </si>
  <si>
    <t>1L07</t>
  </si>
  <si>
    <t>1L08</t>
  </si>
  <si>
    <t>1L09</t>
  </si>
  <si>
    <t>1L10</t>
  </si>
  <si>
    <t>1L11</t>
  </si>
  <si>
    <t>1L12</t>
  </si>
  <si>
    <t>1L13</t>
  </si>
  <si>
    <t>1L14</t>
  </si>
  <si>
    <t>1L15</t>
  </si>
  <si>
    <t>1L16</t>
  </si>
  <si>
    <t>1L17</t>
  </si>
  <si>
    <t>1L18</t>
  </si>
  <si>
    <t>1L19</t>
  </si>
  <si>
    <t>1L20</t>
  </si>
  <si>
    <t>1L21</t>
  </si>
  <si>
    <t>1L22</t>
  </si>
  <si>
    <t>1L23</t>
  </si>
  <si>
    <t>1L24</t>
  </si>
  <si>
    <t>1L25</t>
  </si>
  <si>
    <t>1L26</t>
  </si>
  <si>
    <t>1L27</t>
  </si>
  <si>
    <t>1L28</t>
  </si>
  <si>
    <t>1L29</t>
  </si>
  <si>
    <t>1L30</t>
  </si>
  <si>
    <t>1L31</t>
  </si>
  <si>
    <t>1L32</t>
  </si>
  <si>
    <t>1L33</t>
  </si>
  <si>
    <t>1L34</t>
  </si>
  <si>
    <t>1L35</t>
  </si>
  <si>
    <t>1L36</t>
  </si>
  <si>
    <t>1L37</t>
  </si>
  <si>
    <t>1L38</t>
  </si>
  <si>
    <t>1L39</t>
  </si>
  <si>
    <t>1L40</t>
  </si>
  <si>
    <t>1L41</t>
  </si>
  <si>
    <t>1L42</t>
  </si>
  <si>
    <t>1L43</t>
  </si>
  <si>
    <t>1L44</t>
  </si>
  <si>
    <t>1L45</t>
  </si>
  <si>
    <t>1L46</t>
  </si>
  <si>
    <t>1L47</t>
  </si>
  <si>
    <t>1L48</t>
  </si>
  <si>
    <t>1L49</t>
  </si>
  <si>
    <t>1L50</t>
  </si>
  <si>
    <t>1L51</t>
  </si>
  <si>
    <t>1L52</t>
  </si>
  <si>
    <t>1L53</t>
  </si>
  <si>
    <t>1L54</t>
  </si>
  <si>
    <t>1L55</t>
  </si>
  <si>
    <t>1L56</t>
  </si>
  <si>
    <t>1L57</t>
  </si>
  <si>
    <t>1L58</t>
  </si>
  <si>
    <t>1L59</t>
  </si>
  <si>
    <t>1L60</t>
  </si>
  <si>
    <t>1L61</t>
  </si>
  <si>
    <t>1L62</t>
  </si>
  <si>
    <t>1L63</t>
  </si>
  <si>
    <t>1L64</t>
  </si>
  <si>
    <t>1L65</t>
  </si>
  <si>
    <t>1L66</t>
  </si>
  <si>
    <t>1L67</t>
  </si>
  <si>
    <t>1L68</t>
  </si>
  <si>
    <t>1L69</t>
  </si>
  <si>
    <t>1L70</t>
  </si>
  <si>
    <t>1L71</t>
  </si>
  <si>
    <t>1L72</t>
  </si>
  <si>
    <t>1L73</t>
  </si>
  <si>
    <t>1L74</t>
  </si>
  <si>
    <t>1L75</t>
  </si>
  <si>
    <t>1L76</t>
  </si>
  <si>
    <t>1L77</t>
  </si>
  <si>
    <t>1L78</t>
  </si>
  <si>
    <t>1L79</t>
  </si>
  <si>
    <t>1L80</t>
  </si>
  <si>
    <t>1L81</t>
  </si>
  <si>
    <t>1L82</t>
  </si>
  <si>
    <t>1L83</t>
  </si>
  <si>
    <t>1L84</t>
  </si>
  <si>
    <t>1L85</t>
  </si>
  <si>
    <t>1L86</t>
  </si>
  <si>
    <t>1L87</t>
  </si>
  <si>
    <t>1L88</t>
  </si>
  <si>
    <t>1L89</t>
  </si>
  <si>
    <t>1L90</t>
  </si>
  <si>
    <t>1L91</t>
  </si>
  <si>
    <t>1L92</t>
  </si>
  <si>
    <t>1L93</t>
  </si>
  <si>
    <t>1L94</t>
  </si>
  <si>
    <t>1L95</t>
  </si>
  <si>
    <t>1L96</t>
  </si>
  <si>
    <t>1L97</t>
  </si>
  <si>
    <t>1L98</t>
  </si>
  <si>
    <t>1L99</t>
  </si>
  <si>
    <t>1M01</t>
  </si>
  <si>
    <t>1M02</t>
  </si>
  <si>
    <t>1M03</t>
  </si>
  <si>
    <t>1M04</t>
  </si>
  <si>
    <t>1M05</t>
  </si>
  <si>
    <t>1M06</t>
  </si>
  <si>
    <t>1M07</t>
  </si>
  <si>
    <t>1M08</t>
  </si>
  <si>
    <t>1M09</t>
  </si>
  <si>
    <t>1M10</t>
  </si>
  <si>
    <t>1M11</t>
  </si>
  <si>
    <t>1M12</t>
  </si>
  <si>
    <t>1M13</t>
  </si>
  <si>
    <t>1M14</t>
  </si>
  <si>
    <t>1M15</t>
  </si>
  <si>
    <t>1M16</t>
  </si>
  <si>
    <t>1M17</t>
  </si>
  <si>
    <t>1M18</t>
  </si>
  <si>
    <t>1M19</t>
  </si>
  <si>
    <t>1M20</t>
  </si>
  <si>
    <t>1M21</t>
  </si>
  <si>
    <t>1M22</t>
  </si>
  <si>
    <t>1M23</t>
  </si>
  <si>
    <t>1M24</t>
  </si>
  <si>
    <t>1M25</t>
  </si>
  <si>
    <t>1M26</t>
  </si>
  <si>
    <t>1M27</t>
  </si>
  <si>
    <t>1M28</t>
  </si>
  <si>
    <t>1M29</t>
  </si>
  <si>
    <t>1M30</t>
  </si>
  <si>
    <t>1M31</t>
  </si>
  <si>
    <t>1M32</t>
  </si>
  <si>
    <t>1M33</t>
  </si>
  <si>
    <t>1M34</t>
  </si>
  <si>
    <t>1M35</t>
  </si>
  <si>
    <t>1M36</t>
  </si>
  <si>
    <t>1M37</t>
  </si>
  <si>
    <t>1M38</t>
  </si>
  <si>
    <t>1M39</t>
  </si>
  <si>
    <t>1M40</t>
  </si>
  <si>
    <t>1M41</t>
  </si>
  <si>
    <t>1M42</t>
  </si>
  <si>
    <t>1M43</t>
  </si>
  <si>
    <t>1M44</t>
  </si>
  <si>
    <t>1M45</t>
  </si>
  <si>
    <t>1M46</t>
  </si>
  <si>
    <t>1M47</t>
  </si>
  <si>
    <t>1M48</t>
  </si>
  <si>
    <t>1M49</t>
  </si>
  <si>
    <t>1M50</t>
  </si>
  <si>
    <t>1M51</t>
  </si>
  <si>
    <t>1M52</t>
  </si>
  <si>
    <t>1M53</t>
  </si>
  <si>
    <t>1M54</t>
  </si>
  <si>
    <t>1M55</t>
  </si>
  <si>
    <t>1M56</t>
  </si>
  <si>
    <t>1M57</t>
  </si>
  <si>
    <t>1M58</t>
  </si>
  <si>
    <t>1M59</t>
  </si>
  <si>
    <t>1M60</t>
  </si>
  <si>
    <t>1M61</t>
  </si>
  <si>
    <t>1M62</t>
  </si>
  <si>
    <t>1M63</t>
  </si>
  <si>
    <t>1M64</t>
  </si>
  <si>
    <t>1M65</t>
  </si>
  <si>
    <t>1M66</t>
  </si>
  <si>
    <t>1M67</t>
  </si>
  <si>
    <t>1M68</t>
  </si>
  <si>
    <t>1M69</t>
  </si>
  <si>
    <t>1M70</t>
  </si>
  <si>
    <t>1M71</t>
  </si>
  <si>
    <t>1M72</t>
  </si>
  <si>
    <t>1M73</t>
  </si>
  <si>
    <t>1M74</t>
  </si>
  <si>
    <t>1M75</t>
  </si>
  <si>
    <t>1M76</t>
  </si>
  <si>
    <t>1M77</t>
  </si>
  <si>
    <t>1M78</t>
  </si>
  <si>
    <t>1M79</t>
  </si>
  <si>
    <t>1M80</t>
  </si>
  <si>
    <t>1M81</t>
  </si>
  <si>
    <t>1M82</t>
  </si>
  <si>
    <t>1M83</t>
  </si>
  <si>
    <t>1M84</t>
  </si>
  <si>
    <t>1M85</t>
  </si>
  <si>
    <t>1M86</t>
  </si>
  <si>
    <t>1M87</t>
  </si>
  <si>
    <t>1M88</t>
  </si>
  <si>
    <t>1M89</t>
  </si>
  <si>
    <t>1M90</t>
  </si>
  <si>
    <t>1M91</t>
  </si>
  <si>
    <t>1M92</t>
  </si>
  <si>
    <t>1M93</t>
  </si>
  <si>
    <t>1M94</t>
  </si>
  <si>
    <t>1M95</t>
  </si>
  <si>
    <t>1M96</t>
  </si>
  <si>
    <t>1M97</t>
  </si>
  <si>
    <t>1M98</t>
  </si>
  <si>
    <t>1M99</t>
  </si>
  <si>
    <t>1MM1</t>
  </si>
  <si>
    <t>1MM2</t>
  </si>
  <si>
    <t>1MM3</t>
  </si>
  <si>
    <t>1MM4</t>
  </si>
  <si>
    <t>1MM5</t>
  </si>
  <si>
    <t>1MM9</t>
  </si>
  <si>
    <t>1N01</t>
  </si>
  <si>
    <t>1N02</t>
  </si>
  <si>
    <t>1N03</t>
  </si>
  <si>
    <t>1N04</t>
  </si>
  <si>
    <t>1N05</t>
  </si>
  <si>
    <t>1N06</t>
  </si>
  <si>
    <t>1N07</t>
  </si>
  <si>
    <t>1N08</t>
  </si>
  <si>
    <t>1N09</t>
  </si>
  <si>
    <t>1N10</t>
  </si>
  <si>
    <t>1N11</t>
  </si>
  <si>
    <t>1N12</t>
  </si>
  <si>
    <t>1N13</t>
  </si>
  <si>
    <t>1N14</t>
  </si>
  <si>
    <t>1N15</t>
  </si>
  <si>
    <t>1N16</t>
  </si>
  <si>
    <t>1N17</t>
  </si>
  <si>
    <t>1N18</t>
  </si>
  <si>
    <t>1N19</t>
  </si>
  <si>
    <t>1N20</t>
  </si>
  <si>
    <t>1N21</t>
  </si>
  <si>
    <t>1N22</t>
  </si>
  <si>
    <t>1N23</t>
  </si>
  <si>
    <t>1N24</t>
  </si>
  <si>
    <t>1N25</t>
  </si>
  <si>
    <t>1N26</t>
  </si>
  <si>
    <t>1N27</t>
  </si>
  <si>
    <t>1N28</t>
  </si>
  <si>
    <t>1N29</t>
  </si>
  <si>
    <t>1N30</t>
  </si>
  <si>
    <t>1N31</t>
  </si>
  <si>
    <t>1N32</t>
  </si>
  <si>
    <t>1N33</t>
  </si>
  <si>
    <t>1N34</t>
  </si>
  <si>
    <t>1N35</t>
  </si>
  <si>
    <t>1N36</t>
  </si>
  <si>
    <t>1N37</t>
  </si>
  <si>
    <t>1N38</t>
  </si>
  <si>
    <t>1N39</t>
  </si>
  <si>
    <t>1N40</t>
  </si>
  <si>
    <t>1N41</t>
  </si>
  <si>
    <t>1N42</t>
  </si>
  <si>
    <t>1N43</t>
  </si>
  <si>
    <t>1N44</t>
  </si>
  <si>
    <t>1N45</t>
  </si>
  <si>
    <t>1N46</t>
  </si>
  <si>
    <t>1N47</t>
  </si>
  <si>
    <t>1N48</t>
  </si>
  <si>
    <t>1N49</t>
  </si>
  <si>
    <t>1N50</t>
  </si>
  <si>
    <t>1N51</t>
  </si>
  <si>
    <t>1N52</t>
  </si>
  <si>
    <t>1N53</t>
  </si>
  <si>
    <t>1N54</t>
  </si>
  <si>
    <t>1N55</t>
  </si>
  <si>
    <t>1N56</t>
  </si>
  <si>
    <t>1N57</t>
  </si>
  <si>
    <t>1N58</t>
  </si>
  <si>
    <t>1N59</t>
  </si>
  <si>
    <t>1N60</t>
  </si>
  <si>
    <t>1N61</t>
  </si>
  <si>
    <t>1N62</t>
  </si>
  <si>
    <t>1N63</t>
  </si>
  <si>
    <t>1N64</t>
  </si>
  <si>
    <t>1N65</t>
  </si>
  <si>
    <t>1N66</t>
  </si>
  <si>
    <t>1N67</t>
  </si>
  <si>
    <t>1N68</t>
  </si>
  <si>
    <t>1N69</t>
  </si>
  <si>
    <t>1N70</t>
  </si>
  <si>
    <t>1N71</t>
  </si>
  <si>
    <t>1N72</t>
  </si>
  <si>
    <t>1N73</t>
  </si>
  <si>
    <t>1N74</t>
  </si>
  <si>
    <t>1N75</t>
  </si>
  <si>
    <t>1N76</t>
  </si>
  <si>
    <t>1N77</t>
  </si>
  <si>
    <t>1N78</t>
  </si>
  <si>
    <t>1N79</t>
  </si>
  <si>
    <t>1N80</t>
  </si>
  <si>
    <t>1N81</t>
  </si>
  <si>
    <t>1N82</t>
  </si>
  <si>
    <t>1N83</t>
  </si>
  <si>
    <t>1N84</t>
  </si>
  <si>
    <t>1N85</t>
  </si>
  <si>
    <t>1N86</t>
  </si>
  <si>
    <t>1N87</t>
  </si>
  <si>
    <t>1N88</t>
  </si>
  <si>
    <t>1N89</t>
  </si>
  <si>
    <t>1N90</t>
  </si>
  <si>
    <t>1N91</t>
  </si>
  <si>
    <t>1N92</t>
  </si>
  <si>
    <t>1N93</t>
  </si>
  <si>
    <t>1N94</t>
  </si>
  <si>
    <t>1N95</t>
  </si>
  <si>
    <t>1N96</t>
  </si>
  <si>
    <t>1N97</t>
  </si>
  <si>
    <t>1N98</t>
  </si>
  <si>
    <t>1N99</t>
  </si>
  <si>
    <t>1P01</t>
  </si>
  <si>
    <t>1P02</t>
  </si>
  <si>
    <t>1P03</t>
  </si>
  <si>
    <t>1P04</t>
  </si>
  <si>
    <t>1P05</t>
  </si>
  <si>
    <t>1P06</t>
  </si>
  <si>
    <t>1P07</t>
  </si>
  <si>
    <t>1P08</t>
  </si>
  <si>
    <t>1P09</t>
  </si>
  <si>
    <t>1P10</t>
  </si>
  <si>
    <t>1P11</t>
  </si>
  <si>
    <t>1P12</t>
  </si>
  <si>
    <t>1P13</t>
  </si>
  <si>
    <t>1P14</t>
  </si>
  <si>
    <t>1P15</t>
  </si>
  <si>
    <t>1P16</t>
  </si>
  <si>
    <t>1P17</t>
  </si>
  <si>
    <t>1P18</t>
  </si>
  <si>
    <t>1P19</t>
  </si>
  <si>
    <t>1P20</t>
  </si>
  <si>
    <t>1P21</t>
  </si>
  <si>
    <t>1P22</t>
  </si>
  <si>
    <t>1P23</t>
  </si>
  <si>
    <t>1P24</t>
  </si>
  <si>
    <t>1P25</t>
  </si>
  <si>
    <t>1P26</t>
  </si>
  <si>
    <t>1P27</t>
  </si>
  <si>
    <t>1P28</t>
  </si>
  <si>
    <t>1P29</t>
  </si>
  <si>
    <t>1P30</t>
  </si>
  <si>
    <t>1P31</t>
  </si>
  <si>
    <t>1P32</t>
  </si>
  <si>
    <t>1P33</t>
  </si>
  <si>
    <t>1P34</t>
  </si>
  <si>
    <t>1P35</t>
  </si>
  <si>
    <t>1P36</t>
  </si>
  <si>
    <t>1P37</t>
  </si>
  <si>
    <t>1P38</t>
  </si>
  <si>
    <t>1P39</t>
  </si>
  <si>
    <t>1P40</t>
  </si>
  <si>
    <t>1P41</t>
  </si>
  <si>
    <t>1P42</t>
  </si>
  <si>
    <t>1P43</t>
  </si>
  <si>
    <t>1P44</t>
  </si>
  <si>
    <t>1P45</t>
  </si>
  <si>
    <t>1P46</t>
  </si>
  <si>
    <t>1P47</t>
  </si>
  <si>
    <t>1P48</t>
  </si>
  <si>
    <t>1P49</t>
  </si>
  <si>
    <t>1P50</t>
  </si>
  <si>
    <t>1P51</t>
  </si>
  <si>
    <t>1P52</t>
  </si>
  <si>
    <t>1P53</t>
  </si>
  <si>
    <t>1P54</t>
  </si>
  <si>
    <t>1P55</t>
  </si>
  <si>
    <t>1P56</t>
  </si>
  <si>
    <t>1P57</t>
  </si>
  <si>
    <t>1P58</t>
  </si>
  <si>
    <t>1P59</t>
  </si>
  <si>
    <t>1P60</t>
  </si>
  <si>
    <t>1P61</t>
  </si>
  <si>
    <t>1P62</t>
  </si>
  <si>
    <t>1P63</t>
  </si>
  <si>
    <t>1P64</t>
  </si>
  <si>
    <t>1P65</t>
  </si>
  <si>
    <t>1P66</t>
  </si>
  <si>
    <t>1P67</t>
  </si>
  <si>
    <t>1P68</t>
  </si>
  <si>
    <t>1P69</t>
  </si>
  <si>
    <t>1P70</t>
  </si>
  <si>
    <t>1P71</t>
  </si>
  <si>
    <t>1P72</t>
  </si>
  <si>
    <t>1P73</t>
  </si>
  <si>
    <t>1P74</t>
  </si>
  <si>
    <t>1P75</t>
  </si>
  <si>
    <t>1P76</t>
  </si>
  <si>
    <t>1P77</t>
  </si>
  <si>
    <t>1P78</t>
  </si>
  <si>
    <t>1P79</t>
  </si>
  <si>
    <t>1P80</t>
  </si>
  <si>
    <t>1P81</t>
  </si>
  <si>
    <t>1P82</t>
  </si>
  <si>
    <t>1P83</t>
  </si>
  <si>
    <t>1P84</t>
  </si>
  <si>
    <t>1P85</t>
  </si>
  <si>
    <t>1P86</t>
  </si>
  <si>
    <t>1P87</t>
  </si>
  <si>
    <t>1P88</t>
  </si>
  <si>
    <t>1P89</t>
  </si>
  <si>
    <t>1P90</t>
  </si>
  <si>
    <t>1P91</t>
  </si>
  <si>
    <t>1P92</t>
  </si>
  <si>
    <t>1P93</t>
  </si>
  <si>
    <t>1P94</t>
  </si>
  <si>
    <t>1P95</t>
  </si>
  <si>
    <t>1P96</t>
  </si>
  <si>
    <t>1P97</t>
  </si>
  <si>
    <t>1P98</t>
  </si>
  <si>
    <t>1P99</t>
  </si>
  <si>
    <t>1Q01</t>
  </si>
  <si>
    <t>1Q02</t>
  </si>
  <si>
    <t>1Q03</t>
  </si>
  <si>
    <t>1Q04</t>
  </si>
  <si>
    <t>1Q05</t>
  </si>
  <si>
    <t>1Q06</t>
  </si>
  <si>
    <t>1Q07</t>
  </si>
  <si>
    <t>1Q08</t>
  </si>
  <si>
    <t>1Q09</t>
  </si>
  <si>
    <t>1Q10</t>
  </si>
  <si>
    <t>1Q11</t>
  </si>
  <si>
    <t>1Q12</t>
  </si>
  <si>
    <t>1Q13</t>
  </si>
  <si>
    <t>1Q14</t>
  </si>
  <si>
    <t>1Q15</t>
  </si>
  <si>
    <t>1Q16</t>
  </si>
  <si>
    <t>1Q17</t>
  </si>
  <si>
    <t>1Q18</t>
  </si>
  <si>
    <t>1Q19</t>
  </si>
  <si>
    <t>1Q20</t>
  </si>
  <si>
    <t>1Q21</t>
  </si>
  <si>
    <t>1Q22</t>
  </si>
  <si>
    <t>1Q23</t>
  </si>
  <si>
    <t>1Q24</t>
  </si>
  <si>
    <t>1Q25</t>
  </si>
  <si>
    <t>1Q26</t>
  </si>
  <si>
    <t>1Q27</t>
  </si>
  <si>
    <t>1Q28</t>
  </si>
  <si>
    <t>1Q29</t>
  </si>
  <si>
    <t>1Q30</t>
  </si>
  <si>
    <t>1Q31</t>
  </si>
  <si>
    <t>1Q32</t>
  </si>
  <si>
    <t>1Q33</t>
  </si>
  <si>
    <t>1Q34</t>
  </si>
  <si>
    <t>1Q35</t>
  </si>
  <si>
    <t>1Q36</t>
  </si>
  <si>
    <t>1Q37</t>
  </si>
  <si>
    <t>1Q38</t>
  </si>
  <si>
    <t>1Q39</t>
  </si>
  <si>
    <t>1Q40</t>
  </si>
  <si>
    <t>1Q41</t>
  </si>
  <si>
    <t>1Q42</t>
  </si>
  <si>
    <t>1Q43</t>
  </si>
  <si>
    <t>1Q44</t>
  </si>
  <si>
    <t>1Q45</t>
  </si>
  <si>
    <t>1Q46</t>
  </si>
  <si>
    <t>1Q47</t>
  </si>
  <si>
    <t>1Q48</t>
  </si>
  <si>
    <t>1Q49</t>
  </si>
  <si>
    <t>1Q50</t>
  </si>
  <si>
    <t>1Q51</t>
  </si>
  <si>
    <t>1Q52</t>
  </si>
  <si>
    <t>1Q53</t>
  </si>
  <si>
    <t>1Q54</t>
  </si>
  <si>
    <t>1Q55</t>
  </si>
  <si>
    <t>1Q56</t>
  </si>
  <si>
    <t>1Q57</t>
  </si>
  <si>
    <t>1Q58</t>
  </si>
  <si>
    <t>1Q59</t>
  </si>
  <si>
    <t>1Q60</t>
  </si>
  <si>
    <t>1Q61</t>
  </si>
  <si>
    <t>1Q62</t>
  </si>
  <si>
    <t>1Q63</t>
  </si>
  <si>
    <t>1Q64</t>
  </si>
  <si>
    <t>1Q65</t>
  </si>
  <si>
    <t>1Q66</t>
  </si>
  <si>
    <t>1Q67</t>
  </si>
  <si>
    <t>1Q68</t>
  </si>
  <si>
    <t>1Q69</t>
  </si>
  <si>
    <t>1Q70</t>
  </si>
  <si>
    <t>1Q71</t>
  </si>
  <si>
    <t>1Q72</t>
  </si>
  <si>
    <t>1Q73</t>
  </si>
  <si>
    <t>1Q74</t>
  </si>
  <si>
    <t>1Q75</t>
  </si>
  <si>
    <t>1Q76</t>
  </si>
  <si>
    <t>1Q77</t>
  </si>
  <si>
    <t>1Q78</t>
  </si>
  <si>
    <t>1Q79</t>
  </si>
  <si>
    <t>1Q80</t>
  </si>
  <si>
    <t>1Q81</t>
  </si>
  <si>
    <t>1Q82</t>
  </si>
  <si>
    <t>1Q83</t>
  </si>
  <si>
    <t>1Q84</t>
  </si>
  <si>
    <t>1Q85</t>
  </si>
  <si>
    <t>1Q86</t>
  </si>
  <si>
    <t>1Q87</t>
  </si>
  <si>
    <t>1Q88</t>
  </si>
  <si>
    <t>1Q89</t>
  </si>
  <si>
    <t>1Q90</t>
  </si>
  <si>
    <t>1Q91</t>
  </si>
  <si>
    <t>1Q92</t>
  </si>
  <si>
    <t>1Q93</t>
  </si>
  <si>
    <t>1Q94</t>
  </si>
  <si>
    <t>1Q95</t>
  </si>
  <si>
    <t>1Q96</t>
  </si>
  <si>
    <t>1Q97</t>
  </si>
  <si>
    <t>1Q98</t>
  </si>
  <si>
    <t>1Q99</t>
  </si>
  <si>
    <t>1R01</t>
  </si>
  <si>
    <t>1R02</t>
  </si>
  <si>
    <t>1R03</t>
  </si>
  <si>
    <t>1R04</t>
  </si>
  <si>
    <t>1R05</t>
  </si>
  <si>
    <t>1R06</t>
  </si>
  <si>
    <t>1R07</t>
  </si>
  <si>
    <t>1R08</t>
  </si>
  <si>
    <t>1R09</t>
  </si>
  <si>
    <t>1R10</t>
  </si>
  <si>
    <t>1R11</t>
  </si>
  <si>
    <t>1R12</t>
  </si>
  <si>
    <t>1R13</t>
  </si>
  <si>
    <t>1R14</t>
  </si>
  <si>
    <t>1R15</t>
  </si>
  <si>
    <t>1R16</t>
  </si>
  <si>
    <t>1R17</t>
  </si>
  <si>
    <t>1R18</t>
  </si>
  <si>
    <t>1R19</t>
  </si>
  <si>
    <t>1R20</t>
  </si>
  <si>
    <t>1R21</t>
  </si>
  <si>
    <t>1R22</t>
  </si>
  <si>
    <t>1R23</t>
  </si>
  <si>
    <t>1R24</t>
  </si>
  <si>
    <t>1R25</t>
  </si>
  <si>
    <t>1R26</t>
  </si>
  <si>
    <t>1R27</t>
  </si>
  <si>
    <t>1R28</t>
  </si>
  <si>
    <t>1R29</t>
  </si>
  <si>
    <t>1R30</t>
  </si>
  <si>
    <t>1R31</t>
  </si>
  <si>
    <t>1R32</t>
  </si>
  <si>
    <t>1R33</t>
  </si>
  <si>
    <t>1R34</t>
  </si>
  <si>
    <t>1R35</t>
  </si>
  <si>
    <t>1R36</t>
  </si>
  <si>
    <t>1R37</t>
  </si>
  <si>
    <t>1R38</t>
  </si>
  <si>
    <t>1R39</t>
  </si>
  <si>
    <t>1R40</t>
  </si>
  <si>
    <t>1R41</t>
  </si>
  <si>
    <t>1R42</t>
  </si>
  <si>
    <t>1R43</t>
  </si>
  <si>
    <t>1R44</t>
  </si>
  <si>
    <t>1R45</t>
  </si>
  <si>
    <t>1R46</t>
  </si>
  <si>
    <t>1R47</t>
  </si>
  <si>
    <t>1R48</t>
  </si>
  <si>
    <t>1R49</t>
  </si>
  <si>
    <t>1R50</t>
  </si>
  <si>
    <t>1R51</t>
  </si>
  <si>
    <t>1R52</t>
  </si>
  <si>
    <t>1R53</t>
  </si>
  <si>
    <t>1R54</t>
  </si>
  <si>
    <t>1R55</t>
  </si>
  <si>
    <t>1R56</t>
  </si>
  <si>
    <t>1R57</t>
  </si>
  <si>
    <t>1R58</t>
  </si>
  <si>
    <t>1R59</t>
  </si>
  <si>
    <t>1R60</t>
  </si>
  <si>
    <t>1R61</t>
  </si>
  <si>
    <t>1R62</t>
  </si>
  <si>
    <t>1R63</t>
  </si>
  <si>
    <t>1R64</t>
  </si>
  <si>
    <t>1R65</t>
  </si>
  <si>
    <t>1R66</t>
  </si>
  <si>
    <t>1R67</t>
  </si>
  <si>
    <t>1R68</t>
  </si>
  <si>
    <t>1R69</t>
  </si>
  <si>
    <t>1R70</t>
  </si>
  <si>
    <t>1R71</t>
  </si>
  <si>
    <t>1R72</t>
  </si>
  <si>
    <t>1R73</t>
  </si>
  <si>
    <t>1R74</t>
  </si>
  <si>
    <t>1R75</t>
  </si>
  <si>
    <t>1R76</t>
  </si>
  <si>
    <t>1R77</t>
  </si>
  <si>
    <t>1R78</t>
  </si>
  <si>
    <t>1R79</t>
  </si>
  <si>
    <t>1R80</t>
  </si>
  <si>
    <t>1R81</t>
  </si>
  <si>
    <t>1R82</t>
  </si>
  <si>
    <t>1R83</t>
  </si>
  <si>
    <t>1R84</t>
  </si>
  <si>
    <t>1R85</t>
  </si>
  <si>
    <t>1R86</t>
  </si>
  <si>
    <t>1R87</t>
  </si>
  <si>
    <t>1R88</t>
  </si>
  <si>
    <t>1R89</t>
  </si>
  <si>
    <t>1R90</t>
  </si>
  <si>
    <t>1R91</t>
  </si>
  <si>
    <t>1R92</t>
  </si>
  <si>
    <t>1R93</t>
  </si>
  <si>
    <t>1R94</t>
  </si>
  <si>
    <t>1R95</t>
  </si>
  <si>
    <t>1R96</t>
  </si>
  <si>
    <t>1R97</t>
  </si>
  <si>
    <t>1R98</t>
  </si>
  <si>
    <t>1R99</t>
  </si>
  <si>
    <t>1S01</t>
  </si>
  <si>
    <t>1S02</t>
  </si>
  <si>
    <t>1S03</t>
  </si>
  <si>
    <t>1S04</t>
  </si>
  <si>
    <t>1S05</t>
  </si>
  <si>
    <t>1S06</t>
  </si>
  <si>
    <t>1S07</t>
  </si>
  <si>
    <t>1S08</t>
  </si>
  <si>
    <t>1S09</t>
  </si>
  <si>
    <t>1S10</t>
  </si>
  <si>
    <t>1S11</t>
  </si>
  <si>
    <t>1S12</t>
  </si>
  <si>
    <t>1S13</t>
  </si>
  <si>
    <t>1S14</t>
  </si>
  <si>
    <t>1S15</t>
  </si>
  <si>
    <t>1S16</t>
  </si>
  <si>
    <t>1S17</t>
  </si>
  <si>
    <t>1S18</t>
  </si>
  <si>
    <t>1S19</t>
  </si>
  <si>
    <t>1S20</t>
  </si>
  <si>
    <t>1S21</t>
  </si>
  <si>
    <t>1S22</t>
  </si>
  <si>
    <t>1S23</t>
  </si>
  <si>
    <t>1S24</t>
  </si>
  <si>
    <t>1S25</t>
  </si>
  <si>
    <t>1S26</t>
  </si>
  <si>
    <t>1S27</t>
  </si>
  <si>
    <t>1S28</t>
  </si>
  <si>
    <t>1S29</t>
  </si>
  <si>
    <t>1S30</t>
  </si>
  <si>
    <t>1S31</t>
  </si>
  <si>
    <t>1S32</t>
  </si>
  <si>
    <t>1S33</t>
  </si>
  <si>
    <t>1S34</t>
  </si>
  <si>
    <t>1S35</t>
  </si>
  <si>
    <t>1S36</t>
  </si>
  <si>
    <t>1S37</t>
  </si>
  <si>
    <t>1S38</t>
  </si>
  <si>
    <t>1S39</t>
  </si>
  <si>
    <t>1S40</t>
  </si>
  <si>
    <t>1S41</t>
  </si>
  <si>
    <t>1S42</t>
  </si>
  <si>
    <t>1S43</t>
  </si>
  <si>
    <t>1S44</t>
  </si>
  <si>
    <t>1S45</t>
  </si>
  <si>
    <t>1S46</t>
  </si>
  <si>
    <t>1S47</t>
  </si>
  <si>
    <t>1S48</t>
  </si>
  <si>
    <t>1S49</t>
  </si>
  <si>
    <t>1S50</t>
  </si>
  <si>
    <t>1S51</t>
  </si>
  <si>
    <t>1S52</t>
  </si>
  <si>
    <t>1S53</t>
  </si>
  <si>
    <t>1S54</t>
  </si>
  <si>
    <t>1S55</t>
  </si>
  <si>
    <t>1S56</t>
  </si>
  <si>
    <t>1S57</t>
  </si>
  <si>
    <t>1S58</t>
  </si>
  <si>
    <t>1S59</t>
  </si>
  <si>
    <t>1S60</t>
  </si>
  <si>
    <t>1S61</t>
  </si>
  <si>
    <t>1S62</t>
  </si>
  <si>
    <t>1S63</t>
  </si>
  <si>
    <t>1S64</t>
  </si>
  <si>
    <t>1S65</t>
  </si>
  <si>
    <t>1S66</t>
  </si>
  <si>
    <t>1S67</t>
  </si>
  <si>
    <t>1S68</t>
  </si>
  <si>
    <t>1S69</t>
  </si>
  <si>
    <t>1S70</t>
  </si>
  <si>
    <t>1S71</t>
  </si>
  <si>
    <t>1S72</t>
  </si>
  <si>
    <t>1S73</t>
  </si>
  <si>
    <t>1S74</t>
  </si>
  <si>
    <t>1S75</t>
  </si>
  <si>
    <t>1S76</t>
  </si>
  <si>
    <t>1S77</t>
  </si>
  <si>
    <t>1S78</t>
  </si>
  <si>
    <t>1S79</t>
  </si>
  <si>
    <t>1S80</t>
  </si>
  <si>
    <t>1S81</t>
  </si>
  <si>
    <t>1S82</t>
  </si>
  <si>
    <t>1S83</t>
  </si>
  <si>
    <t>1S84</t>
  </si>
  <si>
    <t>1S85</t>
  </si>
  <si>
    <t>1S86</t>
  </si>
  <si>
    <t>1S87</t>
  </si>
  <si>
    <t>1S88</t>
  </si>
  <si>
    <t>1S89</t>
  </si>
  <si>
    <t>1S90</t>
  </si>
  <si>
    <t>1S91</t>
  </si>
  <si>
    <t>1S92</t>
  </si>
  <si>
    <t>1S93</t>
  </si>
  <si>
    <t>1S94</t>
  </si>
  <si>
    <t>1S95</t>
  </si>
  <si>
    <t>1S96</t>
  </si>
  <si>
    <t>1S97</t>
  </si>
  <si>
    <t>1S98</t>
  </si>
  <si>
    <t>1S99</t>
  </si>
  <si>
    <t>1T01</t>
  </si>
  <si>
    <t>1T02</t>
  </si>
  <si>
    <t>1T03</t>
  </si>
  <si>
    <t>1T04</t>
  </si>
  <si>
    <t>1T05</t>
  </si>
  <si>
    <t>1T06</t>
  </si>
  <si>
    <t>1T07</t>
  </si>
  <si>
    <t>1T08</t>
  </si>
  <si>
    <t>1T09</t>
  </si>
  <si>
    <t>1T10</t>
  </si>
  <si>
    <t>1T11</t>
  </si>
  <si>
    <t>1T12</t>
  </si>
  <si>
    <t>1T13</t>
  </si>
  <si>
    <t>1T14</t>
  </si>
  <si>
    <t>1T15</t>
  </si>
  <si>
    <t>1T16</t>
  </si>
  <si>
    <t>1T17</t>
  </si>
  <si>
    <t>1T18</t>
  </si>
  <si>
    <t>1T19</t>
  </si>
  <si>
    <t>1T20</t>
  </si>
  <si>
    <t>1T21</t>
  </si>
  <si>
    <t>1T22</t>
  </si>
  <si>
    <t>1T23</t>
  </si>
  <si>
    <t>1T24</t>
  </si>
  <si>
    <t>1T25</t>
  </si>
  <si>
    <t>1T26</t>
  </si>
  <si>
    <t>1T27</t>
  </si>
  <si>
    <t>1T28</t>
  </si>
  <si>
    <t>1T29</t>
  </si>
  <si>
    <t>1T30</t>
  </si>
  <si>
    <t>1T31</t>
  </si>
  <si>
    <t>1T32</t>
  </si>
  <si>
    <t>1T33</t>
  </si>
  <si>
    <t>1T34</t>
  </si>
  <si>
    <t>1T35</t>
  </si>
  <si>
    <t>1T36</t>
  </si>
  <si>
    <t>1T37</t>
  </si>
  <si>
    <t>1T38</t>
  </si>
  <si>
    <t>1T39</t>
  </si>
  <si>
    <t>1T40</t>
  </si>
  <si>
    <t>1T41</t>
  </si>
  <si>
    <t>1T42</t>
  </si>
  <si>
    <t>1T43</t>
  </si>
  <si>
    <t>1T44</t>
  </si>
  <si>
    <t>1T45</t>
  </si>
  <si>
    <t>1T46</t>
  </si>
  <si>
    <t>1T47</t>
  </si>
  <si>
    <t>1T48</t>
  </si>
  <si>
    <t>1T49</t>
  </si>
  <si>
    <t>1T50</t>
  </si>
  <si>
    <t>1T51</t>
  </si>
  <si>
    <t>1T52</t>
  </si>
  <si>
    <t>1T53</t>
  </si>
  <si>
    <t>1T54</t>
  </si>
  <si>
    <t>1T55</t>
  </si>
  <si>
    <t>1T56</t>
  </si>
  <si>
    <t>1T57</t>
  </si>
  <si>
    <t>1T58</t>
  </si>
  <si>
    <t>1T59</t>
  </si>
  <si>
    <t>1T60</t>
  </si>
  <si>
    <t>1T61</t>
  </si>
  <si>
    <t>1T62</t>
  </si>
  <si>
    <t>1T63</t>
  </si>
  <si>
    <t>1T64</t>
  </si>
  <si>
    <t>1T65</t>
  </si>
  <si>
    <t>1T66</t>
  </si>
  <si>
    <t>1T67</t>
  </si>
  <si>
    <t>1T68</t>
  </si>
  <si>
    <t>1T69</t>
  </si>
  <si>
    <t>1T70</t>
  </si>
  <si>
    <t>1T71</t>
  </si>
  <si>
    <t>1T72</t>
  </si>
  <si>
    <t>1T73</t>
  </si>
  <si>
    <t>1T74</t>
  </si>
  <si>
    <t>1T75</t>
  </si>
  <si>
    <t>1T76</t>
  </si>
  <si>
    <t>1T77</t>
  </si>
  <si>
    <t>1T78</t>
  </si>
  <si>
    <t>1T79</t>
  </si>
  <si>
    <t>1T80</t>
  </si>
  <si>
    <t>1T81</t>
  </si>
  <si>
    <t>1T82</t>
  </si>
  <si>
    <t>1T83</t>
  </si>
  <si>
    <t>1T84</t>
  </si>
  <si>
    <t>1T85</t>
  </si>
  <si>
    <t>1T86</t>
  </si>
  <si>
    <t>1T87</t>
  </si>
  <si>
    <t>1T88</t>
  </si>
  <si>
    <t>1T89</t>
  </si>
  <si>
    <t>1T90</t>
  </si>
  <si>
    <t>1T91</t>
  </si>
  <si>
    <t>1T92</t>
  </si>
  <si>
    <t>1T93</t>
  </si>
  <si>
    <t>1T94</t>
  </si>
  <si>
    <t>1T95</t>
  </si>
  <si>
    <t>1T96</t>
  </si>
  <si>
    <t>1T97</t>
  </si>
  <si>
    <t>1T98</t>
  </si>
  <si>
    <t>1T99</t>
  </si>
  <si>
    <t>1U01</t>
  </si>
  <si>
    <t>1U02</t>
  </si>
  <si>
    <t>1U03</t>
  </si>
  <si>
    <t>1U04</t>
  </si>
  <si>
    <t>1U05</t>
  </si>
  <si>
    <t>1U06</t>
  </si>
  <si>
    <t>1U07</t>
  </si>
  <si>
    <t>1U08</t>
  </si>
  <si>
    <t>1U09</t>
  </si>
  <si>
    <t>1U10</t>
  </si>
  <si>
    <t>1U11</t>
  </si>
  <si>
    <t>1U12</t>
  </si>
  <si>
    <t>1U13</t>
  </si>
  <si>
    <t>1U14</t>
  </si>
  <si>
    <t>1U15</t>
  </si>
  <si>
    <t>1U16</t>
  </si>
  <si>
    <t>1U17</t>
  </si>
  <si>
    <t>1U18</t>
  </si>
  <si>
    <t>1U19</t>
  </si>
  <si>
    <t>1U20</t>
  </si>
  <si>
    <t>1U21</t>
  </si>
  <si>
    <t>1U22</t>
  </si>
  <si>
    <t>1U23</t>
  </si>
  <si>
    <t>1U24</t>
  </si>
  <si>
    <t>1U25</t>
  </si>
  <si>
    <t>1U26</t>
  </si>
  <si>
    <t>1U27</t>
  </si>
  <si>
    <t>1U28</t>
  </si>
  <si>
    <t>1U29</t>
  </si>
  <si>
    <t>1U30</t>
  </si>
  <si>
    <t>1U31</t>
  </si>
  <si>
    <t>1U32</t>
  </si>
  <si>
    <t>1U33</t>
  </si>
  <si>
    <t>1U34</t>
  </si>
  <si>
    <t>1U35</t>
  </si>
  <si>
    <t>1U36</t>
  </si>
  <si>
    <t>1U37</t>
  </si>
  <si>
    <t>1U38</t>
  </si>
  <si>
    <t>1U39</t>
  </si>
  <si>
    <t>1U40</t>
  </si>
  <si>
    <t>1U41</t>
  </si>
  <si>
    <t>1U42</t>
  </si>
  <si>
    <t>1U43</t>
  </si>
  <si>
    <t>1U44</t>
  </si>
  <si>
    <t>1U45</t>
  </si>
  <si>
    <t>1U46</t>
  </si>
  <si>
    <t>1U47</t>
  </si>
  <si>
    <t>1U48</t>
  </si>
  <si>
    <t>1U49</t>
  </si>
  <si>
    <t>1U50</t>
  </si>
  <si>
    <t>1U51</t>
  </si>
  <si>
    <t>1U52</t>
  </si>
  <si>
    <t>1U53</t>
  </si>
  <si>
    <t>1U54</t>
  </si>
  <si>
    <t>1U55</t>
  </si>
  <si>
    <t>1U56</t>
  </si>
  <si>
    <t>1U57</t>
  </si>
  <si>
    <t>1U58</t>
  </si>
  <si>
    <t>1U59</t>
  </si>
  <si>
    <t>1U60</t>
  </si>
  <si>
    <t>1U61</t>
  </si>
  <si>
    <t>1U62</t>
  </si>
  <si>
    <t>1U63</t>
  </si>
  <si>
    <t>1U64</t>
  </si>
  <si>
    <t>1U65</t>
  </si>
  <si>
    <t>1U66</t>
  </si>
  <si>
    <t>1U67</t>
  </si>
  <si>
    <t>1U68</t>
  </si>
  <si>
    <t>1U69</t>
  </si>
  <si>
    <t>1U70</t>
  </si>
  <si>
    <t>1U71</t>
  </si>
  <si>
    <t>1U72</t>
  </si>
  <si>
    <t>1U73</t>
  </si>
  <si>
    <t>1U74</t>
  </si>
  <si>
    <t>1U75</t>
  </si>
  <si>
    <t>1U76</t>
  </si>
  <si>
    <t>1U77</t>
  </si>
  <si>
    <t>1U78</t>
  </si>
  <si>
    <t>1U79</t>
  </si>
  <si>
    <t>1U80</t>
  </si>
  <si>
    <t>1U81</t>
  </si>
  <si>
    <t>1U82</t>
  </si>
  <si>
    <t>1U83</t>
  </si>
  <si>
    <t>1U84</t>
  </si>
  <si>
    <t>1U85</t>
  </si>
  <si>
    <t>1U86</t>
  </si>
  <si>
    <t>1U87</t>
  </si>
  <si>
    <t>1U88</t>
  </si>
  <si>
    <t>1U89</t>
  </si>
  <si>
    <t>1U90</t>
  </si>
  <si>
    <t>1U91</t>
  </si>
  <si>
    <t>1U92</t>
  </si>
  <si>
    <t>1U93</t>
  </si>
  <si>
    <t>1U94</t>
  </si>
  <si>
    <t>1U95</t>
  </si>
  <si>
    <t>1U96</t>
  </si>
  <si>
    <t>1U97</t>
  </si>
  <si>
    <t>1U98</t>
  </si>
  <si>
    <t>1U99</t>
  </si>
  <si>
    <t>1V01</t>
  </si>
  <si>
    <t>1V02</t>
  </si>
  <si>
    <t>1V03</t>
  </si>
  <si>
    <t>1V04</t>
  </si>
  <si>
    <t>1V05</t>
  </si>
  <si>
    <t>1V06</t>
  </si>
  <si>
    <t>1V07</t>
  </si>
  <si>
    <t>1V08</t>
  </si>
  <si>
    <t>1V09</t>
  </si>
  <si>
    <t>1V10</t>
  </si>
  <si>
    <t>1V11</t>
  </si>
  <si>
    <t>1V12</t>
  </si>
  <si>
    <t>1V13</t>
  </si>
  <si>
    <t>1V14</t>
  </si>
  <si>
    <t>1V15</t>
  </si>
  <si>
    <t>1V16</t>
  </si>
  <si>
    <t>1V17</t>
  </si>
  <si>
    <t>1V18</t>
  </si>
  <si>
    <t>1V19</t>
  </si>
  <si>
    <t>1V20</t>
  </si>
  <si>
    <t>1V21</t>
  </si>
  <si>
    <t>1V22</t>
  </si>
  <si>
    <t>1V23</t>
  </si>
  <si>
    <t>1V24</t>
  </si>
  <si>
    <t>1V25</t>
  </si>
  <si>
    <t>1V26</t>
  </si>
  <si>
    <t>1V28</t>
  </si>
  <si>
    <t>1V29</t>
  </si>
  <si>
    <t>1V30</t>
  </si>
  <si>
    <t>1V31</t>
  </si>
  <si>
    <t>1V32</t>
  </si>
  <si>
    <t>1V33</t>
  </si>
  <si>
    <t>1V34</t>
  </si>
  <si>
    <t>1V35</t>
  </si>
  <si>
    <t>1V36</t>
  </si>
  <si>
    <t>1V37</t>
  </si>
  <si>
    <t>1V38</t>
  </si>
  <si>
    <t>1V39</t>
  </si>
  <si>
    <t>1V40</t>
  </si>
  <si>
    <t>1V41</t>
  </si>
  <si>
    <t>1V42</t>
  </si>
  <si>
    <t>1V43</t>
  </si>
  <si>
    <t>1V44</t>
  </si>
  <si>
    <t>1V45</t>
  </si>
  <si>
    <t>1V46</t>
  </si>
  <si>
    <t>1V47</t>
  </si>
  <si>
    <t>1V48</t>
  </si>
  <si>
    <t>1V49</t>
  </si>
  <si>
    <t>1V50</t>
  </si>
  <si>
    <t>1V51</t>
  </si>
  <si>
    <t>1V52</t>
  </si>
  <si>
    <t>1V53</t>
  </si>
  <si>
    <t>1V54</t>
  </si>
  <si>
    <t>1V55</t>
  </si>
  <si>
    <t>1V56</t>
  </si>
  <si>
    <t>1V57</t>
  </si>
  <si>
    <t>1V58</t>
  </si>
  <si>
    <t>1V59</t>
  </si>
  <si>
    <t>1V60</t>
  </si>
  <si>
    <t>1V61</t>
  </si>
  <si>
    <t>1V62</t>
  </si>
  <si>
    <t>1V63</t>
  </si>
  <si>
    <t>1V64</t>
  </si>
  <si>
    <t>1V65</t>
  </si>
  <si>
    <t>1V66</t>
  </si>
  <si>
    <t>1V67</t>
  </si>
  <si>
    <t>1V68</t>
  </si>
  <si>
    <t>1V69</t>
  </si>
  <si>
    <t>1V70</t>
  </si>
  <si>
    <t>1V71</t>
  </si>
  <si>
    <t>1V72</t>
  </si>
  <si>
    <t>1V73</t>
  </si>
  <si>
    <t>1V74</t>
  </si>
  <si>
    <t>1V75</t>
  </si>
  <si>
    <t>1V76</t>
  </si>
  <si>
    <t>1V77</t>
  </si>
  <si>
    <t>1V78</t>
  </si>
  <si>
    <t>1V79</t>
  </si>
  <si>
    <t>1V80</t>
  </si>
  <si>
    <t>1V81</t>
  </si>
  <si>
    <t>1V82</t>
  </si>
  <si>
    <t>1V83</t>
  </si>
  <si>
    <t>1V84</t>
  </si>
  <si>
    <t>1V85</t>
  </si>
  <si>
    <t>1V86</t>
  </si>
  <si>
    <t>1V87</t>
  </si>
  <si>
    <t>1V88</t>
  </si>
  <si>
    <t>1V89</t>
  </si>
  <si>
    <t>1V90</t>
  </si>
  <si>
    <t>1V91</t>
  </si>
  <si>
    <t>1V92</t>
  </si>
  <si>
    <t>1V93</t>
  </si>
  <si>
    <t>1V94</t>
  </si>
  <si>
    <t>1V95</t>
  </si>
  <si>
    <t>1V96</t>
  </si>
  <si>
    <t>1V97</t>
  </si>
  <si>
    <t>1V98</t>
  </si>
  <si>
    <t>1V99</t>
  </si>
  <si>
    <t>1Z01</t>
  </si>
  <si>
    <t>1Z02</t>
  </si>
  <si>
    <t>1Z03</t>
  </si>
  <si>
    <t>1Z04</t>
  </si>
  <si>
    <t>1Z05</t>
  </si>
  <si>
    <t>1Z06</t>
  </si>
  <si>
    <t>1Z07</t>
  </si>
  <si>
    <t>1Z08</t>
  </si>
  <si>
    <t>1Z09</t>
  </si>
  <si>
    <t>1Z10</t>
  </si>
  <si>
    <t>1Z11</t>
  </si>
  <si>
    <t>1Z12</t>
  </si>
  <si>
    <t>1Z14</t>
  </si>
  <si>
    <t>1Z15</t>
  </si>
  <si>
    <t>1Z16</t>
  </si>
  <si>
    <t>1Z17</t>
  </si>
  <si>
    <t>1Z18</t>
  </si>
  <si>
    <t>1Z19</t>
  </si>
  <si>
    <t>1Z20</t>
  </si>
  <si>
    <t>1Z21</t>
  </si>
  <si>
    <t>1Z22</t>
  </si>
  <si>
    <t>1Z23</t>
  </si>
  <si>
    <t>1Z24</t>
  </si>
  <si>
    <t>1Z25</t>
  </si>
  <si>
    <t>1Z26</t>
  </si>
  <si>
    <t>1Z27</t>
  </si>
  <si>
    <t>1Z28</t>
  </si>
  <si>
    <t>1Z29</t>
  </si>
  <si>
    <t>1Z30</t>
  </si>
  <si>
    <t>1Z31</t>
  </si>
  <si>
    <t>1Z32</t>
  </si>
  <si>
    <t>1Z33</t>
  </si>
  <si>
    <t>1Z34</t>
  </si>
  <si>
    <t>1Z35</t>
  </si>
  <si>
    <t>1Z36</t>
  </si>
  <si>
    <t>1Z37</t>
  </si>
  <si>
    <t>1Z38</t>
  </si>
  <si>
    <t>1Z39</t>
  </si>
  <si>
    <t>1Z40</t>
  </si>
  <si>
    <t>1Z41</t>
  </si>
  <si>
    <t>1Z42</t>
  </si>
  <si>
    <t>1Z43</t>
  </si>
  <si>
    <t>1Z44</t>
  </si>
  <si>
    <t>1Z45</t>
  </si>
  <si>
    <t>1Z46</t>
  </si>
  <si>
    <t>1Z47</t>
  </si>
  <si>
    <t>1Z48</t>
  </si>
  <si>
    <t>1Z49</t>
  </si>
  <si>
    <t>1Z50</t>
  </si>
  <si>
    <t>1Z51</t>
  </si>
  <si>
    <t>1Z52</t>
  </si>
  <si>
    <t>1Z53</t>
  </si>
  <si>
    <t>1Z54</t>
  </si>
  <si>
    <t>1Z55</t>
  </si>
  <si>
    <t>1Z56</t>
  </si>
  <si>
    <t>1Z57</t>
  </si>
  <si>
    <t>1Z58</t>
  </si>
  <si>
    <t>1Z59</t>
  </si>
  <si>
    <t>1Z60</t>
  </si>
  <si>
    <t>1Z61</t>
  </si>
  <si>
    <t>1Z62</t>
  </si>
  <si>
    <t>1Z63</t>
  </si>
  <si>
    <t>1Z64</t>
  </si>
  <si>
    <t>1Z65</t>
  </si>
  <si>
    <t>1Z66</t>
  </si>
  <si>
    <t>1Z67</t>
  </si>
  <si>
    <t>1Z68</t>
  </si>
  <si>
    <t>1Z69</t>
  </si>
  <si>
    <t>1Z70</t>
  </si>
  <si>
    <t>1Z71</t>
  </si>
  <si>
    <t>1Z72</t>
  </si>
  <si>
    <t>1Z73</t>
  </si>
  <si>
    <t>1Z74</t>
  </si>
  <si>
    <t>1Z75</t>
  </si>
  <si>
    <t>1Z76</t>
  </si>
  <si>
    <t>1Z77</t>
  </si>
  <si>
    <t>1Z78</t>
  </si>
  <si>
    <t>1Z79</t>
  </si>
  <si>
    <t>1Z80</t>
  </si>
  <si>
    <t>1Z81</t>
  </si>
  <si>
    <t>1Z82</t>
  </si>
  <si>
    <t>1Z83</t>
  </si>
  <si>
    <t>1Z84</t>
  </si>
  <si>
    <t>1Z85</t>
  </si>
  <si>
    <t>1Z86</t>
  </si>
  <si>
    <t>1Z87</t>
  </si>
  <si>
    <t>1Z88</t>
  </si>
  <si>
    <t>1Z89</t>
  </si>
  <si>
    <t>1Z90</t>
  </si>
  <si>
    <t>1Z91</t>
  </si>
  <si>
    <t>1Z92</t>
  </si>
  <si>
    <t>1Z93</t>
  </si>
  <si>
    <t>1Z94</t>
  </si>
  <si>
    <t>1Z95</t>
  </si>
  <si>
    <t>1Z96</t>
  </si>
  <si>
    <t>1Z97</t>
  </si>
  <si>
    <t>1Z98</t>
  </si>
  <si>
    <t>1Z99</t>
  </si>
  <si>
    <t>2000</t>
  </si>
  <si>
    <t>2001</t>
  </si>
  <si>
    <t>2002</t>
  </si>
  <si>
    <t>2003</t>
  </si>
  <si>
    <t>2004</t>
  </si>
  <si>
    <t>2005</t>
  </si>
  <si>
    <t>2006</t>
  </si>
  <si>
    <t>200A</t>
  </si>
  <si>
    <t>200B</t>
  </si>
  <si>
    <t>200C</t>
  </si>
  <si>
    <t>200E</t>
  </si>
  <si>
    <t>200I</t>
  </si>
  <si>
    <t>200S</t>
  </si>
  <si>
    <t>2012</t>
  </si>
  <si>
    <t>2018</t>
  </si>
  <si>
    <t>201A</t>
  </si>
  <si>
    <t>201B</t>
  </si>
  <si>
    <t>201C</t>
  </si>
  <si>
    <t>201D</t>
  </si>
  <si>
    <t>201I</t>
  </si>
  <si>
    <t>201N</t>
  </si>
  <si>
    <t>201P</t>
  </si>
  <si>
    <t>201R</t>
  </si>
  <si>
    <t>201S</t>
  </si>
  <si>
    <t>201T</t>
  </si>
  <si>
    <t>201Z</t>
  </si>
  <si>
    <t>2021</t>
  </si>
  <si>
    <t>2022</t>
  </si>
  <si>
    <t>2023</t>
  </si>
  <si>
    <t>2024</t>
  </si>
  <si>
    <t>2028</t>
  </si>
  <si>
    <t>2029</t>
  </si>
  <si>
    <t>202A</t>
  </si>
  <si>
    <t>202D</t>
  </si>
  <si>
    <t>2030</t>
  </si>
  <si>
    <t>2031</t>
  </si>
  <si>
    <t>2032</t>
  </si>
  <si>
    <t>203A</t>
  </si>
  <si>
    <t>203F</t>
  </si>
  <si>
    <t>203I</t>
  </si>
  <si>
    <t>203N</t>
  </si>
  <si>
    <t>203P</t>
  </si>
  <si>
    <t>203S</t>
  </si>
  <si>
    <t>203T</t>
  </si>
  <si>
    <t>2045</t>
  </si>
  <si>
    <t>2046</t>
  </si>
  <si>
    <t>204A</t>
  </si>
  <si>
    <t>204F</t>
  </si>
  <si>
    <t>204I</t>
  </si>
  <si>
    <t>204N</t>
  </si>
  <si>
    <t>204P</t>
  </si>
  <si>
    <t>204S</t>
  </si>
  <si>
    <t>204T</t>
  </si>
  <si>
    <t>205A</t>
  </si>
  <si>
    <t>205D</t>
  </si>
  <si>
    <t>205F</t>
  </si>
  <si>
    <t>205I</t>
  </si>
  <si>
    <t>205N</t>
  </si>
  <si>
    <t>205P</t>
  </si>
  <si>
    <t>205S</t>
  </si>
  <si>
    <t>205T</t>
  </si>
  <si>
    <t>206D</t>
  </si>
  <si>
    <t>206I</t>
  </si>
  <si>
    <t>206N</t>
  </si>
  <si>
    <t>206P</t>
  </si>
  <si>
    <t>206S</t>
  </si>
  <si>
    <t>206T</t>
  </si>
  <si>
    <t>207D</t>
  </si>
  <si>
    <t>2092</t>
  </si>
  <si>
    <t>2100</t>
  </si>
  <si>
    <t>2102</t>
  </si>
  <si>
    <t>2103</t>
  </si>
  <si>
    <t>2104</t>
  </si>
  <si>
    <t>2105</t>
  </si>
  <si>
    <t>210A</t>
  </si>
  <si>
    <t>210I</t>
  </si>
  <si>
    <t>210N</t>
  </si>
  <si>
    <t>210P</t>
  </si>
  <si>
    <t>210S</t>
  </si>
  <si>
    <t>210T</t>
  </si>
  <si>
    <t>2110</t>
  </si>
  <si>
    <t>2111</t>
  </si>
  <si>
    <t>2112</t>
  </si>
  <si>
    <t>2113</t>
  </si>
  <si>
    <t>2115</t>
  </si>
  <si>
    <t>2118</t>
  </si>
  <si>
    <t>2119</t>
  </si>
  <si>
    <t>211A</t>
  </si>
  <si>
    <t>211B</t>
  </si>
  <si>
    <t>211C</t>
  </si>
  <si>
    <t>211D</t>
  </si>
  <si>
    <t>211E</t>
  </si>
  <si>
    <t>211F</t>
  </si>
  <si>
    <t>211G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</si>
  <si>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</si>
  <si>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</si>
  <si>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</si>
  <si>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</si>
  <si>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</si>
  <si>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</si>
  <si>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</si>
  <si>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</si>
  <si>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</si>
  <si>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</si>
  <si>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212A</t>
  </si>
  <si>
    <t>212D</t>
  </si>
  <si>
    <t>2130</t>
  </si>
  <si>
    <t>2131</t>
  </si>
  <si>
    <t>2133</t>
  </si>
  <si>
    <t>2134</t>
  </si>
  <si>
    <t>2139</t>
  </si>
  <si>
    <t>213D</t>
  </si>
  <si>
    <t>2140</t>
  </si>
  <si>
    <t>2141</t>
  </si>
  <si>
    <t>2142</t>
  </si>
  <si>
    <t>2143</t>
  </si>
  <si>
    <t>2145</t>
  </si>
  <si>
    <t>2146</t>
  </si>
  <si>
    <t>2147</t>
  </si>
  <si>
    <t>2150</t>
  </si>
  <si>
    <t>215D</t>
  </si>
  <si>
    <t>2170</t>
  </si>
  <si>
    <t>2171</t>
  </si>
  <si>
    <t>2172</t>
  </si>
  <si>
    <t>2174</t>
  </si>
  <si>
    <t>2175</t>
  </si>
  <si>
    <t>2176</t>
  </si>
  <si>
    <t>217D</t>
  </si>
  <si>
    <t>2180</t>
  </si>
  <si>
    <t>2185</t>
  </si>
  <si>
    <t>2186</t>
  </si>
  <si>
    <t>2187</t>
  </si>
  <si>
    <t>2188</t>
  </si>
  <si>
    <t>2189</t>
  </si>
  <si>
    <t>218D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</si>
  <si>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</si>
  <si>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</si>
  <si>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</si>
  <si>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</si>
  <si>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</si>
  <si>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</si>
  <si>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</si>
  <si>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</si>
  <si>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</si>
  <si>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</si>
  <si>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219A</t>
  </si>
  <si>
    <t>2200</t>
  </si>
  <si>
    <t>2201</t>
  </si>
  <si>
    <t>2202</t>
  </si>
  <si>
    <t>2207</t>
  </si>
  <si>
    <t>2209</t>
  </si>
  <si>
    <t>220D</t>
  </si>
  <si>
    <t>2215</t>
  </si>
  <si>
    <t>2216</t>
  </si>
  <si>
    <t>2217</t>
  </si>
  <si>
    <t>2218</t>
  </si>
  <si>
    <t>221D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</si>
  <si>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</si>
  <si>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</si>
  <si>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</si>
  <si>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</si>
  <si>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</si>
  <si>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</si>
  <si>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</si>
  <si>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</si>
  <si>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</si>
  <si>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225I</t>
  </si>
  <si>
    <t>225N</t>
  </si>
  <si>
    <t>225P</t>
  </si>
  <si>
    <t>225S</t>
  </si>
  <si>
    <t>225T</t>
  </si>
  <si>
    <t>226I</t>
  </si>
  <si>
    <t>226N</t>
  </si>
  <si>
    <t>226P</t>
  </si>
  <si>
    <t>226S</t>
  </si>
  <si>
    <t>226T</t>
  </si>
  <si>
    <t>228D</t>
  </si>
  <si>
    <t>2293</t>
  </si>
  <si>
    <t>2294</t>
  </si>
  <si>
    <t>2295</t>
  </si>
  <si>
    <t>2296</t>
  </si>
  <si>
    <t>2297</t>
  </si>
  <si>
    <t>2319</t>
  </si>
  <si>
    <t>2326</t>
  </si>
  <si>
    <t>232D</t>
  </si>
  <si>
    <t>236D</t>
  </si>
  <si>
    <t>237D</t>
  </si>
  <si>
    <t>2400</t>
  </si>
  <si>
    <t>2405</t>
  </si>
  <si>
    <t>240D</t>
  </si>
  <si>
    <t>240I</t>
  </si>
  <si>
    <t>240N</t>
  </si>
  <si>
    <t>240P</t>
  </si>
  <si>
    <t>240S</t>
  </si>
  <si>
    <t>240T</t>
  </si>
  <si>
    <t>2410</t>
  </si>
  <si>
    <t>2413</t>
  </si>
  <si>
    <t>2414</t>
  </si>
  <si>
    <t>2415</t>
  </si>
  <si>
    <t>2416</t>
  </si>
  <si>
    <t>2417</t>
  </si>
  <si>
    <t>2418</t>
  </si>
  <si>
    <t>2419</t>
  </si>
  <si>
    <t>241A</t>
  </si>
  <si>
    <t>241I</t>
  </si>
  <si>
    <t>241N</t>
  </si>
  <si>
    <t>241P</t>
  </si>
  <si>
    <t>241S</t>
  </si>
  <si>
    <t>241T</t>
  </si>
  <si>
    <t>2420</t>
  </si>
  <si>
    <t>2421</t>
  </si>
  <si>
    <t>2425</t>
  </si>
  <si>
    <t>2426</t>
  </si>
  <si>
    <t>242A</t>
  </si>
  <si>
    <t>2452</t>
  </si>
  <si>
    <t>2453</t>
  </si>
  <si>
    <t>2454</t>
  </si>
  <si>
    <t>2455</t>
  </si>
  <si>
    <t>2456</t>
  </si>
  <si>
    <t>250A</t>
  </si>
  <si>
    <t>251A</t>
  </si>
  <si>
    <t>252A</t>
  </si>
  <si>
    <t>2530</t>
  </si>
  <si>
    <t>254C</t>
  </si>
  <si>
    <t>255C</t>
  </si>
  <si>
    <t>2564</t>
  </si>
  <si>
    <t>2565</t>
  </si>
  <si>
    <t>2566</t>
  </si>
  <si>
    <t>2567</t>
  </si>
  <si>
    <t>256C</t>
  </si>
  <si>
    <t>257C</t>
  </si>
  <si>
    <t>258C</t>
  </si>
  <si>
    <t>259C</t>
  </si>
  <si>
    <t>260C</t>
  </si>
  <si>
    <t>260I</t>
  </si>
  <si>
    <t>260N</t>
  </si>
  <si>
    <t>260P</t>
  </si>
  <si>
    <t>260S</t>
  </si>
  <si>
    <t>260T</t>
  </si>
  <si>
    <t>261C</t>
  </si>
  <si>
    <t>262C</t>
  </si>
  <si>
    <t>2630</t>
  </si>
  <si>
    <t>263C</t>
  </si>
  <si>
    <t>2648</t>
  </si>
  <si>
    <t>264C</t>
  </si>
  <si>
    <t>265C</t>
  </si>
  <si>
    <t>2660</t>
  </si>
  <si>
    <t>2661</t>
  </si>
  <si>
    <t>2667</t>
  </si>
  <si>
    <t>2668</t>
  </si>
  <si>
    <t>2669</t>
  </si>
  <si>
    <t>266C</t>
  </si>
  <si>
    <t>267C</t>
  </si>
  <si>
    <t>268C</t>
  </si>
  <si>
    <t>2691</t>
  </si>
  <si>
    <t>2692</t>
  </si>
  <si>
    <t>2693</t>
  </si>
  <si>
    <t>2694</t>
  </si>
  <si>
    <t>2695</t>
  </si>
  <si>
    <t>269C</t>
  </si>
  <si>
    <t>270C</t>
  </si>
  <si>
    <t>270D</t>
  </si>
  <si>
    <t>270I</t>
  </si>
  <si>
    <t>270N</t>
  </si>
  <si>
    <t>270P</t>
  </si>
  <si>
    <t>270S</t>
  </si>
  <si>
    <t>270T</t>
  </si>
  <si>
    <t>2717</t>
  </si>
  <si>
    <t>271C</t>
  </si>
  <si>
    <t>271D</t>
  </si>
  <si>
    <t>2720</t>
  </si>
  <si>
    <t>2724</t>
  </si>
  <si>
    <t>2725</t>
  </si>
  <si>
    <t>272D</t>
  </si>
  <si>
    <t>273D</t>
  </si>
  <si>
    <t>274D</t>
  </si>
  <si>
    <t>2750</t>
  </si>
  <si>
    <t>275C</t>
  </si>
  <si>
    <t>275D</t>
  </si>
  <si>
    <t>276C</t>
  </si>
  <si>
    <t>276D</t>
  </si>
  <si>
    <t>277C</t>
  </si>
  <si>
    <t>277D</t>
  </si>
  <si>
    <t>278C</t>
  </si>
  <si>
    <t>278D</t>
  </si>
  <si>
    <t>279C</t>
  </si>
  <si>
    <t>2802</t>
  </si>
  <si>
    <t>2807</t>
  </si>
  <si>
    <t>280C</t>
  </si>
  <si>
    <t>280I</t>
  </si>
  <si>
    <t>280N</t>
  </si>
  <si>
    <t>280P</t>
  </si>
  <si>
    <t>280S</t>
  </si>
  <si>
    <t>280T</t>
  </si>
  <si>
    <t>281C</t>
  </si>
  <si>
    <t>282C</t>
  </si>
  <si>
    <t>283C</t>
  </si>
  <si>
    <t>284C</t>
  </si>
  <si>
    <t>285C</t>
  </si>
  <si>
    <t>286C</t>
  </si>
  <si>
    <t>287C</t>
  </si>
  <si>
    <t>288C</t>
  </si>
  <si>
    <t>289C</t>
  </si>
  <si>
    <t>290C</t>
  </si>
  <si>
    <t>291C</t>
  </si>
  <si>
    <t>292C</t>
  </si>
  <si>
    <t>293C</t>
  </si>
  <si>
    <t>294C</t>
  </si>
  <si>
    <t>295C</t>
  </si>
  <si>
    <t>296C</t>
  </si>
  <si>
    <t>297C</t>
  </si>
  <si>
    <t>298C</t>
  </si>
  <si>
    <t>2E01</t>
  </si>
  <si>
    <t>2E02</t>
  </si>
  <si>
    <t>2E03</t>
  </si>
  <si>
    <t>2E04</t>
  </si>
  <si>
    <t>2E05</t>
  </si>
  <si>
    <t>2E06</t>
  </si>
  <si>
    <t>2E07</t>
  </si>
  <si>
    <t>2E08</t>
  </si>
  <si>
    <t>2E09</t>
  </si>
  <si>
    <t>2E10</t>
  </si>
  <si>
    <t>2E11</t>
  </si>
  <si>
    <t>2M01</t>
  </si>
  <si>
    <t>2M02</t>
  </si>
  <si>
    <t>2M03</t>
  </si>
  <si>
    <t>2M04</t>
  </si>
  <si>
    <t>2M05</t>
  </si>
  <si>
    <t>2M06</t>
  </si>
  <si>
    <t>2M07</t>
  </si>
  <si>
    <t>2M08</t>
  </si>
  <si>
    <t>2M09</t>
  </si>
  <si>
    <t>2M10</t>
  </si>
  <si>
    <t>2M11</t>
  </si>
  <si>
    <t>2M12</t>
  </si>
  <si>
    <t>2M13</t>
  </si>
  <si>
    <t>2M14</t>
  </si>
  <si>
    <t>2M15</t>
  </si>
  <si>
    <t>2M16</t>
  </si>
  <si>
    <t>2M17</t>
  </si>
  <si>
    <t>2M18</t>
  </si>
  <si>
    <t>2M19</t>
  </si>
  <si>
    <t>2M20</t>
  </si>
  <si>
    <t>2M21</t>
  </si>
  <si>
    <t>2M22</t>
  </si>
  <si>
    <t>2M23</t>
  </si>
  <si>
    <t>2M24</t>
  </si>
  <si>
    <t>2M25</t>
  </si>
  <si>
    <t>2M26</t>
  </si>
  <si>
    <t>2M27</t>
  </si>
  <si>
    <t>2M28</t>
  </si>
  <si>
    <t>2M29</t>
  </si>
  <si>
    <t>2M30</t>
  </si>
  <si>
    <t>2M31</t>
  </si>
  <si>
    <t>2M32</t>
  </si>
  <si>
    <t>2M33</t>
  </si>
  <si>
    <t>2M34</t>
  </si>
  <si>
    <t>2M35</t>
  </si>
  <si>
    <t>2M36</t>
  </si>
  <si>
    <t>2M37</t>
  </si>
  <si>
    <t>2M38</t>
  </si>
  <si>
    <t>2M39</t>
  </si>
  <si>
    <t>2M40</t>
  </si>
  <si>
    <t>2M41</t>
  </si>
  <si>
    <t>2M42</t>
  </si>
  <si>
    <t>2M43</t>
  </si>
  <si>
    <t>2M44</t>
  </si>
  <si>
    <t>2M45</t>
  </si>
  <si>
    <t>2M46</t>
  </si>
  <si>
    <t>2M47</t>
  </si>
  <si>
    <t>2M48</t>
  </si>
  <si>
    <t>2M49</t>
  </si>
  <si>
    <t>2M50</t>
  </si>
  <si>
    <t>2M51</t>
  </si>
  <si>
    <t>2M52</t>
  </si>
  <si>
    <t>2M53</t>
  </si>
  <si>
    <t>2M54</t>
  </si>
  <si>
    <t>2M55</t>
  </si>
  <si>
    <t>2M56</t>
  </si>
  <si>
    <t>2M57</t>
  </si>
  <si>
    <t>2M58</t>
  </si>
  <si>
    <t>2M59</t>
  </si>
  <si>
    <t>2M60</t>
  </si>
  <si>
    <t>2M61</t>
  </si>
  <si>
    <t>2M62</t>
  </si>
  <si>
    <t>2M63</t>
  </si>
  <si>
    <t>2M64</t>
  </si>
  <si>
    <t>2M65</t>
  </si>
  <si>
    <t>2M66</t>
  </si>
  <si>
    <t>2M67</t>
  </si>
  <si>
    <t>2M68</t>
  </si>
  <si>
    <t>2M69</t>
  </si>
  <si>
    <t>2M70</t>
  </si>
  <si>
    <t>2M71</t>
  </si>
  <si>
    <t>2M72</t>
  </si>
  <si>
    <t>2M73</t>
  </si>
  <si>
    <t>2M74</t>
  </si>
  <si>
    <t>2M75</t>
  </si>
  <si>
    <t>2M76</t>
  </si>
  <si>
    <t>2M77</t>
  </si>
  <si>
    <t>2M78</t>
  </si>
  <si>
    <t>2M79</t>
  </si>
  <si>
    <t>2M80</t>
  </si>
  <si>
    <t>2M81</t>
  </si>
  <si>
    <t>2M82</t>
  </si>
  <si>
    <t>2M83</t>
  </si>
  <si>
    <t>2M84</t>
  </si>
  <si>
    <t>2M85</t>
  </si>
  <si>
    <t>2M86</t>
  </si>
  <si>
    <t>2M87</t>
  </si>
  <si>
    <t>2M88</t>
  </si>
  <si>
    <t>2M89</t>
  </si>
  <si>
    <t>2M90</t>
  </si>
  <si>
    <t>2M91</t>
  </si>
  <si>
    <t>2M92</t>
  </si>
  <si>
    <t>2M93</t>
  </si>
  <si>
    <t>2M94</t>
  </si>
  <si>
    <t>2M95</t>
  </si>
  <si>
    <t>2M96</t>
  </si>
  <si>
    <t>2M97</t>
  </si>
  <si>
    <t>2M98</t>
  </si>
  <si>
    <t>2M99</t>
  </si>
  <si>
    <t>2R01</t>
  </si>
  <si>
    <t>2R02</t>
  </si>
  <si>
    <t>2R03</t>
  </si>
  <si>
    <t>2R04</t>
  </si>
  <si>
    <t>2R05</t>
  </si>
  <si>
    <t>2R06</t>
  </si>
  <si>
    <t>2R07</t>
  </si>
  <si>
    <t>2R08</t>
  </si>
  <si>
    <t>2R09</t>
  </si>
  <si>
    <t>2R10</t>
  </si>
  <si>
    <t>2R11</t>
  </si>
  <si>
    <t>2R12</t>
  </si>
  <si>
    <t>2R13</t>
  </si>
  <si>
    <t>2R14</t>
  </si>
  <si>
    <t>2R15</t>
  </si>
  <si>
    <t>2R16</t>
  </si>
  <si>
    <t>2R17</t>
  </si>
  <si>
    <t>2R18</t>
  </si>
  <si>
    <t>2R19</t>
  </si>
  <si>
    <t>2R20</t>
  </si>
  <si>
    <t>2R21</t>
  </si>
  <si>
    <t>2R22</t>
  </si>
  <si>
    <t>2R23</t>
  </si>
  <si>
    <t>2R24</t>
  </si>
  <si>
    <t>2R25</t>
  </si>
  <si>
    <t>2R26</t>
  </si>
  <si>
    <t>2R27</t>
  </si>
  <si>
    <t>2R28</t>
  </si>
  <si>
    <t>2R29</t>
  </si>
  <si>
    <t>2R30</t>
  </si>
  <si>
    <t>2R31</t>
  </si>
  <si>
    <t>2R32</t>
  </si>
  <si>
    <t>2R33</t>
  </si>
  <si>
    <t>2R34</t>
  </si>
  <si>
    <t>2R35</t>
  </si>
  <si>
    <t>2R36</t>
  </si>
  <si>
    <t>2R37</t>
  </si>
  <si>
    <t>2R38</t>
  </si>
  <si>
    <t>2R39</t>
  </si>
  <si>
    <t>2R40</t>
  </si>
  <si>
    <t>2R41</t>
  </si>
  <si>
    <t>2R42</t>
  </si>
  <si>
    <t>2R43</t>
  </si>
  <si>
    <t>2R44</t>
  </si>
  <si>
    <t>2R45</t>
  </si>
  <si>
    <t>2R46</t>
  </si>
  <si>
    <t>2R47</t>
  </si>
  <si>
    <t>2R48</t>
  </si>
  <si>
    <t>2R49</t>
  </si>
  <si>
    <t>2R50</t>
  </si>
  <si>
    <t>2R51</t>
  </si>
  <si>
    <t>2R54</t>
  </si>
  <si>
    <t>2R55</t>
  </si>
  <si>
    <t>2R56</t>
  </si>
  <si>
    <t>2R57</t>
  </si>
  <si>
    <t>2R58</t>
  </si>
  <si>
    <t>2R59</t>
  </si>
  <si>
    <t>2R60</t>
  </si>
  <si>
    <t>2R61</t>
  </si>
  <si>
    <t>2R62</t>
  </si>
  <si>
    <t>2R63</t>
  </si>
  <si>
    <t>2R64</t>
  </si>
  <si>
    <t>2R65</t>
  </si>
  <si>
    <t>2R66</t>
  </si>
  <si>
    <t>2R67</t>
  </si>
  <si>
    <t>2R68</t>
  </si>
  <si>
    <t>2R69</t>
  </si>
  <si>
    <t>2R70</t>
  </si>
  <si>
    <t>2R71</t>
  </si>
  <si>
    <t>2R72</t>
  </si>
  <si>
    <t>2R73</t>
  </si>
  <si>
    <t>2R74</t>
  </si>
  <si>
    <t>2R75</t>
  </si>
  <si>
    <t>2R76</t>
  </si>
  <si>
    <t>2R77</t>
  </si>
  <si>
    <t>2R78</t>
  </si>
  <si>
    <t>2R79</t>
  </si>
  <si>
    <t>2R80</t>
  </si>
  <si>
    <t>2R82</t>
  </si>
  <si>
    <t>2R83</t>
  </si>
  <si>
    <t>2R84</t>
  </si>
  <si>
    <t>2R85</t>
  </si>
  <si>
    <t>2R86</t>
  </si>
  <si>
    <t>2R87</t>
  </si>
  <si>
    <t>2R88</t>
  </si>
  <si>
    <t>2R89</t>
  </si>
  <si>
    <t>2R90</t>
  </si>
  <si>
    <t>2R91</t>
  </si>
  <si>
    <t>2R92</t>
  </si>
  <si>
    <t>2R93</t>
  </si>
  <si>
    <t>2R94</t>
  </si>
  <si>
    <t>2R95</t>
  </si>
  <si>
    <t>2R96</t>
  </si>
  <si>
    <t>2R97</t>
  </si>
  <si>
    <t>2R98</t>
  </si>
  <si>
    <t>2R99</t>
  </si>
  <si>
    <t>2S01</t>
  </si>
  <si>
    <t>2S02</t>
  </si>
  <si>
    <t>2S03</t>
  </si>
  <si>
    <t>2S04</t>
  </si>
  <si>
    <t>2S05</t>
  </si>
  <si>
    <t>2S06</t>
  </si>
  <si>
    <t>2S07</t>
  </si>
  <si>
    <t>2S08</t>
  </si>
  <si>
    <t>2S09</t>
  </si>
  <si>
    <t>2S10</t>
  </si>
  <si>
    <t>2S11</t>
  </si>
  <si>
    <t>2S12</t>
  </si>
  <si>
    <t>2S13</t>
  </si>
  <si>
    <t>2S14</t>
  </si>
  <si>
    <t>2S15</t>
  </si>
  <si>
    <t>2S16</t>
  </si>
  <si>
    <t>2S17</t>
  </si>
  <si>
    <t>2S18</t>
  </si>
  <si>
    <t>2S19</t>
  </si>
  <si>
    <t>2S20</t>
  </si>
  <si>
    <t>2S21</t>
  </si>
  <si>
    <t>2S22</t>
  </si>
  <si>
    <t>2S23</t>
  </si>
  <si>
    <t>2S24</t>
  </si>
  <si>
    <t>2S25</t>
  </si>
  <si>
    <t>2S26</t>
  </si>
  <si>
    <t>2S27</t>
  </si>
  <si>
    <t>2S28</t>
  </si>
  <si>
    <t>2S29</t>
  </si>
  <si>
    <t>2S30</t>
  </si>
  <si>
    <t>2S31</t>
  </si>
  <si>
    <t>2S32</t>
  </si>
  <si>
    <t>2S33</t>
  </si>
  <si>
    <t>2S34</t>
  </si>
  <si>
    <t>2S35</t>
  </si>
  <si>
    <t>2S36</t>
  </si>
  <si>
    <t>2S37</t>
  </si>
  <si>
    <t>2S38</t>
  </si>
  <si>
    <t>2S39</t>
  </si>
  <si>
    <t>2S40</t>
  </si>
  <si>
    <t>2S41</t>
  </si>
  <si>
    <t>2S42</t>
  </si>
  <si>
    <t>2S43</t>
  </si>
  <si>
    <t>2S44</t>
  </si>
  <si>
    <t>2S45</t>
  </si>
  <si>
    <t>2S46</t>
  </si>
  <si>
    <t>2S47</t>
  </si>
  <si>
    <t>2S48</t>
  </si>
  <si>
    <t>2S49</t>
  </si>
  <si>
    <t>2S50</t>
  </si>
  <si>
    <t>2S51</t>
  </si>
  <si>
    <t>2S52</t>
  </si>
  <si>
    <t>2S53</t>
  </si>
  <si>
    <t>2S54</t>
  </si>
  <si>
    <t>2S55</t>
  </si>
  <si>
    <t>2S56</t>
  </si>
  <si>
    <t>2S57</t>
  </si>
  <si>
    <t>2S58</t>
  </si>
  <si>
    <t>2S59</t>
  </si>
  <si>
    <t>2S60</t>
  </si>
  <si>
    <t>2S61</t>
  </si>
  <si>
    <t>2S62</t>
  </si>
  <si>
    <t>2S63</t>
  </si>
  <si>
    <t>2S64</t>
  </si>
  <si>
    <t>2S65</t>
  </si>
  <si>
    <t>2S66</t>
  </si>
  <si>
    <t>2S67</t>
  </si>
  <si>
    <t>2S68</t>
  </si>
  <si>
    <t>2S69</t>
  </si>
  <si>
    <t>2S70</t>
  </si>
  <si>
    <t>2S71</t>
  </si>
  <si>
    <t>2S72</t>
  </si>
  <si>
    <t>2S73</t>
  </si>
  <si>
    <t>2S74</t>
  </si>
  <si>
    <t>2S75</t>
  </si>
  <si>
    <t>2S76</t>
  </si>
  <si>
    <t>2S77</t>
  </si>
  <si>
    <t>2S78</t>
  </si>
  <si>
    <t>2S79</t>
  </si>
  <si>
    <t>2S80</t>
  </si>
  <si>
    <t>2S81</t>
  </si>
  <si>
    <t>2S82</t>
  </si>
  <si>
    <t>2S83</t>
  </si>
  <si>
    <t>2S84</t>
  </si>
  <si>
    <t>2S85</t>
  </si>
  <si>
    <t>2S86</t>
  </si>
  <si>
    <t>2S87</t>
  </si>
  <si>
    <t>2S88</t>
  </si>
  <si>
    <t>2S89</t>
  </si>
  <si>
    <t>2S90</t>
  </si>
  <si>
    <t>2S91</t>
  </si>
  <si>
    <t>2S92</t>
  </si>
  <si>
    <t>2S93</t>
  </si>
  <si>
    <t>2S94</t>
  </si>
  <si>
    <t>2S95</t>
  </si>
  <si>
    <t>2Y01</t>
  </si>
  <si>
    <t>2Y02</t>
  </si>
  <si>
    <t>2Y03</t>
  </si>
  <si>
    <t>2Y04</t>
  </si>
  <si>
    <t>2Y05</t>
  </si>
  <si>
    <t>2Y06</t>
  </si>
  <si>
    <t>2Y07</t>
  </si>
  <si>
    <t>2Y08</t>
  </si>
  <si>
    <t>2Y09</t>
  </si>
  <si>
    <t>2Y10</t>
  </si>
  <si>
    <t>2Y11</t>
  </si>
  <si>
    <t>2Y12</t>
  </si>
  <si>
    <t>2Y13</t>
  </si>
  <si>
    <t>2Y14</t>
  </si>
  <si>
    <t>2Y15</t>
  </si>
  <si>
    <t>2Y16</t>
  </si>
  <si>
    <t>2Y17</t>
  </si>
  <si>
    <t>2Y18</t>
  </si>
  <si>
    <t>2Y19</t>
  </si>
  <si>
    <t>2Y20</t>
  </si>
  <si>
    <t>2Y25</t>
  </si>
  <si>
    <t>2Y26</t>
  </si>
  <si>
    <t>2Y36</t>
  </si>
  <si>
    <t>2Y37</t>
  </si>
  <si>
    <t>2Y38</t>
  </si>
  <si>
    <t>2Y39</t>
  </si>
  <si>
    <t>2Y40</t>
  </si>
  <si>
    <t>2Y41</t>
  </si>
  <si>
    <t>2Y42</t>
  </si>
  <si>
    <t>2Y43</t>
  </si>
  <si>
    <t>2Y44</t>
  </si>
  <si>
    <t>2Y45</t>
  </si>
  <si>
    <t>2Y46</t>
  </si>
  <si>
    <t>2Y47</t>
  </si>
  <si>
    <t>2Y48</t>
  </si>
  <si>
    <t>2Y49</t>
  </si>
  <si>
    <t>2Y50</t>
  </si>
  <si>
    <t>2Y51</t>
  </si>
  <si>
    <t>2Y52</t>
  </si>
  <si>
    <t>2Y53</t>
  </si>
  <si>
    <t>2Y54</t>
  </si>
  <si>
    <t>2Y55</t>
  </si>
  <si>
    <t>2Y56</t>
  </si>
  <si>
    <t>2Y57</t>
  </si>
  <si>
    <t>2Y58</t>
  </si>
  <si>
    <t>2Y59</t>
  </si>
  <si>
    <t>2Y60</t>
  </si>
  <si>
    <t>2Y61</t>
  </si>
  <si>
    <t>2Y62</t>
  </si>
  <si>
    <t>2Y63</t>
  </si>
  <si>
    <t>2Y64</t>
  </si>
  <si>
    <t>2Y65</t>
  </si>
  <si>
    <t>2Y66</t>
  </si>
  <si>
    <t>2Y67</t>
  </si>
  <si>
    <t>2Y68</t>
  </si>
  <si>
    <t>2Y69</t>
  </si>
  <si>
    <t>2Y70</t>
  </si>
  <si>
    <t>2Y71</t>
  </si>
  <si>
    <t>2Y72</t>
  </si>
  <si>
    <t>2Y73</t>
  </si>
  <si>
    <t>2Y74</t>
  </si>
  <si>
    <t>2Y75</t>
  </si>
  <si>
    <t>2Y76</t>
  </si>
  <si>
    <t>2Y77</t>
  </si>
  <si>
    <t>2Y78</t>
  </si>
  <si>
    <t>2Y79</t>
  </si>
  <si>
    <t>2Y80</t>
  </si>
  <si>
    <t>2Y81</t>
  </si>
  <si>
    <t>2Y82</t>
  </si>
  <si>
    <t>2Y83</t>
  </si>
  <si>
    <t>2Y84</t>
  </si>
  <si>
    <t>2Y85</t>
  </si>
  <si>
    <t>2Y86</t>
  </si>
  <si>
    <t>2Y87</t>
  </si>
  <si>
    <t>2Y88</t>
  </si>
  <si>
    <t>2Y89</t>
  </si>
  <si>
    <t>2Y90</t>
  </si>
  <si>
    <t>2Y91</t>
  </si>
  <si>
    <t>2Y92</t>
  </si>
  <si>
    <t>2Y93</t>
  </si>
  <si>
    <t>2Y94</t>
  </si>
  <si>
    <t>2Y95</t>
  </si>
  <si>
    <t>2Y96</t>
  </si>
  <si>
    <t>2Y97</t>
  </si>
  <si>
    <t>2Y98</t>
  </si>
  <si>
    <t>2Y99</t>
  </si>
  <si>
    <t>2Z01</t>
  </si>
  <si>
    <t>2Z02</t>
  </si>
  <si>
    <t>2Z03</t>
  </si>
  <si>
    <t>2Z04</t>
  </si>
  <si>
    <t>2Z05</t>
  </si>
  <si>
    <t>2Z06</t>
  </si>
  <si>
    <t>2Z07</t>
  </si>
  <si>
    <t>2Z08</t>
  </si>
  <si>
    <t>2Z09</t>
  </si>
  <si>
    <t>2Z10</t>
  </si>
  <si>
    <t>2Z11</t>
  </si>
  <si>
    <t>2Z12</t>
  </si>
  <si>
    <t>2Z13</t>
  </si>
  <si>
    <t>2Z14</t>
  </si>
  <si>
    <t>2Z15</t>
  </si>
  <si>
    <t>2Z16</t>
  </si>
  <si>
    <t>2Z17</t>
  </si>
  <si>
    <t>2Z18</t>
  </si>
  <si>
    <t>2Z19</t>
  </si>
  <si>
    <t>2Z20</t>
  </si>
  <si>
    <t>2Z21</t>
  </si>
  <si>
    <t>2Z22</t>
  </si>
  <si>
    <t>2Z23</t>
  </si>
  <si>
    <t>2Z24</t>
  </si>
  <si>
    <t>2Z25</t>
  </si>
  <si>
    <t>2Z26</t>
  </si>
  <si>
    <t>2Z27</t>
  </si>
  <si>
    <t>2Z28</t>
  </si>
  <si>
    <t>2Z29</t>
  </si>
  <si>
    <t>2Z30</t>
  </si>
  <si>
    <t>2Z31</t>
  </si>
  <si>
    <t>2Z32</t>
  </si>
  <si>
    <t>2Z33</t>
  </si>
  <si>
    <t>2Z34</t>
  </si>
  <si>
    <t>2Z35</t>
  </si>
  <si>
    <t>2Z36</t>
  </si>
  <si>
    <t>2Z37</t>
  </si>
  <si>
    <t>2Z38</t>
  </si>
  <si>
    <t>2Z39</t>
  </si>
  <si>
    <t>2Z40</t>
  </si>
  <si>
    <t>2Z41</t>
  </si>
  <si>
    <t>2Z42</t>
  </si>
  <si>
    <t>2Z43</t>
  </si>
  <si>
    <t>2Z44</t>
  </si>
  <si>
    <t>2Z45</t>
  </si>
  <si>
    <t>2Z46</t>
  </si>
  <si>
    <t>2Z47</t>
  </si>
  <si>
    <t>2Z48</t>
  </si>
  <si>
    <t>2Z49</t>
  </si>
  <si>
    <t>2Z50</t>
  </si>
  <si>
    <t>2Z51</t>
  </si>
  <si>
    <t>2Z52</t>
  </si>
  <si>
    <t>2Z53</t>
  </si>
  <si>
    <t>2Z54</t>
  </si>
  <si>
    <t>2Z55</t>
  </si>
  <si>
    <t>2Z56</t>
  </si>
  <si>
    <t>2Z57</t>
  </si>
  <si>
    <t>2Z58</t>
  </si>
  <si>
    <t>2Z59</t>
  </si>
  <si>
    <t>2Z60</t>
  </si>
  <si>
    <t>2Z61</t>
  </si>
  <si>
    <t>2Z62</t>
  </si>
  <si>
    <t>2Z63</t>
  </si>
  <si>
    <t>2Z64</t>
  </si>
  <si>
    <t>2Z65</t>
  </si>
  <si>
    <t>2Z66</t>
  </si>
  <si>
    <t>2Z67</t>
  </si>
  <si>
    <t>2Z68</t>
  </si>
  <si>
    <t>2Z69</t>
  </si>
  <si>
    <t>2Z70</t>
  </si>
  <si>
    <t>2Z71</t>
  </si>
  <si>
    <t>2Z72</t>
  </si>
  <si>
    <t>2Z73</t>
  </si>
  <si>
    <t>2Z74</t>
  </si>
  <si>
    <t>2Z75</t>
  </si>
  <si>
    <t>2Z76</t>
  </si>
  <si>
    <t>2Z77</t>
  </si>
  <si>
    <t>2Z78</t>
  </si>
  <si>
    <t>2Z79</t>
  </si>
  <si>
    <t>2Z80</t>
  </si>
  <si>
    <t>2Z81</t>
  </si>
  <si>
    <t>2Z82</t>
  </si>
  <si>
    <t>2Z83</t>
  </si>
  <si>
    <t>2Z84</t>
  </si>
  <si>
    <t>2Z85</t>
  </si>
  <si>
    <t>2Z86</t>
  </si>
  <si>
    <t>2Z87</t>
  </si>
  <si>
    <t>2Z88</t>
  </si>
  <si>
    <t>2Z89</t>
  </si>
  <si>
    <t>2Z90</t>
  </si>
  <si>
    <t>2Z91</t>
  </si>
  <si>
    <t>2Z92</t>
  </si>
  <si>
    <t>2Z93</t>
  </si>
  <si>
    <t>2Z94</t>
  </si>
  <si>
    <t>2Z95</t>
  </si>
  <si>
    <t>2Z96</t>
  </si>
  <si>
    <t>2Z97</t>
  </si>
  <si>
    <t>2Z98</t>
  </si>
  <si>
    <t>2Z99</t>
  </si>
  <si>
    <t>3000</t>
  </si>
  <si>
    <t>3001</t>
  </si>
  <si>
    <t>3002</t>
  </si>
  <si>
    <t>3003</t>
  </si>
  <si>
    <t>3004</t>
  </si>
  <si>
    <t>3005</t>
  </si>
  <si>
    <t>300W</t>
  </si>
  <si>
    <t>3010</t>
  </si>
  <si>
    <t>3015</t>
  </si>
  <si>
    <t>301D</t>
  </si>
  <si>
    <t>301W</t>
  </si>
  <si>
    <t>3020</t>
  </si>
  <si>
    <t>3022</t>
  </si>
  <si>
    <t>3023</t>
  </si>
  <si>
    <t>3024</t>
  </si>
  <si>
    <t>3025</t>
  </si>
  <si>
    <t>3026</t>
  </si>
  <si>
    <t>3027</t>
  </si>
  <si>
    <t>3028</t>
  </si>
  <si>
    <t>3029</t>
  </si>
  <si>
    <t>302C</t>
  </si>
  <si>
    <t>302W</t>
  </si>
  <si>
    <t>3030</t>
  </si>
  <si>
    <t>3031</t>
  </si>
  <si>
    <t>3032</t>
  </si>
  <si>
    <t>303C</t>
  </si>
  <si>
    <t>303W</t>
  </si>
  <si>
    <t>3044</t>
  </si>
  <si>
    <t>3045</t>
  </si>
  <si>
    <t>3046</t>
  </si>
  <si>
    <t>3047</t>
  </si>
  <si>
    <t>3048</t>
  </si>
  <si>
    <t>304C</t>
  </si>
  <si>
    <t>304W</t>
  </si>
  <si>
    <t>305W</t>
  </si>
  <si>
    <t>3063</t>
  </si>
  <si>
    <t>306I</t>
  </si>
  <si>
    <t>306N</t>
  </si>
  <si>
    <t>306P</t>
  </si>
  <si>
    <t>306S</t>
  </si>
  <si>
    <t>306T</t>
  </si>
  <si>
    <t>3070</t>
  </si>
  <si>
    <t>307D</t>
  </si>
  <si>
    <t>307W</t>
  </si>
  <si>
    <t>3088</t>
  </si>
  <si>
    <t>3089</t>
  </si>
  <si>
    <t>308C</t>
  </si>
  <si>
    <t>308W</t>
  </si>
  <si>
    <t>3090</t>
  </si>
  <si>
    <t>3092</t>
  </si>
  <si>
    <t>309C</t>
  </si>
  <si>
    <t>309W</t>
  </si>
  <si>
    <t>3100</t>
  </si>
  <si>
    <t>3102</t>
  </si>
  <si>
    <t>3105</t>
  </si>
  <si>
    <t>3106</t>
  </si>
  <si>
    <t>310C</t>
  </si>
  <si>
    <t>3110</t>
  </si>
  <si>
    <t>3115</t>
  </si>
  <si>
    <t>3116</t>
  </si>
  <si>
    <t>3130</t>
  </si>
  <si>
    <t>3131</t>
  </si>
  <si>
    <t>3132</t>
  </si>
  <si>
    <t>3133</t>
  </si>
  <si>
    <t>3134</t>
  </si>
  <si>
    <t>3139</t>
  </si>
  <si>
    <t>3140</t>
  </si>
  <si>
    <t>3141</t>
  </si>
  <si>
    <t>314W</t>
  </si>
  <si>
    <t>3150</t>
  </si>
  <si>
    <t>3155</t>
  </si>
  <si>
    <t>315D</t>
  </si>
  <si>
    <t>3188</t>
  </si>
  <si>
    <t>3189</t>
  </si>
  <si>
    <t>318W</t>
  </si>
  <si>
    <t>3193</t>
  </si>
  <si>
    <t>3194</t>
  </si>
  <si>
    <t>3195</t>
  </si>
  <si>
    <t>3196</t>
  </si>
  <si>
    <t>3200</t>
  </si>
  <si>
    <t>3203</t>
  </si>
  <si>
    <t>3204</t>
  </si>
  <si>
    <t>3205</t>
  </si>
  <si>
    <t>3206</t>
  </si>
  <si>
    <t>3207</t>
  </si>
  <si>
    <t>3209</t>
  </si>
  <si>
    <t>320D</t>
  </si>
  <si>
    <t>320I</t>
  </si>
  <si>
    <t>320N</t>
  </si>
  <si>
    <t>320P</t>
  </si>
  <si>
    <t>320S</t>
  </si>
  <si>
    <t>320T</t>
  </si>
  <si>
    <t>320W</t>
  </si>
  <si>
    <t>322W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</si>
  <si>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</si>
  <si>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</si>
  <si>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</si>
  <si>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</si>
  <si>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</si>
  <si>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</si>
  <si>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</si>
  <si>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</si>
  <si>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</si>
  <si>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323W</t>
  </si>
  <si>
    <t>324W</t>
  </si>
  <si>
    <t>3250</t>
  </si>
  <si>
    <t>3260</t>
  </si>
  <si>
    <t>3261</t>
  </si>
  <si>
    <t>3262</t>
  </si>
  <si>
    <t>3263</t>
  </si>
  <si>
    <t>326W</t>
  </si>
  <si>
    <t>3271</t>
  </si>
  <si>
    <t>327W</t>
  </si>
  <si>
    <t>328W</t>
  </si>
  <si>
    <t>329W</t>
  </si>
  <si>
    <t>3300</t>
  </si>
  <si>
    <t>3303</t>
  </si>
  <si>
    <t>3305</t>
  </si>
  <si>
    <t>3306</t>
  </si>
  <si>
    <t>3307</t>
  </si>
  <si>
    <t>3308</t>
  </si>
  <si>
    <t>3309</t>
  </si>
  <si>
    <t>330W</t>
  </si>
  <si>
    <t>3310</t>
  </si>
  <si>
    <t>3311</t>
  </si>
  <si>
    <t>3312</t>
  </si>
  <si>
    <t>3313</t>
  </si>
  <si>
    <t>3315</t>
  </si>
  <si>
    <t>3316</t>
  </si>
  <si>
    <t>3325</t>
  </si>
  <si>
    <t>332W</t>
  </si>
  <si>
    <t>3330</t>
  </si>
  <si>
    <t>3331</t>
  </si>
  <si>
    <t>3335</t>
  </si>
  <si>
    <t>333W</t>
  </si>
  <si>
    <t>3340</t>
  </si>
  <si>
    <t>3350</t>
  </si>
  <si>
    <t>3351</t>
  </si>
  <si>
    <t>3352</t>
  </si>
  <si>
    <t>3353</t>
  </si>
  <si>
    <t>3355</t>
  </si>
  <si>
    <t>3360</t>
  </si>
  <si>
    <t>3365</t>
  </si>
  <si>
    <t>3366</t>
  </si>
  <si>
    <t>3367</t>
  </si>
  <si>
    <t>3368</t>
  </si>
  <si>
    <t>3369</t>
  </si>
  <si>
    <t>336A</t>
  </si>
  <si>
    <t>3370</t>
  </si>
  <si>
    <t>3371</t>
  </si>
  <si>
    <t>3375</t>
  </si>
  <si>
    <t>3379</t>
  </si>
  <si>
    <t>337A</t>
  </si>
  <si>
    <t>337B</t>
  </si>
  <si>
    <t>337C</t>
  </si>
  <si>
    <t>337S</t>
  </si>
  <si>
    <t>338W</t>
  </si>
  <si>
    <t>3393</t>
  </si>
  <si>
    <t>3394</t>
  </si>
  <si>
    <t>3395</t>
  </si>
  <si>
    <t>3396</t>
  </si>
  <si>
    <t>3397</t>
  </si>
  <si>
    <t>3400</t>
  </si>
  <si>
    <t>3401</t>
  </si>
  <si>
    <t>3403</t>
  </si>
  <si>
    <t>3404</t>
  </si>
  <si>
    <t>3405</t>
  </si>
  <si>
    <t>3406</t>
  </si>
  <si>
    <t>3407</t>
  </si>
  <si>
    <t>3408</t>
  </si>
  <si>
    <t>340A</t>
  </si>
  <si>
    <t>3410</t>
  </si>
  <si>
    <t>3411</t>
  </si>
  <si>
    <t>3412</t>
  </si>
  <si>
    <t>3413</t>
  </si>
  <si>
    <t>3414</t>
  </si>
  <si>
    <t>3415</t>
  </si>
  <si>
    <t>3416</t>
  </si>
  <si>
    <t>341A</t>
  </si>
  <si>
    <t>341W</t>
  </si>
  <si>
    <t>3420</t>
  </si>
  <si>
    <t>3425</t>
  </si>
  <si>
    <t>3426</t>
  </si>
  <si>
    <t>3428</t>
  </si>
  <si>
    <t>3429</t>
  </si>
  <si>
    <t>3430</t>
  </si>
  <si>
    <t>3431</t>
  </si>
  <si>
    <t>3432</t>
  </si>
  <si>
    <t>3433</t>
  </si>
  <si>
    <t>3434</t>
  </si>
  <si>
    <t>3435</t>
  </si>
  <si>
    <t>3440</t>
  </si>
  <si>
    <t>3446</t>
  </si>
  <si>
    <t>3452</t>
  </si>
  <si>
    <t>3453</t>
  </si>
  <si>
    <t>3454</t>
  </si>
  <si>
    <t>3455</t>
  </si>
  <si>
    <t>3456</t>
  </si>
  <si>
    <t>346W</t>
  </si>
  <si>
    <t>347W</t>
  </si>
  <si>
    <t>3480</t>
  </si>
  <si>
    <t>3489</t>
  </si>
  <si>
    <t>348W</t>
  </si>
  <si>
    <t>351I</t>
  </si>
  <si>
    <t>351N</t>
  </si>
  <si>
    <t>351P</t>
  </si>
  <si>
    <t>351S</t>
  </si>
  <si>
    <t>351T</t>
  </si>
  <si>
    <t>351W</t>
  </si>
  <si>
    <t>352I</t>
  </si>
  <si>
    <t>352N</t>
  </si>
  <si>
    <t>352P</t>
  </si>
  <si>
    <t>352S</t>
  </si>
  <si>
    <t>352T</t>
  </si>
  <si>
    <t>352W</t>
  </si>
  <si>
    <t>3530</t>
  </si>
  <si>
    <t>3550</t>
  </si>
  <si>
    <t>3555</t>
  </si>
  <si>
    <t>356W</t>
  </si>
  <si>
    <t>3570</t>
  </si>
  <si>
    <t>357W</t>
  </si>
  <si>
    <t>358W</t>
  </si>
  <si>
    <t>3606</t>
  </si>
  <si>
    <t>360W</t>
  </si>
  <si>
    <t>3610</t>
  </si>
  <si>
    <t>3615</t>
  </si>
  <si>
    <t>361W</t>
  </si>
  <si>
    <t>362I</t>
  </si>
  <si>
    <t>362N</t>
  </si>
  <si>
    <t>362P</t>
  </si>
  <si>
    <t>362S</t>
  </si>
  <si>
    <t>362T</t>
  </si>
  <si>
    <t>362W</t>
  </si>
  <si>
    <t>3631</t>
  </si>
  <si>
    <t>363W</t>
  </si>
  <si>
    <t>364W</t>
  </si>
  <si>
    <t>365W</t>
  </si>
  <si>
    <t>367W</t>
  </si>
  <si>
    <t>3710</t>
  </si>
  <si>
    <t>3715</t>
  </si>
  <si>
    <t>3721</t>
  </si>
  <si>
    <t>372I</t>
  </si>
  <si>
    <t>372S</t>
  </si>
  <si>
    <t>3731</t>
  </si>
  <si>
    <t>376W</t>
  </si>
  <si>
    <t>3800</t>
  </si>
  <si>
    <t>3801</t>
  </si>
  <si>
    <t>3802</t>
  </si>
  <si>
    <t>3803</t>
  </si>
  <si>
    <t>3805</t>
  </si>
  <si>
    <t>3806</t>
  </si>
  <si>
    <t>3807</t>
  </si>
  <si>
    <t>3808</t>
  </si>
  <si>
    <t>3809</t>
  </si>
  <si>
    <t>380A</t>
  </si>
  <si>
    <t>380B</t>
  </si>
  <si>
    <t>380C</t>
  </si>
  <si>
    <t>380E</t>
  </si>
  <si>
    <t>380I</t>
  </si>
  <si>
    <t>3810</t>
  </si>
  <si>
    <t>3812</t>
  </si>
  <si>
    <t>3813</t>
  </si>
  <si>
    <t>3815</t>
  </si>
  <si>
    <t>3816</t>
  </si>
  <si>
    <t>3817</t>
  </si>
  <si>
    <t>3818</t>
  </si>
  <si>
    <t>381A</t>
  </si>
  <si>
    <t>381B</t>
  </si>
  <si>
    <t>381C</t>
  </si>
  <si>
    <t>381D</t>
  </si>
  <si>
    <t>3820</t>
  </si>
  <si>
    <t>3821</t>
  </si>
  <si>
    <t>3822</t>
  </si>
  <si>
    <t>3823</t>
  </si>
  <si>
    <t>3825</t>
  </si>
  <si>
    <t>3826</t>
  </si>
  <si>
    <t>3827</t>
  </si>
  <si>
    <t>3828</t>
  </si>
  <si>
    <t>3829</t>
  </si>
  <si>
    <t>382A</t>
  </si>
  <si>
    <t>382B</t>
  </si>
  <si>
    <t>382C</t>
  </si>
  <si>
    <t>382D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</si>
  <si>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</si>
  <si>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</si>
  <si>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</si>
  <si>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</si>
  <si>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</si>
  <si>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</si>
  <si>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</si>
  <si>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</si>
  <si>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</si>
  <si>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383A</t>
  </si>
  <si>
    <t>383B</t>
  </si>
  <si>
    <t>383D</t>
  </si>
  <si>
    <t>383F</t>
  </si>
  <si>
    <t>383I</t>
  </si>
  <si>
    <t>383P</t>
  </si>
  <si>
    <t>3840</t>
  </si>
  <si>
    <t>3841</t>
  </si>
  <si>
    <t>384A</t>
  </si>
  <si>
    <t>384B</t>
  </si>
  <si>
    <t>384D</t>
  </si>
  <si>
    <t>384F</t>
  </si>
  <si>
    <t>384I</t>
  </si>
  <si>
    <t>384P</t>
  </si>
  <si>
    <t>385A</t>
  </si>
  <si>
    <t>385I</t>
  </si>
  <si>
    <t>386A</t>
  </si>
  <si>
    <t>387A</t>
  </si>
  <si>
    <t>3888</t>
  </si>
  <si>
    <t>388A</t>
  </si>
  <si>
    <t>388B</t>
  </si>
  <si>
    <t>388C</t>
  </si>
  <si>
    <t>3891</t>
  </si>
  <si>
    <t>3897</t>
  </si>
  <si>
    <t>389A</t>
  </si>
  <si>
    <t>389B</t>
  </si>
  <si>
    <t>389I</t>
  </si>
  <si>
    <t>389S</t>
  </si>
  <si>
    <t>389W</t>
  </si>
  <si>
    <t>3900</t>
  </si>
  <si>
    <t>390D</t>
  </si>
  <si>
    <t>390P</t>
  </si>
  <si>
    <t>3910</t>
  </si>
  <si>
    <t>391W</t>
  </si>
  <si>
    <t>392W</t>
  </si>
  <si>
    <t>394W</t>
  </si>
  <si>
    <t>395W</t>
  </si>
  <si>
    <t>397W</t>
  </si>
  <si>
    <t>3999</t>
  </si>
  <si>
    <t>3M01</t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</si>
  <si>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</si>
  <si>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</si>
  <si>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</si>
  <si>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</si>
  <si>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</si>
  <si>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</si>
  <si>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</si>
  <si>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</si>
  <si>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</si>
  <si>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</si>
  <si>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</si>
  <si>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</si>
  <si>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</si>
  <si>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</si>
  <si>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3M16</t>
  </si>
  <si>
    <t>3M17</t>
  </si>
  <si>
    <t>3M18</t>
  </si>
  <si>
    <t>3M19</t>
  </si>
  <si>
    <t>3M20</t>
  </si>
  <si>
    <t>3M21</t>
  </si>
  <si>
    <t>3M22</t>
  </si>
  <si>
    <t>3M23</t>
  </si>
  <si>
    <t>3M24</t>
  </si>
  <si>
    <t>3M25</t>
  </si>
  <si>
    <t>3M26</t>
  </si>
  <si>
    <t>3M27</t>
  </si>
  <si>
    <t>3M28</t>
  </si>
  <si>
    <t>3M29</t>
  </si>
  <si>
    <t>3M30</t>
  </si>
  <si>
    <t>3M31</t>
  </si>
  <si>
    <t>3M32</t>
  </si>
  <si>
    <t>3M33</t>
  </si>
  <si>
    <t>3M34</t>
  </si>
  <si>
    <t>3M35</t>
  </si>
  <si>
    <t>3M36</t>
  </si>
  <si>
    <t>3M37</t>
  </si>
  <si>
    <t>3M38</t>
  </si>
  <si>
    <t>3M39</t>
  </si>
  <si>
    <t>3M40</t>
  </si>
  <si>
    <t>3M41</t>
  </si>
  <si>
    <t>3M42</t>
  </si>
  <si>
    <t>3M43</t>
  </si>
  <si>
    <t>3M44</t>
  </si>
  <si>
    <t>3M45</t>
  </si>
  <si>
    <t>3M46</t>
  </si>
  <si>
    <t>3M47</t>
  </si>
  <si>
    <t>3M48</t>
  </si>
  <si>
    <t>3M49</t>
  </si>
  <si>
    <t>3M50</t>
  </si>
  <si>
    <t>3M51</t>
  </si>
  <si>
    <t>3M52</t>
  </si>
  <si>
    <t>3M53</t>
  </si>
  <si>
    <t>3M54</t>
  </si>
  <si>
    <t>3M55</t>
  </si>
  <si>
    <t>3M56</t>
  </si>
  <si>
    <t>3M57</t>
  </si>
  <si>
    <t>3M58</t>
  </si>
  <si>
    <t>3M59</t>
  </si>
  <si>
    <t>3M60</t>
  </si>
  <si>
    <t>3M61</t>
  </si>
  <si>
    <t>3M62</t>
  </si>
  <si>
    <t>3M63</t>
  </si>
  <si>
    <t>3M64</t>
  </si>
  <si>
    <t>3M65</t>
  </si>
  <si>
    <t>3M66</t>
  </si>
  <si>
    <t>3M67</t>
  </si>
  <si>
    <t>3M68</t>
  </si>
  <si>
    <t>3M69</t>
  </si>
  <si>
    <t>3M70</t>
  </si>
  <si>
    <t>3M71</t>
  </si>
  <si>
    <t>3M72</t>
  </si>
  <si>
    <t>3M73</t>
  </si>
  <si>
    <t>3M74</t>
  </si>
  <si>
    <t>3M75</t>
  </si>
  <si>
    <t>3M76</t>
  </si>
  <si>
    <t>3M77</t>
  </si>
  <si>
    <t>3M78</t>
  </si>
  <si>
    <t>3M79</t>
  </si>
  <si>
    <t>3M80</t>
  </si>
  <si>
    <t>3M81</t>
  </si>
  <si>
    <t>3M82</t>
  </si>
  <si>
    <t>3M83</t>
  </si>
  <si>
    <t>3M84</t>
  </si>
  <si>
    <t>3M85</t>
  </si>
  <si>
    <t>3M86</t>
  </si>
  <si>
    <t>3M87</t>
  </si>
  <si>
    <t>3M88</t>
  </si>
  <si>
    <t>3M89</t>
  </si>
  <si>
    <t>3M90</t>
  </si>
  <si>
    <t>3M91</t>
  </si>
  <si>
    <t>3M92</t>
  </si>
  <si>
    <t>3M93</t>
  </si>
  <si>
    <t>3M94</t>
  </si>
  <si>
    <t>3M95</t>
  </si>
  <si>
    <t>3M96</t>
  </si>
  <si>
    <t>3M97</t>
  </si>
  <si>
    <t>3M98</t>
  </si>
  <si>
    <t>3M99</t>
  </si>
  <si>
    <t>3R01</t>
  </si>
  <si>
    <t>3R02</t>
  </si>
  <si>
    <t>3R03</t>
  </si>
  <si>
    <t>3R04</t>
  </si>
  <si>
    <t>3R05</t>
  </si>
  <si>
    <t>3R06</t>
  </si>
  <si>
    <t>3R07</t>
  </si>
  <si>
    <t>3R08</t>
  </si>
  <si>
    <t>3R09</t>
  </si>
  <si>
    <t>3R10</t>
  </si>
  <si>
    <t>3R11</t>
  </si>
  <si>
    <t>3R12</t>
  </si>
  <si>
    <t>3R13</t>
  </si>
  <si>
    <t>3R14</t>
  </si>
  <si>
    <t>3R15</t>
  </si>
  <si>
    <t>3R16</t>
  </si>
  <si>
    <t>3R17</t>
  </si>
  <si>
    <t>3R19</t>
  </si>
  <si>
    <t>3R20</t>
  </si>
  <si>
    <t>3R21</t>
  </si>
  <si>
    <t>3R22</t>
  </si>
  <si>
    <t>3R23</t>
  </si>
  <si>
    <t>3R24</t>
  </si>
  <si>
    <t>3R25</t>
  </si>
  <si>
    <t>3R26</t>
  </si>
  <si>
    <t>3R27</t>
  </si>
  <si>
    <t>3R28</t>
  </si>
  <si>
    <t>3R29</t>
  </si>
  <si>
    <t>3R30</t>
  </si>
  <si>
    <t>3R31</t>
  </si>
  <si>
    <t>3R32</t>
  </si>
  <si>
    <t>3R33</t>
  </si>
  <si>
    <t>3R34</t>
  </si>
  <si>
    <t>3R35</t>
  </si>
  <si>
    <t>3R36</t>
  </si>
  <si>
    <t>3R37</t>
  </si>
  <si>
    <t>3R38</t>
  </si>
  <si>
    <t>3R39</t>
  </si>
  <si>
    <t>3R40</t>
  </si>
  <si>
    <t>3R41</t>
  </si>
  <si>
    <t>3R42</t>
  </si>
  <si>
    <t>3R43</t>
  </si>
  <si>
    <t>3R44</t>
  </si>
  <si>
    <t>3R45</t>
  </si>
  <si>
    <t>3R46</t>
  </si>
  <si>
    <t>3R47</t>
  </si>
  <si>
    <t>3R48</t>
  </si>
  <si>
    <t>3R49</t>
  </si>
  <si>
    <t>3R50</t>
  </si>
  <si>
    <t>3R51</t>
  </si>
  <si>
    <t>3R52</t>
  </si>
  <si>
    <t>3R53</t>
  </si>
  <si>
    <t>3R54</t>
  </si>
  <si>
    <t>3R55</t>
  </si>
  <si>
    <t>3R56</t>
  </si>
  <si>
    <t>3R57</t>
  </si>
  <si>
    <t>3R58</t>
  </si>
  <si>
    <t>3R59</t>
  </si>
  <si>
    <t>3R60</t>
  </si>
  <si>
    <t>3R61</t>
  </si>
  <si>
    <t>3R62</t>
  </si>
  <si>
    <t>3R63</t>
  </si>
  <si>
    <t>3R64</t>
  </si>
  <si>
    <t>3R65</t>
  </si>
  <si>
    <t>3R66</t>
  </si>
  <si>
    <t>3R67</t>
  </si>
  <si>
    <t>3R68</t>
  </si>
  <si>
    <t>3R69</t>
  </si>
  <si>
    <t>3R70</t>
  </si>
  <si>
    <t>3R71</t>
  </si>
  <si>
    <t>3R72</t>
  </si>
  <si>
    <t>3R73</t>
  </si>
  <si>
    <t>3R74</t>
  </si>
  <si>
    <t>3R75</t>
  </si>
  <si>
    <t>3R76</t>
  </si>
  <si>
    <t>3R77</t>
  </si>
  <si>
    <t>3R78</t>
  </si>
  <si>
    <t>3R79</t>
  </si>
  <si>
    <t>3R80</t>
  </si>
  <si>
    <t>3R81</t>
  </si>
  <si>
    <t>3R82</t>
  </si>
  <si>
    <t>3R83</t>
  </si>
  <si>
    <t>3R84</t>
  </si>
  <si>
    <t>3R85</t>
  </si>
  <si>
    <t>3R86</t>
  </si>
  <si>
    <t>3R87</t>
  </si>
  <si>
    <t>3R88</t>
  </si>
  <si>
    <t>3R89</t>
  </si>
  <si>
    <t>3R90</t>
  </si>
  <si>
    <t>3R91</t>
  </si>
  <si>
    <t>3R92</t>
  </si>
  <si>
    <t>3R93</t>
  </si>
  <si>
    <t>3R94</t>
  </si>
  <si>
    <t>3R95</t>
  </si>
  <si>
    <t>3R96</t>
  </si>
  <si>
    <t>3R97</t>
  </si>
  <si>
    <t>3R98</t>
  </si>
  <si>
    <t>3R99</t>
  </si>
  <si>
    <t>3S01</t>
  </si>
  <si>
    <t>3S02</t>
  </si>
  <si>
    <t>3S03</t>
  </si>
  <si>
    <t>3S04</t>
  </si>
  <si>
    <t>3S05</t>
  </si>
  <si>
    <t>3S06</t>
  </si>
  <si>
    <t>3S07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</si>
  <si>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</si>
  <si>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</si>
  <si>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</si>
  <si>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</si>
  <si>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</si>
  <si>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</si>
  <si>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</si>
  <si>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</si>
  <si>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</si>
  <si>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400A</t>
  </si>
  <si>
    <t>400B</t>
  </si>
  <si>
    <t>400I</t>
  </si>
  <si>
    <t>400S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</si>
  <si>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</si>
  <si>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</si>
  <si>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</si>
  <si>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</si>
  <si>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</si>
  <si>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</si>
  <si>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</si>
  <si>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</si>
  <si>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</si>
  <si>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</si>
  <si>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401A</t>
  </si>
  <si>
    <t>401D</t>
  </si>
  <si>
    <t>4020</t>
  </si>
  <si>
    <t>4021</t>
  </si>
  <si>
    <t>4022</t>
  </si>
  <si>
    <t>4023</t>
  </si>
  <si>
    <t>4024</t>
  </si>
  <si>
    <t>4025</t>
  </si>
  <si>
    <t>4027</t>
  </si>
  <si>
    <t>4028</t>
  </si>
  <si>
    <t>4029</t>
  </si>
  <si>
    <t>402A</t>
  </si>
  <si>
    <t>4030</t>
  </si>
  <si>
    <t>4031</t>
  </si>
  <si>
    <t>4032</t>
  </si>
  <si>
    <t>4033</t>
  </si>
  <si>
    <t>4034</t>
  </si>
  <si>
    <t>4039</t>
  </si>
  <si>
    <t>403A</t>
  </si>
  <si>
    <t>403W</t>
  </si>
  <si>
    <t>4040</t>
  </si>
  <si>
    <t>4041</t>
  </si>
  <si>
    <t>4042</t>
  </si>
  <si>
    <t>4043</t>
  </si>
  <si>
    <t>4044</t>
  </si>
  <si>
    <t>4045</t>
  </si>
  <si>
    <t>404A</t>
  </si>
  <si>
    <t>404B</t>
  </si>
  <si>
    <t>404C</t>
  </si>
  <si>
    <t>404D</t>
  </si>
  <si>
    <t>404E</t>
  </si>
  <si>
    <t>404F</t>
  </si>
  <si>
    <t>404G</t>
  </si>
  <si>
    <t>404H</t>
  </si>
  <si>
    <t>404I</t>
  </si>
  <si>
    <t>404N</t>
  </si>
  <si>
    <t>404S</t>
  </si>
  <si>
    <t>4050</t>
  </si>
  <si>
    <t>4051</t>
  </si>
  <si>
    <t>4052</t>
  </si>
  <si>
    <t>4053</t>
  </si>
  <si>
    <t>4054</t>
  </si>
  <si>
    <t>4055</t>
  </si>
  <si>
    <t>4056</t>
  </si>
  <si>
    <t>4057</t>
  </si>
  <si>
    <t>405A</t>
  </si>
  <si>
    <t>405D</t>
  </si>
  <si>
    <t>406D</t>
  </si>
  <si>
    <t>4070</t>
  </si>
  <si>
    <t>4071</t>
  </si>
  <si>
    <t>4072</t>
  </si>
  <si>
    <t>4073</t>
  </si>
  <si>
    <t>4080</t>
  </si>
  <si>
    <t>4081</t>
  </si>
  <si>
    <t>4085</t>
  </si>
  <si>
    <t>4092</t>
  </si>
  <si>
    <t>4100</t>
  </si>
  <si>
    <t>4101</t>
  </si>
  <si>
    <t>4102</t>
  </si>
  <si>
    <t>4104</t>
  </si>
  <si>
    <t>4105</t>
  </si>
  <si>
    <t>4106</t>
  </si>
  <si>
    <t>4107</t>
  </si>
  <si>
    <t>4108</t>
  </si>
  <si>
    <t>4109</t>
  </si>
  <si>
    <t>410W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</si>
  <si>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</si>
  <si>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</si>
  <si>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</si>
  <si>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</si>
  <si>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</si>
  <si>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</si>
  <si>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</si>
  <si>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</si>
  <si>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</si>
  <si>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</si>
  <si>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411W</t>
  </si>
  <si>
    <t>4120</t>
  </si>
  <si>
    <t>4121</t>
  </si>
  <si>
    <t>4122</t>
  </si>
  <si>
    <t>4123</t>
  </si>
  <si>
    <t>4125</t>
  </si>
  <si>
    <t>4126</t>
  </si>
  <si>
    <t>4127</t>
  </si>
  <si>
    <t>4128</t>
  </si>
  <si>
    <t>4129</t>
  </si>
  <si>
    <t>412W</t>
  </si>
  <si>
    <t>4130</t>
  </si>
  <si>
    <t>4131</t>
  </si>
  <si>
    <t>4135</t>
  </si>
  <si>
    <t>4136</t>
  </si>
  <si>
    <t>4137</t>
  </si>
  <si>
    <t>413W</t>
  </si>
  <si>
    <t>4140</t>
  </si>
  <si>
    <t>4145</t>
  </si>
  <si>
    <t>4150</t>
  </si>
  <si>
    <t>4151</t>
  </si>
  <si>
    <t>4160</t>
  </si>
  <si>
    <t>4188</t>
  </si>
  <si>
    <t>4192</t>
  </si>
  <si>
    <t>4193</t>
  </si>
  <si>
    <t>4194</t>
  </si>
  <si>
    <t>4195</t>
  </si>
  <si>
    <t>4200</t>
  </si>
  <si>
    <t>4201</t>
  </si>
  <si>
    <t>4208</t>
  </si>
  <si>
    <t>4209</t>
  </si>
  <si>
    <t>420A</t>
  </si>
  <si>
    <t>420I</t>
  </si>
  <si>
    <t>420N</t>
  </si>
  <si>
    <t>420P</t>
  </si>
  <si>
    <t>420S</t>
  </si>
  <si>
    <t>420T</t>
  </si>
  <si>
    <t>4214</t>
  </si>
  <si>
    <t>4215</t>
  </si>
  <si>
    <t>4216</t>
  </si>
  <si>
    <t>4217</t>
  </si>
  <si>
    <t>4218</t>
  </si>
  <si>
    <t>4219</t>
  </si>
  <si>
    <t>421A</t>
  </si>
  <si>
    <t>421I</t>
  </si>
  <si>
    <t>421N</t>
  </si>
  <si>
    <t>421P</t>
  </si>
  <si>
    <t>421S</t>
  </si>
  <si>
    <t>421T</t>
  </si>
  <si>
    <t>4220</t>
  </si>
  <si>
    <t>4221</t>
  </si>
  <si>
    <t>4222</t>
  </si>
  <si>
    <t>422A</t>
  </si>
  <si>
    <t>422D</t>
  </si>
  <si>
    <t>422I</t>
  </si>
  <si>
    <t>422N</t>
  </si>
  <si>
    <t>422P</t>
  </si>
  <si>
    <t>422S</t>
  </si>
  <si>
    <t>422T</t>
  </si>
  <si>
    <t>4235</t>
  </si>
  <si>
    <t>423A</t>
  </si>
  <si>
    <t>423D</t>
  </si>
  <si>
    <t>423I</t>
  </si>
  <si>
    <t>423N</t>
  </si>
  <si>
    <t>423P</t>
  </si>
  <si>
    <t>423S</t>
  </si>
  <si>
    <t>423T</t>
  </si>
  <si>
    <t>424A</t>
  </si>
  <si>
    <t>424I</t>
  </si>
  <si>
    <t>424N</t>
  </si>
  <si>
    <t>424P</t>
  </si>
  <si>
    <t>424S</t>
  </si>
  <si>
    <t>424T</t>
  </si>
  <si>
    <t>425A</t>
  </si>
  <si>
    <t>425I</t>
  </si>
  <si>
    <t>425N</t>
  </si>
  <si>
    <t>425P</t>
  </si>
  <si>
    <t>425S</t>
  </si>
  <si>
    <t>425T</t>
  </si>
  <si>
    <t>427D</t>
  </si>
  <si>
    <t>4301</t>
  </si>
  <si>
    <t>430A</t>
  </si>
  <si>
    <t>430D</t>
  </si>
  <si>
    <t>430I</t>
  </si>
  <si>
    <t>430N</t>
  </si>
  <si>
    <t>430P</t>
  </si>
  <si>
    <t>430S</t>
  </si>
  <si>
    <t>430T</t>
  </si>
  <si>
    <t>4310</t>
  </si>
  <si>
    <t>4315</t>
  </si>
  <si>
    <t>431A</t>
  </si>
  <si>
    <t>431I</t>
  </si>
  <si>
    <t>431N</t>
  </si>
  <si>
    <t>431P</t>
  </si>
  <si>
    <t>431S</t>
  </si>
  <si>
    <t>431T</t>
  </si>
  <si>
    <t>432A</t>
  </si>
  <si>
    <t>432D</t>
  </si>
  <si>
    <t>432I</t>
  </si>
  <si>
    <t>432N</t>
  </si>
  <si>
    <t>432P</t>
  </si>
  <si>
    <t>432S</t>
  </si>
  <si>
    <t>432T</t>
  </si>
  <si>
    <t>432W</t>
  </si>
  <si>
    <t>4330</t>
  </si>
  <si>
    <t>4331</t>
  </si>
  <si>
    <t>433I</t>
  </si>
  <si>
    <t>433N</t>
  </si>
  <si>
    <t>433P</t>
  </si>
  <si>
    <t>433S</t>
  </si>
  <si>
    <t>433T</t>
  </si>
  <si>
    <t>434D</t>
  </si>
  <si>
    <t>434I</t>
  </si>
  <si>
    <t>434N</t>
  </si>
  <si>
    <t>434P</t>
  </si>
  <si>
    <t>434S</t>
  </si>
  <si>
    <t>434T</t>
  </si>
  <si>
    <t>4357</t>
  </si>
  <si>
    <t>4358</t>
  </si>
  <si>
    <t>435D</t>
  </si>
  <si>
    <t>435I</t>
  </si>
  <si>
    <t>435N</t>
  </si>
  <si>
    <t>435P</t>
  </si>
  <si>
    <t>435S</t>
  </si>
  <si>
    <t>435T</t>
  </si>
  <si>
    <t>437D</t>
  </si>
  <si>
    <t>4401</t>
  </si>
  <si>
    <t>4407</t>
  </si>
  <si>
    <t>4408</t>
  </si>
  <si>
    <t>4410</t>
  </si>
  <si>
    <t>441D</t>
  </si>
  <si>
    <t>4438</t>
  </si>
  <si>
    <t>443D</t>
  </si>
  <si>
    <t>443I</t>
  </si>
  <si>
    <t>4440</t>
  </si>
  <si>
    <t>4443</t>
  </si>
  <si>
    <t>444D</t>
  </si>
  <si>
    <t>4452</t>
  </si>
  <si>
    <t>4453</t>
  </si>
  <si>
    <t>4454</t>
  </si>
  <si>
    <t>4455</t>
  </si>
  <si>
    <t>4456</t>
  </si>
  <si>
    <t>445D</t>
  </si>
  <si>
    <t>446W</t>
  </si>
  <si>
    <t>447W</t>
  </si>
  <si>
    <t>448I</t>
  </si>
  <si>
    <t>448N</t>
  </si>
  <si>
    <t>448P</t>
  </si>
  <si>
    <t>448S</t>
  </si>
  <si>
    <t>448T</t>
  </si>
  <si>
    <t>4492</t>
  </si>
  <si>
    <t>4493</t>
  </si>
  <si>
    <t>4494</t>
  </si>
  <si>
    <t>4495</t>
  </si>
  <si>
    <t>4496</t>
  </si>
  <si>
    <t>4497</t>
  </si>
  <si>
    <t>449W</t>
  </si>
  <si>
    <t>450W</t>
  </si>
  <si>
    <t>451W</t>
  </si>
  <si>
    <t>452W</t>
  </si>
  <si>
    <t>454W</t>
  </si>
  <si>
    <t>4551</t>
  </si>
  <si>
    <t>4552</t>
  </si>
  <si>
    <t>4558</t>
  </si>
  <si>
    <t>455W</t>
  </si>
  <si>
    <t>456I</t>
  </si>
  <si>
    <t>456N</t>
  </si>
  <si>
    <t>456P</t>
  </si>
  <si>
    <t>456S</t>
  </si>
  <si>
    <t>456T</t>
  </si>
  <si>
    <t>456W</t>
  </si>
  <si>
    <t>457W</t>
  </si>
  <si>
    <t>458I</t>
  </si>
  <si>
    <t>458N</t>
  </si>
  <si>
    <t>458P</t>
  </si>
  <si>
    <t>458S</t>
  </si>
  <si>
    <t>458T</t>
  </si>
  <si>
    <t>458W</t>
  </si>
  <si>
    <t>459I</t>
  </si>
  <si>
    <t>459N</t>
  </si>
  <si>
    <t>459P</t>
  </si>
  <si>
    <t>459S</t>
  </si>
  <si>
    <t>459T</t>
  </si>
  <si>
    <t>459W</t>
  </si>
  <si>
    <t>460A</t>
  </si>
  <si>
    <t>460I</t>
  </si>
  <si>
    <t>460N</t>
  </si>
  <si>
    <t>460P</t>
  </si>
  <si>
    <t>460S</t>
  </si>
  <si>
    <t>460T</t>
  </si>
  <si>
    <t>460W</t>
  </si>
  <si>
    <t>4615</t>
  </si>
  <si>
    <t>461A</t>
  </si>
  <si>
    <t>461I</t>
  </si>
  <si>
    <t>461N</t>
  </si>
  <si>
    <t>461P</t>
  </si>
  <si>
    <t>461S</t>
  </si>
  <si>
    <t>461T</t>
  </si>
  <si>
    <t>4626</t>
  </si>
  <si>
    <t>462A</t>
  </si>
  <si>
    <t>462W</t>
  </si>
  <si>
    <t>4630</t>
  </si>
  <si>
    <t>4631</t>
  </si>
  <si>
    <t>463W</t>
  </si>
  <si>
    <t>464W</t>
  </si>
  <si>
    <t>465W</t>
  </si>
  <si>
    <t>466W</t>
  </si>
  <si>
    <t>4671</t>
  </si>
  <si>
    <t>468W</t>
  </si>
  <si>
    <t>4691</t>
  </si>
  <si>
    <t>4692</t>
  </si>
  <si>
    <t>4693</t>
  </si>
  <si>
    <t>4694</t>
  </si>
  <si>
    <t>4695</t>
  </si>
  <si>
    <t>469W</t>
  </si>
  <si>
    <t>4701</t>
  </si>
  <si>
    <t>470A</t>
  </si>
  <si>
    <t>4715</t>
  </si>
  <si>
    <t>471W</t>
  </si>
  <si>
    <t>4720</t>
  </si>
  <si>
    <t>4721</t>
  </si>
  <si>
    <t>4722</t>
  </si>
  <si>
    <t>4726</t>
  </si>
  <si>
    <t>4727</t>
  </si>
  <si>
    <t>472A</t>
  </si>
  <si>
    <t>472B</t>
  </si>
  <si>
    <t>472C</t>
  </si>
  <si>
    <t>472D</t>
  </si>
  <si>
    <t>472W</t>
  </si>
  <si>
    <t>4730</t>
  </si>
  <si>
    <t>4731</t>
  </si>
  <si>
    <t>4732</t>
  </si>
  <si>
    <t>4733</t>
  </si>
  <si>
    <t>473W</t>
  </si>
  <si>
    <t>474W</t>
  </si>
  <si>
    <t>476W</t>
  </si>
  <si>
    <t>4771</t>
  </si>
  <si>
    <t>4775</t>
  </si>
  <si>
    <t>4801</t>
  </si>
  <si>
    <t>4810</t>
  </si>
  <si>
    <t>481W</t>
  </si>
  <si>
    <t>482W</t>
  </si>
  <si>
    <t>483W</t>
  </si>
  <si>
    <t>484W</t>
  </si>
  <si>
    <t>485W</t>
  </si>
  <si>
    <t>487W</t>
  </si>
  <si>
    <t>488W</t>
  </si>
  <si>
    <t>4901</t>
  </si>
  <si>
    <t>4902</t>
  </si>
  <si>
    <t>4903</t>
  </si>
  <si>
    <t>4904</t>
  </si>
  <si>
    <t>4905</t>
  </si>
  <si>
    <t>490A</t>
  </si>
  <si>
    <t>490W</t>
  </si>
  <si>
    <t>4915</t>
  </si>
  <si>
    <t>4916</t>
  </si>
  <si>
    <t>491A</t>
  </si>
  <si>
    <t>491B</t>
  </si>
  <si>
    <t>491W</t>
  </si>
  <si>
    <t>492A</t>
  </si>
  <si>
    <t>4930</t>
  </si>
  <si>
    <t>4931</t>
  </si>
  <si>
    <t>4932</t>
  </si>
  <si>
    <t>4933</t>
  </si>
  <si>
    <t>493A</t>
  </si>
  <si>
    <t>493W</t>
  </si>
  <si>
    <t>494A</t>
  </si>
  <si>
    <t>495A</t>
  </si>
  <si>
    <t>495W</t>
  </si>
  <si>
    <t>496A</t>
  </si>
  <si>
    <t>496W</t>
  </si>
  <si>
    <t>497A</t>
  </si>
  <si>
    <t>4996</t>
  </si>
  <si>
    <t>4997</t>
  </si>
  <si>
    <t>4998</t>
  </si>
  <si>
    <t>4999</t>
  </si>
  <si>
    <t>4M01</t>
  </si>
  <si>
    <t>4M02</t>
  </si>
  <si>
    <t>4M03</t>
  </si>
  <si>
    <t>4M04</t>
  </si>
  <si>
    <t>4M05</t>
  </si>
  <si>
    <t>4M06</t>
  </si>
  <si>
    <t>4M07</t>
  </si>
  <si>
    <t>4M08</t>
  </si>
  <si>
    <t>4M09</t>
  </si>
  <si>
    <t>4M10</t>
  </si>
  <si>
    <t>4M11</t>
  </si>
  <si>
    <t>4M12</t>
  </si>
  <si>
    <t>4M13</t>
  </si>
  <si>
    <t>4M14</t>
  </si>
  <si>
    <t>4M15</t>
  </si>
  <si>
    <t>4M16</t>
  </si>
  <si>
    <t>4M17</t>
  </si>
  <si>
    <t>4M18</t>
  </si>
  <si>
    <t>4M19</t>
  </si>
  <si>
    <t>4M20</t>
  </si>
  <si>
    <t>4M21</t>
  </si>
  <si>
    <t>4M22</t>
  </si>
  <si>
    <t>4M23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</si>
  <si>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</si>
  <si>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</si>
  <si>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</si>
  <si>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</si>
  <si>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</si>
  <si>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</si>
  <si>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</si>
  <si>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</si>
  <si>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</si>
  <si>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</si>
  <si>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</si>
  <si>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</si>
  <si>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</si>
  <si>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</si>
  <si>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</si>
  <si>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</si>
  <si>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</si>
  <si>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</si>
  <si>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</si>
  <si>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</si>
  <si>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</si>
  <si>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</si>
  <si>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</si>
  <si>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</si>
  <si>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</si>
  <si>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</si>
  <si>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</si>
  <si>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</si>
  <si>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</si>
  <si>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</si>
  <si>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</si>
  <si>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</si>
  <si>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</si>
  <si>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</si>
  <si>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</si>
  <si>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</si>
  <si>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</si>
  <si>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</si>
  <si>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</si>
  <si>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</si>
  <si>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</si>
  <si>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</si>
  <si>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</si>
  <si>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</si>
  <si>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</si>
  <si>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</si>
  <si>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</si>
  <si>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</si>
  <si>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</si>
  <si>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</si>
  <si>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504A</t>
  </si>
  <si>
    <t>504B</t>
  </si>
  <si>
    <t>504C</t>
  </si>
  <si>
    <t>504D</t>
  </si>
  <si>
    <t>504E</t>
  </si>
  <si>
    <t>504F</t>
  </si>
  <si>
    <t>504G</t>
  </si>
  <si>
    <t>504H</t>
  </si>
  <si>
    <t>504I</t>
  </si>
  <si>
    <t>504L</t>
  </si>
  <si>
    <t>504S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</si>
  <si>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</si>
  <si>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</si>
  <si>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</si>
  <si>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</si>
  <si>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</si>
  <si>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</si>
  <si>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</si>
  <si>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</si>
  <si>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</si>
  <si>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</si>
  <si>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505A</t>
  </si>
  <si>
    <t>505B</t>
  </si>
  <si>
    <t>505C</t>
  </si>
  <si>
    <t>505D</t>
  </si>
  <si>
    <t>505H</t>
  </si>
  <si>
    <t>505L</t>
  </si>
  <si>
    <t>505M</t>
  </si>
  <si>
    <t>505N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</si>
  <si>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</si>
  <si>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</si>
  <si>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</si>
  <si>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</si>
  <si>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</si>
  <si>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</si>
  <si>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</si>
  <si>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</si>
  <si>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</si>
  <si>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</si>
  <si>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</si>
  <si>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</si>
  <si>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</si>
  <si>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</si>
  <si>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</si>
  <si>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</si>
  <si>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</si>
  <si>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</si>
  <si>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</si>
  <si>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</si>
  <si>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</si>
  <si>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</si>
  <si>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</si>
  <si>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</si>
  <si>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</si>
  <si>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</si>
  <si>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</si>
  <si>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</si>
  <si>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</si>
  <si>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</si>
  <si>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</si>
  <si>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</si>
  <si>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</si>
  <si>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</si>
  <si>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</si>
  <si>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</si>
  <si>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</si>
  <si>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</si>
  <si>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</si>
  <si>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</si>
  <si>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</si>
  <si>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</si>
  <si>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</si>
  <si>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</si>
  <si>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</si>
  <si>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</si>
  <si>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</si>
  <si>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</si>
  <si>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</si>
  <si>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</si>
  <si>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510D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</si>
  <si>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</si>
  <si>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</si>
  <si>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</si>
  <si>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</si>
  <si>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</si>
  <si>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</si>
  <si>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</si>
  <si>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</si>
  <si>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</si>
  <si>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</si>
  <si>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</si>
  <si>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</si>
  <si>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</si>
  <si>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</si>
  <si>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</si>
  <si>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</si>
  <si>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</si>
  <si>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</si>
  <si>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</si>
  <si>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</si>
  <si>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</si>
  <si>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</si>
  <si>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</si>
  <si>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</si>
  <si>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</si>
  <si>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</si>
  <si>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</si>
  <si>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</si>
  <si>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</si>
  <si>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</si>
  <si>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</si>
  <si>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</si>
  <si>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</si>
  <si>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</si>
  <si>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</si>
  <si>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</si>
  <si>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</si>
  <si>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</si>
  <si>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</si>
  <si>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</si>
  <si>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</si>
  <si>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</si>
  <si>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</si>
  <si>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</si>
  <si>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</si>
  <si>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</si>
  <si>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</si>
  <si>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</si>
  <si>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</si>
  <si>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</si>
  <si>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515D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</si>
  <si>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</si>
  <si>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</si>
  <si>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</si>
  <si>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</si>
  <si>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</si>
  <si>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</si>
  <si>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</si>
  <si>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</si>
  <si>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</si>
  <si>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</si>
  <si>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516D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</si>
  <si>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</si>
  <si>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</si>
  <si>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</si>
  <si>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</si>
  <si>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</si>
  <si>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</si>
  <si>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</si>
  <si>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</si>
  <si>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</si>
  <si>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</si>
  <si>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517D</t>
  </si>
  <si>
    <t>517N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</si>
  <si>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</si>
  <si>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</si>
  <si>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</si>
  <si>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</si>
  <si>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</si>
  <si>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</si>
  <si>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</si>
  <si>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</si>
  <si>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</si>
  <si>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</si>
  <si>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</si>
  <si>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</si>
  <si>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</si>
  <si>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</si>
  <si>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</si>
  <si>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</si>
  <si>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</si>
  <si>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</si>
  <si>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</si>
  <si>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</si>
  <si>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</si>
  <si>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</si>
  <si>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</si>
  <si>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</si>
  <si>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</si>
  <si>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</si>
  <si>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</si>
  <si>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</si>
  <si>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</si>
  <si>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</si>
  <si>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520D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</si>
  <si>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</si>
  <si>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</si>
  <si>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</si>
  <si>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</si>
  <si>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</si>
  <si>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</si>
  <si>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</si>
  <si>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</si>
  <si>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</si>
  <si>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</si>
  <si>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</si>
  <si>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</si>
  <si>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</si>
  <si>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</si>
  <si>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</si>
  <si>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</si>
  <si>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</si>
  <si>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</si>
  <si>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</si>
  <si>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</si>
  <si>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522D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</si>
  <si>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</si>
  <si>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</si>
  <si>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</si>
  <si>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</si>
  <si>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</si>
  <si>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</si>
  <si>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</si>
  <si>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</si>
  <si>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</si>
  <si>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</si>
  <si>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</si>
  <si>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</si>
  <si>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</si>
  <si>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</si>
  <si>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</si>
  <si>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</si>
  <si>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</si>
  <si>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</si>
  <si>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</si>
  <si>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</si>
  <si>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</si>
  <si>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</si>
  <si>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</si>
  <si>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</si>
  <si>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</si>
  <si>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</si>
  <si>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</si>
  <si>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</si>
  <si>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</si>
  <si>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</si>
  <si>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</si>
  <si>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</si>
  <si>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</si>
  <si>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</si>
  <si>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</si>
  <si>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</si>
  <si>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</si>
  <si>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</si>
  <si>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</si>
  <si>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</si>
  <si>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</si>
  <si>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</si>
  <si>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</si>
  <si>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</si>
  <si>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</si>
  <si>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</si>
  <si>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</si>
  <si>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</si>
  <si>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</si>
  <si>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</si>
  <si>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527I</t>
  </si>
  <si>
    <t>527N</t>
  </si>
  <si>
    <t>527P</t>
  </si>
  <si>
    <t>527S</t>
  </si>
  <si>
    <t>527T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</si>
  <si>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</si>
  <si>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</si>
  <si>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</si>
  <si>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</si>
  <si>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</si>
  <si>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</si>
  <si>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</si>
  <si>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</si>
  <si>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</si>
  <si>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</si>
  <si>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528I</t>
  </si>
  <si>
    <t>528N</t>
  </si>
  <si>
    <t>528P</t>
  </si>
  <si>
    <t>528S</t>
  </si>
  <si>
    <t>528T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</si>
  <si>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</si>
  <si>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</si>
  <si>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</si>
  <si>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</si>
  <si>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</si>
  <si>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</si>
  <si>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</si>
  <si>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</si>
  <si>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</si>
  <si>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</si>
  <si>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</si>
  <si>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</si>
  <si>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</si>
  <si>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</si>
  <si>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</si>
  <si>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</si>
  <si>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</si>
  <si>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</si>
  <si>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</si>
  <si>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</si>
  <si>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</si>
  <si>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</si>
  <si>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</si>
  <si>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</si>
  <si>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</si>
  <si>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</si>
  <si>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</si>
  <si>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</si>
  <si>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</si>
  <si>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</si>
  <si>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</si>
  <si>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</si>
  <si>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</si>
  <si>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</si>
  <si>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5325</t>
  </si>
  <si>
    <t>5326</t>
  </si>
  <si>
    <t>5328</t>
  </si>
  <si>
    <t>5329</t>
  </si>
  <si>
    <t>5331</t>
  </si>
  <si>
    <t>5332</t>
  </si>
  <si>
    <t>5334</t>
  </si>
  <si>
    <t>5335</t>
  </si>
  <si>
    <t>5336</t>
  </si>
  <si>
    <t>5337</t>
  </si>
  <si>
    <t>5340</t>
  </si>
  <si>
    <t>5341</t>
  </si>
  <si>
    <t>5343</t>
  </si>
  <si>
    <t>5344</t>
  </si>
  <si>
    <t>5345</t>
  </si>
  <si>
    <t>5346</t>
  </si>
  <si>
    <t>5347</t>
  </si>
  <si>
    <t>5348</t>
  </si>
  <si>
    <t>5350</t>
  </si>
  <si>
    <t>5351</t>
  </si>
  <si>
    <t>5352</t>
  </si>
  <si>
    <t>5353</t>
  </si>
  <si>
    <t>5354</t>
  </si>
  <si>
    <t>5355</t>
  </si>
  <si>
    <t>5356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</si>
  <si>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</si>
  <si>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</si>
  <si>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</si>
  <si>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</si>
  <si>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</si>
  <si>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</si>
  <si>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</si>
  <si>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</si>
  <si>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</si>
  <si>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</si>
  <si>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</si>
  <si>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</si>
  <si>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</si>
  <si>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5375</t>
  </si>
  <si>
    <t>5376</t>
  </si>
  <si>
    <t>5377</t>
  </si>
  <si>
    <t>5378</t>
  </si>
  <si>
    <t>5380</t>
  </si>
  <si>
    <t>5381</t>
  </si>
  <si>
    <t>5385</t>
  </si>
  <si>
    <t>5386</t>
  </si>
  <si>
    <t>5387</t>
  </si>
  <si>
    <t>5388</t>
  </si>
  <si>
    <t>5390</t>
  </si>
  <si>
    <t>5391</t>
  </si>
  <si>
    <t>5392</t>
  </si>
  <si>
    <t>5393</t>
  </si>
  <si>
    <t>5394</t>
  </si>
  <si>
    <t>5397</t>
  </si>
  <si>
    <t>5398</t>
  </si>
  <si>
    <t>5399</t>
  </si>
  <si>
    <t>5400</t>
  </si>
  <si>
    <t>5401</t>
  </si>
  <si>
    <t>5403</t>
  </si>
  <si>
    <t>5404</t>
  </si>
  <si>
    <t>5405</t>
  </si>
  <si>
    <t>5406</t>
  </si>
  <si>
    <t>5407</t>
  </si>
  <si>
    <t>5408</t>
  </si>
  <si>
    <t>5409</t>
  </si>
  <si>
    <t>540S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</si>
  <si>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</si>
  <si>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</si>
  <si>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</si>
  <si>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</si>
  <si>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</si>
  <si>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</si>
  <si>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</si>
  <si>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</si>
  <si>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</si>
  <si>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541S</t>
  </si>
  <si>
    <t>5420</t>
  </si>
  <si>
    <t>5421</t>
  </si>
  <si>
    <t>5422</t>
  </si>
  <si>
    <t>5423</t>
  </si>
  <si>
    <t>5425</t>
  </si>
  <si>
    <t>5426</t>
  </si>
  <si>
    <t>5428</t>
  </si>
  <si>
    <t>5429</t>
  </si>
  <si>
    <t>542S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</si>
  <si>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</si>
  <si>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</si>
  <si>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</si>
  <si>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</si>
  <si>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</si>
  <si>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</si>
  <si>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</si>
  <si>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</si>
  <si>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</si>
  <si>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</si>
  <si>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</si>
  <si>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</si>
  <si>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5443</t>
  </si>
  <si>
    <t>5444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</si>
  <si>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</si>
  <si>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</si>
  <si>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</si>
  <si>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</si>
  <si>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</si>
  <si>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</si>
  <si>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</si>
  <si>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</si>
  <si>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</si>
  <si>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</si>
  <si>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</si>
  <si>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5458</t>
  </si>
  <si>
    <t>5459</t>
  </si>
  <si>
    <t>5460</t>
  </si>
  <si>
    <t>5461</t>
  </si>
  <si>
    <t>5462</t>
  </si>
  <si>
    <t>5464</t>
  </si>
  <si>
    <t>5465</t>
  </si>
  <si>
    <t>5467</t>
  </si>
  <si>
    <t>5468</t>
  </si>
  <si>
    <t>5470</t>
  </si>
  <si>
    <t>5471</t>
  </si>
  <si>
    <t>5472</t>
  </si>
  <si>
    <t>5473</t>
  </si>
  <si>
    <t>5475</t>
  </si>
  <si>
    <t>5476</t>
  </si>
  <si>
    <t>5478</t>
  </si>
  <si>
    <t>5479</t>
  </si>
  <si>
    <t>5480</t>
  </si>
  <si>
    <t>5481</t>
  </si>
  <si>
    <t>5482</t>
  </si>
  <si>
    <t>5484</t>
  </si>
  <si>
    <t>5485</t>
  </si>
  <si>
    <t>5487</t>
  </si>
  <si>
    <t>5488</t>
  </si>
  <si>
    <t>5490</t>
  </si>
  <si>
    <t>5491</t>
  </si>
  <si>
    <t>5492</t>
  </si>
  <si>
    <t>5493</t>
  </si>
  <si>
    <t>5494</t>
  </si>
  <si>
    <t>5495</t>
  </si>
  <si>
    <t>5496</t>
  </si>
  <si>
    <t>5500</t>
  </si>
  <si>
    <t>5501</t>
  </si>
  <si>
    <t>5502</t>
  </si>
  <si>
    <t>5504</t>
  </si>
  <si>
    <t>5505</t>
  </si>
  <si>
    <t>5506</t>
  </si>
  <si>
    <t>550W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</si>
  <si>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</si>
  <si>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</si>
  <si>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</si>
  <si>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</si>
  <si>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</si>
  <si>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</si>
  <si>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</si>
  <si>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</si>
  <si>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</si>
  <si>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</si>
  <si>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551D</t>
  </si>
  <si>
    <t>551W</t>
  </si>
  <si>
    <t>5520</t>
  </si>
  <si>
    <t>5521</t>
  </si>
  <si>
    <t>5522</t>
  </si>
  <si>
    <t>5523</t>
  </si>
  <si>
    <t>5524</t>
  </si>
  <si>
    <t>5525</t>
  </si>
  <si>
    <t>5526</t>
  </si>
  <si>
    <t>5527</t>
  </si>
  <si>
    <t>552D</t>
  </si>
  <si>
    <t>5537</t>
  </si>
  <si>
    <t>553D</t>
  </si>
  <si>
    <t>5541</t>
  </si>
  <si>
    <t>5548</t>
  </si>
  <si>
    <t>554D</t>
  </si>
  <si>
    <t>554S</t>
  </si>
  <si>
    <t>5551</t>
  </si>
  <si>
    <t>5552</t>
  </si>
  <si>
    <t>5555</t>
  </si>
  <si>
    <t>555D</t>
  </si>
  <si>
    <t>555S</t>
  </si>
  <si>
    <t>5563</t>
  </si>
  <si>
    <t>5566</t>
  </si>
  <si>
    <t>5568</t>
  </si>
  <si>
    <t>556D</t>
  </si>
  <si>
    <t>5570</t>
  </si>
  <si>
    <t>5581</t>
  </si>
  <si>
    <t>5609</t>
  </si>
  <si>
    <t>5630</t>
  </si>
  <si>
    <t>5638</t>
  </si>
  <si>
    <t>563G</t>
  </si>
  <si>
    <t>5648</t>
  </si>
  <si>
    <t>564G</t>
  </si>
  <si>
    <t>565G</t>
  </si>
  <si>
    <t>568S</t>
  </si>
  <si>
    <t>569S</t>
  </si>
  <si>
    <t>570D</t>
  </si>
  <si>
    <t>570S</t>
  </si>
  <si>
    <t>571D</t>
  </si>
  <si>
    <t>5724</t>
  </si>
  <si>
    <t>5884</t>
  </si>
  <si>
    <t>590D</t>
  </si>
  <si>
    <t>591D</t>
  </si>
  <si>
    <t>5957</t>
  </si>
  <si>
    <t>5958</t>
  </si>
  <si>
    <t>5961</t>
  </si>
  <si>
    <t>5962</t>
  </si>
  <si>
    <t>5977</t>
  </si>
  <si>
    <t>5978</t>
  </si>
  <si>
    <t>5979</t>
  </si>
  <si>
    <t>5998</t>
  </si>
  <si>
    <t>5999</t>
  </si>
  <si>
    <t>6000</t>
  </si>
  <si>
    <t>603D</t>
  </si>
  <si>
    <t>6063</t>
  </si>
  <si>
    <t>6122</t>
  </si>
  <si>
    <t>6203</t>
  </si>
  <si>
    <t>6300</t>
  </si>
  <si>
    <t>6303</t>
  </si>
  <si>
    <t>6306</t>
  </si>
  <si>
    <t>6308</t>
  </si>
  <si>
    <t>631I</t>
  </si>
  <si>
    <t>631N</t>
  </si>
  <si>
    <t>631P</t>
  </si>
  <si>
    <t>631S</t>
  </si>
  <si>
    <t>631T</t>
  </si>
  <si>
    <t>6401</t>
  </si>
  <si>
    <t>6410</t>
  </si>
  <si>
    <t>6421</t>
  </si>
  <si>
    <t>6440</t>
  </si>
  <si>
    <t>6443</t>
  </si>
  <si>
    <t>6493</t>
  </si>
  <si>
    <t>6494</t>
  </si>
  <si>
    <t>6496</t>
  </si>
  <si>
    <t>649A</t>
  </si>
  <si>
    <t>649B</t>
  </si>
  <si>
    <t>649C</t>
  </si>
  <si>
    <t>649G</t>
  </si>
  <si>
    <t>649H</t>
  </si>
  <si>
    <t>649I</t>
  </si>
  <si>
    <t>649N</t>
  </si>
  <si>
    <t>649P</t>
  </si>
  <si>
    <t>649R</t>
  </si>
  <si>
    <t>649S</t>
  </si>
  <si>
    <t>650T</t>
  </si>
  <si>
    <t>651T</t>
  </si>
  <si>
    <t>6526</t>
  </si>
  <si>
    <t>652T</t>
  </si>
  <si>
    <t>653T</t>
  </si>
  <si>
    <t>654T</t>
  </si>
  <si>
    <t>6551</t>
  </si>
  <si>
    <t>6552</t>
  </si>
  <si>
    <t>6553</t>
  </si>
  <si>
    <t>655T</t>
  </si>
  <si>
    <t>656T</t>
  </si>
  <si>
    <t>657T</t>
  </si>
  <si>
    <t>658T</t>
  </si>
  <si>
    <t>659T</t>
  </si>
  <si>
    <t>660T</t>
  </si>
  <si>
    <t>6610</t>
  </si>
  <si>
    <t>670T</t>
  </si>
  <si>
    <t>671A</t>
  </si>
  <si>
    <t>671B</t>
  </si>
  <si>
    <t>671C</t>
  </si>
  <si>
    <t>671D</t>
  </si>
  <si>
    <t>671E</t>
  </si>
  <si>
    <t>671F</t>
  </si>
  <si>
    <t>671G</t>
  </si>
  <si>
    <t>671H</t>
  </si>
  <si>
    <t>671I</t>
  </si>
  <si>
    <t>671L</t>
  </si>
  <si>
    <t>671M</t>
  </si>
  <si>
    <t>671N</t>
  </si>
  <si>
    <t>6728</t>
  </si>
  <si>
    <t>6729</t>
  </si>
  <si>
    <t>672A</t>
  </si>
  <si>
    <t>672B</t>
  </si>
  <si>
    <t>672T</t>
  </si>
  <si>
    <t>673P</t>
  </si>
  <si>
    <t>673T</t>
  </si>
  <si>
    <t>6759</t>
  </si>
  <si>
    <t>675A</t>
  </si>
  <si>
    <t>675B</t>
  </si>
  <si>
    <t>6760</t>
  </si>
  <si>
    <t>6761</t>
  </si>
  <si>
    <t>6762</t>
  </si>
  <si>
    <t>6763</t>
  </si>
  <si>
    <t>6765</t>
  </si>
  <si>
    <t>6768</t>
  </si>
  <si>
    <t>6769</t>
  </si>
  <si>
    <t>676A</t>
  </si>
  <si>
    <t>676B</t>
  </si>
  <si>
    <t>676C</t>
  </si>
  <si>
    <t>676D</t>
  </si>
  <si>
    <t>676E</t>
  </si>
  <si>
    <t>676F</t>
  </si>
  <si>
    <t>676G</t>
  </si>
  <si>
    <t>676H</t>
  </si>
  <si>
    <t>676I</t>
  </si>
  <si>
    <t>676J</t>
  </si>
  <si>
    <t>676K</t>
  </si>
  <si>
    <t>676L</t>
  </si>
  <si>
    <t>676P</t>
  </si>
  <si>
    <t>676R</t>
  </si>
  <si>
    <t>676T</t>
  </si>
  <si>
    <t>6770</t>
  </si>
  <si>
    <t>6771</t>
  </si>
  <si>
    <t>6772</t>
  </si>
  <si>
    <t>6773</t>
  </si>
  <si>
    <t>6774</t>
  </si>
  <si>
    <t>6775</t>
  </si>
  <si>
    <t>6776</t>
  </si>
  <si>
    <t>6778</t>
  </si>
  <si>
    <t>677A</t>
  </si>
  <si>
    <t>677B</t>
  </si>
  <si>
    <t>677C</t>
  </si>
  <si>
    <t>677D</t>
  </si>
  <si>
    <t>677E</t>
  </si>
  <si>
    <t>677F</t>
  </si>
  <si>
    <t>677G</t>
  </si>
  <si>
    <t>677H</t>
  </si>
  <si>
    <t>677I</t>
  </si>
  <si>
    <t>677J</t>
  </si>
  <si>
    <t>677K</t>
  </si>
  <si>
    <t>677L</t>
  </si>
  <si>
    <t>677N</t>
  </si>
  <si>
    <t>677P</t>
  </si>
  <si>
    <t>677R</t>
  </si>
  <si>
    <t>677S</t>
  </si>
  <si>
    <t>677T</t>
  </si>
  <si>
    <t>6780</t>
  </si>
  <si>
    <t>6781</t>
  </si>
  <si>
    <t>6782</t>
  </si>
  <si>
    <t>6783</t>
  </si>
  <si>
    <t>6786</t>
  </si>
  <si>
    <t>6787</t>
  </si>
  <si>
    <t>6788</t>
  </si>
  <si>
    <t>6789</t>
  </si>
  <si>
    <t>678A</t>
  </si>
  <si>
    <t>678B</t>
  </si>
  <si>
    <t>678C</t>
  </si>
  <si>
    <t>678D</t>
  </si>
  <si>
    <t>678F</t>
  </si>
  <si>
    <t>678G</t>
  </si>
  <si>
    <t>678H</t>
  </si>
  <si>
    <t>678I</t>
  </si>
  <si>
    <t>678M</t>
  </si>
  <si>
    <t>678N</t>
  </si>
  <si>
    <t>678P</t>
  </si>
  <si>
    <t>678Q</t>
  </si>
  <si>
    <t>678R</t>
  </si>
  <si>
    <t>678S</t>
  </si>
  <si>
    <t>678T</t>
  </si>
  <si>
    <t>678W</t>
  </si>
  <si>
    <t>678Z</t>
  </si>
  <si>
    <t>6790</t>
  </si>
  <si>
    <t>679I</t>
  </si>
  <si>
    <t>679S</t>
  </si>
  <si>
    <t>679T</t>
  </si>
  <si>
    <t>6804</t>
  </si>
  <si>
    <t>6806</t>
  </si>
  <si>
    <t>6809</t>
  </si>
  <si>
    <t>680I</t>
  </si>
  <si>
    <t>680M</t>
  </si>
  <si>
    <t>680N</t>
  </si>
  <si>
    <t>680S</t>
  </si>
  <si>
    <t>680T</t>
  </si>
  <si>
    <t>6810</t>
  </si>
  <si>
    <t>6811</t>
  </si>
  <si>
    <t>6818</t>
  </si>
  <si>
    <t>681A</t>
  </si>
  <si>
    <t>681B</t>
  </si>
  <si>
    <t>681C</t>
  </si>
  <si>
    <t>681I</t>
  </si>
  <si>
    <t>681S</t>
  </si>
  <si>
    <t>681T</t>
  </si>
  <si>
    <t>6820</t>
  </si>
  <si>
    <t>6823</t>
  </si>
  <si>
    <t>6825</t>
  </si>
  <si>
    <t>682A</t>
  </si>
  <si>
    <t>682B</t>
  </si>
  <si>
    <t>682I</t>
  </si>
  <si>
    <t>682M</t>
  </si>
  <si>
    <t>682N</t>
  </si>
  <si>
    <t>682S</t>
  </si>
  <si>
    <t>682T</t>
  </si>
  <si>
    <t>6830</t>
  </si>
  <si>
    <t>6834</t>
  </si>
  <si>
    <t>683I</t>
  </si>
  <si>
    <t>683N</t>
  </si>
  <si>
    <t>683S</t>
  </si>
  <si>
    <t>683T</t>
  </si>
  <si>
    <t>683Z</t>
  </si>
  <si>
    <t>684T</t>
  </si>
  <si>
    <t>685T</t>
  </si>
  <si>
    <t>686T</t>
  </si>
  <si>
    <t>687T</t>
  </si>
  <si>
    <t>688T</t>
  </si>
  <si>
    <t>689T</t>
  </si>
  <si>
    <t>6906</t>
  </si>
  <si>
    <t>690T</t>
  </si>
  <si>
    <t>691T</t>
  </si>
  <si>
    <t>692T</t>
  </si>
  <si>
    <t>693T</t>
  </si>
  <si>
    <t>694T</t>
  </si>
  <si>
    <t>695T</t>
  </si>
  <si>
    <t>7000</t>
  </si>
  <si>
    <t>7009</t>
  </si>
  <si>
    <t>7010</t>
  </si>
  <si>
    <t>7011</t>
  </si>
  <si>
    <t>7012</t>
  </si>
  <si>
    <t>7013</t>
  </si>
  <si>
    <t>7014</t>
  </si>
  <si>
    <t>7015</t>
  </si>
  <si>
    <t>7020</t>
  </si>
  <si>
    <t>702W</t>
  </si>
  <si>
    <t>703D</t>
  </si>
  <si>
    <t>703I</t>
  </si>
  <si>
    <t>703N</t>
  </si>
  <si>
    <t>703P</t>
  </si>
  <si>
    <t>703S</t>
  </si>
  <si>
    <t>703T</t>
  </si>
  <si>
    <t>703W</t>
  </si>
  <si>
    <t>7044</t>
  </si>
  <si>
    <t>7045</t>
  </si>
  <si>
    <t>704I</t>
  </si>
  <si>
    <t>704N</t>
  </si>
  <si>
    <t>704P</t>
  </si>
  <si>
    <t>704S</t>
  </si>
  <si>
    <t>704T</t>
  </si>
  <si>
    <t>704W</t>
  </si>
  <si>
    <t>7050</t>
  </si>
  <si>
    <t>7051</t>
  </si>
  <si>
    <t>7052</t>
  </si>
  <si>
    <t>7053</t>
  </si>
  <si>
    <t>7056</t>
  </si>
  <si>
    <t>7057</t>
  </si>
  <si>
    <t>7058</t>
  </si>
  <si>
    <t>7059</t>
  </si>
  <si>
    <t>705I</t>
  </si>
  <si>
    <t>705N</t>
  </si>
  <si>
    <t>705P</t>
  </si>
  <si>
    <t>705S</t>
  </si>
  <si>
    <t>705T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</si>
  <si>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</si>
  <si>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</si>
  <si>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</si>
  <si>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</si>
  <si>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</si>
  <si>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</si>
  <si>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</si>
  <si>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</si>
  <si>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</si>
  <si>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706I</t>
  </si>
  <si>
    <t>706N</t>
  </si>
  <si>
    <t>706P</t>
  </si>
  <si>
    <t>706S</t>
  </si>
  <si>
    <t>706T</t>
  </si>
  <si>
    <t>706W</t>
  </si>
  <si>
    <t>7070</t>
  </si>
  <si>
    <t>7071</t>
  </si>
  <si>
    <t>7072</t>
  </si>
  <si>
    <t>7073</t>
  </si>
  <si>
    <t>7074</t>
  </si>
  <si>
    <t>7075</t>
  </si>
  <si>
    <t>707I</t>
  </si>
  <si>
    <t>707N</t>
  </si>
  <si>
    <t>707P</t>
  </si>
  <si>
    <t>707S</t>
  </si>
  <si>
    <t>707T</t>
  </si>
  <si>
    <t>707W</t>
  </si>
  <si>
    <t>708W</t>
  </si>
  <si>
    <t>7095</t>
  </si>
  <si>
    <t>709I</t>
  </si>
  <si>
    <t>709N</t>
  </si>
  <si>
    <t>709P</t>
  </si>
  <si>
    <t>709S</t>
  </si>
  <si>
    <t>709T</t>
  </si>
  <si>
    <t>709W</t>
  </si>
  <si>
    <t>70AS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</si>
  <si>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</si>
  <si>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</si>
  <si>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</si>
  <si>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</si>
  <si>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</si>
  <si>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</si>
  <si>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</si>
  <si>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</si>
  <si>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</si>
  <si>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</si>
  <si>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710D</t>
  </si>
  <si>
    <t>710W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</si>
  <si>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</si>
  <si>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</si>
  <si>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</si>
  <si>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</si>
  <si>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</si>
  <si>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</si>
  <si>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</si>
  <si>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</si>
  <si>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</si>
  <si>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</si>
  <si>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711I</t>
  </si>
  <si>
    <t>711N</t>
  </si>
  <si>
    <t>711P</t>
  </si>
  <si>
    <t>711S</t>
  </si>
  <si>
    <t>711T</t>
  </si>
  <si>
    <t>711W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</si>
  <si>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</si>
  <si>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</si>
  <si>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</si>
  <si>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</si>
  <si>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</si>
  <si>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</si>
  <si>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</si>
  <si>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</si>
  <si>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</si>
  <si>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</si>
  <si>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712I</t>
  </si>
  <si>
    <t>712N</t>
  </si>
  <si>
    <t>712P</t>
  </si>
  <si>
    <t>712S</t>
  </si>
  <si>
    <t>712T</t>
  </si>
  <si>
    <t>712W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</si>
  <si>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</si>
  <si>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</si>
  <si>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</si>
  <si>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</si>
  <si>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</si>
  <si>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</si>
  <si>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</si>
  <si>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</si>
  <si>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</si>
  <si>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</si>
  <si>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713I</t>
  </si>
  <si>
    <t>713N</t>
  </si>
  <si>
    <t>713P</t>
  </si>
  <si>
    <t>713R</t>
  </si>
  <si>
    <t>713S</t>
  </si>
  <si>
    <t>713T</t>
  </si>
  <si>
    <t>713W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</si>
  <si>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</si>
  <si>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</si>
  <si>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</si>
  <si>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</si>
  <si>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</si>
  <si>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</si>
  <si>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</si>
  <si>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</si>
  <si>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</si>
  <si>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</si>
  <si>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714I</t>
  </si>
  <si>
    <t>714N</t>
  </si>
  <si>
    <t>714P</t>
  </si>
  <si>
    <t>714S</t>
  </si>
  <si>
    <t>714T</t>
  </si>
  <si>
    <t>714W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</si>
  <si>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</si>
  <si>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</si>
  <si>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</si>
  <si>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</si>
  <si>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</si>
  <si>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</si>
  <si>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</si>
  <si>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</si>
  <si>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</si>
  <si>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</si>
  <si>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715I</t>
  </si>
  <si>
    <t>715N</t>
  </si>
  <si>
    <t>715P</t>
  </si>
  <si>
    <t>715S</t>
  </si>
  <si>
    <t>715T</t>
  </si>
  <si>
    <t>715W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</si>
  <si>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</si>
  <si>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</si>
  <si>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</si>
  <si>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</si>
  <si>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</si>
  <si>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</si>
  <si>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</si>
  <si>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</si>
  <si>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</si>
  <si>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</si>
  <si>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716I</t>
  </si>
  <si>
    <t>716N</t>
  </si>
  <si>
    <t>716P</t>
  </si>
  <si>
    <t>716S</t>
  </si>
  <si>
    <t>716T</t>
  </si>
  <si>
    <t>716W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</si>
  <si>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</si>
  <si>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</si>
  <si>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</si>
  <si>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</si>
  <si>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</si>
  <si>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</si>
  <si>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</si>
  <si>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</si>
  <si>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</si>
  <si>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</si>
  <si>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</si>
  <si>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</si>
  <si>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</si>
  <si>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</si>
  <si>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</si>
  <si>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</si>
  <si>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</si>
  <si>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</si>
  <si>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</si>
  <si>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</si>
  <si>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</si>
  <si>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</si>
  <si>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</si>
  <si>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</si>
  <si>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</si>
  <si>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</si>
  <si>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</si>
  <si>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</si>
  <si>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</si>
  <si>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</si>
  <si>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71AS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</si>
  <si>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</si>
  <si>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</si>
  <si>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</si>
  <si>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</si>
  <si>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</si>
  <si>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</si>
  <si>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</si>
  <si>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</si>
  <si>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</si>
  <si>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</si>
  <si>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720I</t>
  </si>
  <si>
    <t>720N</t>
  </si>
  <si>
    <t>720P</t>
  </si>
  <si>
    <t>720S</t>
  </si>
  <si>
    <t>720T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</si>
  <si>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</si>
  <si>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</si>
  <si>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</si>
  <si>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</si>
  <si>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</si>
  <si>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</si>
  <si>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</si>
  <si>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</si>
  <si>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</si>
  <si>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</si>
  <si>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721I</t>
  </si>
  <si>
    <t>721N</t>
  </si>
  <si>
    <t>721P</t>
  </si>
  <si>
    <t>721S</t>
  </si>
  <si>
    <t>721T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</si>
  <si>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</si>
  <si>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</si>
  <si>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</si>
  <si>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</si>
  <si>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</si>
  <si>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</si>
  <si>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</si>
  <si>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</si>
  <si>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</si>
  <si>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</si>
  <si>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722I</t>
  </si>
  <si>
    <t>722N</t>
  </si>
  <si>
    <t>722P</t>
  </si>
  <si>
    <t>722S</t>
  </si>
  <si>
    <t>722T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</si>
  <si>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</si>
  <si>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</si>
  <si>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</si>
  <si>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</si>
  <si>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</si>
  <si>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</si>
  <si>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</si>
  <si>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</si>
  <si>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</si>
  <si>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</si>
  <si>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</si>
  <si>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</si>
  <si>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</si>
  <si>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</si>
  <si>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</si>
  <si>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</si>
  <si>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</si>
  <si>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</si>
  <si>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</si>
  <si>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</si>
  <si>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</si>
  <si>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</si>
  <si>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</si>
  <si>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</si>
  <si>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</si>
  <si>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</si>
  <si>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</si>
  <si>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</si>
  <si>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725I</t>
  </si>
  <si>
    <t>725N</t>
  </si>
  <si>
    <t>725P</t>
  </si>
  <si>
    <t>725S</t>
  </si>
  <si>
    <t>725T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</si>
  <si>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</si>
  <si>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</si>
  <si>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</si>
  <si>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</si>
  <si>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</si>
  <si>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</si>
  <si>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</si>
  <si>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</si>
  <si>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</si>
  <si>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</si>
  <si>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</si>
  <si>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</si>
  <si>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</si>
  <si>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</si>
  <si>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</si>
  <si>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</si>
  <si>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</si>
  <si>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</si>
  <si>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</si>
  <si>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</si>
  <si>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727I</t>
  </si>
  <si>
    <t>727N</t>
  </si>
  <si>
    <t>727P</t>
  </si>
  <si>
    <t>727S</t>
  </si>
  <si>
    <t>727T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</si>
  <si>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</si>
  <si>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</si>
  <si>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</si>
  <si>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</si>
  <si>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</si>
  <si>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</si>
  <si>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</si>
  <si>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</si>
  <si>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</si>
  <si>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</si>
  <si>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</si>
  <si>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</si>
  <si>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</si>
  <si>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</si>
  <si>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</si>
  <si>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</si>
  <si>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</si>
  <si>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</si>
  <si>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</si>
  <si>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</si>
  <si>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729I</t>
  </si>
  <si>
    <t>729N</t>
  </si>
  <si>
    <t>729P</t>
  </si>
  <si>
    <t>729S</t>
  </si>
  <si>
    <t>729T</t>
  </si>
  <si>
    <t>72AS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</si>
  <si>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</si>
  <si>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</si>
  <si>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</si>
  <si>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</si>
  <si>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</si>
  <si>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</si>
  <si>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</si>
  <si>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</si>
  <si>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</si>
  <si>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</si>
  <si>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730I</t>
  </si>
  <si>
    <t>730N</t>
  </si>
  <si>
    <t>730P</t>
  </si>
  <si>
    <t>730S</t>
  </si>
  <si>
    <t>730T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</si>
  <si>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</si>
  <si>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</si>
  <si>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</si>
  <si>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</si>
  <si>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</si>
  <si>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</si>
  <si>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</si>
  <si>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</si>
  <si>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</si>
  <si>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</si>
  <si>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731A</t>
  </si>
  <si>
    <t>731B</t>
  </si>
  <si>
    <t>731C</t>
  </si>
  <si>
    <t>731I</t>
  </si>
  <si>
    <t>731N</t>
  </si>
  <si>
    <t>731P</t>
  </si>
  <si>
    <t>731S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</si>
  <si>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</si>
  <si>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</si>
  <si>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</si>
  <si>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</si>
  <si>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</si>
  <si>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</si>
  <si>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</si>
  <si>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</si>
  <si>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</si>
  <si>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</si>
  <si>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732I</t>
  </si>
  <si>
    <t>732N</t>
  </si>
  <si>
    <t>732P</t>
  </si>
  <si>
    <t>732S</t>
  </si>
  <si>
    <t>732T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</si>
  <si>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</si>
  <si>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</si>
  <si>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</si>
  <si>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</si>
  <si>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</si>
  <si>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</si>
  <si>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</si>
  <si>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</si>
  <si>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</si>
  <si>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</si>
  <si>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733I</t>
  </si>
  <si>
    <t>733N</t>
  </si>
  <si>
    <t>733P</t>
  </si>
  <si>
    <t>733S</t>
  </si>
  <si>
    <t>733T</t>
  </si>
  <si>
    <t>7340</t>
  </si>
  <si>
    <t>7341</t>
  </si>
  <si>
    <t>7342</t>
  </si>
  <si>
    <t>734A</t>
  </si>
  <si>
    <t>734B</t>
  </si>
  <si>
    <t>734C</t>
  </si>
  <si>
    <t>734E</t>
  </si>
  <si>
    <t>734F</t>
  </si>
  <si>
    <t>734G</t>
  </si>
  <si>
    <t>734H</t>
  </si>
  <si>
    <t>734I</t>
  </si>
  <si>
    <t>734J</t>
  </si>
  <si>
    <t>734K</t>
  </si>
  <si>
    <t>734L</t>
  </si>
  <si>
    <t>734M</t>
  </si>
  <si>
    <t>734N</t>
  </si>
  <si>
    <t>734P</t>
  </si>
  <si>
    <t>734Q</t>
  </si>
  <si>
    <t>734R</t>
  </si>
  <si>
    <t>734S</t>
  </si>
  <si>
    <t>734T</t>
  </si>
  <si>
    <t>734V</t>
  </si>
  <si>
    <t>734W</t>
  </si>
  <si>
    <t>734Y</t>
  </si>
  <si>
    <t>734Z</t>
  </si>
  <si>
    <t>735I</t>
  </si>
  <si>
    <t>735N</t>
  </si>
  <si>
    <t>735P</t>
  </si>
  <si>
    <t>735S</t>
  </si>
  <si>
    <t>735T</t>
  </si>
  <si>
    <t>737I</t>
  </si>
  <si>
    <t>737N</t>
  </si>
  <si>
    <t>737P</t>
  </si>
  <si>
    <t>737S</t>
  </si>
  <si>
    <t>737T</t>
  </si>
  <si>
    <t>738I</t>
  </si>
  <si>
    <t>738N</t>
  </si>
  <si>
    <t>738P</t>
  </si>
  <si>
    <t>738S</t>
  </si>
  <si>
    <t>738T</t>
  </si>
  <si>
    <t>739A</t>
  </si>
  <si>
    <t>739B</t>
  </si>
  <si>
    <t>739C</t>
  </si>
  <si>
    <t>739E</t>
  </si>
  <si>
    <t>739F</t>
  </si>
  <si>
    <t>739G</t>
  </si>
  <si>
    <t>739I</t>
  </si>
  <si>
    <t>739N</t>
  </si>
  <si>
    <t>739P</t>
  </si>
  <si>
    <t>739S</t>
  </si>
  <si>
    <t>739T</t>
  </si>
  <si>
    <t>740I</t>
  </si>
  <si>
    <t>740N</t>
  </si>
  <si>
    <t>740P</t>
  </si>
  <si>
    <t>740S</t>
  </si>
  <si>
    <t>740T</t>
  </si>
  <si>
    <t>741I</t>
  </si>
  <si>
    <t>741N</t>
  </si>
  <si>
    <t>741P</t>
  </si>
  <si>
    <t>741R</t>
  </si>
  <si>
    <t>741S</t>
  </si>
  <si>
    <t>741T</t>
  </si>
  <si>
    <t>742I</t>
  </si>
  <si>
    <t>742N</t>
  </si>
  <si>
    <t>742P</t>
  </si>
  <si>
    <t>742S</t>
  </si>
  <si>
    <t>742T</t>
  </si>
  <si>
    <t>743I</t>
  </si>
  <si>
    <t>743N</t>
  </si>
  <si>
    <t>743P</t>
  </si>
  <si>
    <t>743S</t>
  </si>
  <si>
    <t>743T</t>
  </si>
  <si>
    <t>7440</t>
  </si>
  <si>
    <t>7450</t>
  </si>
  <si>
    <t>745I</t>
  </si>
  <si>
    <t>745N</t>
  </si>
  <si>
    <t>745P</t>
  </si>
  <si>
    <t>745R</t>
  </si>
  <si>
    <t>745S</t>
  </si>
  <si>
    <t>745T</t>
  </si>
  <si>
    <t>745Z</t>
  </si>
  <si>
    <t>7466</t>
  </si>
  <si>
    <t>746I</t>
  </si>
  <si>
    <t>746N</t>
  </si>
  <si>
    <t>746P</t>
  </si>
  <si>
    <t>746R</t>
  </si>
  <si>
    <t>746S</t>
  </si>
  <si>
    <t>746T</t>
  </si>
  <si>
    <t>746Z</t>
  </si>
  <si>
    <t>747I</t>
  </si>
  <si>
    <t>747N</t>
  </si>
  <si>
    <t>747P</t>
  </si>
  <si>
    <t>747S</t>
  </si>
  <si>
    <t>747T</t>
  </si>
  <si>
    <t>748I</t>
  </si>
  <si>
    <t>748N</t>
  </si>
  <si>
    <t>748P</t>
  </si>
  <si>
    <t>748S</t>
  </si>
  <si>
    <t>748T</t>
  </si>
  <si>
    <t>749I</t>
  </si>
  <si>
    <t>749N</t>
  </si>
  <si>
    <t>749P</t>
  </si>
  <si>
    <t>749S</t>
  </si>
  <si>
    <t>749T</t>
  </si>
  <si>
    <t>7500</t>
  </si>
  <si>
    <t>7503</t>
  </si>
  <si>
    <t>7506</t>
  </si>
  <si>
    <t>7509</t>
  </si>
  <si>
    <t>7512</t>
  </si>
  <si>
    <t>7515</t>
  </si>
  <si>
    <t>751I</t>
  </si>
  <si>
    <t>751N</t>
  </si>
  <si>
    <t>751P</t>
  </si>
  <si>
    <t>751S</t>
  </si>
  <si>
    <t>751T</t>
  </si>
  <si>
    <t>7525</t>
  </si>
  <si>
    <t>7526</t>
  </si>
  <si>
    <t>7551</t>
  </si>
  <si>
    <t>7552</t>
  </si>
  <si>
    <t>7553</t>
  </si>
  <si>
    <t>755I</t>
  </si>
  <si>
    <t>755N</t>
  </si>
  <si>
    <t>755P</t>
  </si>
  <si>
    <t>755S</t>
  </si>
  <si>
    <t>755T</t>
  </si>
  <si>
    <t>757I</t>
  </si>
  <si>
    <t>757N</t>
  </si>
  <si>
    <t>757P</t>
  </si>
  <si>
    <t>757S</t>
  </si>
  <si>
    <t>757T</t>
  </si>
  <si>
    <t>7583</t>
  </si>
  <si>
    <t>759I</t>
  </si>
  <si>
    <t>759N</t>
  </si>
  <si>
    <t>759P</t>
  </si>
  <si>
    <t>759S</t>
  </si>
  <si>
    <t>759T</t>
  </si>
  <si>
    <t>7620</t>
  </si>
  <si>
    <t>762I</t>
  </si>
  <si>
    <t>762N</t>
  </si>
  <si>
    <t>762P</t>
  </si>
  <si>
    <t>762S</t>
  </si>
  <si>
    <t>762T</t>
  </si>
  <si>
    <t>763I</t>
  </si>
  <si>
    <t>763N</t>
  </si>
  <si>
    <t>763P</t>
  </si>
  <si>
    <t>763S</t>
  </si>
  <si>
    <t>763T</t>
  </si>
  <si>
    <t>764I</t>
  </si>
  <si>
    <t>764N</t>
  </si>
  <si>
    <t>764P</t>
  </si>
  <si>
    <t>764S</t>
  </si>
  <si>
    <t>764T</t>
  </si>
  <si>
    <t>769I</t>
  </si>
  <si>
    <t>769N</t>
  </si>
  <si>
    <t>769P</t>
  </si>
  <si>
    <t>769S</t>
  </si>
  <si>
    <t>769T</t>
  </si>
  <si>
    <t>7700</t>
  </si>
  <si>
    <t>771I</t>
  </si>
  <si>
    <t>771N</t>
  </si>
  <si>
    <t>771P</t>
  </si>
  <si>
    <t>771S</t>
  </si>
  <si>
    <t>771T</t>
  </si>
  <si>
    <t>773I</t>
  </si>
  <si>
    <t>773M</t>
  </si>
  <si>
    <t>773N</t>
  </si>
  <si>
    <t>773P</t>
  </si>
  <si>
    <t>773S</t>
  </si>
  <si>
    <t>773T</t>
  </si>
  <si>
    <t>7777</t>
  </si>
  <si>
    <t>777I</t>
  </si>
  <si>
    <t>777N</t>
  </si>
  <si>
    <t>777P</t>
  </si>
  <si>
    <t>777S</t>
  </si>
  <si>
    <t>777T</t>
  </si>
  <si>
    <t>778I</t>
  </si>
  <si>
    <t>778N</t>
  </si>
  <si>
    <t>778P</t>
  </si>
  <si>
    <t>778S</t>
  </si>
  <si>
    <t>778T</t>
  </si>
  <si>
    <t>7794</t>
  </si>
  <si>
    <t>779I</t>
  </si>
  <si>
    <t>779N</t>
  </si>
  <si>
    <t>779P</t>
  </si>
  <si>
    <t>779S</t>
  </si>
  <si>
    <t>779T</t>
  </si>
  <si>
    <t>7801</t>
  </si>
  <si>
    <t>780I</t>
  </si>
  <si>
    <t>780N</t>
  </si>
  <si>
    <t>780P</t>
  </si>
  <si>
    <t>780S</t>
  </si>
  <si>
    <t>780T</t>
  </si>
  <si>
    <t>781I</t>
  </si>
  <si>
    <t>781N</t>
  </si>
  <si>
    <t>781P</t>
  </si>
  <si>
    <t>781S</t>
  </si>
  <si>
    <t>781T</t>
  </si>
  <si>
    <t>783I</t>
  </si>
  <si>
    <t>783N</t>
  </si>
  <si>
    <t>783P</t>
  </si>
  <si>
    <t>783S</t>
  </si>
  <si>
    <t>783T</t>
  </si>
  <si>
    <t>785I</t>
  </si>
  <si>
    <t>785N</t>
  </si>
  <si>
    <t>785P</t>
  </si>
  <si>
    <t>785S</t>
  </si>
  <si>
    <t>785T</t>
  </si>
  <si>
    <t>786I</t>
  </si>
  <si>
    <t>786N</t>
  </si>
  <si>
    <t>786P</t>
  </si>
  <si>
    <t>786S</t>
  </si>
  <si>
    <t>786T</t>
  </si>
  <si>
    <t>7888</t>
  </si>
  <si>
    <t>790I</t>
  </si>
  <si>
    <t>790N</t>
  </si>
  <si>
    <t>790P</t>
  </si>
  <si>
    <t>790S</t>
  </si>
  <si>
    <t>790T</t>
  </si>
  <si>
    <t>791I</t>
  </si>
  <si>
    <t>791N</t>
  </si>
  <si>
    <t>791P</t>
  </si>
  <si>
    <t>791S</t>
  </si>
  <si>
    <t>791T</t>
  </si>
  <si>
    <t>792I</t>
  </si>
  <si>
    <t>792N</t>
  </si>
  <si>
    <t>792P</t>
  </si>
  <si>
    <t>792S</t>
  </si>
  <si>
    <t>792T</t>
  </si>
  <si>
    <t>793I</t>
  </si>
  <si>
    <t>793N</t>
  </si>
  <si>
    <t>793P</t>
  </si>
  <si>
    <t>793S</t>
  </si>
  <si>
    <t>793T</t>
  </si>
  <si>
    <t>794I</t>
  </si>
  <si>
    <t>794N</t>
  </si>
  <si>
    <t>794P</t>
  </si>
  <si>
    <t>794S</t>
  </si>
  <si>
    <t>794T</t>
  </si>
  <si>
    <t>795I</t>
  </si>
  <si>
    <t>795N</t>
  </si>
  <si>
    <t>795P</t>
  </si>
  <si>
    <t>795S</t>
  </si>
  <si>
    <t>795T</t>
  </si>
  <si>
    <t>796I</t>
  </si>
  <si>
    <t>796N</t>
  </si>
  <si>
    <t>796P</t>
  </si>
  <si>
    <t>796S</t>
  </si>
  <si>
    <t>796T</t>
  </si>
  <si>
    <t>797I</t>
  </si>
  <si>
    <t>797N</t>
  </si>
  <si>
    <t>797P</t>
  </si>
  <si>
    <t>797S</t>
  </si>
  <si>
    <t>797T</t>
  </si>
  <si>
    <t>798I</t>
  </si>
  <si>
    <t>798N</t>
  </si>
  <si>
    <t>798P</t>
  </si>
  <si>
    <t>798S</t>
  </si>
  <si>
    <t>798T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</si>
  <si>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</si>
  <si>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</si>
  <si>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</si>
  <si>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</si>
  <si>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</si>
  <si>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</si>
  <si>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</si>
  <si>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</si>
  <si>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</si>
  <si>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</si>
  <si>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799I</t>
  </si>
  <si>
    <t>799N</t>
  </si>
  <si>
    <t>799P</t>
  </si>
  <si>
    <t>799S</t>
  </si>
  <si>
    <t>799T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</si>
  <si>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</si>
  <si>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</si>
  <si>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</si>
  <si>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</si>
  <si>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</si>
  <si>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</si>
  <si>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</si>
  <si>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</si>
  <si>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</si>
  <si>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</si>
  <si>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800I</t>
  </si>
  <si>
    <t>800N</t>
  </si>
  <si>
    <t>800P</t>
  </si>
  <si>
    <t>800S</t>
  </si>
  <si>
    <t>800T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</si>
  <si>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</si>
  <si>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</si>
  <si>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</si>
  <si>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</si>
  <si>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</si>
  <si>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</si>
  <si>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</si>
  <si>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</si>
  <si>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</si>
  <si>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</si>
  <si>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801D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</si>
  <si>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</si>
  <si>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</si>
  <si>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</si>
  <si>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</si>
  <si>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</si>
  <si>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</si>
  <si>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</si>
  <si>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</si>
  <si>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</si>
  <si>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</si>
  <si>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</si>
  <si>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</si>
  <si>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8033</t>
  </si>
  <si>
    <t>8035</t>
  </si>
  <si>
    <t>8036</t>
  </si>
  <si>
    <t>8037</t>
  </si>
  <si>
    <t>8038</t>
  </si>
  <si>
    <t>8039</t>
  </si>
  <si>
    <t>803I</t>
  </si>
  <si>
    <t>803N</t>
  </si>
  <si>
    <t>803P</t>
  </si>
  <si>
    <t>803S</t>
  </si>
  <si>
    <t>803T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</si>
  <si>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</si>
  <si>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</si>
  <si>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</si>
  <si>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</si>
  <si>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</si>
  <si>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</si>
  <si>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</si>
  <si>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</si>
  <si>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</si>
  <si>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</si>
  <si>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804I</t>
  </si>
  <si>
    <t>804N</t>
  </si>
  <si>
    <t>804P</t>
  </si>
  <si>
    <t>804S</t>
  </si>
  <si>
    <t>804T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</si>
  <si>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</si>
  <si>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</si>
  <si>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</si>
  <si>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</si>
  <si>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</si>
  <si>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</si>
  <si>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</si>
  <si>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</si>
  <si>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</si>
  <si>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</si>
  <si>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805A</t>
  </si>
  <si>
    <t>805B</t>
  </si>
  <si>
    <t>805D</t>
  </si>
  <si>
    <t>805E</t>
  </si>
  <si>
    <t>805F</t>
  </si>
  <si>
    <t>805H</t>
  </si>
  <si>
    <t>805I</t>
  </si>
  <si>
    <t>805K</t>
  </si>
  <si>
    <t>805M</t>
  </si>
  <si>
    <t>805N</t>
  </si>
  <si>
    <t>805P</t>
  </si>
  <si>
    <t>805Q</t>
  </si>
  <si>
    <t>805S</t>
  </si>
  <si>
    <t>805T</t>
  </si>
  <si>
    <t>805V</t>
  </si>
  <si>
    <t>805W</t>
  </si>
  <si>
    <t>805Z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</si>
  <si>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</si>
  <si>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</si>
  <si>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</si>
  <si>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</si>
  <si>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</si>
  <si>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</si>
  <si>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</si>
  <si>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</si>
  <si>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</si>
  <si>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</si>
  <si>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806I</t>
  </si>
  <si>
    <t>806N</t>
  </si>
  <si>
    <t>806P</t>
  </si>
  <si>
    <t>806S</t>
  </si>
  <si>
    <t>806T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</si>
  <si>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</si>
  <si>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</si>
  <si>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</si>
  <si>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</si>
  <si>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</si>
  <si>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</si>
  <si>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</si>
  <si>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</si>
  <si>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</si>
  <si>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</si>
  <si>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807I</t>
  </si>
  <si>
    <t>807N</t>
  </si>
  <si>
    <t>807P</t>
  </si>
  <si>
    <t>807S</t>
  </si>
  <si>
    <t>807T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</si>
  <si>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</si>
  <si>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</si>
  <si>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</si>
  <si>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</si>
  <si>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</si>
  <si>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</si>
  <si>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</si>
  <si>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</si>
  <si>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</si>
  <si>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</si>
  <si>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808I</t>
  </si>
  <si>
    <t>808N</t>
  </si>
  <si>
    <t>808P</t>
  </si>
  <si>
    <t>808S</t>
  </si>
  <si>
    <t>808T</t>
  </si>
  <si>
    <t>8090</t>
  </si>
  <si>
    <t>8091</t>
  </si>
  <si>
    <t>8092</t>
  </si>
  <si>
    <t>8094</t>
  </si>
  <si>
    <t>8095</t>
  </si>
  <si>
    <t>8096</t>
  </si>
  <si>
    <t>8097</t>
  </si>
  <si>
    <t>8098</t>
  </si>
  <si>
    <t>8099</t>
  </si>
  <si>
    <t>809I</t>
  </si>
  <si>
    <t>809J</t>
  </si>
  <si>
    <t>809N</t>
  </si>
  <si>
    <t>809P</t>
  </si>
  <si>
    <t>809S</t>
  </si>
  <si>
    <t>809T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</si>
  <si>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</si>
  <si>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</si>
  <si>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</si>
  <si>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</si>
  <si>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</si>
  <si>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</si>
  <si>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</si>
  <si>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</si>
  <si>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</si>
  <si>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</si>
  <si>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810A</t>
  </si>
  <si>
    <t>810B</t>
  </si>
  <si>
    <t>810C</t>
  </si>
  <si>
    <t>810I</t>
  </si>
  <si>
    <t>810N</t>
  </si>
  <si>
    <t>810P</t>
  </si>
  <si>
    <t>810S</t>
  </si>
  <si>
    <t>810T</t>
  </si>
  <si>
    <t>8110</t>
  </si>
  <si>
    <t>8111</t>
  </si>
  <si>
    <t>8112</t>
  </si>
  <si>
    <t>8118</t>
  </si>
  <si>
    <t>8119</t>
  </si>
  <si>
    <t>811A</t>
  </si>
  <si>
    <t>811I</t>
  </si>
  <si>
    <t>811J</t>
  </si>
  <si>
    <t>811N</t>
  </si>
  <si>
    <t>811P</t>
  </si>
  <si>
    <t>811S</t>
  </si>
  <si>
    <t>811T</t>
  </si>
  <si>
    <t>811Z</t>
  </si>
  <si>
    <t>8120</t>
  </si>
  <si>
    <t>8121</t>
  </si>
  <si>
    <t>8122</t>
  </si>
  <si>
    <t>8123</t>
  </si>
  <si>
    <t>8124</t>
  </si>
  <si>
    <t>8125</t>
  </si>
  <si>
    <t>8126</t>
  </si>
  <si>
    <t>8127</t>
  </si>
  <si>
    <t>812A</t>
  </si>
  <si>
    <t>812I</t>
  </si>
  <si>
    <t>812N</t>
  </si>
  <si>
    <t>812P</t>
  </si>
  <si>
    <t>812S</t>
  </si>
  <si>
    <t>812T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</si>
  <si>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</si>
  <si>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</si>
  <si>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</si>
  <si>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</si>
  <si>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</si>
  <si>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</si>
  <si>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</si>
  <si>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</si>
  <si>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</si>
  <si>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</si>
  <si>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813I</t>
  </si>
  <si>
    <t>813N</t>
  </si>
  <si>
    <t>813P</t>
  </si>
  <si>
    <t>813S</t>
  </si>
  <si>
    <t>813T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</si>
  <si>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</si>
  <si>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</si>
  <si>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</si>
  <si>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</si>
  <si>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</si>
  <si>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</si>
  <si>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</si>
  <si>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</si>
  <si>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</si>
  <si>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</si>
  <si>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814I</t>
  </si>
  <si>
    <t>814J</t>
  </si>
  <si>
    <t>814N</t>
  </si>
  <si>
    <t>814P</t>
  </si>
  <si>
    <t>814S</t>
  </si>
  <si>
    <t>814T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</si>
  <si>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</si>
  <si>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</si>
  <si>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</si>
  <si>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</si>
  <si>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</si>
  <si>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</si>
  <si>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</si>
  <si>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</si>
  <si>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</si>
  <si>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</si>
  <si>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815I</t>
  </si>
  <si>
    <t>815J</t>
  </si>
  <si>
    <t>815N</t>
  </si>
  <si>
    <t>815P</t>
  </si>
  <si>
    <t>815S</t>
  </si>
  <si>
    <t>815T</t>
  </si>
  <si>
    <t>816I</t>
  </si>
  <si>
    <t>816J</t>
  </si>
  <si>
    <t>816N</t>
  </si>
  <si>
    <t>816P</t>
  </si>
  <si>
    <t>816S</t>
  </si>
  <si>
    <t>816T</t>
  </si>
  <si>
    <t>8171</t>
  </si>
  <si>
    <t>817I</t>
  </si>
  <si>
    <t>817J</t>
  </si>
  <si>
    <t>817N</t>
  </si>
  <si>
    <t>817P</t>
  </si>
  <si>
    <t>817S</t>
  </si>
  <si>
    <t>817T</t>
  </si>
  <si>
    <t>818I</t>
  </si>
  <si>
    <t>818N</t>
  </si>
  <si>
    <t>818P</t>
  </si>
  <si>
    <t>818S</t>
  </si>
  <si>
    <t>818T</t>
  </si>
  <si>
    <t>8195</t>
  </si>
  <si>
    <t>819I</t>
  </si>
  <si>
    <t>819N</t>
  </si>
  <si>
    <t>819P</t>
  </si>
  <si>
    <t>819S</t>
  </si>
  <si>
    <t>819T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</si>
  <si>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</si>
  <si>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</si>
  <si>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</si>
  <si>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</si>
  <si>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</si>
  <si>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</si>
  <si>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</si>
  <si>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</si>
  <si>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</si>
  <si>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</si>
  <si>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820I</t>
  </si>
  <si>
    <t>820N</t>
  </si>
  <si>
    <t>820P</t>
  </si>
  <si>
    <t>820S</t>
  </si>
  <si>
    <t>820T</t>
  </si>
  <si>
    <t>8210</t>
  </si>
  <si>
    <t>8211</t>
  </si>
  <si>
    <t>8212</t>
  </si>
  <si>
    <t>8213</t>
  </si>
  <si>
    <t>8214</t>
  </si>
  <si>
    <t>8215</t>
  </si>
  <si>
    <t>8217</t>
  </si>
  <si>
    <t>8218</t>
  </si>
  <si>
    <t>8219</t>
  </si>
  <si>
    <t>821D</t>
  </si>
  <si>
    <t>821I</t>
  </si>
  <si>
    <t>821N</t>
  </si>
  <si>
    <t>821P</t>
  </si>
  <si>
    <t>821S</t>
  </si>
  <si>
    <t>821T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</si>
  <si>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</si>
  <si>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</si>
  <si>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</si>
  <si>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</si>
  <si>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</si>
  <si>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</si>
  <si>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</si>
  <si>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</si>
  <si>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</si>
  <si>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</si>
  <si>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</si>
  <si>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</si>
  <si>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</si>
  <si>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</si>
  <si>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</si>
  <si>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</si>
  <si>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</si>
  <si>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</si>
  <si>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</si>
  <si>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</si>
  <si>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823I</t>
  </si>
  <si>
    <t>823N</t>
  </si>
  <si>
    <t>823P</t>
  </si>
  <si>
    <t>823S</t>
  </si>
  <si>
    <t>823T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</si>
  <si>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</si>
  <si>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</si>
  <si>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</si>
  <si>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</si>
  <si>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</si>
  <si>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</si>
  <si>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</si>
  <si>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</si>
  <si>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</si>
  <si>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</si>
  <si>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</si>
  <si>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</si>
  <si>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</si>
  <si>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</si>
  <si>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</si>
  <si>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</si>
  <si>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</si>
  <si>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</si>
  <si>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</si>
  <si>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</si>
  <si>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825I</t>
  </si>
  <si>
    <t>825J</t>
  </si>
  <si>
    <t>825N</t>
  </si>
  <si>
    <t>825P</t>
  </si>
  <si>
    <t>825S</t>
  </si>
  <si>
    <t>825T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</si>
  <si>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</si>
  <si>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</si>
  <si>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</si>
  <si>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</si>
  <si>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</si>
  <si>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</si>
  <si>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</si>
  <si>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</si>
  <si>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</si>
  <si>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</si>
  <si>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826I</t>
  </si>
  <si>
    <t>826N</t>
  </si>
  <si>
    <t>826P</t>
  </si>
  <si>
    <t>826S</t>
  </si>
  <si>
    <t>826T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</si>
  <si>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</si>
  <si>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</si>
  <si>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</si>
  <si>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</si>
  <si>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</si>
  <si>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</si>
  <si>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</si>
  <si>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</si>
  <si>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</si>
  <si>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</si>
  <si>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827I</t>
  </si>
  <si>
    <t>827N</t>
  </si>
  <si>
    <t>827P</t>
  </si>
  <si>
    <t>827S</t>
  </si>
  <si>
    <t>827T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</si>
  <si>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</si>
  <si>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</si>
  <si>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</si>
  <si>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</si>
  <si>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</si>
  <si>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</si>
  <si>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</si>
  <si>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</si>
  <si>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</si>
  <si>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</si>
  <si>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828I</t>
  </si>
  <si>
    <t>828N</t>
  </si>
  <si>
    <t>828P</t>
  </si>
  <si>
    <t>828S</t>
  </si>
  <si>
    <t>828T</t>
  </si>
  <si>
    <t>8290</t>
  </si>
  <si>
    <t>8291</t>
  </si>
  <si>
    <t>8292</t>
  </si>
  <si>
    <t>8293</t>
  </si>
  <si>
    <t>8294</t>
  </si>
  <si>
    <t>8295</t>
  </si>
  <si>
    <t>8296</t>
  </si>
  <si>
    <t>829I</t>
  </si>
  <si>
    <t>829N</t>
  </si>
  <si>
    <t>829P</t>
  </si>
  <si>
    <t>829S</t>
  </si>
  <si>
    <t>829T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</si>
  <si>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</si>
  <si>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</si>
  <si>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</si>
  <si>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</si>
  <si>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</si>
  <si>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</si>
  <si>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</si>
  <si>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</si>
  <si>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</si>
  <si>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830I</t>
  </si>
  <si>
    <t>830N</t>
  </si>
  <si>
    <t>830P</t>
  </si>
  <si>
    <t>830S</t>
  </si>
  <si>
    <t>830T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</si>
  <si>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</si>
  <si>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</si>
  <si>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</si>
  <si>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</si>
  <si>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</si>
  <si>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</si>
  <si>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</si>
  <si>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</si>
  <si>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</si>
  <si>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</si>
  <si>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831I</t>
  </si>
  <si>
    <t>831J</t>
  </si>
  <si>
    <t>831N</t>
  </si>
  <si>
    <t>831P</t>
  </si>
  <si>
    <t>831S</t>
  </si>
  <si>
    <t>831T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</si>
  <si>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</si>
  <si>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</si>
  <si>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</si>
  <si>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</si>
  <si>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</si>
  <si>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</si>
  <si>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</si>
  <si>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</si>
  <si>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</si>
  <si>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</si>
  <si>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832I</t>
  </si>
  <si>
    <t>832J</t>
  </si>
  <si>
    <t>832N</t>
  </si>
  <si>
    <t>832P</t>
  </si>
  <si>
    <t>832S</t>
  </si>
  <si>
    <t>832T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</si>
  <si>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</si>
  <si>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</si>
  <si>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</si>
  <si>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</si>
  <si>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</si>
  <si>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</si>
  <si>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</si>
  <si>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</si>
  <si>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</si>
  <si>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</si>
  <si>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833I</t>
  </si>
  <si>
    <t>833J</t>
  </si>
  <si>
    <t>833N</t>
  </si>
  <si>
    <t>833P</t>
  </si>
  <si>
    <t>833S</t>
  </si>
  <si>
    <t>833T</t>
  </si>
  <si>
    <t>8340</t>
  </si>
  <si>
    <t>8341</t>
  </si>
  <si>
    <t>834I</t>
  </si>
  <si>
    <t>834J</t>
  </si>
  <si>
    <t>834N</t>
  </si>
  <si>
    <t>834P</t>
  </si>
  <si>
    <t>834S</t>
  </si>
  <si>
    <t>834T</t>
  </si>
  <si>
    <t>835I</t>
  </si>
  <si>
    <t>835J</t>
  </si>
  <si>
    <t>835N</t>
  </si>
  <si>
    <t>835P</t>
  </si>
  <si>
    <t>835S</t>
  </si>
  <si>
    <t>835T</t>
  </si>
  <si>
    <t>836I</t>
  </si>
  <si>
    <t>836J</t>
  </si>
  <si>
    <t>836N</t>
  </si>
  <si>
    <t>836P</t>
  </si>
  <si>
    <t>836S</t>
  </si>
  <si>
    <t>836T</t>
  </si>
  <si>
    <t>837I</t>
  </si>
  <si>
    <t>837J</t>
  </si>
  <si>
    <t>837N</t>
  </si>
  <si>
    <t>837P</t>
  </si>
  <si>
    <t>837S</t>
  </si>
  <si>
    <t>837T</t>
  </si>
  <si>
    <t>838I</t>
  </si>
  <si>
    <t>838N</t>
  </si>
  <si>
    <t>838P</t>
  </si>
  <si>
    <t>838S</t>
  </si>
  <si>
    <t>838T</t>
  </si>
  <si>
    <t>839I</t>
  </si>
  <si>
    <t>839N</t>
  </si>
  <si>
    <t>839P</t>
  </si>
  <si>
    <t>839S</t>
  </si>
  <si>
    <t>839T</t>
  </si>
  <si>
    <t>8402</t>
  </si>
  <si>
    <t>8406</t>
  </si>
  <si>
    <t>8407</t>
  </si>
  <si>
    <t>840I</t>
  </si>
  <si>
    <t>840J</t>
  </si>
  <si>
    <t>840N</t>
  </si>
  <si>
    <t>840P</t>
  </si>
  <si>
    <t>840S</t>
  </si>
  <si>
    <t>840T</t>
  </si>
  <si>
    <t>8410</t>
  </si>
  <si>
    <t>8416</t>
  </si>
  <si>
    <t>841A</t>
  </si>
  <si>
    <t>841B</t>
  </si>
  <si>
    <t>841C</t>
  </si>
  <si>
    <t>841E</t>
  </si>
  <si>
    <t>841F</t>
  </si>
  <si>
    <t>841G</t>
  </si>
  <si>
    <t>841H</t>
  </si>
  <si>
    <t>841I</t>
  </si>
  <si>
    <t>841L</t>
  </si>
  <si>
    <t>841M</t>
  </si>
  <si>
    <t>841N</t>
  </si>
  <si>
    <t>841P</t>
  </si>
  <si>
    <t>841R</t>
  </si>
  <si>
    <t>841S</t>
  </si>
  <si>
    <t>841T</t>
  </si>
  <si>
    <t>842I</t>
  </si>
  <si>
    <t>842J</t>
  </si>
  <si>
    <t>842N</t>
  </si>
  <si>
    <t>842P</t>
  </si>
  <si>
    <t>842S</t>
  </si>
  <si>
    <t>842T</t>
  </si>
  <si>
    <t>843I</t>
  </si>
  <si>
    <t>843N</t>
  </si>
  <si>
    <t>843P</t>
  </si>
  <si>
    <t>843S</t>
  </si>
  <si>
    <t>843T</t>
  </si>
  <si>
    <t>8440</t>
  </si>
  <si>
    <t>844I</t>
  </si>
  <si>
    <t>844N</t>
  </si>
  <si>
    <t>844P</t>
  </si>
  <si>
    <t>844S</t>
  </si>
  <si>
    <t>844T</t>
  </si>
  <si>
    <t>845I</t>
  </si>
  <si>
    <t>845N</t>
  </si>
  <si>
    <t>845P</t>
  </si>
  <si>
    <t>845S</t>
  </si>
  <si>
    <t>845T</t>
  </si>
  <si>
    <t>8468</t>
  </si>
  <si>
    <t>846I</t>
  </si>
  <si>
    <t>846N</t>
  </si>
  <si>
    <t>846P</t>
  </si>
  <si>
    <t>846S</t>
  </si>
  <si>
    <t>846T</t>
  </si>
  <si>
    <t>847J</t>
  </si>
  <si>
    <t>848J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</si>
  <si>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</si>
  <si>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</si>
  <si>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</si>
  <si>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</si>
  <si>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</si>
  <si>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</si>
  <si>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</si>
  <si>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</si>
  <si>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</si>
  <si>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</si>
  <si>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850I</t>
  </si>
  <si>
    <t>850N</t>
  </si>
  <si>
    <t>850P</t>
  </si>
  <si>
    <t>850S</t>
  </si>
  <si>
    <t>850T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</si>
  <si>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</si>
  <si>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</si>
  <si>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</si>
  <si>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</si>
  <si>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</si>
  <si>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</si>
  <si>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</si>
  <si>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</si>
  <si>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</si>
  <si>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</si>
  <si>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851D</t>
  </si>
  <si>
    <t>851I</t>
  </si>
  <si>
    <t>851N</t>
  </si>
  <si>
    <t>851P</t>
  </si>
  <si>
    <t>851S</t>
  </si>
  <si>
    <t>851T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</si>
  <si>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</si>
  <si>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</si>
  <si>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</si>
  <si>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</si>
  <si>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</si>
  <si>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</si>
  <si>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</si>
  <si>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</si>
  <si>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</si>
  <si>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</si>
  <si>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</si>
  <si>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</si>
  <si>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</si>
  <si>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</si>
  <si>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</si>
  <si>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</si>
  <si>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</si>
  <si>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</si>
  <si>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</si>
  <si>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</si>
  <si>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853I</t>
  </si>
  <si>
    <t>853N</t>
  </si>
  <si>
    <t>853P</t>
  </si>
  <si>
    <t>853S</t>
  </si>
  <si>
    <t>853T</t>
  </si>
  <si>
    <t>8540</t>
  </si>
  <si>
    <t>8541</t>
  </si>
  <si>
    <t>8542</t>
  </si>
  <si>
    <t>8543</t>
  </si>
  <si>
    <t>8544</t>
  </si>
  <si>
    <t>8547</t>
  </si>
  <si>
    <t>8548</t>
  </si>
  <si>
    <t>8549</t>
  </si>
  <si>
    <t>854J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</si>
  <si>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</si>
  <si>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</si>
  <si>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</si>
  <si>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</si>
  <si>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</si>
  <si>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</si>
  <si>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</si>
  <si>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</si>
  <si>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</si>
  <si>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</si>
  <si>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855I</t>
  </si>
  <si>
    <t>855N</t>
  </si>
  <si>
    <t>855P</t>
  </si>
  <si>
    <t>855S</t>
  </si>
  <si>
    <t>855T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</si>
  <si>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</si>
  <si>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</si>
  <si>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</si>
  <si>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</si>
  <si>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</si>
  <si>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</si>
  <si>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</si>
  <si>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</si>
  <si>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</si>
  <si>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856J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</si>
  <si>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</si>
  <si>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</si>
  <si>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</si>
  <si>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</si>
  <si>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</si>
  <si>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</si>
  <si>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</si>
  <si>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</si>
  <si>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</si>
  <si>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</si>
  <si>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857I</t>
  </si>
  <si>
    <t>857N</t>
  </si>
  <si>
    <t>857P</t>
  </si>
  <si>
    <t>857S</t>
  </si>
  <si>
    <t>857T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</si>
  <si>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</si>
  <si>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</si>
  <si>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</si>
  <si>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</si>
  <si>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</si>
  <si>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</si>
  <si>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</si>
  <si>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</si>
  <si>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</si>
  <si>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</si>
  <si>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858I</t>
  </si>
  <si>
    <t>858N</t>
  </si>
  <si>
    <t>858P</t>
  </si>
  <si>
    <t>858S</t>
  </si>
  <si>
    <t>858T</t>
  </si>
  <si>
    <t>8590</t>
  </si>
  <si>
    <t>8591</t>
  </si>
  <si>
    <t>8592</t>
  </si>
  <si>
    <t>8593</t>
  </si>
  <si>
    <t>8594</t>
  </si>
  <si>
    <t>8595</t>
  </si>
  <si>
    <t>8596</t>
  </si>
  <si>
    <t>859I</t>
  </si>
  <si>
    <t>859J</t>
  </si>
  <si>
    <t>859N</t>
  </si>
  <si>
    <t>859P</t>
  </si>
  <si>
    <t>859S</t>
  </si>
  <si>
    <t>859T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</si>
  <si>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</si>
  <si>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</si>
  <si>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</si>
  <si>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</si>
  <si>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</si>
  <si>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</si>
  <si>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</si>
  <si>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</si>
  <si>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</si>
  <si>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</si>
  <si>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860I</t>
  </si>
  <si>
    <t>860N</t>
  </si>
  <si>
    <t>860P</t>
  </si>
  <si>
    <t>860S</t>
  </si>
  <si>
    <t>860T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</si>
  <si>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</si>
  <si>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</si>
  <si>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</si>
  <si>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</si>
  <si>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</si>
  <si>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</si>
  <si>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</si>
  <si>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</si>
  <si>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</si>
  <si>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</si>
  <si>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861I</t>
  </si>
  <si>
    <t>861J</t>
  </si>
  <si>
    <t>861N</t>
  </si>
  <si>
    <t>861P</t>
  </si>
  <si>
    <t>861S</t>
  </si>
  <si>
    <t>861T</t>
  </si>
  <si>
    <t>8620</t>
  </si>
  <si>
    <t>8621</t>
  </si>
  <si>
    <t>8622</t>
  </si>
  <si>
    <t>8623</t>
  </si>
  <si>
    <t>8624</t>
  </si>
  <si>
    <t>8625</t>
  </si>
  <si>
    <t>862I</t>
  </si>
  <si>
    <t>862N</t>
  </si>
  <si>
    <t>862P</t>
  </si>
  <si>
    <t>862S</t>
  </si>
  <si>
    <t>862T</t>
  </si>
  <si>
    <t>863I</t>
  </si>
  <si>
    <t>863N</t>
  </si>
  <si>
    <t>863P</t>
  </si>
  <si>
    <t>863S</t>
  </si>
  <si>
    <t>863T</t>
  </si>
  <si>
    <t>8647</t>
  </si>
  <si>
    <t>864I</t>
  </si>
  <si>
    <t>864N</t>
  </si>
  <si>
    <t>864P</t>
  </si>
  <si>
    <t>864S</t>
  </si>
  <si>
    <t>864T</t>
  </si>
  <si>
    <t>8650</t>
  </si>
  <si>
    <t>8652</t>
  </si>
  <si>
    <t>8653</t>
  </si>
  <si>
    <t>8654</t>
  </si>
  <si>
    <t>8655</t>
  </si>
  <si>
    <t>8656</t>
  </si>
  <si>
    <t>8657</t>
  </si>
  <si>
    <t>865I</t>
  </si>
  <si>
    <t>865N</t>
  </si>
  <si>
    <t>865P</t>
  </si>
  <si>
    <t>865S</t>
  </si>
  <si>
    <t>865T</t>
  </si>
  <si>
    <t>8660</t>
  </si>
  <si>
    <t>8661</t>
  </si>
  <si>
    <t>8663</t>
  </si>
  <si>
    <t>8664</t>
  </si>
  <si>
    <t>8665</t>
  </si>
  <si>
    <t>8666</t>
  </si>
  <si>
    <t>8667</t>
  </si>
  <si>
    <t>8668</t>
  </si>
  <si>
    <t>8669</t>
  </si>
  <si>
    <t>866I</t>
  </si>
  <si>
    <t>866N</t>
  </si>
  <si>
    <t>866P</t>
  </si>
  <si>
    <t>866S</t>
  </si>
  <si>
    <t>866T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</si>
  <si>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</si>
  <si>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</si>
  <si>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</si>
  <si>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</si>
  <si>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</si>
  <si>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</si>
  <si>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</si>
  <si>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</si>
  <si>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</si>
  <si>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</si>
  <si>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867I</t>
  </si>
  <si>
    <t>867N</t>
  </si>
  <si>
    <t>867P</t>
  </si>
  <si>
    <t>867S</t>
  </si>
  <si>
    <t>867T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</si>
  <si>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</si>
  <si>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</si>
  <si>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</si>
  <si>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</si>
  <si>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</si>
  <si>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</si>
  <si>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</si>
  <si>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</si>
  <si>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</si>
  <si>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</si>
  <si>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868I</t>
  </si>
  <si>
    <t>868J</t>
  </si>
  <si>
    <t>868N</t>
  </si>
  <si>
    <t>868P</t>
  </si>
  <si>
    <t>868S</t>
  </si>
  <si>
    <t>868T</t>
  </si>
  <si>
    <t>8690</t>
  </si>
  <si>
    <t>8692</t>
  </si>
  <si>
    <t>8696</t>
  </si>
  <si>
    <t>8698</t>
  </si>
  <si>
    <t>8699</t>
  </si>
  <si>
    <t>869I</t>
  </si>
  <si>
    <t>869N</t>
  </si>
  <si>
    <t>869P</t>
  </si>
  <si>
    <t>869S</t>
  </si>
  <si>
    <t>869T</t>
  </si>
  <si>
    <t>8700</t>
  </si>
  <si>
    <t>8701</t>
  </si>
  <si>
    <t>8704</t>
  </si>
  <si>
    <t>8706</t>
  </si>
  <si>
    <t>8707</t>
  </si>
  <si>
    <t>8708</t>
  </si>
  <si>
    <t>870D</t>
  </si>
  <si>
    <t>870I</t>
  </si>
  <si>
    <t>870N</t>
  </si>
  <si>
    <t>870P</t>
  </si>
  <si>
    <t>870S</t>
  </si>
  <si>
    <t>870T</t>
  </si>
  <si>
    <t>8714</t>
  </si>
  <si>
    <t>8716</t>
  </si>
  <si>
    <t>8718</t>
  </si>
  <si>
    <t>871I</t>
  </si>
  <si>
    <t>871N</t>
  </si>
  <si>
    <t>871P</t>
  </si>
  <si>
    <t>871S</t>
  </si>
  <si>
    <t>871T</t>
  </si>
  <si>
    <t>8720</t>
  </si>
  <si>
    <t>8722</t>
  </si>
  <si>
    <t>8724</t>
  </si>
  <si>
    <t>8726</t>
  </si>
  <si>
    <t>8728</t>
  </si>
  <si>
    <t>872I</t>
  </si>
  <si>
    <t>872N</t>
  </si>
  <si>
    <t>872P</t>
  </si>
  <si>
    <t>872S</t>
  </si>
  <si>
    <t>872T</t>
  </si>
  <si>
    <t>8730</t>
  </si>
  <si>
    <t>8732</t>
  </si>
  <si>
    <t>8734</t>
  </si>
  <si>
    <t>8736</t>
  </si>
  <si>
    <t>873I</t>
  </si>
  <si>
    <t>873N</t>
  </si>
  <si>
    <t>873P</t>
  </si>
  <si>
    <t>873S</t>
  </si>
  <si>
    <t>873T</t>
  </si>
  <si>
    <t>8740</t>
  </si>
  <si>
    <t>8742</t>
  </si>
  <si>
    <t>8744</t>
  </si>
  <si>
    <t>8746</t>
  </si>
  <si>
    <t>8748</t>
  </si>
  <si>
    <t>874I</t>
  </si>
  <si>
    <t>874J</t>
  </si>
  <si>
    <t>874N</t>
  </si>
  <si>
    <t>874P</t>
  </si>
  <si>
    <t>874S</t>
  </si>
  <si>
    <t>874T</t>
  </si>
  <si>
    <t>8750</t>
  </si>
  <si>
    <t>8752</t>
  </si>
  <si>
    <t>8754</t>
  </si>
  <si>
    <t>8756</t>
  </si>
  <si>
    <t>875I</t>
  </si>
  <si>
    <t>875N</t>
  </si>
  <si>
    <t>875P</t>
  </si>
  <si>
    <t>875S</t>
  </si>
  <si>
    <t>875T</t>
  </si>
  <si>
    <t>8762</t>
  </si>
  <si>
    <t>8765</t>
  </si>
  <si>
    <t>8766</t>
  </si>
  <si>
    <t>8767</t>
  </si>
  <si>
    <t>8768</t>
  </si>
  <si>
    <t>8769</t>
  </si>
  <si>
    <t>876I</t>
  </si>
  <si>
    <t>876N</t>
  </si>
  <si>
    <t>876P</t>
  </si>
  <si>
    <t>876S</t>
  </si>
  <si>
    <t>876T</t>
  </si>
  <si>
    <t>8770</t>
  </si>
  <si>
    <t>8772</t>
  </si>
  <si>
    <t>8774</t>
  </si>
  <si>
    <t>8776</t>
  </si>
  <si>
    <t>8778</t>
  </si>
  <si>
    <t>8779</t>
  </si>
  <si>
    <t>877I</t>
  </si>
  <si>
    <t>877N</t>
  </si>
  <si>
    <t>877P</t>
  </si>
  <si>
    <t>877S</t>
  </si>
  <si>
    <t>877T</t>
  </si>
  <si>
    <t>8780</t>
  </si>
  <si>
    <t>878I</t>
  </si>
  <si>
    <t>878N</t>
  </si>
  <si>
    <t>878P</t>
  </si>
  <si>
    <t>878S</t>
  </si>
  <si>
    <t>878T</t>
  </si>
  <si>
    <t>879I</t>
  </si>
  <si>
    <t>879N</t>
  </si>
  <si>
    <t>879P</t>
  </si>
  <si>
    <t>879S</t>
  </si>
  <si>
    <t>879T</t>
  </si>
  <si>
    <t>8800</t>
  </si>
  <si>
    <t>8801</t>
  </si>
  <si>
    <t>8802</t>
  </si>
  <si>
    <t>8805</t>
  </si>
  <si>
    <t>880I</t>
  </si>
  <si>
    <t>880N</t>
  </si>
  <si>
    <t>880P</t>
  </si>
  <si>
    <t>880S</t>
  </si>
  <si>
    <t>880T</t>
  </si>
  <si>
    <t>881I</t>
  </si>
  <si>
    <t>881N</t>
  </si>
  <si>
    <t>881P</t>
  </si>
  <si>
    <t>881S</t>
  </si>
  <si>
    <t>881T</t>
  </si>
  <si>
    <t>882I</t>
  </si>
  <si>
    <t>882N</t>
  </si>
  <si>
    <t>882P</t>
  </si>
  <si>
    <t>882S</t>
  </si>
  <si>
    <t>882T</t>
  </si>
  <si>
    <t>8832</t>
  </si>
  <si>
    <t>8833</t>
  </si>
  <si>
    <t>8834</t>
  </si>
  <si>
    <t>8835</t>
  </si>
  <si>
    <t>8836</t>
  </si>
  <si>
    <t>8837</t>
  </si>
  <si>
    <t>8838</t>
  </si>
  <si>
    <t>8839</t>
  </si>
  <si>
    <t>883I</t>
  </si>
  <si>
    <t>883N</t>
  </si>
  <si>
    <t>883P</t>
  </si>
  <si>
    <t>883S</t>
  </si>
  <si>
    <t>883T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</si>
  <si>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</si>
  <si>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</si>
  <si>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</si>
  <si>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</si>
  <si>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</si>
  <si>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</si>
  <si>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</si>
  <si>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</si>
  <si>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</si>
  <si>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</si>
  <si>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884I</t>
  </si>
  <si>
    <t>884J</t>
  </si>
  <si>
    <t>884N</t>
  </si>
  <si>
    <t>884P</t>
  </si>
  <si>
    <t>884S</t>
  </si>
  <si>
    <t>884T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</si>
  <si>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</si>
  <si>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</si>
  <si>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</si>
  <si>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</si>
  <si>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</si>
  <si>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</si>
  <si>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</si>
  <si>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</si>
  <si>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</si>
  <si>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</si>
  <si>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885I</t>
  </si>
  <si>
    <t>885J</t>
  </si>
  <si>
    <t>885N</t>
  </si>
  <si>
    <t>885P</t>
  </si>
  <si>
    <t>885S</t>
  </si>
  <si>
    <t>885T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</si>
  <si>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</si>
  <si>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</si>
  <si>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</si>
  <si>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</si>
  <si>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</si>
  <si>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</si>
  <si>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</si>
  <si>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</si>
  <si>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</si>
  <si>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</si>
  <si>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886I</t>
  </si>
  <si>
    <t>886N</t>
  </si>
  <si>
    <t>886P</t>
  </si>
  <si>
    <t>886S</t>
  </si>
  <si>
    <t>886T</t>
  </si>
  <si>
    <t>8870</t>
  </si>
  <si>
    <t>8871</t>
  </si>
  <si>
    <t>8872</t>
  </si>
  <si>
    <t>8873</t>
  </si>
  <si>
    <t>8874</t>
  </si>
  <si>
    <t>8875</t>
  </si>
  <si>
    <t>8878</t>
  </si>
  <si>
    <t>8879</t>
  </si>
  <si>
    <t>887I</t>
  </si>
  <si>
    <t>887N</t>
  </si>
  <si>
    <t>887P</t>
  </si>
  <si>
    <t>887S</t>
  </si>
  <si>
    <t>887T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</si>
  <si>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</si>
  <si>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</si>
  <si>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</si>
  <si>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</si>
  <si>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</si>
  <si>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</si>
  <si>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</si>
  <si>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</si>
  <si>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</si>
  <si>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</si>
  <si>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888I</t>
  </si>
  <si>
    <t>888N</t>
  </si>
  <si>
    <t>888P</t>
  </si>
  <si>
    <t>888S</t>
  </si>
  <si>
    <t>888T</t>
  </si>
  <si>
    <t>8890</t>
  </si>
  <si>
    <t>8891</t>
  </si>
  <si>
    <t>8892</t>
  </si>
  <si>
    <t>8893</t>
  </si>
  <si>
    <t>8894</t>
  </si>
  <si>
    <t>8895</t>
  </si>
  <si>
    <t>8896</t>
  </si>
  <si>
    <t>8898</t>
  </si>
  <si>
    <t>8899</t>
  </si>
  <si>
    <t>889I</t>
  </si>
  <si>
    <t>889N</t>
  </si>
  <si>
    <t>889P</t>
  </si>
  <si>
    <t>889S</t>
  </si>
  <si>
    <t>889T</t>
  </si>
  <si>
    <t>8900</t>
  </si>
  <si>
    <t>8903</t>
  </si>
  <si>
    <t>8905</t>
  </si>
  <si>
    <t>8908</t>
  </si>
  <si>
    <t>890I</t>
  </si>
  <si>
    <t>890N</t>
  </si>
  <si>
    <t>890P</t>
  </si>
  <si>
    <t>890S</t>
  </si>
  <si>
    <t>890T</t>
  </si>
  <si>
    <t>891I</t>
  </si>
  <si>
    <t>891N</t>
  </si>
  <si>
    <t>891P</t>
  </si>
  <si>
    <t>891S</t>
  </si>
  <si>
    <t>891T</t>
  </si>
  <si>
    <t>8929</t>
  </si>
  <si>
    <t>892I</t>
  </si>
  <si>
    <t>892N</t>
  </si>
  <si>
    <t>892P</t>
  </si>
  <si>
    <t>892S</t>
  </si>
  <si>
    <t>892T</t>
  </si>
  <si>
    <t>8931</t>
  </si>
  <si>
    <t>8933</t>
  </si>
  <si>
    <t>8934</t>
  </si>
  <si>
    <t>8935</t>
  </si>
  <si>
    <t>8936</t>
  </si>
  <si>
    <t>8937</t>
  </si>
  <si>
    <t>8938</t>
  </si>
  <si>
    <t>8939</t>
  </si>
  <si>
    <t>893I</t>
  </si>
  <si>
    <t>893N</t>
  </si>
  <si>
    <t>893P</t>
  </si>
  <si>
    <t>893S</t>
  </si>
  <si>
    <t>893T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</si>
  <si>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</si>
  <si>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</si>
  <si>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</si>
  <si>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</si>
  <si>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</si>
  <si>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</si>
  <si>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</si>
  <si>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</si>
  <si>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</si>
  <si>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</si>
  <si>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894I</t>
  </si>
  <si>
    <t>894N</t>
  </si>
  <si>
    <t>894P</t>
  </si>
  <si>
    <t>894S</t>
  </si>
  <si>
    <t>894T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</si>
  <si>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</si>
  <si>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</si>
  <si>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</si>
  <si>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</si>
  <si>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</si>
  <si>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</si>
  <si>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</si>
  <si>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</si>
  <si>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</si>
  <si>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</si>
  <si>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895I</t>
  </si>
  <si>
    <t>895N</t>
  </si>
  <si>
    <t>895P</t>
  </si>
  <si>
    <t>895S</t>
  </si>
  <si>
    <t>895T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</si>
  <si>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</si>
  <si>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</si>
  <si>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</si>
  <si>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</si>
  <si>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</si>
  <si>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</si>
  <si>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</si>
  <si>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</si>
  <si>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</si>
  <si>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</si>
  <si>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896I</t>
  </si>
  <si>
    <t>896N</t>
  </si>
  <si>
    <t>896P</t>
  </si>
  <si>
    <t>896S</t>
  </si>
  <si>
    <t>896T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</si>
  <si>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</si>
  <si>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</si>
  <si>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</si>
  <si>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</si>
  <si>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</si>
  <si>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</si>
  <si>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</si>
  <si>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</si>
  <si>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</si>
  <si>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</si>
  <si>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897I</t>
  </si>
  <si>
    <t>897N</t>
  </si>
  <si>
    <t>897P</t>
  </si>
  <si>
    <t>897S</t>
  </si>
  <si>
    <t>897T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</si>
  <si>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</si>
  <si>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</si>
  <si>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</si>
  <si>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</si>
  <si>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</si>
  <si>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</si>
  <si>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</si>
  <si>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</si>
  <si>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</si>
  <si>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</si>
  <si>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898I</t>
  </si>
  <si>
    <t>898N</t>
  </si>
  <si>
    <t>898P</t>
  </si>
  <si>
    <t>898S</t>
  </si>
  <si>
    <t>898T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</si>
  <si>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</si>
  <si>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</si>
  <si>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</si>
  <si>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</si>
  <si>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</si>
  <si>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</si>
  <si>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</si>
  <si>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</si>
  <si>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</si>
  <si>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</si>
  <si>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899I</t>
  </si>
  <si>
    <t>899N</t>
  </si>
  <si>
    <t>899P</t>
  </si>
  <si>
    <t>899S</t>
  </si>
  <si>
    <t>899T</t>
  </si>
  <si>
    <t>9000</t>
  </si>
  <si>
    <t>9001</t>
  </si>
  <si>
    <t>9005</t>
  </si>
  <si>
    <t>9007</t>
  </si>
  <si>
    <t>900I</t>
  </si>
  <si>
    <t>900N</t>
  </si>
  <si>
    <t>900P</t>
  </si>
  <si>
    <t>900S</t>
  </si>
  <si>
    <t>900T</t>
  </si>
  <si>
    <t>9010</t>
  </si>
  <si>
    <t>9012</t>
  </si>
  <si>
    <t>9015</t>
  </si>
  <si>
    <t>9016</t>
  </si>
  <si>
    <t>9017</t>
  </si>
  <si>
    <t>9018</t>
  </si>
  <si>
    <t>901A</t>
  </si>
  <si>
    <t>901B</t>
  </si>
  <si>
    <t>901C</t>
  </si>
  <si>
    <t>901D</t>
  </si>
  <si>
    <t>901E</t>
  </si>
  <si>
    <t>901F</t>
  </si>
  <si>
    <t>901G</t>
  </si>
  <si>
    <t>901I</t>
  </si>
  <si>
    <t>901N</t>
  </si>
  <si>
    <t>901P</t>
  </si>
  <si>
    <t>901S</t>
  </si>
  <si>
    <t>901T</t>
  </si>
  <si>
    <t>9020</t>
  </si>
  <si>
    <t>9021</t>
  </si>
  <si>
    <t>9022</t>
  </si>
  <si>
    <t>9023</t>
  </si>
  <si>
    <t>9024</t>
  </si>
  <si>
    <t>9025</t>
  </si>
  <si>
    <t>9026</t>
  </si>
  <si>
    <t>902A</t>
  </si>
  <si>
    <t>902B</t>
  </si>
  <si>
    <t>902C</t>
  </si>
  <si>
    <t>902D</t>
  </si>
  <si>
    <t>902E</t>
  </si>
  <si>
    <t>902F</t>
  </si>
  <si>
    <t>902G</t>
  </si>
  <si>
    <t>902I</t>
  </si>
  <si>
    <t>902N</t>
  </si>
  <si>
    <t>902P</t>
  </si>
  <si>
    <t>902S</t>
  </si>
  <si>
    <t>902T</t>
  </si>
  <si>
    <t>9030</t>
  </si>
  <si>
    <t>9031</t>
  </si>
  <si>
    <t>9032</t>
  </si>
  <si>
    <t>9033</t>
  </si>
  <si>
    <t>9034</t>
  </si>
  <si>
    <t>9035</t>
  </si>
  <si>
    <t>903A</t>
  </si>
  <si>
    <t>903B</t>
  </si>
  <si>
    <t>903C</t>
  </si>
  <si>
    <t>903D</t>
  </si>
  <si>
    <t>903E</t>
  </si>
  <si>
    <t>903F</t>
  </si>
  <si>
    <t>903G</t>
  </si>
  <si>
    <t>903I</t>
  </si>
  <si>
    <t>903N</t>
  </si>
  <si>
    <t>903P</t>
  </si>
  <si>
    <t>903S</t>
  </si>
  <si>
    <t>903T</t>
  </si>
  <si>
    <t>9040</t>
  </si>
  <si>
    <t>9041</t>
  </si>
  <si>
    <t>9042</t>
  </si>
  <si>
    <t>9043</t>
  </si>
  <si>
    <t>9044</t>
  </si>
  <si>
    <t>9045</t>
  </si>
  <si>
    <t>9046</t>
  </si>
  <si>
    <t>9048</t>
  </si>
  <si>
    <t>904D</t>
  </si>
  <si>
    <t>904I</t>
  </si>
  <si>
    <t>904N</t>
  </si>
  <si>
    <t>904P</t>
  </si>
  <si>
    <t>904S</t>
  </si>
  <si>
    <t>904T</t>
  </si>
  <si>
    <t>9050</t>
  </si>
  <si>
    <t>9051</t>
  </si>
  <si>
    <t>9055</t>
  </si>
  <si>
    <t>9056</t>
  </si>
  <si>
    <t>905A</t>
  </si>
  <si>
    <t>905D</t>
  </si>
  <si>
    <t>905I</t>
  </si>
  <si>
    <t>905N</t>
  </si>
  <si>
    <t>905P</t>
  </si>
  <si>
    <t>905R</t>
  </si>
  <si>
    <t>905S</t>
  </si>
  <si>
    <t>905T</t>
  </si>
  <si>
    <t>9060</t>
  </si>
  <si>
    <t>9061</t>
  </si>
  <si>
    <t>9065</t>
  </si>
  <si>
    <t>9066</t>
  </si>
  <si>
    <t>906D</t>
  </si>
  <si>
    <t>906I</t>
  </si>
  <si>
    <t>906N</t>
  </si>
  <si>
    <t>906P</t>
  </si>
  <si>
    <t>906S</t>
  </si>
  <si>
    <t>906T</t>
  </si>
  <si>
    <t>9070</t>
  </si>
  <si>
    <t>9071</t>
  </si>
  <si>
    <t>9072</t>
  </si>
  <si>
    <t>9075</t>
  </si>
  <si>
    <t>9076</t>
  </si>
  <si>
    <t>9077</t>
  </si>
  <si>
    <t>907D</t>
  </si>
  <si>
    <t>907I</t>
  </si>
  <si>
    <t>907N</t>
  </si>
  <si>
    <t>907P</t>
  </si>
  <si>
    <t>907S</t>
  </si>
  <si>
    <t>907T</t>
  </si>
  <si>
    <t>9080</t>
  </si>
  <si>
    <t>908A</t>
  </si>
  <si>
    <t>908D</t>
  </si>
  <si>
    <t>908I</t>
  </si>
  <si>
    <t>908N</t>
  </si>
  <si>
    <t>908P</t>
  </si>
  <si>
    <t>908S</t>
  </si>
  <si>
    <t>908T</t>
  </si>
  <si>
    <t>9090</t>
  </si>
  <si>
    <t>9093</t>
  </si>
  <si>
    <t>9094</t>
  </si>
  <si>
    <t>9095</t>
  </si>
  <si>
    <t>9096</t>
  </si>
  <si>
    <t>9099</t>
  </si>
  <si>
    <t>909A</t>
  </si>
  <si>
    <t>909D</t>
  </si>
  <si>
    <t>909I</t>
  </si>
  <si>
    <t>909N</t>
  </si>
  <si>
    <t>909P</t>
  </si>
  <si>
    <t>909S</t>
  </si>
  <si>
    <t>909T</t>
  </si>
  <si>
    <t>90IS</t>
  </si>
  <si>
    <t>9100</t>
  </si>
  <si>
    <t>9101</t>
  </si>
  <si>
    <t>9102</t>
  </si>
  <si>
    <t>9103</t>
  </si>
  <si>
    <t>9105</t>
  </si>
  <si>
    <t>9106</t>
  </si>
  <si>
    <t>9107</t>
  </si>
  <si>
    <t>9108</t>
  </si>
  <si>
    <t>9109</t>
  </si>
  <si>
    <t>910A</t>
  </si>
  <si>
    <t>910B</t>
  </si>
  <si>
    <t>910C</t>
  </si>
  <si>
    <t>910D</t>
  </si>
  <si>
    <t>910F</t>
  </si>
  <si>
    <t>910I</t>
  </si>
  <si>
    <t>910N</t>
  </si>
  <si>
    <t>910P</t>
  </si>
  <si>
    <t>910S</t>
  </si>
  <si>
    <t>910T</t>
  </si>
  <si>
    <t>9110</t>
  </si>
  <si>
    <t>9111</t>
  </si>
  <si>
    <t>9112</t>
  </si>
  <si>
    <t>9113</t>
  </si>
  <si>
    <t>9114</t>
  </si>
  <si>
    <t>9115</t>
  </si>
  <si>
    <t>9118</t>
  </si>
  <si>
    <t>9119</t>
  </si>
  <si>
    <t>911A</t>
  </si>
  <si>
    <t>911B</t>
  </si>
  <si>
    <t>911D</t>
  </si>
  <si>
    <t>911I</t>
  </si>
  <si>
    <t>911N</t>
  </si>
  <si>
    <t>911P</t>
  </si>
  <si>
    <t>911S</t>
  </si>
  <si>
    <t>911T</t>
  </si>
  <si>
    <t>9120</t>
  </si>
  <si>
    <t>9124</t>
  </si>
  <si>
    <t>9127</t>
  </si>
  <si>
    <t>9128</t>
  </si>
  <si>
    <t>9129</t>
  </si>
  <si>
    <t>912A</t>
  </si>
  <si>
    <t>912D</t>
  </si>
  <si>
    <t>912I</t>
  </si>
  <si>
    <t>912N</t>
  </si>
  <si>
    <t>912P</t>
  </si>
  <si>
    <t>912S</t>
  </si>
  <si>
    <t>912T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</si>
  <si>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</si>
  <si>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</si>
  <si>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</si>
  <si>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</si>
  <si>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</si>
  <si>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</si>
  <si>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</si>
  <si>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</si>
  <si>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</si>
  <si>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</si>
  <si>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913A</t>
  </si>
  <si>
    <t>913B</t>
  </si>
  <si>
    <t>913C</t>
  </si>
  <si>
    <t>913D</t>
  </si>
  <si>
    <t>913E</t>
  </si>
  <si>
    <t>913I</t>
  </si>
  <si>
    <t>913N</t>
  </si>
  <si>
    <t>913P</t>
  </si>
  <si>
    <t>913S</t>
  </si>
  <si>
    <t>913T</t>
  </si>
  <si>
    <t>9140</t>
  </si>
  <si>
    <t>9141</t>
  </si>
  <si>
    <t>9142</t>
  </si>
  <si>
    <t>9143</t>
  </si>
  <si>
    <t>9144</t>
  </si>
  <si>
    <t>9145</t>
  </si>
  <si>
    <t>9146</t>
  </si>
  <si>
    <t>9147</t>
  </si>
  <si>
    <t>914A</t>
  </si>
  <si>
    <t>914B</t>
  </si>
  <si>
    <t>914C</t>
  </si>
  <si>
    <t>914D</t>
  </si>
  <si>
    <t>914E</t>
  </si>
  <si>
    <t>914I</t>
  </si>
  <si>
    <t>914N</t>
  </si>
  <si>
    <t>914P</t>
  </si>
  <si>
    <t>914S</t>
  </si>
  <si>
    <t>914T</t>
  </si>
  <si>
    <t>9150</t>
  </si>
  <si>
    <t>9152</t>
  </si>
  <si>
    <t>9153</t>
  </si>
  <si>
    <t>9155</t>
  </si>
  <si>
    <t>9157</t>
  </si>
  <si>
    <t>9158</t>
  </si>
  <si>
    <t>915D</t>
  </si>
  <si>
    <t>915I</t>
  </si>
  <si>
    <t>915N</t>
  </si>
  <si>
    <t>915P</t>
  </si>
  <si>
    <t>915S</t>
  </si>
  <si>
    <t>915T</t>
  </si>
  <si>
    <t>9160</t>
  </si>
  <si>
    <t>9161</t>
  </si>
  <si>
    <t>9165</t>
  </si>
  <si>
    <t>9166</t>
  </si>
  <si>
    <t>9167</t>
  </si>
  <si>
    <t>916A</t>
  </si>
  <si>
    <t>916B</t>
  </si>
  <si>
    <t>916C</t>
  </si>
  <si>
    <t>916D</t>
  </si>
  <si>
    <t>916E</t>
  </si>
  <si>
    <t>916I</t>
  </si>
  <si>
    <t>916N</t>
  </si>
  <si>
    <t>916P</t>
  </si>
  <si>
    <t>916S</t>
  </si>
  <si>
    <t>916T</t>
  </si>
  <si>
    <t>9170</t>
  </si>
  <si>
    <t>9171</t>
  </si>
  <si>
    <t>9175</t>
  </si>
  <si>
    <t>9176</t>
  </si>
  <si>
    <t>9177</t>
  </si>
  <si>
    <t>9178</t>
  </si>
  <si>
    <t>917A</t>
  </si>
  <si>
    <t>917D</t>
  </si>
  <si>
    <t>917I</t>
  </si>
  <si>
    <t>917N</t>
  </si>
  <si>
    <t>917P</t>
  </si>
  <si>
    <t>917S</t>
  </si>
  <si>
    <t>917T</t>
  </si>
  <si>
    <t>9180</t>
  </si>
  <si>
    <t>9181</t>
  </si>
  <si>
    <t>9184</t>
  </si>
  <si>
    <t>9185</t>
  </si>
  <si>
    <t>9186</t>
  </si>
  <si>
    <t>918A</t>
  </si>
  <si>
    <t>918B</t>
  </si>
  <si>
    <t>918C</t>
  </si>
  <si>
    <t>918D</t>
  </si>
  <si>
    <t>918I</t>
  </si>
  <si>
    <t>918N</t>
  </si>
  <si>
    <t>918P</t>
  </si>
  <si>
    <t>918S</t>
  </si>
  <si>
    <t>918T</t>
  </si>
  <si>
    <t>9190</t>
  </si>
  <si>
    <t>9195</t>
  </si>
  <si>
    <t>919D</t>
  </si>
  <si>
    <t>919I</t>
  </si>
  <si>
    <t>919J</t>
  </si>
  <si>
    <t>919N</t>
  </si>
  <si>
    <t>919P</t>
  </si>
  <si>
    <t>919S</t>
  </si>
  <si>
    <t>919T</t>
  </si>
  <si>
    <t>91IS</t>
  </si>
  <si>
    <t>9200</t>
  </si>
  <si>
    <t>9201</t>
  </si>
  <si>
    <t>9203</t>
  </si>
  <si>
    <t>9204</t>
  </si>
  <si>
    <t>9205</t>
  </si>
  <si>
    <t>9206</t>
  </si>
  <si>
    <t>9207</t>
  </si>
  <si>
    <t>9208</t>
  </si>
  <si>
    <t>9209</t>
  </si>
  <si>
    <t>920A</t>
  </si>
  <si>
    <t>920E</t>
  </si>
  <si>
    <t>920I</t>
  </si>
  <si>
    <t>920N</t>
  </si>
  <si>
    <t>920P</t>
  </si>
  <si>
    <t>920S</t>
  </si>
  <si>
    <t>920T</t>
  </si>
  <si>
    <t>9210</t>
  </si>
  <si>
    <t>9211</t>
  </si>
  <si>
    <t>9212</t>
  </si>
  <si>
    <t>9213</t>
  </si>
  <si>
    <t>9214</t>
  </si>
  <si>
    <t>9215</t>
  </si>
  <si>
    <t>921A</t>
  </si>
  <si>
    <t>921B</t>
  </si>
  <si>
    <t>921C</t>
  </si>
  <si>
    <t>921D</t>
  </si>
  <si>
    <t>921E</t>
  </si>
  <si>
    <t>921I</t>
  </si>
  <si>
    <t>921N</t>
  </si>
  <si>
    <t>921P</t>
  </si>
  <si>
    <t>921S</t>
  </si>
  <si>
    <t>921T</t>
  </si>
  <si>
    <t>9225</t>
  </si>
  <si>
    <t>922I</t>
  </si>
  <si>
    <t>922N</t>
  </si>
  <si>
    <t>922P</t>
  </si>
  <si>
    <t>922S</t>
  </si>
  <si>
    <t>922T</t>
  </si>
  <si>
    <t>9230</t>
  </si>
  <si>
    <t>9235</t>
  </si>
  <si>
    <t>9236</t>
  </si>
  <si>
    <t>923D</t>
  </si>
  <si>
    <t>923I</t>
  </si>
  <si>
    <t>923N</t>
  </si>
  <si>
    <t>923P</t>
  </si>
  <si>
    <t>923S</t>
  </si>
  <si>
    <t>923T</t>
  </si>
  <si>
    <t>9240</t>
  </si>
  <si>
    <t>9242</t>
  </si>
  <si>
    <t>9243</t>
  </si>
  <si>
    <t>9244</t>
  </si>
  <si>
    <t>9245</t>
  </si>
  <si>
    <t>9246</t>
  </si>
  <si>
    <t>9247</t>
  </si>
  <si>
    <t>924A</t>
  </si>
  <si>
    <t>924D</t>
  </si>
  <si>
    <t>924I</t>
  </si>
  <si>
    <t>924N</t>
  </si>
  <si>
    <t>924P</t>
  </si>
  <si>
    <t>924S</t>
  </si>
  <si>
    <t>924T</t>
  </si>
  <si>
    <t>9250</t>
  </si>
  <si>
    <t>9251</t>
  </si>
  <si>
    <t>9253</t>
  </si>
  <si>
    <t>9254</t>
  </si>
  <si>
    <t>9255</t>
  </si>
  <si>
    <t>9258</t>
  </si>
  <si>
    <t>9259</t>
  </si>
  <si>
    <t>925D</t>
  </si>
  <si>
    <t>925I</t>
  </si>
  <si>
    <t>925N</t>
  </si>
  <si>
    <t>925P</t>
  </si>
  <si>
    <t>925S</t>
  </si>
  <si>
    <t>925T</t>
  </si>
  <si>
    <t>9260</t>
  </si>
  <si>
    <t>9261</t>
  </si>
  <si>
    <t>9262</t>
  </si>
  <si>
    <t>9263</t>
  </si>
  <si>
    <t>9264</t>
  </si>
  <si>
    <t>9265</t>
  </si>
  <si>
    <t>926A</t>
  </si>
  <si>
    <t>926B</t>
  </si>
  <si>
    <t>926C</t>
  </si>
  <si>
    <t>926I</t>
  </si>
  <si>
    <t>926N</t>
  </si>
  <si>
    <t>926P</t>
  </si>
  <si>
    <t>926S</t>
  </si>
  <si>
    <t>926T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</si>
  <si>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</si>
  <si>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</si>
  <si>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</si>
  <si>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</si>
  <si>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</si>
  <si>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</si>
  <si>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</si>
  <si>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</si>
  <si>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</si>
  <si>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927A</t>
  </si>
  <si>
    <t>927B</t>
  </si>
  <si>
    <t>927D</t>
  </si>
  <si>
    <t>927E</t>
  </si>
  <si>
    <t>927F</t>
  </si>
  <si>
    <t>9280</t>
  </si>
  <si>
    <t>9281</t>
  </si>
  <si>
    <t>9282</t>
  </si>
  <si>
    <t>9283</t>
  </si>
  <si>
    <t>9285</t>
  </si>
  <si>
    <t>928A</t>
  </si>
  <si>
    <t>928D</t>
  </si>
  <si>
    <t>928I</t>
  </si>
  <si>
    <t>928N</t>
  </si>
  <si>
    <t>928P</t>
  </si>
  <si>
    <t>928R</t>
  </si>
  <si>
    <t>928S</t>
  </si>
  <si>
    <t>928T</t>
  </si>
  <si>
    <t>9290</t>
  </si>
  <si>
    <t>9295</t>
  </si>
  <si>
    <t>9297</t>
  </si>
  <si>
    <t>929I</t>
  </si>
  <si>
    <t>929M</t>
  </si>
  <si>
    <t>929N</t>
  </si>
  <si>
    <t>929P</t>
  </si>
  <si>
    <t>929S</t>
  </si>
  <si>
    <t>929T</t>
  </si>
  <si>
    <t>92IS</t>
  </si>
  <si>
    <t>9300</t>
  </si>
  <si>
    <t>9305</t>
  </si>
  <si>
    <t>9307</t>
  </si>
  <si>
    <t>930A</t>
  </si>
  <si>
    <t>930B</t>
  </si>
  <si>
    <t>930C</t>
  </si>
  <si>
    <t>930D</t>
  </si>
  <si>
    <t>930E</t>
  </si>
  <si>
    <t>930F</t>
  </si>
  <si>
    <t>930G</t>
  </si>
  <si>
    <t>930H</t>
  </si>
  <si>
    <t>930I</t>
  </si>
  <si>
    <t>930K</t>
  </si>
  <si>
    <t>930N</t>
  </si>
  <si>
    <t>930P</t>
  </si>
  <si>
    <t>930S</t>
  </si>
  <si>
    <t>930T</t>
  </si>
  <si>
    <t>9310</t>
  </si>
  <si>
    <t>9312</t>
  </si>
  <si>
    <t>9313</t>
  </si>
  <si>
    <t>9315</t>
  </si>
  <si>
    <t>9316</t>
  </si>
  <si>
    <t>931D</t>
  </si>
  <si>
    <t>931I</t>
  </si>
  <si>
    <t>931N</t>
  </si>
  <si>
    <t>931P</t>
  </si>
  <si>
    <t>931S</t>
  </si>
  <si>
    <t>931T</t>
  </si>
  <si>
    <t>9320</t>
  </si>
  <si>
    <t>9321</t>
  </si>
  <si>
    <t>9325</t>
  </si>
  <si>
    <t>9326</t>
  </si>
  <si>
    <t>932D</t>
  </si>
  <si>
    <t>9330</t>
  </si>
  <si>
    <t>9331</t>
  </si>
  <si>
    <t>933D</t>
  </si>
  <si>
    <t>933I</t>
  </si>
  <si>
    <t>9349</t>
  </si>
  <si>
    <t>934D</t>
  </si>
  <si>
    <t>934I</t>
  </si>
  <si>
    <t>934N</t>
  </si>
  <si>
    <t>934P</t>
  </si>
  <si>
    <t>934S</t>
  </si>
  <si>
    <t>934T</t>
  </si>
  <si>
    <t>935I</t>
  </si>
  <si>
    <t>935N</t>
  </si>
  <si>
    <t>935P</t>
  </si>
  <si>
    <t>935S</t>
  </si>
  <si>
    <t>935T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</si>
  <si>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</si>
  <si>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</si>
  <si>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</si>
  <si>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</si>
  <si>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</si>
  <si>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</si>
  <si>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</si>
  <si>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</si>
  <si>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</si>
  <si>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936I</t>
  </si>
  <si>
    <t>936N</t>
  </si>
  <si>
    <t>936P</t>
  </si>
  <si>
    <t>936S</t>
  </si>
  <si>
    <t>936T</t>
  </si>
  <si>
    <t>9376</t>
  </si>
  <si>
    <t>9377</t>
  </si>
  <si>
    <t>9378</t>
  </si>
  <si>
    <t>937B</t>
  </si>
  <si>
    <t>937C</t>
  </si>
  <si>
    <t>937E</t>
  </si>
  <si>
    <t>937F</t>
  </si>
  <si>
    <t>937G</t>
  </si>
  <si>
    <t>937H</t>
  </si>
  <si>
    <t>937I</t>
  </si>
  <si>
    <t>937L</t>
  </si>
  <si>
    <t>937N</t>
  </si>
  <si>
    <t>937P</t>
  </si>
  <si>
    <t>937S</t>
  </si>
  <si>
    <t>937T</t>
  </si>
  <si>
    <t>938A</t>
  </si>
  <si>
    <t>938B</t>
  </si>
  <si>
    <t>938C</t>
  </si>
  <si>
    <t>938D</t>
  </si>
  <si>
    <t>938E</t>
  </si>
  <si>
    <t>938F</t>
  </si>
  <si>
    <t>938G</t>
  </si>
  <si>
    <t>938H</t>
  </si>
  <si>
    <t>938I</t>
  </si>
  <si>
    <t>938L</t>
  </si>
  <si>
    <t>938M</t>
  </si>
  <si>
    <t>938N</t>
  </si>
  <si>
    <t>938P</t>
  </si>
  <si>
    <t>938S</t>
  </si>
  <si>
    <t>938T</t>
  </si>
  <si>
    <t>939A</t>
  </si>
  <si>
    <t>939B</t>
  </si>
  <si>
    <t>939C</t>
  </si>
  <si>
    <t>939D</t>
  </si>
  <si>
    <t>939E</t>
  </si>
  <si>
    <t>939F</t>
  </si>
  <si>
    <t>939G</t>
  </si>
  <si>
    <t>939H</t>
  </si>
  <si>
    <t>939I</t>
  </si>
  <si>
    <t>939L</t>
  </si>
  <si>
    <t>939N</t>
  </si>
  <si>
    <t>939P</t>
  </si>
  <si>
    <t>939S</t>
  </si>
  <si>
    <t>939T</t>
  </si>
  <si>
    <t>93IS</t>
  </si>
  <si>
    <t>9400</t>
  </si>
  <si>
    <t>9405</t>
  </si>
  <si>
    <t>9406</t>
  </si>
  <si>
    <t>9408</t>
  </si>
  <si>
    <t>940I</t>
  </si>
  <si>
    <t>940N</t>
  </si>
  <si>
    <t>940P</t>
  </si>
  <si>
    <t>940S</t>
  </si>
  <si>
    <t>940T</t>
  </si>
  <si>
    <t>9410</t>
  </si>
  <si>
    <t>9411</t>
  </si>
  <si>
    <t>9415</t>
  </si>
  <si>
    <t>9416</t>
  </si>
  <si>
    <t>9417</t>
  </si>
  <si>
    <t>9418</t>
  </si>
  <si>
    <t>941D</t>
  </si>
  <si>
    <t>941I</t>
  </si>
  <si>
    <t>941N</t>
  </si>
  <si>
    <t>941P</t>
  </si>
  <si>
    <t>941S</t>
  </si>
  <si>
    <t>941T</t>
  </si>
  <si>
    <t>942D</t>
  </si>
  <si>
    <t>942I</t>
  </si>
  <si>
    <t>942N</t>
  </si>
  <si>
    <t>942P</t>
  </si>
  <si>
    <t>942S</t>
  </si>
  <si>
    <t>942T</t>
  </si>
  <si>
    <t>943I</t>
  </si>
  <si>
    <t>943N</t>
  </si>
  <si>
    <t>943P</t>
  </si>
  <si>
    <t>943S</t>
  </si>
  <si>
    <t>943T</t>
  </si>
  <si>
    <t>9440</t>
  </si>
  <si>
    <t>944I</t>
  </si>
  <si>
    <t>944N</t>
  </si>
  <si>
    <t>944P</t>
  </si>
  <si>
    <t>944S</t>
  </si>
  <si>
    <t>944T</t>
  </si>
  <si>
    <t>945A</t>
  </si>
  <si>
    <t>945B</t>
  </si>
  <si>
    <t>945C</t>
  </si>
  <si>
    <t>945I</t>
  </si>
  <si>
    <t>945N</t>
  </si>
  <si>
    <t>945P</t>
  </si>
  <si>
    <t>945S</t>
  </si>
  <si>
    <t>945T</t>
  </si>
  <si>
    <t>946I</t>
  </si>
  <si>
    <t>946N</t>
  </si>
  <si>
    <t>946P</t>
  </si>
  <si>
    <t>946S</t>
  </si>
  <si>
    <t>946T</t>
  </si>
  <si>
    <t>9475</t>
  </si>
  <si>
    <t>9476</t>
  </si>
  <si>
    <t>9477</t>
  </si>
  <si>
    <t>9478</t>
  </si>
  <si>
    <t>947I</t>
  </si>
  <si>
    <t>947N</t>
  </si>
  <si>
    <t>947P</t>
  </si>
  <si>
    <t>947S</t>
  </si>
  <si>
    <t>947T</t>
  </si>
  <si>
    <t>948I</t>
  </si>
  <si>
    <t>948N</t>
  </si>
  <si>
    <t>948P</t>
  </si>
  <si>
    <t>948S</t>
  </si>
  <si>
    <t>948T</t>
  </si>
  <si>
    <t>949I</t>
  </si>
  <si>
    <t>949N</t>
  </si>
  <si>
    <t>949P</t>
  </si>
  <si>
    <t>949S</t>
  </si>
  <si>
    <t>949T</t>
  </si>
  <si>
    <t>9500</t>
  </si>
  <si>
    <t>9501</t>
  </si>
  <si>
    <t>9505</t>
  </si>
  <si>
    <t>9506</t>
  </si>
  <si>
    <t>950I</t>
  </si>
  <si>
    <t>950N</t>
  </si>
  <si>
    <t>950P</t>
  </si>
  <si>
    <t>950S</t>
  </si>
  <si>
    <t>950T</t>
  </si>
  <si>
    <t>9510</t>
  </si>
  <si>
    <t>9511</t>
  </si>
  <si>
    <t>9512</t>
  </si>
  <si>
    <t>9515</t>
  </si>
  <si>
    <t>9516</t>
  </si>
  <si>
    <t>9517</t>
  </si>
  <si>
    <t>9518</t>
  </si>
  <si>
    <t>9519</t>
  </si>
  <si>
    <t>951I</t>
  </si>
  <si>
    <t>951N</t>
  </si>
  <si>
    <t>951P</t>
  </si>
  <si>
    <t>951S</t>
  </si>
  <si>
    <t>951T</t>
  </si>
  <si>
    <t>9525</t>
  </si>
  <si>
    <t>9526</t>
  </si>
  <si>
    <t>952I</t>
  </si>
  <si>
    <t>952N</t>
  </si>
  <si>
    <t>952P</t>
  </si>
  <si>
    <t>952S</t>
  </si>
  <si>
    <t>952T</t>
  </si>
  <si>
    <t>9531</t>
  </si>
  <si>
    <t>9532</t>
  </si>
  <si>
    <t>9533</t>
  </si>
  <si>
    <t>9534</t>
  </si>
  <si>
    <t>9535</t>
  </si>
  <si>
    <t>9536</t>
  </si>
  <si>
    <t>9537</t>
  </si>
  <si>
    <t>953I</t>
  </si>
  <si>
    <t>953N</t>
  </si>
  <si>
    <t>953P</t>
  </si>
  <si>
    <t>953S</t>
  </si>
  <si>
    <t>953T</t>
  </si>
  <si>
    <t>9540</t>
  </si>
  <si>
    <t>9543</t>
  </si>
  <si>
    <t>9546</t>
  </si>
  <si>
    <t>9547</t>
  </si>
  <si>
    <t>9548</t>
  </si>
  <si>
    <t>954I</t>
  </si>
  <si>
    <t>954N</t>
  </si>
  <si>
    <t>954P</t>
  </si>
  <si>
    <t>954S</t>
  </si>
  <si>
    <t>954T</t>
  </si>
  <si>
    <t>9552</t>
  </si>
  <si>
    <t>9558</t>
  </si>
  <si>
    <t>9559</t>
  </si>
  <si>
    <t>955I</t>
  </si>
  <si>
    <t>955N</t>
  </si>
  <si>
    <t>955P</t>
  </si>
  <si>
    <t>955S</t>
  </si>
  <si>
    <t>955T</t>
  </si>
  <si>
    <t>9560</t>
  </si>
  <si>
    <t>9563</t>
  </si>
  <si>
    <t>9567</t>
  </si>
  <si>
    <t>9568</t>
  </si>
  <si>
    <t>956I</t>
  </si>
  <si>
    <t>956N</t>
  </si>
  <si>
    <t>956P</t>
  </si>
  <si>
    <t>956S</t>
  </si>
  <si>
    <t>956T</t>
  </si>
  <si>
    <t>957I</t>
  </si>
  <si>
    <t>957N</t>
  </si>
  <si>
    <t>957P</t>
  </si>
  <si>
    <t>957S</t>
  </si>
  <si>
    <t>957T</t>
  </si>
  <si>
    <t>9584</t>
  </si>
  <si>
    <t>958I</t>
  </si>
  <si>
    <t>958N</t>
  </si>
  <si>
    <t>958P</t>
  </si>
  <si>
    <t>958S</t>
  </si>
  <si>
    <t>958T</t>
  </si>
  <si>
    <t>959I</t>
  </si>
  <si>
    <t>959N</t>
  </si>
  <si>
    <t>959P</t>
  </si>
  <si>
    <t>959S</t>
  </si>
  <si>
    <t>959T</t>
  </si>
  <si>
    <t>9600</t>
  </si>
  <si>
    <t>9603</t>
  </si>
  <si>
    <t>960I</t>
  </si>
  <si>
    <t>960N</t>
  </si>
  <si>
    <t>960P</t>
  </si>
  <si>
    <t>960S</t>
  </si>
  <si>
    <t>960T</t>
  </si>
  <si>
    <t>9611</t>
  </si>
  <si>
    <t>9612</t>
  </si>
  <si>
    <t>9616</t>
  </si>
  <si>
    <t>9618</t>
  </si>
  <si>
    <t>9619</t>
  </si>
  <si>
    <t>961I</t>
  </si>
  <si>
    <t>961N</t>
  </si>
  <si>
    <t>961P</t>
  </si>
  <si>
    <t>961S</t>
  </si>
  <si>
    <t>961T</t>
  </si>
  <si>
    <t>9620</t>
  </si>
  <si>
    <t>9622</t>
  </si>
  <si>
    <t>9623</t>
  </si>
  <si>
    <t>9624</t>
  </si>
  <si>
    <t>962I</t>
  </si>
  <si>
    <t>962N</t>
  </si>
  <si>
    <t>962P</t>
  </si>
  <si>
    <t>962S</t>
  </si>
  <si>
    <t>962T</t>
  </si>
  <si>
    <t>9630</t>
  </si>
  <si>
    <t>9632</t>
  </si>
  <si>
    <t>963I</t>
  </si>
  <si>
    <t>963J</t>
  </si>
  <si>
    <t>963N</t>
  </si>
  <si>
    <t>963P</t>
  </si>
  <si>
    <t>963S</t>
  </si>
  <si>
    <t>963T</t>
  </si>
  <si>
    <t>964I</t>
  </si>
  <si>
    <t>964N</t>
  </si>
  <si>
    <t>964P</t>
  </si>
  <si>
    <t>964S</t>
  </si>
  <si>
    <t>964T</t>
  </si>
  <si>
    <t>965I</t>
  </si>
  <si>
    <t>965N</t>
  </si>
  <si>
    <t>965P</t>
  </si>
  <si>
    <t>965S</t>
  </si>
  <si>
    <t>965T</t>
  </si>
  <si>
    <t>966I</t>
  </si>
  <si>
    <t>966N</t>
  </si>
  <si>
    <t>966P</t>
  </si>
  <si>
    <t>966S</t>
  </si>
  <si>
    <t>966T</t>
  </si>
  <si>
    <t>967I</t>
  </si>
  <si>
    <t>967N</t>
  </si>
  <si>
    <t>967P</t>
  </si>
  <si>
    <t>967S</t>
  </si>
  <si>
    <t>967T</t>
  </si>
  <si>
    <t>9683</t>
  </si>
  <si>
    <t>9684</t>
  </si>
  <si>
    <t>9685</t>
  </si>
  <si>
    <t>968I</t>
  </si>
  <si>
    <t>968N</t>
  </si>
  <si>
    <t>968P</t>
  </si>
  <si>
    <t>968S</t>
  </si>
  <si>
    <t>968T</t>
  </si>
  <si>
    <t>969I</t>
  </si>
  <si>
    <t>969N</t>
  </si>
  <si>
    <t>969P</t>
  </si>
  <si>
    <t>969S</t>
  </si>
  <si>
    <t>969T</t>
  </si>
  <si>
    <t>9701</t>
  </si>
  <si>
    <t>970I</t>
  </si>
  <si>
    <t>970N</t>
  </si>
  <si>
    <t>970P</t>
  </si>
  <si>
    <t>970S</t>
  </si>
  <si>
    <t>970T</t>
  </si>
  <si>
    <t>9710</t>
  </si>
  <si>
    <t>9716</t>
  </si>
  <si>
    <t>9719</t>
  </si>
  <si>
    <t>971I</t>
  </si>
  <si>
    <t>971N</t>
  </si>
  <si>
    <t>971P</t>
  </si>
  <si>
    <t>971S</t>
  </si>
  <si>
    <t>971T</t>
  </si>
  <si>
    <t>9722</t>
  </si>
  <si>
    <t>9724</t>
  </si>
  <si>
    <t>9729</t>
  </si>
  <si>
    <t>972I</t>
  </si>
  <si>
    <t>972N</t>
  </si>
  <si>
    <t>972P</t>
  </si>
  <si>
    <t>972S</t>
  </si>
  <si>
    <t>972T</t>
  </si>
  <si>
    <t>9730</t>
  </si>
  <si>
    <t>9735</t>
  </si>
  <si>
    <t>9736</t>
  </si>
  <si>
    <t>9737</t>
  </si>
  <si>
    <t>9738</t>
  </si>
  <si>
    <t>9739</t>
  </si>
  <si>
    <t>973I</t>
  </si>
  <si>
    <t>973N</t>
  </si>
  <si>
    <t>973P</t>
  </si>
  <si>
    <t>973S</t>
  </si>
  <si>
    <t>973T</t>
  </si>
  <si>
    <t>9741</t>
  </si>
  <si>
    <t>9742</t>
  </si>
  <si>
    <t>9744</t>
  </si>
  <si>
    <t>9749</t>
  </si>
  <si>
    <t>974I</t>
  </si>
  <si>
    <t>974N</t>
  </si>
  <si>
    <t>974P</t>
  </si>
  <si>
    <t>974S</t>
  </si>
  <si>
    <t>974T</t>
  </si>
  <si>
    <t>9751</t>
  </si>
  <si>
    <t>9752</t>
  </si>
  <si>
    <t>9753</t>
  </si>
  <si>
    <t>9754</t>
  </si>
  <si>
    <t>9756</t>
  </si>
  <si>
    <t>9757</t>
  </si>
  <si>
    <t>9758</t>
  </si>
  <si>
    <t>9759</t>
  </si>
  <si>
    <t>975I</t>
  </si>
  <si>
    <t>975N</t>
  </si>
  <si>
    <t>975P</t>
  </si>
  <si>
    <t>975S</t>
  </si>
  <si>
    <t>975T</t>
  </si>
  <si>
    <t>9761</t>
  </si>
  <si>
    <t>9762</t>
  </si>
  <si>
    <t>9763</t>
  </si>
  <si>
    <t>9764</t>
  </si>
  <si>
    <t>9765</t>
  </si>
  <si>
    <t>9767</t>
  </si>
  <si>
    <t>9769</t>
  </si>
  <si>
    <t>976I</t>
  </si>
  <si>
    <t>976N</t>
  </si>
  <si>
    <t>976P</t>
  </si>
  <si>
    <t>976S</t>
  </si>
  <si>
    <t>976T</t>
  </si>
  <si>
    <t>9771</t>
  </si>
  <si>
    <t>9772</t>
  </si>
  <si>
    <t>9773</t>
  </si>
  <si>
    <t>9775</t>
  </si>
  <si>
    <t>9776</t>
  </si>
  <si>
    <t>9778</t>
  </si>
  <si>
    <t>977I</t>
  </si>
  <si>
    <t>977N</t>
  </si>
  <si>
    <t>977P</t>
  </si>
  <si>
    <t>977S</t>
  </si>
  <si>
    <t>977T</t>
  </si>
  <si>
    <t>9780</t>
  </si>
  <si>
    <t>9781</t>
  </si>
  <si>
    <t>9785</t>
  </si>
  <si>
    <t>9786</t>
  </si>
  <si>
    <t>9787</t>
  </si>
  <si>
    <t>978I</t>
  </si>
  <si>
    <t>978N</t>
  </si>
  <si>
    <t>978P</t>
  </si>
  <si>
    <t>978S</t>
  </si>
  <si>
    <t>978T</t>
  </si>
  <si>
    <t>9791</t>
  </si>
  <si>
    <t>9792</t>
  </si>
  <si>
    <t>9794</t>
  </si>
  <si>
    <t>9799</t>
  </si>
  <si>
    <t>979I</t>
  </si>
  <si>
    <t>979N</t>
  </si>
  <si>
    <t>979P</t>
  </si>
  <si>
    <t>979S</t>
  </si>
  <si>
    <t>979T</t>
  </si>
  <si>
    <t>9800</t>
  </si>
  <si>
    <t>9801</t>
  </si>
  <si>
    <t>9802</t>
  </si>
  <si>
    <t>9803</t>
  </si>
  <si>
    <t>9804</t>
  </si>
  <si>
    <t>9805</t>
  </si>
  <si>
    <t>9807</t>
  </si>
  <si>
    <t>9808</t>
  </si>
  <si>
    <t>9809</t>
  </si>
  <si>
    <t>980I</t>
  </si>
  <si>
    <t>980N</t>
  </si>
  <si>
    <t>980P</t>
  </si>
  <si>
    <t>980S</t>
  </si>
  <si>
    <t>980T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</si>
  <si>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</si>
  <si>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</si>
  <si>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</si>
  <si>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</si>
  <si>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</si>
  <si>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</si>
  <si>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</si>
  <si>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</si>
  <si>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</si>
  <si>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</si>
  <si>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981I</t>
  </si>
  <si>
    <t>981N</t>
  </si>
  <si>
    <t>981P</t>
  </si>
  <si>
    <t>981S</t>
  </si>
  <si>
    <t>981T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</si>
  <si>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</si>
  <si>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</si>
  <si>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</si>
  <si>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</si>
  <si>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</si>
  <si>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</si>
  <si>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</si>
  <si>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</si>
  <si>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</si>
  <si>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</si>
  <si>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982I</t>
  </si>
  <si>
    <t>982N</t>
  </si>
  <si>
    <t>982P</t>
  </si>
  <si>
    <t>982S</t>
  </si>
  <si>
    <t>982T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</si>
  <si>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</si>
  <si>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</si>
  <si>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</si>
  <si>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</si>
  <si>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</si>
  <si>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</si>
  <si>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</si>
  <si>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</si>
  <si>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</si>
  <si>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983I</t>
  </si>
  <si>
    <t>983N</t>
  </si>
  <si>
    <t>983P</t>
  </si>
  <si>
    <t>983S</t>
  </si>
  <si>
    <t>983T</t>
  </si>
  <si>
    <t>9849</t>
  </si>
  <si>
    <t>984I</t>
  </si>
  <si>
    <t>984N</t>
  </si>
  <si>
    <t>984P</t>
  </si>
  <si>
    <t>984S</t>
  </si>
  <si>
    <t>984T</t>
  </si>
  <si>
    <t>9850</t>
  </si>
  <si>
    <t>9851</t>
  </si>
  <si>
    <t>985I</t>
  </si>
  <si>
    <t>985N</t>
  </si>
  <si>
    <t>985P</t>
  </si>
  <si>
    <t>985R</t>
  </si>
  <si>
    <t>985S</t>
  </si>
  <si>
    <t>985T</t>
  </si>
  <si>
    <t>985W</t>
  </si>
  <si>
    <t>9868</t>
  </si>
  <si>
    <t>9869</t>
  </si>
  <si>
    <t>986I</t>
  </si>
  <si>
    <t>986N</t>
  </si>
  <si>
    <t>986P</t>
  </si>
  <si>
    <t>986R</t>
  </si>
  <si>
    <t>986S</t>
  </si>
  <si>
    <t>986T</t>
  </si>
  <si>
    <t>986Z</t>
  </si>
  <si>
    <t>987I</t>
  </si>
  <si>
    <t>987N</t>
  </si>
  <si>
    <t>987P</t>
  </si>
  <si>
    <t>987S</t>
  </si>
  <si>
    <t>987T</t>
  </si>
  <si>
    <t>988I</t>
  </si>
  <si>
    <t>988N</t>
  </si>
  <si>
    <t>988P</t>
  </si>
  <si>
    <t>988S</t>
  </si>
  <si>
    <t>988T</t>
  </si>
  <si>
    <t>989I</t>
  </si>
  <si>
    <t>989N</t>
  </si>
  <si>
    <t>989P</t>
  </si>
  <si>
    <t>989S</t>
  </si>
  <si>
    <t>989T</t>
  </si>
  <si>
    <t>990D</t>
  </si>
  <si>
    <t>990I</t>
  </si>
  <si>
    <t>990N</t>
  </si>
  <si>
    <t>990P</t>
  </si>
  <si>
    <t>990S</t>
  </si>
  <si>
    <t>990T</t>
  </si>
  <si>
    <t>991D</t>
  </si>
  <si>
    <t>991I</t>
  </si>
  <si>
    <t>991N</t>
  </si>
  <si>
    <t>991P</t>
  </si>
  <si>
    <t>991S</t>
  </si>
  <si>
    <t>991T</t>
  </si>
  <si>
    <t>992I</t>
  </si>
  <si>
    <t>992N</t>
  </si>
  <si>
    <t>992P</t>
  </si>
  <si>
    <t>992S</t>
  </si>
  <si>
    <t>992T</t>
  </si>
  <si>
    <t>993I</t>
  </si>
  <si>
    <t>993N</t>
  </si>
  <si>
    <t>993P</t>
  </si>
  <si>
    <t>993S</t>
  </si>
  <si>
    <t>993T</t>
  </si>
  <si>
    <t>9946</t>
  </si>
  <si>
    <t>9947</t>
  </si>
  <si>
    <t>9948</t>
  </si>
  <si>
    <t>9949</t>
  </si>
  <si>
    <t>994I</t>
  </si>
  <si>
    <t>994N</t>
  </si>
  <si>
    <t>994P</t>
  </si>
  <si>
    <t>994S</t>
  </si>
  <si>
    <t>994T</t>
  </si>
  <si>
    <t>9957</t>
  </si>
  <si>
    <t>9958</t>
  </si>
  <si>
    <t>9959</t>
  </si>
  <si>
    <t>995I</t>
  </si>
  <si>
    <t>995N</t>
  </si>
  <si>
    <t>995P</t>
  </si>
  <si>
    <t>995S</t>
  </si>
  <si>
    <t>995T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</si>
  <si>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</si>
  <si>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</si>
  <si>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</si>
  <si>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</si>
  <si>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</si>
  <si>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</si>
  <si>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</si>
  <si>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</si>
  <si>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</si>
  <si>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</si>
  <si>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996S</t>
  </si>
  <si>
    <t>9970</t>
  </si>
  <si>
    <t>9971</t>
  </si>
  <si>
    <t>9979</t>
  </si>
  <si>
    <t>997S</t>
  </si>
  <si>
    <t>9996</t>
  </si>
  <si>
    <t>9997</t>
  </si>
  <si>
    <t>9998</t>
  </si>
  <si>
    <t>9999</t>
  </si>
  <si>
    <t>999I</t>
  </si>
  <si>
    <t>999N</t>
  </si>
  <si>
    <t>999P</t>
  </si>
  <si>
    <t>999S</t>
  </si>
  <si>
    <t>999T</t>
  </si>
  <si>
    <t>9A0T</t>
  </si>
  <si>
    <t>9A3T</t>
  </si>
  <si>
    <t>9A5T</t>
  </si>
  <si>
    <t>9A7T</t>
  </si>
  <si>
    <t>9A8T</t>
  </si>
  <si>
    <t>9AET</t>
  </si>
  <si>
    <t>9B4T</t>
  </si>
  <si>
    <t>9B7T</t>
  </si>
  <si>
    <t>Dogane - dazi ed altri diritti C.E.E.</t>
  </si>
  <si>
    <t>Zoll-Zollamt und and.Gebuehren EU</t>
  </si>
  <si>
    <t>Imposta sulle assicurazioni</t>
  </si>
  <si>
    <t>Abgabe auf Versicherungen</t>
  </si>
  <si>
    <t>Imposta sulle assicurazioni - interessi</t>
  </si>
  <si>
    <t>Abgabe auf Versicherungen - Zinsen</t>
  </si>
  <si>
    <t>Imposta e contributi sulle assicurazioni - sanzione</t>
  </si>
  <si>
    <t>Abgaben und Beiträge Versicherungen - Strafe</t>
  </si>
  <si>
    <t>Contributo fondo antiracket sulle assicurazioni</t>
  </si>
  <si>
    <t>Beitrag Fonds gegen org. Kriminalität auf Versicherungen</t>
  </si>
  <si>
    <t>Contributo fondo antiracket sulle assicurazioni - interessi</t>
  </si>
  <si>
    <t>Beitrag Fonds gegen org. Kriminalität auf Versicherungen - Zinsen</t>
  </si>
  <si>
    <t>Imposta sulle assicurazioni RC province</t>
  </si>
  <si>
    <t>Abgabe auf Haftpflichtversicherungen Provinzen</t>
  </si>
  <si>
    <t>Imposta sulle assicurazioni RC province - interessi</t>
  </si>
  <si>
    <t>Abgabe auf Haftpflichtversicherungen Provinzen - Zinsen</t>
  </si>
  <si>
    <t>Contributo SSN sulle assicurazioni RC</t>
  </si>
  <si>
    <t>Beitrag nat. Ges.dienst auf Haftpflichtversicherungen</t>
  </si>
  <si>
    <t>Dogane - dazi e diritti pac merci non destinate a Rep. S.Marino</t>
  </si>
  <si>
    <t>Zollamt-Zoll und Gebuehren PAC nicht fuer Rep.S.Marino bestimmte Waren</t>
  </si>
  <si>
    <t>Contributo SSN sulle assicurazioni RC - interessi</t>
  </si>
  <si>
    <t>Beitrag nat. Ges.dienst auf Haftpflichtversicherungen - Zinsen</t>
  </si>
  <si>
    <t>Contributo SSN sulle assicurazioni RC Friuli Venezia Giulia</t>
  </si>
  <si>
    <t>Beitrag Nat. Gesundheitsdienst Haftpflichvers. Friaul-Jul. Venetien</t>
  </si>
  <si>
    <t>Contributo SSN sulle assicurazioni RC Friuli Venezia Giulia-interessi</t>
  </si>
  <si>
    <t>Beitrag Nat. Ges.dienst Haftpflichvers. Friaul-Jul. Venetien-Zinsen</t>
  </si>
  <si>
    <t>Contributo SSN sulle assicurazioni RC Valle d'Aosta</t>
  </si>
  <si>
    <t>Beitrag nat. Ges.dienst auf Haftpflichtversicherungen Aostatal</t>
  </si>
  <si>
    <t>Contributo SSN sulle assicurazioni RC Valle d'Aosta - interessi</t>
  </si>
  <si>
    <t>Beitrag nat.Ges.dienst auf Haftpflichtvers. Aostatal-Zinsen</t>
  </si>
  <si>
    <t>Contributo SSN sulle assicurazioni RC Trento</t>
  </si>
  <si>
    <t>Beitrag nat. Ges.dienst auf Haftpflichtversicherungen Trient</t>
  </si>
  <si>
    <t>Contributo SSN sulle assicurazioni RC Trento - interessi</t>
  </si>
  <si>
    <t>Beitrag nat. Ges.dienst auf Haftpflichtversicherungen Trient - Zinsen</t>
  </si>
  <si>
    <t>Contributo SSN sulle assicurazioni RC auto Bolzano</t>
  </si>
  <si>
    <t>Beitrag nat. Ges.dienst auf Kfz-Versicherungen Bozen</t>
  </si>
  <si>
    <t>Contributo SSN sulle assicurazioni RC auto Bolzano - interessi</t>
  </si>
  <si>
    <t>Beitrag nat. Ges.dienst auf Kfz-Versicherungen Bozen - Zinsen</t>
  </si>
  <si>
    <t>Imp. sost. ipotecaria e catastale locazione finanziaria immobili</t>
  </si>
  <si>
    <t>Imp. sost. ipotecaria e catastale locaz. fin. immobili-sanz.</t>
  </si>
  <si>
    <t>Imp. sost. ipotecaria e catastale locazione finanziaria immobili-int</t>
  </si>
  <si>
    <t>Dogane -  Dazio Addizionale</t>
  </si>
  <si>
    <t>Zoll - Zusatzabgabe</t>
  </si>
  <si>
    <t>Dogane - dazi tariffa dog.le ed altri diritti</t>
  </si>
  <si>
    <t>Zoll-Zollamtstarif und and.Gebuehren</t>
  </si>
  <si>
    <t>Imposta sui cani piastrine</t>
  </si>
  <si>
    <t>Dazi compensatori per merci non destinate a San Marino</t>
  </si>
  <si>
    <t>Kompensationszoelle fuer nicht fuer San Marino bestimmte Waren</t>
  </si>
  <si>
    <t>Sanz.pecuniaria - tassa rifiuti solidi urbani ante riforma</t>
  </si>
  <si>
    <t>Interessi - tassa rifiuti solidi urbani ante riforma</t>
  </si>
  <si>
    <t>Tassa smaltimento rifiuti e tributo prov.le</t>
  </si>
  <si>
    <t>Tassa smaltimento rifiuti solidi urbani ante riforma</t>
  </si>
  <si>
    <t>Occupazione spazi ed aree pubbliche comune</t>
  </si>
  <si>
    <t>Tassa automobilistica addizionale erariale</t>
  </si>
  <si>
    <t>Kfz-Steuer Aufschlag Staatskasse</t>
  </si>
  <si>
    <t>Tassa automobilistica addizionale erariale - interessi</t>
  </si>
  <si>
    <t>Kfz-Steuer Aufschlag Staatskasse - Zinsen</t>
  </si>
  <si>
    <t>Tassa automobilistica addizionale erariale - sanzione</t>
  </si>
  <si>
    <t>Kfz-Steuer Aufschlag Staatskasse - Strafe</t>
  </si>
  <si>
    <t>Ordine provinc.medici chirurghi-odontoiatri ante riforma</t>
  </si>
  <si>
    <t>Ordine dei veterinari ante riforma</t>
  </si>
  <si>
    <t>Ordine dei farmacisti ante riforma</t>
  </si>
  <si>
    <t>Ordine provinciale dottori commercialisti ante riforma</t>
  </si>
  <si>
    <t>Ordine degli ingegneri ante riforma</t>
  </si>
  <si>
    <t>Collegio infermieri prof.li ass.sanit.vigil.</t>
  </si>
  <si>
    <t>Collegio provinciale dei periti agrari ante riforma</t>
  </si>
  <si>
    <t>Ordine degli svvocati ante riforma</t>
  </si>
  <si>
    <t>Ordine degli architetti ante riforma</t>
  </si>
  <si>
    <t>Ordine dei chimici ante riforma</t>
  </si>
  <si>
    <t>Collegio dei ragionieri e periti commerciali ante riforma</t>
  </si>
  <si>
    <t>Ordine dei consulenti del lavoro ante riforma</t>
  </si>
  <si>
    <t>Consorzio Astico Brenta</t>
  </si>
  <si>
    <t>Tributo ante riforma</t>
  </si>
  <si>
    <t>Consorzio bonifica e miglioramento fondiario</t>
  </si>
  <si>
    <t>Consorzio ante riforma</t>
  </si>
  <si>
    <t>Contributo acqua potabile ante riforma</t>
  </si>
  <si>
    <t>Consorzio di bonifica Euganeo</t>
  </si>
  <si>
    <t>Consorzio bonifica ante riforma</t>
  </si>
  <si>
    <t>Partecipanza agraria ante riforma</t>
  </si>
  <si>
    <t>Consorzio Valli Grandi e Medio Veronese</t>
  </si>
  <si>
    <t>Consorzio opere idr. fiume Bacchiglione</t>
  </si>
  <si>
    <t>Consorzio stradale ante riforma</t>
  </si>
  <si>
    <t>Consorzio difesa prod. intensive ante riforma</t>
  </si>
  <si>
    <t>Consorzio difesa prod.intensive ante riforma</t>
  </si>
  <si>
    <t>Consorzio Zerpano Adige Gua</t>
  </si>
  <si>
    <t>Cons. bon. territorio a sud di Mantova</t>
  </si>
  <si>
    <t>Recupero spese contrattuali, di notifica ed altre</t>
  </si>
  <si>
    <t>Einhebung Spesen fuer Vertrag, Zustellung und andere</t>
  </si>
  <si>
    <t>Recupero oneri condominiali</t>
  </si>
  <si>
    <t>Eintreibung Kondomiumsabgaben</t>
  </si>
  <si>
    <t>Recupero costi di funzionamento</t>
  </si>
  <si>
    <t>Eintreibung Betriebskosten</t>
  </si>
  <si>
    <t>Recupero spese di notifica spedizione</t>
  </si>
  <si>
    <t>Eintreibung Zustellungsspesen Sendung</t>
  </si>
  <si>
    <t>Interessi attivi su oneri condominiali</t>
  </si>
  <si>
    <t>Aktive Zinsen auf Kondominiumsabgaben</t>
  </si>
  <si>
    <t>Imposte sul reddito - Austria</t>
  </si>
  <si>
    <t>Einkommenssteuer - Oesterreich</t>
  </si>
  <si>
    <t>Sanzioni imposte sul reddito - Austria</t>
  </si>
  <si>
    <t>Strafen Einkommenssteuer - Oesterreich</t>
  </si>
  <si>
    <t>Interessi imposte sul reddito - Austria</t>
  </si>
  <si>
    <t>Zinsen Einkommenssteuer - Oesterreich</t>
  </si>
  <si>
    <t>I.V.A. - Austria</t>
  </si>
  <si>
    <t>MwSt. - Oesterreich</t>
  </si>
  <si>
    <t>Sanzioni I.V.A. - Austria</t>
  </si>
  <si>
    <t>Strafen MwSt. - Oesterreich</t>
  </si>
  <si>
    <t>Interessi I.V.A. - Austria</t>
  </si>
  <si>
    <t>Zinsen MwSt. - Oesterreich</t>
  </si>
  <si>
    <t>Imposta sui premi assicurativi - Austria</t>
  </si>
  <si>
    <t>Steuer auf Versichrungspraemien - Oesterreich</t>
  </si>
  <si>
    <t>Sanzioni su imposta premi assicurativi - Austria</t>
  </si>
  <si>
    <t>Strafen Betr. Steuer Versicherungspraemien - AT</t>
  </si>
  <si>
    <t>Interessi su imposta premi assicurativi - Austria</t>
  </si>
  <si>
    <t>Zinsen Betr. Steuer Versicherungspraemien - AT</t>
  </si>
  <si>
    <t>Ulteriori interessi art.9 dir.2008/55/C.E.  - Austria</t>
  </si>
  <si>
    <t>Weitere Zinsen Art. 9 Richtl. 2008/55/EWG - AT</t>
  </si>
  <si>
    <t>Spese di esecuzione - Austria</t>
  </si>
  <si>
    <t>Exekutionsspesen - Oesterreich</t>
  </si>
  <si>
    <t>Imposte sulle successioni e donazioni - Austria</t>
  </si>
  <si>
    <t>Erbschafts- und Schenkungssteuer - Österreich</t>
  </si>
  <si>
    <t>Sanzioni imposte e successioni e donazioni</t>
  </si>
  <si>
    <t>Strafen Steuern Erbschaften und Schenkungen</t>
  </si>
  <si>
    <t>Interessi Imposte successioni e donazioni - Austria</t>
  </si>
  <si>
    <t>Zinsen Erbschafts- und Schenkungssteuer - Österreich</t>
  </si>
  <si>
    <t>Imposte e dazi nazionali su beni immbobili - Austria</t>
  </si>
  <si>
    <t>Steuern und nat. Abgaben auf Immobilien - Österreich</t>
  </si>
  <si>
    <t>Sanzioni imposte e dazi nazionali su beni immbobili - Austria</t>
  </si>
  <si>
    <t>Strafen Steuern und Abgaben auf Immobilien - Österreich</t>
  </si>
  <si>
    <t>Interessi imposte e dazi nazionali su beni immbobili - Austria</t>
  </si>
  <si>
    <t>Zinsen Steuern und nat. Abgaben auf Immobilien - Österreich</t>
  </si>
  <si>
    <t>Dazi/imposte naz. utilizzo/proprieta'  mezzi trasporto - Austria</t>
  </si>
  <si>
    <t>Abg./Steu. Nutzung/Besitz Transportmittel - Österreich</t>
  </si>
  <si>
    <t>Sanzioni dazi/imp. naz. utilizzo proprieta' mezzi trasporto - Austria</t>
  </si>
  <si>
    <t>Strafen Abg./Steu. Nutzung/Besitz Transportmittel - Österreich</t>
  </si>
  <si>
    <t>Interessi dazi/imp.naz.utilizzo/proprieta' mezzi trasporto - Austrai</t>
  </si>
  <si>
    <t>Zinsen Abg./Steu. Nutzung/Besitz Transportmittel - Österreich</t>
  </si>
  <si>
    <t>Somme F.E.A.O.G. - Austria</t>
  </si>
  <si>
    <t>Summen FEAOG - Oesterreich</t>
  </si>
  <si>
    <t>Contributi e dazi zuccheri - Austria</t>
  </si>
  <si>
    <t>Beitraege und Zoelle Zucker - Oesterreich</t>
  </si>
  <si>
    <t>Dazio - Austria</t>
  </si>
  <si>
    <t>Zoll - Oesterreich</t>
  </si>
  <si>
    <t>Accise - Austria</t>
  </si>
  <si>
    <t>Akzise - Oesterreich</t>
  </si>
  <si>
    <t>Interessi - Austria</t>
  </si>
  <si>
    <t>Zinsen - Oesterreich</t>
  </si>
  <si>
    <t>Sanzioni - Austria</t>
  </si>
  <si>
    <t>Strafen - Oesterreich</t>
  </si>
  <si>
    <t>Spese - Austria</t>
  </si>
  <si>
    <t>Spesen - Oesterreich</t>
  </si>
  <si>
    <t>Ulteriori interessi - art. 9 dir.76/308/C.E.E. - Austria</t>
  </si>
  <si>
    <t>Weitere Zinsen - Art. 9 Richtl.76/308/EWG - Oesterreich</t>
  </si>
  <si>
    <t>Altri dazi/imp.riscossi Stato richiedente o per suo conto - Austria</t>
  </si>
  <si>
    <t>Sonstige eingez. Abg./Steu. beantr. Staat od. auf d.Rechn.-Österreich</t>
  </si>
  <si>
    <t>Sanzionii altri dazi/imp.riscossi Stato richiedente - Austria</t>
  </si>
  <si>
    <t>Zinsen sonst. eingez. Abg./Steu. beantr. Staat - Österreich</t>
  </si>
  <si>
    <t>Interessi altri dazi/imp.riscossi Stato richiedente - Austria</t>
  </si>
  <si>
    <t>Dazi/imp. riscossi da ripartiz. territ. e amm.tive - Austria</t>
  </si>
  <si>
    <t>Abg./Steu. aus terr. u. verwal. Aufteilg. - Österreich</t>
  </si>
  <si>
    <t>Sanzioni dazi/imp. riscossi da ripartiz. territ. e amm.tive - Austria</t>
  </si>
  <si>
    <t>Strafen Abg./Steu. aus terr. u. verwal. Aufteilg. - Österreich</t>
  </si>
  <si>
    <t>Interessi dazi/imp. riscossi da ripartiz. territ. e amm.tive-Austria</t>
  </si>
  <si>
    <t>Zinsen Abg./Steu. aus terr. u. verwal. Aufteilg. - Österreich</t>
  </si>
  <si>
    <t>Altri crediti di natura tributaria - Austria</t>
  </si>
  <si>
    <t>Sonstige Steuerforderungen - Österreich</t>
  </si>
  <si>
    <t>Sanzioni altri crediti di natura tributaria - Austria</t>
  </si>
  <si>
    <t>Strafen sonst. Steuerforderungen - Österreich</t>
  </si>
  <si>
    <t>Interessi altri crediti di natura tributaria - Austria</t>
  </si>
  <si>
    <t>Zinsen sonst. Steuerforderungen - Österreich</t>
  </si>
  <si>
    <t>Tasse certificati e documenti proc. amm.tive -Austria</t>
  </si>
  <si>
    <t>Abgaben Bescheinigungen und Unterl. Verw.verfahren - Österreich</t>
  </si>
  <si>
    <t>Imposte locali - Austria</t>
  </si>
  <si>
    <t>Lokale Abgaben - Österreich</t>
  </si>
  <si>
    <t>Sanzioni imposte locali - Austria</t>
  </si>
  <si>
    <t>Strafe lokale Abgaben - Österreich</t>
  </si>
  <si>
    <t>Interessi imposte locali - Austria</t>
  </si>
  <si>
    <t>Zinsen lokale Abgaben - Österreich</t>
  </si>
  <si>
    <t>Ulteriori importi imposte locali - Austria</t>
  </si>
  <si>
    <t>Weitere Beträge lokale Abgaben - Österreich</t>
  </si>
  <si>
    <t>Ordine dottori commercialisti tributo ante riforma</t>
  </si>
  <si>
    <t>Collegio tecnici radiologia medica ante riforma</t>
  </si>
  <si>
    <t>Consorzio idr. ante riforma</t>
  </si>
  <si>
    <t>Partecipanza agraria di Cento ante riforma</t>
  </si>
  <si>
    <t>Consorzio bonifica territorio ante riforma</t>
  </si>
  <si>
    <t>Consorzio dei comuni Acquedotto del Cilento</t>
  </si>
  <si>
    <t>Consob</t>
  </si>
  <si>
    <t>CONSOB</t>
  </si>
  <si>
    <t>Imposte sul reddito - Belgio</t>
  </si>
  <si>
    <t>Einkommenssteuer - Belgien</t>
  </si>
  <si>
    <t>Sanzioni imposte sul reddito - Belgio</t>
  </si>
  <si>
    <t>Strafen Einkommenssteuer - Belgien</t>
  </si>
  <si>
    <t>Interessi imposte sul reddito - Belgio</t>
  </si>
  <si>
    <t>Zinsen Einkommenssteuer - Belgien</t>
  </si>
  <si>
    <t>I.V.A. - Belgio</t>
  </si>
  <si>
    <t>MwSt. - Belgien</t>
  </si>
  <si>
    <t>Sanzioni I.V.A. - Belgio</t>
  </si>
  <si>
    <t>Strafen MwSt. - Belgien</t>
  </si>
  <si>
    <t>Interessi I.V.A. - Belgio</t>
  </si>
  <si>
    <t>Zinsen MwSt. - Belgien</t>
  </si>
  <si>
    <t>Imposta sui premi assicurativi - Belgio</t>
  </si>
  <si>
    <t>Steuer auf Versichrungspraemien - Belgien</t>
  </si>
  <si>
    <t>Sanzioni su imposta premi assicurativi - Belgio</t>
  </si>
  <si>
    <t>Strafen Betr. Steuer Versicherungspraemien - BE</t>
  </si>
  <si>
    <t>Interessi su imposta premi assicurativi - Belgio</t>
  </si>
  <si>
    <t>Zinsen Betr. Steuer Versicherungspraemien - BE</t>
  </si>
  <si>
    <t>Ulteriori interessi art. 9 dir. 2008/55/C.E. - belgio</t>
  </si>
  <si>
    <t>Weitere Zinsen Art. 9 Richtl. 2008/55/EWG - BE</t>
  </si>
  <si>
    <t>Spese di esecuzione - Belgio</t>
  </si>
  <si>
    <t>Exekutionsspesen - Belgien</t>
  </si>
  <si>
    <t>Imposte sulle successioni e donazioni - Belgio</t>
  </si>
  <si>
    <t>Erbschafts- und Schenkungssteuer - Belgien</t>
  </si>
  <si>
    <t>Sanzioni imposte e successioni e donazioni - Belgio</t>
  </si>
  <si>
    <t>Strafen Erbschafts- und Schenkungssteuer - Belgien</t>
  </si>
  <si>
    <t>Interessi Imposte successioni e donazioni - Belgio</t>
  </si>
  <si>
    <t>Zinsen Erbschafts- und Schenkungssteuer - Belgien</t>
  </si>
  <si>
    <t>Imposte e dazi nazionali su beni immbobili - Belgio</t>
  </si>
  <si>
    <t>Steuern und nat. Abgaben auf Immobilien - Belgien</t>
  </si>
  <si>
    <t>Sanzioni imposte e dazi nazionali su beni immbobili - Belgio</t>
  </si>
  <si>
    <t>Strafen Steuern und nat. Abgaben auf Immobilien - Belgien</t>
  </si>
  <si>
    <t>Interessi imposte e dazi nazionali su beni immbobili - Belgio</t>
  </si>
  <si>
    <t>Zinsen Steuern und nat. Abgaben auf Immobilien - Belgien</t>
  </si>
  <si>
    <t>Dazi/imposte naz. utilizzo/proprieta'  mezzi trasporto - Belgio</t>
  </si>
  <si>
    <t>Abg./Steu. Nutzung/Besitz Transportmittel - Belgien</t>
  </si>
  <si>
    <t>Sanzioni dazi/imp. naz. utilizzo proprieta' mezzi trasporto - Belgio</t>
  </si>
  <si>
    <t>Strafen Abg./Steu. Nutzung/Besitz Transportmittel - Belgien</t>
  </si>
  <si>
    <t>Interessi dazi/imp.naz.utilizzo/proprieta' mezzi trasporto - Bulgaria</t>
  </si>
  <si>
    <t>Zinsen Abg./Steu. Nutzung/Besitz Transportmittel - Bulgarien</t>
  </si>
  <si>
    <t>Somme F.E.A.O.G. - Belgio</t>
  </si>
  <si>
    <t>Summen FEAOG - Belgien</t>
  </si>
  <si>
    <t>Contributi e dazi zuccheri - Belgio</t>
  </si>
  <si>
    <t>Beitraege und Zoelle Zucker - Belgien</t>
  </si>
  <si>
    <t>Dazio - Belgio</t>
  </si>
  <si>
    <t>Zoll - Belgien</t>
  </si>
  <si>
    <t>MwSt - Belgien</t>
  </si>
  <si>
    <t>Accise - Belgio</t>
  </si>
  <si>
    <t>Akzise  - Belgien</t>
  </si>
  <si>
    <t>Interessi - Belgio</t>
  </si>
  <si>
    <t>Zinsen - Belgien</t>
  </si>
  <si>
    <t>Sanzioni - Belgio</t>
  </si>
  <si>
    <t>Strafen -  Belgien</t>
  </si>
  <si>
    <t>Spese - Belgio</t>
  </si>
  <si>
    <t>Spesen -  Belgien</t>
  </si>
  <si>
    <t>Ulteriori interessi - art. 9 dir.76/308/C.E.E. - belgio</t>
  </si>
  <si>
    <t>Weitere Zinsen - Art. 9 Richtl.76/308/EWG - Belgien</t>
  </si>
  <si>
    <t>Altri dazi/imp.riscossi Stato richiedente o per suo conto - Belgio</t>
  </si>
  <si>
    <t>Sonstige eingez. Abg./Steu. beantr. Staat od. auf d. Rechn. - Belgien</t>
  </si>
  <si>
    <t>Sanzioni altri dazi/imp.riscossi Stato richiedente - Belgio</t>
  </si>
  <si>
    <t>Strafen sonst. eingez. Abg./Steu. beantr. Staat - Belgien</t>
  </si>
  <si>
    <t>Interessi altri dazi/imp.riscossi Stato richiedente - Belgio</t>
  </si>
  <si>
    <t>Zinsen sonstige eingez. Abg./Steu. beantr. Staat - Belgien</t>
  </si>
  <si>
    <t>Dazi/imp. riscossi da ripartiz. territ. e amm.tive - Belgio</t>
  </si>
  <si>
    <t>Abg./Steu. aus terr. u. verwal. Aufteilg. - Belgien</t>
  </si>
  <si>
    <t>Sanzioni dazi/imp. riscossi da ripartiz. territ. e amm.tive - Belgio</t>
  </si>
  <si>
    <t>Strafen Abg./Steu. aus terr. u. verwal. Aufteilg. - Belgien</t>
  </si>
  <si>
    <t>Interessi dazi/imp. riscossi da ripartiz. territ. e amm.tive-Belgio</t>
  </si>
  <si>
    <t>Zinsen Abg./Steu. aus terr. u. verwal. Aufteilg. - Belgien</t>
  </si>
  <si>
    <t>Altri crediti di natura tributaria - Belgio</t>
  </si>
  <si>
    <t>Sonstige Steuerforderungen - Belgien</t>
  </si>
  <si>
    <t>Sanzioni altri crediti di natura tributaria - Belgio</t>
  </si>
  <si>
    <t>Strafen sonst. Steuerforderungen - Belgien</t>
  </si>
  <si>
    <t>Interessi altri crediti di natura tributaria - Belgio</t>
  </si>
  <si>
    <t>Zinsen sonst. Steuerforderungen - Belgien</t>
  </si>
  <si>
    <t>Tasse certificati e documenti proc. amm.tive -Belgio</t>
  </si>
  <si>
    <t>Abgaben Bescheinigungen und Unterl. Verw.verfahren - Belgien</t>
  </si>
  <si>
    <t>Imposte sul reddito - Bulgaria</t>
  </si>
  <si>
    <t>Einkommenssteuern - Bulgaria</t>
  </si>
  <si>
    <t>Sanzioni imposte sul reddito - Bulgaria</t>
  </si>
  <si>
    <t>Strafen Einkommenssteuern - Bulgaria</t>
  </si>
  <si>
    <t>Interessi imposte sul reddito - Bulgaria</t>
  </si>
  <si>
    <t>Zinsen Einkommenssteuern - Bulgaria</t>
  </si>
  <si>
    <t>I.V.A. - Bulgaria</t>
  </si>
  <si>
    <t>Strafen Mwst. - Bulgaria</t>
  </si>
  <si>
    <t>Sanzioni I.V.A.. - Bulgaria</t>
  </si>
  <si>
    <t>Interessi I.V.A.. - Bulgaria</t>
  </si>
  <si>
    <t>Zinsen Mwst. - Bulgaria</t>
  </si>
  <si>
    <t>Imposta sui premi assicurativi - Bulgaria</t>
  </si>
  <si>
    <t>Steuer auf Versicherungspraemien - Bulgaria</t>
  </si>
  <si>
    <t>Sanzioni su imposta premi assicurativi - Bulgaria</t>
  </si>
  <si>
    <t>Strafen Betr. Steuer Versicherungspraemien - BG</t>
  </si>
  <si>
    <t>Interessi su imposta premi assicurativi - Bulgaria</t>
  </si>
  <si>
    <t>Zinsen Betr. Steuer Versicherungspraemien - BG</t>
  </si>
  <si>
    <t>Ulteriori interessi art.9 dir.2008/55/C.E.  - Bulgaria</t>
  </si>
  <si>
    <t>Weitere Zinsen Art. 9 Richtl. 2008/55/EWG - BG</t>
  </si>
  <si>
    <t>Spese di esecuzione - Bulgaria</t>
  </si>
  <si>
    <t>Exekutionsspesen - Bulgaria</t>
  </si>
  <si>
    <t>Imposte sulle successioni e donazioni - Bulgaria</t>
  </si>
  <si>
    <t>Erbschafts- und Schenkungssteuer - Bulgarien</t>
  </si>
  <si>
    <t>Sanzioni imposte e successioni e donazioni - Bulgaria</t>
  </si>
  <si>
    <t>Strafen Erbschafts- und Schenkungssteuer - Bulgarien</t>
  </si>
  <si>
    <t>Interessi Imposte successioni e donazioni - Bulgaria</t>
  </si>
  <si>
    <t>Zinsen Erbschafts- und Schenkungssteuer - Bulgarien</t>
  </si>
  <si>
    <t>Imposte e dazi nazionali su beni immbobili - Bulgaria</t>
  </si>
  <si>
    <t>Steuern und nat. Abgaben auf Immobilien - Bulgarien</t>
  </si>
  <si>
    <t>Sanzioni imposte e dazi nazionali su beni immbobili - Bulgaria</t>
  </si>
  <si>
    <t>Strafen Steuern und nat. Abgaben auf Immobilien - Bulgarien</t>
  </si>
  <si>
    <t>Interessi imposte e dazi nazionali su beni immbobili - Bulgaria</t>
  </si>
  <si>
    <t>Zinsen Steuern und nat. Abgaben auf Immobilien - Bulgarien</t>
  </si>
  <si>
    <t>Dazi/imposte naz. utilizzo/proprieta'  mezzi trasporto - Bulgaria</t>
  </si>
  <si>
    <t>Abg./Steu. Nutzung/Besitz Transportmittel - Bulgarien</t>
  </si>
  <si>
    <t>Sanzioni dazi/imp. naz. utilizzo proprieta' mezzi trasporto-Bulgaria</t>
  </si>
  <si>
    <t>Strafen Abg./Steu. aus terr. u. verwal. Aufteilg. - Bulgarien</t>
  </si>
  <si>
    <t>Somme F.E.A.O.G. - Bulgaria</t>
  </si>
  <si>
    <t>Summen FEAOG - Bulgaria</t>
  </si>
  <si>
    <t>Contributi e dazi zuccheri - Bulgaria</t>
  </si>
  <si>
    <t>Beitraege und Zuckerzoll - Bulgarien</t>
  </si>
  <si>
    <t>Dazio - Bulgaria</t>
  </si>
  <si>
    <t>Zoll - Bulgarien</t>
  </si>
  <si>
    <t>Mwst. - Bulgarien</t>
  </si>
  <si>
    <t>Accise - Bulgaria</t>
  </si>
  <si>
    <t>Akzise - Bulgarien</t>
  </si>
  <si>
    <t>Interessi - Bulgaria</t>
  </si>
  <si>
    <t>Zinsen - Bulgarien</t>
  </si>
  <si>
    <t>Sanzioni - Bulgaria</t>
  </si>
  <si>
    <t>Strafen - Bulgarien</t>
  </si>
  <si>
    <t>Spese - Bulgaria</t>
  </si>
  <si>
    <t>Spesen - Bulgarien</t>
  </si>
  <si>
    <t>Ulteriori interessi - art. 9 dir.76/308/C.E.E. - Bulgaria</t>
  </si>
  <si>
    <t>Weitere Zinsen - Art. 9 Dir. 76/308/C.E.E. - Bulgarien</t>
  </si>
  <si>
    <t>Altri dazi/imp.riscossi Stato richiedente o per suo conto - Bulgaria</t>
  </si>
  <si>
    <t>Sonst. eingez. Abg./Steu. beantr. Staat od. auf d. Rechn. - Bulgarien</t>
  </si>
  <si>
    <t>Sanzioni altri dazi/imp.riscossi Stato richiedente - Bulgaria</t>
  </si>
  <si>
    <t>Strafen sonstige eingez. Abg./Steu. beantr. Staat - Bulgarien</t>
  </si>
  <si>
    <t>Interessi altri dazi/imp.riscossi Stato richiedente - Bulgaria</t>
  </si>
  <si>
    <t>Zinsen sonst. Eingez. Abg./Steu. beantr. Staat - Bulgarien</t>
  </si>
  <si>
    <t>Dazi/imp. riscossi da ripartiz. territ. e amm.tive - Bulgaria</t>
  </si>
  <si>
    <t>Abg./Steu. aus terr. u. verwal. Aufteilg. - Bulgarien</t>
  </si>
  <si>
    <t>Sanzioni dazi/imp. riscossi da ripartiz. territ. e amm.tive-Bulgaria</t>
  </si>
  <si>
    <t>Strafen Abg./Steu. Nutzung/Besitz Transportmittel - Bulgarien</t>
  </si>
  <si>
    <t>Interessi dazi/imp. riscossi da ripartiz. territ. e amm.tive-Bulgaria</t>
  </si>
  <si>
    <t>Zinsen Abg./Steu. aus terr. u. verwal. Aufteilg. - Bulgarien</t>
  </si>
  <si>
    <t>Altri crediti di natura tributaria - Bulgaria</t>
  </si>
  <si>
    <t>Sonstige Steuerforderungen - Bulgarien</t>
  </si>
  <si>
    <t>Sanzioni altri crediti di natura tributaria - Bulgaria</t>
  </si>
  <si>
    <t>Strafen sonst. Steuerforderungen - Bulgarien</t>
  </si>
  <si>
    <t>Interessi altri crediti di natura tributaria - Bulgaria</t>
  </si>
  <si>
    <t>Zinsen sonstige Steuerforderungen - Bulgarien</t>
  </si>
  <si>
    <t>Tasse certificati e documenti proc. amm.tive -Bulgaria</t>
  </si>
  <si>
    <t>Abgaben Bescheinigungen und Unterl. Verw.verfahren - Bulgarien</t>
  </si>
  <si>
    <t>Consorzio Astico Brenta Valletta Longhella</t>
  </si>
  <si>
    <t>Foglio annunzi legali</t>
  </si>
  <si>
    <t>Amtliches Mitteilungsblatt</t>
  </si>
  <si>
    <t>Interessi da rateazione crediti esteri - direttiva 2008/55/CE</t>
  </si>
  <si>
    <t>Zinsen fuer Ratenaufteilung Auslandsguthaben - Verordnung 2008/55/CE</t>
  </si>
  <si>
    <t>Contr.unificato ricorso straord. Pres.Repubblica atti Ag.Entrate-int.</t>
  </si>
  <si>
    <t>Einheitsbeitrag außerord.Rekurs Präs. Republik Akten Ag.d.Einn.Zinsen</t>
  </si>
  <si>
    <t>Contrib. unificato prenotato deb. processo tributario int.rateaz</t>
  </si>
  <si>
    <t>Vorgem. Einh.beitrag Schuld. Steuerverf. Zinsen Ratenzahl.</t>
  </si>
  <si>
    <t>Contr.unificato ricorso straord. Pres.Repubblica atti Agenzia Entrate</t>
  </si>
  <si>
    <t>Einheitsbeitrag außerord. Rekurs Präs. Republik Akten Ag.d.Einn.</t>
  </si>
  <si>
    <t>Contributo unificato processo tributario art. 158 dpr 115/2002</t>
  </si>
  <si>
    <t>Einheitsbeitrag Steuerverfahren Art. 158 DPR 115/2002</t>
  </si>
  <si>
    <t>Contr.unificato ricorso straord. Pres.Repubblica atti Ag.Entrate-sanz</t>
  </si>
  <si>
    <t>Einheitsbeitrag außerord. Rekurs Präs. Republik Akten Ag.d.Einn.-Str.</t>
  </si>
  <si>
    <t>Imposte sul reddito - Cipro</t>
  </si>
  <si>
    <t>Einkommenssteuern - Zypern</t>
  </si>
  <si>
    <t>Sanzioni imposte sul reddito - Cipro</t>
  </si>
  <si>
    <t>Strafen Einkommenssteuern - Zypern</t>
  </si>
  <si>
    <t>Interessi imposte sul reddito - Cipro</t>
  </si>
  <si>
    <t>Zinsen Einkommenssteuern - Zypern</t>
  </si>
  <si>
    <t>I.V.A. - Cipro</t>
  </si>
  <si>
    <t>MwSt. - Zypern</t>
  </si>
  <si>
    <t>Sanzioni I.V.A. - Cipro</t>
  </si>
  <si>
    <t>Strafen MwSt. - Zypern</t>
  </si>
  <si>
    <t>Interessi I.V.A. - Cipro</t>
  </si>
  <si>
    <t>Zinsen MwSt. - Zypern</t>
  </si>
  <si>
    <t>Imposta sui premi assicurativi - Cipro</t>
  </si>
  <si>
    <t>Steuer auf Versicherungspraemien - Zypern</t>
  </si>
  <si>
    <t>Sanzioni su imposta premi assicurativi  - Cipro</t>
  </si>
  <si>
    <t>Strafen Betr. Steuer Versicherungspraemien - CY</t>
  </si>
  <si>
    <t>Interessi su imposta premi assicurativi - Cipro</t>
  </si>
  <si>
    <t>Zinsen Betr. Steuer Versicherungspraemien - CY</t>
  </si>
  <si>
    <t>Ulteriori interessi art. 9 dir. 2008/55/C.E. - Cipro</t>
  </si>
  <si>
    <t>Weitere Zinsen Art. 9 Richtl. 2008/55/EWG - Zypern</t>
  </si>
  <si>
    <t>Spese di esecuzione - Cipro</t>
  </si>
  <si>
    <t>Exekutionsspesen - Zypern</t>
  </si>
  <si>
    <t>Imposte sulle successioni e donazioni - Cipro</t>
  </si>
  <si>
    <t>Steuern auf Erbschaften und Schenkungen - Zypern</t>
  </si>
  <si>
    <t>Sanzioni imposte e successioni e donazioni  - Cipro</t>
  </si>
  <si>
    <t>Strafen Steuern Erbschaften und Schenkungen - Zypern</t>
  </si>
  <si>
    <t>Interessi Imposte successioni e donazioni - Cipro</t>
  </si>
  <si>
    <t>Zinsen Steuern Erbschaften und Schenkungen - Zypern</t>
  </si>
  <si>
    <t>Imposte e dazi nazionali su beni immbobili - Cipro</t>
  </si>
  <si>
    <t>Steuern und nat. Abgaben auf Immobilien - Zypern</t>
  </si>
  <si>
    <t>Sanzioni imposte e dazi nazionali su beni immbobili - Cipro</t>
  </si>
  <si>
    <t>Strafen Steuern und nat. Abgaben auf Immobilien - Zypern</t>
  </si>
  <si>
    <t>Interessi imposte e dazi nazionali su beni immbobili - Cipro</t>
  </si>
  <si>
    <t>Zinsen Steuern und nat. Abgaben auf Immobilien - Zypern</t>
  </si>
  <si>
    <t>Dazi/imposte naz. utilizzo/proprieta'  mezzi trasporto - Cipro</t>
  </si>
  <si>
    <t>Nat. Abg./Steu. Nutzung/Besitz Transportmittel - Zypern</t>
  </si>
  <si>
    <t>Sanzioni dazi/imp. naz. utilizzo proprieta' mezzi trasporto - Cipro</t>
  </si>
  <si>
    <t>Strafen nat. Abg./Steu. Nutzung/Besitz Transportmittel - Zypern</t>
  </si>
  <si>
    <t>Interessi dazi/imp.naz.utilizzo/proprieta' mezzi trasporto - Cipro</t>
  </si>
  <si>
    <t>Zinsen nat. Abg./Steu. Nutzung/Besitz Transportmittel - Zypern</t>
  </si>
  <si>
    <t>Somme F.E.A.O.G. - Cipro</t>
  </si>
  <si>
    <t>Summen FEAOG - Zypern</t>
  </si>
  <si>
    <t>Contributi e dazi zuccheri - Cipro</t>
  </si>
  <si>
    <t>Beitraege und Zoelle Zucker - Zypern</t>
  </si>
  <si>
    <t>Dazio - Cipro</t>
  </si>
  <si>
    <t>Zoll - Zypern</t>
  </si>
  <si>
    <t>MwSt - Zypern</t>
  </si>
  <si>
    <t>Accise - Cipro</t>
  </si>
  <si>
    <t>Akzise - Zypern</t>
  </si>
  <si>
    <t>Interessi - Cipro</t>
  </si>
  <si>
    <t>Zinsen - Zypern</t>
  </si>
  <si>
    <t>Sanzioni - Cipro</t>
  </si>
  <si>
    <t>Strafen - Zypern</t>
  </si>
  <si>
    <t>Spese - Cipro</t>
  </si>
  <si>
    <t>Spesen - Zypern</t>
  </si>
  <si>
    <t>Ulteriori interessi - art. 9 dir.76/308/C.E.E. - Cipro</t>
  </si>
  <si>
    <t>Weitere Zinsen Art. 9 Richtl. 76/308/EWG - Zypern</t>
  </si>
  <si>
    <t>Altri dazi/imp.riscossi Stato richiedente o per suo conto - Cipro</t>
  </si>
  <si>
    <t>Sonstige eingez. Abg./Steu. beantr. Staat od. auf d. Rechn. - Zypern</t>
  </si>
  <si>
    <t>Sanzioni altri dazi/imp.riscossi Stato richiedente - Cipro</t>
  </si>
  <si>
    <t>Strafen sonst. eingez. Abg./Steu. beantr. Staat - Zypern</t>
  </si>
  <si>
    <t>Interessi altri dazi/imp.riscossi Stato richiedente - Cipro</t>
  </si>
  <si>
    <t>Zinsen sonst. eingez. Abg./Steu. beantr. Staat - Zypern</t>
  </si>
  <si>
    <t>Dazi/imp. riscossi da ripartiz. territ. e amm.tive - Cipro</t>
  </si>
  <si>
    <t>Abg./Steu. aus terr. u. verwal. Aufteilg. - Zypern</t>
  </si>
  <si>
    <t>Sanzioni dazi/imp. riscossi da ripartiz. territ. e amm.tive - Cipro</t>
  </si>
  <si>
    <t>Strafen Abg./Steu. aus terr. u. verwal. Aufteilg. - Zypern</t>
  </si>
  <si>
    <t>Interessi dazi/imp. riscossi da ripartiz. territ. e amm.tive-Cipro</t>
  </si>
  <si>
    <t>Zinsen Abg./Steu. aus terr. u. verwal. Aufteilg. - Zypern</t>
  </si>
  <si>
    <t>Altri crediti di natura tributaria - Cipro</t>
  </si>
  <si>
    <t>Sonstige Steuerverbindlichkeiten - Zypern</t>
  </si>
  <si>
    <t>Sanzioni altri crediti di natura tributaria - Cipro</t>
  </si>
  <si>
    <t>Strafen und sonstige Steuerverbindlichkeiten - Zypern</t>
  </si>
  <si>
    <t>Interessi altri crediti di natura tributaria - Cipro</t>
  </si>
  <si>
    <t>Zinsen sonstige Steuerverbindlichkeiten - Zypern</t>
  </si>
  <si>
    <t>Tasse certificati e documenti proc. amm.tive -Cipro</t>
  </si>
  <si>
    <t>Abgaben Bescheinigungen und Unterl. Verw.verfahren - Zypern</t>
  </si>
  <si>
    <t>Imposte sul reddito - Repubblica Ceca</t>
  </si>
  <si>
    <t>Einkommenssteuern - Tschechische Republik</t>
  </si>
  <si>
    <t>Sanzioni imposte sul reddito - Repubblica Ceca</t>
  </si>
  <si>
    <t>Strafen Einkommenssteuern - Tschechische Republik</t>
  </si>
  <si>
    <t>Interessi imposte sul reddito - Repubblica Ceca</t>
  </si>
  <si>
    <t>Zinsen Einkommenssteuern - Tschechische Republik</t>
  </si>
  <si>
    <t>I.V.A. - Repubblica Ceca</t>
  </si>
  <si>
    <t>MwSt. - Tschechische Republik</t>
  </si>
  <si>
    <t>Sanzioni I.V.A. - Repubblica Ceca</t>
  </si>
  <si>
    <t>Strafen MwSt. - Tschechische Republik</t>
  </si>
  <si>
    <t>Interessi I.V.A. - Repubblica Ceca</t>
  </si>
  <si>
    <t>Zinsen MwSt. - Tschechische Republik</t>
  </si>
  <si>
    <t>Imposta sui premi assicurativi - Repubblica Ceca</t>
  </si>
  <si>
    <t>Steuer auf Versicherungspraemien - CZ</t>
  </si>
  <si>
    <t>Sanzioni su imposta premi assicur. - Rep. Ceca</t>
  </si>
  <si>
    <t>Strafen Betr. Steuer Versicherungspraemien - CZ</t>
  </si>
  <si>
    <t>Interessi su imposta premi assicur. -Rep. Ceca</t>
  </si>
  <si>
    <t>Zinsen Betr. Steuer Versicherungspraemien - CZ</t>
  </si>
  <si>
    <t>Ulteriori interessi art.9 dir.2008/55/C.E. - Rep.ceca</t>
  </si>
  <si>
    <t>Spese di esecuzione - Repubblica Ceca</t>
  </si>
  <si>
    <t>Exekutionsspesen - Tschechische Republik</t>
  </si>
  <si>
    <t>Imposte sulle successioni e donazioni - Rep. Ceca</t>
  </si>
  <si>
    <t>Steuern auf Erbschaften und Schenkungen - Tschech. Rep.</t>
  </si>
  <si>
    <t>Sanzioni imposte e successioni e donazioni  - Rep. Ceca</t>
  </si>
  <si>
    <t>Strafen Steuern Erbschaften und Schenkungen - Tschech. Rep.</t>
  </si>
  <si>
    <t>Interessi Imposte successioni e donazioni - Rep. Ceca</t>
  </si>
  <si>
    <t>Zinsen Steuern Erbschaften und Schenkungen - Tschech. Rep.</t>
  </si>
  <si>
    <t>Imposte e dazi nazionali su beni immbobili - Rep. Ceca</t>
  </si>
  <si>
    <t>Steuern und nat. Abgaben auf Immobilien - Tschech. Rep.</t>
  </si>
  <si>
    <t>Sanzioni imposte e dazi nazionali su beni immbobili - Rep. Ceca</t>
  </si>
  <si>
    <t>Strafen Steuern und nat. Abgaben auf Immobilien - Tschech. Rep.</t>
  </si>
  <si>
    <t>Interessi imposte e dazi nazionali su beni immbobili - Rep. Ceca</t>
  </si>
  <si>
    <t>Zinsen Steuern und nat. Abgaben auf Immobilien - Tschech. Rep.</t>
  </si>
  <si>
    <t>Dazi/imposte naz. utilizzo/proprieta'  mezzi trasporto - Rep. Ceca</t>
  </si>
  <si>
    <t>Nat. Abg./Steu. Nutzung/Besitz Transportmittel - Tschech. Rep.</t>
  </si>
  <si>
    <t>Sanzioni dazi/imp. naz. utilizzo proprieta' mezzi trasporto-Rep. Ceca</t>
  </si>
  <si>
    <t>Strafen nat. Abg./Steu. Nutzung/Besitz Transportmittel - Tsch. Rep.</t>
  </si>
  <si>
    <t>Interessi dazi/imp.naz.utilizzo/proprieta' mezzi trasporto - Rep. Cec</t>
  </si>
  <si>
    <t>Zinsen nat. Abg./Steu. Nutzung/Besitz Transportmittel - Tschech. Rep.</t>
  </si>
  <si>
    <t>Somme F.E.A.O.G. - Repubblica Ceca</t>
  </si>
  <si>
    <t>Summen FEAOG - Tschechische Republik</t>
  </si>
  <si>
    <t>Contributi e dazi zuccheri - Repubblica Ceca</t>
  </si>
  <si>
    <t>Beitraege und Zoelle Zucker - Tschechische Republik</t>
  </si>
  <si>
    <t>Dazio - Repubblica Ceca</t>
  </si>
  <si>
    <t>Zoll - Tschechische Republik</t>
  </si>
  <si>
    <t>MwSt - Tschechische Republik</t>
  </si>
  <si>
    <t>Accise - Repubblica Ceca</t>
  </si>
  <si>
    <t>Akzise - Tschechische Republik</t>
  </si>
  <si>
    <t>Interessi - Repubblica Ceca</t>
  </si>
  <si>
    <t>Zinsen - Tschechische Republik</t>
  </si>
  <si>
    <t>Sanzioni - Repubblica Ceca</t>
  </si>
  <si>
    <t>Strafen - Tschechische Republik</t>
  </si>
  <si>
    <t>Spese - Repubblica Ceca</t>
  </si>
  <si>
    <t>Spesen - Tschechische Republik</t>
  </si>
  <si>
    <t>Ulteriori interessi - art. 9 dir.76/308/C.E.E. - Repubblica Ceca</t>
  </si>
  <si>
    <t>Weitere Zinsen Art. 9 Richtl. 76/308/EWG - Tschechische Republik</t>
  </si>
  <si>
    <t>Altri dazi/imp.riscossi Stato richiedente o per suo conto - Rep. Ceca</t>
  </si>
  <si>
    <t>Sonst. eing. Abg./Steu. beantr. Staat od. auf d. Rechn. - Tsch. Rep.</t>
  </si>
  <si>
    <t>Sanzioni altri dazi/imp.riscossi Stato richiedente - Rep. Ceca</t>
  </si>
  <si>
    <t>Strafen sonst. eingez. Abg./Steu. beantr. Staat - Tschech. Rep.</t>
  </si>
  <si>
    <t>Interessi altri dazi/imp.riscossi Stato richiedente - Rep. Ceca</t>
  </si>
  <si>
    <t>Zinsen sonst. eingez. Abg./Steu. beantr. Staat - Tschech. Rep.</t>
  </si>
  <si>
    <t>Dazi/imp. riscossi da ripartiz. territ. e amm.tive - Rep. Ceca</t>
  </si>
  <si>
    <t>Abg./Steu. aus terr. u. verwal. Aufteilg. - Tschech. Rep.</t>
  </si>
  <si>
    <t>Sanzioni dazi/imp. riscossi da ripartiz. territ. e amm.tive - Rep. Ce</t>
  </si>
  <si>
    <t>Strafen Abg./Steu. aus terr. u. verwal. Aufteilg. - Tschech. Rep.</t>
  </si>
  <si>
    <t>Interessi dazi/imp. riscossi da ripartiz. territ. e amm.tive-Rep.Ceca</t>
  </si>
  <si>
    <t>Zinsen Abg./Steu. aus terr. u. verwal. Aufteilg. - Tschech. Rep.</t>
  </si>
  <si>
    <t>Altri crediti di natura tributaria - Rep. Ceca</t>
  </si>
  <si>
    <t>Sonstige Steuerverbindlichkeiten - Tschech. Rep.</t>
  </si>
  <si>
    <t>Sanzioni altri crediti di natura tributaria - Rep. Ceca</t>
  </si>
  <si>
    <t>Strafen und sonstige Steuerverbindlichkeiten - Tschech. Rep.</t>
  </si>
  <si>
    <t>Interessi altri crediti di natura tributaria - Rep. Ceca</t>
  </si>
  <si>
    <t>Zinsen sonstige Steuerverbindlichkeiten - Tschech. Rep.</t>
  </si>
  <si>
    <t>Tasse certificati e documenti proc. amm.tive -Rep. Ceca</t>
  </si>
  <si>
    <t>Abgaben Bescheinigungen und Unterl. Verw.verfahren - Tschech. Rep.</t>
  </si>
  <si>
    <t>Ammortamento mutui</t>
  </si>
  <si>
    <t>Consorzio Valli Grandi ante riforma</t>
  </si>
  <si>
    <t>Imposte sul reddito - Germania</t>
  </si>
  <si>
    <t>Einkommenssteuern - Deutschland</t>
  </si>
  <si>
    <t>Sanzioni imposte sul reddito - Germania</t>
  </si>
  <si>
    <t>Strafen Einkommenssteuern - Deutschland</t>
  </si>
  <si>
    <t>Interessi imposte sul reddito - Germania</t>
  </si>
  <si>
    <t>Zinsen Einkommenssteuern - Deutschland</t>
  </si>
  <si>
    <t>I.V.A. - Germania</t>
  </si>
  <si>
    <t>MwSt. - Deutschland</t>
  </si>
  <si>
    <t>Sanzioni I.V.A. - Germania</t>
  </si>
  <si>
    <t>Strafen MwSt. - Deutschland</t>
  </si>
  <si>
    <t>Interessi I.V.A. - Germania</t>
  </si>
  <si>
    <t>Zinsen MwSt. - Deutschland</t>
  </si>
  <si>
    <t>Imposta sui premi assicurativi -Germania</t>
  </si>
  <si>
    <t>Steuer auf Versicherungspraemien  - Deutschland</t>
  </si>
  <si>
    <t>Sanzioni su imposta premi assicurativi  -Germania</t>
  </si>
  <si>
    <t>Strafen Betr. Steuer Versicherungspraemien - DE</t>
  </si>
  <si>
    <t>Interessi su imposta premi assicurativi -Germania</t>
  </si>
  <si>
    <t>Zinsen Betr. Steuer Versicherungspraemien - DE</t>
  </si>
  <si>
    <t>Ulteriori interessi art.9 dir.2008/55/C.E. - Germania</t>
  </si>
  <si>
    <t>Weitere Zinsen Art. 9 Richtl. 2008/55/EWG - DE</t>
  </si>
  <si>
    <t>Spese di esecuzione - Germania</t>
  </si>
  <si>
    <t>Exekutionsspesen - Deutschland</t>
  </si>
  <si>
    <t>Imposte sulle successioni e donazioni - Germania</t>
  </si>
  <si>
    <t>Steuern auf Erbschaften und Schenkungen - Deutschland</t>
  </si>
  <si>
    <t>Sanzioni imposte e successioni e donazioni  - Germania</t>
  </si>
  <si>
    <t>Strafen Steuern Erbschaften und Schenkungen - Deutschland</t>
  </si>
  <si>
    <t>Interessi Imposte successioni e donazioni - Germania</t>
  </si>
  <si>
    <t>Zinsen Steuern Erbschaften und Schenkungen - Deutschland</t>
  </si>
  <si>
    <t>Imposte e dazi nazionali su beni immbobili - Germania</t>
  </si>
  <si>
    <t>Steuern und nat. Abgaben auf Immobilien - Deutschland</t>
  </si>
  <si>
    <t>Sanzioni imposte e dazi nazionali su beni immbobili - Germania</t>
  </si>
  <si>
    <t>Strafen Steuern und nat. Abgaben auf Immobilien - Deutschland</t>
  </si>
  <si>
    <t>Interessi imposte e dazi nazionali su beni immbobili - Germania</t>
  </si>
  <si>
    <t>Zinsen Steuern und nat. Abgaben auf Immobilien - Deutschland</t>
  </si>
  <si>
    <t>Dazi/imposte naz. utilizzo/proprieta'  mezzi trasporto - Germania</t>
  </si>
  <si>
    <t>Nat. Abg./Steu. Nutzung/Besitz Transportmittel - Deutschland</t>
  </si>
  <si>
    <t>Sanzioni dazi/imp. naz. utilizzo proprieta' mezzi trasporto - Germani</t>
  </si>
  <si>
    <t>Strafen nat. Abg./Steu. Nutzung/Besitz Transportmittel - Deutschland</t>
  </si>
  <si>
    <t>Interessi dazi/imp.naz.utilizzo/proprieta' mezzi trasporto - Germania</t>
  </si>
  <si>
    <t>Zinsen nat. Abg./Steu. Nutzung/Besitz Transportmittel - Deutschland</t>
  </si>
  <si>
    <t>Somme F.E.A.O.G. - Germania</t>
  </si>
  <si>
    <t>Summen FEAOG - Deutschland</t>
  </si>
  <si>
    <t>Contributi e dazi zuccheri - Germania</t>
  </si>
  <si>
    <t>Beitraege und Zoelle Zucker - Deutschland</t>
  </si>
  <si>
    <t>Dazio - Germania</t>
  </si>
  <si>
    <t>Zoll - Deutschland</t>
  </si>
  <si>
    <t>MwSt - Deutschland</t>
  </si>
  <si>
    <t>Accise - Germania</t>
  </si>
  <si>
    <t>Akzise - Deutschland</t>
  </si>
  <si>
    <t>Interessi - Germania</t>
  </si>
  <si>
    <t>Zinsen - Deutschland</t>
  </si>
  <si>
    <t>Sanzioni - Germania</t>
  </si>
  <si>
    <t>Strafen - Deutschland</t>
  </si>
  <si>
    <t>Spese - Germania</t>
  </si>
  <si>
    <t>Spesen - Deutschland</t>
  </si>
  <si>
    <t>Ulteriori interessi - art. 9 dir.76/308/C.E.E. - Germania</t>
  </si>
  <si>
    <t>Weitere Zinsen Art. 9 Richtl. 76/308/EWG  - Deutschland</t>
  </si>
  <si>
    <t>Altri dazi/imp.riscossi Stato richiedente o per suo conto - Germania</t>
  </si>
  <si>
    <t>Sonst. eing. Abg./Steu. beantr. Staat od. auf d. Rechn. - Deutschland</t>
  </si>
  <si>
    <t>Sanzioni altri dazi/imp.riscossi Stato richiedente - Germania</t>
  </si>
  <si>
    <t>Strafen sonst. eingez. Abg./Steu. beantr. Staat - Deutschland</t>
  </si>
  <si>
    <t>Interessi altri dazi/imp.riscossi Stato richiedente - Germania</t>
  </si>
  <si>
    <t>Zinsen sonst. eingez. Abg./Steu. beantr. Staat - Deutschland</t>
  </si>
  <si>
    <t>Dazi/imp. riscossi da ripartiz. territ. e amm.tive - Germania</t>
  </si>
  <si>
    <t>Abg./Steu. aus terr. u. verwal. Aufteilg. - Deutschland</t>
  </si>
  <si>
    <t>Sanzioni dazi/imp. riscossi da ripartiz. territ. e amm.tive - Germani</t>
  </si>
  <si>
    <t>Strafen Abg./Steu. aus terr. u. verwal. Aufteilg. - Deutschland</t>
  </si>
  <si>
    <t>Interessi dazi/imp. riscossi da ripartiz. territ. e amm.tive-Germania</t>
  </si>
  <si>
    <t>Zinsen Abg./Steu. aus terr. u. verwal. Aufteilg. - Deutschland</t>
  </si>
  <si>
    <t>Altri crediti di natura tributaria - Germania</t>
  </si>
  <si>
    <t>Sonstige Steuerverbindlichkeiten - Deutschland</t>
  </si>
  <si>
    <t>Sanzioni altri crediti di natura tributaria - Germania</t>
  </si>
  <si>
    <t>Strafen und sonstige Steuerverbindlichkeiten - Deutschland</t>
  </si>
  <si>
    <t>Interessi altri crediti di natura tributaria - Germania</t>
  </si>
  <si>
    <t>Zinsen sonstige Steuerverbindlichkeiten - Deutschland</t>
  </si>
  <si>
    <t>Tasse certificati e documenti proc. amm.tive - Germania</t>
  </si>
  <si>
    <t>Abgaben Bescheinigungen und Unterl. Verw.verfahren - Deutschland</t>
  </si>
  <si>
    <t>Imposte locali - Germania</t>
  </si>
  <si>
    <t>Lokale Steuern - Deutschland</t>
  </si>
  <si>
    <t>Sanzioni imposte locali - Germania</t>
  </si>
  <si>
    <t>Strafe lokale Steuern - Deutschland</t>
  </si>
  <si>
    <t>Interessi imposte locali - Germania</t>
  </si>
  <si>
    <t>Zinsen lokale Steuern - Deutschland</t>
  </si>
  <si>
    <t>Ulteriori importi imposte locali - Germania</t>
  </si>
  <si>
    <t>Weitere beträge für lokale Steuern - Deutschland</t>
  </si>
  <si>
    <t>Imposte sul reddito - Danimarca</t>
  </si>
  <si>
    <t>Einkommenssteuern - Daenemark</t>
  </si>
  <si>
    <t>Sanzioni imposte sul reddito - Danimarca</t>
  </si>
  <si>
    <t>Strafen Einkommenssteuern - Daenemark</t>
  </si>
  <si>
    <t>Interessi imposte sul reddito - Danimarca</t>
  </si>
  <si>
    <t>Zinsen Einkommenssteuern - Daenemark</t>
  </si>
  <si>
    <t>I.V.A. - Danimarca</t>
  </si>
  <si>
    <t>MwSt. - Daenemark</t>
  </si>
  <si>
    <t>Sanzioni I.V.A. - Danimarca</t>
  </si>
  <si>
    <t>Strafen MwSt. - Daenemark</t>
  </si>
  <si>
    <t>Interessi I.V.A. - Danimarca</t>
  </si>
  <si>
    <t>Zinsen MwSt. - Daenemark</t>
  </si>
  <si>
    <t>Imposta sui premi assicurativi -Danimarca</t>
  </si>
  <si>
    <t>Steuer auf Versicherungspraemien - Daenemark</t>
  </si>
  <si>
    <t>Sanzioni su imposta premi assicur. - Danimarca</t>
  </si>
  <si>
    <t>Strafen Betr. Steuer Versicherungspraemien - DK</t>
  </si>
  <si>
    <t>Interessi su imposta premi assicur. - Danimarca</t>
  </si>
  <si>
    <t>Zinsen Betr. Steuer Versicherungspraemien - DK</t>
  </si>
  <si>
    <t>Ulteriori interessi art.9 dir.2008/55/C.E. - danimarca</t>
  </si>
  <si>
    <t>Weitere Zinsen Art. 9 Richtl. 2008/55/EWG - DK</t>
  </si>
  <si>
    <t>Spese di esecuzione - Danimarca</t>
  </si>
  <si>
    <t>Exekutionsspesen - Daenemark</t>
  </si>
  <si>
    <t>Imposte sulle successioni e donazioni - Danimarca</t>
  </si>
  <si>
    <t>Steuern auf Erbschaften und Schenkungen - Dänemark</t>
  </si>
  <si>
    <t>Sanzioni imposte e successioni e donazioni  - Danimarca</t>
  </si>
  <si>
    <t>Strafen Steuern Erbschaften und Schenkungen - Dänemark</t>
  </si>
  <si>
    <t>Interessi Imposte successioni e donazioni - Danimarca</t>
  </si>
  <si>
    <t>Zinsen Steuern Erbschaften und Schenkungen - Dänemark</t>
  </si>
  <si>
    <t>Imposte e dazi nazionali su beni immbobili - Danimarca</t>
  </si>
  <si>
    <t>Steuern und nat. Abgaben auf Immobilien - Dänemark</t>
  </si>
  <si>
    <t>Sanzioni imposte e dazi nazionali su beni immbobili - Danimarca</t>
  </si>
  <si>
    <t>Strafen Steuern und nat. Abgaben auf Immobilien - Dänemark</t>
  </si>
  <si>
    <t>Interessi imposte e dazi nazionali su beni immbobili - Danimarca</t>
  </si>
  <si>
    <t>Zinsen Steuern und nat. Abgaben auf Immobilien - Dänemark</t>
  </si>
  <si>
    <t>Dazi/imposte naz. utilizzo/proprieta'  mezzi trasporto - Danimarca</t>
  </si>
  <si>
    <t>Nat. Abg./Steu. Nutzung/Besitz Transportmittel - Dänemark</t>
  </si>
  <si>
    <t>Sanzioni dazi/imp. naz. utilizzo proprieta' mezzi trasporto - Danimar</t>
  </si>
  <si>
    <t>Strafen nat. Abg./Steu. Nutzung/Besitz Transportmittel - Dänemark</t>
  </si>
  <si>
    <t>Interessi dazi/imp.naz.utilizzo/proprieta' mezzi trasporto-Danimarca</t>
  </si>
  <si>
    <t>Zinsen nat. Abg./Steu. Nutzung/Besitz Transportmittel - Dänemark</t>
  </si>
  <si>
    <t>Somme F.E.A.O.G. - Danimarca</t>
  </si>
  <si>
    <t>Summen FEAOG - Daenemark</t>
  </si>
  <si>
    <t>Contributi e dazi zuccheri - Danimarca</t>
  </si>
  <si>
    <t>Beitraege und Zoelle Zucker - Daenemark</t>
  </si>
  <si>
    <t>Dazio - Danimarca</t>
  </si>
  <si>
    <t>Zoll - Daenemark</t>
  </si>
  <si>
    <t>MwSt - Daenemark</t>
  </si>
  <si>
    <t>Accise - Danimarca</t>
  </si>
  <si>
    <t>Akzise - Daenemark</t>
  </si>
  <si>
    <t>Interessi - Danimarca</t>
  </si>
  <si>
    <t>Zinsen - Daenemark</t>
  </si>
  <si>
    <t>Sanzioni - Danimarca</t>
  </si>
  <si>
    <t>Strafen - Daenemark</t>
  </si>
  <si>
    <t>Spese - Danimarca</t>
  </si>
  <si>
    <t>Spesen - Daenemark</t>
  </si>
  <si>
    <t>Ulteriori interessi - art. 9 dir.76/308/C.E.E. - Danimarca</t>
  </si>
  <si>
    <t>Weitere Zinsen Art. 9 Richtl. 76/308/EWG - Daenemark</t>
  </si>
  <si>
    <t>Altri dazi/imp.riscossi Stato richiedente o per suo conto - Danimarca</t>
  </si>
  <si>
    <t>Sonst. eing. Abg./Steu. beantr. Staat od. auf d. Rechn. - Dänemark</t>
  </si>
  <si>
    <t>Sanzioni altri dazi/imp.riscossi Stato richiedente - Danimarca</t>
  </si>
  <si>
    <t>Strafen sonst. eingez. Abg./Steu. beantr. Staat - Dänemark</t>
  </si>
  <si>
    <t>Interessi altri dazi/imp.riscossi Stato richiedente - Danimarca</t>
  </si>
  <si>
    <t>Zinsen sonst. eingez. Abg./Steu. beantr. Staat - Dänemark</t>
  </si>
  <si>
    <t>Dazi/imp. riscossi da ripartiz. territ. e amm.tive - Danimarca</t>
  </si>
  <si>
    <t>Abg./Steu. aus terr. u. verwal. Aufteilg. - Dänemark</t>
  </si>
  <si>
    <t>Sanzioni dazi/imp. riscossi da ripartiz. territ. e amm.tive-Danimarca</t>
  </si>
  <si>
    <t>Strafen Abg./Steu. aus terr. u. verwal. Aufteilg. - Dänemark</t>
  </si>
  <si>
    <t>Interessi dazi/imp. riscossi da ripartiz. territ. amm.tive-Danimarca</t>
  </si>
  <si>
    <t>Zinsen Abg./Steu. aus terr. u. verwal. Aufteilg. - Dänemark</t>
  </si>
  <si>
    <t>Altri crediti di natura tributaria - Danimarca</t>
  </si>
  <si>
    <t>Sonstige Steuerverbindlichkeiten - Dänemark</t>
  </si>
  <si>
    <t>Sanzioni altri crediti di natura tributaria - Danimarca</t>
  </si>
  <si>
    <t>Strafen und sonstige Steuerverbindlichkeiten - Dänemark</t>
  </si>
  <si>
    <t>Interessi altri crediti di natura tributaria - Danimarca</t>
  </si>
  <si>
    <t>Zinsen sonstige Steuerverbindlichkeiten - Dänemark</t>
  </si>
  <si>
    <t>Tasse certificati e documenti proc. amm.tive - Danimarca</t>
  </si>
  <si>
    <t>Abgaben Bescheinigungen und Unterl. Verw.verfahren - Dänemark</t>
  </si>
  <si>
    <t>Imposte sul reddito - Estonia</t>
  </si>
  <si>
    <t>Einkommenssteuern - Estland</t>
  </si>
  <si>
    <t>Sanzioni imposte sul reddito - Estonia</t>
  </si>
  <si>
    <t>Strafen Einkommenssteuern - Estland</t>
  </si>
  <si>
    <t>Interessi imposte sul reddito - Estonia</t>
  </si>
  <si>
    <t>Zinsen Einkommenssteuern - Estland</t>
  </si>
  <si>
    <t>I.V.A. - Estonia</t>
  </si>
  <si>
    <t>MwSt. - Estland</t>
  </si>
  <si>
    <t>Sanzioni I.V.A. - Estonia</t>
  </si>
  <si>
    <t>Strafen MwSt. - Estland</t>
  </si>
  <si>
    <t>Interessi I.V.A. - Estonia</t>
  </si>
  <si>
    <t>Zinsen MwSt. - Estland</t>
  </si>
  <si>
    <t>Imposta sui premi assicurativi -Estonia</t>
  </si>
  <si>
    <t>Steuer auf Versicherungspraemien - Estland</t>
  </si>
  <si>
    <t>Sanzioni su imposta premi assicurativi  - estonia</t>
  </si>
  <si>
    <t>Strafen Betr. Steuer Versicherungspraemien - EE</t>
  </si>
  <si>
    <t>Interessi su imposta premi assicurativi - Estonia</t>
  </si>
  <si>
    <t>Zinsen Betr. Steuer Versicherungspraemien - EE</t>
  </si>
  <si>
    <t>Ulteriori interessi art.9 dir.2008/55/C.E. - estonia</t>
  </si>
  <si>
    <t>Weitere Zinsen Art. 9 Richtl. 2008/55/EWG - EE</t>
  </si>
  <si>
    <t>Spese di esecuzione - Estonia</t>
  </si>
  <si>
    <t>Exekutionsspesen - Estland</t>
  </si>
  <si>
    <t>Imposte sulle successioni e donazioni - Estonia</t>
  </si>
  <si>
    <t>Steuern auf Erbschaften und Schenkungen - Estland</t>
  </si>
  <si>
    <t>Sanzioni imposte e successioni e donazioni  - Estonia</t>
  </si>
  <si>
    <t>Strafen Steuern Erbschaften und Schenkungen - Estland</t>
  </si>
  <si>
    <t>Interessi Imposte successioni e donazioni - Estonia</t>
  </si>
  <si>
    <t>Zinsen Steuern Erbschaften und Schenkungen - Estland</t>
  </si>
  <si>
    <t>Imposte e dazi nazionali su beni immbobili - Estonia</t>
  </si>
  <si>
    <t>Steuern und nat. Abgaben auf Immobilien - Estland</t>
  </si>
  <si>
    <t>Sanzioni imposte e dazi nazionali su beni immbobili - Estonia</t>
  </si>
  <si>
    <t>Strafen Steuern und nat. Abgaben auf Immobilien - Estland</t>
  </si>
  <si>
    <t>Interessi imposte e dazi nazionali su beni immbobili - Estonia</t>
  </si>
  <si>
    <t>Zinsen Steuern und nat. Abgaben auf Immobilien - Estland</t>
  </si>
  <si>
    <t>Dazi/imposte naz. utilizzo/proprieta'  mezzi trasporto - Estonia</t>
  </si>
  <si>
    <t>Nat. Abg./Steu. Nutzung/Besitz Transportmittel - Estland</t>
  </si>
  <si>
    <t>Sanzioni dazi/imp. naz. utilizzo proprieta' mezzi trasporto - Estonia</t>
  </si>
  <si>
    <t>Strafen nat. Abg./Steu. Nutzung/Besitz Transportmittel - Estland</t>
  </si>
  <si>
    <t>Interessi dazi/imp.naz.utilizzo/proprieta' mezzi trasporto - Estonia</t>
  </si>
  <si>
    <t>Zinsen nat. Abg./Steu. Nutzung/Besitz Transportmittel - Estland</t>
  </si>
  <si>
    <t>Somme F.E.A.O.G. - Estonia</t>
  </si>
  <si>
    <t>Summen FEAOG - Estland</t>
  </si>
  <si>
    <t>Contributi e dazi zuccheri - Estonia</t>
  </si>
  <si>
    <t>Beitraege und Zoelle Zucker  - Estland</t>
  </si>
  <si>
    <t>Dazio - Estonia</t>
  </si>
  <si>
    <t>Zoll - Estland</t>
  </si>
  <si>
    <t>MwSt - Estland</t>
  </si>
  <si>
    <t>Accise -  Estonia</t>
  </si>
  <si>
    <t>Akzise - Estland</t>
  </si>
  <si>
    <t>Interessi - Estonia</t>
  </si>
  <si>
    <t>Zinsen - Estland</t>
  </si>
  <si>
    <t>Sanzioni - Estonia</t>
  </si>
  <si>
    <t>Strafen - Estland</t>
  </si>
  <si>
    <t>Spese - Estonia</t>
  </si>
  <si>
    <t>Spesen - Estland</t>
  </si>
  <si>
    <t>Ulteriori interessi - art. 9 dir.76/308/C.E.E. - Estonia</t>
  </si>
  <si>
    <t>Weitere Zinsen Art. 9 Richtl. 76/308/EWG  - Estland</t>
  </si>
  <si>
    <t>Altri dazi/imp.riscossi Stato richiedente o per suo conto - Estonia</t>
  </si>
  <si>
    <t>Sonst. eing. Abg./Steu. beantr. Staat od. auf d. Rechn. - Estland</t>
  </si>
  <si>
    <t>Sanzioni altri dazi/imp.riscossi Stato richiedente - Estonia</t>
  </si>
  <si>
    <t>Strafen sonst. eingez. Abg./Steu. beantr. Staat - Estland</t>
  </si>
  <si>
    <t>Interessi altri dazi/imp.riscossi Stato richiedente - Estonia</t>
  </si>
  <si>
    <t>Zinsen sonst. eingez. Abg./Steu. beantr. Staat - Estland</t>
  </si>
  <si>
    <t>Dazi/imp. riscossi da ripartiz. territ. e amm.tive - Estonia</t>
  </si>
  <si>
    <t>Abg./Steu. aus terr. u. verwal. Aufteilg. - Estland</t>
  </si>
  <si>
    <t>Sanzioni dazi/imp. riscossi da ripartiz. territ. e amm.tive - Estonia</t>
  </si>
  <si>
    <t>Strafen Abg./Steu. aus terr. u. verwal. Aufteilg. - Estland</t>
  </si>
  <si>
    <t>Interessi dazi/imp. riscossi da ripartiz. territ. e amm.tive-Estonia</t>
  </si>
  <si>
    <t>Zinsen Abg./Steu. aus terr. u. verwal. Aufteilg. - Estland</t>
  </si>
  <si>
    <t>Altri crediti di natura tributaria - Estonia</t>
  </si>
  <si>
    <t>Sonstige Steuerverbindlichkeiten - Estland</t>
  </si>
  <si>
    <t>Sanzioni altri crediti di natura tributaria - Estonia</t>
  </si>
  <si>
    <t>Strafen und sonstige Steuerverbindlichkeiten - Estland</t>
  </si>
  <si>
    <t>Interessi altri crediti di natura tributaria - Estonia</t>
  </si>
  <si>
    <t>Zinsen sonstige Steuerverbindlichkeiten - Estland</t>
  </si>
  <si>
    <t>Tasse certificati e documenti proc. amm.tive - Estonia</t>
  </si>
  <si>
    <t>Abgaben Bescheinigungen und Unterl. Verw.verfahren - Estland</t>
  </si>
  <si>
    <t>Imposte locali - Estonia</t>
  </si>
  <si>
    <t>Lokale Abgaben - Estland</t>
  </si>
  <si>
    <t>Sanzioni imposte locali - Estonia</t>
  </si>
  <si>
    <t>Strafen lokale Abgaben - Estland</t>
  </si>
  <si>
    <t>Interessi imposte locali - Estonia</t>
  </si>
  <si>
    <t>Zinsen lokale Abgaben - Estland</t>
  </si>
  <si>
    <t>Ulteriori importi imposte locale - Estonia</t>
  </si>
  <si>
    <t>Weitere Beträge lokale Abgaben - Estland</t>
  </si>
  <si>
    <t>Recupero credito EFIM</t>
  </si>
  <si>
    <t>Rueckholg. Guth. EFIM</t>
  </si>
  <si>
    <t>Recupero credito EFIM-sanzione</t>
  </si>
  <si>
    <t>Rueckholg. Guth. EFIM - Strafe</t>
  </si>
  <si>
    <t>Recupero credito EFIM-interessi</t>
  </si>
  <si>
    <t>Rueckholg. Guth. EFIM - Zinsen</t>
  </si>
  <si>
    <t>Imposte sul reddito - Grecia</t>
  </si>
  <si>
    <t>Einkommenssteuer - Griechenland</t>
  </si>
  <si>
    <t>Sanzioni imposte sul reddito - Grecia</t>
  </si>
  <si>
    <t>Strafen Einkommenssteuer - Griechenland</t>
  </si>
  <si>
    <t>Interessi imposte sul reddito - Grecia</t>
  </si>
  <si>
    <t>Zinsen Einkommenssteuer - Griechenland</t>
  </si>
  <si>
    <t>I.V.A. - Grecia</t>
  </si>
  <si>
    <t>MwSt. - Griechenland</t>
  </si>
  <si>
    <t>Sanzioni  I.V.A. - Grecia</t>
  </si>
  <si>
    <t>MwSt.-Sanktionen - Griechenland</t>
  </si>
  <si>
    <t>Interessi  I.V.A. - Grecia</t>
  </si>
  <si>
    <t>Zinsen MwSt. - Griechenland</t>
  </si>
  <si>
    <t>Imposta sui premi assicurativi - Grecia</t>
  </si>
  <si>
    <t>Steuer auf Versicherungsprämien - Griechenland</t>
  </si>
  <si>
    <t>Sanzioni relative ad imposta sui premi assicurativi - Grecia</t>
  </si>
  <si>
    <t>Strafen Steuer auf Versicherungsprämien - Griechenland</t>
  </si>
  <si>
    <t>Interessi relativi ad imposta sui premi assicurativi - Grecia</t>
  </si>
  <si>
    <t>Zinsen Steuer auf Versicherungsprämien - Griechenland</t>
  </si>
  <si>
    <t>Ulteriori interessi art. 13 Dir. 2010/24/UE - Grecia</t>
  </si>
  <si>
    <t>Weitere Zinsen Art. 13, Richtl. 2010/24/EU - Griechenland</t>
  </si>
  <si>
    <t>Spese di esecuzione - Grecia</t>
  </si>
  <si>
    <t>Vollstreckungsspesen - Griechenland</t>
  </si>
  <si>
    <t>Imposte sulle successioni e donazioni - Grecia</t>
  </si>
  <si>
    <t>Erbfolge- und Scheinkungssteuer - Griechenland</t>
  </si>
  <si>
    <t>Sanzioni imposte successioni e donazioni - Grecia</t>
  </si>
  <si>
    <t>Strafen Erbfolge- und Schenkungssteuer - Griechenland</t>
  </si>
  <si>
    <t>Interessi imposte successioni e donazioni - Grecia</t>
  </si>
  <si>
    <t>Zinsen Erbfolge- und Schenkungssteuer - Griechenland</t>
  </si>
  <si>
    <t>Imposte e dazi nazionali su beni immobili - Grecia</t>
  </si>
  <si>
    <t>Nationale Steuern und Abgaben auf Immobilien - Griechenland</t>
  </si>
  <si>
    <t>Sanzioni imposte e dazi nazionali su beni immobili - Grecia</t>
  </si>
  <si>
    <t>Strafen nationale Steuern und Abgaben auf Immobilien - Griechenland</t>
  </si>
  <si>
    <t>Interessi imposte e dazi nazionali su beni immobili - Grecia</t>
  </si>
  <si>
    <t>Zinsen nationale Steuern und Abgaben auf Immobilien - Griechenland</t>
  </si>
  <si>
    <t>Dazi imposte naz. utilizzo/proprieta' mezzi trasporto - Grecia</t>
  </si>
  <si>
    <t>Nat. Abgaben Eigent./Verw. Transportmittel - Griechenland</t>
  </si>
  <si>
    <t>Sanzioni dazi imposte naz. utilizzo proprieta' mezzi trasporto-Grecia</t>
  </si>
  <si>
    <t>Strafen nat. Abgaben Eigent./Verw. Transportmittel - Griechenland</t>
  </si>
  <si>
    <t>Interessi dazi imposte naz.utilizzo proprieta' mezzi trasporto-Grecia</t>
  </si>
  <si>
    <t>Zinsen nat. Abgaben Eigent./Verw. Transportmittel - Griechenland</t>
  </si>
  <si>
    <t>Altri dazi imp. riscossi stato richiedente - Grecia</t>
  </si>
  <si>
    <t>Sonstige vom antragst. Staat eingez. Abgaben - Griechenland</t>
  </si>
  <si>
    <t>Sanzioni altri dazi imp. riscossi stato richiedente - Grecia</t>
  </si>
  <si>
    <t>Strafen sonstige vom antragst. Staat eingez. Abgaben - Griechenland</t>
  </si>
  <si>
    <t>Interessi altri dazi imp. riscossi stato richiedente - Grecia</t>
  </si>
  <si>
    <t>Zinsen sonstige vom antragst. Staat eingez. Abgaben - Griechenland</t>
  </si>
  <si>
    <t>Dazi imp. riscossi da ripartiz.territ. e amm.tive - Grecia</t>
  </si>
  <si>
    <t>Auf amtl. u. terr. Gebietsauft. eingez. Abgaben - Griechenland</t>
  </si>
  <si>
    <t>Sanzioni dazi imp. riscossi da ripartiz.territ. e amm.tive - Grecia</t>
  </si>
  <si>
    <t>Interessi dazi imp. riscossi da ripartiz.territ. e amm.tive - Grecia</t>
  </si>
  <si>
    <t>Zinsen auf amtl. u. terr. Gebietsauft. eingez. Abgaben - Griechenland</t>
  </si>
  <si>
    <t>Altri crediti di natura tributaria - Grecia</t>
  </si>
  <si>
    <t>Sonstige Steuerforderg. - Griechenland</t>
  </si>
  <si>
    <t>Sanzioni altri crediti di natura tributaria - Grecia</t>
  </si>
  <si>
    <t>Strafen sonstige Steuerforderungen - Griechenland</t>
  </si>
  <si>
    <t>Interessi altri crediti di natura tributaria - Grecia</t>
  </si>
  <si>
    <t>Zinsen sonstige Steuerforderg. - Griechenland</t>
  </si>
  <si>
    <t>Tasse certificati e documenti proc. amm.tive - Grecia</t>
  </si>
  <si>
    <t>Steuern Zertifikate und Unterl. Verw.verfahren - Griechenland</t>
  </si>
  <si>
    <t>Imposte sul reddito - Spagna</t>
  </si>
  <si>
    <t>Einkommenssteuern - Spanien</t>
  </si>
  <si>
    <t>Sanzioni imposte sul reddito - Spagna</t>
  </si>
  <si>
    <t>Strafen Einkommenssteuern - Spanien</t>
  </si>
  <si>
    <t>Interessi imposte sul reddito - Spagna</t>
  </si>
  <si>
    <t>Zinsen Einkommenssteuern - Spanien</t>
  </si>
  <si>
    <t>I.V.A. - Spagna</t>
  </si>
  <si>
    <t>MwSt. - Spanien</t>
  </si>
  <si>
    <t>Sanzioni I.V.A. - Spagna</t>
  </si>
  <si>
    <t>Strafen MwSt. - Spanien</t>
  </si>
  <si>
    <t>Interessi I.V.A. - Spagna</t>
  </si>
  <si>
    <t>Zinsen MwSt. - Spanien</t>
  </si>
  <si>
    <t>Imposta sui premi assicurativi - Spagna</t>
  </si>
  <si>
    <t>Steuer auf Versicherungspraemien - Spanien</t>
  </si>
  <si>
    <t>Sanzioni su imposta premi assicurativi  - Spagna</t>
  </si>
  <si>
    <t>Strafen Betr. Steuer Versicherungspraemien - ES</t>
  </si>
  <si>
    <t>Interessi su imposta premi assicurativi - Spagna</t>
  </si>
  <si>
    <t>Zinsen Betr. Steuer Versicherungspraemien - ES</t>
  </si>
  <si>
    <t>Ulteriori interessi art. 9 dir.2008/55/C.E. - Spagna</t>
  </si>
  <si>
    <t>Weitere Zinsen Art. 9 Richtl. 2008/55/EWG - ES</t>
  </si>
  <si>
    <t>Spese di esecuzione - Spagna</t>
  </si>
  <si>
    <t>Exekutionsspesen - Spanien</t>
  </si>
  <si>
    <t>Imposte sulle successioni e donazioni - Spagna</t>
  </si>
  <si>
    <t>Steuern auf Erbschaften und Schenkungen - Spanien</t>
  </si>
  <si>
    <t>Sanzioni imposte e successioni e donazioni  -  Spagna</t>
  </si>
  <si>
    <t>Strafen Steuern Erbschaften und Schenkungen - Spanien</t>
  </si>
  <si>
    <t>Interessi Imposte successioni e donazioni -  Spagna</t>
  </si>
  <si>
    <t>Zinsen Steuern Erbschaften und Schenkungen - Spanien</t>
  </si>
  <si>
    <t>Imposte e dazi nazionali su beni immbobili - Spagna</t>
  </si>
  <si>
    <t>Steuern und nat. Abgaben auf Immobilien - Spanien</t>
  </si>
  <si>
    <t>Sanzioni imposte e dazi nazionali su beni immbobili -  Spagna</t>
  </si>
  <si>
    <t>Strafen Steuern und nat. Abgaben auf Immobilien - Spanien</t>
  </si>
  <si>
    <t>Interessi imposte e dazi nazionali su beni immbobili -  Spagna</t>
  </si>
  <si>
    <t>Zinsen Steuern und nat. Abgaben auf Immobilien - Spanien</t>
  </si>
  <si>
    <t>Dazi/imposte naz. utilizzo/proprieta'  mezzi trasporto - Spagna</t>
  </si>
  <si>
    <t>Nat. Abg./Steu. Nutzung/Besitz Transportmittel - Spanien</t>
  </si>
  <si>
    <t>Sanzioni dazi/imp. naz. utilizzo proprieta' mezzi trasporto - Spagna</t>
  </si>
  <si>
    <t>Strafen nat. Abg./Steu. Nutzung/Besitz Transportmittel - Spanien</t>
  </si>
  <si>
    <t>Interessi dazi/imp.naz.utilizzo/proprieta' mezzi trasporto - Spagna</t>
  </si>
  <si>
    <t>Zinsen nat. Abg./Steu. Nutzung/Besitz Transportmittel - Spanien</t>
  </si>
  <si>
    <t>Somme F.E.A.O.G. - Spagna</t>
  </si>
  <si>
    <t>Summen FEAOG - Spanien</t>
  </si>
  <si>
    <t>Contributi e dazi zuccheri - Spagna</t>
  </si>
  <si>
    <t>Beitraege und Zoelle Zucker - Spanien</t>
  </si>
  <si>
    <t>Dazio - Spagna</t>
  </si>
  <si>
    <t>Zoll - Spanien</t>
  </si>
  <si>
    <t>MwSt  - Spanien</t>
  </si>
  <si>
    <t>Accise - Spagna</t>
  </si>
  <si>
    <t>Akzise - Spanien</t>
  </si>
  <si>
    <t>Interessi - Spagna</t>
  </si>
  <si>
    <t>Zinsen - Spanien</t>
  </si>
  <si>
    <t>Sanzioni - Spagna</t>
  </si>
  <si>
    <t>Strafen - Spanien</t>
  </si>
  <si>
    <t>Spese - Spagna</t>
  </si>
  <si>
    <t>Spesen - Spanien</t>
  </si>
  <si>
    <t>Ulteriori interessi - art. 9 dir.76/308/C.E.E. - Spagna</t>
  </si>
  <si>
    <t>Weitere Zinsen Art. 9 Richtl. 76/308/EWG  - Spanien</t>
  </si>
  <si>
    <t>Altri dazi/imp.riscossi Stato richiedente o per suo conto - Spagna</t>
  </si>
  <si>
    <t>Sonstige eingez. Abg./Steu. beantr. Staat od. auf d. Rechn. - Spanien</t>
  </si>
  <si>
    <t>Sanzioni altri dazi/imp.riscossi Stato richiedente -  Spagna</t>
  </si>
  <si>
    <t>Strafen sonst. eingez. Abg./Steu. beantr. Staat - Spanien</t>
  </si>
  <si>
    <t>Interessi altri dazi/imp.riscossi Stato richiedente -  Spagna</t>
  </si>
  <si>
    <t>Zinsen sonst. eingez. Abg./Steu. beantr. Staat - Spanien</t>
  </si>
  <si>
    <t>Dazi/imp. riscossi da ripartiz. territ. e amm.tive - Spagna</t>
  </si>
  <si>
    <t>Abg./Steu. aus terr. u. verwal. Aufteilg. - Spanien</t>
  </si>
  <si>
    <t>Sanzioni dazi/imp. riscossi da ripartiz. territ. e amm.tive -  Spagna</t>
  </si>
  <si>
    <t>Strafen Abg./Steu. aus terr. u. verwal. Aufteilg. - Spanien</t>
  </si>
  <si>
    <t>Interessi dazi/imp. riscossi da ripartiz. territ. e amm.tive- Spagna</t>
  </si>
  <si>
    <t>Zinsen Abg./Steu. aus terr. u. verwal. Aufteilg. - Spanien</t>
  </si>
  <si>
    <t>Altri crediti di natura tributaria - Spagna</t>
  </si>
  <si>
    <t>Sonstige Steuerverbindlichkeiten - Spanien</t>
  </si>
  <si>
    <t>Sanzioni altri crediti di natura tributaria -  Spagna</t>
  </si>
  <si>
    <t>Strafen und sonstige Steuerverbindlichkeiten - Spanien</t>
  </si>
  <si>
    <t>Interessi altri crediti di natura tributaria -  Spagna</t>
  </si>
  <si>
    <t>Zinsen sonstige Steuerverbindlichkeiten - Spanien</t>
  </si>
  <si>
    <t>Tasse certificati e documenti proc. amm.tive -  Spagna</t>
  </si>
  <si>
    <t>Abgaben Bescheinigungen und Unterl. Verw.verfahren - Spanien</t>
  </si>
  <si>
    <t>Consorzio fiume</t>
  </si>
  <si>
    <t>Consorzio Adige Garda</t>
  </si>
  <si>
    <t>Finanziamento assistito garanzia dello Stato art.11 dl.174/2012-int</t>
  </si>
  <si>
    <t>Finanzierung m. staatl. Garantie A. 11 GD 174/2012-Zinsen</t>
  </si>
  <si>
    <t>Finanziamento assistito da garanzia dello Stato art.11 dl.174/2012</t>
  </si>
  <si>
    <t>Finanzierung m. staatl. Garantie A. 11 GD 174/2012</t>
  </si>
  <si>
    <t>Imposte sul reddito - Finlandia</t>
  </si>
  <si>
    <t>Einkommenssteuern - Finnland</t>
  </si>
  <si>
    <t>Sanzioni imposte sul reddito - Finlandia</t>
  </si>
  <si>
    <t>Strafen Einkommenssteuern - Finnland</t>
  </si>
  <si>
    <t>Interessi imposte sul reddito - Finlandia</t>
  </si>
  <si>
    <t>Zinsen Einkommenssteuern - Finnland</t>
  </si>
  <si>
    <t>I.V.A. - Finlandia</t>
  </si>
  <si>
    <t>MwSt. - Finnland</t>
  </si>
  <si>
    <t>Sanzioni I.V.A. - Finlandia</t>
  </si>
  <si>
    <t>Strafen MwSt. - Finnland</t>
  </si>
  <si>
    <t>Interessi I.V.A. - Finlandia</t>
  </si>
  <si>
    <t>Zinsen MwSt. - Finnland</t>
  </si>
  <si>
    <t>Imposta sui premi assicurativi -Finlandia</t>
  </si>
  <si>
    <t>Steuer auf Versicherungspraemien - Finnland</t>
  </si>
  <si>
    <t>Sanzioni su imposta premi assicurativi -Finlandia</t>
  </si>
  <si>
    <t>Strafen Betr. Steuer Versicherungspraemien - FI</t>
  </si>
  <si>
    <t>Interessi su imposta premi assicurativi-Finlandia</t>
  </si>
  <si>
    <t>Zinsen Betr. Steuer Versicherungspraemien - FI</t>
  </si>
  <si>
    <t>Ulteriori interessi art.9 dir. 2008/55/C.E. - Finlandia</t>
  </si>
  <si>
    <t>Weitere Zinsen Art. 9 Richtl. 2008/55/EWG - FI</t>
  </si>
  <si>
    <t>Spese di esecuzione - Finlandia</t>
  </si>
  <si>
    <t>Exekutionsspesen - Finnland</t>
  </si>
  <si>
    <t>Imposte sulle successioni e donazioni - Finlandia</t>
  </si>
  <si>
    <t>Steuern auf Erbschaften und Schenkungen - Finnland</t>
  </si>
  <si>
    <t>Sanzioni imposte e successioni e donazioni  -  Finlandia</t>
  </si>
  <si>
    <t>Strafen Steuern auf Erbschaften und Schenkungen - Finnland</t>
  </si>
  <si>
    <t>Interessi Imposte successioni e donazioni -  Finlandia</t>
  </si>
  <si>
    <t>Zinsen Steuern auf Erbschaften und Schenkungen - Finnland</t>
  </si>
  <si>
    <t>Imposte e dazi nazionali su beni immbobili - Finlandia</t>
  </si>
  <si>
    <t>Steuern und nat. Abgaben auf Immobilien - Finnland</t>
  </si>
  <si>
    <t>Sanzioni imposte e dazi nazionali su beni immbobili -  Finlandia</t>
  </si>
  <si>
    <t>Strafen Steuern und nat. Abgaben auf Immobilien - Finnland</t>
  </si>
  <si>
    <t>Interessi imposte e dazi nazionali su beni immbobili - Finlandia</t>
  </si>
  <si>
    <t>Zinsen Steuern und nat. Abgaben auf Immobilien - Finnland</t>
  </si>
  <si>
    <t>Dazi/imposte naz. utilizzo/proprieta'  mezzi trasporto - Finlandia</t>
  </si>
  <si>
    <t>Nat. Abg./Steu. Nutzung/Besitz Transportmittel - Finnland</t>
  </si>
  <si>
    <t>Sanzioni dazi/imp. naz. utilizzo proprieta' mezzi trasporto-Finlandia</t>
  </si>
  <si>
    <t>Strafen nat. Abg./Steu. Nutzung/Besitz Transportmittel - Finnland</t>
  </si>
  <si>
    <t>Interessi dazi/imp.naz.utilizzo/proprieta' mezzi trasporto-Finlandia</t>
  </si>
  <si>
    <t>Zinsen nat. Abg./Steu. Nutzung/Besitz Transportmittel - Finnland</t>
  </si>
  <si>
    <t>Somme F.E.A.O.G. - Finlandia</t>
  </si>
  <si>
    <t>Summen FEAOG - Finnland</t>
  </si>
  <si>
    <t>Contributi e dazi zuccheri - Finlandia</t>
  </si>
  <si>
    <t>Beitraege und Zoelle Zucker   - Finnland</t>
  </si>
  <si>
    <t>Dazio - Finlandia</t>
  </si>
  <si>
    <t>Zoll - Finnland</t>
  </si>
  <si>
    <t>MwSt - Finnland</t>
  </si>
  <si>
    <t>Accise - Finlandia</t>
  </si>
  <si>
    <t>Akzise  - Finnland</t>
  </si>
  <si>
    <t>Interessi - Finlandia</t>
  </si>
  <si>
    <t>Zinsen - Finnland</t>
  </si>
  <si>
    <t>Sanzioni - Finlandia</t>
  </si>
  <si>
    <t>Strafen - Finnland</t>
  </si>
  <si>
    <t>Spese - Finlandia</t>
  </si>
  <si>
    <t>Spesen - Finnland</t>
  </si>
  <si>
    <t>Ulteriori interessi - art. 9 dir.76/308/C.E.E. - Finlandia</t>
  </si>
  <si>
    <t>Weitere Zinsen Art. 9 Richtl. 76/308/EWG - Finnland</t>
  </si>
  <si>
    <t>Altri dazi/imp.riscossi Stato richiedente o per suo conto - Finlandia</t>
  </si>
  <si>
    <t>Sonstige eingez. Abg./Steu. beantr. Staat od. auf d. Rechn.-Finnland</t>
  </si>
  <si>
    <t>Sanzioni altri dazi/imp.riscossi Stato richiedente - Finlandia</t>
  </si>
  <si>
    <t>Strafen sonst. eingez. Abg./Steu. beantr. Staat - Finnland</t>
  </si>
  <si>
    <t>Interessi altri dazi/imp.riscossi Stato richiedente - Finlandia</t>
  </si>
  <si>
    <t>Zinsen sonstige eingez. Abg./Steu. beantr. Staat - Finnland</t>
  </si>
  <si>
    <t>Dazi/imp. riscossi da ripartiz. territ. e amm.tive - Finlandia</t>
  </si>
  <si>
    <t>Abg./Steu. aus terr. u. verwal. Aufteilg. - Finnland</t>
  </si>
  <si>
    <t>Sanzioni dazi/imp. riscossi da ripartiz. territ. e amm.tive - Finland</t>
  </si>
  <si>
    <t>Strafen Abg./Steu. aus terr. u. verwal. Aufteilg. - Finnland</t>
  </si>
  <si>
    <t>Interessi dazi/imp. riscossi da ripartiz. territ. e amm.ve- Finlandia</t>
  </si>
  <si>
    <t>Zinsen Abg./Steu. aus terr. u. verwal. Aufteilg. - Finnland</t>
  </si>
  <si>
    <t>Altri crediti di natura tributaria -Finlandia</t>
  </si>
  <si>
    <t>Sonstige Steuerverbindlichkeiten - Finnland</t>
  </si>
  <si>
    <t>Sanzioni altri crediti di natura tributaria - Finlandia</t>
  </si>
  <si>
    <t>Strafen sonstige Steuerverbindlichkeiten - Finnland</t>
  </si>
  <si>
    <t>Interessi altri crediti di natura tributaria - Finlandia</t>
  </si>
  <si>
    <t>Zinsen sonstige Steuerverbindlichkeiten - Finnland</t>
  </si>
  <si>
    <t>Tasse certificati e documenti proc. amm.tive - Finlandia</t>
  </si>
  <si>
    <t>Abgaben Bescheinigungen und Unterl. Verw.verfahren - Finnland</t>
  </si>
  <si>
    <t>Imposte sul reddito - Francia</t>
  </si>
  <si>
    <t>Einkommenssteuern - Frankreich</t>
  </si>
  <si>
    <t>Sanzioni imposte sul reddito - Francia</t>
  </si>
  <si>
    <t>Strafen Einkommenssteuern - Frankreich</t>
  </si>
  <si>
    <t>Interessi imposte sul reddito - Francia</t>
  </si>
  <si>
    <t>Zinsen Einkommenssteuern - Frankreich</t>
  </si>
  <si>
    <t>I.V.A. - Francia</t>
  </si>
  <si>
    <t>MwSt. - Frankreich</t>
  </si>
  <si>
    <t>Sanzioni I.V.A. - Francia</t>
  </si>
  <si>
    <t>Strafen MwSt. - Frankreich</t>
  </si>
  <si>
    <t>Interessi I.V.A. - Francia</t>
  </si>
  <si>
    <t>Zinsen MwSt. - Frankreich</t>
  </si>
  <si>
    <t>Imposta sui premi assicurativi -Francia</t>
  </si>
  <si>
    <t>Steuer auf Versicherungspraemien - Frankreich</t>
  </si>
  <si>
    <t>Sanzioni su imposta premi assicurativi  - Francia</t>
  </si>
  <si>
    <t>Strafen Betr. Steuer Versicherungspraemien - FR</t>
  </si>
  <si>
    <t>Interessi su imposta premi assicurativi - Francia</t>
  </si>
  <si>
    <t>Zinsen Betr. Steuer Versicherungspraemien - FR</t>
  </si>
  <si>
    <t>Ulteriori interessi art 9 dir.2008/55/C.E. - Francia</t>
  </si>
  <si>
    <t>Weitere Zinsen Art. 9 Richtl. 2008/55/EWG - FR</t>
  </si>
  <si>
    <t>Spese di esecuzione - Francia</t>
  </si>
  <si>
    <t>Exekutionsspesen - Frankreich</t>
  </si>
  <si>
    <t>Imposte sulle successioni e donazioni - Francia</t>
  </si>
  <si>
    <t>Steuern auf Erbschaften und Schenkungen - Frankreich</t>
  </si>
  <si>
    <t>Sanzioni imposte e successioni e donazioni  -  Francia</t>
  </si>
  <si>
    <t>Strafen Steuern auf Erbschaften und Schenkungen - Frankreich</t>
  </si>
  <si>
    <t>Interessi Imposte successioni e donazioni -  Francia</t>
  </si>
  <si>
    <t>Zinsen Steuern auf Erbschaften und Schenkungen - Frankreich</t>
  </si>
  <si>
    <t>Imposte e dazi nazionali su beni immbobili - Francia</t>
  </si>
  <si>
    <t>Steuern und nat. Abgaben auf Immobilien - Frankreich</t>
  </si>
  <si>
    <t>Sanzioni imposte e dazi nazionali su beni immbobili - Francia</t>
  </si>
  <si>
    <t>Strafen Steuern und nat. Abgaben auf Immobilien - Frankreich</t>
  </si>
  <si>
    <t>Interessi imposte e dazi nazionali su beni immbobili - Francia</t>
  </si>
  <si>
    <t>Zinsen Steuern und nat. Abgaben auf Immobilien - Frankreich</t>
  </si>
  <si>
    <t>Dazi/imposte naz. utilizzo/proprieta'  mezzi trasporto -Francia</t>
  </si>
  <si>
    <t>Nat. Abg./Steu. Nutzung/Besitz Transportmittel - Frankreich</t>
  </si>
  <si>
    <t>Sanzioni dazi/imp. naz. utilizzo proprieta' mezzi trasporto -Francia</t>
  </si>
  <si>
    <t>Strafen nat. Abg./Steu. Nutzung/Besitz Transportmittel - Frankreich</t>
  </si>
  <si>
    <t>Interessi dazi/imp.naz.utilizzo/proprieta' mezzi trasporto - Francia</t>
  </si>
  <si>
    <t>Zinsen nat. Abg./Steu. Nutzung/Besitz Transportmittel - Frankreich</t>
  </si>
  <si>
    <t>Somme F.E.A.O.G. - Francia</t>
  </si>
  <si>
    <t>Summen FEAOG - Frankreich</t>
  </si>
  <si>
    <t>Contributi e dazi zuccheri - Francia</t>
  </si>
  <si>
    <t>Beitraege und Zoelle Zucker  - Frankreich</t>
  </si>
  <si>
    <t>Dazio - Francia</t>
  </si>
  <si>
    <t>Zoll - Frankreich</t>
  </si>
  <si>
    <t>MwSt - Frankreich</t>
  </si>
  <si>
    <t>Accise - Francia</t>
  </si>
  <si>
    <t>Akzise - Frankreich</t>
  </si>
  <si>
    <t>Interessi - Francia</t>
  </si>
  <si>
    <t>Zinsen  - Frankreich</t>
  </si>
  <si>
    <t>Sanzioni - Francia</t>
  </si>
  <si>
    <t>Strafen  -  Frankreich</t>
  </si>
  <si>
    <t>Spese - Francia</t>
  </si>
  <si>
    <t>Spesen -  Frankreich</t>
  </si>
  <si>
    <t>Ulteriori interessi - art. 9 dir.76/308/C.E.E. - Francia</t>
  </si>
  <si>
    <t>Weitere Zinsen Art. 9 Richtl. 76/308/EWG - Frankreich</t>
  </si>
  <si>
    <t>Altri dazi/imp.riscossi Stato richiedente o per suo conto -Francia</t>
  </si>
  <si>
    <t>Sonstige eingez. Abg./Steu. beantr. Staat od. auf d.Rechn.-Frankreich</t>
  </si>
  <si>
    <t>Sanzioni altri dazi/imp.riscossi Stato richiedente - Francia</t>
  </si>
  <si>
    <t>Strafen sonst. eingez. Abg./Steu. beantr. Staat - Frankreich</t>
  </si>
  <si>
    <t>Interessi altri dazi/imp.riscossi Stato richiedente - Francia</t>
  </si>
  <si>
    <t>Zinsen sonstige eingez. Abg./Steu. beantr. Staat - Frankreich</t>
  </si>
  <si>
    <t>Dazi/imp. riscossi da ripartiz. territ. e amm.tive - Francia</t>
  </si>
  <si>
    <t>Abg./Steu. aus terr. u. verwal. Aufteilg. - Frankreich</t>
  </si>
  <si>
    <t>Sanzioni dazi/imp. riscossi da ripartiz. territ. e amm.tive - Francia</t>
  </si>
  <si>
    <t>Strafen Abg./Steu. aus terr. u. verwal. Aufteilg. - Frankreich</t>
  </si>
  <si>
    <t>Interessi dazi/imp. riscossi da ripartiz. territ. e amm.tive- Francia</t>
  </si>
  <si>
    <t>Zinsen Abg./Steu. aus terr. u. verwal. Aufteilg. - Frankreich</t>
  </si>
  <si>
    <t>Altri crediti di natura tributaria -Francia</t>
  </si>
  <si>
    <t>Sonstige Steuerverbindlichkeiten - Frankreich</t>
  </si>
  <si>
    <t>Sanzioni altri crediti di natura tributaria -Francia</t>
  </si>
  <si>
    <t>Strafen sonstige Steuerverbindlichkeiten - Frankreich</t>
  </si>
  <si>
    <t>Interessi altri crediti di natura tributaria - Francia</t>
  </si>
  <si>
    <t>Zinsen sonstige Steuerverbindlichkeiten - Frankreich</t>
  </si>
  <si>
    <t>Tasse certificati e documenti proc. amm.tive -Francia</t>
  </si>
  <si>
    <t>Abgaben Bescheinigungen und Unterl. Verw.verfahren - Frankreich</t>
  </si>
  <si>
    <t>Consorzio migl. fondiario ante riforma</t>
  </si>
  <si>
    <t>Cons bon a/m Piana Mantovana contrib.opere irrigue</t>
  </si>
  <si>
    <t>Imposte sul reddito - Regno Unito</t>
  </si>
  <si>
    <t>Einkommenssteuern - Vereinigtes Koenigreich</t>
  </si>
  <si>
    <t>Sanzioni imposte sul reddito - Regno Unito</t>
  </si>
  <si>
    <t>Strafen Einkommenssteuern  - GB</t>
  </si>
  <si>
    <t>Interessi imposte sul reddito - Regno Unito</t>
  </si>
  <si>
    <t>Zinsen Einkommenssteuern - GB</t>
  </si>
  <si>
    <t>I.V.A. - Regno Unito</t>
  </si>
  <si>
    <t>MwSt. - Vereinigtes Koenigreich</t>
  </si>
  <si>
    <t>Sanzioni I.V.A. - Regno Unito</t>
  </si>
  <si>
    <t>Strafen MwSt. - Vereinigtes Koenigreich</t>
  </si>
  <si>
    <t>Interessi I.V.A. - Regno Unito</t>
  </si>
  <si>
    <t>Zinsen MwSt. - Vereinigtes Koenigreich</t>
  </si>
  <si>
    <t>Imposta sui premi assicurativi - Regno Unito</t>
  </si>
  <si>
    <t>Steuer auf Versicherungspraemien - GB</t>
  </si>
  <si>
    <t>Sanzioni su imposta premi assicur. - Regno Unito</t>
  </si>
  <si>
    <t>Strafen Betr. Steuer Versicherungspraemien - GB</t>
  </si>
  <si>
    <t>Interessi su imposta premi assicur. - Regno Unito</t>
  </si>
  <si>
    <t>Zinsen Betr. Steuer Versicherungspraemien - GB</t>
  </si>
  <si>
    <t>Ulter.interessi art.9 dir.2008/55/C.E. - Regno Unito</t>
  </si>
  <si>
    <t>Weitere Zinsen Art. 9 Richtl. 2008/55/EWG- GB</t>
  </si>
  <si>
    <t>Spese di esecuzione - Regno Unito</t>
  </si>
  <si>
    <t>Exekutionsspesen - Vereinigtes Koenigreich</t>
  </si>
  <si>
    <t>Imposte sulle successioni e donazioni - Regno Unito</t>
  </si>
  <si>
    <t>Steuern auf Erbschaften und Schenkungen - Großbritannien</t>
  </si>
  <si>
    <t>Sanzioni imposte e successioni e donazioni - Regno Unito</t>
  </si>
  <si>
    <t>Strafen Steuern auf Erbschaften und Schenkungen - Großbritannien</t>
  </si>
  <si>
    <t>Interessi Imposte successioni e donazion - Regno Unito</t>
  </si>
  <si>
    <t>Zinsen Steuern auf Erbschaften und Schenkungen - Großbritannien</t>
  </si>
  <si>
    <t>Imposte e dazi nazionali su beni immbobili -  Regno Unito</t>
  </si>
  <si>
    <t>Steuern und nat. Abgaben auf Immobilien - Großbritannien</t>
  </si>
  <si>
    <t>Sanzioni imposte e dazi nazionali su beni immbobili -  Regno Unito</t>
  </si>
  <si>
    <t>Strafen Steuern und nat. Abgaben auf Immobilien - Großbritannien</t>
  </si>
  <si>
    <t>Interessi imposte e dazi nazionali su beni immbobili -  Regno Unito</t>
  </si>
  <si>
    <t>Zinsen Steuern und nat. Abgaben auf Immobilien - Großbritannien</t>
  </si>
  <si>
    <t>Dazi/imposte naz. utilizzo/proprieta'  mezzi trasporto - Regno Unito</t>
  </si>
  <si>
    <t>Nat. Abg./Steu. Nutzung/Besitz Transportmittel - Großbritannien</t>
  </si>
  <si>
    <t>Sanzioni dazi/imp. naz. utilizzo proprieta' mezzi trasp.- Regno Unito</t>
  </si>
  <si>
    <t>Strafen nat. Abg./Steu. Nutzung/Besitz Transportmittel - Großbrit.</t>
  </si>
  <si>
    <t>Interessi dazi/imp.naz.utilizzo/proprieta' mezzi trasp.- Regno Unito</t>
  </si>
  <si>
    <t>Zinsen nat. Abg./Steu. Nutzung/Besitz Transportmittel - Großbr.</t>
  </si>
  <si>
    <t>Somme F.E.A.O.G. - Regno Unito</t>
  </si>
  <si>
    <t>Summen FEAOG - Vereinigtes Koenigreich</t>
  </si>
  <si>
    <t>Contributi e dazi zuccheri - Regno Unito</t>
  </si>
  <si>
    <t>Beitraege und Zoelle Zucker  - Vereinigtes Koenigreich</t>
  </si>
  <si>
    <t>Dazio - Regno Unito</t>
  </si>
  <si>
    <t>Zoll  - Vereinigtes Koenigreich</t>
  </si>
  <si>
    <t>MwSt - Vereinigtes Koenigreich</t>
  </si>
  <si>
    <t>Accise - Regno Unito</t>
  </si>
  <si>
    <t>Akzise - Vereinigtes Koenigreich</t>
  </si>
  <si>
    <t>Interessi - Regno Unito</t>
  </si>
  <si>
    <t>Zinsen  - Vereinigtes Koenigreich</t>
  </si>
  <si>
    <t>Sanzioni - Regno Unito</t>
  </si>
  <si>
    <t>Strafen  - Vereinigtes Koenigreich</t>
  </si>
  <si>
    <t>Spese - Regno Unito</t>
  </si>
  <si>
    <t>Spesen - Vereinigtes Koenigreich</t>
  </si>
  <si>
    <t>Ulteriori interessi - art. 9 dir.76/308/C.E.E. - Regno Unito</t>
  </si>
  <si>
    <t>Weitere Zinsen Art. 9 Richtl. 76/308/EWG  - Vereinigtes Koenigreich</t>
  </si>
  <si>
    <t>Altri dazi/imp.riscossi Stato richiedente o per suo conto-Regno Unito</t>
  </si>
  <si>
    <t>Sonstige eingez. Abg./Steu. beantr. Staat od. auf d. Rechn. - Großbr.</t>
  </si>
  <si>
    <t>Sanzioni altri dazi/imp.riscossi Stato richiedente - Regno Unito</t>
  </si>
  <si>
    <t>Strafen sonst. eingez. Abg./Steu. beantr. Staat - Großbritannien</t>
  </si>
  <si>
    <t>Interessi altri dazi/imp.riscossi Stato richiedente - Regno Unito</t>
  </si>
  <si>
    <t>Zinsen sonstige eingez. Abg./Steu. beantr. Staat - Großbritannien</t>
  </si>
  <si>
    <t>Dazi/imp. riscossi da ripartiz. territ. e amm.tive -  Regno Unito</t>
  </si>
  <si>
    <t>Abg./Steu. aus terr. u. verwal. Aufteilg. - Großbritannien</t>
  </si>
  <si>
    <t>Sanzioni dazi/imp. riscossi da ripartiz. territ. e amm.ve-Regno Unito</t>
  </si>
  <si>
    <t>Strafen Abg./Steu. aus terr. u. verwal. Aufteilg. - Großbritannien</t>
  </si>
  <si>
    <t>Interessi dazi/imp. riscossi da ripartiz. territ. amm.ve-Regno Unito</t>
  </si>
  <si>
    <t>Zinsen Abg./Steu. aus terr. u. verwal. Aufteilg. - Großbritannien</t>
  </si>
  <si>
    <t>Altri crediti di natura tributaria - Regno Unito</t>
  </si>
  <si>
    <t>Sonstige Steuerverbindlichkeiten - Großbritannien</t>
  </si>
  <si>
    <t>Sanzioni altri crediti di natura tributaria - Regno Unito</t>
  </si>
  <si>
    <t>Strafen sonstige Steuerverbindlichkeiten - Großbritannien</t>
  </si>
  <si>
    <t>Interessi altri crediti di natura tributaria -  Regno Unito</t>
  </si>
  <si>
    <t>Zinsen sonstige Steuerverbindlichkeiten - Großbritannien</t>
  </si>
  <si>
    <t>Tasse certificati e documenti proc. amm.tive - Regno Unito</t>
  </si>
  <si>
    <t>Abgaben Bescheinigungen und Unterl. Verw.verfahren - Großbritannien</t>
  </si>
  <si>
    <t>Einkommenssteuern - Griechenland</t>
  </si>
  <si>
    <t>Strafen Einkommenssteuern - Griechenland</t>
  </si>
  <si>
    <t>Zinsen Einkommenssteuern - Griechenland</t>
  </si>
  <si>
    <t>Sanzioni I.V.A. - Grecia</t>
  </si>
  <si>
    <t>Strafen MwSt. - Griechenland</t>
  </si>
  <si>
    <t>Interessi I.V.A. - Grecia</t>
  </si>
  <si>
    <t>Imposta sui premi assicurativi -Grecia</t>
  </si>
  <si>
    <t>Steuer auf Versicherungspraemien - Griechenland</t>
  </si>
  <si>
    <t>Sanzioni su imposta premi assicurativi  - Grecia</t>
  </si>
  <si>
    <t>Strafen Betr. Steuer Versicherungspraemien - GR</t>
  </si>
  <si>
    <t>Interessi su imposta premi assicurativi - Grecia</t>
  </si>
  <si>
    <t>Zinsen Betr. Steuer Versicherungspraemien - GR</t>
  </si>
  <si>
    <t>Ulteriori interessi art.9 dir. 2008/55/C.E. - Grecia</t>
  </si>
  <si>
    <t>Weitere Zinsen Art. 9 Richtl. 2008/55/EWG - GR</t>
  </si>
  <si>
    <t>Exekutionsspesen - Griechenland</t>
  </si>
  <si>
    <t>Somme F.E.A.O.G. - Grecia</t>
  </si>
  <si>
    <t>Summen FEAOG  - Griechenland</t>
  </si>
  <si>
    <t>Contributi e dazi zuccheri - Grecia</t>
  </si>
  <si>
    <t>Beitraege und Zoelle Zucker  - Griechenland</t>
  </si>
  <si>
    <t>Dazio - Grecia</t>
  </si>
  <si>
    <t>Zoll - Griechenland</t>
  </si>
  <si>
    <t>MwSt - Griechenland</t>
  </si>
  <si>
    <t>Accise - Grecia</t>
  </si>
  <si>
    <t>Akzise  - Griechenland</t>
  </si>
  <si>
    <t>Interessi - Grecia</t>
  </si>
  <si>
    <t>Zinsen - Griechenland</t>
  </si>
  <si>
    <t>Sanzioni - Grecia</t>
  </si>
  <si>
    <t>Strafen - Griechenland</t>
  </si>
  <si>
    <t>Spese - Grecia</t>
  </si>
  <si>
    <t>Spesen - Griechenland</t>
  </si>
  <si>
    <t>Ulteriori interessi - art. 9 dir.76/308/C.E.E. - Grecia</t>
  </si>
  <si>
    <t>Weitere Zinsen Art. 9 Richtl. 76/308/EWG - Griechenland</t>
  </si>
  <si>
    <t>Imposte sul reddito - Croazia</t>
  </si>
  <si>
    <t>Einkommenssteuer - Kroatien</t>
  </si>
  <si>
    <t>Sanzioni imposte sul reddito - Croazia</t>
  </si>
  <si>
    <t>Strafen Einkommenssteuer - Kroatien</t>
  </si>
  <si>
    <t>Interessi imposte sul reddito - Croazia</t>
  </si>
  <si>
    <t>Zinsen Einkommenssteuer - Kroatien</t>
  </si>
  <si>
    <t>I.V.A. - Croazia</t>
  </si>
  <si>
    <t>MwSt - Kroatien</t>
  </si>
  <si>
    <t>Sanzioni I.V.A. - Croazia</t>
  </si>
  <si>
    <t>Strafen MwSt - Kroatien</t>
  </si>
  <si>
    <t>Interessi I.V.A. - Croazia</t>
  </si>
  <si>
    <t>Zinsen MwSt - Kroatien</t>
  </si>
  <si>
    <t>Imposta sui premi assicurativi - Croazia</t>
  </si>
  <si>
    <t>Steuer auf Versicherungsprämien - Kroatien</t>
  </si>
  <si>
    <t>Sanzioni relative ad imposta sui premi assicurativi - Croazia</t>
  </si>
  <si>
    <t>Strafen Steuer auf Versicherungsprämien - Kroatien</t>
  </si>
  <si>
    <t>Interessi relativi ad imposta sui premi assicurativi - Croazia</t>
  </si>
  <si>
    <t>Zinsen Steuer auf Versicherungsprämien - Kroatien</t>
  </si>
  <si>
    <t>Ulteriori interessi art. 13 Dir. 2010/24/UE - Croazia</t>
  </si>
  <si>
    <t>Weitere Zinsen Art. 13 Richtl. 2010/24/EU - Kroatien</t>
  </si>
  <si>
    <t>Spese di esecuzione - Croazia</t>
  </si>
  <si>
    <t>Vollstreckungsspesen - Kroatien</t>
  </si>
  <si>
    <t>Imposte sulle successioni e donazioni - Croazia</t>
  </si>
  <si>
    <t>Steuern auf Erbschaften und Schenkungen - Kroatien</t>
  </si>
  <si>
    <t>Sanzioni imposte e successioni e donazioni  - Croazia</t>
  </si>
  <si>
    <t>Strafen Steuern auf Erbschaften und Schenkungen - Kroatien</t>
  </si>
  <si>
    <t>Interessi Imposte successioni e donazioni - Croazia</t>
  </si>
  <si>
    <t>Zinsen Steuern auf Erbschaften und Schenkungen - Kroatien</t>
  </si>
  <si>
    <t>Imposte e dazi nazionali su beni immbobili -  Croazia</t>
  </si>
  <si>
    <t>Steuern und nat. Abgaben auf Immobilien - Kroatien</t>
  </si>
  <si>
    <t>Sanzioni imposte e dazi nazionali su beni immbobili - Croazia</t>
  </si>
  <si>
    <t>Strafen Steuern und nat. Abgaben auf Immobilien - Kroatien</t>
  </si>
  <si>
    <t>Interessi imposte e dazi nazionali su beni immbobili - Croazia</t>
  </si>
  <si>
    <t>Zinsen Steuern und nat. Abgaben auf Immobilien - Kroatien</t>
  </si>
  <si>
    <t>Dazi/imposte naz. utilizzo/proprieta'  mezzi trasporto - Croazia</t>
  </si>
  <si>
    <t>Nat. Abg./Steu. Nutzung/Besitz Transportmittel - Kroatien</t>
  </si>
  <si>
    <t>Sanzioni dazi/imp. naz. utilizzo proprieta' mezzi trasporto - Croazia</t>
  </si>
  <si>
    <t>Strafen nat. Abg./Steu. Nutzung/Besitz Transportmittel - Kroatien</t>
  </si>
  <si>
    <t>Interessi dazi/imp.naz.utilizzo/proprieta' mezzi trasporto -  Croazia</t>
  </si>
  <si>
    <t>Zinsen nat. Abg./Steu. Nutzung/Besitz Transportmittel - Kroatien</t>
  </si>
  <si>
    <t>Altri dazi/imp.riscossi Stato richiedente o per suo conto - Croazia</t>
  </si>
  <si>
    <t>Sonstige eingez. Abg./Steu. beantr. Staat od. auf d. Rechn.-Kroatien</t>
  </si>
  <si>
    <t>Sanzioni altri dazi/imp.riscossi Stato richiedente -  Croazia</t>
  </si>
  <si>
    <t>Strafen sonst. eingez. Abg./Steu. beantr. Staat - Kroatien</t>
  </si>
  <si>
    <t>Interessi altri dazi/imp.riscossi Stato richiedente - Croazia</t>
  </si>
  <si>
    <t>Zinsen sonstige eingez. Abg./Steu. beantr. Staat - Kroatien</t>
  </si>
  <si>
    <t>Dazi/imp. riscossi da ripartiz. territ. e amm.tive -  Croazia</t>
  </si>
  <si>
    <t>Abg./Steu. aus terr. u. verwal. Aufteilg. - Kroatien</t>
  </si>
  <si>
    <t>Sanzioni dazi/imp. riscossi da ripartiz. territ. e amm.tive - Croazia</t>
  </si>
  <si>
    <t>Strafen Abg./Steu. aus terr. u. verwal. Aufteilg. - Kroatien</t>
  </si>
  <si>
    <t>Interessi dazi/imp. riscossi da ripartiz. territ. e amm.tive- Croazia</t>
  </si>
  <si>
    <t>Zinsen Abg./Steu. aus terr. u. verwal. Aufteilg. - Kroatien</t>
  </si>
  <si>
    <t>Altri crediti di natura tributaria - Croazia</t>
  </si>
  <si>
    <t>Sonstige Steuerverbindlichkeiten - Kroatien</t>
  </si>
  <si>
    <t>Sanzioni altri crediti di natura tributaria -  Croazia</t>
  </si>
  <si>
    <t>Strafen sonstige Steuerverbindlichkeiten - Kroatien</t>
  </si>
  <si>
    <t>Interessi altri crediti di natura tributaria -  Croazia</t>
  </si>
  <si>
    <t>Tasse certificati e documenti proc. amm.tive - Croazia</t>
  </si>
  <si>
    <t>Abgaben Bescheinigungen und Unterl. Verw.verfahren - Kroatien</t>
  </si>
  <si>
    <t>Imposte sul reddito - Ungheria</t>
  </si>
  <si>
    <t>Einkommenssteuern - Ungarn</t>
  </si>
  <si>
    <t>Sanzioni imposte sul reddito - Ungheria</t>
  </si>
  <si>
    <t>Strafen Einkommenssteuern - Ungarn</t>
  </si>
  <si>
    <t>Interessi imposte sul reddito - Ungheria</t>
  </si>
  <si>
    <t>Zinsen Einkommenssteuern - Ungarn</t>
  </si>
  <si>
    <t>I.V.A. - Ungheria</t>
  </si>
  <si>
    <t>MwSt. - Ungarn</t>
  </si>
  <si>
    <t>Sanzioni I.V.A. - Ungheria</t>
  </si>
  <si>
    <t>Strafen MwSt. - Ungarn</t>
  </si>
  <si>
    <t>Interessi I.V.A. - Ungheria</t>
  </si>
  <si>
    <t>Zinsen MwSt. - Ungarn</t>
  </si>
  <si>
    <t>Imposta sui premi assicurativi - Ungheria</t>
  </si>
  <si>
    <t>Steuer auf Versicherungspraemien - Ungarn</t>
  </si>
  <si>
    <t>Sanzioni su imposta premi assicurativi  -Ungheria</t>
  </si>
  <si>
    <t>Strafen Betr. Steuer Versicherungspraemien - HU</t>
  </si>
  <si>
    <t>Interessi su imposta premi assicurativi -Ungheria</t>
  </si>
  <si>
    <t>Zinsen Betr. Steuer Versicherungspraemien - HU</t>
  </si>
  <si>
    <t>Ulteriori interessi art.9 dir.2008/55/C.E. - Ungheria</t>
  </si>
  <si>
    <t>Weitere Zinsen Art. 9 Richtl. 2008/55/EWG - Ungarn</t>
  </si>
  <si>
    <t>Spese di esecuzione - Ungheria</t>
  </si>
  <si>
    <t>Exekutionsspesen - Ungarn</t>
  </si>
  <si>
    <t>Imposte sulle successioni e donazioni - Ungheria</t>
  </si>
  <si>
    <t>Steuern auf Erbschaften und Schenkungen - Ungarn</t>
  </si>
  <si>
    <t>Sanzioni imposte e successioni e donazioni - Ungheria</t>
  </si>
  <si>
    <t>Strafen Steuern auf Erbschaften und Schenkungen - Ungarn</t>
  </si>
  <si>
    <t>Interessi Imposte successioni e donazioni - Ungheria</t>
  </si>
  <si>
    <t>Zinsen Steuern auf Erbschaften und Schenkungen - Ungarn</t>
  </si>
  <si>
    <t>Imposte e dazi nazionali su beni immbobili -  Ungheria</t>
  </si>
  <si>
    <t>Steuern und nat. Abgaben auf Immobilien - Ungarn</t>
  </si>
  <si>
    <t>Sanzioni imposte e dazi nazionali su beni immbobili -  Ungheria</t>
  </si>
  <si>
    <t>Strafen Steuern und nat. Abgaben auf Immobilien - Ungarn</t>
  </si>
  <si>
    <t>Interessi imposte e dazi nazionali su beni immbobili - Ungheria</t>
  </si>
  <si>
    <t>Zinsen Steuern und nat. Abgaben auf Immobilien - Ungarn</t>
  </si>
  <si>
    <t>Dazi/imposte naz. utilizzo/proprieta'  mezzi trasporto - Ungheria</t>
  </si>
  <si>
    <t>Nat. Abg./Steu. Nutzung/Besitz Transportmittel - Ungarn</t>
  </si>
  <si>
    <t>Sanzioni dazi/imp. naz. utilizzo proprieta' mezzi trasporto - Ungheri</t>
  </si>
  <si>
    <t>Strafen nat. Abg./Steu. Nutzung/Besitz Transportmittel - Ungarn</t>
  </si>
  <si>
    <t>Interessi dazi/imp.naz.utilizzo/proprieta' mezzi trasporto - Ungheria</t>
  </si>
  <si>
    <t>Zinsen nat. Abg./Steu. Nutzung/Besitz Transportmittel - Ungarn</t>
  </si>
  <si>
    <t>Somme F.E.A.O.G. - Ungheria</t>
  </si>
  <si>
    <t>Summen FEAOG - Ungarn</t>
  </si>
  <si>
    <t>Contributi e dazi zuccheri - Ungheria</t>
  </si>
  <si>
    <t>Beitraege und Zoelle Zucker  - Ungarn</t>
  </si>
  <si>
    <t>Dazio - Ungheria</t>
  </si>
  <si>
    <t>Zoll  - Ungarn</t>
  </si>
  <si>
    <t>MwSt  - Ungarn</t>
  </si>
  <si>
    <t>Accise - Ungheria</t>
  </si>
  <si>
    <t>Akzise - Ungarn</t>
  </si>
  <si>
    <t>Interessi - Ungheria</t>
  </si>
  <si>
    <t>Zinsen - Ungarn</t>
  </si>
  <si>
    <t>Sanzioni - Ungheria</t>
  </si>
  <si>
    <t>Strafen - Ungarn</t>
  </si>
  <si>
    <t>Spese - Ungheria</t>
  </si>
  <si>
    <t>Spesen - Ungarn</t>
  </si>
  <si>
    <t>Ulteriori interessi - art. 9 dir.76/308/C.E.E. - Ungheria</t>
  </si>
  <si>
    <t>Weitere Zinsen Art. 9 Richtl. 76/308/EWG  - Ungarn</t>
  </si>
  <si>
    <t>Altri dazi/imp.riscossi Stato richiedente o per suo conto -  Ungheria</t>
  </si>
  <si>
    <t>Sonstige eingez. Abg./Steu. beantr. Staat od. auf d. Rechn. - Ungarn</t>
  </si>
  <si>
    <t>Sanzioni altri dazi/imp.riscossi Stato richiedente - Ungheria</t>
  </si>
  <si>
    <t>Strafen sonst. eingez. Abg./Steu. beantr. Staat - Ungarn</t>
  </si>
  <si>
    <t>Interessi altri dazi/imp.riscossi Stato richiedente -  Ungheria</t>
  </si>
  <si>
    <t>Zinsen sonstige eingez. Abg./Steu. beantr. Staat - Ungarn</t>
  </si>
  <si>
    <t>Dazi/imp. riscossi da ripartiz. territ. e amm.tive - Ungheria</t>
  </si>
  <si>
    <t>Abg./Steu. aus terr. u. verwal. Aufteilg. - Ungarn</t>
  </si>
  <si>
    <t>Sanzioni dazi/imp. riscossi da ripartiz. territ. e amm.tive-Ungheria</t>
  </si>
  <si>
    <t>Strafen Abg./Steu. aus terr. u. verwal. Aufteilg. - Ungarn</t>
  </si>
  <si>
    <t>Interessi dazi/imp. riscossi da ripartiz. territ. e amm.tive-Ungheria</t>
  </si>
  <si>
    <t>Zinsen Abg./Steu. aus terr. u. verwal. Aufteilg. - Ungarn</t>
  </si>
  <si>
    <t>Altri crediti di natura tributaria -  Ungheria</t>
  </si>
  <si>
    <t>Sonstige Steuerverbindlichkeiten - Ungarn</t>
  </si>
  <si>
    <t>Sanzioni altri crediti di natura tributaria -  Ungheria</t>
  </si>
  <si>
    <t>Strafen sonstige Steuerverbindlichkeiten - Ungarn</t>
  </si>
  <si>
    <t>Interessi altri crediti di natura tributaria - Ungheria</t>
  </si>
  <si>
    <t>Zinsen sonstige Steuerverbindlichkeiten - Ungarn</t>
  </si>
  <si>
    <t>Tasse certificati e documenti proc. amm.tive -  Ungheria</t>
  </si>
  <si>
    <t>Abgaben Bescheinigungen und Unterl. Verw.verfahren - Ungarn</t>
  </si>
  <si>
    <t>Consorzio Cesole Canicossa Campitello ante riforma</t>
  </si>
  <si>
    <t>Imposte sul reddito - Irlanda</t>
  </si>
  <si>
    <t>Einkommenssteuern - Irland</t>
  </si>
  <si>
    <t>Sanzioni imposte sul reddito - Irlanda</t>
  </si>
  <si>
    <t>Strafen Einkommenssteuern - Irland</t>
  </si>
  <si>
    <t>Interessi imposte sul reddito - Irlanda</t>
  </si>
  <si>
    <t>Zinsen Einkommenssteuern - Irland</t>
  </si>
  <si>
    <t>I.V.A. - Irlanda</t>
  </si>
  <si>
    <t>MwSt. - Irland</t>
  </si>
  <si>
    <t>Sanzioni I.V.A. - Irlanda</t>
  </si>
  <si>
    <t>Strafen MwSt. - Irland</t>
  </si>
  <si>
    <t>Interessi I.V.A. - Irlanda</t>
  </si>
  <si>
    <t>Zinsen MwSt. - Irland</t>
  </si>
  <si>
    <t>Imposta sui premi assicurativi -Irlanda</t>
  </si>
  <si>
    <t>Steuer auf Versicherungspraemien - Irland</t>
  </si>
  <si>
    <t>Sanzioni su imposta premi assicurativi  - Irlanda</t>
  </si>
  <si>
    <t>Strafen Betr. Steuer Versicherungspraemien - IE</t>
  </si>
  <si>
    <t>Interessi su imposta premi assicurativi - Irlanda</t>
  </si>
  <si>
    <t>Zinsen Betr. Steuer Versicherungspraemien- IE</t>
  </si>
  <si>
    <t>Ulteriori interessi art.9 dir.2008/55/C.E. - Irlanda</t>
  </si>
  <si>
    <t>Weitere Zinsen Art. 9 Richtl. 2008/55/EWG - Irland</t>
  </si>
  <si>
    <t>Spese di esecuzione - Irlanda</t>
  </si>
  <si>
    <t>Exekutionsspesen - Irland</t>
  </si>
  <si>
    <t>Imposte sulle successioni e donazioni - Irlanda</t>
  </si>
  <si>
    <t>Steuern auf Erbschaften und Schenkungen - Irland</t>
  </si>
  <si>
    <t>Sanzioni imposte e successioni e donazioni  - Irlanda</t>
  </si>
  <si>
    <t>Strafen Steuern auf Erbschaften und Schenkungen - Irland</t>
  </si>
  <si>
    <t>Interessi Imposte successioni e donazioni - Irlanda</t>
  </si>
  <si>
    <t>Zinsen Steuern auf Erbschaften und Schenkungen - Irland</t>
  </si>
  <si>
    <t>Imposte e dazi nazionali su beni immbobili - Irlanda</t>
  </si>
  <si>
    <t>Steuern und nat. Abgaben auf Immobilien - Irland</t>
  </si>
  <si>
    <t>Sanzioni imposte e dazi nazionali su beni immbobili -Irlanda</t>
  </si>
  <si>
    <t>Strafen Steuern und nat. Abgaben auf Immobilien - Irland</t>
  </si>
  <si>
    <t>Interessi imposte e dazi nazionali su beni immbobili - Irlanda</t>
  </si>
  <si>
    <t>Zinsen Steuern und nat. Abgaben auf Immobilien - Irland</t>
  </si>
  <si>
    <t>Dazi/imposte naz. utilizzo/proprieta'  mezzi trasporto -Irlanda</t>
  </si>
  <si>
    <t>Nat. Abg./Steu. Nutzung/Besitz Transportmittel - Irland</t>
  </si>
  <si>
    <t>Sanzioni dazi/imp. naz. utilizzo proprieta' mezzi trasporto -Irlanda</t>
  </si>
  <si>
    <t>Strafen nat. Abg./Steu. Nutzung/Besitz Transportmittel - Irland</t>
  </si>
  <si>
    <t>Interessi dazi/imp.naz.utilizzo/proprieta' mezzi trasporto -Irlanda</t>
  </si>
  <si>
    <t>Zinsen nat. Abg./Steu. Nutzung/Besitz Transportmittel - Irland</t>
  </si>
  <si>
    <t>Somme F.E.A.O.G. - Irlanda</t>
  </si>
  <si>
    <t>Summen FEAOG - Irland</t>
  </si>
  <si>
    <t>Contributi e dazi zuccheri - Irlanda</t>
  </si>
  <si>
    <t>Beitraege und Zoelle Zucker  - Irland</t>
  </si>
  <si>
    <t>Dazio - Irlanda</t>
  </si>
  <si>
    <t>Zoll - Irland</t>
  </si>
  <si>
    <t>I.V.A. - Ilanda</t>
  </si>
  <si>
    <t>MwSt  - Irland</t>
  </si>
  <si>
    <t>Accise - Irlanda</t>
  </si>
  <si>
    <t>Akzise - Irland</t>
  </si>
  <si>
    <t>Interessi - Irlanda</t>
  </si>
  <si>
    <t>Zinsen - Irland</t>
  </si>
  <si>
    <t>Sanzioni - Irlanda</t>
  </si>
  <si>
    <t>Strafen - Irland</t>
  </si>
  <si>
    <t>Spese - Irlanda</t>
  </si>
  <si>
    <t>Spesen - Irland</t>
  </si>
  <si>
    <t>Ulteriori interessi - art. 9 dir.76/308/C.E.E. - Irlanda</t>
  </si>
  <si>
    <t>Weitere Zinsen Art. 9 Richtl. 76/308/EWG  - Irland</t>
  </si>
  <si>
    <t>Altri dazi/imp.riscossi Stato richiedente o per suo conto - Irlanda</t>
  </si>
  <si>
    <t>Sonstige eingez. Abg./Steu. beantr. Staat od. auf d. Rechn. - Irland</t>
  </si>
  <si>
    <t>Sanzioni altri dazi/imp.riscossi Stato richiedente - Irlanda</t>
  </si>
  <si>
    <t>Strafen sonst. eingez. Abg./Steu. beantr. Staat - Irland</t>
  </si>
  <si>
    <t>Interessi altri dazi/imp.riscossi Stato richiedente - Irlanda</t>
  </si>
  <si>
    <t>Zinsen sonstige eingez. Abg./Steu. beantr. Staat - Irland</t>
  </si>
  <si>
    <t>Dazi/imp. riscossi da ripartiz. territ. e amm.tive -Irlanda</t>
  </si>
  <si>
    <t>Abg./Steu. aus terr. u. verwal. Aufteilg. - Irland</t>
  </si>
  <si>
    <t>Sanzioni dazi/imp. riscossi da ripartiz. territ. e amm.tive - Irlanda</t>
  </si>
  <si>
    <t>Strafen Abg./Steu. aus terr. u. verwal. Aufteilg. - Irland</t>
  </si>
  <si>
    <t>Interessi dazi/imp. riscossi da ripartiz. territ. e amm.tive- Irlanda</t>
  </si>
  <si>
    <t>Zinsen Abg./Steu. aus terr. u. verwal. Aufteilg. - Irland</t>
  </si>
  <si>
    <t>Altri crediti di natura tributaria - Irlanda</t>
  </si>
  <si>
    <t>Sonstige Steuerverbindlichkeiten - Irland</t>
  </si>
  <si>
    <t>Sanzioni altri crediti di natura tributaria - Irlanda</t>
  </si>
  <si>
    <t>Strafen sonstige Steuerverbindlichkeiten - Irland</t>
  </si>
  <si>
    <t>Interessi altri crediti di natura tributaria - Irlanda</t>
  </si>
  <si>
    <t>Zinsen sonstige Steuerverbindlichkeiten - Irland</t>
  </si>
  <si>
    <t>Tasse certificati e documenti proc. amm.tive - Irlanda</t>
  </si>
  <si>
    <t>Abgaben Bescheinigungen und Unterl. Verw.verfahren - Irland</t>
  </si>
  <si>
    <t>Interessi di mora addizionale comunale IRPEF - art. 29 dl 78/2010</t>
  </si>
  <si>
    <t>Verzugszinsen Gem.-Zusatzst. IRPEF - Art. 29 GD 78/2010</t>
  </si>
  <si>
    <t>Interessi di mora addizionle regionale IRPEF - art. 29 dl 78/2010</t>
  </si>
  <si>
    <t>Verzugszinsen reg. Zusatzst. IRPEF - Art. 29 GD 78/2010</t>
  </si>
  <si>
    <t>Interessi di mora imposte dirette - art. 29 dl 78/2010</t>
  </si>
  <si>
    <t>Verzugszinsen direkte Steuern - Art. 29 GD 78/2010</t>
  </si>
  <si>
    <t>Interessi di mora IRAP - art. 29 dl 78/2010</t>
  </si>
  <si>
    <t>Verzugszinsen IRAP - Art. 29 GD 78/2010</t>
  </si>
  <si>
    <t>Interessi di mora IVA - art. 29 dl 78/2010</t>
  </si>
  <si>
    <t>Verzugszinsen MwSt - Art. 29 GD 78/2010</t>
  </si>
  <si>
    <t>Tardivo versamento rateazione - interessi maggiore rateazione</t>
  </si>
  <si>
    <t>Verspätete Ratenzahlung - Zinsen Mehrratenaufteilung</t>
  </si>
  <si>
    <t>Imposte dirette - Islanda</t>
  </si>
  <si>
    <t>Direkte Steuern - Island</t>
  </si>
  <si>
    <t>Sanzioni imposte dirette - Islanda</t>
  </si>
  <si>
    <t>Strafen Direkte Steuern - Island</t>
  </si>
  <si>
    <t>Interessi imposte dirette - Islanda</t>
  </si>
  <si>
    <t>Zinsen Direkte Steuern - Island</t>
  </si>
  <si>
    <t>I.V.A. - Islanda</t>
  </si>
  <si>
    <t>MwSt. - Island</t>
  </si>
  <si>
    <t>Sanzioni I.V.A. - Islanda</t>
  </si>
  <si>
    <t>Strafen MwSt. - Island</t>
  </si>
  <si>
    <t>Interessi I.V.A. - Islanda</t>
  </si>
  <si>
    <t>Zinsen MwSt. - Island</t>
  </si>
  <si>
    <t>Altre imposte indirette - Islanda</t>
  </si>
  <si>
    <t>Andere indirekte Steuern - Island</t>
  </si>
  <si>
    <t>Altre imposte indirette - Sanzioni - Islanda</t>
  </si>
  <si>
    <t>Andere indirekte Steuern - Strafen - Island</t>
  </si>
  <si>
    <t>Altre imposte indirette - Interessi - Islanda</t>
  </si>
  <si>
    <t>Andere indirekte Steuern - Zinsen - Island</t>
  </si>
  <si>
    <t>Spese di esecuzione - Islanda</t>
  </si>
  <si>
    <t>Exekutionsspesen - Islanda</t>
  </si>
  <si>
    <t>Consorzio interpoderale ante riforma</t>
  </si>
  <si>
    <t>Consorzio Digagnale Viadana</t>
  </si>
  <si>
    <t>Consorzio stradello Vicinale S. Antonio</t>
  </si>
  <si>
    <t>Multe amm.p.pec.per sentenze o provv.giurisd.penale Stato S.Marino</t>
  </si>
  <si>
    <t>Strafen Bussgeld Geldst. Strafr.Urteile+Gesetzesver.Staat S.Marino</t>
  </si>
  <si>
    <t>S.I.A.E.</t>
  </si>
  <si>
    <t>Italienischer Verband Autoren u. Verleger</t>
  </si>
  <si>
    <t>Imposte sul reddito - Lituania</t>
  </si>
  <si>
    <t>Einkommenssteuern - Litauen</t>
  </si>
  <si>
    <t>Sanzioni imposte sul reddito - Lituania</t>
  </si>
  <si>
    <t>Strafen Einkommenssteuern - Litauen</t>
  </si>
  <si>
    <t>Interessi imposte sul reddito - Lituania</t>
  </si>
  <si>
    <t>Zinsen Einkommenssteuern - Litauen</t>
  </si>
  <si>
    <t>I.V.A. - Lituania</t>
  </si>
  <si>
    <t>MwSt. - Litauen</t>
  </si>
  <si>
    <t>Sanzioni I.V.A. - Lituania</t>
  </si>
  <si>
    <t>Strafen MwSt. - Litauen</t>
  </si>
  <si>
    <t>Interessi I.V.A. - Lituania</t>
  </si>
  <si>
    <t>Zinsen MwSt. - Litauen</t>
  </si>
  <si>
    <t>Imposta sui premi assicurativi -Lituania</t>
  </si>
  <si>
    <t>Steuer auf Versicherungspraemien - Litauen</t>
  </si>
  <si>
    <t>Sanzioni su imposta premi assicurativi  -lituania</t>
  </si>
  <si>
    <t>Strafen Betr. Steuer Versicherungspraemien - LT</t>
  </si>
  <si>
    <t>Interessi su imposta premi assicurativi -Lituania</t>
  </si>
  <si>
    <t>Zinsen Betr. Steuer Versicherungspraemien - LT</t>
  </si>
  <si>
    <t>Ulteriori interessi art.9 dir.2008/55/C.E. - Lituania</t>
  </si>
  <si>
    <t>Weitere Zinsen - Art. 9 Richtl.2008/55/EWG - LT</t>
  </si>
  <si>
    <t>Spese di esecuzione - Lituania</t>
  </si>
  <si>
    <t>Exekutionsspesen - Litauen</t>
  </si>
  <si>
    <t>Imposte sulle successioni e donazioni - Lituania</t>
  </si>
  <si>
    <t>Steuern auf Erbschaften und Schenkungen - Litauen</t>
  </si>
  <si>
    <t>Sanzioni imposte e successioni e donazioni - Lituania</t>
  </si>
  <si>
    <t>Strafen Steuern auf Erbschaften und Schenkungen - Litauen</t>
  </si>
  <si>
    <t>Interessi Imposte successioni e donazioni -Lituania</t>
  </si>
  <si>
    <t>Zinsen Steuern auf Erbschaften und Schenkungen - Litauen</t>
  </si>
  <si>
    <t>Imposte e dazi nazionali su beni immbobili -  Lituania</t>
  </si>
  <si>
    <t>Steuern und nat. Abgaben auf Immobilien - Litauen</t>
  </si>
  <si>
    <t>Sanzioni imposte e dazi nazionali su beni immbobili - Lituania</t>
  </si>
  <si>
    <t>Strafen Steuern und nat. Abgaben auf Immobilien - Litauen</t>
  </si>
  <si>
    <t>Interessi imposte e dazi nazionali su beni immbobili - Lituania</t>
  </si>
  <si>
    <t>Zinsen Steuern und nat. Abgaben auf Immobilien - Litauen</t>
  </si>
  <si>
    <t>Dazi/imposte naz. utilizzo/proprieta'  mezzi trasporto - Lituania</t>
  </si>
  <si>
    <t>Nat. Abg./Steu. Nutzung/Besitz Transportmittel - Litauen</t>
  </si>
  <si>
    <t>Sanzioni dazi/imp. naz. utilizzo proprieta' mezzi trasporto-Lituania</t>
  </si>
  <si>
    <t>Strafen nat. Abg./Steu. Nutzung/Besitz Transportmittel - Litauen</t>
  </si>
  <si>
    <t>Interessi dazi/imp.naz.utilizzo/proprieta' mezzi trasporto - Lituania</t>
  </si>
  <si>
    <t>Zinsen nat. Abg./Steu. Nutzung/Besitz Transportmittel - Litauen</t>
  </si>
  <si>
    <t>Somme F.E.A.O.G. - Lituania</t>
  </si>
  <si>
    <t>Summen FEAOG  - Litauen</t>
  </si>
  <si>
    <t>Contributi e dazi zuccheri - Lituania</t>
  </si>
  <si>
    <t>Beitraege und Zoelle Zucker - Litauen</t>
  </si>
  <si>
    <t>Dazio - Lituania</t>
  </si>
  <si>
    <t>Zoll - Litauen</t>
  </si>
  <si>
    <t>MwSt - Litauen</t>
  </si>
  <si>
    <t>Accise - Lituania</t>
  </si>
  <si>
    <t>Akzise - Litauen</t>
  </si>
  <si>
    <t>Interessi - Lituania</t>
  </si>
  <si>
    <t>Zinsen - Litauen</t>
  </si>
  <si>
    <t>Sanzioni - Lituania</t>
  </si>
  <si>
    <t>Strafen - Litauen</t>
  </si>
  <si>
    <t>Spese - Lituania</t>
  </si>
  <si>
    <t>Spesen - Litauen</t>
  </si>
  <si>
    <t>Ulteriori interessi - art. 9 dir.76/308/C.E.E. - Lituania</t>
  </si>
  <si>
    <t>Weitere Zinsen - Art. 9 Richtl.76/308/EWG  - Litauen</t>
  </si>
  <si>
    <t>Altri dazi/imp.riscossi Stato richiedente o per suo conto - Lituania</t>
  </si>
  <si>
    <t>Sonstige eingez. Abg./Steu. beantr. Staat od. auf d. Rechn. - Litauen</t>
  </si>
  <si>
    <t>Sanzioni altri dazi/imp.riscossi Stato richiedente - Lituania</t>
  </si>
  <si>
    <t>Strafen sonst. eingez. Abg./Steu. beantr. Staat - Litauen</t>
  </si>
  <si>
    <t>Interessi altri dazi/imp.riscossi Stato richiedente - Lituania</t>
  </si>
  <si>
    <t>Sonstige eingez. Abg./Steu. beantr. Staat - Litauen</t>
  </si>
  <si>
    <t>Dazi/imp. riscossi da ripartiz. territ. e amm.tive - Lituania</t>
  </si>
  <si>
    <t>Abg./Steu. aus terr. u. verwal. Aufteilg. - Litauen</t>
  </si>
  <si>
    <t>Sanzioni dazi/imp. riscossi da ripartiz. territ. e amm.tive -Lituania</t>
  </si>
  <si>
    <t>Strafen Abg./Steu. aus terr. u. verwal. Aufteilg. - Litauen</t>
  </si>
  <si>
    <t>Interessi dazi/imp. riscossi da ripartiz. territ. e amm.tive-Lituania</t>
  </si>
  <si>
    <t>Zinsen Abg./Steu. aus terr. u. verwal. Aufteilg. - Litauen</t>
  </si>
  <si>
    <t>Altri crediti di natura tributaria - Lituania</t>
  </si>
  <si>
    <t>Sonstige Steuerverbindlichkeiten - Litauen</t>
  </si>
  <si>
    <t>Sanzioni altri crediti di natura tributaria - Lituania</t>
  </si>
  <si>
    <t>Strafen sonstige Steuerverbindlichkeiten - Litauen</t>
  </si>
  <si>
    <t>Interessi altri crediti di natura tributaria - Lituania</t>
  </si>
  <si>
    <t>Zinsen sonstige Steuerverbindlichkeiten - Litauen</t>
  </si>
  <si>
    <t>Tasse certificati e documenti proc. amm.tive -  Lituania</t>
  </si>
  <si>
    <t>Abgaben Bescheinigungen und Unterl. Verw.verfahren - Litauen</t>
  </si>
  <si>
    <t>Imposte sul reddito - Lussemburgo</t>
  </si>
  <si>
    <t>Einkommenssteuern - Luxemburg</t>
  </si>
  <si>
    <t>Sanzioni imposte sul reddito - Lussemburgo</t>
  </si>
  <si>
    <t>Strafen Einkommenssteuern - Luxemburg</t>
  </si>
  <si>
    <t>Interessi imposte sul reddito - Lussemburgo</t>
  </si>
  <si>
    <t>Zinsen Einkommenssteuern- Luxemburg</t>
  </si>
  <si>
    <t>I.V.A. - Lussemburgo</t>
  </si>
  <si>
    <t>MwSt. - Luxemburg</t>
  </si>
  <si>
    <t>Sanzioni I.V.A. - Lussemburgo</t>
  </si>
  <si>
    <t>Strafen MwSt. - Luxemburg</t>
  </si>
  <si>
    <t>Interessi I.V.A. - Lussemburgo</t>
  </si>
  <si>
    <t>Zinsen MwSt. - Luxemburg</t>
  </si>
  <si>
    <t>Imposta sui premi assicurativi -Lussemburgo</t>
  </si>
  <si>
    <t>Steuer auf Versicherungspraemien - Luxemburg</t>
  </si>
  <si>
    <t>Sanzioni su imposta premi assicur. - Lussemburgo</t>
  </si>
  <si>
    <t>Strafen Betr. Steuer Versicherungspraemien - LU</t>
  </si>
  <si>
    <t>Interessi su imposta premi assicur. - Lussemburgo</t>
  </si>
  <si>
    <t>Zinsen Betr. Steuer Versicherungspraemien - LU</t>
  </si>
  <si>
    <t>Ulter. interessi art.9 dir. 2008/55/C.E. - Lussemburgo</t>
  </si>
  <si>
    <t>Weitere Zinsen - Art. 9 Richtl.2008/55/EWG - LU</t>
  </si>
  <si>
    <t>Spese di esecuzione - Lussemburgo</t>
  </si>
  <si>
    <t>Exekutionsspesen - Luxemburg</t>
  </si>
  <si>
    <t>Imposte sulle successioni e donazioni - Lussemburgo</t>
  </si>
  <si>
    <t>Steuern auf Erbschaften und Schenkungen - Luxemburg</t>
  </si>
  <si>
    <t>Sanzioni imposte e successioni e donazioni - Lussemburgo</t>
  </si>
  <si>
    <t>Strafen Steuern Erbschaften und Schenkungen - Luxemburg</t>
  </si>
  <si>
    <t>Interessi Imposte successioni e donazioni - Lussemburgo</t>
  </si>
  <si>
    <t>Zinsen Steuern Erbschaften und Schenkungen - Luxemburg</t>
  </si>
  <si>
    <t>Imposte e dazi nazionali su beni immbobili -  Lussemburgo</t>
  </si>
  <si>
    <t>Steuern und nat. Abgaben auf Immobilien - Luxemburg</t>
  </si>
  <si>
    <t>Sanzioni imposte e dazi nazionali su beni immbobili - Lussemburgo</t>
  </si>
  <si>
    <t>Strafen Steuern und nat. Abgaben auf Immobilien - Luxemburg</t>
  </si>
  <si>
    <t>Interessi imposte e dazi nazionali su beni immbobili - Lussemburgo</t>
  </si>
  <si>
    <t>Zinsen Steuern und nat. Abgaben auf Immobilien - Luxemburg</t>
  </si>
  <si>
    <t>Dazi/imposte naz. utilizzo/proprieta'  mezzi trasporto - Lussemburgo</t>
  </si>
  <si>
    <t>Nat. Abg./Steu. Nutzung/Besitz Transportmittel - Luxemburg</t>
  </si>
  <si>
    <t>Sanzioni dazi/imp. naz. utilizzo proprieta' mezzi trasp.-Lussemburgo</t>
  </si>
  <si>
    <t>Strafen nat. Abg./Steu. Nutzung/Besitz Transportmittel - Luxemburg</t>
  </si>
  <si>
    <t>Interessi dazi/imp.naz.utilizzo/proprieta' mezzi trasp. - Lussemburgo</t>
  </si>
  <si>
    <t>Zinsen nat. Abg./Steu. Nutzung/Besitz Transportmittel - Luxemburg</t>
  </si>
  <si>
    <t>Somme F.E.A.O.G. - Lussemburgo</t>
  </si>
  <si>
    <t>Summen FEAOG - Luxemburg</t>
  </si>
  <si>
    <t>Contributi e dazi zuccheri - Lussemburgo</t>
  </si>
  <si>
    <t>Beitraege und Zoelle Zucker  - Luxemburg</t>
  </si>
  <si>
    <t>Dazio - Lussemburgo</t>
  </si>
  <si>
    <t>Zoll - Luxemburg</t>
  </si>
  <si>
    <t>MwSt - Luxemburg</t>
  </si>
  <si>
    <t>Accise - Lussemburgo</t>
  </si>
  <si>
    <t>Akzise -  Luxemburg</t>
  </si>
  <si>
    <t>Interessi - Lussemburgo</t>
  </si>
  <si>
    <t>Zinsen - Luxemburg</t>
  </si>
  <si>
    <t>Sanzioni - Lussemburgo</t>
  </si>
  <si>
    <t>Strafen - Luxemburg</t>
  </si>
  <si>
    <t>Spese - Lussemburgo</t>
  </si>
  <si>
    <t>Spesen - Luxemburg</t>
  </si>
  <si>
    <t>Ulteriori interessi - art. 9 dir.76/308/C.E.E. - Lussemburgo</t>
  </si>
  <si>
    <t>Weitere Zinsen - Art. 9 Richtl.76/308/EWG - Luxemburg</t>
  </si>
  <si>
    <t>Altri dazi/imp.riscossi Stato richiedente o per suo conto-Lussemburgo</t>
  </si>
  <si>
    <t>Sonstige eingez. Abg./Steu. beantr. Staat od. auf d. Rechn.-Luxemburg</t>
  </si>
  <si>
    <t>Sanzioni altri dazi/imp.riscossi Stato richiedente -Lussemburgo</t>
  </si>
  <si>
    <t>Strafen sonst. eingez. Abg./Steu. beantr. Staat - Luxemburg</t>
  </si>
  <si>
    <t>Interessi altri dazi/imp.riscossi Stato richiedente - Lussemburgo</t>
  </si>
  <si>
    <t>Zinsen sonstige eingez. Abg./Steu. beantr. Staat - Luxemburg</t>
  </si>
  <si>
    <t>Dazi/imp. riscossi da ripartiz. territ. e amm.tive - Lussemburgo</t>
  </si>
  <si>
    <t>Abg./Steu. aus terr. u. verwal. Aufteilg. - Luxemburg</t>
  </si>
  <si>
    <t>Sanzioni dazi/imp. riscossi da ripartiz. territ. e amm.ve-Lussemburgo</t>
  </si>
  <si>
    <t>Strafen Abg./Steu. aus terr. u. verwal. Aufteilg. - Luxemburg</t>
  </si>
  <si>
    <t>Interessi dazi/imp. riscossi da ripartiz. territ.e amm.ve-Lussemburgo</t>
  </si>
  <si>
    <t>Zinsen Abg./Steu. aus terr. u. verwal. Aufteilg. - Luxemburg</t>
  </si>
  <si>
    <t>Altri crediti di natura tributaria -Lussemburgo</t>
  </si>
  <si>
    <t>Sonstige Steuerverbindlichkeiten - Luxemburg</t>
  </si>
  <si>
    <t>Sanzioni altri crediti di natura tributaria - Lussemburgo</t>
  </si>
  <si>
    <t>Strafen sonstige Steuerverbindlichkeiten - Luxemburg</t>
  </si>
  <si>
    <t>Interessi altri crediti di natura tributaria - Lussemburgo</t>
  </si>
  <si>
    <t>Zinsen sonstige Steuerverbindlichkeiten - Luxemburg</t>
  </si>
  <si>
    <t>Tasse certificati e documenti proc. amm.tive - Lussemburgo</t>
  </si>
  <si>
    <t>Abgaben Bescheinigungen und Unterl. Verw.verfahren - Luxemburg</t>
  </si>
  <si>
    <t>Imposte sul reddito - Lettonia</t>
  </si>
  <si>
    <t>Einkommenssteuern - Lettland</t>
  </si>
  <si>
    <t>Sanzioni imposte sul reddito - Lettonia</t>
  </si>
  <si>
    <t>Strafen Einkommenssteuern - Lettland</t>
  </si>
  <si>
    <t>Interessi imposte sul reddito - Lettonia</t>
  </si>
  <si>
    <t>Zinsen Einkommenssteuern - Lettland</t>
  </si>
  <si>
    <t>I.V.A. - Lettonia</t>
  </si>
  <si>
    <t>MwSt. - Lettland</t>
  </si>
  <si>
    <t>Sanzioni I.V.A. - Lettonia</t>
  </si>
  <si>
    <t>Strafen MwSt. - Lettland</t>
  </si>
  <si>
    <t>Interessi I.V.A. - Lettonia</t>
  </si>
  <si>
    <t>Zinsen MwSt. - Lettland</t>
  </si>
  <si>
    <t>Imposta sui premi assicurativi -Lettonia</t>
  </si>
  <si>
    <t>Steuer auf Versicherungspraemien - Lettland</t>
  </si>
  <si>
    <t>Sanzioni su imposta premi assicurativi  -Lettonia</t>
  </si>
  <si>
    <t>Strafen Betr. Steuer Versicherungspraemien - LV</t>
  </si>
  <si>
    <t>Interessi su imposta premi assicurativi -Lettonia</t>
  </si>
  <si>
    <t>Zinsen Betr. Steuer Versicherungspraemien - LV</t>
  </si>
  <si>
    <t>Ulteriori interessi art 9 dir.2008/55/C.E. - Lettonia</t>
  </si>
  <si>
    <t>Weitere Zinsen - Art. 9 Richtl.2008/55/EWG - LV</t>
  </si>
  <si>
    <t>Spese di esecuzione - Lettonia</t>
  </si>
  <si>
    <t>Exekutionsspesen - Lettland</t>
  </si>
  <si>
    <t>Imposte sulle successioni e donazioni - Lettonia</t>
  </si>
  <si>
    <t>Steuern auf Erbschaften und Schenkungen - Lettland</t>
  </si>
  <si>
    <t>Sanzioni imposte e successioni e donazioni - Lettonia</t>
  </si>
  <si>
    <t>Strafen Steuern auf Erbschaften und Schenkungen - Lettland</t>
  </si>
  <si>
    <t>Interessi Imposte successioni e donazioni -Lettonia</t>
  </si>
  <si>
    <t>Zinsen Steuern auf Erbschaften und Schenkungen - Lettland</t>
  </si>
  <si>
    <t>Imposte e dazi nazionali su beni immbobili - Lettonia</t>
  </si>
  <si>
    <t>Steuern und nat. Abgaben auf Immobilien - Lettland</t>
  </si>
  <si>
    <t>Sanzioni imposte e dazi nazionali su beni immbobili -Lettonia</t>
  </si>
  <si>
    <t>Strafen Steuern und nat. Abgaben auf Immobilien - Lettland</t>
  </si>
  <si>
    <t>Interessi imposte e dazi nazionali su beni immbobili - Lettonia</t>
  </si>
  <si>
    <t>Zinsen Steuern und nat. Abgaben auf Immobilien - Lettland</t>
  </si>
  <si>
    <t>Dazi/imposte naz. utilizzo/proprieta'  mezzi trasporto -Lettonia</t>
  </si>
  <si>
    <t>Nat. Abg./Steu. Nutzung/Besitz Transportmittel - Lettland</t>
  </si>
  <si>
    <t>Sanzioni dazi/imp. naz. utilizzo proprieta' mezzi trasporto -Lettonia</t>
  </si>
  <si>
    <t>Strafen nat. Abg./Steu. Nutzung/Besitz Transportmittel - Lettland</t>
  </si>
  <si>
    <t>Interessi dazi/imp.naz.utilizzo/proprieta' mezzi trasporto -Lettonia</t>
  </si>
  <si>
    <t>Zinsen nat. Abg./Steu. Nutzung/Besitz Transportmittel - Lettland</t>
  </si>
  <si>
    <t>Somme F.E.A.O.G. - Lettonia</t>
  </si>
  <si>
    <t>Summen FEAOG - Lettland</t>
  </si>
  <si>
    <t>Contributi e dazi zuccheri - Lettonia</t>
  </si>
  <si>
    <t>Beitraege und Zoelle Zucker - Lettland</t>
  </si>
  <si>
    <t>Dazio -  Lettonia</t>
  </si>
  <si>
    <t>Zoll -  Lettland</t>
  </si>
  <si>
    <t>MwSt -  Lettland</t>
  </si>
  <si>
    <t>Accise -  Lettonia</t>
  </si>
  <si>
    <t>Akzise - Lettland</t>
  </si>
  <si>
    <t>Interessi -  Lettonia</t>
  </si>
  <si>
    <t>Zinsen  -  Lettland</t>
  </si>
  <si>
    <t>Sanzioni -  Lettonia</t>
  </si>
  <si>
    <t>Strafen -  Lettland</t>
  </si>
  <si>
    <t>Spese -  Lettonia</t>
  </si>
  <si>
    <t>Spesen -  Lettland</t>
  </si>
  <si>
    <t>Ulteriori interessi - art. 9 dir.76/308/C.E.E. -  Lettonia</t>
  </si>
  <si>
    <t>weitere Zinsen - Art. 9 Richtl.76/308/EWG - Lettland</t>
  </si>
  <si>
    <t>Altri dazi/imp.riscossi Stato richiedente o per suo conto - Lettonia</t>
  </si>
  <si>
    <t>Sonstige eingez. Abg./Steu. beantr. Staat od. auf d. Rechn.-Lettland</t>
  </si>
  <si>
    <t>Sanzioni altri dazi/imp.riscossi Stato richiedente -Lettonia</t>
  </si>
  <si>
    <t>Strafen sonst. eingez. Abg./Steu. beantr. Staat - Lettland</t>
  </si>
  <si>
    <t>Interessi altri dazi/imp.riscossi Stato richiedente - Lettonia</t>
  </si>
  <si>
    <t>Zinsen sonstige eingez. Abg./Steu. beantr. Staat - Lettland</t>
  </si>
  <si>
    <t>Dazi/imp. riscossi da ripartiz. territ. e amm.tive - Lettonia</t>
  </si>
  <si>
    <t>Abg./Steu. aus terr. u. verwal. Aufteilg. - Lettland</t>
  </si>
  <si>
    <t>Sanzioni dazi/imp. riscossi da ripartiz. territ. e amm.tive -Lettonia</t>
  </si>
  <si>
    <t>Strafen Abg./Steu. aus terr. u. verwal. Aufteilg. - Lettland</t>
  </si>
  <si>
    <t>Interessi dazi/imp. riscossi da ripartiz. territ. e amm.tive-Lettonia</t>
  </si>
  <si>
    <t>Zinsen Abg./Steu. aus terr. u. verwal. Aufteilg. - Lettland</t>
  </si>
  <si>
    <t>Altri crediti di natura tributaria -Lettonia</t>
  </si>
  <si>
    <t>Sonstige Steuerverbindlichkeiten - Lettland</t>
  </si>
  <si>
    <t>Sanzioni altri crediti di natura tributaria -Lettonia</t>
  </si>
  <si>
    <t>Strafen sonstige Steuerverbindlichkeiten - Lettland</t>
  </si>
  <si>
    <t>Interessi altri crediti di natura tributaria -Lettonia</t>
  </si>
  <si>
    <t>Zinsen sonstige Steuerverbindlichkeiten - Lettland</t>
  </si>
  <si>
    <t>Tasse certificati e documenti proc. amm.tive -Lettonia</t>
  </si>
  <si>
    <t>Abgaben Bescheinigungen und Unterl. Verw.verfahren - Lettland</t>
  </si>
  <si>
    <t>Consorzio bonifica agro mantovano ante riforma</t>
  </si>
  <si>
    <t>Consorzio bonifica colli morenici del garda</t>
  </si>
  <si>
    <t>Consorzio miglioramento fondiario Campagnotti</t>
  </si>
  <si>
    <t>Consorzio Fossa di Pozzolo ante riforma</t>
  </si>
  <si>
    <t>Consorzio bonifica Burana</t>
  </si>
  <si>
    <t>Consorzio irriguo ante riforma</t>
  </si>
  <si>
    <t>Imposte sul reddito - Malta</t>
  </si>
  <si>
    <t>Einkommenssteuern - Malta</t>
  </si>
  <si>
    <t>Sanzioni imposte sul reddito - Malta</t>
  </si>
  <si>
    <t>Strafen Einkommenssteuern - Malta</t>
  </si>
  <si>
    <t>Interessi imposte sul reddito - Malta</t>
  </si>
  <si>
    <t>Zinsen Einkommenssteuern - Malta</t>
  </si>
  <si>
    <t>I.V.A. - Malta</t>
  </si>
  <si>
    <t>MwSt. - Malta</t>
  </si>
  <si>
    <t>Sanzioni I.V.A. - Malta</t>
  </si>
  <si>
    <t>Strafen MwSt. - Malta</t>
  </si>
  <si>
    <t>Interessi I.V.A. - Malta</t>
  </si>
  <si>
    <t>Zinsen MwSt. - Malta</t>
  </si>
  <si>
    <t>Imposta sui premi assicurativi -Malta</t>
  </si>
  <si>
    <t>Steuer auf Versicherungspraemien - Malta</t>
  </si>
  <si>
    <t>Sanzioni su imposta premi assicurativi  - Malta</t>
  </si>
  <si>
    <t>Strafen Betr. Steuer Versicherungspraemien - MT</t>
  </si>
  <si>
    <t>Interessi su imposta premi assicurativi - Malta</t>
  </si>
  <si>
    <t>Zinsen Betr. Steuer Versicherungspraemien - MT</t>
  </si>
  <si>
    <t>Ulteriori interessi art.9 dir. 2008/55/C.E. - Malta</t>
  </si>
  <si>
    <t>Weitere Zinsen - Art. 9 Richtl.2008/55/EWG  - Malta</t>
  </si>
  <si>
    <t>Spese di esecuzione - Malta</t>
  </si>
  <si>
    <t>Exekutionsspesen - Malta</t>
  </si>
  <si>
    <t>Imposte sulle successioni e donazioni - Malta</t>
  </si>
  <si>
    <t>Steuern auf Erbschaften und Schenkungen - Malta</t>
  </si>
  <si>
    <t>Sanzioni imposte e successioni e donazioni - Malta</t>
  </si>
  <si>
    <t>Strafen Steuern auf Erbschaften und Schenkungen - Malta</t>
  </si>
  <si>
    <t>Interessi Imposte successioni e donazioni -Malta</t>
  </si>
  <si>
    <t>Zinsen Steuern auf Erbschaften und Schenkungen - Malta</t>
  </si>
  <si>
    <t>Imposte e dazi nazionali su beni immbobili - Malta</t>
  </si>
  <si>
    <t>Steuern und nat. Abgaben auf Immobilien - Malta</t>
  </si>
  <si>
    <t>Sanzioni imposte e dazi nazionali su beni immbobili -Malta</t>
  </si>
  <si>
    <t>Strafen Steuern und nat. Abgaben auf Immobilien - Malta</t>
  </si>
  <si>
    <t>Interessi imposte e dazi nazionali su beni immbobili - Malta</t>
  </si>
  <si>
    <t>Zinsen Steuern und nat. Abgaben auf Immobilien - Malta</t>
  </si>
  <si>
    <t>Dazi/imposte naz. utilizzo/proprieta'  mezzi trasporto -Malta</t>
  </si>
  <si>
    <t>Nat. Abg./Steu. Nutzung/Besitz Transportmittel - Malta</t>
  </si>
  <si>
    <t>Sanzioni dazi/imp. naz. utilizzo proprieta' mezzi trasporto -Malta</t>
  </si>
  <si>
    <t>Strafen nat. Abg./Steu. Nutzung/Besitz Transportmittel - Malta</t>
  </si>
  <si>
    <t>Interessi dazi/imp.naz.utilizzo/proprieta' mezzi trasporto -Malta</t>
  </si>
  <si>
    <t>Zinsen nat. Abg./Steu. Nutzung/Besitz Transportmittel - Malta</t>
  </si>
  <si>
    <t>Somme F.E.A.O.G. - Malta</t>
  </si>
  <si>
    <t>Summen FEAOG  - Malta</t>
  </si>
  <si>
    <t>Contributi e dazi zuccheri - Malta</t>
  </si>
  <si>
    <t>Beitraege und Zoelle Zucker - Malta</t>
  </si>
  <si>
    <t>Dazio - Malta</t>
  </si>
  <si>
    <t>Zoll - Malta</t>
  </si>
  <si>
    <t>MwSt - Malta</t>
  </si>
  <si>
    <t>Accise - Malta</t>
  </si>
  <si>
    <t>Akzise - Malta</t>
  </si>
  <si>
    <t>Interessi - Malta</t>
  </si>
  <si>
    <t>Zinsen - Malta</t>
  </si>
  <si>
    <t>Sanzioni - Malta</t>
  </si>
  <si>
    <t>Strafen  - Malta</t>
  </si>
  <si>
    <t>Spese - Malta</t>
  </si>
  <si>
    <t>Spesen - Malta</t>
  </si>
  <si>
    <t>Ulteriori interessi - art. 9 dir.76/308/C.E.E. - Malta</t>
  </si>
  <si>
    <t>weitere Zinsen - Art. 9 Richtl.76/308/EWG  - Malta</t>
  </si>
  <si>
    <t>Altri dazi/imp.riscossi Stato richiedente o per suo conto - Malta</t>
  </si>
  <si>
    <t>Sonstige eingez. Abg./Steu. beantr. Staat od. auf d. Rechn. - Malta</t>
  </si>
  <si>
    <t>Sanzioni altri dazi/imp.riscossi Stato richiedente -Malta</t>
  </si>
  <si>
    <t>Strafen sonst. eingez. Abg./Steu. beantr. Staat - Malta</t>
  </si>
  <si>
    <t>Interessi altri dazi/imp.riscossi Stato richiedente - Malta</t>
  </si>
  <si>
    <t>Zinsen sonstige eingez. Abg./Steu. beantr. Staat - Malta</t>
  </si>
  <si>
    <t>Dazi/imp. riscossi da ripartiz. territ. e amm.tive -Malta</t>
  </si>
  <si>
    <t>Abg./Steu. aus terr. u. verwal. Aufteilg. - Malta</t>
  </si>
  <si>
    <t>Sanzioni dazi/imp. riscossi da ripartiz. territ. e amm.tive -Malta</t>
  </si>
  <si>
    <t>Strafen Abg./Steu. aus terr. u. verwal. Aufteilg. - Malta</t>
  </si>
  <si>
    <t>Interessi dazi/imp. riscossi da ripartiz. territ. e amm.tive-Malta</t>
  </si>
  <si>
    <t>Zinsen Abg./Steu. aus terr. u. verwal. Aufteilg. - Malta</t>
  </si>
  <si>
    <t>Altri crediti di natura tributaria -Malta</t>
  </si>
  <si>
    <t>Sonstige Steuerverbindlichkeiten - Malta</t>
  </si>
  <si>
    <t>Sanzioni altri crediti di natura tributaria -Malta</t>
  </si>
  <si>
    <t>Strafen sonstige Steuerverbindlichkeiten - Malta</t>
  </si>
  <si>
    <t>Interessi altri crediti di natura tributaria -Malta</t>
  </si>
  <si>
    <t>Zinsen sonstige Steuerverbindlichkeiten - Malta</t>
  </si>
  <si>
    <t>Tasse certificati e documenti proc. amm.tive -Malta</t>
  </si>
  <si>
    <t>Abgaben Bescheinigungen und Unterl. Verw.verfahren - Malta</t>
  </si>
  <si>
    <t>Imposte sul reddito - Paesi Bassi</t>
  </si>
  <si>
    <t>Einkommenssteuern - Niederlande</t>
  </si>
  <si>
    <t>Sanzioni imposte sul reddito - Paesi Bassi</t>
  </si>
  <si>
    <t>Strafen Einkommenssteuern- Niederlande</t>
  </si>
  <si>
    <t>Interessi imposte sul reddito - Paesi Bassi</t>
  </si>
  <si>
    <t>Zinsen Einkommenssteuern - Niederlande</t>
  </si>
  <si>
    <t>I.V.A. - Paesi Bassi</t>
  </si>
  <si>
    <t>MwSt. - Niederlande</t>
  </si>
  <si>
    <t>Sanzioni I.V.A. - Paesi Bassi</t>
  </si>
  <si>
    <t>Strafen MwSt. - Niederlande</t>
  </si>
  <si>
    <t>Interessi I.V.A. - Paesi Bassi</t>
  </si>
  <si>
    <t>Zinsen MwSt. - Niederlande</t>
  </si>
  <si>
    <t>Imposta sui premi assicurativi - Paesi Bassi</t>
  </si>
  <si>
    <t>Steuer auf Versicherungspraemien - Niederlande</t>
  </si>
  <si>
    <t>Sanzioni su imposta premi assicur. - Paesi Bassi</t>
  </si>
  <si>
    <t>Strafen Betr. Steuer Versicherungspraemien - NL</t>
  </si>
  <si>
    <t>Interessi su imposta premi assicur. - Paesi Bassi</t>
  </si>
  <si>
    <t>Zinsen Betr. Steuer Versicherungspraemien - NL</t>
  </si>
  <si>
    <t>Ulter. interessi art.9 dir. 2008/55/C.E. - paesi bassi</t>
  </si>
  <si>
    <t>Weitere Zinsen - Art. 9 Richtl.2008/55/EWG - NL</t>
  </si>
  <si>
    <t>Spese di esecuzione - Paesi Bassi</t>
  </si>
  <si>
    <t>Exekutionsspesen - Niederlande</t>
  </si>
  <si>
    <t>Imposte sulle successioni e donazioni - Paesi Bassi</t>
  </si>
  <si>
    <t>Steuern auf Erbschaften und Schenkungen - Niederlande</t>
  </si>
  <si>
    <t>Sanzioni imposte e successioni e donazioni - Paesi Bassi</t>
  </si>
  <si>
    <t>Strafen Steuern auf Erbschaften und Schenkungen - Niederlande</t>
  </si>
  <si>
    <t>Interessi Imposte successioni e donazioni - Paesi Bassi</t>
  </si>
  <si>
    <t>Zinsen Steuern auf Erbschaften und Schenkungen - Niederlande</t>
  </si>
  <si>
    <t>Imposte e dazi nazionali su beni immbobili -  Paesi Bassi</t>
  </si>
  <si>
    <t>Steuern und nat. Abgaben auf Immobilien - Niederlande</t>
  </si>
  <si>
    <t>Sanzioni imposte e dazi nazionali su beni immbobili - Paesi Bassi</t>
  </si>
  <si>
    <t>Strafen Steuern und nat. Abgaben auf Immobilien - Niederlande</t>
  </si>
  <si>
    <t>Interessi imposte e dazi nazionali su beni immbobili -  Paesi Bassi</t>
  </si>
  <si>
    <t>Zinsen Steuern und nat. Abgaben auf Immobilien - Niederlande</t>
  </si>
  <si>
    <t>Dazi/imposte naz. utilizzo/proprieta'  mezzi trasporto - Paesi Bassi</t>
  </si>
  <si>
    <t>Nat. Abg./Steu. Nutzung/Besitz Transportmittel - Niederlande</t>
  </si>
  <si>
    <t>Sanzioni dazi/imp. naz. utilizzo proprieta' mezzi trasporto - Paesi B</t>
  </si>
  <si>
    <t>Strafen nat. Abg./Steu. Nutzung/Besitz Transportmittel - Niederlande</t>
  </si>
  <si>
    <t>Interessi dazi/imp.naz.utilizzo/proprieta' mezzi trasporto - Paesi Ba</t>
  </si>
  <si>
    <t>Zinsen nat. Abg./Steu. Nutzung/Besitz Transportmittel - Niederlande</t>
  </si>
  <si>
    <t>Somme F.E.A.O.G. - Paesi Bassi</t>
  </si>
  <si>
    <t>Summen FEAOG  - Niederlande</t>
  </si>
  <si>
    <t>Contributi e dazi zuccheri - Paesi Bassi</t>
  </si>
  <si>
    <t>Beitraege und Zoelle Zucker  - Niederlande</t>
  </si>
  <si>
    <t>Dazio - Paesi Bassi</t>
  </si>
  <si>
    <t>Zoll - Niederlande</t>
  </si>
  <si>
    <t>MwSt - Niederlande</t>
  </si>
  <si>
    <t>Accise - Paesi Bassi</t>
  </si>
  <si>
    <t>Akzise - Niederlande</t>
  </si>
  <si>
    <t>Interessi - Paesi Bassi</t>
  </si>
  <si>
    <t>Zinsen - Niederlande</t>
  </si>
  <si>
    <t>Sanzioni - Paesi Bassi</t>
  </si>
  <si>
    <t>Strafen - Niederlande</t>
  </si>
  <si>
    <t>Spese - Paesi Bassi</t>
  </si>
  <si>
    <t>Spesen - Niederlande</t>
  </si>
  <si>
    <t>Ulteriori interessi - art. 9 dir.76/308/C.E.E. - Paesi Bassi</t>
  </si>
  <si>
    <t>Weitere Zinsen - Art. 9 Richtl.76/308/EWG  - Niederlande</t>
  </si>
  <si>
    <t>Altri dazi/imp.riscossi Stato richiedente o per suo conto - Paesi Bas</t>
  </si>
  <si>
    <t>Sonstige eingez. Abg./Steu. beantr. Staat od. auf d. Rechn.-Niederl.</t>
  </si>
  <si>
    <t>Sanzioni altri dazi/imp.riscossi Stato richiedente - Paesi Bassi</t>
  </si>
  <si>
    <t>Strafen sonst. eingez. Abg./Steu. beantr. Staat - Niederlande</t>
  </si>
  <si>
    <t>Interessi altri dazi/imp.riscossi Stato richiedente -  Paesi Bassi</t>
  </si>
  <si>
    <t>Zinsen sonstige eingez. Abg./Steu. beantr. Staat - Niederlande</t>
  </si>
  <si>
    <t>Dazi/imp. riscossi da ripartiz. territ. e amm.tive - Paesi Bassi</t>
  </si>
  <si>
    <t>Abg./Steu. aus terr. u. verwal. Aufteilg. - Niederlande</t>
  </si>
  <si>
    <t>Sanzioni dazi/imp. riscossi da ripartiz. territ. e amm.ve-Paesi Bassi</t>
  </si>
  <si>
    <t>Strafen Abg./Steu. aus terr. u. verwal. Aufteilg. - Niederlande</t>
  </si>
  <si>
    <t>Interessi dazi/imp. riscossi da ripartiz. territ.e amm.ve-Paesi Bassi</t>
  </si>
  <si>
    <t>Zinsen Abg./Steu. aus terr. u. verwal. Aufteilg. - Niederlande</t>
  </si>
  <si>
    <t>Altri crediti di natura tributaria - Paesi Bassi</t>
  </si>
  <si>
    <t>Sonstige Steuerverbindlichkeiten - Niederlande</t>
  </si>
  <si>
    <t>Sanzioni altri crediti di natura tributaria - Paesi Bassi</t>
  </si>
  <si>
    <t>Strafen sonstige Steuerverbindlichkeiten - Niederlande</t>
  </si>
  <si>
    <t>Interessi altri crediti di natura tributaria - Paesi Bassi</t>
  </si>
  <si>
    <t>Zinsen sonstige Steuerverbindlichkeiten - Niederlande</t>
  </si>
  <si>
    <t>Tasse certificati e documenti proc. amm.tive - Paesi Bassi</t>
  </si>
  <si>
    <t>Abgaben Bescheinigungen und Unterl. Verw.verfahren - Niederlande</t>
  </si>
  <si>
    <t>Imposte dirette - Norvegia</t>
  </si>
  <si>
    <t>Direkte Steuern - Norvegia</t>
  </si>
  <si>
    <t>Sanzioni imposte dirette - Norvegia</t>
  </si>
  <si>
    <t>Strafen Direkte Steuern - Norvegia</t>
  </si>
  <si>
    <t>Interessi imposte dirette - Norvegia</t>
  </si>
  <si>
    <t>Zinsen Direkte Steuern - Norvegia</t>
  </si>
  <si>
    <t>I.V.A. - Norvegia</t>
  </si>
  <si>
    <t>MwSt. - Norvegia</t>
  </si>
  <si>
    <t>Sanzioni I.V.A. - Norvegia</t>
  </si>
  <si>
    <t>Strafen MwSt. - Norvegia</t>
  </si>
  <si>
    <t>Interessi I.V.A. - Norvegia</t>
  </si>
  <si>
    <t>Zinsen MwSt. -  Norvegia</t>
  </si>
  <si>
    <t>Altre Imposte indirette - Norvegia</t>
  </si>
  <si>
    <t>Andere indirekte Steuern - Norvegia</t>
  </si>
  <si>
    <t>Altre Imposte indirette -Sanzioni - Norvegia</t>
  </si>
  <si>
    <t>Andere indirekte Steuern - Strafen - Norvegia</t>
  </si>
  <si>
    <t>Altre Imposte indirette - Interessi - Norvegia</t>
  </si>
  <si>
    <t>Andere indirekte Steuern - Zinsen - Norvegia</t>
  </si>
  <si>
    <t>Spese di esecuzione - Norvegia</t>
  </si>
  <si>
    <t>Exekutionsspesen - Norvegia</t>
  </si>
  <si>
    <t>Consorzio bonifica delta Po Adige</t>
  </si>
  <si>
    <t>Imposte sul reddito - Polonia</t>
  </si>
  <si>
    <t>Einkommenssteuern - Polen</t>
  </si>
  <si>
    <t>Sanzioni imposte sul reddito - Polonia</t>
  </si>
  <si>
    <t>Strafen Einkommenssteuern - Polen</t>
  </si>
  <si>
    <t>Interessi imposte sul reddito - Polonia</t>
  </si>
  <si>
    <t>Zinsen Einkommenssteuern - Polen</t>
  </si>
  <si>
    <t>I.V.A. - Polonia</t>
  </si>
  <si>
    <t>MwSt. - Polen</t>
  </si>
  <si>
    <t>Sanzioni I.V.A. - Polonia</t>
  </si>
  <si>
    <t>Strafen MwSt. - Polen</t>
  </si>
  <si>
    <t>Interessi I.V.A. - Polonia</t>
  </si>
  <si>
    <t>Zinsen MwSt. - Polen</t>
  </si>
  <si>
    <t>Imposta sui premi assicurativi - Polonia</t>
  </si>
  <si>
    <t>Steuer auf Versicherungspraemien - Polen</t>
  </si>
  <si>
    <t>Sanzioni su imposta premi assicurativi  - Polonia</t>
  </si>
  <si>
    <t>Strafen Betr. Steuer Versicherungspraemien - PL</t>
  </si>
  <si>
    <t>Interessi su imposta premi assicurativi - Polonia</t>
  </si>
  <si>
    <t>Zinsen Betr. Steuer Versicherungspraemien - PL</t>
  </si>
  <si>
    <t>Ulteriori interessi art.9 dir.2008/55/C.E. - Polonia</t>
  </si>
  <si>
    <t>Weitere Zinsen - Art. 9 Richtl.2008/55/EWG - Polen</t>
  </si>
  <si>
    <t>Spese di esecuzione - Polonia</t>
  </si>
  <si>
    <t>Exekutionsspesen - Polen</t>
  </si>
  <si>
    <t>Imposte sulle successioni e donazioni - Polonia</t>
  </si>
  <si>
    <t>Steuern auf Erbschaften und Schenkungen - Polen</t>
  </si>
  <si>
    <t>Sanzioni imposte e successioni e donazioni - Polonia</t>
  </si>
  <si>
    <t>Strafen Steuern auf Erbschaften und Schenkungen - Polen</t>
  </si>
  <si>
    <t>Interessi Imposte successioni e donazioni - Polonia</t>
  </si>
  <si>
    <t>Zinsen Steuern auf Erbschaften und Schenkungen - Polen</t>
  </si>
  <si>
    <t>Imposte e dazi nazionali su beni immbobili - Polonia</t>
  </si>
  <si>
    <t>Steuern und nat. Abgaben auf Immobilien - Polen</t>
  </si>
  <si>
    <t>Sanzioni imposte e dazi nazionali su beni immbobili -Polonia</t>
  </si>
  <si>
    <t>Strafen Steuern und nat. Abgaben auf Immobilien - Polen</t>
  </si>
  <si>
    <t>Interessi imposte e dazi nazionali su beni immbobili - Polonia</t>
  </si>
  <si>
    <t>Zinsen Steuern und nat. Abgaben auf Immobilien - Polen</t>
  </si>
  <si>
    <t>Dazi/imposte naz. utilizzo/proprieta'  mezzi trasporto - Polonia</t>
  </si>
  <si>
    <t>Nat. Abg./Steu. Nutzung/Besitz Transportmittel - Polen</t>
  </si>
  <si>
    <t>Sanzioni dazi/imp. naz. utilizzo proprieta' mezzi trasporto - Polonia</t>
  </si>
  <si>
    <t>Strafen nat. Abg./Steu. Nutzung/Besitz Transportmittel - Polen</t>
  </si>
  <si>
    <t>Interessi dazi/imp.naz.utilizzo/proprieta' mezzi trasporto - Polonia</t>
  </si>
  <si>
    <t>Zinsen nat. Abg./Steu. Nutzung/Besitz Transportmittel - Polen</t>
  </si>
  <si>
    <t>Somme F.E.A.O.G. - Polonia</t>
  </si>
  <si>
    <t>Summen FEAOG - Polen</t>
  </si>
  <si>
    <t>Contributi e dazi zuccheri - Polonia</t>
  </si>
  <si>
    <t>Beitraege und Zoelle Zucker  - Polen</t>
  </si>
  <si>
    <t>Dazio - Polonia</t>
  </si>
  <si>
    <t>Zoll - Polen</t>
  </si>
  <si>
    <t>MwSt - Polen</t>
  </si>
  <si>
    <t>Accise - Polonia</t>
  </si>
  <si>
    <t>Akzise - Polen</t>
  </si>
  <si>
    <t>Interessi - Polonia</t>
  </si>
  <si>
    <t>Zinsen - Polen</t>
  </si>
  <si>
    <t>Sanzioni - Polonia</t>
  </si>
  <si>
    <t>Strafen  - Polen</t>
  </si>
  <si>
    <t>Spese - Polonia</t>
  </si>
  <si>
    <t>Spesen - Polen</t>
  </si>
  <si>
    <t>Ulteriori interessi - art. 9 dir.76/308/C.E.E. - Polonia</t>
  </si>
  <si>
    <t>Weitere Zinsen - Art. 9 Richtl.76/308/EWG - Polen</t>
  </si>
  <si>
    <t>Altri dazi/imp.riscossi Stato richiedente o per suo conto - Polonia</t>
  </si>
  <si>
    <t>Sonstige eingez. Abg./Steu. beantr. Staat od. auf d. Rechn. - Polen</t>
  </si>
  <si>
    <t>Sanzioni altri dazi/imp.riscossi Stato richiedente -Polonia</t>
  </si>
  <si>
    <t>Strafen sonst. eingez. Abg./Steu. beantr. Staat - Polen</t>
  </si>
  <si>
    <t>Interessi altri dazi/imp.riscossi Stato richiedente - Polonia</t>
  </si>
  <si>
    <t>Zinsen sonstige eingez. Abg./Steu. beantr. Staat - Polen</t>
  </si>
  <si>
    <t>Dazi/imp. riscossi da ripartiz. territ. e amm.tive - Polonia</t>
  </si>
  <si>
    <t>Abg./Steu. aus terr. u. verwal. Aufteilg. - Polen</t>
  </si>
  <si>
    <t>Sanzioni dazi/imp. riscossi da ripartiz. territ. e amm.tive -Polonia</t>
  </si>
  <si>
    <t>Strafen Abg./Steu. aus terr. u. verwal. Aufteilg. - Polen</t>
  </si>
  <si>
    <t>Interessi dazi/imp. riscossi da ripartiz. territ. e amm.tive- Polonia</t>
  </si>
  <si>
    <t>Zinsen Abg./Steu. aus terr. u. verwal. Aufteilg. - Polen</t>
  </si>
  <si>
    <t>Sanzioni altri crediti di natura tributaria - Polonia</t>
  </si>
  <si>
    <t>Strafen sonstige Steuerverbindlichkeiten - Polen</t>
  </si>
  <si>
    <t>Interessi altri crediti di natura tributaria -Polonia</t>
  </si>
  <si>
    <t>Zinsen sonstige Steuerverbindlichkeiten - Polen</t>
  </si>
  <si>
    <t>Tasse certificati e documenti proc. amm.tive - Polonia</t>
  </si>
  <si>
    <t>Abgaben Bescheinigungen und Unterl. Verw.verfahren - Polen</t>
  </si>
  <si>
    <t>Imposte locali - Polonia</t>
  </si>
  <si>
    <t>Lokale Abgaben - Polen</t>
  </si>
  <si>
    <t>Sanzioni imposte locali - Polonia</t>
  </si>
  <si>
    <t>Strafe lokale Abgaben - Polen</t>
  </si>
  <si>
    <t>Interessi imposte  locali - Polonia</t>
  </si>
  <si>
    <t>Zinsen lokale Abgaben - Polen</t>
  </si>
  <si>
    <t>Ulteriori importi imposte locali - Polonia</t>
  </si>
  <si>
    <t>Weitere Beträge lokale Abgaben - Polen</t>
  </si>
  <si>
    <t>Imposte sul reddito - Portogallo</t>
  </si>
  <si>
    <t>Einkommenssteuern - Portugal</t>
  </si>
  <si>
    <t>Sanzioni imposte sul reddito - Portogallo</t>
  </si>
  <si>
    <t>Strafen Einkommenssteuern - Portugal</t>
  </si>
  <si>
    <t>Interessi imposte sul reddito - Portogallo</t>
  </si>
  <si>
    <t>Zinsen Einkommenssteuern - Portugal</t>
  </si>
  <si>
    <t>I.V.A. - Portogallo</t>
  </si>
  <si>
    <t>MwSt. - Portugal</t>
  </si>
  <si>
    <t>Sanzioni I.V.A. - Portogallo</t>
  </si>
  <si>
    <t>Strafen MwSt. - Portugal</t>
  </si>
  <si>
    <t>Interessi I.V.A. - Portogallo</t>
  </si>
  <si>
    <t>Zinsen MwSt. - Portugal</t>
  </si>
  <si>
    <t>Imposta sui premi assicurativi - Portogallo</t>
  </si>
  <si>
    <t>Steuer auf Versicherungspraemien - Portugal</t>
  </si>
  <si>
    <t>Sanzioni su imposta premi assicurativi-Portogallo</t>
  </si>
  <si>
    <t>Strafen Betr. Steuer Versicherungspraemien - PT</t>
  </si>
  <si>
    <t>Interessi su imposta premi assicur. -Portogallo</t>
  </si>
  <si>
    <t>Zinsen Betr. Steuer Versicherungspraemien - PT</t>
  </si>
  <si>
    <t>Ulter. interessi art.9 dir. 2008/55/C.E. - portogallo</t>
  </si>
  <si>
    <t>Weitere Zinsen - Art. 9 Richtl.2008/55/EWG - PT</t>
  </si>
  <si>
    <t>Spese di esecuzione - Portogallo</t>
  </si>
  <si>
    <t>Exekutionsspesen - Portugal</t>
  </si>
  <si>
    <t>mposte sulle successioni e donazioni - Portogallo</t>
  </si>
  <si>
    <t>Steuern auf Erbschaften und Schenkungen - Portugal</t>
  </si>
  <si>
    <t>Sanzioni imposte e successioni e donazioni -  Portogallo</t>
  </si>
  <si>
    <t>Strafen Steuern auf Erbschaften und Schenkungen - Portugal</t>
  </si>
  <si>
    <t>Interessi Imposte successioni e donazioni -  Portogallo</t>
  </si>
  <si>
    <t>Zinsen Steuern auf Erbschaften und Schenkungen - Portugal</t>
  </si>
  <si>
    <t>Imposte e dazi nazionali su beni immbobili -  Portogallo</t>
  </si>
  <si>
    <t>Steuern und nat. Abgaben auf Immobilien - Portugal</t>
  </si>
  <si>
    <t>Sanzioni imposte e dazi nazionali su beni immbobili - Portogallo</t>
  </si>
  <si>
    <t>Strafen Steuern und nat. Abgaben auf Immobilien - Portugal</t>
  </si>
  <si>
    <t>Interessi imposte e dazi nazionali su beni immbobili -  Portogallo</t>
  </si>
  <si>
    <t>Zinsen Steuern und nat. Abgaben auf Immobilien - Protugal</t>
  </si>
  <si>
    <t>Dazi/imposte naz. utilizzo/proprieta'  mezzi trasporto -  Portogallo</t>
  </si>
  <si>
    <t>Nat. Abg./Steu. Nutzung/Besitz Transportmittel - Portugal</t>
  </si>
  <si>
    <t>Sanzioni dazi/imp.naz. utilizzo proprieta' mezzi trasporto-Portogallo</t>
  </si>
  <si>
    <t>Strafen nat. Abg./Steu. Nutzung/Besitz Transportmittel - Portugal</t>
  </si>
  <si>
    <t>Interessi dazi/imp.naz.utilizzo/proprieta' mezzi trasporto-Portogallo</t>
  </si>
  <si>
    <t>Zinsen nat. Abg./Steu. Nutzung/Besitz Transportmittel - Portugal</t>
  </si>
  <si>
    <t>Somme F.E.A.O.G. - Portogallo</t>
  </si>
  <si>
    <t>Summen FEAOG  - Portugal</t>
  </si>
  <si>
    <t>Contributi e dazi zuccheri - Portogallo</t>
  </si>
  <si>
    <t>Beitraege und Zoelle Zucker  - Portugal</t>
  </si>
  <si>
    <t>Dazio - Portogallo</t>
  </si>
  <si>
    <t>Zoll - Portugal</t>
  </si>
  <si>
    <t>MwSt - Portugal</t>
  </si>
  <si>
    <t>Accise - Portogallo</t>
  </si>
  <si>
    <t>Akzise - Portugal</t>
  </si>
  <si>
    <t>Interessi - Portogallo</t>
  </si>
  <si>
    <t>Zinsen - Portugal</t>
  </si>
  <si>
    <t>Sanzioni - Portogallo</t>
  </si>
  <si>
    <t>Strafen - Portugal</t>
  </si>
  <si>
    <t>Spese - Portogallo</t>
  </si>
  <si>
    <t>Spesen - Portugal</t>
  </si>
  <si>
    <t>Ulteriori interessi - art. 9 dir.76/308/C.E.E. - Portogallo</t>
  </si>
  <si>
    <t>Weitere Zinsen - Art. 9 Richtl.76/308/EWG - Portugal</t>
  </si>
  <si>
    <t>Altri dazi/imp.riscossi Stato richiedente o per suo conto -Portogallo</t>
  </si>
  <si>
    <t>Sonstige eingez. Abg./Steu. beantr. Staat od. auf d. Rechn.-Portugal</t>
  </si>
  <si>
    <t>Sanzioni altri dazi/imp.riscossi Stato richiedente - Portogallo</t>
  </si>
  <si>
    <t>Strafen sonst. eingez. Abg./Steu. beantr. Staat - Portugal</t>
  </si>
  <si>
    <t>Interessi altri dazi/imp.riscossi Stato richiedente - Portogallo</t>
  </si>
  <si>
    <t>Zinsen sonstige eingez. Abg./Steu. beantr. Staat - Portugal</t>
  </si>
  <si>
    <t>Dazi/imp. riscossi da ripartiz. territ. e amm.tive -  Portogallo</t>
  </si>
  <si>
    <t>Abg./Steu. aus terr. u. verwal. Aufteilg. - Portugal</t>
  </si>
  <si>
    <t>Sanzioni dazi/imp. riscossi da ripartiz. territ. e amm.ve-Portogallo</t>
  </si>
  <si>
    <t>Strafen Abg./Steu. aus terr. u. verwal. Aufteilg. - Portugal</t>
  </si>
  <si>
    <t>Interessi dazi/imp. riscossi da ripartiz. territ. e ammive-Portogallo</t>
  </si>
  <si>
    <t>Zinsen Abg./Steu. aus terr. u. verwal. Aufteilg. - Portugal</t>
  </si>
  <si>
    <t>Altri crediti di natura tributaria -  Portogallo</t>
  </si>
  <si>
    <t>Sonstige Steuerverbindlichkeiten - Portugal</t>
  </si>
  <si>
    <t>Sanzioni altri crediti di natura tributaria -  Portogallo</t>
  </si>
  <si>
    <t>Strafen sonstige Steuerverbindlichkeiten - Portugal</t>
  </si>
  <si>
    <t>Interessi altri crediti di natura tributaria - Portogallo</t>
  </si>
  <si>
    <t>Zinsen sonstige Steuerverbindlichkeiten - Portugal</t>
  </si>
  <si>
    <t>Tasse certificati e documenti proc. amm.tive -  Portogallo</t>
  </si>
  <si>
    <t>Abgaben Bescheinigungen und Unterl. Verw.verfahren - Portugal</t>
  </si>
  <si>
    <t>Altri crediti di natura tributaria - Polonia</t>
  </si>
  <si>
    <t>Sonstige Steuerverbindlichkeiten - Polen</t>
  </si>
  <si>
    <t>Registro quote proventi contravv.fondo assist</t>
  </si>
  <si>
    <t>Register Quoten Einnahmen aus Verstoessen Assist.Grund</t>
  </si>
  <si>
    <t>Imposte sul reddito - Romania</t>
  </si>
  <si>
    <t>Einkommenssteuern - Romania</t>
  </si>
  <si>
    <t>Sanzioni imposte sul reddito - Romania</t>
  </si>
  <si>
    <t>Strafen Einkommenssteuern - Romania</t>
  </si>
  <si>
    <t>Interessi imposte sul reddito - Romania</t>
  </si>
  <si>
    <t>Zinsen Einkommenssteuern - Romania</t>
  </si>
  <si>
    <t>I.V.A. - Romania</t>
  </si>
  <si>
    <t>Strafen MwSt. - Romania</t>
  </si>
  <si>
    <t>Sanzioni I.V.A. - Romania</t>
  </si>
  <si>
    <t>Interessi I.V.A. - Romania</t>
  </si>
  <si>
    <t>Zinsen MwSt. - Romania</t>
  </si>
  <si>
    <t>Imposta sui premi assicurativi - Romania</t>
  </si>
  <si>
    <t>Steuer auf Versicherungspraemien - Romania</t>
  </si>
  <si>
    <t>Sanzioni su imposta premi assicurativi - Romania</t>
  </si>
  <si>
    <t>Strafen Betr. Steuer Versicherungspraemien - Romania</t>
  </si>
  <si>
    <t>Interessi su imposta premi assicurativi - Romania</t>
  </si>
  <si>
    <t>Zinsen Betr. Steuer Versicherungspraemien -Romania</t>
  </si>
  <si>
    <t>Ulteriori interessi art.9 dir.2008/55/C.E.  - Romania</t>
  </si>
  <si>
    <t>Weitere Zinsen Art. 9 Richtl. 2008/55/EWG - Romania</t>
  </si>
  <si>
    <t>Spese di esecuzione - Romania</t>
  </si>
  <si>
    <t>Exekutionsspesen - Romania</t>
  </si>
  <si>
    <t>Imposte sulle successioni e donazioni - Romania</t>
  </si>
  <si>
    <t>Steuern auf Erbschaften und Schenkungen - Rumnänien</t>
  </si>
  <si>
    <t>Sanzioni imposte e successioni e donazioni - Romania</t>
  </si>
  <si>
    <t>Strafen Steuern auf Erbschaften und Schenkungen - Rumänien</t>
  </si>
  <si>
    <t>Interessi Imposte successioni e donazioni -  Romania</t>
  </si>
  <si>
    <t>Zinsen Steuern auf Erbschaften und Schenkungen - Rumänien</t>
  </si>
  <si>
    <t>Imposte e dazi nazionali su beni immbobili - Romania</t>
  </si>
  <si>
    <t>Steuern und nat. Abgaben auf Immobilien - Rumänien</t>
  </si>
  <si>
    <t>Sanzioni imposte e dazi nazionali su beni immbobili - Romania</t>
  </si>
  <si>
    <t>Strafen Steuern und nat. Abgaben auf Immobilien - Rumänien</t>
  </si>
  <si>
    <t>Interessi imposte e dazi nazionali su beni immbobili -Romania</t>
  </si>
  <si>
    <t>Dazi/imposte naz. utilizzo/proprieta'  mezzi trasporto - Romania</t>
  </si>
  <si>
    <t>Nat. Abg./Steu. Nutzung/Besitz Transportmittel - Rumänien</t>
  </si>
  <si>
    <t>Sanzioni dazi/imp. naz. utilizzo proprieta' mezzi trasporto - Romania</t>
  </si>
  <si>
    <t>Strafen nat. Abg./Steu. Nutzung/Besitz Transportmittel - Rumänien</t>
  </si>
  <si>
    <t>Interessi dazi/imp.naz.utilizzo/proprieta' mezzi trasporto - Romania</t>
  </si>
  <si>
    <t>Zinsen nat. Abg./Steu. Nutzung/Besitz Transportmittel - Rumänien</t>
  </si>
  <si>
    <t>Somme F.E.A.O.G. - Romania</t>
  </si>
  <si>
    <t>Summen FEAOG - Romania</t>
  </si>
  <si>
    <t>Contributi e dazi zuccheri - Romania</t>
  </si>
  <si>
    <t>Beitraege und Zoelle Zucker - Romania</t>
  </si>
  <si>
    <t>Dazio - Romania</t>
  </si>
  <si>
    <t>Zoll  - Romania</t>
  </si>
  <si>
    <t>Accise - Romania</t>
  </si>
  <si>
    <t>Akzise - Romania</t>
  </si>
  <si>
    <t>Interessi - Romania</t>
  </si>
  <si>
    <t>Zinsen - Romania</t>
  </si>
  <si>
    <t>Sanzioni - Romania</t>
  </si>
  <si>
    <t>Strafen - Romania</t>
  </si>
  <si>
    <t>Spese - Romania</t>
  </si>
  <si>
    <t>Spesen - Romania</t>
  </si>
  <si>
    <t>Ulteriori interessi - art. 9 dir.76/308/C.E.E. - Romania</t>
  </si>
  <si>
    <t>Weitere Zinsen - Art. 9 Richtl.76/308/EWG. - Romania</t>
  </si>
  <si>
    <t>Altri dazi/imp.riscossi Stato richiedente o per suo conto - Romania</t>
  </si>
  <si>
    <t>Sonstige eingez. Abg./Steu. beantr. Staat od. auf d. Rechn.-Rumänien</t>
  </si>
  <si>
    <t>Sanzioni altri dazi/imp.riscossi Stato richiedente - Romania</t>
  </si>
  <si>
    <t>Strafen sonst. eingez. Abg./Steu. beantr. Staat - Rumänien</t>
  </si>
  <si>
    <t>Interessi altri dazi/imp.riscossi Stato richiedente - Romania</t>
  </si>
  <si>
    <t>Zinsen sonstige eingez. Abg./Steu. beantr. Staat - Rumänien</t>
  </si>
  <si>
    <t>Dazi/imp. riscossi da ripartiz. territ. e amm.tive - Romania</t>
  </si>
  <si>
    <t>Abg./Steu. aus terr. u. verwal. Aufteilg. - Rumänien</t>
  </si>
  <si>
    <t>Sanzioni dazi/imp. riscossi da ripartiz. territ. e amm.tive - Romania</t>
  </si>
  <si>
    <t>Strafen Abg./Steu. aus terr. u. verwal. Aufteilg. - Rumänien</t>
  </si>
  <si>
    <t>Interessi dazi/imp. riscossi da ripartiz. territ. e amm.tive-  Romani</t>
  </si>
  <si>
    <t>Zinsen Abg./Steu. aus terr. u. verwal. Aufteilg. - Rumänien</t>
  </si>
  <si>
    <t>Altri crediti di natura tributaria -  Romania</t>
  </si>
  <si>
    <t>Sonstige Steuerverbindlichkeiten - Rumänien</t>
  </si>
  <si>
    <t>Sanzioni altri crediti di natura tributaria -  Romania</t>
  </si>
  <si>
    <t>Strafen sonstige Steuerverbindlichkeiten - Rumänien</t>
  </si>
  <si>
    <t>Interessi altri crediti di natura tributaria - Romania</t>
  </si>
  <si>
    <t>Zinsen sonstige Steuerverbindlichkeiten - Rumänien</t>
  </si>
  <si>
    <t>Tasse certificati e documenti proc. amm.tive -  Romania</t>
  </si>
  <si>
    <t>Abgaben Bescheinigungen und Unterl. Verw.verfahren - Rumänien</t>
  </si>
  <si>
    <t>Imposte sul reddito - Svezia</t>
  </si>
  <si>
    <t>Einkommenssteuern - Schweden</t>
  </si>
  <si>
    <t>Sanzioni imposte sul reddito - Svezia</t>
  </si>
  <si>
    <t>Strafen Einkommenssteuern - Schweden</t>
  </si>
  <si>
    <t>Interessi imposte sul reddito - Svezia</t>
  </si>
  <si>
    <t>Zinsen Einkommenssteuern - Schweden</t>
  </si>
  <si>
    <t>I.V.A. - Svezia</t>
  </si>
  <si>
    <t>MwSt. - Schweden</t>
  </si>
  <si>
    <t>Sanzioni I.V.A. - Svezia</t>
  </si>
  <si>
    <t>Strafen MwSt. - Schweden</t>
  </si>
  <si>
    <t>Interessi I.V.A. - Svezia</t>
  </si>
  <si>
    <t>Zinsen MwSt. - Schweden</t>
  </si>
  <si>
    <t>Imposta sui premi assicurativi - Svezia</t>
  </si>
  <si>
    <t>Steuer auf Versicherungspraemien - Schweden</t>
  </si>
  <si>
    <t>Sanzioni su imposta premi assicurativi  - Svezia</t>
  </si>
  <si>
    <t>Strafen Betr. Steuer Versicherungspraemien - SE</t>
  </si>
  <si>
    <t>Interessi su imposta premi assicurativi - Svezia</t>
  </si>
  <si>
    <t>Zinsen Betr. Steuer Versicherungspraemien - SE</t>
  </si>
  <si>
    <t>Ulteriori interessi art. 9 dir.2008/55/C.E. - Svezia</t>
  </si>
  <si>
    <t>Weitere Zinsen - Art. 9 Richtl.2008/55/EWG - SE</t>
  </si>
  <si>
    <t>Spese di esecuzione - Svezia</t>
  </si>
  <si>
    <t>Exekutionsspesen - Schweden</t>
  </si>
  <si>
    <t>Imposte sulle successioni e donazioni - Svezia</t>
  </si>
  <si>
    <t>Steuern auf Erbschaften und Schenkungen - Schweden</t>
  </si>
  <si>
    <t>Sanzioni imposte e successioni e donazioni -Svezia</t>
  </si>
  <si>
    <t>Strafen Steuern auf Erbschaften und Schenkungen - Schweden</t>
  </si>
  <si>
    <t>Interessi Imposte successioni e donazioni - Svezia</t>
  </si>
  <si>
    <t>Zinsen Steuern auf Erbschaften und Schenkungen - Schweden</t>
  </si>
  <si>
    <t>Imposte e dazi nazionali su beni immbobili - Svezia</t>
  </si>
  <si>
    <t>Steuern und nat. Abgaben auf Immobilien - Schweden</t>
  </si>
  <si>
    <t>Sanzioni imposte e dazi nazionali su beni immbobili -Svezia</t>
  </si>
  <si>
    <t>Strafen Steuern und nat. Abgaben auf Immobilien - Schweden</t>
  </si>
  <si>
    <t>Interessi imposte e dazi nazionali su beni immbobili -Svezia</t>
  </si>
  <si>
    <t>Zinsen Steuern und nat. Abgaben auf Immobilien - Schweden</t>
  </si>
  <si>
    <t>Dazi/imposte naz. utilizzo/proprieta'  mezzi trasporto -  Svezia</t>
  </si>
  <si>
    <t>Nat. Abg./Steu. Nutzung/Besitz Transportmittel - Schweden</t>
  </si>
  <si>
    <t>Sanzioni dazi/imp. naz. utilizzo proprieta' mezzi trasporto - Svezia</t>
  </si>
  <si>
    <t>Strafen nat. Abg./Steu. Nutzung/Besitz Transportmittel - Schweden</t>
  </si>
  <si>
    <t>Interessi dazi/imp.naz.utilizzo/proprieta' mezzi trasporto - Svezia</t>
  </si>
  <si>
    <t>Zinsen nat. Abg./Steu. Nutzung/Besitz Transportmittel - Schweden</t>
  </si>
  <si>
    <t>Somme F.E.A.O.G. - Svezia</t>
  </si>
  <si>
    <t>Summen FEAOG  - Schweden</t>
  </si>
  <si>
    <t>Contributi e dazi zuccheri - Svezia</t>
  </si>
  <si>
    <t>Beitraege und Zoelle Zucker  - Schweden</t>
  </si>
  <si>
    <t>Dazio - Svezia</t>
  </si>
  <si>
    <t>Zoll  - Schweden</t>
  </si>
  <si>
    <t>MwSt - Schweden</t>
  </si>
  <si>
    <t>Accise - Svezia</t>
  </si>
  <si>
    <t>Akzise - Schweden</t>
  </si>
  <si>
    <t>Interessi - Svezia</t>
  </si>
  <si>
    <t>Zinsen  - Schweden</t>
  </si>
  <si>
    <t>Sanzioni - Svezia</t>
  </si>
  <si>
    <t>Strafen - Schweden</t>
  </si>
  <si>
    <t>Spese - Svezia</t>
  </si>
  <si>
    <t>Spesen  - Schweden</t>
  </si>
  <si>
    <t>Ulteriori interessi - art. 9 dir.76/308/C.E.E. - Svezia</t>
  </si>
  <si>
    <t>Weitere Zinsen - Art. 9 Richtl.76/308/EWG  - Schweden</t>
  </si>
  <si>
    <t>Altri dazi/imp.riscossi Stato richiedente o per suo conto - Svezia</t>
  </si>
  <si>
    <t>Sonstige eingez. Abg./Steu. beantr. Staat od. auf d. Rechn.-Schweden</t>
  </si>
  <si>
    <t>Sanzioni altri dazi/imp.riscossi Stato richiedente -Svezia</t>
  </si>
  <si>
    <t>Strafen sonst. eingez. Abg./Steu. beantr. Staat - Schweden</t>
  </si>
  <si>
    <t>Interessi altri dazi/imp.riscossi Stato richiedente -Svezia</t>
  </si>
  <si>
    <t>Zinsen sonstige eingez. Abg./Steu. beantr. Staat - Schweden</t>
  </si>
  <si>
    <t>Dazi/imp. riscossi da ripartiz. territ. e amm.tive -Svezia</t>
  </si>
  <si>
    <t>Abg./Steu. aus terr. u. verwal. Aufteilg. - Schweden</t>
  </si>
  <si>
    <t>Sanzioni dazi/imp. riscossi da ripartiz. territ. e amm.tive - Svezia</t>
  </si>
  <si>
    <t>Strafen Abg./Steu. aus terr. u. verwal. Aufteilg. - Schweden</t>
  </si>
  <si>
    <t>Interessi dazi/imp. riscossi da ripartiz. territ. e amm.tive- Svezia</t>
  </si>
  <si>
    <t>Zinsen Abg./Steu. aus terr. u. verwal. Aufteilg. - Schweden</t>
  </si>
  <si>
    <t>Altri crediti di natura tributaria -Svezia</t>
  </si>
  <si>
    <t>Sonstige Steuerverbindlichkeiten - Schweden</t>
  </si>
  <si>
    <t>Sanzioni altri crediti di natura tributaria - Svezia</t>
  </si>
  <si>
    <t>Strafen sonstige Steuerverbindlichkeiten - Schweden</t>
  </si>
  <si>
    <t>Interessi altri crediti di natura tributaria -Svezia</t>
  </si>
  <si>
    <t>Zinsen sonstige Steuerverbindlichkeiten - Schweden</t>
  </si>
  <si>
    <t>Tasse certificati e documenti proc. amm.tive - Svezia</t>
  </si>
  <si>
    <t>Abgaben Bescheinigungen und Unterl. Verw.verfahren - Schweden</t>
  </si>
  <si>
    <t>Imposte sul reddito - Slovenia</t>
  </si>
  <si>
    <t>Einkommenssteuern - Slowenien</t>
  </si>
  <si>
    <t>Sanzioni imposte sul reddito - Slovenia</t>
  </si>
  <si>
    <t>Strafen Einkommenssteuern - Slowenien</t>
  </si>
  <si>
    <t>Interessi imposte sul reddito - Slovenia</t>
  </si>
  <si>
    <t>Zinsen Einkommenssteuern - Slowenien</t>
  </si>
  <si>
    <t>I.V.A. - Slovenia</t>
  </si>
  <si>
    <t>MwSt. - Slowenien</t>
  </si>
  <si>
    <t>Sanzioni I.V.A. - Slovenia</t>
  </si>
  <si>
    <t>Strafen MwSt. - Slowenien</t>
  </si>
  <si>
    <t>Interessi I.V.A. - Slovenia</t>
  </si>
  <si>
    <t>Zinsen MwSt. - Slowenien</t>
  </si>
  <si>
    <t>Imposta sui premi assicurativi - Slovenia</t>
  </si>
  <si>
    <t>Steuer auf Versicherungspraemien - Slowenien</t>
  </si>
  <si>
    <t>Sanzioni su imposta premi assicurativi  -Slovenia</t>
  </si>
  <si>
    <t>Strafen Betr. Steuer Versicherungspraemien - SI</t>
  </si>
  <si>
    <t>Interessi su imposta premi assicurativi -Slovenia</t>
  </si>
  <si>
    <t>Zinsen Betr. Steuer Versicherungspraemien - SI</t>
  </si>
  <si>
    <t>Ulteriori interessi art.9 dir. 2008/55/C.E. - Slovenia</t>
  </si>
  <si>
    <t>Weitere Zinsen - Art. 9 Richtl.2008/55/EWG - SI</t>
  </si>
  <si>
    <t>Spese di esecuzione - Slovenia</t>
  </si>
  <si>
    <t>Exekutionsspesen - Slowenien</t>
  </si>
  <si>
    <t>Imposte sulle successioni e donazioni - Slovenia</t>
  </si>
  <si>
    <t>Steuern auf Erbschaften und Schenkungen - Slowenien</t>
  </si>
  <si>
    <t>Sanzioni imposte e successioni e donazioni - Slovenia</t>
  </si>
  <si>
    <t>Strafen Steuern auf Erbschaften und Schenkungen - Slowenien</t>
  </si>
  <si>
    <t>Interessi Imposte successioni e donazioni - Slovenia</t>
  </si>
  <si>
    <t>Zinsen Steuern auf Erbschaften und Schenkungen - Slowenien</t>
  </si>
  <si>
    <t>Imposte e dazi nazionali su beni immbobili - Slovenia</t>
  </si>
  <si>
    <t>Steuern und nat. Abgaben auf Immobilien - Slowenien</t>
  </si>
  <si>
    <t>Sanzioni imposte e dazi nazionali su beni immbobili - Slovenia</t>
  </si>
  <si>
    <t>Strafen Steuern und nat. Abgaben auf Immobilien - Slowenien</t>
  </si>
  <si>
    <t>Interessi imposte e dazi nazionali su beni immbobili - Slovenia</t>
  </si>
  <si>
    <t>Zinsen Steuern und nat. Abgaben auf Immobilien - Slowenien</t>
  </si>
  <si>
    <t>Dazi/imposte naz. utilizzo/proprieta'  mezzi trasporto - Slovenia</t>
  </si>
  <si>
    <t>Nat. Abg./Steu. Nutzung/Besitz Transportmittel - Slowenien</t>
  </si>
  <si>
    <t>Sanzioni dazi/imp. naz. utilizzo proprieta' mezzi trasporto -Slovenia</t>
  </si>
  <si>
    <t>Strafen nat. Abg./Steu. Nutzung/Besitz Transportmittel - Slowenien</t>
  </si>
  <si>
    <t>Interessi dazi/imp.naz.utilizzo/proprieta' mezzi trasporto - Slovenia</t>
  </si>
  <si>
    <t>Zinsen nat. Abg./Steu. Nutzung/Besitz Transportmittel - Slowenien</t>
  </si>
  <si>
    <t>Somme F.E.A.O.G. - Slovenia</t>
  </si>
  <si>
    <t>Summen FEAOG  - Slowenien</t>
  </si>
  <si>
    <t>Contributi e dazi zuccheri - Slovenia</t>
  </si>
  <si>
    <t>Beitraege und Zoelle Zucker - Slowenien</t>
  </si>
  <si>
    <t>Dazio - Slovenia</t>
  </si>
  <si>
    <t>Zoll  - Slowenien</t>
  </si>
  <si>
    <t>MwSt - Slowenien</t>
  </si>
  <si>
    <t>Accise - Slovenia</t>
  </si>
  <si>
    <t>Akzise  - Slowenien</t>
  </si>
  <si>
    <t>Interessi - Slovenia</t>
  </si>
  <si>
    <t>Zinsen  - Slowenien</t>
  </si>
  <si>
    <t>Sanzioni - Slovenia</t>
  </si>
  <si>
    <t>Strafen - Slowenien</t>
  </si>
  <si>
    <t>Spese - Slovenia</t>
  </si>
  <si>
    <t>Spesen - Slowenien</t>
  </si>
  <si>
    <t>Ulteriori interessi - art. 9 dir.76/308/C.E.E. - Slovenia</t>
  </si>
  <si>
    <t>Weitere Zinsen - Art. 9 Richtl.76/308/EWG  - Slowenien</t>
  </si>
  <si>
    <t>Altri dazi/imp.riscossi Stato richiedente o per suo conto - Slovenia</t>
  </si>
  <si>
    <t>Sonstige eingez. Abg./Steu. beantr. Staat od. auf d. Rechn.-Slowenien</t>
  </si>
  <si>
    <t>Sanzioni altri dazi/imp.riscossi Stato richiedente - Slovenia</t>
  </si>
  <si>
    <t>Strafen sonst. eingez. Abg./Steu. beantr. Staat - Slowenien</t>
  </si>
  <si>
    <t>Interessi altri dazi/imp.riscossi Stato richiedente - Slovenia</t>
  </si>
  <si>
    <t>Zinsen sonstige eingez. Abg./Steu. beantr. Staat - Slowenien</t>
  </si>
  <si>
    <t>Dazi/imp. riscossi da ripartiz. territ. e amm.tive - Slovenia</t>
  </si>
  <si>
    <t>Abg./Steu. aus terr. u. verwal. Aufteilg. - Slowenien</t>
  </si>
  <si>
    <t>Sanzioni dazi/imp. riscossi da ripartiz. territ. e amm.tive -Slovenia</t>
  </si>
  <si>
    <t>Strafen Abg./Steu. aus terr. u. verwal. Aufteilg. - Slowenien</t>
  </si>
  <si>
    <t>Interessi dazi/imp. riscossi da ripartiz. territ. e amm.tive-Slovenia</t>
  </si>
  <si>
    <t>Zinsen Abg./Steu. aus terr. u. verwal. Aufteilg. - Slowenien</t>
  </si>
  <si>
    <t>Altri crediti di natura tributaria -Slovenia</t>
  </si>
  <si>
    <t>Sonstige Steuerverbindlichkeiten - Slowenien</t>
  </si>
  <si>
    <t>Sanzioni altri crediti di natura tributaria - Slovenia</t>
  </si>
  <si>
    <t>Strafen sonstige Steuerverbindlichkeiten - Slowenien</t>
  </si>
  <si>
    <t>Interessi altri crediti di natura tributaria - Slovenia</t>
  </si>
  <si>
    <t>Zinsen sonstige Steuerverbindlichkeiten - Slowenien</t>
  </si>
  <si>
    <t>Tasse certificati e documenti proc. amm.tive -  Slovenia</t>
  </si>
  <si>
    <t>Abgaben Bescheinigungen und Unterl. Verw.verfahren - Slowenien</t>
  </si>
  <si>
    <t>Imposte locali - Slovenia</t>
  </si>
  <si>
    <t>Lokale Steuern - Slowenien</t>
  </si>
  <si>
    <t>Sanzioni imposte locali -  Slovenia</t>
  </si>
  <si>
    <t>Strafen lokale Steuern - Slowenien</t>
  </si>
  <si>
    <t>Interessi imposte locali - Slovenia</t>
  </si>
  <si>
    <t>Zinsen lokale Steuern - Slowenien</t>
  </si>
  <si>
    <t>Ulteriori importi imposte locali - Slovenia</t>
  </si>
  <si>
    <t>Weitere Beträge lokale Steuern - Slowenien</t>
  </si>
  <si>
    <t>Imposte sul reddito - Slovacchia</t>
  </si>
  <si>
    <t>Einkommenssteuern - Slowakei</t>
  </si>
  <si>
    <t>Sanzioni imposte sul reddito - Slovacchia</t>
  </si>
  <si>
    <t>Strafen Einkommenssteuern - Slowakei</t>
  </si>
  <si>
    <t>Interessi imposte sul reddito - Slovacchia</t>
  </si>
  <si>
    <t>Zinsen Einkommenssteuern - Slowakei</t>
  </si>
  <si>
    <t>I.V.A. - Slovacchia</t>
  </si>
  <si>
    <t>MwSt. - Slowakei</t>
  </si>
  <si>
    <t>Sanzioni I.V.A. - Slovacchia</t>
  </si>
  <si>
    <t>Strafen MwSt. - Slowakei</t>
  </si>
  <si>
    <t>Interessi I.V.A. - Slovacchia</t>
  </si>
  <si>
    <t>Zinsen MwSt. - Slowakei</t>
  </si>
  <si>
    <t>Imposta sui premi assicurativi - Slovacchia</t>
  </si>
  <si>
    <t>Steuer auf Versicherungspraemien - Slowakei</t>
  </si>
  <si>
    <t>Sanzioni su imposta premi assicurativi-Slovacchia</t>
  </si>
  <si>
    <t>Strafen Betr. Steuer Versicherungspraemien - SK</t>
  </si>
  <si>
    <t>Interessi su imposta premi assicur. -Slovacchia</t>
  </si>
  <si>
    <t>Zinsen Betr. Steuer Versicherungspraemien - SK</t>
  </si>
  <si>
    <t>Ulter. interessi art.9 dir. 2008/55/C.E. - Slovacchia</t>
  </si>
  <si>
    <t>Weitere Zinsen - Art. 9 Richtl.2008/55/EWG - SK</t>
  </si>
  <si>
    <t>Spese di esecuzione - Slovacchia</t>
  </si>
  <si>
    <t>Exekutionsspesen - Slowakei</t>
  </si>
  <si>
    <t>Imposte sulle successioni e donazioni - Slovacchia</t>
  </si>
  <si>
    <t>Steuern auf Erbschaften und Schenkungen - Slow. Rep.</t>
  </si>
  <si>
    <t>Sanzioni imposte e successioni e donazioni - Slovacchia</t>
  </si>
  <si>
    <t>Strafen Steuern auf Erbschaften und Schenkungen - Slow. Rep.</t>
  </si>
  <si>
    <t>Interessi Imposte successioni e donazioni - Slovacchia</t>
  </si>
  <si>
    <t>Zinsen Steuern auf Erbschaften und Schenkungen - Slow. Rep.</t>
  </si>
  <si>
    <t>Imposte e dazi nazionali su beni immbobili - Slovacchia</t>
  </si>
  <si>
    <t>Steuern und nat. Abgaben auf Immobilien - Slow. Rep.</t>
  </si>
  <si>
    <t>Sanzioni imposte e dazi nazionali su beni immbobili - Slovacchia</t>
  </si>
  <si>
    <t>Strafen Steuern und nat. Abgaben auf Immobilien - Slow. Rep.</t>
  </si>
  <si>
    <t>Interessi imposte e dazi nazionali su beni immbobili - Slovacchia</t>
  </si>
  <si>
    <t>Zinsen Steuern und nat. Abgaben auf Immobilien - Slow. Rep.</t>
  </si>
  <si>
    <t>Dazi/imposte naz. utilizzo/proprieta'  mezzi trasporto - Slovacchia</t>
  </si>
  <si>
    <t>Nat. Abg./Steu. Nutzung/Besitz Transportmittel - Slow. Rep.</t>
  </si>
  <si>
    <t>Sanzioni dazi/imp.naz. utilizzo proprieta' mezzi trasporto-Slovacchia</t>
  </si>
  <si>
    <t>Strafen nat. Abg./Steu. Nutzung/Besitz Transportmittel - Slow. Rep.</t>
  </si>
  <si>
    <t>Interessi dazi/imp.naz.utilizzo/proprieta' mezzi trasporto-Slovacchia</t>
  </si>
  <si>
    <t>Zinsen nat. Abg./Steu. Nutzung/Besitz Transportmittel - Slow. Rep.</t>
  </si>
  <si>
    <t>Somme F.E.A.O.G. - Slovacchia</t>
  </si>
  <si>
    <t>Summen FEAOG  - Slowakei</t>
  </si>
  <si>
    <t>Contributi e dazi zuccheri - Slovacchia</t>
  </si>
  <si>
    <t>Beitraege und Zoelle Zucker - Slowakei</t>
  </si>
  <si>
    <t>Dazio - Slovacchia</t>
  </si>
  <si>
    <t>Zoll - Slowakei</t>
  </si>
  <si>
    <t>MwSt - Slowakei</t>
  </si>
  <si>
    <t>Accise - Slovacchia</t>
  </si>
  <si>
    <t>Akzise - Slowakei</t>
  </si>
  <si>
    <t>Interessi - Slovacchia</t>
  </si>
  <si>
    <t>Zinsen - Slowakei</t>
  </si>
  <si>
    <t>Sanzioni - Slovacchia</t>
  </si>
  <si>
    <t>Strafen - Slowakei</t>
  </si>
  <si>
    <t>Spese - Slovacchia</t>
  </si>
  <si>
    <t>Spesen - Slowakei</t>
  </si>
  <si>
    <t>Ulteriori interessi - art. 9 dir.76/308/C.E.E. - Slovacchia</t>
  </si>
  <si>
    <t>Weitere Zinsen - Art. 9 Richtl.76/308/EWG  - Slowakei</t>
  </si>
  <si>
    <t>Altri dazi/imp.riscossi Stato richiedente o per suo conto -Slovacchia</t>
  </si>
  <si>
    <t>Sonstige eingez. Abg./Steu. beantr. Staat od. auf d. Rechn.-Slow. Re.</t>
  </si>
  <si>
    <t>Sanzioni altri dazi/imp.riscossi Stato richiedente - Slovacchia</t>
  </si>
  <si>
    <t>Strafen sonst. eingez. Abg./Steu. beantr. Staat - Slow. Rep.</t>
  </si>
  <si>
    <t>Interessi altri dazi/imp.riscossi Stato richiedente - Slovacchia</t>
  </si>
  <si>
    <t>Zinsen sonstige eingez. Abg./Steu. beantr. Staat - Slow. Rep.</t>
  </si>
  <si>
    <t>Dazi/imp. riscossi da ripartiz. territ. e amm.tive - Slovacchia</t>
  </si>
  <si>
    <t>Abg./Steu. aus terr. u. verwal. Aufteilg. - Slow. Rep.</t>
  </si>
  <si>
    <t>Sanzioni dazi/imp. riscossi da ripartiz. territ. amm.tive-Slovacchia</t>
  </si>
  <si>
    <t>Strafen Abg./Steu. aus terr. u. verwal. Aufteilg. - Slow. Rep.</t>
  </si>
  <si>
    <t>Interessi dazi/imp. riscossi da ripartiz. territ. amm.tive-Slovacchia</t>
  </si>
  <si>
    <t>Zinsen Abg./Steu. aus terr. u. verwal. Aufteilg. - Slow. Rep.</t>
  </si>
  <si>
    <t>Altri crediti di natura tributaria - Slovacchia</t>
  </si>
  <si>
    <t>Sonstige Steuerverbindlichkeiten - Slow. Rep.</t>
  </si>
  <si>
    <t>Sanzioni altri crediti di natura tributaria - Slovacchia</t>
  </si>
  <si>
    <t>Strafen sonstige Steuerverbindlichkeiten - Slow. Rep.</t>
  </si>
  <si>
    <t>Interessi altri crediti di natura tributaria - Slovacchia</t>
  </si>
  <si>
    <t>Zinsen sonstige Steuerverbindlichkeiten - Slow. Rep.</t>
  </si>
  <si>
    <t>Tasse certificati e documenti proc. amm.tive - Slovacchia</t>
  </si>
  <si>
    <t>Abgaben Bescheinigungen und Unterl. Verw.verfahren - Slow. Rep.</t>
  </si>
  <si>
    <t>Territorio - tributi speciali catastali - rendita presunta</t>
  </si>
  <si>
    <t>Territorium -Spezielle Katastersteuer - vermutlicher Ertrag</t>
  </si>
  <si>
    <t>Territorio - sanzioni mancanti adempimenti catastali rendita presunta</t>
  </si>
  <si>
    <t>Territorium -  Strafen fehlende katasterl. ErfÜllung vermutl. Ertrag</t>
  </si>
  <si>
    <t>Territorio - interessi rendita presunta</t>
  </si>
  <si>
    <t>Territorium - Zinsen vermutlicher Betrag</t>
  </si>
  <si>
    <t>Territorio - oneri accessori connessi alla rendita presunta</t>
  </si>
  <si>
    <t>Territorium - Zusaetzliche Belastung verbunden mit vermutl. Ertrag</t>
  </si>
  <si>
    <t>Territorio - sanzioni per mancati adempimenti catastali</t>
  </si>
  <si>
    <t>Territorium - Strafen fuer fehlende katasterliche Erfuellung</t>
  </si>
  <si>
    <t>Territorio - imposta ipotecaria</t>
  </si>
  <si>
    <t>Territorium - Hypothekensteuer</t>
  </si>
  <si>
    <t>Territorio - imposta ipotecaria interessi</t>
  </si>
  <si>
    <t>Territorium - Hypothekensteuer Zinsen</t>
  </si>
  <si>
    <t>Territorio - imposta di bollo</t>
  </si>
  <si>
    <t>Territorium - Stempelsteuer</t>
  </si>
  <si>
    <t>Territorio - imposta di bollo interessi</t>
  </si>
  <si>
    <t>Territorium - Stempelsteuer Zinsen</t>
  </si>
  <si>
    <t>Territorio - tassa ipotecaria</t>
  </si>
  <si>
    <t>Territorium - Hypothekengebuehr</t>
  </si>
  <si>
    <t>Territorio - tassa ipotecaria interessi</t>
  </si>
  <si>
    <t>Territorium - Hypothekengebuehr Zinsen</t>
  </si>
  <si>
    <t>Territorio-sanz..amm/multe/oblazioni inflitte da aut. giud. e amm.ve</t>
  </si>
  <si>
    <t>Territ.-Verw.str./Geldstr./Bussgeldz. verh.v. gerichtl. u. verw. Beh.</t>
  </si>
  <si>
    <t>Territorio - entrate eventuali concernenti il Ministero delle Finanze</t>
  </si>
  <si>
    <t>Territorium - eventuelle Einnahmen betreffend des Finanzministeriums</t>
  </si>
  <si>
    <t>Territorio - recupero spese anticipate volture catastali</t>
  </si>
  <si>
    <t>Territorium - Rueckholung verauslagte Kosten katasterl. Umschreibung</t>
  </si>
  <si>
    <t>Territorio - tributi speciali catastali</t>
  </si>
  <si>
    <t>Territorium - Spezielle katasterliche Abgaben</t>
  </si>
  <si>
    <t>Territorio - tributi speciali catastali interessi</t>
  </si>
  <si>
    <t>Territorium - Spezielle katasterliche Abgaben Zinsen</t>
  </si>
  <si>
    <t>Territorio - sanzione pecuniaria imposte e tasse ipotecarie</t>
  </si>
  <si>
    <t>Territorium - Geldstrafen Hypothekensteuern- und gebuehren</t>
  </si>
  <si>
    <t>Territorio-spese-onorari-diritti liquidati da Commissioni Tributarie</t>
  </si>
  <si>
    <t>Territorium - Kosten-Honorare-Ansprueche der Steuerkommission</t>
  </si>
  <si>
    <t>Territorio - rimborsi e concorsi diversi per verifiche straordinarie</t>
  </si>
  <si>
    <t>Territorium - Erstattungen u. versch. Ausschr. fuer besond.Pruefungen</t>
  </si>
  <si>
    <t>Territorio-servizi inform.resi,anche via telematica, da ag.territorio</t>
  </si>
  <si>
    <t>Gebiet-Informationsdienste,auch telematisch,von Agentur des Gebietes</t>
  </si>
  <si>
    <t>Territorio - spese missioni e servizio esterno attivita' in surroga</t>
  </si>
  <si>
    <t>Territorium - Kosten fuer Reisekosten u.Aussendienst Ersatzaktivitaet</t>
  </si>
  <si>
    <t>Territorio-spese redazione atti aggiorn.catasto attivita' in surroga</t>
  </si>
  <si>
    <t>Territorium-Abfassungskosten akt. Akte Katasteramt Ersatztaetigkeit</t>
  </si>
  <si>
    <t>Territorio-recupero spese di notif. per accert. attivita' in surroga</t>
  </si>
  <si>
    <t>Territ.-Rueckholung Zustellungskosten fuer Festst.Ersatztaetigkeit</t>
  </si>
  <si>
    <t>Territorio - interessi su oneri per attivita' in surroga</t>
  </si>
  <si>
    <t>Territorium - Zinsen auf Honorare fuer Ersatztaetigkeiten</t>
  </si>
  <si>
    <t>Spese generali istruttoria attivita' rendita presunta non registrata</t>
  </si>
  <si>
    <t>Allg. Untersuchungsspesen angen. nicht registrierte Ertragstätigkeit</t>
  </si>
  <si>
    <t>Spese forfetarie sopralluogo attivita'rendita presunta non registrata</t>
  </si>
  <si>
    <t>Pauschalspesen Lokalaugenschein ang. nicht reg. Ertragstätigkeit</t>
  </si>
  <si>
    <t>Territorio - interessi di mora legge 26/01/1961 n.29</t>
  </si>
  <si>
    <t>Gebiet - Verzugszinsen Gesetz 26/01/1961 N.29</t>
  </si>
  <si>
    <t>Territorio - indennita' ed interessi di mora legge 26/01/1961 n.29</t>
  </si>
  <si>
    <t>Gebiet - Verzugsgebuehr und -Zinsen Gesetz 26/01/1961 N.29</t>
  </si>
  <si>
    <t>Territorio - imposta ipotecaria interessi maggiore rateazione</t>
  </si>
  <si>
    <t>Gebiet - Hypothekarsteuer Zinsen Mehrratenaufteilung</t>
  </si>
  <si>
    <t>Territorio - imposta di bollo - interessi maggiore rateazione</t>
  </si>
  <si>
    <t>Gebiet - Stempelsteuer - Zinsen Mehrratenaufteilung</t>
  </si>
  <si>
    <t>Territorio-sanzione pecuniaria imposte e tasse ipotecarie e catastali interessi maggiore rateazione</t>
  </si>
  <si>
    <t>Gebiet-Geldstrafe Hypothekar- und Katastersteuern und -Abgabn Zinsen Mehrratenaufteilung</t>
  </si>
  <si>
    <t>Territorio -spese per missioni e servizio esterno l.311/04 art.1 comma 336</t>
  </si>
  <si>
    <t>Gebiet-Spesen fuer Aussendienst G.311/04 Art.1 Absatz 336</t>
  </si>
  <si>
    <t>Territorio -spese redazione atti aggiornamento catasto urbano e terreni l.311/04 art.1 comma 336</t>
  </si>
  <si>
    <t>Gebiet-Spesen Abfassung Akte Staedt.und Laendl.Kataster G.311/04 Art.1 Absatz 336</t>
  </si>
  <si>
    <t>Territorio - recupero spese di notifica per accertamento l.311/04 art.1 comma 336</t>
  </si>
  <si>
    <t>Gebiet - Einhebung Zustellungsspesen fuer Feststellung G.311/04 Art.1 Absatz 336</t>
  </si>
  <si>
    <t>Territorio - sanzione pecuniaria imposta di bollo interessi maggiore rateazione</t>
  </si>
  <si>
    <t>Gebiet - Geldstrafe Stempelgebuehr Zinsen Mehrratenaufteilung</t>
  </si>
  <si>
    <t>Territorio-maggiore rateaz.su interessi di mora legge 26/01/1961 n.29</t>
  </si>
  <si>
    <t>Gebiet - Mehrratenauft. auf Verzugszinsen Gesetz 26/01/1961 Nr.29</t>
  </si>
  <si>
    <t>Territorio - interessi maggiore rateazione su spese l311/04 art. 1 comma 336</t>
  </si>
  <si>
    <t>Gebiet - Zinsen Mehrratenaufteilung auf Spesen G.311/04 Art.1 Absatz 336</t>
  </si>
  <si>
    <t>Territorio - imposta catastale - interessi maggiore rateazione</t>
  </si>
  <si>
    <t>Territorium - Katastergebuehr - Zinsen Ratenzahlung</t>
  </si>
  <si>
    <t>Territorio - imposta ipotecaria - condono fiscale</t>
  </si>
  <si>
    <t>Gebiet - Hypothekarsteuer - Steuererlass</t>
  </si>
  <si>
    <t>Territorio interessi maggiore rateazione</t>
  </si>
  <si>
    <t>Gebiet - Zinsen Mehrratenaufteilung</t>
  </si>
  <si>
    <t>Territorio - diritti catastali e di scritturato - condono fiscale</t>
  </si>
  <si>
    <t>Gebiet - Katastergebuehren - Steuererlass</t>
  </si>
  <si>
    <t>Gebiet-Rueckerst. und versch.Beitraege fuer ausserord.Ueberpruefungen</t>
  </si>
  <si>
    <t>Territorio - imposta catastale interessi</t>
  </si>
  <si>
    <t>Gebiet - Katastersteuer Zinsen</t>
  </si>
  <si>
    <t>Territorio - imposta catastale</t>
  </si>
  <si>
    <t>Gebiet - Katastersteuer</t>
  </si>
  <si>
    <t>Territorio-sanz.amm. multe inflitte da aut. giudiz. e amm.ve-oblazioni interessi maggiore rateazione</t>
  </si>
  <si>
    <t>Gebiet-Verw.Strafen auferlegt von Gerichts-und Verw.Beh.-Erlass Zinsen Mehrratenauft.</t>
  </si>
  <si>
    <t>Territorio-sanz.amm. multe inflitte da aut. giudiz. e amm.ve-oblazioni</t>
  </si>
  <si>
    <t>Gebiet-Verw.Strafen auferlegt von Verw.- und Gerichtsbeh.-Geldbussen</t>
  </si>
  <si>
    <t>Territorio - definizione situazioni e  pendenze imposta ipotecaria</t>
  </si>
  <si>
    <t>Gebiet-Regelung Situation und Angelegenheiten Hypothekarsteuer</t>
  </si>
  <si>
    <t>Territorio -  somme dei contraenti con amministrazione statale</t>
  </si>
  <si>
    <t>Gebiet-Betraege der Vertragspartner mit Staatsverwaltung</t>
  </si>
  <si>
    <t>Territorio-definizione situazioni e pendenze dir.catastali e scritt.</t>
  </si>
  <si>
    <t>Gebiet-Regelung Situation und Angelegenheiten Katastergebuehren</t>
  </si>
  <si>
    <t>Territorio-spese onorari e diritti liquidati da commissioni tributarie int. magg.rateazione</t>
  </si>
  <si>
    <t>Gebiet-Spesen Honorare u. Gebuehren von Steuerkommision liquidiert Zinsen Ratenzahlung</t>
  </si>
  <si>
    <t>Territorio-spese onorari, diritti liquidati da commissioni tributarie</t>
  </si>
  <si>
    <t>Gebiet-Spesen Honorare und Gebuehren von Steuerkommision liquidiert</t>
  </si>
  <si>
    <t>Gebiet - Hypothekarsteuer Zinsen</t>
  </si>
  <si>
    <t>Gebiet - Hypothekarsteuer</t>
  </si>
  <si>
    <t>Gebiet - Stempelsteuer Zinsen</t>
  </si>
  <si>
    <t>Gebiet - Stempelsteuer</t>
  </si>
  <si>
    <t>Territorio - entrate eventuali concernenti il Ministero delle Finanze interessi maggiore rateazione</t>
  </si>
  <si>
    <t>Gebiet - Eventuelle Einnahmen betreffend das Finanzministerium Zinsen Mehrratenaufteilung</t>
  </si>
  <si>
    <t>Gebiet-Eventuelle Einnahmen betreffend das Finanzministerium</t>
  </si>
  <si>
    <t>Territorio - rec. spese giustizia, spese anticipate volture catastali interessi maggiore rateazione</t>
  </si>
  <si>
    <t>Gebiet- Einbring.Gerichtsspesen vorausgez.Katasterumschr. Zinsen Ratenaufteilung</t>
  </si>
  <si>
    <t>Territorio - rec. spese giustizia, spese anticipate volture catastali</t>
  </si>
  <si>
    <t>Gebiet-Einbr. Gerichtsspesen,vorgestr. Spesen Katasterumschreibung</t>
  </si>
  <si>
    <t>Territorio-sanzione pecuniaria imposte e tasse ipotecarie e catastali</t>
  </si>
  <si>
    <t>Gebiet-Geldstrafe Hypothekar- und Katastersteuern und -Gebuehren</t>
  </si>
  <si>
    <t>Territorio - sanzione pecuniaria imposta di bollo</t>
  </si>
  <si>
    <t>Gebiet - Geldstrafe Stempelsteuer</t>
  </si>
  <si>
    <t>Territorio - tassa ipotecaria - interessi maggiore rateazione</t>
  </si>
  <si>
    <t>Gebiet - Hypothekarsteuer - Zinsen Mehrratenaufteilung</t>
  </si>
  <si>
    <t>Gebiet - Hypothekargebuehr</t>
  </si>
  <si>
    <t>Territorio - proventi del servizio ipotecario e di conservatoria int.magg.rateaz.</t>
  </si>
  <si>
    <t>Territorium - Ertraege Hypothekendienst und Einbehaltung Zinsen Ratenzahlung</t>
  </si>
  <si>
    <t>Territorio - proventi del servizio ipotecario e di conservatoria</t>
  </si>
  <si>
    <t>Gebiet - Einnhamen des Hypothekar- und Grundbuchamtes</t>
  </si>
  <si>
    <t>Territorio-crediti deriv.da sentenza della Corte dei Conti interessi</t>
  </si>
  <si>
    <t>Gebiet - Forderungen aus Urteil des Rechnungshofes - Zinsen</t>
  </si>
  <si>
    <t>Territorio-crediti derivanti da sentenza della Corte dei Conti-spese</t>
  </si>
  <si>
    <t>Gebiet - Forderungen aus Urteil des Rechnungshofes - Spesen</t>
  </si>
  <si>
    <t>Territorio - crediti derivanti da sentenza della Corte dei Conti</t>
  </si>
  <si>
    <t>Gebiet - Forderungen aus Urteil des Rechnungshofes</t>
  </si>
  <si>
    <t>Territorio - tributi speciali per servizi resi dal Ministero Finanze interessi maggiore rateazione</t>
  </si>
  <si>
    <t>Gebiet-Sonderabgaben fuer Dienste des Finanzminist. Zinsen Mehrratenauft.</t>
  </si>
  <si>
    <t>Territorio - tributi speciali per servizi resi dal Ministero Finanze</t>
  </si>
  <si>
    <t>Gebiet-Spezialabgaben fuer vom Finanzministerium erbrachte Dienste</t>
  </si>
  <si>
    <t>Consorio Bonifica Dese Sile</t>
  </si>
  <si>
    <t>Consorzio bonifica Bacchiglione Brenta</t>
  </si>
  <si>
    <t>Consorzio Parmigiana Moglia</t>
  </si>
  <si>
    <t>Consorzio difesa produzione intensive</t>
  </si>
  <si>
    <t>Consorzio difesa produzioni intensive ante riforma</t>
  </si>
  <si>
    <t>Terreni Demanio</t>
  </si>
  <si>
    <t>Staatsgruende</t>
  </si>
  <si>
    <t>Terreni Demanio ferrovie</t>
  </si>
  <si>
    <t>Eisenbahn Staatsgruende</t>
  </si>
  <si>
    <t>Terreni privati</t>
  </si>
  <si>
    <t>private Gruende</t>
  </si>
  <si>
    <t>Terreni privati montani</t>
  </si>
  <si>
    <t>private Berggruende</t>
  </si>
  <si>
    <t>Terreni famiglie numerose</t>
  </si>
  <si>
    <t>Gruende Grossfamilien</t>
  </si>
  <si>
    <t>Terreni ante riforma</t>
  </si>
  <si>
    <t>Terreni bonifiche</t>
  </si>
  <si>
    <t>Gruende Bonifizierungen</t>
  </si>
  <si>
    <t>Terreni opera nazionale combattenti</t>
  </si>
  <si>
    <t>Gruende Nat.Frontkaempfer</t>
  </si>
  <si>
    <t>C.S.S.N. - recupero somme erroneamente rimborsate</t>
  </si>
  <si>
    <t>nat.Sanitaetsdienstkasse-Einbr.irrtueml.rueckverg.Betraege</t>
  </si>
  <si>
    <t>Magg. imposta IRPEG a seguito redd.agev. art.a c.11bis l.133/99-imp.</t>
  </si>
  <si>
    <t>Steuerzuschl.IRPEG infolge beguenst.Einkommen Art. A C:11 bis G.133/99-Steuer</t>
  </si>
  <si>
    <t>Registro imposta success.eredita' interessi</t>
  </si>
  <si>
    <t>Register Erbschaftssteuern Zinsen</t>
  </si>
  <si>
    <t>Registro imposta success.eredita' accessori</t>
  </si>
  <si>
    <t>Register Erbschaftssteuern Nebenspesen</t>
  </si>
  <si>
    <t>Registro imposta success. eredita' sanzione pecuniaria</t>
  </si>
  <si>
    <t>Register Erbschaftssteuern Geldstrafe</t>
  </si>
  <si>
    <t>Registro imposta success. eredita'</t>
  </si>
  <si>
    <t>Register Erbschaftssteuern</t>
  </si>
  <si>
    <t>Fabbricati demanio</t>
  </si>
  <si>
    <t>Staatsgebaeude</t>
  </si>
  <si>
    <t>Fabbricati demanio ferrovie</t>
  </si>
  <si>
    <t>Eisenbahn Staatsgebaeude</t>
  </si>
  <si>
    <t>Fabbricati privati redditi fino 10 milioni</t>
  </si>
  <si>
    <t>Gebaeubesteuer priv. Einkommen bis 10 Millionen</t>
  </si>
  <si>
    <t>Fabbricati privati esenti da contr.fognature</t>
  </si>
  <si>
    <t>Gebaeubesteuer priv.v.Kanalis.Beitrag befreit</t>
  </si>
  <si>
    <t>Fabbricati famiglie numerose chinino</t>
  </si>
  <si>
    <t>Gebaeubesteuer Grossfamilien Chinino</t>
  </si>
  <si>
    <t>Fabbricati privati eccedenti 10 milioni</t>
  </si>
  <si>
    <t>Gebaeubesteuer private ueber 10 Millionen</t>
  </si>
  <si>
    <t>Fabbricati soggetti tassabili base bilancio</t>
  </si>
  <si>
    <t>Gebaeubesteuer Bilanzbesteuerung unterworfen</t>
  </si>
  <si>
    <t>Fabbricati opera nazionale combattenti</t>
  </si>
  <si>
    <t>Gebaeubesteuer nat.Frontkaempfer</t>
  </si>
  <si>
    <t>Fabbricati ante riforma</t>
  </si>
  <si>
    <t>Magg. imposta IRPERG a seguito reddito agevolato art.a c.11 bis l.133/99 - interessi</t>
  </si>
  <si>
    <t>Steuerzuschl.IRPEG infolge beguenst.Einkommen Art. A C:11 bis G.133/99-Zinsen</t>
  </si>
  <si>
    <t>Fabbricati di lusso</t>
  </si>
  <si>
    <t>Luxusgebaeudesteuer</t>
  </si>
  <si>
    <t>Fabbricati di lusso eccedenti 10 milioni</t>
  </si>
  <si>
    <t>Luxusgebaeudesteuer ueber 10 Millionen</t>
  </si>
  <si>
    <t>Fabbricati sopratassa</t>
  </si>
  <si>
    <t>Gebaeudesteuer Zuschlag</t>
  </si>
  <si>
    <t>Ricchezza mobile imposta</t>
  </si>
  <si>
    <t>Einkommenssteuer Abgabe</t>
  </si>
  <si>
    <t>Einkommensteuer steuer</t>
  </si>
  <si>
    <t>Magg.imposta IRPEG a seguito reddito agev.art.a c.11bis l.133/99-sanz</t>
  </si>
  <si>
    <t>Steuerzuschl.IRPEG infolge beguenst.Einkommen Art. A C:11 bis G.133/99-Strafe</t>
  </si>
  <si>
    <t>Registro imposta success.donaz.interessi</t>
  </si>
  <si>
    <t>Register Erbschafts-Schenkungsst. - Zinsen</t>
  </si>
  <si>
    <t>Registro imposta success.donaz.accessori</t>
  </si>
  <si>
    <t>Register Erbschafts-Schenkungsst. - Nebensp.</t>
  </si>
  <si>
    <t>Registro imposta success.donaz. sanz. pecun.</t>
  </si>
  <si>
    <t>Register Erbschafts-Schenkungsst.-Geldstrafe</t>
  </si>
  <si>
    <t>Registro imposta success.donaz.</t>
  </si>
  <si>
    <t>Register Erbschafts-Schenkungssteuer</t>
  </si>
  <si>
    <t>Ricchezza mobile tributo ante riforma</t>
  </si>
  <si>
    <t>Registro imposta suc.val.globale interessi</t>
  </si>
  <si>
    <t>Register Erbschaftsst. Gesamtwert Zinsen</t>
  </si>
  <si>
    <t>Registro imposta suc.val.globale accessori</t>
  </si>
  <si>
    <t>Register Erbschaftsst. Gesamtwert Nebenspesen</t>
  </si>
  <si>
    <t>Registro imposta suc.val. globale sanzione pecuniaria</t>
  </si>
  <si>
    <t>Register Erbschaftsst. Gesamtwert Geldstrafe</t>
  </si>
  <si>
    <t>Registro imposta suc.val.globale sanzione pecuniaria</t>
  </si>
  <si>
    <t>Registro imposta suc. val. globale</t>
  </si>
  <si>
    <t>Register Erbschaftssteuer auf Gesamtwert</t>
  </si>
  <si>
    <t>Registro imposta donazioni interessi</t>
  </si>
  <si>
    <t>Register Schenkungssteuer Zinsen</t>
  </si>
  <si>
    <t>Registro imposta donazioni accessori</t>
  </si>
  <si>
    <t>Register Schenkungssteuer Nebenspesen</t>
  </si>
  <si>
    <t>Registro imposta donazioni sanzione pecuniaria</t>
  </si>
  <si>
    <t>Register Schenkungssteuer Geldstrafe</t>
  </si>
  <si>
    <t>Registro imposta donazioni</t>
  </si>
  <si>
    <t>Register Schenkungssteuer</t>
  </si>
  <si>
    <t>Registro imposta donaz.val.globale interessi</t>
  </si>
  <si>
    <t>Register Schenkungsst. Gesamtwert Zinsen</t>
  </si>
  <si>
    <t>Registro imposta donaz.val.globale accessori</t>
  </si>
  <si>
    <t>Register Schenkungsst. Gesamtwert Nebenspesen</t>
  </si>
  <si>
    <t>Registro imposta donaz.val. globale sanzione pecuniaria</t>
  </si>
  <si>
    <t>Register Schenkungsst. Gesamtwert Geldstrafe</t>
  </si>
  <si>
    <t>Registro imposta donaz.val.globale sanzione pecuniaria</t>
  </si>
  <si>
    <t>Registro imposta donaz.val. globale</t>
  </si>
  <si>
    <t>Register Schenkungssteuer auf Gesamtwert</t>
  </si>
  <si>
    <t>Ricchezza mobile interessi</t>
  </si>
  <si>
    <t>Einkommensteuer zinsen</t>
  </si>
  <si>
    <t>Ricchezza mobile sanzione</t>
  </si>
  <si>
    <t>Einkommenssteuer Strafe</t>
  </si>
  <si>
    <t>Imposta sul valore aggiunto</t>
  </si>
  <si>
    <t>Mehrwertsteuer</t>
  </si>
  <si>
    <t>Einkommensteuer strafe</t>
  </si>
  <si>
    <t>Utili societa soprat.magg.4,50 ritardata iscrizione</t>
  </si>
  <si>
    <t>Gesell.Gewinn Zuschlag-Aufschl.4,50 versp.Eintr.</t>
  </si>
  <si>
    <t>Utili societa' omesso versamento</t>
  </si>
  <si>
    <t>Gesell.Gewinn  unterlassene Einzahlung</t>
  </si>
  <si>
    <t>Utili societa' sopratassa omesso versamento</t>
  </si>
  <si>
    <t>Gesell.Gewinn  Zuschlag-unterl.Einzahlung</t>
  </si>
  <si>
    <t>Utili societa' sopratassa magg.2,50 ritardata iscrizione</t>
  </si>
  <si>
    <t>Gesell.Gewinn Zuschlag-Aufschl.2,50 versp.Eintr.</t>
  </si>
  <si>
    <t>Utili societa' maggiorazione 2,50 ritardata iscrizione</t>
  </si>
  <si>
    <t>Gesell.Gewinn  Aufschl.2,50 versp.Eintr.</t>
  </si>
  <si>
    <t>Terreni maggiorazione 2,50 ritardata iscrizione</t>
  </si>
  <si>
    <t>Grundsteuer Aufschl.2,50 versp.Eintr.</t>
  </si>
  <si>
    <t>I.G.E. professionisti maggior.2,50 ritardata iscrizione</t>
  </si>
  <si>
    <t>all.Eink.St.Freiberufler Aufschl.2,50 versp.Eintr.</t>
  </si>
  <si>
    <t>Fabbricati maggiorazione 2,50 ritardata iscrizione</t>
  </si>
  <si>
    <t>Gebaeudesteuer Aufschl.2,50 versp.Eintr.</t>
  </si>
  <si>
    <t>Complementare maggiorazione ritardata iscrizione</t>
  </si>
  <si>
    <t>Komplementaerst. Aufschl.versp.Eintr.</t>
  </si>
  <si>
    <t>Complementare rivalsa maggiorazione ritardata iscrizione</t>
  </si>
  <si>
    <t>Komplementaerst. Indir.Aufschl.versp.Eintr.</t>
  </si>
  <si>
    <t>Societa'e obbligazioni maggiorazione ritardata iscrizione</t>
  </si>
  <si>
    <t>Gesellsch.St.u.St.Schuldverschr. Aufschl.versp.Eintr.</t>
  </si>
  <si>
    <t>I.G.E. professionisti maggiore rateazione</t>
  </si>
  <si>
    <t>all.Eink.St.Freiberufler Mehrratenaufteilung</t>
  </si>
  <si>
    <t>Fabbricati maggiore rateazione</t>
  </si>
  <si>
    <t>Gebaeudesteuer Mehrratenaufteilung</t>
  </si>
  <si>
    <t>Ricchezza mobile interessi maggiore rateazione</t>
  </si>
  <si>
    <t>Einkommensteuer zinsen ratenzahlg</t>
  </si>
  <si>
    <t>I.V.A. sanzione pecuniaria</t>
  </si>
  <si>
    <t>MwSt. Geldstrafe</t>
  </si>
  <si>
    <t>Complementare maggiore rateazione</t>
  </si>
  <si>
    <t>Komplementaersteuer Mehrratenaufteilung</t>
  </si>
  <si>
    <t>Redditi agrari demanio</t>
  </si>
  <si>
    <t>Agrarertraege Staatsgr.</t>
  </si>
  <si>
    <t>Redditi agrari privati</t>
  </si>
  <si>
    <t>Agrarertraege private</t>
  </si>
  <si>
    <t>Redditi agrari privati terreni montani</t>
  </si>
  <si>
    <t>Agrarertraege private Berggruende</t>
  </si>
  <si>
    <t>Trib.soppressi-interessi sospensione riscoss.</t>
  </si>
  <si>
    <t>abgeschaffte Abg.-Zinsen a.ausgesetzte Einhebung</t>
  </si>
  <si>
    <t>Imposta fabbricazione olio di oliva</t>
  </si>
  <si>
    <t>Fabrikationssteuer Olivenoel Fabrikationssteuer Olivenoel</t>
  </si>
  <si>
    <t>Fabbricazione olio di oliva interessi di mora</t>
  </si>
  <si>
    <t>Fabrikationssteuer Olivenoel Verzugszinsen</t>
  </si>
  <si>
    <t>Tributi soppressi - interessi chirografari</t>
  </si>
  <si>
    <t>Gestrichene Abgaben - nachrangige Zinsen</t>
  </si>
  <si>
    <t>Complementare progressiva ritenuta d acconto</t>
  </si>
  <si>
    <t>Komplementaersteuer progressiver Steuereinbehalt</t>
  </si>
  <si>
    <t>I.V.A. sanzione pecuniaria erario</t>
  </si>
  <si>
    <t>MwSt. Geldstrafe aerar</t>
  </si>
  <si>
    <t>Complementare diretta eccedente 10 milioni</t>
  </si>
  <si>
    <t>Komplementaersteuer direkt ueber 10 Millionen</t>
  </si>
  <si>
    <t>Complementare diretta</t>
  </si>
  <si>
    <t>Komplementaersteuer direkt</t>
  </si>
  <si>
    <t>Complementare progressiva addizionale 10%</t>
  </si>
  <si>
    <t>Komplementaerst.progressiv Zusatzgebuehr 10%</t>
  </si>
  <si>
    <t>Complementare di rivalsa aliquota 1,50</t>
  </si>
  <si>
    <t>Komplementaersteuer indirekt Steuersatz 1,50</t>
  </si>
  <si>
    <t>Complementare di rivalsa conguaglio</t>
  </si>
  <si>
    <t>Komplementaersteuer indirekt Ausgleich</t>
  </si>
  <si>
    <t>Complementare di rivalsa aliquota 4%</t>
  </si>
  <si>
    <t>Komplementaersteuer indirekt Steuersatz 4%</t>
  </si>
  <si>
    <t>Complementare diretta sopratassa</t>
  </si>
  <si>
    <t>Komplementaersteuer indirekt Zuschlag</t>
  </si>
  <si>
    <t>Complementare di rivalsa sopratassa</t>
  </si>
  <si>
    <t>I.V.A. interessi</t>
  </si>
  <si>
    <t>MwSt. Zinsen</t>
  </si>
  <si>
    <t>Pena pecuniaria art.97 D.P.R. 602/73</t>
  </si>
  <si>
    <t>Geldstrafe Art. 97 DPR 602/73</t>
  </si>
  <si>
    <t>Imposta sulle societa</t>
  </si>
  <si>
    <t>Gesellschaftsteuer</t>
  </si>
  <si>
    <t>Imposta sulle obbligazioni</t>
  </si>
  <si>
    <t>Steuer auf Schuldverschreibungen</t>
  </si>
  <si>
    <t>Imposta su societa e obbligazioni sopratassa</t>
  </si>
  <si>
    <t>Gesellsch.St.u.Steuer a. Schuldverschr. Zuschl.</t>
  </si>
  <si>
    <t>Fabbricati maggiorazione addizionale l.801/70</t>
  </si>
  <si>
    <t>Gebaeudesteuer erhoehter Aufschl. G.801/70</t>
  </si>
  <si>
    <t>Ricchezza mobile maggior.addizionale l.801/70</t>
  </si>
  <si>
    <t>Einkommensteuer erhoehter Aufschl. G.801/70</t>
  </si>
  <si>
    <t>Complementare maggior.addizionale l.801/70</t>
  </si>
  <si>
    <t>Komplementaerst. erhoehter Aufschl. G.801/70</t>
  </si>
  <si>
    <t>Trib.comunali maggior.addizionale l.801/70</t>
  </si>
  <si>
    <t>Gemeindeabgaben erhoehter Aufschl. G.801/70</t>
  </si>
  <si>
    <t>Trib.provinciali maggior.addizionale l.801/70</t>
  </si>
  <si>
    <t>Provinzialabgaben erhoehter Aufschl. G.801/70</t>
  </si>
  <si>
    <t>Imposta camerale maggior.addizionale l.801/70</t>
  </si>
  <si>
    <t>Handeslkammerabgabe erhoehter Aufschl. G.801/70</t>
  </si>
  <si>
    <t>Contributi idraulici terreni</t>
  </si>
  <si>
    <t>Beitraege a. wasserwirtschaftl. Gruende</t>
  </si>
  <si>
    <t>Complementare rivalsa maggior.addizionale</t>
  </si>
  <si>
    <t>Komplementaerst indirekt erhoehter Aufschlag</t>
  </si>
  <si>
    <t>Contributi idraulici fabbricati</t>
  </si>
  <si>
    <t>Beitraege a. wasserwirtschaftl.Gebaeude</t>
  </si>
  <si>
    <t>Canoni case funzionari dello Stato</t>
  </si>
  <si>
    <t>Mietzins Haeuser d. Staatsfunktionaere</t>
  </si>
  <si>
    <t>Compensi amministratori-Sindaci sopratassa</t>
  </si>
  <si>
    <t>Entgeld Verwalter u. Rechn.Pr. Zuschlag</t>
  </si>
  <si>
    <t>Compensi amm.ri-sindaci soprat.magg.maggiorazione ritardata iscriz.</t>
  </si>
  <si>
    <t>Entgeld Verwalter/Rechn.Pr. Zuschl.-Aufschl.versp.Eintr.</t>
  </si>
  <si>
    <t>I.V.A. diritti e compensi a terzi</t>
  </si>
  <si>
    <t>MwSt. Gebuehren u. Verguetungen an Dritte</t>
  </si>
  <si>
    <t>Utili societa'magg.ne 4,50 maggiorazione ritardata iscrizione</t>
  </si>
  <si>
    <t>Gesellschaftsgewinn Aufschl. 4,50 versp. Eintr.</t>
  </si>
  <si>
    <t>Terreni maggiorazione 4,50 maggiorazione ritardata iscrizione</t>
  </si>
  <si>
    <t>Grundsteuer Aufschl. 4,50 versp. Eintr.</t>
  </si>
  <si>
    <t>I.G.E. professionisti magg.ne 4,50 maggiorazione ritardata iscrizione</t>
  </si>
  <si>
    <t>all.Eink.St.Freiberufler Aufschl. 4,50 versp. Eintr.</t>
  </si>
  <si>
    <t>Fabbricati maggiorazione 4,50 maggiorazione ritardata iscrizione</t>
  </si>
  <si>
    <t>Gebaeudesteuer Aufschl. 4,50 versp. Eintr.</t>
  </si>
  <si>
    <t>Complementare maggiorazione 4,50 maggiorazione ritardata iscrizione</t>
  </si>
  <si>
    <t>Komplementaerst. Aufschl. 4,50 versp. Eintr.</t>
  </si>
  <si>
    <t>Complementare rivalsa magg.ne 4,50 maggiorazione ritardata iscrizione</t>
  </si>
  <si>
    <t>Komplementaerst.ind. Aufschl. 4,50 versp. Eintr.</t>
  </si>
  <si>
    <t>Tassa ispezione impianti prodotti chimici</t>
  </si>
  <si>
    <t>Inspektionsgeb.Anlagen f. chemische Produkte</t>
  </si>
  <si>
    <t>Riserve di caccia</t>
  </si>
  <si>
    <t>Jagdreviere</t>
  </si>
  <si>
    <t>Tassa ispezione farmacie</t>
  </si>
  <si>
    <t>Contributo farmacie non rurali</t>
  </si>
  <si>
    <t>Tassa ispezione officine farmaceutiche</t>
  </si>
  <si>
    <t>Inspektionsgeb. Pharmazeutische Laboratorien</t>
  </si>
  <si>
    <t>Tassa ispezione apparecchi radiologici</t>
  </si>
  <si>
    <t>Contrib.miglioria opere eseguite dallo Stato</t>
  </si>
  <si>
    <t>Meliorierungsbeitrag v. staat. durchg.Arbeiten</t>
  </si>
  <si>
    <t>Recupero addizionale l.801/70</t>
  </si>
  <si>
    <t>Einbringung Steueraufschl. G.801/70</t>
  </si>
  <si>
    <t>Risarcimento danni di guerra recupero</t>
  </si>
  <si>
    <t>Einbring. Kriegsschaedenverguetung</t>
  </si>
  <si>
    <t>Annualita danneggiati spese ric.ni immobili</t>
  </si>
  <si>
    <t>Jahresquote Spesen Wiederaufbau Immob.</t>
  </si>
  <si>
    <t>I.G.E. professionisti</t>
  </si>
  <si>
    <t>all.Eink.St. Freiberufler</t>
  </si>
  <si>
    <t>I.G.E. professionisti maggiorazione 10%</t>
  </si>
  <si>
    <t>all.Eink.St. Freiberufler Aufschlag 10%</t>
  </si>
  <si>
    <t>Recupero addizionale 10% l.23/12/66 n. 1142</t>
  </si>
  <si>
    <t>Einbringung Steueraufschl.10% G.23/12/66, Nr.1142</t>
  </si>
  <si>
    <t>I.G.E. professionisti sopratassa</t>
  </si>
  <si>
    <t>all.Eink.St. Freiberufler Zuschlag</t>
  </si>
  <si>
    <t>Spese prenotate nei giudizi</t>
  </si>
  <si>
    <t>vorgemerkte Spesen in Rechtsverfahren</t>
  </si>
  <si>
    <t>Erariali-recupero addizionale l. 7/2/68 n.27</t>
  </si>
  <si>
    <t>Staatssteuern-Einbr.Zusatzsteuer G. 7/2/68 Nr.27</t>
  </si>
  <si>
    <t>Enti locali-recup.addizionale l.7/2/68 n.27</t>
  </si>
  <si>
    <t>lok.Koerpersch.-Einbringung.Zusatzsteuer G. 7/2/68 Nr.27</t>
  </si>
  <si>
    <t>Recupero addizionale l.26/11/55 n.1177</t>
  </si>
  <si>
    <t>Einbring.Zusatzsteuer G. 26/11/55 Nr.1177</t>
  </si>
  <si>
    <t>Recupero addizionale ECA</t>
  </si>
  <si>
    <t>Einbring.Zusatzsteuer Grundfuersoge</t>
  </si>
  <si>
    <t>Imposta straordinaria immobiliare sui terreni</t>
  </si>
  <si>
    <t>ausserord. Immobiliensteuer auf Gruende</t>
  </si>
  <si>
    <t>Imposta straordinaria immobiliare fabbricati</t>
  </si>
  <si>
    <t>ausserord. Immobiliensteuer auf Gebaeude</t>
  </si>
  <si>
    <t>Imposta straord. immobiliare terreni riscatti</t>
  </si>
  <si>
    <t>ausserord. Immobiliensteuer a.abgeloeste Gruende</t>
  </si>
  <si>
    <t>Imposta straord.immobil.fabbricati riscatti</t>
  </si>
  <si>
    <t>ausserord. Immobiliensteuer a.abgeloeste Gebaeude</t>
  </si>
  <si>
    <t>Pena pecuniaria utili distribuiti da societa</t>
  </si>
  <si>
    <t>Geldstrafe Gewinnverteilung Gesellschaft</t>
  </si>
  <si>
    <t>Imposta ordinaria sul patrimonio</t>
  </si>
  <si>
    <t>ordentl.Vermoegenssteuer</t>
  </si>
  <si>
    <t>Imposta ordinaria sul patrimonio sopratassa</t>
  </si>
  <si>
    <t>ordentl.Vermoegenssteuer Zuschlag</t>
  </si>
  <si>
    <t>Straord.proporzionale patrimonio privati-enti</t>
  </si>
  <si>
    <t>ausserord.Proport.Vermoegensst.private-Koerpersch.</t>
  </si>
  <si>
    <t>Straord.proporz.sul patrimonio-enti-decennale</t>
  </si>
  <si>
    <t>ausserord.Proport.Vermoegensst-Koerp.-zehnjaehrig</t>
  </si>
  <si>
    <t>Straor.proporz.patrim.societa-enti morali 4%</t>
  </si>
  <si>
    <t>ausserord.Proport.Vermoegensst.Gesell.-oeff.K. 4%</t>
  </si>
  <si>
    <t>I.V.A. imposta da condono</t>
  </si>
  <si>
    <t>MwSt. Steuererlass</t>
  </si>
  <si>
    <t>Straor.proporz.patrim.societa-enti morali 2%</t>
  </si>
  <si>
    <t>ausserord.Proport.Vermoegensst.Gesell.-oeff.K 2%</t>
  </si>
  <si>
    <t>Straor.proporz.patrim.societa-enti morali 3%</t>
  </si>
  <si>
    <t>ausserord.Proport.Vermoegensst.Gesell.-oeff.K 3%</t>
  </si>
  <si>
    <t>Straord.proporz. sul patrimonio-sopratassa</t>
  </si>
  <si>
    <t>ausserord.Proport.Vermoegensst.-Zuschlag</t>
  </si>
  <si>
    <t>Straord.progressiva patrimonio senza magg.ne</t>
  </si>
  <si>
    <t>ausserord.Proport.Vermoegensst.ohne Aufschlag</t>
  </si>
  <si>
    <t>Straord.progressiva patrimonio con magg.ne 2%</t>
  </si>
  <si>
    <t>ausserord.progr.Vermoegensst.mit 2% Aufschlag</t>
  </si>
  <si>
    <t>Straord. progressiva patrimonio-sopratassa</t>
  </si>
  <si>
    <t>ausserord.progr.Vermoegensst.- Zuschlag</t>
  </si>
  <si>
    <t>Straord.progr.patrimonio maggioraz.rit.iscr.</t>
  </si>
  <si>
    <t>ausserord.progr.Vermoegensst.Aufschlag versp.Eintr.</t>
  </si>
  <si>
    <t>Contributo contro la disoccupazione</t>
  </si>
  <si>
    <t>Beitrag gegen Arbeitslosigkeit</t>
  </si>
  <si>
    <t>Contributo contro disoccupazione sopratassa</t>
  </si>
  <si>
    <t>Beitrag gegen Arbeitslosigkeit Zuschlag</t>
  </si>
  <si>
    <t>Contributo contro la disoccupazione interessi</t>
  </si>
  <si>
    <t>Beitrag gegen Arbeitslosigkeit Zinsen</t>
  </si>
  <si>
    <t>Ritenuta acconto t.u.29/1/58 n.645 sopratassa</t>
  </si>
  <si>
    <t>Steuereinbehalte E.T. 29/1/58 Nr.645 Zuschlag</t>
  </si>
  <si>
    <t>Imposta straordinaria profitti di guerra</t>
  </si>
  <si>
    <t>ausserord.Steuer auf Kriegsgewinne</t>
  </si>
  <si>
    <t>I.V.A. sanzione pecuniaria da condono</t>
  </si>
  <si>
    <t>MwSt. Geldstrafe aus Steuererlass</t>
  </si>
  <si>
    <t>Profitti di guerra sopratassa</t>
  </si>
  <si>
    <t>Kriegsgewinne Zuschlag</t>
  </si>
  <si>
    <t>Avocazione profitti contingenza</t>
  </si>
  <si>
    <t>Rueckforderung Gewinne Teuerungszulage</t>
  </si>
  <si>
    <t>Avocazione profitti contingenza sopratassa</t>
  </si>
  <si>
    <t>Rueckforderung Gewinne Teuerungszulage Zuschl.</t>
  </si>
  <si>
    <t>Avocazione profitti di regime</t>
  </si>
  <si>
    <t>Rueckforderung Gewinne</t>
  </si>
  <si>
    <t>Avocazione profitti di regime sopratassa</t>
  </si>
  <si>
    <t>Rueckforderung Gewinne Zuschlag</t>
  </si>
  <si>
    <t>Avocazione profitti di guerra</t>
  </si>
  <si>
    <t>Rueckforderung Kriegsgewinne</t>
  </si>
  <si>
    <t>Rimborso inter.indeb.corrisp.trib.soppressi</t>
  </si>
  <si>
    <t>Rueckerst.nicht geschuldeter Zinsen a.aufgel.Abgaben</t>
  </si>
  <si>
    <t>Compl.sup.10 milioni-maggioraz. 10% condono</t>
  </si>
  <si>
    <t>Komplementaerst.ueb.10 Mill.-Aufschl. 10% Steuererlass</t>
  </si>
  <si>
    <t>Imp.famiglia sup.5 milioni-Magg.ne 10% condon</t>
  </si>
  <si>
    <t>Familiensteuer ueber 5 Mill.-Aufschl. 10% Steuererlass</t>
  </si>
  <si>
    <t>I.V.A. interessi da condono</t>
  </si>
  <si>
    <t>MwSt. Zinsen auf Steuererlass</t>
  </si>
  <si>
    <t>Terreni sovrimposta prov.le-comunale</t>
  </si>
  <si>
    <t>Terreni sovrimposta provinciale</t>
  </si>
  <si>
    <t>Fabbricati sovrimposta prov.le-comunale</t>
  </si>
  <si>
    <t>Fabbricati sovrimposta provinciale</t>
  </si>
  <si>
    <t>Addiz.prov. I.C.A.P. ditte fuori prov.redd.cat.c/1</t>
  </si>
  <si>
    <t>Ricchezza mobile add.le prov.le-camer.cat/b</t>
  </si>
  <si>
    <t>Ricchezza mobile add.le prov.le-camer.cat.c/1</t>
  </si>
  <si>
    <t>Addiz.prov. I.C.A.P. ditte fuori prov.redd.cat.b</t>
  </si>
  <si>
    <t>Ricchezza mobile addiz.prov.le-camer.-cat.b</t>
  </si>
  <si>
    <t>Ricchezza mobile addiz.prov.le-camer.-cat.c/1</t>
  </si>
  <si>
    <t>Addiz.le I.C.A.P. sogg.tass.bilancio fuori prov.</t>
  </si>
  <si>
    <t>R.M.addiz.prov.cam.soggetti tassab.-bilancio</t>
  </si>
  <si>
    <t>I.V.A. imposta da condono l.413/91</t>
  </si>
  <si>
    <t>MwSt. Steuererlass G.413/91</t>
  </si>
  <si>
    <t>Rimborso spese mancato pagamento occupazione spazi ed aree pubbliche - provincia</t>
  </si>
  <si>
    <t>Spesenrueckverg. unterl.Einz. Nutzung oeff.Grund und Bodens</t>
  </si>
  <si>
    <t>Occupazione spazi aree pubbliche Provincia sanzione pecuniaria</t>
  </si>
  <si>
    <t>Nutzung oeffentlichen Grund und Bodens Provinz Geldstrafe</t>
  </si>
  <si>
    <t>Occupazione spazi ed aree pubbliche Provincia</t>
  </si>
  <si>
    <t>Nutzung oeffentlGrund und Bodens Provinz</t>
  </si>
  <si>
    <t>Add.occ.spazi aree pubbl.l.27/2/78 n.43 prov</t>
  </si>
  <si>
    <t>Contributi miglioria provinciale</t>
  </si>
  <si>
    <t>Landesmeliorierungsbeitraege</t>
  </si>
  <si>
    <t>Contributo miglioria prov.le concorso Stato</t>
  </si>
  <si>
    <t>Addiz.occupaz.spazi aree pubbliche provincia</t>
  </si>
  <si>
    <t>I.V.A. sanzione pecuniar. da condono l.413/91</t>
  </si>
  <si>
    <t>MwSt. Geldstrafe aus Steuererlass G.413/91</t>
  </si>
  <si>
    <t>Imposta camerale ditte fuori provincia</t>
  </si>
  <si>
    <t>Imposta camer.redditi esenti ricchezza mob</t>
  </si>
  <si>
    <t>I.V.A. interessi da condono l.413/91</t>
  </si>
  <si>
    <t>MwSt. Zinsen auf Steuererlass G.413/91</t>
  </si>
  <si>
    <t>Imposta camerale di patente</t>
  </si>
  <si>
    <t>Ente provinciale turismo quota proporzionale</t>
  </si>
  <si>
    <t>Acconto imposta persone giuridiche tributo ante riforma</t>
  </si>
  <si>
    <t>Tributo acconto ILOR tributo ante riforma</t>
  </si>
  <si>
    <t>I.V.A. fondo previdenza Ministero Finanze</t>
  </si>
  <si>
    <t>MwSt. Vorsorgefond Finanzministerium</t>
  </si>
  <si>
    <t>Ente provinciale turismo quota fissa</t>
  </si>
  <si>
    <t>Conguaglio ILOR terreni tributo ante riforma</t>
  </si>
  <si>
    <t>Conguaglio ILOR fabbricati tributo ante riforma</t>
  </si>
  <si>
    <t>U.T.I.F. - imposta fabbr.spiriti</t>
  </si>
  <si>
    <t>UTIF - Fabrikationssteuer auf Spirituosen</t>
  </si>
  <si>
    <t>I.V.A. fondo previdenza Guardia di finanza</t>
  </si>
  <si>
    <t>MwSt. Vorsorgefond Finanzpolizei</t>
  </si>
  <si>
    <t>Azienda autonoma soggiorno cura turismo</t>
  </si>
  <si>
    <t>Recupero imposta soggiorno tributo ante riforma</t>
  </si>
  <si>
    <t>Rec. imposta sogg. e turismo tributo ante riforma</t>
  </si>
  <si>
    <t>Risarcimento danni superf.abusiv.disboscata</t>
  </si>
  <si>
    <t>Provincia - recupero spese</t>
  </si>
  <si>
    <t>I.V.A. fondo previdenza pubblica sicurezza</t>
  </si>
  <si>
    <t>MwSt. Vorsorgefond oeffentliche Sicherheit</t>
  </si>
  <si>
    <t>Provinciali-maggiorazione 2,50 rit.iscrizione</t>
  </si>
  <si>
    <t>Provinzabgaben - Erhoehung 2,50 verspaetete Eintr.</t>
  </si>
  <si>
    <t>Provinciali-maggiorazione rit.iscrizione</t>
  </si>
  <si>
    <t>Provinz-Aufschlag versp. Einschreibung</t>
  </si>
  <si>
    <t>Provinciali-maggiorazione 2,50 maggior rateazione</t>
  </si>
  <si>
    <t>Provinzabgaben - Erhoehung 2,50 Mehrratenaufteilung</t>
  </si>
  <si>
    <t>Contributo assistenza ospedaliera</t>
  </si>
  <si>
    <t>Regione recupero spese</t>
  </si>
  <si>
    <t>Regione recupero anticipazioni</t>
  </si>
  <si>
    <t>U.T.I.F. - imposta fabbr.birra</t>
  </si>
  <si>
    <t>UTIF-Fabrikationssteuer Bier</t>
  </si>
  <si>
    <t>I.V.A. fondo previdenza Carabinieri</t>
  </si>
  <si>
    <t>MwSt. Vorsorgefond Carabinieri</t>
  </si>
  <si>
    <t>Regione interessi ritardata iscrizione</t>
  </si>
  <si>
    <t>I.V.A. fondo previdenza Corpo Forestale</t>
  </si>
  <si>
    <t>MwSt. Vorsorgefond Forstleute</t>
  </si>
  <si>
    <t>Imposta di famiglia</t>
  </si>
  <si>
    <t>Familiensteuer</t>
  </si>
  <si>
    <t>Imposta valore locativo</t>
  </si>
  <si>
    <t>Mietwertsteuer</t>
  </si>
  <si>
    <t>Imposta sul valore locativo ante riforma</t>
  </si>
  <si>
    <t>Imposta valore locativo iscrizione provvisoria</t>
  </si>
  <si>
    <t>Mietwertsteuer  provisorische eintragung</t>
  </si>
  <si>
    <t>Imposta valore locat.redditi ecc. 10 milioni</t>
  </si>
  <si>
    <t>Mietwertsteuer Einkommen ueber 10 millionen</t>
  </si>
  <si>
    <t>Imposta di famiglia sanzione pecuniaria</t>
  </si>
  <si>
    <t>Familiensteuer Geldstrafe</t>
  </si>
  <si>
    <t>Maggior. per prolungata rateazione - tributi comunali</t>
  </si>
  <si>
    <t>Imposta di famiglia iscrizione provvisoria</t>
  </si>
  <si>
    <t>Familiensteuer provisorische Eintragung</t>
  </si>
  <si>
    <t>Imposta famiglia redditi eccedenti 10 milioni</t>
  </si>
  <si>
    <t>Familiensteuer Einkommen ueber 10 millionen</t>
  </si>
  <si>
    <t>Imposta famiglia redd.ecc.10 milioni iscrizione provvisoria</t>
  </si>
  <si>
    <t>Familienst. Einkommen ueb.10 mio. prov. eintrag.</t>
  </si>
  <si>
    <t>U.T.I.F. - imposta fabbr.zucchero</t>
  </si>
  <si>
    <t>UTIF - Fabrikationssteuer Zucker</t>
  </si>
  <si>
    <t>Imposta sui pianoforti</t>
  </si>
  <si>
    <t>Steuer auf Klaviere</t>
  </si>
  <si>
    <t>Imposta sui bigliardi</t>
  </si>
  <si>
    <t>Steuer auf Billard</t>
  </si>
  <si>
    <t>Tariffa rifiuti attivita varie</t>
  </si>
  <si>
    <t>Muellentsorgungstarif versch.</t>
  </si>
  <si>
    <t>Tariffa smaltimento rifiuti</t>
  </si>
  <si>
    <t>Muellentsorgungstarif</t>
  </si>
  <si>
    <t>Imposta sulle vetture</t>
  </si>
  <si>
    <t>Fahrzeugsteuer</t>
  </si>
  <si>
    <t>Imposta sulle barche</t>
  </si>
  <si>
    <t>Bootssteuer</t>
  </si>
  <si>
    <t>Imposta sui domestici</t>
  </si>
  <si>
    <t>Hausangestelltensteuer</t>
  </si>
  <si>
    <t>U.T.I.F. - imposta fabbr.materie zuccherine</t>
  </si>
  <si>
    <t>UTIF - Fabrikationssteuer Suessstoffe</t>
  </si>
  <si>
    <t>Imposta sul bestiame</t>
  </si>
  <si>
    <t>Steuer auf Vieehhaltung</t>
  </si>
  <si>
    <t>Imposta sugli animali caprini</t>
  </si>
  <si>
    <t>Steuer auf Ziegenhaltung</t>
  </si>
  <si>
    <t>Accisa sul  carbone, lignite e coke per carburazione e combustione</t>
  </si>
  <si>
    <t>Verbrauchsst. auf Kohle, Braunkohle, Koks für Verbrennung und Antrieb</t>
  </si>
  <si>
    <t>Imposta sui cani</t>
  </si>
  <si>
    <t>Hundesteuer</t>
  </si>
  <si>
    <t>Imposta famiglia conguaglio anni precedenti</t>
  </si>
  <si>
    <t>Familiensteuer ausgleich vorhergehender jahre</t>
  </si>
  <si>
    <t>Contrib.fognature conguaglio anni precedenti</t>
  </si>
  <si>
    <t>Kanaliserungsbeitrag ausgleich vorhergehender jahre</t>
  </si>
  <si>
    <t>U.T.I.F. - imposta fabbr.olio di semi</t>
  </si>
  <si>
    <t>UTIF - Fabrikationssteuer Samenoel</t>
  </si>
  <si>
    <t>Imposta comunale di patente</t>
  </si>
  <si>
    <t>Gemeindepatentsteuer</t>
  </si>
  <si>
    <t>Imposta comunale patente cong anni precedenti</t>
  </si>
  <si>
    <t>Gemeindepatentsteuer ausgleich vorhergehender jahre</t>
  </si>
  <si>
    <t>Accisa su oli e grassi ani.li e veg.li per carburazione e combustione</t>
  </si>
  <si>
    <t>Verbrauchsst. auf Öl, tier. und pflanzl. Fette für Verbr. und Antrieb</t>
  </si>
  <si>
    <t>Imposta di licenza</t>
  </si>
  <si>
    <t>Lizenzsteuer</t>
  </si>
  <si>
    <t>Imposta comunale esercizio imprese arti professionali</t>
  </si>
  <si>
    <t>Gemeindegewerbesteuer</t>
  </si>
  <si>
    <t>Sanz.pecun.omessa tardiva pres.denuncia ICIAP</t>
  </si>
  <si>
    <t>Geldstrafe unterl.verspaetete Vorlage  ICIAP-Erklaerung</t>
  </si>
  <si>
    <t>Sanz.pecu.infed.inesatta incom.denuncia ICIAP</t>
  </si>
  <si>
    <t>Geldstrafe falsche/ungenaue/unvollstaendige ICIAP-Erklaerung</t>
  </si>
  <si>
    <t>Sanz.pecun. omesso parz.tardivo versam. ICIAP</t>
  </si>
  <si>
    <t>Geldstrafe unterlassene/teilweise/verspaetete ICIAP-Einzahlung</t>
  </si>
  <si>
    <t>Sanzione pecuniaria ICIAP</t>
  </si>
  <si>
    <t>Geldstrafe ICIAP</t>
  </si>
  <si>
    <t>Interessi moratori ICIAP</t>
  </si>
  <si>
    <t>Verzugszinsen ICIAP</t>
  </si>
  <si>
    <t>Altri diritti e accessori - ICIAP</t>
  </si>
  <si>
    <t>Weitere Gebuehren u. Nebenspesen ICIAP</t>
  </si>
  <si>
    <t>Interessi ritardata iscrizione ICIAP</t>
  </si>
  <si>
    <t>Zinsen verspaetete Eintragung ICIAP</t>
  </si>
  <si>
    <t>ICIAP interessi maggiore rateazione</t>
  </si>
  <si>
    <t>ICIAP Zinsen Mehrratenaufteilung</t>
  </si>
  <si>
    <t>Imposta regionale sulla benzina per autotrazione della reg. Piemonte</t>
  </si>
  <si>
    <t>Benzinsteuer für Kraftfahrzeuge IRBA, Region Piemont</t>
  </si>
  <si>
    <t>Imposta sulle pubblicita</t>
  </si>
  <si>
    <t>Werbesteuer</t>
  </si>
  <si>
    <t>Imposta sulle mostre</t>
  </si>
  <si>
    <t>Steuer auf Aufstellungen</t>
  </si>
  <si>
    <t>Interessi su sopratassa - rifiuti solidi</t>
  </si>
  <si>
    <t>Muellentsorgungsgeb. - Zinsen auf Zuschlag</t>
  </si>
  <si>
    <t>Sanz.pecuniaria - tassa rifiuti solidi urbani</t>
  </si>
  <si>
    <t>Muellentsorgungsgebuehr - Geldstrafe</t>
  </si>
  <si>
    <t>Interessi - tassa rifiuti solidi urbani</t>
  </si>
  <si>
    <t>Muellentsorgungsgebuehr - Zinsen</t>
  </si>
  <si>
    <t>Sanzione pecuniaria -tassa rifiuti solidi urbani</t>
  </si>
  <si>
    <t>Interessi - rifiuti attivita' varie</t>
  </si>
  <si>
    <t>Muellentsorgung verschied. Taetigk. - Zinsen</t>
  </si>
  <si>
    <t>Interessi su soprat.-rifiuti attivita' varie</t>
  </si>
  <si>
    <t>Muellentsorgung verschied. Taetigk. - Zinsen a. Zuschlag</t>
  </si>
  <si>
    <t>Sanz. pecuniaria - rifiuti attivita' varie</t>
  </si>
  <si>
    <t>Muellentsorgung verschied. Taetigk. - Zinsen Geldstrafe</t>
  </si>
  <si>
    <t>Interessi di mora sull'IRBA della regione Piemonte</t>
  </si>
  <si>
    <t>Verzugszinsen Benzinsteuer IRBA, Region Piemont</t>
  </si>
  <si>
    <t>Imposta sulle macchine caffe' espresso</t>
  </si>
  <si>
    <t>Steuer auf espresso-kaffeemaschinen</t>
  </si>
  <si>
    <t>Rifiuti attivita varie e trib.provinciale</t>
  </si>
  <si>
    <t>Muellentsorg.versch.Taetigk.u. Landesabgaben</t>
  </si>
  <si>
    <t>Tassa smaltimento rifiuti e tributo provinciale</t>
  </si>
  <si>
    <t>Muellentsorgungsgebuehr u. Landesabgaben</t>
  </si>
  <si>
    <t>Addizionale imposta cani l.27/2/78 n.43</t>
  </si>
  <si>
    <t>Hundezusatzsteuer G. 27/2/78 Nr. 43</t>
  </si>
  <si>
    <t>Addizionale imposta cani l. 27/2/78 n. 43</t>
  </si>
  <si>
    <t>Hundezusatzsteuer G. 27/2/78 Nr.43</t>
  </si>
  <si>
    <t>Add.occ.spazi aree pubbl.comune l.27/2/78 n.43</t>
  </si>
  <si>
    <t>Zusatzst.Nutz.Oeff.Grund U.Bodens Gemeinde G.27/2/78 N.43</t>
  </si>
  <si>
    <t>Add.occ.spazi aree pubbl.mostre l.27/2/78 n.43</t>
  </si>
  <si>
    <t>Zusatzst.Nutz.Oeff.Grund U.Bodens F.Ausstell. G.27/2/78 Nr.43</t>
  </si>
  <si>
    <t>Add.le occupaz.spazi ed aree pubbliche comune</t>
  </si>
  <si>
    <t>Zusatzst.Nutzung. Oeff.Grund U.Bodens Gemeinde</t>
  </si>
  <si>
    <t>Imposta regionale sulla benzina per autotrazione della reg. Umbria</t>
  </si>
  <si>
    <t>Benzinsteuer für Kraftfahrzeuge IRBA, Region Umbrien</t>
  </si>
  <si>
    <t>Tassa smaltimento rifiuti solidi urbani</t>
  </si>
  <si>
    <t>Muellentsorgungsgebuehr</t>
  </si>
  <si>
    <t>Rifiuti attivita varie</t>
  </si>
  <si>
    <t>Muellentsorgung verschiedene Taetigkeiten</t>
  </si>
  <si>
    <t>Add. occupazione spazi aree pubbliche-comune</t>
  </si>
  <si>
    <t>Zusatzst.Nutz.Oeff.Grund U.Bodens Gemeinde</t>
  </si>
  <si>
    <t>Maggiorazione rifiuti solidi urbani</t>
  </si>
  <si>
    <t>Muellentsorgung Aufschlag</t>
  </si>
  <si>
    <t>Rif.solidi urbani anno 1989 l.12-11-90 n.331</t>
  </si>
  <si>
    <t>Muellentsorgung jahr  1989 G. 12/11/90 Nr.331</t>
  </si>
  <si>
    <t>Rif.solidi urbani anno 90 l.12-11-90 n.331</t>
  </si>
  <si>
    <t>Muellentsorgung jahr  90 G. 12/11/90 Nr.331</t>
  </si>
  <si>
    <t>Rif.solidi urbani anno 1991 l.12-11-90 n.331</t>
  </si>
  <si>
    <t>Muellentsorgung jahr  1991 G. 12/11/90 Nr.331</t>
  </si>
  <si>
    <t>Interessi rifiuti anno 1989 l.12-11-90, n.331</t>
  </si>
  <si>
    <t>Muellentsorgung jahr  1989 G. 12/11/90 Nr.331 Zinsen</t>
  </si>
  <si>
    <t>Interessi rifiuti anno 1990 l.12-11-90, n.331</t>
  </si>
  <si>
    <t>Muellentsorgung jahr  1990 G. 12/11/90 Nr.331 Zinsen</t>
  </si>
  <si>
    <t>Interessi rifiuti anno 1991 l.12-11-90, n.331</t>
  </si>
  <si>
    <t>Muellentsorgung jahr 1991 G. 12/11/90 Nr.331 Zinsen</t>
  </si>
  <si>
    <t>Interessi di mora sull'IRBA della regione Umbria</t>
  </si>
  <si>
    <t>Verzugszinsen Benzinsteuer IRBA, Region Umbrien</t>
  </si>
  <si>
    <t>Contributo sulle fognature</t>
  </si>
  <si>
    <t>Kananlisierungsbeitrag</t>
  </si>
  <si>
    <t>Contributo fognature redditi ecc. 10 milioni</t>
  </si>
  <si>
    <t>Kananlisierungsbeitrag Einkommen ueber 10 Millionen</t>
  </si>
  <si>
    <t>Occupaz.spazi aree pubbl.redd.ecc.10 milioni</t>
  </si>
  <si>
    <t>Nutzung oeffentl. Grund und Bodens Einkommen ueber 10 Millionen</t>
  </si>
  <si>
    <t>Nutzung oeffentl. Grund und Bodens Gemeinde</t>
  </si>
  <si>
    <t>Distributori carburante</t>
  </si>
  <si>
    <t>Treibstoffverteiler</t>
  </si>
  <si>
    <t>Passi carrabili</t>
  </si>
  <si>
    <t>Durchfahrten</t>
  </si>
  <si>
    <t>Contributo manutenzione strade vicinali</t>
  </si>
  <si>
    <t>Beitrag Instandhaltung Gueterwege</t>
  </si>
  <si>
    <t>Contributo manutenzione ponti</t>
  </si>
  <si>
    <t>Beitrag Instandhaltung von Bruecken</t>
  </si>
  <si>
    <t>Tributi comunali ante riforma</t>
  </si>
  <si>
    <t>Contributo manutenzione canali comunali</t>
  </si>
  <si>
    <t>Beitrag Instandhaltung von Gemeindekanaelen</t>
  </si>
  <si>
    <t>U.T.I.F. - imposta fabbr.margarina</t>
  </si>
  <si>
    <t>UTIF-Fabrikationssteuer Margarine</t>
  </si>
  <si>
    <t>Rifiuti solidi urbani ante riforma</t>
  </si>
  <si>
    <t>Contributo numerazione civica</t>
  </si>
  <si>
    <t>Beitrag Hausnummern</t>
  </si>
  <si>
    <t>Tariffa rifiuti attivita varie e tributo provinciale</t>
  </si>
  <si>
    <t>Muellentsorgungstarif versch. Taetigkeiten und Provinzabgabe</t>
  </si>
  <si>
    <t>Tariffa smaltimento rifiuti e tributo provinciale</t>
  </si>
  <si>
    <t>Muellentsorgungstarif  und Provinzabgabe</t>
  </si>
  <si>
    <t>Interessi tariffa rifiuti solidi urbani</t>
  </si>
  <si>
    <t>Muellentsorgungstarif  Zinsen</t>
  </si>
  <si>
    <t>Sanz.pecuniar. -tariffa rifiuti solidi urbani</t>
  </si>
  <si>
    <t>Muellentsorgungstarif  Geldstrafe</t>
  </si>
  <si>
    <t>Imposta soggiorno titolo 2</t>
  </si>
  <si>
    <t>Aufenthaltsabgabe Titel 2</t>
  </si>
  <si>
    <t>Imposta soggiorno titolo 2 iscr provv</t>
  </si>
  <si>
    <t>Aufenthaltsabgabe Titel 2 provis.Eintragung</t>
  </si>
  <si>
    <t>Accisa sull'alcol metilico utilizzato per carburazione e combustione</t>
  </si>
  <si>
    <t>Verbrauchssteuer auf Methylalkohol für Verbrennung und Antrieb</t>
  </si>
  <si>
    <t>Imposta comunale soggiorno e cura</t>
  </si>
  <si>
    <t>Gemeindeaufenthalts- und Kursteuer</t>
  </si>
  <si>
    <t>Contributo speciale di cura</t>
  </si>
  <si>
    <t>Interessi su sanzione pecuniaria- tariffa rsu</t>
  </si>
  <si>
    <t>Muellentsorgungstarif  - Zinsen auf Geldstrafe</t>
  </si>
  <si>
    <t>Imposta di soggiorno</t>
  </si>
  <si>
    <t>Acque di rifiuto l.10/5/76 n.319</t>
  </si>
  <si>
    <t>Abwasser G. 10/5/76 Nr.319</t>
  </si>
  <si>
    <t>Acque di rifiuto l.10/5/76 n.319 sanzione pecuniaria</t>
  </si>
  <si>
    <t>Abwasser G. 10/5/76 Nr.319  Geldstrafe</t>
  </si>
  <si>
    <t>Acque rifiuto l.10/5/76 n.319 sanzione pecuniaria</t>
  </si>
  <si>
    <t>Abwasser G. 10/5/76 Nr.319 Geldstrafe</t>
  </si>
  <si>
    <t>Acque di rifiuto l.10/5/76 n.319 interessi</t>
  </si>
  <si>
    <t>Abwasser G. 10/5/76 Nr.319  Zinsen</t>
  </si>
  <si>
    <t>Interessi su sopratassa - occupazione spazi</t>
  </si>
  <si>
    <t>Nutzung oeffentl.Grund-Zinsen a.Zuschlag</t>
  </si>
  <si>
    <t>U.T.I.F. - imposta fabbr.oli minerali e derivati</t>
  </si>
  <si>
    <t>UTIF-Fabrikationsst. Mineraloele und Derivate</t>
  </si>
  <si>
    <t>Contributo di miglioria</t>
  </si>
  <si>
    <t>Meliorierungsbeitrag</t>
  </si>
  <si>
    <t>Pena pecuniaria per morosita' ricchezza mobile</t>
  </si>
  <si>
    <t>Contributo fognature manutenzione</t>
  </si>
  <si>
    <t>Beitrag Instaldhangtung kanalisierung</t>
  </si>
  <si>
    <t>Contributo miglioria redditi ecc. 10 milioni</t>
  </si>
  <si>
    <t>Meliorerungsbeitrag Einkommen ueber 10 Millionen</t>
  </si>
  <si>
    <t>Tassa sulle emissioni di anidride solforosa e di ossidi di azoto</t>
  </si>
  <si>
    <t>Abgabe für die Ausgabe von Schwefeltrioxid und Stickoxid</t>
  </si>
  <si>
    <t>Prestazioni di mano d'opera</t>
  </si>
  <si>
    <t>Arbeitsleistungen</t>
  </si>
  <si>
    <t>Recup.spese lavori deliberati indispensabili</t>
  </si>
  <si>
    <t>Speseneinbringung unerlaessliche Arbeiten</t>
  </si>
  <si>
    <t>Terreni sovrimposta comunale</t>
  </si>
  <si>
    <t>Gruende gemeindesteueraufschlag</t>
  </si>
  <si>
    <t>Fabbricati sovrimposta comunale</t>
  </si>
  <si>
    <t>Gebaeude gemeindesteueraufschlag</t>
  </si>
  <si>
    <t>Imposta incremento valore aree fabbricabili</t>
  </si>
  <si>
    <t>Wertzuwachssteuer auf Baugruende</t>
  </si>
  <si>
    <t>I.V.A. recupero spese di notifica</t>
  </si>
  <si>
    <t>MwSt. Rueckverguetung Zustellungsgebuhren</t>
  </si>
  <si>
    <t>Imposta comunale I.C.A.P. redditi r.m. cat. B</t>
  </si>
  <si>
    <t>Gemeindesteuer ICAP Einkommenssteuer kat. B</t>
  </si>
  <si>
    <t>Imposta comunale I.C.A.P. redditi r.m. cat. c/1</t>
  </si>
  <si>
    <t>Gemeindesteuer ICAP Einkommenssteuer kat. C/1</t>
  </si>
  <si>
    <t>Incrementi aree fabbr.redditi ecced.10 mil.</t>
  </si>
  <si>
    <t>Wertzuwachssteuer Baugruende Einkommen ueber 10 Millionen</t>
  </si>
  <si>
    <t>Incrementi aree fabbricabili interessi</t>
  </si>
  <si>
    <t>Wertzuwachssteuer  Baugruende Zinsen</t>
  </si>
  <si>
    <t>Incrementi aree fabbricabili sanzione pecuniaria</t>
  </si>
  <si>
    <t>Wertzuwachssteuer Baugruende Geldstrafe</t>
  </si>
  <si>
    <t>Comunale I.C.A.P.-camerale redditi esenti r.m.</t>
  </si>
  <si>
    <t>Gemeindesteuer ICAP - Einkommenssteuerbefreiung</t>
  </si>
  <si>
    <t>Comunale I.C.A.P. quota integrat.redd. cat.b c/1</t>
  </si>
  <si>
    <t>Gemeindesteuer ICAP Ergaenzungsquote  Einkom. kat. B C/1</t>
  </si>
  <si>
    <t>Comunale I.C.A.P. redditi r.m. cat. B</t>
  </si>
  <si>
    <t>Gemeindesteuer ICAP Einkommenssteuer kat.B</t>
  </si>
  <si>
    <t>Comunale I.C.A.P. redditi r.m. cat. c/1</t>
  </si>
  <si>
    <t>Gemeindesteuer ICAP Einkommenssteuer kat.C/1</t>
  </si>
  <si>
    <t>Tributi comunali</t>
  </si>
  <si>
    <t>Gemeindeabgaben</t>
  </si>
  <si>
    <t>Sanz.pecuniar. ed ammende su tributi comunali</t>
  </si>
  <si>
    <t>Geldstrafe und Bussgeld auf Gemeindeabgaben</t>
  </si>
  <si>
    <t>Tributi comunali conguaglio</t>
  </si>
  <si>
    <t>Gemeindeabgaben Ausgleich</t>
  </si>
  <si>
    <t>Vaccinazione dei cani</t>
  </si>
  <si>
    <t>Hundeimpfung</t>
  </si>
  <si>
    <t>Comunali-maggiorazione 5% ritardata iscrizione</t>
  </si>
  <si>
    <t>Gemeindeabgaben -Aufschlag 5% versp.Eintr.</t>
  </si>
  <si>
    <t>Comunali ritardata iscrizione - magg.</t>
  </si>
  <si>
    <t>Gemeindesteuer verspä. Eintragung - Aufschl.</t>
  </si>
  <si>
    <t>Comunali-maggiorazione 2,50 maggiore ritardata iscrizione</t>
  </si>
  <si>
    <t>Gemeindeabgaben-Aufschlag 2,50 versp.Eintrag.</t>
  </si>
  <si>
    <t>Tributi comunali supercontribuzioni</t>
  </si>
  <si>
    <t>Gemeindeabgaben Sonderbeitraege</t>
  </si>
  <si>
    <t>Contributi unificati in agricoltura ante riforma</t>
  </si>
  <si>
    <t>Contributi unificati agricoltura ditte morose ante riforma</t>
  </si>
  <si>
    <t>Coltivatori diretti pens. invalidita' e vecchiaia</t>
  </si>
  <si>
    <t>Coltivatori diretti pens. cassa mutua malattia</t>
  </si>
  <si>
    <t>Coloni e mezzadri pens. invalidita' e vecchiaia</t>
  </si>
  <si>
    <t>Artigiani cassa mutua malattiva</t>
  </si>
  <si>
    <t>Artigiani pensione invalidita e vecchiaia</t>
  </si>
  <si>
    <t>Handwerker Invaliditaets-u. Altersrente</t>
  </si>
  <si>
    <t>Tributo integr. malattia lavoratori agricoli ante riforma</t>
  </si>
  <si>
    <t>Commercianti contrib.assegni integr. malattia</t>
  </si>
  <si>
    <t>Commercianti assistenza obbligatoria malattia</t>
  </si>
  <si>
    <t>Comunita ebraica</t>
  </si>
  <si>
    <t>Juedische Gemeinde</t>
  </si>
  <si>
    <t>Commercianti contributo integrativo</t>
  </si>
  <si>
    <t>Kaufleute Ergaenzungsbeitrag</t>
  </si>
  <si>
    <t>Cassa nazionale previdenza marinara</t>
  </si>
  <si>
    <t>nationale Marinevorsogekasse</t>
  </si>
  <si>
    <t>Cassa marittima adriatica infortuni Trieste</t>
  </si>
  <si>
    <t>adriatische Marineunfallkasse Triest</t>
  </si>
  <si>
    <t>Cassa marittima adriatica infortuni Venezia</t>
  </si>
  <si>
    <t>adriatische Marineunfallkasse Venedig</t>
  </si>
  <si>
    <t>Cassa marittima tirrena infortuni Genova</t>
  </si>
  <si>
    <t>tyrrhenische MMarineunfallkasse Genua</t>
  </si>
  <si>
    <t>Istituto prev.le settore marittimo d.l.479/94</t>
  </si>
  <si>
    <t>Vorsorgeinstitut Bereich Marine G.v. 479/94</t>
  </si>
  <si>
    <t>Cassa naz.prev. forense-contributo soggettivo</t>
  </si>
  <si>
    <t>Nat.Vorsorgekasse Rechtsanwaelte-subj.Beitrag</t>
  </si>
  <si>
    <t>Tiro a segno nazionale</t>
  </si>
  <si>
    <t>nationaler Schiessverband</t>
  </si>
  <si>
    <t>E.N.P.A.M. quota a fondo generale contributo previdenziale obbligatorio</t>
  </si>
  <si>
    <t>E.N.P.A.M. Quote A Generalfonds Pflichtbeitrag</t>
  </si>
  <si>
    <t>Ordine provinc.medici chirurghi-odontoiatri</t>
  </si>
  <si>
    <t>Provinziale Aerzte- und Zahnaerztekammer</t>
  </si>
  <si>
    <t>Ordine dei veterinari</t>
  </si>
  <si>
    <t>Tieraerztekammer</t>
  </si>
  <si>
    <t>Ordine dei farmacisti</t>
  </si>
  <si>
    <t>Apotherkerkammer</t>
  </si>
  <si>
    <t>Collegio provinciale ostetriche</t>
  </si>
  <si>
    <t>Provinzialkollegium der Hebammen</t>
  </si>
  <si>
    <t>Veterinari cassa previdenza e assistenza</t>
  </si>
  <si>
    <t>Tieraerzte Vorsorge- und Fuersorgekasse</t>
  </si>
  <si>
    <t>Farmacisti ente naz.le previdenza assistenza</t>
  </si>
  <si>
    <t>Apotheker nat.Vorsorge- u. Fuersorgekoerperschaft</t>
  </si>
  <si>
    <t>Ordine provinciale dottori commercialisti</t>
  </si>
  <si>
    <t>prov. Kammer der Wirtschafts-u.Handelsdoktoren</t>
  </si>
  <si>
    <t>Ostetriche ente naz.le previdenza assistenza</t>
  </si>
  <si>
    <t>nat. Vorsorge-u-Fuersorgekoerperschaft Hebammen</t>
  </si>
  <si>
    <t>Ordine degli ingegneri</t>
  </si>
  <si>
    <t>Ingenieurkammer</t>
  </si>
  <si>
    <t>Inarcassa contributo soggettivo</t>
  </si>
  <si>
    <t>Inarcassa subj. Beitrag</t>
  </si>
  <si>
    <t>Ingegneri architetti cassa naz.ass.malattia</t>
  </si>
  <si>
    <t>Ingen.u.Architeken nat.Krankenfuersorgekasse</t>
  </si>
  <si>
    <t>Commercianti cassa pensione I.N.P.S.</t>
  </si>
  <si>
    <t>Kaufleute Rentenkasse NISF</t>
  </si>
  <si>
    <t>Commercianti pensione I.N.P.S. inter.rit.versam.</t>
  </si>
  <si>
    <t>Kaufleute Rentenkasse NISF Zins.versp.Einz.</t>
  </si>
  <si>
    <t>Artigiani cassa pensione  I.N.P.S. sanz.rit.iscr.</t>
  </si>
  <si>
    <t>Handwerker Rentenkasse NISF Strafe versp. Eintr.</t>
  </si>
  <si>
    <t>Dottori commercial.cassa naz.prev.ass.sanit.</t>
  </si>
  <si>
    <t>Wirtsch.-u.Handelsdokt. Nat.Vorsorge-Fuersorge-Sanitaetskasse</t>
  </si>
  <si>
    <t>Dottori comm.cassa naz.-contributo soggettivo</t>
  </si>
  <si>
    <t>Wirtsch.-u.Handelsdokt. Nat.Kasse-subj.Beitrag</t>
  </si>
  <si>
    <t>Ragionieri periti comm.li cassa naz.previd.</t>
  </si>
  <si>
    <t>Ragionieri, Handelssachverst. Nat.Vorsorgekasse</t>
  </si>
  <si>
    <t>Collegio tecnici radiologia medica</t>
  </si>
  <si>
    <t>Kollegium d. Techniker f.medizinische Radiologie</t>
  </si>
  <si>
    <t>Cassa nazionale prev. forense sanitaria</t>
  </si>
  <si>
    <t>nat. Sanitaetsvorsorgekasse Rechtsanwaelte</t>
  </si>
  <si>
    <t>Fondo previdenza personale di volo I.N.P.S.</t>
  </si>
  <si>
    <t>NISF-Vorsorgefond fuer Flugpersonal</t>
  </si>
  <si>
    <t>E.N.P.A.C.L. - previdenza</t>
  </si>
  <si>
    <t>Arbeitsberater - nat. Vorsorgekoerperschaft</t>
  </si>
  <si>
    <t>Compagnia Barracellare</t>
  </si>
  <si>
    <t>Gruppe 'Barracellare'</t>
  </si>
  <si>
    <t>Coloni mezzadri ante riforma</t>
  </si>
  <si>
    <t>Collegio dei geometri</t>
  </si>
  <si>
    <t>Geometerkammer</t>
  </si>
  <si>
    <t>Cassa Italiana Geometri contributo soggettivo omesso</t>
  </si>
  <si>
    <t>Italienische Geometerkasse subj.Beitr. nicht bezahlt</t>
  </si>
  <si>
    <t>Verband der Berufskrankenpfleger-Krankenfuers.</t>
  </si>
  <si>
    <t>Collegio dei periti industriali</t>
  </si>
  <si>
    <t>Kollegium der Fachingenieure</t>
  </si>
  <si>
    <t>Ordine dottori agronomi e dottori forestali</t>
  </si>
  <si>
    <t>Kammer der Agronomen und Forstwirte</t>
  </si>
  <si>
    <t>Collegio provinciale dei periti agrari</t>
  </si>
  <si>
    <t>Provinzialkollegium der Agrartechniker</t>
  </si>
  <si>
    <t>Ordine degli avvocati</t>
  </si>
  <si>
    <t>Rechtsanwaeltekammer</t>
  </si>
  <si>
    <t>Stazione sperimentale pelli materie concianti</t>
  </si>
  <si>
    <t>Versuchsstation Haeute und Gerbrohstoffe</t>
  </si>
  <si>
    <t>Stazione sperimentale della seta</t>
  </si>
  <si>
    <t>Versuchsstation  Seide</t>
  </si>
  <si>
    <t>Stazione sperimentale olii grassi</t>
  </si>
  <si>
    <t>Versuchsstation  Oele und Fette</t>
  </si>
  <si>
    <t>Stazione sperimentale conserve alimentari</t>
  </si>
  <si>
    <t>Versuchsstation  Lebensmittelkonserven</t>
  </si>
  <si>
    <t>Stazione sperimentale combustibili</t>
  </si>
  <si>
    <t>Versuchsstation  Brennstoffe</t>
  </si>
  <si>
    <t>Stazione sperimentale essenze derivati agrumi</t>
  </si>
  <si>
    <t>Versuchsstation Extrakte aus Agrumen</t>
  </si>
  <si>
    <t>Stazione sper.carta cartoni e paste per carta</t>
  </si>
  <si>
    <t>Exp.Station Papier Kartone und Papierzeug</t>
  </si>
  <si>
    <t>Istituto nazionale per le conserve alimentari</t>
  </si>
  <si>
    <t>Nationalinstitut fuer Lebensmittelkonserven</t>
  </si>
  <si>
    <t>Ente nazionale per la cellulosa e carta</t>
  </si>
  <si>
    <t>nationale Koerperschaft f.Zellulose u. Papier</t>
  </si>
  <si>
    <t>Stazione sperimentale vetro</t>
  </si>
  <si>
    <t>Versuchsstation Glas</t>
  </si>
  <si>
    <t>Medici-E.N.P.A. contributo assicurativo</t>
  </si>
  <si>
    <t>Arzte nat.Fuersorgekoerpersch. Versicherungsbeitrag</t>
  </si>
  <si>
    <t>Commercianti quota assistenza ospedaliera</t>
  </si>
  <si>
    <t>Farmacisti gestione assicurazione malattie</t>
  </si>
  <si>
    <t>Apotherker Fuehrung Krankenversicherung</t>
  </si>
  <si>
    <t>Artigiani quota assistenza ospedaliera</t>
  </si>
  <si>
    <t>Artigiani assistenza facoltativa integrativa</t>
  </si>
  <si>
    <t>Ordine degli architetti</t>
  </si>
  <si>
    <t>Architektenkammer</t>
  </si>
  <si>
    <t>Ragionieri periti commerciali ass.sanitaria</t>
  </si>
  <si>
    <t>Ragionieri, Handelssachverst.-Krankenfuersorge</t>
  </si>
  <si>
    <t>Enti vari interessi maggiore rateazione</t>
  </si>
  <si>
    <t>Gversch.Koerperschaften Zinsen auf Mehrratenaufteilung</t>
  </si>
  <si>
    <t>Olivicoltura</t>
  </si>
  <si>
    <t>Orto floro frutticoltura</t>
  </si>
  <si>
    <t>Gemuese-Blumen-Obstanbau</t>
  </si>
  <si>
    <t>Viticoltura</t>
  </si>
  <si>
    <t>Consorzio provinciale obbligatorio apicoltori</t>
  </si>
  <si>
    <t>Landespflichtverband der Imker</t>
  </si>
  <si>
    <t>Ente nazionale piscicoltura agricola</t>
  </si>
  <si>
    <t>nationale Koerperschaft der Fischzuechter</t>
  </si>
  <si>
    <t>Sindacato avvocati e procuratori-Lecce</t>
  </si>
  <si>
    <t>Rechtsanwaelte- und Prokuristengewerkschaft - Lecce</t>
  </si>
  <si>
    <t>Consiglio nazionale degli ingegneri</t>
  </si>
  <si>
    <t>Nationalkammer der Ingenieure</t>
  </si>
  <si>
    <t>Consorzio obbligatorio difesa fitosanitaria</t>
  </si>
  <si>
    <t>Pflichtkonsortium Pflanzenheilkunde</t>
  </si>
  <si>
    <t>Semestralita' insolute mutui</t>
  </si>
  <si>
    <t>U.T.I.F. - imposta fabbr.gas petroliferi</t>
  </si>
  <si>
    <t>UTIF-Fabrikationssteuer Erdoelgas</t>
  </si>
  <si>
    <t>Contributo straordin.contro disoccupazione</t>
  </si>
  <si>
    <t>ausserordentlicher Beitrag gegen Arbeitslosigkeit</t>
  </si>
  <si>
    <t>Contributo straordinario contro disoccupazione sanzione pecuniaria</t>
  </si>
  <si>
    <t>ausserordentlicher Beitrag gegen Arbeitslosigkeit Geldstrafe</t>
  </si>
  <si>
    <t>Ordine nazionale dei biologi</t>
  </si>
  <si>
    <t>nationale Biologenkammer</t>
  </si>
  <si>
    <t>Ordine dei chimici</t>
  </si>
  <si>
    <t>Chemikerkammer</t>
  </si>
  <si>
    <t>Collegio dei ragionieri e periti commerciali</t>
  </si>
  <si>
    <t>Kollegium d.Ragionieri u.Wirtschaftsdoktoren</t>
  </si>
  <si>
    <t>Contrib. unificati agricoltura - somme aggiuntive</t>
  </si>
  <si>
    <t>Sanz ammin.ve coltivatori diretti coloni ante riforma</t>
  </si>
  <si>
    <t>Opera nazionale combattenti</t>
  </si>
  <si>
    <t>nationales Hilfswerk Frontkaempfer</t>
  </si>
  <si>
    <t>Consulenti lavoro ente naz.le malattia</t>
  </si>
  <si>
    <t>Arbeitsberater-nat.Fuersorgekoerperschaft</t>
  </si>
  <si>
    <t>I.V.A.- interessi calcolati dal cassiere</t>
  </si>
  <si>
    <t>MwSt.-vom Kassier berechnete Zinsen</t>
  </si>
  <si>
    <t>Ordine dei consulenti del lavoro</t>
  </si>
  <si>
    <t>Kollegium der Arbeitsberater</t>
  </si>
  <si>
    <t>Interessi compensativi coltivatori diretti ante riforma</t>
  </si>
  <si>
    <t>Interessi  compensativi coloni e mezzadri ante riforma</t>
  </si>
  <si>
    <t>Ente sviluppo agricolo</t>
  </si>
  <si>
    <t>Koerperschaft z.Foerderung d.Landwirtschaft</t>
  </si>
  <si>
    <t>Difesa antigrandine</t>
  </si>
  <si>
    <t>Hagelschutzkonsortium</t>
  </si>
  <si>
    <t>Opera universitaria assistenza scolastica</t>
  </si>
  <si>
    <t>Universitaetshilfswerk Schulvorsorge</t>
  </si>
  <si>
    <t>Lavoratori agricoli assistenza e previdenza</t>
  </si>
  <si>
    <t>Commercianti-assistenza malattia e maternita</t>
  </si>
  <si>
    <t>Artigiani-assistenza malattiva e maternita</t>
  </si>
  <si>
    <t>U.T.I.F. - I.C.E. prodotti audiovisivi - ottici</t>
  </si>
  <si>
    <t>UTIF-I.C.E. audiovisuelle,optische Produkte</t>
  </si>
  <si>
    <t>U.T.I.F. -I.C.E. prodotti audiovisivi-sanz. pec.</t>
  </si>
  <si>
    <t>UTIF - I.C.E. audiovisuelle Produkte - Geldstrafe</t>
  </si>
  <si>
    <t>Consorzio opere idrauliche Polcevera Secca</t>
  </si>
  <si>
    <t>Wasserkonsortium 'POLCEVERA SECCA'</t>
  </si>
  <si>
    <t>Consorzio di bonifica Fossa Premurgiana</t>
  </si>
  <si>
    <t>Bonifizierungskonsortium 'FOSSA PREMURGIANA'</t>
  </si>
  <si>
    <t>Ente irrigazione Puglia e Lucania</t>
  </si>
  <si>
    <t>Bonifizierungskonsortium 'PUGLIA E LUCANIA'</t>
  </si>
  <si>
    <t>Consorzio di bonifica della Capitanata</t>
  </si>
  <si>
    <t>Bonifizierungskonsortium 'CAPITANATA'</t>
  </si>
  <si>
    <t>Consorzio di bonifica Arneo</t>
  </si>
  <si>
    <t>Bonifizierungskonsortium 'ARNEO'</t>
  </si>
  <si>
    <t>Bonifizierungs- und Meliorierungskonsortium</t>
  </si>
  <si>
    <t>Contributo terreni agricoli</t>
  </si>
  <si>
    <t>Beitrag landwirtschaftliche Gruende</t>
  </si>
  <si>
    <t>Contributo terreni fabbricabili</t>
  </si>
  <si>
    <t>Beitrag Baugruende</t>
  </si>
  <si>
    <t>Contributo acqua potabile</t>
  </si>
  <si>
    <t>Beitrag Trinkwasser</t>
  </si>
  <si>
    <t>Contributi vari</t>
  </si>
  <si>
    <t>verschiedene Beitraege</t>
  </si>
  <si>
    <t>U.T.I.F. - imp.ta sacchetti di plastica</t>
  </si>
  <si>
    <t>UTIF-Steuer auf Plastiktueten</t>
  </si>
  <si>
    <t>Contributi per costruzioni</t>
  </si>
  <si>
    <t>Beitraege auf Bauten</t>
  </si>
  <si>
    <t>Contributi manutenzione</t>
  </si>
  <si>
    <t>Beitraege auf Instandhaltunen</t>
  </si>
  <si>
    <t>Contributi ammortamento impianti</t>
  </si>
  <si>
    <t>Beitraege Amortisierung Anlagen</t>
  </si>
  <si>
    <t>Contributo ammortamento irrigazione</t>
  </si>
  <si>
    <t>Beitrag Amortisierung Bewaesserung</t>
  </si>
  <si>
    <t>Contributo opere irrigue</t>
  </si>
  <si>
    <t>Beitrag Bewaesserungsanlagen</t>
  </si>
  <si>
    <t>U.T.I.F. - imposta sull'energia elettrica</t>
  </si>
  <si>
    <t>UTIF-Steuer auf Strom</t>
  </si>
  <si>
    <t>Contributo opere stradali</t>
  </si>
  <si>
    <t>Beitrag fuer Strassenbau</t>
  </si>
  <si>
    <t>Contributo arginatura</t>
  </si>
  <si>
    <t>Beitrag fuer Dammbauten</t>
  </si>
  <si>
    <t>Contributo pascolo estivo ed invernale</t>
  </si>
  <si>
    <t>Beitrag fuer Sommer- und Winterweide</t>
  </si>
  <si>
    <t>Quota spesa progetti</t>
  </si>
  <si>
    <t>Spesenanteil Projekte</t>
  </si>
  <si>
    <t>Amortisierung Darlehen</t>
  </si>
  <si>
    <t>U.T.I.F. - addizionale energia elettrica</t>
  </si>
  <si>
    <t>UTIF - Zusatzsteuer Strom</t>
  </si>
  <si>
    <t>Consorzio</t>
  </si>
  <si>
    <t>Konsortium</t>
  </si>
  <si>
    <t>Ente sviluppo riscatto anticipato terreni</t>
  </si>
  <si>
    <t>Koerperschaft zur Foerderung vorzeitiger Abloese von Gruenden</t>
  </si>
  <si>
    <t>Contributo esercizio</t>
  </si>
  <si>
    <t>Beitrag fuer Geschaefsjahr</t>
  </si>
  <si>
    <t>Contributo spese</t>
  </si>
  <si>
    <t>Spesenbeitrag</t>
  </si>
  <si>
    <t>Consorzio Taglie</t>
  </si>
  <si>
    <t>Konsortium 'TAGLIE'</t>
  </si>
  <si>
    <t>Contributo utenze</t>
  </si>
  <si>
    <t>Beitrag Abnehmer</t>
  </si>
  <si>
    <t>U.T.I.F. - imp.ta sul gas metano</t>
  </si>
  <si>
    <t>UTIF - Steuer auf Methangas</t>
  </si>
  <si>
    <t>Consorzio Argine</t>
  </si>
  <si>
    <t>Dammkonsortium</t>
  </si>
  <si>
    <t>Flusskonsortium</t>
  </si>
  <si>
    <t>E.A.S. ente acquedotti siciliani</t>
  </si>
  <si>
    <t>E.A.S. Koerperschaft fuer sizilianische Kanaele</t>
  </si>
  <si>
    <t>U.T.I.F. - addizionale erariale energia elettrica</t>
  </si>
  <si>
    <t>UTIF - Zusatzstaatssteuer auf Strom</t>
  </si>
  <si>
    <t>E.A.S. KKoerperschaft fuer sizilianische Kanaele</t>
  </si>
  <si>
    <t>Consorzio Paludi</t>
  </si>
  <si>
    <t>Feuchtgebietkonsortium</t>
  </si>
  <si>
    <t>U.T.I.F.-imp.cons.sugli oli lubr.e bitumi di petr</t>
  </si>
  <si>
    <t>UTIF - Konsumsteuer Benzin und Teer</t>
  </si>
  <si>
    <t>U.T.I.F. -multe ammende e sanzioni pecuniarie</t>
  </si>
  <si>
    <t>UTIF - Strafen Bussgeld und Geldstrafen</t>
  </si>
  <si>
    <t>U.T.I.F. - proventi add.le l.384/89</t>
  </si>
  <si>
    <t>UTIF - Zusatzeinnahmen G. 384/89</t>
  </si>
  <si>
    <t>I.V.A. imposta ipotecaria</t>
  </si>
  <si>
    <t>MwSt. Hypothekarsteuer</t>
  </si>
  <si>
    <t>Quota imposte</t>
  </si>
  <si>
    <t>Steueranteil</t>
  </si>
  <si>
    <t>Quota terreni</t>
  </si>
  <si>
    <t>Grundanteil</t>
  </si>
  <si>
    <t>U.T.I.F. - proventi add.le l. 20/89</t>
  </si>
  <si>
    <t>UTIF - ZZusatzeinnahmen G. 20/89</t>
  </si>
  <si>
    <t>Consorzio idraulico</t>
  </si>
  <si>
    <t>Wasserkonsortium</t>
  </si>
  <si>
    <t>Imposta regionale sulla benzina per autotrazione della regione Molise</t>
  </si>
  <si>
    <t>Regionalsteuer auf Benzin für Kraftfahrzeuge Region Molise</t>
  </si>
  <si>
    <t>Interessi di mora sull'IRBA della regione Molise</t>
  </si>
  <si>
    <t>Verzugszinsen Benzinsteuer IRBA, Region Molise</t>
  </si>
  <si>
    <t>U.T.I.F. - proventi vendita denaturati</t>
  </si>
  <si>
    <t>UTIF - Einnahmen Verkauf Denaturiermittel</t>
  </si>
  <si>
    <t>Consorzio di irrigazione</t>
  </si>
  <si>
    <t>Bewaesserungskonsortium</t>
  </si>
  <si>
    <t>Comunita montana</t>
  </si>
  <si>
    <t>Berggemeinschaft</t>
  </si>
  <si>
    <t>U.T.I.F. - contrassegni di Stato</t>
  </si>
  <si>
    <t>UTIF - Staatsbanderolen</t>
  </si>
  <si>
    <t>Consorzio fluviale</t>
  </si>
  <si>
    <t>Imposta regionale sulla benzina per autotrazione della regione Lazio</t>
  </si>
  <si>
    <t>Regionalsteuer auf Benzin für Kraftfahrzeuge Region Latium</t>
  </si>
  <si>
    <t>Consorzio per la raccolta delle acque reflue</t>
  </si>
  <si>
    <t>Konsortium zur Sammlung von Rueckflusswasser</t>
  </si>
  <si>
    <t>Interessi di mora sull'IRBA della regione Lazio</t>
  </si>
  <si>
    <t>Verzugszinsen Benzinsteuer IRBA, Region Latium</t>
  </si>
  <si>
    <t>U.T.I.F. - add.le energia elettrica E.N.E.L.</t>
  </si>
  <si>
    <t>UTIF - Zusatzsteuer Strom ENEL</t>
  </si>
  <si>
    <t>I.V.A. imposta da sanatoria</t>
  </si>
  <si>
    <t>MwSt. aus Sanierung</t>
  </si>
  <si>
    <t>Consorzio stradale</t>
  </si>
  <si>
    <t>Strassenkonsortium</t>
  </si>
  <si>
    <t>Consorzio bonifica Latina - bonifica</t>
  </si>
  <si>
    <t>Bonifizierungskonsortium 'Latina-Bonifizierung'</t>
  </si>
  <si>
    <t>Consorzio bonifica Latina - irrigazione</t>
  </si>
  <si>
    <t>Bonifizierungskonsortium 'Latina-Bewaesserung'</t>
  </si>
  <si>
    <t>Consorzi Interprovinciali e Interpoderali</t>
  </si>
  <si>
    <t>ueberprovinziale Konsortien</t>
  </si>
  <si>
    <t>U.T.I.F. - diritti di licenza su I.F. e I.C.</t>
  </si>
  <si>
    <t>UTIF - Lizenzgebuehren</t>
  </si>
  <si>
    <t>I.V.A. sanzione pecuniaria da sanatoria</t>
  </si>
  <si>
    <t>MwSt. Geldstrafe aus Sanierung</t>
  </si>
  <si>
    <t>Consorzio difesa prod.intensive contr.assicur</t>
  </si>
  <si>
    <t>Konsortium zum Schutz von Versicherungsbeitrag</t>
  </si>
  <si>
    <t>Consorzio difesa prod.intensive contr.assoc.</t>
  </si>
  <si>
    <t>Konsortium zum Schutz von Massenprodukten Mitgliedsbeitrag</t>
  </si>
  <si>
    <t>Fitto case</t>
  </si>
  <si>
    <t>Mietzins Haeuser</t>
  </si>
  <si>
    <t>U.T.I.F. - imp.fabbr.armi e munizioni</t>
  </si>
  <si>
    <t>UTIF - Fabrikationssteuer Waffen u.Munition</t>
  </si>
  <si>
    <t>I.V.A. interessi da sanatoria</t>
  </si>
  <si>
    <t>MwSt. Zinsen auf Sanierung</t>
  </si>
  <si>
    <t>Abbonamento obbligatorio manutenz.fabbricati</t>
  </si>
  <si>
    <t>Pflichtabonnement Instandhaltung Gebaeude</t>
  </si>
  <si>
    <t>Contributo viabilita' terreni</t>
  </si>
  <si>
    <t>Fahrbarkeitsbeitrag Gruende</t>
  </si>
  <si>
    <t>Cassa Italiana Geometri contributo integrativo omesso</t>
  </si>
  <si>
    <t>Italienische Geometerkasse unterlassener Ergänzungsbeitrag</t>
  </si>
  <si>
    <t>U.T.I.F. - imp.gas metano per usi civili</t>
  </si>
  <si>
    <t>UTIF - Steuer Methangas f.zivile Zwecke</t>
  </si>
  <si>
    <t>Custodia campi</t>
  </si>
  <si>
    <t>Aufsicht der Felder</t>
  </si>
  <si>
    <t>Registro proventi giacimenti idroc. - Sicilia</t>
  </si>
  <si>
    <t>Register Einnahmen Vorkommen Kohlenw.-Sizilien</t>
  </si>
  <si>
    <t>Registro  canoni vari del demanio - sicilia</t>
  </si>
  <si>
    <t>Register versch. Demanialgebeuhren - Sizilien</t>
  </si>
  <si>
    <t>Fida pascolo</t>
  </si>
  <si>
    <t>Weidepacht</t>
  </si>
  <si>
    <t>Cassa Italiana Geometri sanzione per irregolarita' dichiarazione redditi Cassa</t>
  </si>
  <si>
    <t>Italienische Geometerkasse Strafe Unregelm. Steuererklärung Kasse</t>
  </si>
  <si>
    <t>Registro  proventi conces.spiagge - Sicilia</t>
  </si>
  <si>
    <t>Register Einnahmen Strandkonzess.-Sizilien</t>
  </si>
  <si>
    <t>Dogane - entrate diverse pena pecuniaria</t>
  </si>
  <si>
    <t>U.T.I.F. - entrate diverse</t>
  </si>
  <si>
    <t>UTIF - verschiedene Einnahmen</t>
  </si>
  <si>
    <t>U.T.I.F. - entrate diverse sanzione pecuniaria</t>
  </si>
  <si>
    <t>UTIF - versch. Einnahmen Geldstrafe</t>
  </si>
  <si>
    <t>Rimborso contributi</t>
  </si>
  <si>
    <t>Beitragsrueckzahlung</t>
  </si>
  <si>
    <t>Cassa Italiana Geometri maggiorazione contributo integrativo tardivo-omesso</t>
  </si>
  <si>
    <t>Italienische Geometerkasse Aufschl. versp. o. nicht bez. Zusatzbeitr.</t>
  </si>
  <si>
    <t>Cassa Italiana Geometri interessi di mora su sanzione dichiarazione redditi Cassa</t>
  </si>
  <si>
    <t>Italienische Geometerkasse Verzugszinsen auf Strafe Steuererklärung Kasse</t>
  </si>
  <si>
    <t>Canone ordinario acqua</t>
  </si>
  <si>
    <t>Ordentlicher Wasserzins</t>
  </si>
  <si>
    <t>Canone ordinario fognatura</t>
  </si>
  <si>
    <t>Ordentliche Kanalisierungsgebuehr</t>
  </si>
  <si>
    <t>E.A.A.P. V.Bozzi,20 Bari P.I.00347000721 acc.ecc.</t>
  </si>
  <si>
    <t>EAAP V.Bozzi,20 Bari MwSt.Nr.00347000721  ACC.ECC.</t>
  </si>
  <si>
    <t>Eccedenza acqua</t>
  </si>
  <si>
    <t>Wasserueberschuss</t>
  </si>
  <si>
    <t>Recupero canone acqua</t>
  </si>
  <si>
    <t>Einbringung Wasserzins</t>
  </si>
  <si>
    <t>Recupero canone fognature</t>
  </si>
  <si>
    <t>Einbringung Kanalisierungsgebuehr</t>
  </si>
  <si>
    <t>I.V.A. 10%</t>
  </si>
  <si>
    <t>MwSt.10%</t>
  </si>
  <si>
    <t>Ruolo lavori I.V.A.</t>
  </si>
  <si>
    <t>Hebeliste Arbeit MWST</t>
  </si>
  <si>
    <t>Ruolo lavori I.V.A. 4%</t>
  </si>
  <si>
    <t>Arbeitsverzeichnis MwSt. 4%</t>
  </si>
  <si>
    <t>Legge 319/76</t>
  </si>
  <si>
    <t>Gesetz 319/76</t>
  </si>
  <si>
    <t>U.T.I.F. - indennita' e interessi di mora</t>
  </si>
  <si>
    <t>UTIF - Verzugsgebuehr und Zinsen</t>
  </si>
  <si>
    <t>Canoni attraversamento</t>
  </si>
  <si>
    <t>Durchgangsgebuehr</t>
  </si>
  <si>
    <t>Rateo canone acqua</t>
  </si>
  <si>
    <t>Rate Wasserzins</t>
  </si>
  <si>
    <t>Ratei canone fognatura</t>
  </si>
  <si>
    <t>RatenKanalisierungsgebuehr</t>
  </si>
  <si>
    <t>Contravvenzioni</t>
  </si>
  <si>
    <t>Uebertretungen</t>
  </si>
  <si>
    <t>Acconto l.319/76</t>
  </si>
  <si>
    <t>Akonto  G.319/76</t>
  </si>
  <si>
    <t>Recupero I.V.A. su tributo 909</t>
  </si>
  <si>
    <t>EinbringungMwSt. Hinsichtlich Abgabe 909</t>
  </si>
  <si>
    <t>Acqua ruolo speciale lavori</t>
  </si>
  <si>
    <t>Wasserzins Arbeitssonderverzeichnis</t>
  </si>
  <si>
    <t>Utenza acqua - interessi maggiore rateazione</t>
  </si>
  <si>
    <t>Wasser - Zinsen Ratenzahlung</t>
  </si>
  <si>
    <t>Utenze acqua eccedenza</t>
  </si>
  <si>
    <t>Wasserabnehmer Ueberschuss</t>
  </si>
  <si>
    <t>Registro recup.crediti verso funz.ri-Sicilia</t>
  </si>
  <si>
    <t>Register Einbring.Guthaben gegen Funktion. - Sizilien</t>
  </si>
  <si>
    <t>U.T.I.F. - proventi vendita saccarina</t>
  </si>
  <si>
    <t>UTIF - Einnahmen Verkauf Saccharin</t>
  </si>
  <si>
    <t>Utenze acqua ruoli speciali</t>
  </si>
  <si>
    <t>Wasserabnehmer  Sonderverzeichnis</t>
  </si>
  <si>
    <t>Registro  recuperi e rimborsi vari - Sicilia</t>
  </si>
  <si>
    <t>Register versch. Einbringungen und Rueckerst.-Sizilien</t>
  </si>
  <si>
    <t>Consorzio pubblica macellazione - quote cons.</t>
  </si>
  <si>
    <t>Oeffentliches Schlachthauskonsortium-Mitgliedsbeitrag</t>
  </si>
  <si>
    <t>U.T.I.F. - somme vers.pers. i.f.-oneri accessori</t>
  </si>
  <si>
    <t>UTIF - ueberw.Betraege-Nebenspesen</t>
  </si>
  <si>
    <t>U.T.I.F.-somme vers.Guardia di F. oneri accessori</t>
  </si>
  <si>
    <t>UTIF - ueberw.Betraege Finanzwache-Nebenspesen</t>
  </si>
  <si>
    <t>Universita agrarie</t>
  </si>
  <si>
    <t>landwirtschaftliche Universitaeten</t>
  </si>
  <si>
    <t>A.N.C.I. quota nazionale</t>
  </si>
  <si>
    <t>A.N.C.I. nationale Quote</t>
  </si>
  <si>
    <t>A.N.C.I. addizionale regionale</t>
  </si>
  <si>
    <t>A.N.C.I. Regionalaufschlag</t>
  </si>
  <si>
    <t>U.N.C.E.M. quota associativa</t>
  </si>
  <si>
    <t>U.N.C.E.M.-nat.Vereinig.Berggemeinden Mitgliedsbeitrag</t>
  </si>
  <si>
    <t>Unioncamere quota associat.d.l.7/5/80 n.153</t>
  </si>
  <si>
    <t>UNIONCAMERE Mitgliedsbeitrag G.D.7/5/80 N.153</t>
  </si>
  <si>
    <t>A.I.C.C.R.E.-quota associativa l.7/7/80 n.299</t>
  </si>
  <si>
    <t>A.I.C.C.R.E.-europ.Verband .Raete-Mitgl.Beitrag G.7/7/80 Nr.299</t>
  </si>
  <si>
    <t>U.P.I. quota associativa l.7/7/80 n. 299</t>
  </si>
  <si>
    <t>U.P.I. - Mitgliedsbeitrag G. 7/7/80 Nr.299</t>
  </si>
  <si>
    <t>Sanzioni  amministrative l.689 del 24/11/81</t>
  </si>
  <si>
    <t>Dogane-Accisa energia elettrica quota di competenza Regione Sardegna</t>
  </si>
  <si>
    <t>Zoll - Verbrauchssteuer Strom Anteil Reg. Sardinien</t>
  </si>
  <si>
    <t>Maggiorazione ritardato pagamento l. 689 del 24/11/81</t>
  </si>
  <si>
    <t>Diritto annuale Camera di commercio</t>
  </si>
  <si>
    <t>Jahresgebuehr Handelskammer</t>
  </si>
  <si>
    <t>Diritto annuale Camera di commercio - sanzione pecuniaria</t>
  </si>
  <si>
    <t>Jahresgebuehr Handelskammer - Geldstrafe</t>
  </si>
  <si>
    <t>Contributi unificati in agricoltura interessi -ante riforma</t>
  </si>
  <si>
    <t>Coloni mezzadri ass. obblig. inv. vecc. lav. dip. - ante riforma</t>
  </si>
  <si>
    <t>Interessi  coloni e mezzadri ante riforma</t>
  </si>
  <si>
    <t>Somme aggiuntive l.18/12/64 n.1412</t>
  </si>
  <si>
    <t>Interessi somme aggiuntive l.18/12/64 n.1412</t>
  </si>
  <si>
    <t>Contributi coltivatori diretti ex Enaoli ante riforma</t>
  </si>
  <si>
    <t>Contributi coltivatori diretti ex Enaoli interessi -ante riforma</t>
  </si>
  <si>
    <t>Dogane interessi sull' accisa energia elettrica quota Reg. Sardegna</t>
  </si>
  <si>
    <t>Zoll Zinsen Verbrauchssteuer Strom Anteil Reg. Sardinien</t>
  </si>
  <si>
    <t>Contributi mezzadri coloni - ex Enaoli</t>
  </si>
  <si>
    <t>Interessi contrib. mezzadri coloni ante riforma</t>
  </si>
  <si>
    <t>Contributi assic. malattia coltivatori diretti - ante riforma</t>
  </si>
  <si>
    <t>Interessi somme aggiuntive ante riforma</t>
  </si>
  <si>
    <t>A.N.C.I. quote USL</t>
  </si>
  <si>
    <t>A.N.C.I. - Beitraege f. lokale Sanitaetseinheit</t>
  </si>
  <si>
    <t>Inarcassa contributo integrativo</t>
  </si>
  <si>
    <t>INARCASSA Ergaenzungsbeitrag</t>
  </si>
  <si>
    <t>Imposta regionale sulla benzina per autotrazione della regione Marche</t>
  </si>
  <si>
    <t>Regionalsteuer auf Benzin für Kraftfahrzeuge Region Marken</t>
  </si>
  <si>
    <t>A.I.C.C.R.E. - quota annuale</t>
  </si>
  <si>
    <t>A.I.C.C.R.E. - Jahresgebuehr</t>
  </si>
  <si>
    <t>Inarcassa contrib.integ. interessi e sanzioni</t>
  </si>
  <si>
    <t>INARCASSA Ergaenz.Beitr.Zinsen und Strafen</t>
  </si>
  <si>
    <t>Consorzio - spese fisse d'irrigazione</t>
  </si>
  <si>
    <t>Konsortium - fixe Bewaesserungsspesen</t>
  </si>
  <si>
    <t>Consorzio - quote ordinarie</t>
  </si>
  <si>
    <t>Konsortium - ordentliche Quoten</t>
  </si>
  <si>
    <t>Consorzio intercomunale</t>
  </si>
  <si>
    <t>Uebergemeinschaftliches Konsortium</t>
  </si>
  <si>
    <t>Inarcassa contrib. sogg. interessi e sanzioni</t>
  </si>
  <si>
    <t>INARCASSA subj.Beitr.Zinsen und Strafen</t>
  </si>
  <si>
    <t>Ordine architetti tass. Notula</t>
  </si>
  <si>
    <t>Architektenkammer Gebuehren Kostennote</t>
  </si>
  <si>
    <t>Consiglio nazionale geologi - quota annuale</t>
  </si>
  <si>
    <t>Nazionalrat Geologen - Jahresgebuehren</t>
  </si>
  <si>
    <t>Interessi di mora sull'IRBA della regione Marche</t>
  </si>
  <si>
    <t>Verzugszinsen Benzinsteuer IRBA, Region Marken</t>
  </si>
  <si>
    <t>8664-liq. spese giud. art.15 d.lgs. 546/92 int.</t>
  </si>
  <si>
    <t>8664-Auszahl.Gerichtsspesen Art.15 G.V. 546/92 Zinsen</t>
  </si>
  <si>
    <t>8664-liq. spe.giud. art.15 d.lgs. 546/92 on.acc</t>
  </si>
  <si>
    <t>8664-Auszahl.Gerichtsspesen Art.15 G.V. 546/92 Nebenspesen</t>
  </si>
  <si>
    <t>8664-liq.spese giud.art.15 d.lgs. 546/92 s.pec</t>
  </si>
  <si>
    <t>8664-Auszahl.Gerichtsspesen Art.15 G.V. 546/92 Geldstrafe</t>
  </si>
  <si>
    <t>8664-liq.spese giud.art15 d.lgs. 546/92 sanz.</t>
  </si>
  <si>
    <t>8664-Auszahl.Gerichtsspesen Art.15 G.V. 546/92 Strafe</t>
  </si>
  <si>
    <t>8664-liquid.ne spese giud. art.15 d.lgs. 546/92</t>
  </si>
  <si>
    <t>8664-Auszahl.Gerichtsspesen Art.15 G.V. 546/92</t>
  </si>
  <si>
    <t>Ordine regionale dei geologi</t>
  </si>
  <si>
    <t>Regionale Geologenkammer</t>
  </si>
  <si>
    <t>Ordine dei giornalisti</t>
  </si>
  <si>
    <t>Journalistenkammer</t>
  </si>
  <si>
    <t>Diritto annuale Camera di commercio - interessi</t>
  </si>
  <si>
    <t>Jahresgebuehr Handelskammer - Zinsen</t>
  </si>
  <si>
    <t>Consiglio nazionale geologi -recupero arretr.</t>
  </si>
  <si>
    <t>Nationalrat der Geologen - Einbringung Rueckstaende</t>
  </si>
  <si>
    <t>Consorzio pubbl.serv.trasporto-Lazio-spese</t>
  </si>
  <si>
    <t>Oeffentliches transportkonsortium - Latium - Spesen</t>
  </si>
  <si>
    <t>Consorzio pubbl.serv.trasporto-Lazio-contrib.</t>
  </si>
  <si>
    <t>Oeffentliches transportkonsortium - Latium - Beitrag</t>
  </si>
  <si>
    <t>Cas. naz. prev. forense-indennita' maternita'</t>
  </si>
  <si>
    <t>nat.Vorsorgekasse Rechtsanwaelte Muttersch.Geb.</t>
  </si>
  <si>
    <t>Cassa Italiana Geometri recupero interessi</t>
  </si>
  <si>
    <t>Italienische Geometerkasse Einholg. Zinsen</t>
  </si>
  <si>
    <t>748I registro liquid spese giudizio interessi</t>
  </si>
  <si>
    <t>748N registro liquid spese giudizio oneri acc</t>
  </si>
  <si>
    <t>748P registro liquid spese giudizio sanz.pec.</t>
  </si>
  <si>
    <t>748S registro liquid.spese giudizio sanz.pec.</t>
  </si>
  <si>
    <t>748T registro liquid. spese giudizio</t>
  </si>
  <si>
    <t>Rit.fonte retribuz.pens.trasferte mens.agg.</t>
  </si>
  <si>
    <t>Quellensteuer Gehalt Pens.Tagegeld Zusatz</t>
  </si>
  <si>
    <t>Rit. fonte emolumenti arretrati</t>
  </si>
  <si>
    <t>Quellensteuer  auf rueckstaendige Bezuege</t>
  </si>
  <si>
    <t>Rit alla fonte emolum per prestaz stagionali</t>
  </si>
  <si>
    <t>Quellensteuer  auf Saisonsarbeit geleist.Bezuege</t>
  </si>
  <si>
    <t>Rit.fonte indenn e compensi corris da terzi</t>
  </si>
  <si>
    <t>Quellensteuer  v.Dritten geleist. Verguetungen</t>
  </si>
  <si>
    <t>Rit.fonte su gett.pres.o comp.per pubbl.fun.</t>
  </si>
  <si>
    <t>Quellensteuer  Sitzungsgelder o.sonst.Bezuege oeff.Funktionaere</t>
  </si>
  <si>
    <t>Rit. fonte lett.f art.47 D.P.R. 29.9.73 n.597</t>
  </si>
  <si>
    <t>Quellensteuer  Buchst.F Art.47 D.P.R.29/9/73 Nr.597</t>
  </si>
  <si>
    <t>Rit.fonte su indennita per cariche elettive</t>
  </si>
  <si>
    <t>Quellensteuer  Verguetung Bekleidung v.Wahlaemtern</t>
  </si>
  <si>
    <t>Rit.fonte su pens vital e ind cess car elet</t>
  </si>
  <si>
    <t>Quellensteuer  nach Bekl.v.Wahlaemt.zust.Alters-Leibrente</t>
  </si>
  <si>
    <t>Rit.fonte su compensi a soci di cooperative</t>
  </si>
  <si>
    <t>Quellensteuer  an Genoss.Mitgl.geleist.Entgeld</t>
  </si>
  <si>
    <t>Ritenute su prestazioni di cui all' art.47, c1 lett.h-bis T.U.I.R.</t>
  </si>
  <si>
    <t>Einbeh.Leist.Ausbez.Period.Entlohn.Art.47,Abs.1,B.H-bis E.T.I.R.</t>
  </si>
  <si>
    <t>Registro - I.V.A. -scambi interni - interessi</t>
  </si>
  <si>
    <t>Register - MwSt: - innerstaat.Handel - Zinsen</t>
  </si>
  <si>
    <t>Registro - I.V.A. scambi interni - accessori</t>
  </si>
  <si>
    <t>Register - MwSt: - innerstaat.Handel - Nebenspesen</t>
  </si>
  <si>
    <t>Registro - I.V.A. -scambi interni sanz.pecun.</t>
  </si>
  <si>
    <t>Register - MwSt: - innerstaat.Handel - Geldstrafe</t>
  </si>
  <si>
    <t>Registro - I.V.A. - scambi interni</t>
  </si>
  <si>
    <t>Register - MwSt: - innerstaat.Handel</t>
  </si>
  <si>
    <t>Ritenute alla fonte su rendite vitalizie</t>
  </si>
  <si>
    <t>Quellensteuer auf Leibrenten</t>
  </si>
  <si>
    <t>Riten.su borse-studio assegni premi sussidi</t>
  </si>
  <si>
    <t>Einbehalt Studienstipendien u. Hilfspraemien</t>
  </si>
  <si>
    <t>Rit.fonte su indennita per cess rapp lavoro</t>
  </si>
  <si>
    <t>Quellensteuer auf Abfertigung bei Aufloesung Arbeitsverh.</t>
  </si>
  <si>
    <t>Conguaglio art.23 - 3[ comma D.P.R. 600/73</t>
  </si>
  <si>
    <t>Ausgleich Art.23 - 3. Absatz DPR 600/73</t>
  </si>
  <si>
    <t>Imposte diverse da IRPEF/IRPEG/ILOR</t>
  </si>
  <si>
    <t>von IRPEF/IRPEG/ILOR verschiedenen Steuern</t>
  </si>
  <si>
    <t>Ritenute alla fonte importo minimo</t>
  </si>
  <si>
    <t>Quellensteuer Mindestbetraege</t>
  </si>
  <si>
    <t>Rendite A.V.S.</t>
  </si>
  <si>
    <t>Einnahmen AVS</t>
  </si>
  <si>
    <t>Ritenute su indennita' per cessazione rapporto di lavoro - interessi</t>
  </si>
  <si>
    <t>Einbehalte auf Entschaedigung fuer Beendigung Arbeitsverh.-Zinsen</t>
  </si>
  <si>
    <t>Ritenute su indennita' per cessazione rapporto di lavoro - sanzioni</t>
  </si>
  <si>
    <t>Einbehalte auf Entschaedigung fuer Beendigung Arbeitsverh.-Strafen</t>
  </si>
  <si>
    <t>Riten. su conguaglio eff. nei primi due mesi dell'anno succ-interessi</t>
  </si>
  <si>
    <t>Einbehalte auf Ausgleich in den ersten 2 Monaten des Folgejahres-Zinsen</t>
  </si>
  <si>
    <t>Riten. su conguaglio eff. nei primi due mesi dell'anno succ.-sanzione</t>
  </si>
  <si>
    <t>Einbehalte auf Ausgleich in den ersten 2 Monaten des Folgejahres-Strafe</t>
  </si>
  <si>
    <t>Rit. alla fonte sanz. pecun. art.95 D.P.R. 602</t>
  </si>
  <si>
    <t>Quellensteuer Geldstrafe Art.95 DPR.602</t>
  </si>
  <si>
    <t>Imposta sostitutiva del 20 per cento dovuta ai sensi dell'art. 22, comma 4, l. 85/95</t>
  </si>
  <si>
    <t>Imposta sostitutiva del 20 per cento su riserve e fondi in sospensione di imposta - art. 22, c</t>
  </si>
  <si>
    <t>Imposta sostitutiva del 3 per cento sui saldi attivi di rivalutazione - art. 22, comma 2, l. 85/95</t>
  </si>
  <si>
    <t>Ritenute alla fonte su cambiali</t>
  </si>
  <si>
    <t>Quellensteuer auf Wechsel</t>
  </si>
  <si>
    <t>Rit. alla fonte varie emessi da istit cred</t>
  </si>
  <si>
    <t>Quellensteuer v.Kreditinst.ausgegeb.Wertpap.u.aehnl.</t>
  </si>
  <si>
    <t>Rit. fonte varie emessi enti partec.statali</t>
  </si>
  <si>
    <t>Quellensteuer Schuldversch.aehnl.Wertp.Staatsbeteiligung</t>
  </si>
  <si>
    <t>Rit.alla fonte varie emessi altri soggetti</t>
  </si>
  <si>
    <t>Quellensteuer v.and.subj.ausgegeb.Schuldvers.u.aehnl.</t>
  </si>
  <si>
    <t>Rit. fonte premi corrisposti da aziende di credito</t>
  </si>
  <si>
    <t>Quellensteuer von Kreditinst.geleist.Praemien</t>
  </si>
  <si>
    <t>Rit. fonte interessi soggetti non residenti</t>
  </si>
  <si>
    <t>Eers.Steuer auf Reserven/Fonds Auss.St.-GD.41/95 Art.22,ABS.4-v.gebietsfremd.geschuld.Zinsen</t>
  </si>
  <si>
    <t>Imposta sostitutiva del 20% dovuta ai sensi art. 22 comma 4 l.85 1995</t>
  </si>
  <si>
    <t>Ersatzsteuer von 20% geschuldet gemaess Art. 22 Absatz 4 G.85 1995</t>
  </si>
  <si>
    <t>Imp. sost.su riserve/fondi sospens. imp.-d.l. 41/95 art.22,c.4-capitale</t>
  </si>
  <si>
    <t>Eers.Steuer auf Reserven/Fonds Auss.St.-GD.41/95 ART.22,ABS.4-Kapital</t>
  </si>
  <si>
    <t>Imp. sost.su riserve/fondi sospens.imp.-d.l. 41/95 art.22,c.4-interessi</t>
  </si>
  <si>
    <t>Eers.Steuer auf Reserven/Fonds Auss.St.-GD.41/95 ART.22,ABS.4--Zinsen</t>
  </si>
  <si>
    <t>Imp. sost.su riserve/fondi sospens. imp.-d.l. 41/95 art.22,c.4-sanzioni</t>
  </si>
  <si>
    <t>Eers.Steuer auf Reserven/Fonds Auss.St.-GD.41/95 ART.22,ABS.4--Strafen</t>
  </si>
  <si>
    <t>Rit. fonte redd capit diversi dai dividendi</t>
  </si>
  <si>
    <t>Quellensteuer sonst.Kapitalertr.Dividenden.Ausgen.</t>
  </si>
  <si>
    <t>Rit.fonte redd cap soggetti non residenti</t>
  </si>
  <si>
    <t>Quellensteuer .gebietsfremd.zustehend.Kapitalertr.</t>
  </si>
  <si>
    <t>Ritenute sui proventi d.l.17/09/92 n.378</t>
  </si>
  <si>
    <t>Einbehalt auf Einnahmen G.D.17/9/92 Nr.378</t>
  </si>
  <si>
    <t>Rit. fonte premi corr da az credito acc 25%</t>
  </si>
  <si>
    <t>Quellensteuer  v.Kreditinst.Gel.Praem. 25% Akonto</t>
  </si>
  <si>
    <t>Ritenute - imposta sostitutiva plusvalenze</t>
  </si>
  <si>
    <t>Einbehalt - Ersatzsteuer Mehrwert</t>
  </si>
  <si>
    <t>Rit.fonte acconto su utili distr da societa</t>
  </si>
  <si>
    <t>C Akonto Gewinnvert.Gesellsch.</t>
  </si>
  <si>
    <t>Rit. fonte utili distrib pers fisiche e soc</t>
  </si>
  <si>
    <t>Quellensteuer Geweinnverteil.nat.Pers..Gesellsch.</t>
  </si>
  <si>
    <t>Rit. fonte imposta su utili distr da societa</t>
  </si>
  <si>
    <t>Quellensteuer Steuer a. Gewinnvert.Gesellsch.</t>
  </si>
  <si>
    <t>Rit alla fonte su provvigioni</t>
  </si>
  <si>
    <t>Quellensteuer auf Provisionen</t>
  </si>
  <si>
    <t>Rit. fonte e imp. sost. - soggetti non residenti</t>
  </si>
  <si>
    <t>Quellen- u. Ersatzsteuer - nicht ansaessige Personen</t>
  </si>
  <si>
    <t>Imp.sost. del 20%, art.22 c.4 l.85/95 sanz.rit,omessi versam d.l.471/97</t>
  </si>
  <si>
    <t>Ersatzst. 20% lt. Art.22 Abs. 4 G.85/95 Strafe versp.unterl.Einzahl.</t>
  </si>
  <si>
    <t>Rit. fonte e imp. sost. - soggetti non residenti - sanzioni</t>
  </si>
  <si>
    <t>Quellen- u. Ersatzsteuer - nicht ans. Personen - Strafen</t>
  </si>
  <si>
    <t>Rit. fonte e imp. sost. - soggetti non residenti - interessi</t>
  </si>
  <si>
    <t>Quellen- u. Ersatzst. - nicht ans. Personen - Zinsen</t>
  </si>
  <si>
    <t>Imposta regionale sulla benzina per autotrazione della regione Puglia</t>
  </si>
  <si>
    <t>Regionalsteuer auf Benzin für Kraftfahrzeuge Region Apulien</t>
  </si>
  <si>
    <t>Recupero rimborsi crediti imposta - soggetti non residenti</t>
  </si>
  <si>
    <t>Einbring.Rueckv.St.Guthaben - nicht ansaessige Personen</t>
  </si>
  <si>
    <t>Recupero rimborsi crediti imposta - soggetti non residenti - interessi</t>
  </si>
  <si>
    <t>Einbring.Rueckv.St.Guthaben - nicht ans. Personen - Zinsen</t>
  </si>
  <si>
    <t>Recupero rimborsi crediti imposta - soggetti non residenti - sanzioni</t>
  </si>
  <si>
    <t>Einbring.Rueckv.St.Guthaben - nicht ans. Personen - Strafen</t>
  </si>
  <si>
    <t>Ritenuta su bonifici art 25 Dl 78/2010</t>
  </si>
  <si>
    <t>Rückbehalt auf Überweisungen Art 25 GD 78/2010</t>
  </si>
  <si>
    <t>Registro trasferimento fabbr-propor.interessi</t>
  </si>
  <si>
    <t>Register Uebereignung v. Gebaeuden. - propor.Zinsen</t>
  </si>
  <si>
    <t>Ritenuta su bonifici art 25 dl 78/2010 interessi</t>
  </si>
  <si>
    <t>Rückbehalt auf Überweisungen Art 25 GD 78/2010 Zinsen</t>
  </si>
  <si>
    <t>Ritenuta su bonifici art 25 dl 78/2010 sanzioni</t>
  </si>
  <si>
    <t>Rückbehalt auf Überweisungen Art 25 GD 78/2010 Strafe</t>
  </si>
  <si>
    <t>Registro trasferimento fabbr-propor.accessori</t>
  </si>
  <si>
    <t>Register Uebereignung v. Gebaeuden. - propor.Nebensp.</t>
  </si>
  <si>
    <t>Registro trasferimento fabbr.propor.sanz.pec.</t>
  </si>
  <si>
    <t>Register Uebereignung v. Gebaeuden. - propor.Geldstrafe</t>
  </si>
  <si>
    <t>Registro trasferimento fabbr.-propor.sanz.pec</t>
  </si>
  <si>
    <t>Registro trasferimento fabbr. - propor.</t>
  </si>
  <si>
    <t>Register Uebereignung v. Gebaeuden. - proportional</t>
  </si>
  <si>
    <t>Addizionale bonus e stock options art 33 dl 78/2010</t>
  </si>
  <si>
    <t>Zusatzsteuer Bonus und Aktienoptionen  Art. 33 GD 78/2010</t>
  </si>
  <si>
    <t>Addizionale bonus e stock options art 33 dl 78/2010 interessi</t>
  </si>
  <si>
    <t>Zusatzsteuer Bonus und Aktienoptionen  Art. 33 GD 78/2010 Zinsen</t>
  </si>
  <si>
    <t>Addizionale bonus e stock options art 33 dl 78/2010 sanzione</t>
  </si>
  <si>
    <t>Zusatzsteuer Bonus und Aktienoptionen  Art. 33 GD 78/2010 Strafe</t>
  </si>
  <si>
    <t>Rit.fonte redd lav aut arti e professioni</t>
  </si>
  <si>
    <t>Quellensteuer Einkuenfte selbst.Arb.Kuenstler Freiberufler</t>
  </si>
  <si>
    <t>Rit alla fonte redditi utilizz marchi</t>
  </si>
  <si>
    <t>Quellensteuer Einkuenfte aus Warenzeichen</t>
  </si>
  <si>
    <t>Rit alla fonte indennita fine rapp di agenzia</t>
  </si>
  <si>
    <t>Quellensteuer Abfert.Aufloes.Agenturverh.</t>
  </si>
  <si>
    <t>Ritenuta a titolo d'imposta per prest.di lavoro autonomo</t>
  </si>
  <si>
    <t>Steuereinbehalte auf selbstaendige Arbeitsleistungen</t>
  </si>
  <si>
    <t>Rit. fonte compensi perdita avviam commerc</t>
  </si>
  <si>
    <t>Quellensteuer Entschaedig.Verlust Geschaeftswert</t>
  </si>
  <si>
    <t>Rit. fonte contributi corrisposti a imprese</t>
  </si>
  <si>
    <t>Quellensteuer an Unternehmen geleist. Beitraege</t>
  </si>
  <si>
    <t>Ritenute alla fonte premi lotterie</t>
  </si>
  <si>
    <t>Quellensteuer auf Lotteriegewinne</t>
  </si>
  <si>
    <t>Rit alla fonte per premi e giochi di abilita</t>
  </si>
  <si>
    <t>Quellensteuer a.Gewinne a. Geschicklichkeitsspielen</t>
  </si>
  <si>
    <t>Rit alla fonte altre vincite e premi</t>
  </si>
  <si>
    <t>Quellensteuer auf sonst. Gewinne u.Praemien</t>
  </si>
  <si>
    <t>Irpef rit. redditi derivanti da pignoramento presso terzi</t>
  </si>
  <si>
    <t>RPEF Rückh. Einnahmen aus Pfändung bei Dritten</t>
  </si>
  <si>
    <t>Imp. sost.del 20% art.22 c.4 l.85/95 inter.rit.iscr.art.20 D.P.R. 602/73</t>
  </si>
  <si>
    <t>Ersatzst. 20% Lt. Art.22 Abs.4 G.85/95 Zins.Versp.Eintr.-DPR 602/73</t>
  </si>
  <si>
    <t>Interessi di mora sull'IRBA della regione Puglia</t>
  </si>
  <si>
    <t>Verzugszinsen Benzinsteuer IRBA, Region Apulien</t>
  </si>
  <si>
    <t>Registro - trasf.fabbr.tassa fissa interessi</t>
  </si>
  <si>
    <t>Register -Gebaeudeuebereignung Fixgeb. Zinsen</t>
  </si>
  <si>
    <t>Registro - trasf.fabbr.tassa fissa accessori</t>
  </si>
  <si>
    <t>Register -Gebaeudeuebereignung Fixgeb. Nebensp.</t>
  </si>
  <si>
    <t>Registro - trasf.fabbr. tassa fissa sanz.pec.</t>
  </si>
  <si>
    <t>Register -Gebaeudeuebereignung Fixgeb. Geldstrafe</t>
  </si>
  <si>
    <t>Irpef rit. redditi derivanti da pignoramento presso terzi-int.</t>
  </si>
  <si>
    <t>IRPEF Rückh. Einnahmen aus Pfändung bei Dritten - Zinsen</t>
  </si>
  <si>
    <t>Registro - trasf.fabbr.tassa fissa sanz. pec.</t>
  </si>
  <si>
    <t>Registro - trasf. fabbr. tassa fissa</t>
  </si>
  <si>
    <t>Register -Gebaeudeuebereignung Fixgebuehr</t>
  </si>
  <si>
    <t>Irpef rit. redditi derivanti da pignoramento presso terzi-sanzione</t>
  </si>
  <si>
    <t>IRPEF Rückh. Einnahmen aus Pfändung bei Dritten - Strafe</t>
  </si>
  <si>
    <t>Rit alla fonte riscatto assicurazione vita</t>
  </si>
  <si>
    <t>Quellensteuer Rueckkauf Lebensversicherung</t>
  </si>
  <si>
    <t>Premi contrib. corrisposti da U.N.I.R.E. e F.I.S.E.</t>
  </si>
  <si>
    <t>Praemien u.Beitraege nat.Pferdezuchtverband</t>
  </si>
  <si>
    <t>Indenn. di esproprio occupaz. art.11 l.413/91</t>
  </si>
  <si>
    <t>Enteignungsentschaedigung Art.11 G.413/91</t>
  </si>
  <si>
    <t>Imp. sostit. indennita' di esproprio</t>
  </si>
  <si>
    <t>Ersatzsteuer Enteignungsentschaedigung</t>
  </si>
  <si>
    <t>IRPEF su indennita' di esproprio-occupazione-(tassazione separata)</t>
  </si>
  <si>
    <t>IRPEG su indennita' di esproprio-occupazione-(tassazione separata)</t>
  </si>
  <si>
    <t>ILOR su indennita' di esproprio-occupazione-(tassazione separata)</t>
  </si>
  <si>
    <t>Ritenute plusvalenze valute estere</t>
  </si>
  <si>
    <t>Einbehalte Mehrwert auf ausl. Valuten</t>
  </si>
  <si>
    <t>Add.comp.tit.bonus stock options fuori terr.Sicilia,Sardegna, V.Aosta</t>
  </si>
  <si>
    <t>Wettbew.zuschl. Bonus Aktienopt. außerh. Sizilien, Sardinien, Aosta</t>
  </si>
  <si>
    <t>Imp.sost. 3% sui saldi attivi di rivalut. art 22 c.2 legge n 85/95</t>
  </si>
  <si>
    <t>Ersatzst. 3% auf aktive Aufwertungssalden Art.22 Abs. 2 G. 85/95</t>
  </si>
  <si>
    <t>Add.comp.tit.bon. stock options fuori terr.Sicilia,Sardegna,Aosta-int</t>
  </si>
  <si>
    <t>Zus. Einn. Bon. o. Stock Opt. auß. Siz., Sard., Aostat.-Zinsen</t>
  </si>
  <si>
    <t>Add.comp.tit.bon.stock options fuori terr.Sicilia,Sardegna,Aosta-sanz</t>
  </si>
  <si>
    <t>Zus. Einn. Bon. o. Stock Opt. auß. Siz., Sard., Aostat.-Strafen</t>
  </si>
  <si>
    <t>Dogane - imp.ta sul cacao</t>
  </si>
  <si>
    <t>Zoll - Steuer auf Kakao</t>
  </si>
  <si>
    <t>Imp.sostitutiva su accessori lavoro dipendente art. 2 dl. 93/2008</t>
  </si>
  <si>
    <t>Ersatzsteuer auf Zusatzspesen abh. Arbeitsverh. Art. 2 GD 93/2008</t>
  </si>
  <si>
    <t>Imp.sostitutiva su accessori lavoro dipendente art. 2 dl. 93/2008 - int.</t>
  </si>
  <si>
    <t>Ersatzsteuer auf Zusatzspesen abh. Arbeitsverh. Art. 2 GD 93/2008 - Zinsen</t>
  </si>
  <si>
    <t>Imp.sostitutiva su accessori lavoro dipendente art. 2 dl. 93/2008 - sanz.</t>
  </si>
  <si>
    <t>Ersatzsteuer auf Zusatzspesen abh. Arbeitsverh. Art. 2 GD 93/2008 - Strafe</t>
  </si>
  <si>
    <t>Addizionale bonus e stock options Valle d'Aosta art 33 dl 78/2010</t>
  </si>
  <si>
    <t>Zusatzsteuer Bonus und Aktienoptionen Aosta Art. 33 GD 78/2010</t>
  </si>
  <si>
    <t>Registro-trasf.terreni-proporz.interessi</t>
  </si>
  <si>
    <t>Register - Grundstuecksuebereignung - prop.Zinsen</t>
  </si>
  <si>
    <t>Add.comp tit.bonus stock options maturati  Sardegna ver.fuori reg</t>
  </si>
  <si>
    <t>Zus. Einn. Bon. o. Stock Opt. Sardinien auß. Reg. eing.</t>
  </si>
  <si>
    <t>Add.comp tit.bonus stock options maturati  Sardegna ver.fuori reg-int</t>
  </si>
  <si>
    <t>Zus. Einn. Bon. o. Stock Opt. Sardinien auß. Reg. eing.-Zinsen</t>
  </si>
  <si>
    <t>Addizionale bonus e stock options Valle d'Aosta art 33 dl 78/2010 int</t>
  </si>
  <si>
    <t>Zusatzsteuer Bonus und Aktienoptionen Aosta Art. 33 GD 78/2010 Zinsen</t>
  </si>
  <si>
    <t>Registro-trasf.terreni-proporz.accessori</t>
  </si>
  <si>
    <t>Register - Grundstuecksuebereignung - prop.Nebensp.</t>
  </si>
  <si>
    <t>Registro-trasf. terreni-proporz. sanz. pecun.</t>
  </si>
  <si>
    <t>Register - Grundstuecksuebereignung - prop.Geldstrafe</t>
  </si>
  <si>
    <t>Registro-trasf.terreni-proporz.sanzione pecun</t>
  </si>
  <si>
    <t>Registro-trasf. terreni-proporz.</t>
  </si>
  <si>
    <t>Register - Grundstuecksuebereignung - propport.</t>
  </si>
  <si>
    <t>Add. comp tit. bonus  stock options maturati  Sicilia ver.fuori reg.</t>
  </si>
  <si>
    <t>Zus. Einn. Bon. o. Stock Opt. Sizilien auß. Reg. eing.</t>
  </si>
  <si>
    <t>Add.comp tit.bonus stock options maturati  Sicilia ver.fuori reg.-int</t>
  </si>
  <si>
    <t>Zus. Einn. Bon. o. Stock Opt. Sizilien auß. Reg. eing.-Zinsen</t>
  </si>
  <si>
    <t>Add.comp tit.bonus stock options maturati Sardegna ver.fuori reg-sanz</t>
  </si>
  <si>
    <t>Zus. Einn. Bon. o. Stock Opt. Sardinien auß. Reg. eing.-Strafen</t>
  </si>
  <si>
    <t>Add.comp.tit.bonus stock options maturati Sicilia ver.fuori reg.-sanz</t>
  </si>
  <si>
    <t>Zus. Einn. Bon. o. Stock Opt. Sizilien auß. Reg. eing.-Strafen</t>
  </si>
  <si>
    <t>Ritenute alla fonte oggetto di sospensione</t>
  </si>
  <si>
    <t>Quellensteuer Gegenstand von Aussetzung</t>
  </si>
  <si>
    <t>Ritenuta redd. di capitale partec. OICR Ital. Lussemb. dpr n 600/1973</t>
  </si>
  <si>
    <t>Imp.sost.3% saldi att.riv.art22 c.2 l.85/95 sanz.rit/om.vers d.l.471/97</t>
  </si>
  <si>
    <t>Ersatzst. 3% Akt.Aufw.Sald.Art.22 G.85/95 Str.Vers.unt.Einz.GD.471/97</t>
  </si>
  <si>
    <t>Imposta regionale sulla benzina per autotrazione della reg. Toscana</t>
  </si>
  <si>
    <t>Regionalsteuer auf Benzin für Kraftfahrzeuge, Region Toskana</t>
  </si>
  <si>
    <t>Registro-trasf.terreni-tassa fissa interessi</t>
  </si>
  <si>
    <t>Register - Grundstuecksuebereignung Fixgeb.Zinsen</t>
  </si>
  <si>
    <t>Registro-trasf.terreni-tassa fissa accessori</t>
  </si>
  <si>
    <t>Register - Grundstuecksuebereignung Fixgeb.Nebensp.</t>
  </si>
  <si>
    <t>Registro-trasf. terreni-tassa fissa sanzione pecuniaria</t>
  </si>
  <si>
    <t>Register - Grundstuecksuebereignung Fixgeb.Geldstr.</t>
  </si>
  <si>
    <t>Ritenuta redd. capit. partec. OICR Ital. Lussemb. dpr n 600/1973-int.</t>
  </si>
  <si>
    <t>Registro-trasf.terreni-tassa fissa sanzione pecuniaria</t>
  </si>
  <si>
    <t>Register - Grundstuecksuebereignung Fixgeb.Geldstrafe</t>
  </si>
  <si>
    <t>Registro-trasf. terreni-tassa fissa</t>
  </si>
  <si>
    <t>Register - Grundstuecksuebereignung Fixgebuehr</t>
  </si>
  <si>
    <t>Ritenuta redd. capit. partec. OICR Ital. Lussemb. dpr n 600/1973-sanz</t>
  </si>
  <si>
    <t>Sanzione pecuniaria D.P.R.  29/9/1973 n. 600</t>
  </si>
  <si>
    <t>Geldstrafe D.P.R. 29/9/1973 Nr.600</t>
  </si>
  <si>
    <t>Sanzione pecuniaria D.P.R. 29/9/1973 n.602</t>
  </si>
  <si>
    <t>Geldstrafe  DPR 29/9/1973 Nr. 602</t>
  </si>
  <si>
    <t>Ritenute alla fonte-mancata impugnazione</t>
  </si>
  <si>
    <t>Quellensteuer - fehlende Anfechtung</t>
  </si>
  <si>
    <t>Sanzioni dovute relativamente al cod. 1072</t>
  </si>
  <si>
    <t>Geschuldete Strafen bezueglich Abgabe 1072</t>
  </si>
  <si>
    <t>Ritenute alla fonte - conciliazione</t>
  </si>
  <si>
    <t>Imp.sost 3% saldi att.riv.art22 c.2 l.85/95 int.rit.iscr. D.P.R. 602/73</t>
  </si>
  <si>
    <t>Ersatzst. 3% Akt.Aufw.Sald.Art.22 G.85/95 Zins.vers.Eintr.-DPR 602/73</t>
  </si>
  <si>
    <t>Interessi di mora sull' IRBA della regione Toscana</t>
  </si>
  <si>
    <t>Verzugszinsen Benzinsteuer IRBA, Region Toskana</t>
  </si>
  <si>
    <t>Registro locazione fabbricati interessi</t>
  </si>
  <si>
    <t>Register Vermietung Gebaeude Zinsen</t>
  </si>
  <si>
    <t>Registro locazione fabbricati accessori</t>
  </si>
  <si>
    <t>Register Vermietung Gebaeude Nebensp.</t>
  </si>
  <si>
    <t>Registro locazione fabbricati sanzione pecuniaria</t>
  </si>
  <si>
    <t>Register Vermietung Gebaeude Geldstrafe</t>
  </si>
  <si>
    <t>Registro locazione fabbricati</t>
  </si>
  <si>
    <t>Register Vermietung Gebaeude</t>
  </si>
  <si>
    <t>Rit. fonte sanz. pecun. omesso ritard.versam.</t>
  </si>
  <si>
    <t>Quellensteuer Geldstrafe unterl.versp. Einzahl.</t>
  </si>
  <si>
    <t>Rit. alla fonte ante riforma</t>
  </si>
  <si>
    <t>Rit. fonte interessi omesso ritardato versamento</t>
  </si>
  <si>
    <t>Quellensteuer Zinsen unterlass.od.versp.Einzahl.</t>
  </si>
  <si>
    <t>Rit alla fonte interessi maggiore rateazione</t>
  </si>
  <si>
    <t>Quellensteuer Zinsen Mehrratenaufteilung</t>
  </si>
  <si>
    <t>Rit. alla fonte sanz. pecun. art 55 D.P.R. 600</t>
  </si>
  <si>
    <t>Quellensteuer Geldstrafe Art.55, DPR Nr. 600</t>
  </si>
  <si>
    <t>Rit. fonte sanz. pecun. art.55 D.P.R. 600 g.d.f.</t>
  </si>
  <si>
    <t>Imp.sost.20% riser. e fondi in sospes. imp art22 c.1 legge 85/95</t>
  </si>
  <si>
    <t>Ersatzst. 20% ausgesetzte Reserven Fonds Art. 22 Abs. 1 G. 85/95</t>
  </si>
  <si>
    <t>Registro locazioni terreni interessi</t>
  </si>
  <si>
    <t>Register Vermietung Grundstuecke Zinsen</t>
  </si>
  <si>
    <t>Registro locazioni terreni accessori</t>
  </si>
  <si>
    <t>Register Vermietung Grundstuecke Nebensp.</t>
  </si>
  <si>
    <t>Registro locazioni terreni sanzione pecuniaria</t>
  </si>
  <si>
    <t>Register Vermietung Grundstuecke Geldstrafe</t>
  </si>
  <si>
    <t>Registro locazioni terreni</t>
  </si>
  <si>
    <t>Register Vermietung Grundstuecke</t>
  </si>
  <si>
    <t>Rit. fonte integraz versam art 2 ter l 689</t>
  </si>
  <si>
    <t>Quellensteuer ergaenz.Einzahl.Art.2 TER G.689</t>
  </si>
  <si>
    <t>Rit. fonte interessi integraz versam l 689</t>
  </si>
  <si>
    <t>Quellensteuer Zins a.Ergaenzungseinzahlung G.689</t>
  </si>
  <si>
    <t>Rit.fonte art.63 comma 5 l.413/91</t>
  </si>
  <si>
    <t>Quellensteuer Art.63 Absatz 5 G.413/91</t>
  </si>
  <si>
    <t>Somme dovute da pers. fis. ex art.4 l.413/91</t>
  </si>
  <si>
    <t>von nat. Pers.geschuld.Betr.Ex.Art.4 G.413/91</t>
  </si>
  <si>
    <t>Sanz. pecuniaria ritenute alla fonte l.413/91</t>
  </si>
  <si>
    <t>Geldstrafe Quelllensteuer G. 413/91</t>
  </si>
  <si>
    <t>Interessi rit.fonte l.413/91 art.63 comma 5</t>
  </si>
  <si>
    <t>Zinsen Quellensteuer G.413/91</t>
  </si>
  <si>
    <t>Interessi rit.fonte d.l. 16/93 art.3 l.75/93</t>
  </si>
  <si>
    <t>Zinsen Quellensteuer G.D.16/93 ART.3 G.75/93</t>
  </si>
  <si>
    <t>Rit. fonte somme erron rimbor art 43 D.P.R. 602</t>
  </si>
  <si>
    <t>Quellensteuer irrtueml.Rueckverg.Betr.Art.43 DPR 602</t>
  </si>
  <si>
    <t>Maggiori ritenute relative ai compensi in natura e ai rimborsi spesa art.3. e 98, l. 549/95</t>
  </si>
  <si>
    <t>Imp.sost.20% riser./fondi sosp.imp art22 c.1 l.85/95 sanz.rit/om vers</t>
  </si>
  <si>
    <t>Ersatzst. 20%Ausg.Res.Fonds Art.22 G.85/95 Str.vers.unt.Einz.471/97</t>
  </si>
  <si>
    <t>Dogane - tassa comp.alcool etilico</t>
  </si>
  <si>
    <t>Zoll-Gebuehr Aeth.Alkohol</t>
  </si>
  <si>
    <t>Registro varie proporzionali interessi</t>
  </si>
  <si>
    <t>Register versch.proport.Zinsen</t>
  </si>
  <si>
    <t>Registro varie proporzionali accessori</t>
  </si>
  <si>
    <t>Register versch.proporz.Nebensp.</t>
  </si>
  <si>
    <t>Registro varie proporzionali sanzione pecun.</t>
  </si>
  <si>
    <t>Register versch.proport.Geldstrafe</t>
  </si>
  <si>
    <t>Registro varie proporzionali</t>
  </si>
  <si>
    <t>Register versch.proportional</t>
  </si>
  <si>
    <t>Canone di concessione</t>
  </si>
  <si>
    <t>Konzessionsgebuehr</t>
  </si>
  <si>
    <t>Interessi per ritardato versamento del canone di concessione</t>
  </si>
  <si>
    <t>Zinsen versp. Zahlung Konzessionsgebuehr</t>
  </si>
  <si>
    <t>Penale per ritardato versamento del canone di concessione</t>
  </si>
  <si>
    <t>Strafe versp. Zahlung Konzessionsgebuehr</t>
  </si>
  <si>
    <t>Interessi per ritardato versamento delle vincite non riscosse</t>
  </si>
  <si>
    <t>Zinsen versp. Zahlung der nicht eingezogenen Gewinne</t>
  </si>
  <si>
    <t>Penale per ritardato versamento delle vincite non riscosse</t>
  </si>
  <si>
    <t>Strafe versp. Zahlung der nicht eingezogenen Gewinne</t>
  </si>
  <si>
    <t>Penale mancata comunicazione pagamento delle vincite relative a scommesse telematiche</t>
  </si>
  <si>
    <t>Strafe fuer unterlassene Mitteilung Zahlung Gewinnsummen bezuegl. telematischer Wetten</t>
  </si>
  <si>
    <t>Penale ritardato pagamento delle vincite e dei rimborsi</t>
  </si>
  <si>
    <t>Strafe fuer verspaetete Zahlung der Gewinnsummen und der Rueckverguetungen</t>
  </si>
  <si>
    <t>Imposta unica sui giochi abilita' a distanza in forma di torneo con vincita in denaro</t>
  </si>
  <si>
    <t>Einheitssteuer auf Geschicklichkeitsspiele auf Distanz in Turnierform mit Geldgewinn</t>
  </si>
  <si>
    <t>Imposta unica giochi abilita' a distanza in forma di torneo con vincita in denaro - Reg. Sicilia</t>
  </si>
  <si>
    <t>Einheitssteuer auf Geschicklichkeitsspiele auf Distanz in Turnierform mit Geldgewinn - Reg. Sizilien</t>
  </si>
  <si>
    <t>Imposta sostitutiva su plusvalenze per la cessione a titolo oneroso di partecipazioni qualificate -</t>
  </si>
  <si>
    <t>Imposta sostitutiva su plusvalenze, redditi e altri proventi per la cessione a titolo oneroso di par</t>
  </si>
  <si>
    <t>Imposta sostitutiva su plusvalenze, redditi e altri proventi realizzati per la cessione a titolo one</t>
  </si>
  <si>
    <t>Imposta sostitutiva sul risultato maturato della gestione applicata dai gestori di masse patrimonial</t>
  </si>
  <si>
    <t>Imposta sostitutiva sul risultato maturato della gestione del fondo dovuta dalle societa' di gestion</t>
  </si>
  <si>
    <t>Imposta sostitutiva sul risultato maturato della gestione dei fondi comuni esteri di investimento do</t>
  </si>
  <si>
    <t>Imp.sost.su risultato di gest. fondi mob. chiusi-d.lgs n.461/97 art.8</t>
  </si>
  <si>
    <t>Ers.Steuer auf Resultat verw.geschl.Mob.Fonds-GVD Nr.461/97 ART.8</t>
  </si>
  <si>
    <t>Imposta sostitutiva dovuta sulle plusvalenze delle partecipazioni - art.14, comma 7, del decreto leg</t>
  </si>
  <si>
    <t>Imposta sostitutiva dovuta secondo il metodo forfettario sulle plusvalenzedelle partecipazioni, vers</t>
  </si>
  <si>
    <t>Imp.sost.20% riser/fondi sosp.imp art.22 c1 l.85/95 inter.rit.iscriz.</t>
  </si>
  <si>
    <t>Ersatzst. 20%ausg.res.Fonds Art.22 G.85/95 Zins.vers.Eintr.DPR 602/73</t>
  </si>
  <si>
    <t>Imp. sost. risult.gest. fondi mob. chiusi- d. lgs n. 461/97-interessi</t>
  </si>
  <si>
    <t>Ersatzsteuer verw.geschl.Mob.Fonds-GVD Nr.461/97-Zinsen</t>
  </si>
  <si>
    <t>Imp. sost. risult.gest. fondi mob. chiusi- d. lgs n. 461/97-sanzioni</t>
  </si>
  <si>
    <t>Ersatzsteuer verw.geschl.Mob.Fonds-GVD Nr.461/97-Strafen</t>
  </si>
  <si>
    <t>Dogane-sovrimposta di confine sulla birra</t>
  </si>
  <si>
    <t>Zoll-Grenzsteuerzuschlag Bier</t>
  </si>
  <si>
    <t>Registro varie tassa fissa interessi</t>
  </si>
  <si>
    <t>Register versch.Fixgebuehr Zinsen</t>
  </si>
  <si>
    <t>Registro varie tassa fissa accessori</t>
  </si>
  <si>
    <t>Register versch.Fixgebuehr Nebensp.</t>
  </si>
  <si>
    <t>Registro varie tassa fissa sanzione pecuniar.</t>
  </si>
  <si>
    <t>Register versch.Fixgebuehr Geldstrafe</t>
  </si>
  <si>
    <t>Registro varie tassa fissa</t>
  </si>
  <si>
    <t>Register versch.Fixgebuehr</t>
  </si>
  <si>
    <t>Imposta sostitutiva dovuta con aliquota dell 0,25 per cento sui fondi comuni di investimento collett</t>
  </si>
  <si>
    <t>Imposta sostitutiva dovuta con aliquota dello 0,5 e 0,10 per cento sui fondi comuni di investimento</t>
  </si>
  <si>
    <t>Imposta sostitutiva dovuta con aliquota dello dello 0,50 per cento sui fondi comuni di investimento</t>
  </si>
  <si>
    <t>Imposta sostitutiva dovuta con aliquota dello 0,25 per cento sui fondi comuni di investimento mobili</t>
  </si>
  <si>
    <t>Altre imposte dirette sostitutive e relativi interessi-conciliazione</t>
  </si>
  <si>
    <t>Altre imp. dirette e sostit. e relat.interessi-accertam. con adesione</t>
  </si>
  <si>
    <t>and.direkte St. u.Ersatzst. u. Zinsen-Steuerbescheid mit Zustimmung</t>
  </si>
  <si>
    <t>Sanzioni e altre somme dovute relativamente al codice tributo 1115</t>
  </si>
  <si>
    <t>Ritenute alla fonte - accertamento con adesione -</t>
  </si>
  <si>
    <t>Sanzioni su ritenute alla fonte - accertamento con adesione -</t>
  </si>
  <si>
    <t>Imposta sostitutiva con aliquota dello 0,10 per cento dovuta sui fondi di investimento mobiliare chi</t>
  </si>
  <si>
    <t>Riten.compensi attiv.libero prof.intramuraria art.47 lett.e TUIR</t>
  </si>
  <si>
    <t>Einbehalt auf Entgeld Freiberufler Art. 47 Buchstabe E E.T.I.R.</t>
  </si>
  <si>
    <t>Dogane - sovrimposta di confine oli ed altri</t>
  </si>
  <si>
    <t>Zoll-Grenzsteuerzuschlag Oel und andere</t>
  </si>
  <si>
    <t>Imposta sostitutiva fondi mobiliari aperti chiusi ed esteri</t>
  </si>
  <si>
    <t>Ersatzsteuer Offene Geschlossene und Auslaendische Immobilienfonds</t>
  </si>
  <si>
    <t>Imposta sostitutiva fondi mobiliari aperti chiusi ed esteri - interessi</t>
  </si>
  <si>
    <t>Ersatzst. Offene Geschlossene U. Auslaend. Immobilienfonds - ZINSEN</t>
  </si>
  <si>
    <t>Imposta sostitutiva fondi mobiliari aperti chiusi ed esteri - sanzione</t>
  </si>
  <si>
    <t>Ersatzst. Offene Geschlossene U. Auslaend. Immobilienfonds - Strafgeld</t>
  </si>
  <si>
    <t>Registro imposte riscosse interessi</t>
  </si>
  <si>
    <t>Register einkassierte Steuern Zinsen</t>
  </si>
  <si>
    <t>Registro imposte riscosse accessori</t>
  </si>
  <si>
    <t>Register einkassierte Steuern Nebenspesen</t>
  </si>
  <si>
    <t>Registro imposte riscosse sanzione pecuniaria</t>
  </si>
  <si>
    <t>Register einkassierte Steuern Geldstrafe</t>
  </si>
  <si>
    <t>Registro imposte riscosse</t>
  </si>
  <si>
    <t>Register einkassierte Steuern</t>
  </si>
  <si>
    <t>Imp. Sost. IRES IRAP plusvalenze conferimenti l. 296/06</t>
  </si>
  <si>
    <t>Wertzuwachsersatzsteuer IRES IRAP Uebertragung G.296/06</t>
  </si>
  <si>
    <t>Imp.sost.eliminazione vincolo disp. riserve sosp. art.1 c.34 l.244/07</t>
  </si>
  <si>
    <t>Ersatzst. Abschaff. ausg. Zweckbindung Art.1 P.34 l.244/07</t>
  </si>
  <si>
    <t>Imp.sost. Recupero tass. Eccedenza art.1 c.48, l.244/07</t>
  </si>
  <si>
    <t>Ersatzsteuer Einbringung Besteuerung ueberschuss Art. 1, Abs. 48, Ges. 244/07</t>
  </si>
  <si>
    <t>Imposta sui contributi affluiti ai fondi pensione</t>
  </si>
  <si>
    <t>Imp. sost. magg.valori attrib. immobiliz. art.1 c. 46 dl 244/07</t>
  </si>
  <si>
    <t>Ersatzsteuer Mehrwerte Sachanlagen Art. 1, P. 46, LD 244/07</t>
  </si>
  <si>
    <t>Imposta sul patrimonio netto delle imprese oggetto di sospensione l. 29/11/95 n. 507</t>
  </si>
  <si>
    <t>Riten.compensi percep.sogg. impegnati lav.soc.utili art.47 lett1 TUIR</t>
  </si>
  <si>
    <t>Einbeh. Entgelt Pers.im Sozialbereich taetig Art.47 B.1 E.T.I.R.</t>
  </si>
  <si>
    <t>Imp.sost. Recupero tass. Eccedenza art.1 c.48, l.244/07 - int.</t>
  </si>
  <si>
    <t>Ersatzsteuer Einbringung Besteuerung ueberschuss Art. 1, Abs. 48, Ges. 244/07 - Zinsen</t>
  </si>
  <si>
    <t>Imp.sost. Recupero tass. Eccedenza art.1 c.48, l.244/07 - sanz.</t>
  </si>
  <si>
    <t>Ersatzsteuer Einbringung Besteuerung ueberschuss Art. 1, Abs. 48, Ges. 244/07 - Strafe</t>
  </si>
  <si>
    <t>Dogane-sovrimposta di confine su margarina</t>
  </si>
  <si>
    <t>Zoll-Grenzsteuerzuschlag Margarine</t>
  </si>
  <si>
    <t>Imp. sost. magg.valori attrib. immobiliz. art.1 c. 46 dl 244/07-int.</t>
  </si>
  <si>
    <t>Ersatzsteuer Mehrwerte Sachanlagen Art. 1, P. 46, LD 244/07-Zinsen</t>
  </si>
  <si>
    <t>Imp. sost. magg.valori attrib. immobiliz. art.1 c. 46 dl 244/07-sanz.</t>
  </si>
  <si>
    <t>Ersatzsteuer Mehrwerte Sachanlagen Art. 1, P. 46, LD 244/07-Strafen</t>
  </si>
  <si>
    <t>Imp. Sost. IRES IRAP plusvalenze conferimenti l. 296/06-interessi</t>
  </si>
  <si>
    <t>Wertzuwachsersatzsteuer IRES IRAP Uebertragung G.296/06-Zinsen</t>
  </si>
  <si>
    <t>Imp.sost.eliminaz.vincolo disp. riserve sosp. art.1 c.34 l.244/07-int</t>
  </si>
  <si>
    <t>Ersatzst. Abschaff. ausg. Zweckbindung Art.1 P.34 l.244/07-Zinsen</t>
  </si>
  <si>
    <t>Imp. Sost. IRES IRAP plusvalenze conferimenti l. 296/06-sanzione</t>
  </si>
  <si>
    <t>Wertzuwachsersatzsteuer IRES IRAP Uebertragung G.296/06-Strafe</t>
  </si>
  <si>
    <t>Imp.sost.eliminaz.vincolo disp. riserve sosp art.1 c.34 l.244/07-sanz</t>
  </si>
  <si>
    <t>Ers.St. Bes. Bindg. Verf. susp. Reser. Art.1, P.34, G. 244/07-Straf</t>
  </si>
  <si>
    <t>Rit. fonte dich.integrative l.7/8/82 n.516</t>
  </si>
  <si>
    <t>Quellensteuer Ergaenzungserkl. G.7/8/82 Nr.516</t>
  </si>
  <si>
    <t>Imposta sostitutiva redditi diversi opzione affrancamento</t>
  </si>
  <si>
    <t>Ersatzst. sonstige Eink. Option Freistellg.</t>
  </si>
  <si>
    <t>Sanz. pecuniaria rit.fonte l.7.8.82 n. 516</t>
  </si>
  <si>
    <t>Geldstrafe Quellensteuer G.7/8/82 Nr.516</t>
  </si>
  <si>
    <t>Interessi rit. fonte l. 7.8.82 n.516</t>
  </si>
  <si>
    <t>Zinsen auf Quellensteuer G. 7/8/82 Nr.516</t>
  </si>
  <si>
    <t>Recupero somme erron.sgravate l.7/8/82 n.516</t>
  </si>
  <si>
    <t>Einbring.irrt.Rueckverg.Betr. G.7/8/82 Nr.516</t>
  </si>
  <si>
    <t>Imposta sostitutiva su plusvalenze -. art.5 comma 1 d.l.461/97</t>
  </si>
  <si>
    <t>Ersatzsteuer Mehrwert - Art. 5 Abs. 1 GD. 461/97</t>
  </si>
  <si>
    <t>Dogane - sovrimposta zuccheri e derivanti</t>
  </si>
  <si>
    <t>Zoll-Steuerzuschlag Zucker und Derivate</t>
  </si>
  <si>
    <t>Imp.sostitutiva redditi diversi opzione affrancamento-int.</t>
  </si>
  <si>
    <t>Ersatzst. sonstige Eink. Option Freistellg.-Zinsen</t>
  </si>
  <si>
    <t>Imp.sostitutiva redditi diversi opzione affrancamento-sanz.</t>
  </si>
  <si>
    <t>Ersatzst. sonstige Eink. Option Freistellg.-Strafe</t>
  </si>
  <si>
    <t>Ritenute alla fonte -interessi su sanz.pecun.</t>
  </si>
  <si>
    <t>Quellensteuer-Zinsen auf Geldstrafe</t>
  </si>
  <si>
    <t>Ritenute operate dai sost.di imposta-imposta e sanzione-omesso versamento</t>
  </si>
  <si>
    <t>Imposta sostitutiva su plusvalenze sanzione -art.1 d.l.471/97</t>
  </si>
  <si>
    <t>Ersatzsteuer Mehrwert Strafe - Art. 1 GD. 471/97</t>
  </si>
  <si>
    <t>Dogane-sovrimposta glucosio maltosio</t>
  </si>
  <si>
    <t>Zoll-Steuerzuschlag Glykose Maltose</t>
  </si>
  <si>
    <t>Compensi per attivita' libero professionale intramuraria</t>
  </si>
  <si>
    <t>Compensi percepiti dai soggetti impegnati in lavori socialmente utili</t>
  </si>
  <si>
    <t>Conguaglio di cui all'art.23, comma 3, D.P.R.  600/73 - prelievo comprensivo degli interessi operato</t>
  </si>
  <si>
    <t>Conguaglio di cui all'art. 23, comma 3, D.P.R. 600/73 - versamento comprensivo degli interessi effet</t>
  </si>
  <si>
    <t>Imposta sostitutiva su plusvalenze interessi-art.20 D.P.R. 602/73</t>
  </si>
  <si>
    <t>Ersatzsteuer Mehrwert Zinsen - Art. 20 DPR 602/73</t>
  </si>
  <si>
    <t>Dogane-sovrimposta di prod.ti audiovisivi</t>
  </si>
  <si>
    <t>Zoll-Steuerzuschlag auf audiovisuelle Prod.</t>
  </si>
  <si>
    <t>Dogane-sovrimposta di confine sugli spiriti</t>
  </si>
  <si>
    <t>Zoll-Grenzsteuerzuschlag auf Spiritus</t>
  </si>
  <si>
    <t>Dogane - dir.to erariale alcool etilico</t>
  </si>
  <si>
    <t>Zoll-Staatsgebuehr Aeth.Alkohol</t>
  </si>
  <si>
    <t>Dogane-sovrimposta di confine sulle armi</t>
  </si>
  <si>
    <t>Zoll-Grenzsteuerzuschlag auf Waffen</t>
  </si>
  <si>
    <t>Sanzione tardivo vers imposta unica giochi abilita' a dist. in forma di torneo con vincita in denaro</t>
  </si>
  <si>
    <t>Strafe versp.Zahlung Einheitssteuer Geschicklichkeitsspiele a.Distanz in Turnierform mit Geldgewinn</t>
  </si>
  <si>
    <t>Sanzione tardivo vers. imposta unica giochi abilita' a dist. forma torneo vincita in denaro-Sicilia</t>
  </si>
  <si>
    <t>Strafe versp.Zahl.Einheitssteuer Geschicklichk.spiele a.Distanz in Turnierform m.Geldgewinn-Sizilien</t>
  </si>
  <si>
    <t>Imposta unica giochi abilita' a distanza in forma di torneo con vincita in denaro - interessi</t>
  </si>
  <si>
    <t>Einheitssteuer auf Geschicklichkeitsspiele auf Distanz in Turnierform mit Geldgewinn - Zinsen</t>
  </si>
  <si>
    <t>Imposta unica giochi abilita' a distanza in forma di torneo con vincita in denaro -Sicilia-interessi</t>
  </si>
  <si>
    <t>Einheitssteuer auf Geschicklichkeitsspiele auf Distanz in Turnierform mit Geldgewinn-Sizilien-Zinsen</t>
  </si>
  <si>
    <t>Recupero versamenti incompleti</t>
  </si>
  <si>
    <t>Altre imp.e relative sopratasse dovute per omesso vers.decreto 5/2/97</t>
  </si>
  <si>
    <t>Prov.sogg.rit.imp.corr.stabili org.estere imprese res.art.7 l.425/96</t>
  </si>
  <si>
    <t>Einn.St.Eingeh.unterw.Bez.ausl..Zweigst.ansaess.Betr. Art.7 G.425/96</t>
  </si>
  <si>
    <t>Imp.sost.su int.premi e obblig. e titoli simil. art.4 c.2 d.l.239/96</t>
  </si>
  <si>
    <t>Ersatz.Zinsen,Praemien,Obligat. u.aehnl.Titel-Art.4,Abs.2,GD.239/96</t>
  </si>
  <si>
    <t>Dogane-sovrimposta di confine su metano</t>
  </si>
  <si>
    <t>Zoll-Grenzsteuerzuschlag auf Methan</t>
  </si>
  <si>
    <t>Rit alla fonte addiz art 27 D.P.R. 29/9/73 n 600</t>
  </si>
  <si>
    <t>Quellensteuer Zusatz Art.27 DPR 29/9/73 Nr.600</t>
  </si>
  <si>
    <t>Sanz.pec.omes.rit.ver.add.le art.27 D.P.R.600/73</t>
  </si>
  <si>
    <t>Geldstr.unt.versp.Einz.Zus.St.Art.27 DPR 600/73</t>
  </si>
  <si>
    <t>Interessi omes.rit.vers.add.le art.27 D.P.R.600/73</t>
  </si>
  <si>
    <t>Zinzen unt.versp.Einz.Zus.St.Art.27 DPR 600/73</t>
  </si>
  <si>
    <t>Rit alla fonte add.le rit art. 26 D.P.R. 600/73</t>
  </si>
  <si>
    <t>Quellensteuer Zusatzsteuer Art. 26 DPR. 600/73</t>
  </si>
  <si>
    <t>Sanz.pec. omes.rit.vers.add.le riten.D.P.R.600/73</t>
  </si>
  <si>
    <t>Geldstr.unt.versp.Zahl.Zusatzst. DPR 600/73</t>
  </si>
  <si>
    <t>Rit.f.int.rit.omes.vers.add.le rit.D.P.R. 600/73</t>
  </si>
  <si>
    <t>Quellensteuer Zinsen unt.vers.Zahl.Zusatzst. DPR 600/73</t>
  </si>
  <si>
    <t>Prima rata ritenute alla fonte sospese ex lege 30/7/90, n.222</t>
  </si>
  <si>
    <t>Seconda rata ritenute alla fonte sospese ex lege 30/7/90, n.222</t>
  </si>
  <si>
    <t>Prov.sogg.rit.acc.corr.stabili org.estere imprese resi.art.7 l.425/96</t>
  </si>
  <si>
    <t>Einn.Sr.Akonto Unterw.Bez.an ausl..Zweigst.ans.Betr. Art.7 G.425/96</t>
  </si>
  <si>
    <t>Imp.sost.su int.premi e obblig. e titoli simil.sanz. art.13d.l.471/97</t>
  </si>
  <si>
    <t>Ersatzst.Zins.,Praemien,Obligat.u aehnl.Titel-Strafe Art.13 GD.471/97</t>
  </si>
  <si>
    <t>Registro imposte sul valore agg.interessi</t>
  </si>
  <si>
    <t>Register Mehrwertsteuer Zinsen</t>
  </si>
  <si>
    <t>Registro imposte sul valore agg.accessori</t>
  </si>
  <si>
    <t>Register Mehrwertsteuer  Nebenspesen</t>
  </si>
  <si>
    <t>Registro imposte sul valore agg. sanzione pecuniaria</t>
  </si>
  <si>
    <t>Register Mehrwertsteuer  Geldstrafe</t>
  </si>
  <si>
    <t>Registro imposte sul valore agg.condono fiscale</t>
  </si>
  <si>
    <t>Register Mehrwertsteuer  Steuererlass</t>
  </si>
  <si>
    <t>Terza rata ritenute alla fonte sospese ex lege 30/7/90, n.222</t>
  </si>
  <si>
    <t>Quarta rata ritenute alla fonte sospese ex lege 30/7/90, n.222</t>
  </si>
  <si>
    <t>Prov.deriv.depositi a garanzia di finanz.art.7 commi 1,2 d.l. 323/1996</t>
  </si>
  <si>
    <t>Einn.Garantiehinterleg.v.Finanzierungen Art.7 Abs. 1,2 GD. 323/1996</t>
  </si>
  <si>
    <t>Imp.sost.su int.premi e obblig. e titoli simil. int.art.20 D.P.R. 602/73</t>
  </si>
  <si>
    <t>Ersatzst.Zins.,Praemien,Obligat.u aehnl.Titel-Zinsen Art20 DPR 602/73</t>
  </si>
  <si>
    <t>Registro imposte di registro interessi</t>
  </si>
  <si>
    <t>Register Registersteuer Zinsen</t>
  </si>
  <si>
    <t>Registro imposte di registro accessori</t>
  </si>
  <si>
    <t>Register Registersteuer Nebenspesen</t>
  </si>
  <si>
    <t>Registro imposte di registro sanzione pecuniaria</t>
  </si>
  <si>
    <t>Register Registersteuer Geldstrafe</t>
  </si>
  <si>
    <t>Registro imposte di registro</t>
  </si>
  <si>
    <t>Register Registersteuer</t>
  </si>
  <si>
    <t>Regolarizzazione art.4 c.4 d.l. 230/96</t>
  </si>
  <si>
    <t>Regelung Art.4 Absatz 4 G.D. 230/96</t>
  </si>
  <si>
    <t>Imp.sost. proventi titoli obbl. enti ter. art. 27, l.342/2000-imposta</t>
  </si>
  <si>
    <t>Ersatzst. Ertraege Obbl.Titel terr.Koerpersch. Art.27 G.342/00-Steuer</t>
  </si>
  <si>
    <t>Rit.fonte interessi chirografari</t>
  </si>
  <si>
    <t>Quellensteuer Zinsen ohne Vorzungsrecht</t>
  </si>
  <si>
    <t>impos.straord. sui depositi bancari e postali</t>
  </si>
  <si>
    <t>ausserord Steuer auf Bank- u.Posteinlagen</t>
  </si>
  <si>
    <t>Imposta sostitutiva sugli interessi, premi ed altri frutti di obbligazioni e titoli similari</t>
  </si>
  <si>
    <t>Prov.deriv.dep.garanzia finanz.art.7 c.1,2 d.l. 323/96-sanz.rit/om.vers</t>
  </si>
  <si>
    <t>Einn. Garantiehinterl.Finanz. Art.7 GD. 323/96-Str.Versp./unt.Einz.</t>
  </si>
  <si>
    <t>Imp.sost. proventi titoli obbl. enti ter. art.27,l.342/2000-interessi</t>
  </si>
  <si>
    <t>Ersatzst. Ertraege Obbl.Titel terr..Koerpersch. Art.27 G.342/00-Zinsen</t>
  </si>
  <si>
    <t>Imp.sost. proventi titoli obbl. enti ter. art. 27,l.342/2000-sanzione</t>
  </si>
  <si>
    <t>Ersatzst. Ertraege Obbl.Titel terr..Koerpersch. Art.27 G.342/00-Strafen</t>
  </si>
  <si>
    <t>Registro imposte ipotecarie interessi</t>
  </si>
  <si>
    <t>Register Hypothekarsteuer Zinsen</t>
  </si>
  <si>
    <t>Registro imposte ipotecarie accessori</t>
  </si>
  <si>
    <t>Register Hypothekarsteuer Nebensp.</t>
  </si>
  <si>
    <t>Registro imposte ipotecarie sanzione pecun.</t>
  </si>
  <si>
    <t>Register Hypothekarsteuer Geldstrafe</t>
  </si>
  <si>
    <t>Registro imposte ipotecarie</t>
  </si>
  <si>
    <t>Register Hypothekarsteuer</t>
  </si>
  <si>
    <t>Imposta sostitutiva su interessi, premi ed altri frutti delle obbligazioni e titoli similiari</t>
  </si>
  <si>
    <t>Imposta sostitutiva  imposte sui redditi di capitale di fonte estera</t>
  </si>
  <si>
    <t>Proventi soggetti a ritenuta d'imposta corrisposti per il tramite di stabili organizzazioni estere</t>
  </si>
  <si>
    <t>Proventi soggetti riten.acconto corrisposti a stabili organizz.estere</t>
  </si>
  <si>
    <t>Proventi derivanti da depositi a garanzia di finanziamenti art. 7 c. 1 e 2 d.l. 323/96</t>
  </si>
  <si>
    <t>Maggiori proventi tributari derivanti da ritenute su interessi premi e altri frutti, buoni frutt.</t>
  </si>
  <si>
    <t>Interessi, premi e altri frutti delle obbligazioni emesse da banche anticipatamente rimborsate</t>
  </si>
  <si>
    <t>Prov. dep.garanzia finanz.art.7 commi 1,2 d.l. 323/96 - int. rit. iscr.</t>
  </si>
  <si>
    <t>Einn. Garantiehinterl.Finanz. Art.7 GD. 323/96- Zins.versp.Eintr.</t>
  </si>
  <si>
    <t>Registro imposte success.e donaz.interessi</t>
  </si>
  <si>
    <t>Register Erbschafts-u.Schenkungsst.Zinsen</t>
  </si>
  <si>
    <t>Registro imposte success. e donaz.accessori</t>
  </si>
  <si>
    <t>Register Erbschafts-u.Schenkungsst.Nebensp.</t>
  </si>
  <si>
    <t>Registro imposte success. e donaz. sanz. pec.</t>
  </si>
  <si>
    <t>Register Erbschafts-u.Schenkungsst.Geldstrafe</t>
  </si>
  <si>
    <t>Registro imposte success. e donaz.</t>
  </si>
  <si>
    <t>Register Erbschafts-u.Schenkungssteuer</t>
  </si>
  <si>
    <t>Acconto imposta sui trattam.fine rapporto-art.3 c. 212, legge 662/96</t>
  </si>
  <si>
    <t>Magg.prov.trib.deriv.riten.su int.premi/altri frutti art.7 d.l. 323/96</t>
  </si>
  <si>
    <t>St.Mehreinn.Einbeh.Zinsen Praem.u.andere Art.7 Abs.1,2 GD. 323/96</t>
  </si>
  <si>
    <t>Dogane-sovrimposta oli minerali e derivati</t>
  </si>
  <si>
    <t>Zoll - Steuerzuschlag Mineraloele und Derivate</t>
  </si>
  <si>
    <t>Registro diritti catastali - scritt.interessi</t>
  </si>
  <si>
    <t>Register Katastergebuehr Zinsen</t>
  </si>
  <si>
    <t>Registro diritti catastali - scritt.accessori</t>
  </si>
  <si>
    <t>Register Katastergebuehr Nebensp.</t>
  </si>
  <si>
    <t>Registro diritti catastali-scritt. sanz. pec.</t>
  </si>
  <si>
    <t>Register Katastergebuehr Geldstrafe</t>
  </si>
  <si>
    <t>Registro diritti catastali - scritt.</t>
  </si>
  <si>
    <t>Register Katastergebuehr</t>
  </si>
  <si>
    <t>Interessi premi,altri frutti delle obligaz.anticipatamente rimborsate</t>
  </si>
  <si>
    <t>Zinsen Praemien u.and.Fruechte aus Obligationen vorz.rueckverguetet</t>
  </si>
  <si>
    <t>Dogane - sovrimposta oli minerali - Sicilia</t>
  </si>
  <si>
    <t>Zoll - Steuerzuschlag Mineraloele-Sizilen</t>
  </si>
  <si>
    <t>Registro altre tasse e imp.affari interessi</t>
  </si>
  <si>
    <t>Register and.Geb.u.Steu.Geschaeftsv.Zinsen</t>
  </si>
  <si>
    <t>Registro altre tasse e imp.affari accessori</t>
  </si>
  <si>
    <t>Register and.Geb.u.Steu.Geschaeftsv.Nebensp.</t>
  </si>
  <si>
    <t>Registro altre tasse e imp. affari sanz. pec.</t>
  </si>
  <si>
    <t>Register and.Geb.u.Steu.Geschaeftsv.Geldstrafe</t>
  </si>
  <si>
    <t>Registro altre tasse e imp.affari sanz. pec.</t>
  </si>
  <si>
    <t>Registro altre tasse e imp. affari</t>
  </si>
  <si>
    <t>Register and. Gebuehren u.Steuern Geschaeftsv.</t>
  </si>
  <si>
    <t>Imp.sost.redd.capit.fonte estera art.16b T.U.I.R. da art.21 c.1 l.449/97</t>
  </si>
  <si>
    <t>Ersatzst.ausl.Kapitaleinnahmen Art.16bis TUIR Art.21,Abs.1,G.449/97</t>
  </si>
  <si>
    <t>Imposta sostitutiva dei capitali di fonte estera - art.16 bis del T.U.I.R. - interessi di rateazione</t>
  </si>
  <si>
    <t>Ersatzsteuer des Kapitals ausl. Herkunft - Art.16 Bis des T.U.I.R. - Ratisierungszinsen</t>
  </si>
  <si>
    <t>Imp.sost.redd.capit.fonte estera sanz.rit.om. vers. art.13d.l.471/97</t>
  </si>
  <si>
    <t>Ersatzst.ausl.Kapitaleinn.-Straf.versp./untel.Einz.Art.13 GD. 471/97</t>
  </si>
  <si>
    <t>Dogane-sovrimposta gas incondensabili</t>
  </si>
  <si>
    <t>Zoll - Steuerzuschlag nicht Kond. Gas</t>
  </si>
  <si>
    <t>Imp.sost.redd.capit.fonte estera int.rit.iscr.art.20 D.P.R. 602/73</t>
  </si>
  <si>
    <t>Ersatzst.ausl.Kapitaleinn.-Zinsen versp.Eintrag.-Art.20 DPR 602/73</t>
  </si>
  <si>
    <t>Rit.fonte acconto d imposta art 10 D.P.R. 116</t>
  </si>
  <si>
    <t>Quellensteuer Steuerakonto Art. 10 D.P.R. 116</t>
  </si>
  <si>
    <t>Retrib,pens,trasf,mensil.aggiunt,relat.cong.-Sicilia,Sard.e</t>
  </si>
  <si>
    <t>Gehalt,Pens,Tagegeld,Zus.Monate u,Diesbzg.Ausgl.-Sizilien,Sardinien</t>
  </si>
  <si>
    <t>Emolumenti arretrati - Sicilia, Sardegna e Valle d'Aosta - impianti fuori delle regioni</t>
  </si>
  <si>
    <t>Emolumenti corrisposti per prestazioni stagionali - Sicilia, Sardegna e Valle d'Aosta - impianti fuo</t>
  </si>
  <si>
    <t>Eccedenze di ritenute alla fonte effettuate da sostituti di imposta con domicilio fiscale in Sicilia</t>
  </si>
  <si>
    <t>Imp.sost.compensi vers.in Sardeg. Sicil.V.D'Aosta dl 93/2008</t>
  </si>
  <si>
    <t>Ersatzst. in Sard. Sizil. Aostat. Bez. Entg. GesD. 93/2008</t>
  </si>
  <si>
    <t>Emol.arretr.Sic.Sard.V.Aosta impianti fuori reg. art.23 c.2 D.P.R. 602/73</t>
  </si>
  <si>
    <t>Rueckst.Bez. Sizilien Sardinien Aosta Anl.Ausst.Reg.Art.23 DPR 602/73</t>
  </si>
  <si>
    <t>Ecced.riten.sost.imp.Sic.Sard.Val d'Ao.d.m. 3/3/93 e 6/8/98 - imposta</t>
  </si>
  <si>
    <t>Ueberh.Einb.St.Subst. Siz.Sar.Aosta MD 3/3/93 und 6/8/98-Steuer</t>
  </si>
  <si>
    <t>Ecced.riten.sost.imp.Sic.Sard.Val d'Ao.d.m. 3/3/93 e 6/8/98 - interessi</t>
  </si>
  <si>
    <t>Ueberh.Einb.St.Subst. Siz.Sar.Aosta MD 3/3/93 und 6/8/98-Zinsen</t>
  </si>
  <si>
    <t>Ecced.riten.sost.imp.Sic.Sard.Val d'Ao.d.m. 3/3/93 e 6/8/98 - sanzione</t>
  </si>
  <si>
    <t>Ueberh.Einb.St.Subst. Siz.Sar.Aosta MD 3/3/93 und 6/8/98-Strafe</t>
  </si>
  <si>
    <t>Registro multe, ammende sanz.-I.V.A. interessi</t>
  </si>
  <si>
    <t>Register Strafen, Bussgeld-MwSt. Zinsen</t>
  </si>
  <si>
    <t>Imp.sost.compensi vers.in Sardeg. Sicil.V.D'Aosta dl 93/2008-int.</t>
  </si>
  <si>
    <t>Ersatzst. in Sard. Sizil. Aostat. Bez. Entg. GesD. 93/2008-Zinsen</t>
  </si>
  <si>
    <t>Registro multe, ammende sanz.- I.V.A. accessori</t>
  </si>
  <si>
    <t>Register Strafen, Bussgeld-MwSt. Nebensp.</t>
  </si>
  <si>
    <t>Registro multe, ammende sanz.-I.V.A. sanz. pec.</t>
  </si>
  <si>
    <t>Register Strafen, Bussgeld-MwSt. Geldstrafe</t>
  </si>
  <si>
    <t>Imp.sost.compensi vers.in Sardeg. Sicil.V.D'Aosta dl 93/2008-sanz.</t>
  </si>
  <si>
    <t>Ersatzst. in Sard. Sizil. Aostat. Bez. Entg. GesD. 93/2008-Strafen</t>
  </si>
  <si>
    <t>Registro multe, ammende sanz.-I.V.A. sanz. pecun</t>
  </si>
  <si>
    <t>Register Strafen, Bussgeld-MwSt. Ggeldstrafe</t>
  </si>
  <si>
    <t>Registro multe, ammende sanz. - I.V.A.</t>
  </si>
  <si>
    <t>Register Strafen, Bussgeld-MwSt.</t>
  </si>
  <si>
    <t>Indennita' per cessazione di rapporto di lavoro - Sicilia, Sardegna e Valle d'Aosta - impianti fuor</t>
  </si>
  <si>
    <t>Conguaglio di cui all'art.23, 3 comma, DPR 600/73, effettuato primi 2 mesi anno successivo - Sicilia</t>
  </si>
  <si>
    <t>Ritenute alla fonte interessi sospens.riscos.</t>
  </si>
  <si>
    <t>Quellensteuer Zinsen eingestellte Einhebung</t>
  </si>
  <si>
    <t>Emol.prestaz.stagionali Sicilia e Sardegna  impianti fuori regione</t>
  </si>
  <si>
    <t>Rueckst.Bez. Saisonleist.Sizilien Sardinien Anlagen Ausserh.Regionen</t>
  </si>
  <si>
    <t>Dogane - imp.ta consumo tabacchi importati</t>
  </si>
  <si>
    <t>Zoll-Konsumsteuer a.Import. Tabak</t>
  </si>
  <si>
    <t>Registro multe,amm.sanz.-trib.ind.interessi</t>
  </si>
  <si>
    <t>Register Strafen, Bussgeld - ind. Abgaben Zinsen</t>
  </si>
  <si>
    <t>Registro multe,amm.sanz.-trib.ind.accessori</t>
  </si>
  <si>
    <t>Register Strafen, Bussgeld - ind. Abg.Nebensp.</t>
  </si>
  <si>
    <t>Registro multe, amm.sanz.-trib.ind. sanz.pec.</t>
  </si>
  <si>
    <t>Register Strafen, Bussgeld - ind. Abg.Geldstrafe</t>
  </si>
  <si>
    <t>Registro multe,amm.sanz.-trib.ind.sanz.pecun.</t>
  </si>
  <si>
    <t>Registro multe,amm. sanz.-trib.ind.</t>
  </si>
  <si>
    <t>Register Strafen, Bussgeld - ind. Abgabe</t>
  </si>
  <si>
    <t>Interessi, premi ed altri frutti corrisposti da sportelli di banche domiciliate fiscalmente in valle</t>
  </si>
  <si>
    <t>Indennita' cess. rapporto lavoro Sicilia,Sardegna impianti fuori reg.</t>
  </si>
  <si>
    <t>Abfertigung Sizilen Sardinien Anlagen Auserh. Regionen</t>
  </si>
  <si>
    <t>Conguaglio art.23 c.3 D.P.R. 602/73 Sicilia,Sardegna impianti fuori reg.</t>
  </si>
  <si>
    <t>Ausgl. Art.23 Abs.3 DPR 602/73 Sizilien u.Sardinien Anlagen Auss.Reg.</t>
  </si>
  <si>
    <t>Dogane - imp.ta consumo banane</t>
  </si>
  <si>
    <t>Zoll-Konsumsteuer auf Bananen</t>
  </si>
  <si>
    <t>Risarcimento danno erariale l. 28/2/1997 n.30</t>
  </si>
  <si>
    <t>Entschaedigung Staatsschaden G. 28/2/1997 Nr. 30</t>
  </si>
  <si>
    <t>Ritenute oggetto di sospensione - Sicilia, Sardegna e Valle d'Aosta - impianti fuori regione</t>
  </si>
  <si>
    <t>Indenn.occup. abusiva marittimo con realizz. opere tit. abilitativo assente o difforme</t>
  </si>
  <si>
    <t>Verguet.Rechtsw.Besetz.Seeg.mit Verwirkl.Geneh.Arbeiten fehlend oder abweichend</t>
  </si>
  <si>
    <t>Dogane - sovrimposta sacchetti plastica</t>
  </si>
  <si>
    <t>Zoll-Steuerzuschlag Plastiktueten</t>
  </si>
  <si>
    <t>Dogane - diritto erar. acque minerali</t>
  </si>
  <si>
    <t>Zoll-Staatsgeb.Mineralwasser</t>
  </si>
  <si>
    <t>Registro interessi - interessi</t>
  </si>
  <si>
    <t>Register Zinsen - Zinsen</t>
  </si>
  <si>
    <t>Registro interessi - accessori</t>
  </si>
  <si>
    <t>Register Zinsen - Nebenspesen</t>
  </si>
  <si>
    <t>Registro interessi - sanzione pecuniaria</t>
  </si>
  <si>
    <t>Register Zinsen - Geldstrafe</t>
  </si>
  <si>
    <t>Registro - interessi</t>
  </si>
  <si>
    <t>Register Zinsen</t>
  </si>
  <si>
    <t>Somme a defin. dovute da enti art.55 l.413/91</t>
  </si>
  <si>
    <t>zu best.Betraege v. Koerp.geschuldet Art.55 G.413/91</t>
  </si>
  <si>
    <t>Registro imp. valore aggiunto - interessi</t>
  </si>
  <si>
    <t>Register Mehrwertsteuer - Zinsen</t>
  </si>
  <si>
    <t>Registro imp. valore aggiunto - oneri access.</t>
  </si>
  <si>
    <t>Register Mehrwertsteuer - Nebensp.</t>
  </si>
  <si>
    <t>Registro imp.valore aggiunto-sanz. pecuniaria</t>
  </si>
  <si>
    <t>Register Mehrwertsteuer - Geldstrafe</t>
  </si>
  <si>
    <t>Registro imp. valore aggiunto - sanz. pecun.</t>
  </si>
  <si>
    <t>Registro imposta sul valore aggiunto</t>
  </si>
  <si>
    <t>Register Mehrwertsteuer</t>
  </si>
  <si>
    <t>Dogane - interessi compensativi sui dazi</t>
  </si>
  <si>
    <t>Zoll-Ausgleichszinsen Zollamt</t>
  </si>
  <si>
    <t>Registro imp. di registro - interessi</t>
  </si>
  <si>
    <t>Register Registersteuer - Zinsen</t>
  </si>
  <si>
    <t>Registro imp. di registro - oneri access.</t>
  </si>
  <si>
    <t>Register Registersteuer - Nebensp.</t>
  </si>
  <si>
    <t>Registro imp. di registro-sanzione pecuniaria</t>
  </si>
  <si>
    <t>Register Registersteuer - Geldstrafe</t>
  </si>
  <si>
    <t>Registro imposta di registro</t>
  </si>
  <si>
    <t>Registro imposta ipotecaria - interessi</t>
  </si>
  <si>
    <t>Register Hypothekarsteuer - Zinsen</t>
  </si>
  <si>
    <t>Registro imposta ipotec. - oneri accessori</t>
  </si>
  <si>
    <t>Register Hypothekarsteuer - Nebensp.</t>
  </si>
  <si>
    <t>Registro imposta ipotecaria- sanz. pecuniaria</t>
  </si>
  <si>
    <t>Register Hypothekarsteuer - Geldstrafe</t>
  </si>
  <si>
    <t>Registro imposta ipotecaria- sanzione pecun.</t>
  </si>
  <si>
    <t>Registro imposta ipotecaria</t>
  </si>
  <si>
    <t>Registro imposta success. - interessi</t>
  </si>
  <si>
    <t>Register Erbschaftssteuer - Zinsen</t>
  </si>
  <si>
    <t>Registro imposta success. - oneri accessori</t>
  </si>
  <si>
    <t>Register Erbschaftssteuer - Nebensp.</t>
  </si>
  <si>
    <t>Registro imposta succes.- sanzione pecuniaria</t>
  </si>
  <si>
    <t>Register Erbschaftssteuer - Geldstrafe</t>
  </si>
  <si>
    <t>Registro imposta sulle donaz. e succ.</t>
  </si>
  <si>
    <t>Register Schenkungs-u.Erbschaftssteuer</t>
  </si>
  <si>
    <t>Chiusura lite fiscale pendente</t>
  </si>
  <si>
    <t>Registro diritti catastali - interessi</t>
  </si>
  <si>
    <t>Register Katastergebuehr  - Zinsen</t>
  </si>
  <si>
    <t>Registro diritti catastali - oneri accessori</t>
  </si>
  <si>
    <t>Register Katastergebuehr - Nebensp.</t>
  </si>
  <si>
    <t>Registro diritti catastali - sanz. pecuniaria</t>
  </si>
  <si>
    <t>Register Katastergebuehr - Geldstrafe</t>
  </si>
  <si>
    <t>Registro diritti catastali e scrittur.</t>
  </si>
  <si>
    <t>Register Katastergebuehren</t>
  </si>
  <si>
    <t>Dogane - dazi C.E.C.A.</t>
  </si>
  <si>
    <t>Zoll - Zollamt C.E.C.A.</t>
  </si>
  <si>
    <t>Registro altre tasse e imp. - interessi</t>
  </si>
  <si>
    <t>Register and. Gebuehren u.Steuern - Zinsen</t>
  </si>
  <si>
    <t>Registro altre tasse e imp. - oneri accessori</t>
  </si>
  <si>
    <t>Register and. Gebuehren u.Steuern - Nebensp.</t>
  </si>
  <si>
    <t>Registro altre tasse e imp.- sanz. pecuniaria</t>
  </si>
  <si>
    <t>Register and. Gebuehren u.Steuern - Geldstrafe</t>
  </si>
  <si>
    <t>Registro altre tasse e imp.- sanz. pecuniar.</t>
  </si>
  <si>
    <t>Registro altre tasse e imposte</t>
  </si>
  <si>
    <t>Register and. Gebuehren u.Steuern</t>
  </si>
  <si>
    <t>Registro canoni abb.to radioaudiz.-interessi</t>
  </si>
  <si>
    <t>Register Abonnementgeb.Hoerfunk-Zinsen</t>
  </si>
  <si>
    <t>Registro-canoni abb.to radioaudiz.-accessori</t>
  </si>
  <si>
    <t>Register Abonnementgeb.Hoerfunk-Nebensp.</t>
  </si>
  <si>
    <t>Registro canoni abb.to radioaudiz.-sanz. pec.</t>
  </si>
  <si>
    <t>Register Abonnementgeb.Hoerfunk-Geldstrafe</t>
  </si>
  <si>
    <t>Registro-canoni abb.to radioaudiz.-sanz. pec.</t>
  </si>
  <si>
    <t>Registro-canoni abbonamento radioaudizioni</t>
  </si>
  <si>
    <t>Register Abonnementgebuehr Hoerfunk</t>
  </si>
  <si>
    <t>Dogane - diritto di magazzinaggio</t>
  </si>
  <si>
    <t>Zoll-Magazingebuehr</t>
  </si>
  <si>
    <t>Dogane-diritto contrass.merci oneri accessori</t>
  </si>
  <si>
    <t>Zoll-Geb.Warenkennzeichen Nebensp.</t>
  </si>
  <si>
    <t>Dogane - interessi di mora per pagamenti</t>
  </si>
  <si>
    <t>Zoll-Verzugszinsen auf Zahlungen</t>
  </si>
  <si>
    <t>Dogane - interessi di mora per pag.ti Sicilia</t>
  </si>
  <si>
    <t>Zoll-Verzugszinsen a. Zahlungen Sizilien</t>
  </si>
  <si>
    <t>Registro trib.straord. beni lusso - interessi</t>
  </si>
  <si>
    <t>Register Sonderabgabe Luxusgueter-Zinsen</t>
  </si>
  <si>
    <t>Registro trib.straord. beni lusso - accessori</t>
  </si>
  <si>
    <t>Register Sonderabgabe Luxusgueter-Nebensp.</t>
  </si>
  <si>
    <t>Registro trib.straord.beni lusso -sanz.pecun.</t>
  </si>
  <si>
    <t>Register Sonderabgabe Luxusgueter-Geldstrafe</t>
  </si>
  <si>
    <t>Registro trib.straord. beni -sanz. pecuniar.</t>
  </si>
  <si>
    <t>Registro trib.straord. beni di lusso</t>
  </si>
  <si>
    <t>Register Sonderabgabe Luxusgueter</t>
  </si>
  <si>
    <t>Dogane - interessi di mora su trib. Sicilia</t>
  </si>
  <si>
    <t>Zoll-Verzugszinsen a.Abgaben Sizilien</t>
  </si>
  <si>
    <t>Registro omessa dich. - interessi</t>
  </si>
  <si>
    <t>Register unterl.Erklaerung - Zinsen</t>
  </si>
  <si>
    <t>Registro omessa dich. - oneri accessori</t>
  </si>
  <si>
    <t>Register unterl.Erklaerung - Nebenspesen</t>
  </si>
  <si>
    <t>Registro omessa dich. - sanzione pecuniaria</t>
  </si>
  <si>
    <t>Register unterl.Erklaerung - Geldstrafe</t>
  </si>
  <si>
    <t>Registro sopratassa d.l. 19-9-92, n.384</t>
  </si>
  <si>
    <t>Register Zusatzsteuer G.D. 19/9/92 Nr.384</t>
  </si>
  <si>
    <t>Interessi da sospensione amm.va ex.art. 39 comma 2 del DPR 602/1973</t>
  </si>
  <si>
    <t>Zinsen Aussetzung v. Amts wg. lt. Art 39 Par. 2, DPR 602/1973</t>
  </si>
  <si>
    <t>Registro beni lusso d.l. 31-12-92n.513-interessi</t>
  </si>
  <si>
    <t>Register Luxusgueter G.D. 31/12/92 Nr.513-Zinsen</t>
  </si>
  <si>
    <t>Registro beni lusso d.l. 31-12-92n.513 accessori</t>
  </si>
  <si>
    <t>Register Luxusgueter G.D. 31/12/92 Nr.5133-Nebensp.</t>
  </si>
  <si>
    <t>Registro beni lusso d.l. 31-12-92n.513 sanz.pec.</t>
  </si>
  <si>
    <t>Register Luxusgueter G.D. 31/12/92 Nr.513-Geldstrafe</t>
  </si>
  <si>
    <t>Registro beni lusso d.l. 31-12-92 n.513</t>
  </si>
  <si>
    <t>Register Luxusgueter G.D. 31/12/92 Nr.513</t>
  </si>
  <si>
    <t>Dogane - imp.ti comp.vi riscossi dalla C.E.E.</t>
  </si>
  <si>
    <t>Zoll-Einkass.Ausgleichsbetr. der EU</t>
  </si>
  <si>
    <t>Registro beni proprieta' Stato - interessi</t>
  </si>
  <si>
    <t>Register Gueter im Staatsbesitz - Zinsen</t>
  </si>
  <si>
    <t>Registro beni proprieta' Stato - accessori</t>
  </si>
  <si>
    <t>Register Gueter im Staatsbesitz - Nebenspesen</t>
  </si>
  <si>
    <t>Registro beni proprieta' Stato -sanz. pecun.</t>
  </si>
  <si>
    <t>Register Gueter im Staatsbesitz - Geldstrafe</t>
  </si>
  <si>
    <t>Registro beni proprieta' Stato - sanz. pecun.</t>
  </si>
  <si>
    <t>Registro beni proprieta' Stato</t>
  </si>
  <si>
    <t>Register Gueter im Staatsbesitz</t>
  </si>
  <si>
    <t>Dogane - indennita' ed interessi di mora</t>
  </si>
  <si>
    <t>Zoll-Verzugsgebuehren u. -Zinsen</t>
  </si>
  <si>
    <t>Registro beni proprieta' regioni - interessi</t>
  </si>
  <si>
    <t>Register Gueter im Besitz der Region - Zinsen</t>
  </si>
  <si>
    <t>Registro beni proprieta' region - accessori</t>
  </si>
  <si>
    <t>Register Gueter im Besitz der Region-Nebenspesen</t>
  </si>
  <si>
    <t>Registro beni proprieta' region -sanz.pecun.</t>
  </si>
  <si>
    <t>Register Gueter im Besitz der Region - Geldstrafe</t>
  </si>
  <si>
    <t>Registro beni proprieta' region</t>
  </si>
  <si>
    <t>Register Gueter im Besitz der Region</t>
  </si>
  <si>
    <t>Dogane - residui attivi diversi</t>
  </si>
  <si>
    <t>Zoll-versch.akt.Restbestaende</t>
  </si>
  <si>
    <t>Registro beni proprieta' provincie-interessi</t>
  </si>
  <si>
    <t>Register Gueter im Besitz der Provinz-Zinsen</t>
  </si>
  <si>
    <t>Registro beni proprieta' provincie-accessori</t>
  </si>
  <si>
    <t>Register Gueter im Besitz der Provinz-Nebenspesen</t>
  </si>
  <si>
    <t>Registro beni proprieta' provincie-sanz. pec.</t>
  </si>
  <si>
    <t>Register Gueter im Besitz der Provinz- Geldstrafe</t>
  </si>
  <si>
    <t>Registro beni proprieta' provincie -sanz.pec.</t>
  </si>
  <si>
    <t>Registro beni proprieta' provincie</t>
  </si>
  <si>
    <t>Register Gueter im Besitz der Provinz</t>
  </si>
  <si>
    <t>Registro beni proprieta' comuni - interessi</t>
  </si>
  <si>
    <t>Register Gueter im Besitz der  Gemeinde-Zinsen</t>
  </si>
  <si>
    <t>Registro beni proprieta' comuni - accessori</t>
  </si>
  <si>
    <t>Register Gueter im Besitz der  Gemeinde-Nebenspesen</t>
  </si>
  <si>
    <t>Registro beni proprieta' comuni -sanz. pecun.</t>
  </si>
  <si>
    <t>Register Gueter im Besitz der  Gemeinde-Geldstrafe</t>
  </si>
  <si>
    <t>Registro beni proprieta' comuni</t>
  </si>
  <si>
    <t>Register Gueter im Besitz der  Gemeinde</t>
  </si>
  <si>
    <t>Registro beni prop.az.aut. Stato - interessi</t>
  </si>
  <si>
    <t>Register Gueter aut.Staatsbetriebe-Zinsen</t>
  </si>
  <si>
    <t>Registro beni prop.az.aut.Stato - accessori</t>
  </si>
  <si>
    <t>Register Gueter aut.Staatsbetriebe-Nebensp.</t>
  </si>
  <si>
    <t>Registro beni prop.az.aut. Stato -sanz. pec.</t>
  </si>
  <si>
    <t>Register Gueter aut.Staatsbetriebe-Geldstrafe</t>
  </si>
  <si>
    <t>Registro beni prop.az.aut.Stato -sanz. pecun.</t>
  </si>
  <si>
    <t>Registro beni prop.az.aut. statali</t>
  </si>
  <si>
    <t>Register Gueter aut.Staatsbetriebe</t>
  </si>
  <si>
    <t>Sanzioni pecuniarie</t>
  </si>
  <si>
    <t>Geldstrafen</t>
  </si>
  <si>
    <t>Ritenute fonte retrib. - impianti in Sicilia</t>
  </si>
  <si>
    <t>Quellensteuer a.Lohn - Anlagen in Sizilien</t>
  </si>
  <si>
    <t>Emolumenti arretrati - impianti in Sicilia</t>
  </si>
  <si>
    <t>Emolumenti prestaz. stagion. impianti Sicilia</t>
  </si>
  <si>
    <t>Bezuege aus Saisonsarbeit - Anlagen in Sizilien</t>
  </si>
  <si>
    <t>Imp.sost.compensi Sicilia vers.fuori regione d.l. 93/2008</t>
  </si>
  <si>
    <t>Ersatzst. Entg. Sizilien Ueberw. ausserh. Region Ges.D. 93/2008</t>
  </si>
  <si>
    <t>Retrib.pensioni trasferte mensil.aggiunt, conguaglio impianti Sicilia</t>
  </si>
  <si>
    <t>Gehalt Pension monat.Tagegeld Zusatz u.Ausgleich Anlagen in Sizilien</t>
  </si>
  <si>
    <t>Imposta sostitutiva della maggior. conguaglio sanz. art.13 d.l.471/97</t>
  </si>
  <si>
    <t>Ersatzst.auf Zuschl.Ausgleich-Strafe Art.13  GD.471/97</t>
  </si>
  <si>
    <t>Dogane - entrate even. per imposte dog.</t>
  </si>
  <si>
    <t>Zoll-eventuelle Einnahmen von Zollsteuern</t>
  </si>
  <si>
    <t>Imp.sost.compensi Sicilia vers.fuori regione d.l. 93/2008 -int.</t>
  </si>
  <si>
    <t>Ersatzst. Entg. Sizilien Ueberw. ausserh. Region Ges.D. 93/2008-Zins.</t>
  </si>
  <si>
    <t>Dogane - spese notifica, ecc. oneri accessori</t>
  </si>
  <si>
    <t>Zoll-Zustellungsspesen Nebensp.</t>
  </si>
  <si>
    <t>Dogane entrate even.imposte dog. sanz. pecun.</t>
  </si>
  <si>
    <t>Zoll  - event.Einnahmen Zollsteuer Geldstr.</t>
  </si>
  <si>
    <t>Imp.sost.compensi Sicilia vers.fuori regione d.l. 93/2008 -sanz.</t>
  </si>
  <si>
    <t>Ersatzst. Entg. Sizilien Ueberw. ausserh. Region Ges.D. 93/2008-Strafen</t>
  </si>
  <si>
    <t>Indennita per cess. lav. impianti in Sicilia</t>
  </si>
  <si>
    <t>Abfertigung - Anlagen in Sizilien</t>
  </si>
  <si>
    <t>Conguaglio di cui all'art.23, 3 comma, DPR 600/73 effettuato primi due mesi anno successivo - impian</t>
  </si>
  <si>
    <t>Eccedenza di ritenute alla fonte di competenza della regione Sicilia - d.m. 3 marzo 1993 -</t>
  </si>
  <si>
    <t>Emolumenti arretrati impianti in Sicilia</t>
  </si>
  <si>
    <t>rueckstaendige Bezuege Anlagen in Sizilien</t>
  </si>
  <si>
    <t>Imposta sostitutiva della maggior.di conguaglio int.art.20 D.P.R. 602/73</t>
  </si>
  <si>
    <t>Ersatzst.auf Zuschl.Ausgleich-Zinsen Art.20 DPR 602/73</t>
  </si>
  <si>
    <t>Conguaglio di cui all'art.23 comma 3 D.P.R. 600 1973 impianti in Sicilia</t>
  </si>
  <si>
    <t>Ausgleich Art. 23 Abs.3 DPR 600/73 Anlagen in Sizilien</t>
  </si>
  <si>
    <t>Imposta sostitutiva sulle plusvalenze da cessione azienda d.l. 358 1997</t>
  </si>
  <si>
    <t>Ersatzsteuer auf Mehrwert Betriebsabtretung GD. 358/1997</t>
  </si>
  <si>
    <t>Imp.sost.plusv.cess.azienda d.l. 358/97 sanz.rit/om.vers.art13 d.l. 471/97</t>
  </si>
  <si>
    <t>Ersatzst.Mehrw.Betr.Abtr.GD.358/97 Str.vers.unt.Einz.Art.13 GD.471/97</t>
  </si>
  <si>
    <t>Sanzioni pecuniarie - conciliazione</t>
  </si>
  <si>
    <t>Geldstrafen - Schlichtung</t>
  </si>
  <si>
    <t>Rec.somme erogate a lavoratori dip e assimilati art 1 dl 66/2014</t>
  </si>
  <si>
    <t>Einz. Betr. an abh. Pers. und gleichg. Arb. Art. 1 GD 66/2014</t>
  </si>
  <si>
    <t>Accert. con adesione imposte anni fino al 93</t>
  </si>
  <si>
    <t>Steuerbescheid mit Zustimmung Steuern bis Jahr 93</t>
  </si>
  <si>
    <t>Sanzioni pecun. per accertamento con adesione</t>
  </si>
  <si>
    <t>Geldstrafen Steuerbescheid mit Zustimmung</t>
  </si>
  <si>
    <t>Imp.sost.plusv.cess.azienda d.l.358/97int.rit.isc.a ruo.art20 D.P.R.602/73</t>
  </si>
  <si>
    <t>Ersatzst.Mehrw.Betr.Abtr.GD.358/97 Zins.vers.Eintr.-Art.20 DPR 602/73</t>
  </si>
  <si>
    <t>Rec.somme erogate a lavoratori dip e assimilati art 1 dl 66/2014-int</t>
  </si>
  <si>
    <t>Einz. Betr. an abh. Pers. und gleichg. Arb. Art. 1 GD 66/2014-Zin</t>
  </si>
  <si>
    <t>Rec.somme erogate a lavoratori dip e assimilati art 1 dl 66/2014-sanz</t>
  </si>
  <si>
    <t>Einz. Betr. an abh. Pers. und gleichg. Arb. Art. 1 GD 66/2014-Strafen</t>
  </si>
  <si>
    <t>Dogane - contributi a carico ricevitori</t>
  </si>
  <si>
    <t>Zoll-Beitraege zu Lasten Empfaenger</t>
  </si>
  <si>
    <t>Imposta sostitutiva - interessi di rateazione</t>
  </si>
  <si>
    <t>Ersatzsteuer - Zinsen aus Ratenzahlung</t>
  </si>
  <si>
    <t>Ritenute oggetto di sospensione - impianti in Sicilia</t>
  </si>
  <si>
    <t>Imp.diret. sostit.art 15 d.lgs.19/06/97 n.218</t>
  </si>
  <si>
    <t>dir.Ersatzst. Art.15 GVD. 19/6/97 Nr.218</t>
  </si>
  <si>
    <t>Sanzioni e altre somme dovute relativamente al codice tributo 1661</t>
  </si>
  <si>
    <t>Strafen u. andere Betraege geschuldet bezueglich Abgabe 1661</t>
  </si>
  <si>
    <t>Imposta sostitutiva delle imposte sui redditi - societa non operative</t>
  </si>
  <si>
    <t>Credito per bonus famiglie erogato da sostituto d.l. 185/2008</t>
  </si>
  <si>
    <t>Guthaben Familienbonus ausgeg. lt. Ersatzdekret 185/2008</t>
  </si>
  <si>
    <t>Imposta sostitutiva plusvalenze da cessione</t>
  </si>
  <si>
    <t>Ersatzsteuer Mehrwert aus Verkauf</t>
  </si>
  <si>
    <t>Imp.sostitutiva societa' non operative art. 1, co 112 l. 296/2006</t>
  </si>
  <si>
    <t>Ersatzsteuer Untaetige Gesellschaften Art. 1, Abs. 112, Ges. 296/2006</t>
  </si>
  <si>
    <t>Interessi per il pagamento dilazionato degli importi rateizzabili indicati nella sezione 2 - erario</t>
  </si>
  <si>
    <t>Recup. somme per accertam.con adesione art.3 comma 2-v d.l. 564/94</t>
  </si>
  <si>
    <t>Einbr.Betraege Steuerbescheid mit Zustimmung Art.3 Abs.2 GD. 564/94</t>
  </si>
  <si>
    <t>Imp.sostitutiva societa' non operative art. 1, co 112 l. 296/2006 - sanz.</t>
  </si>
  <si>
    <t>Ersatzsteuer Untaetige Gesellschaften Art. 1, Abs. 112, Ges. 296/2006 - Strafe</t>
  </si>
  <si>
    <t>Imp.sostitutiva societa' non operative art. 1, co 112 l. 296/2006 - int.</t>
  </si>
  <si>
    <t>Ersatzsteuer Untaetige Gesellschaften Art. 1, Abs. 112, Ges. 296/2006 - Zinsen</t>
  </si>
  <si>
    <t>Credito per bonus famiglie erogato da sostituto d.l. 185/2008-int</t>
  </si>
  <si>
    <t>Guthaben Familienbonus ausgeg. lt. Ersatzdekret 185/2008-Zinsen</t>
  </si>
  <si>
    <t>Credito per bonus famiglie erogato da sostituto d.l. 185/2008-sanz.</t>
  </si>
  <si>
    <t>Guthaben Familienbonus ausgeg. lt. Ersatzdekret 185/2008-Strafen</t>
  </si>
  <si>
    <t>Imposta sostitutiva delle maggiorazioni di comguaglio (art.1 d.lgs. 18/12/1997, n.467)</t>
  </si>
  <si>
    <t>Imposta sostitutiva- premi non imponibili imposta sul valore aggiunto</t>
  </si>
  <si>
    <t>Imposta sostitutiva per estromissione beni immobili strumentali dell'impresa individuale</t>
  </si>
  <si>
    <t>Imposta sostitutiva IRPEF, IRPEG, ILOR, IVA su riserve e fondi in sospensione imposta su saldi atti</t>
  </si>
  <si>
    <t>Imposta sostitutiva sui fondi in sospensione di imposta e soggetti a maggiorazione di conguaglio</t>
  </si>
  <si>
    <t>Imposta sostitutiva IRPEG, ILOR, I.V.A. - art.9 comma 2 d.lgs. 460/97</t>
  </si>
  <si>
    <t>Imposta sostitutiva assegnazione agevolata dei beni ai soci, ai sensi dell'art.29 l.449/97</t>
  </si>
  <si>
    <t>Eccedenze di versamenti di ritenute di imposte erariali da utilizzare in compensazione - art. 1, com</t>
  </si>
  <si>
    <t>Imposta sostitutiva sui fondi pensione-art.14,comma 2, d.lgs.n.124/93</t>
  </si>
  <si>
    <t>Accertam.con adesione art.3 comma 2-v d.l. 564/94-sanzione</t>
  </si>
  <si>
    <t>Steuerbescheid mit Zustimmung Art.3 Abs.2 GD.564/94 - Strafe</t>
  </si>
  <si>
    <t>Ritenute operate sui capitali corr.in dip.di assicurazione sulla vita -art.6, comma 2, l.482/85</t>
  </si>
  <si>
    <t>Imp. riserve rami vita acconto d.l. 209/02 art. 1 conv. l.65/02-imposta</t>
  </si>
  <si>
    <t>Grundl.Reserve Lebens. Akonto GD 209/02 Art.1 umgew.G.65/02-Steuer</t>
  </si>
  <si>
    <t>Imp. riserve rami vita sald d.l. 209/02 art. 1 conv. l.65/02 - imposta</t>
  </si>
  <si>
    <t>Grundl.Reserve Lebens. Saldo GD 209/02 Art.1 umgew.G.65/02-Steuer</t>
  </si>
  <si>
    <t>Contributo di solidarieta' art.2 comma 2 dl 138/2011</t>
  </si>
  <si>
    <t>Solidaritätsbeitrag Art. 2, Par. 2, LD 138/2011</t>
  </si>
  <si>
    <t>Ritenute retrib. - riallineamento - pagamento rateale - imposta</t>
  </si>
  <si>
    <t>Lohnabzuege-Wiederanpassung-Ratenzahlung-Steuer</t>
  </si>
  <si>
    <t>Ritenute retrib. - riallineamento - unica soluzione - imposta</t>
  </si>
  <si>
    <t>Lohnabzuege-Wiederanpassung-einmal.Zahlung-Steuer</t>
  </si>
  <si>
    <t>Ritenute retrib. competenza della reg.Sicilia - riallineamento - pag. rateale - imposta</t>
  </si>
  <si>
    <t>Lohnabzuege-Zustaendigk. Region Sizilien-Wiederanpassung-Ratenzahlung-Steuer</t>
  </si>
  <si>
    <t>Ritenute retrib. competenza della reg.Sicilia - riallineamento - unica soluzione imposta</t>
  </si>
  <si>
    <t>Lohnabzuege-Zustaendigk. Region Sizilien-Wiederanpassung-einmal.Zahlung-Steuer</t>
  </si>
  <si>
    <t>Ritenute retrib. competenza della regione Sardegna - riallineamento - pagam. rateale - imposta</t>
  </si>
  <si>
    <t>Lohnabzuege-Zustaendigk. Region Sardinien-Wiederanpassung-Ratenzahlung-Steuer</t>
  </si>
  <si>
    <t>Accertam.con adesione art.3 comma 2-v d.l. 564/94-interessi legali</t>
  </si>
  <si>
    <t>Steuerbescheid mit Zustimmung Art.3 Abs.2 GD.564/94 - gesetzl.Zinsen</t>
  </si>
  <si>
    <t>Contributo di solidarietà art.2 comma 2 dl 138/2011-interessi</t>
  </si>
  <si>
    <t>Solidaritätsbeitrag Art. 2, Par. 2, LD 138/2011 - Zinsen</t>
  </si>
  <si>
    <t>Contributo di solidarieta' art.2 comma 2 dl 138/2011 - sanzione</t>
  </si>
  <si>
    <t>Solidaritätsbeitrag Art. 2, Par. 2, LD 138/2011 - Strafe</t>
  </si>
  <si>
    <t>Ritenute retrib. - riallineamento - pagamento rateale - interessi</t>
  </si>
  <si>
    <t>Lohnabzuege-Wiederanpassung-Ratenzahlung-Zinsen</t>
  </si>
  <si>
    <t>Ritenute retrib. - riallineamento - pagamento rateale - sanzione</t>
  </si>
  <si>
    <t>Ritenute retrib. - riallineamento - unica soluzione - sanzione</t>
  </si>
  <si>
    <t>Ritenute retrib. competenza della reg.Sicilia - riallineamento - pag. rateale - interessi</t>
  </si>
  <si>
    <t>Lohnabzuege-Zustaendigk. Region Sizilien-Wiederanpassung-Ratenzahlung-Zinsen</t>
  </si>
  <si>
    <t>Imp.riserve rami vita acconto d.l. 209/02 art.1 conv. l.65/02 interessi</t>
  </si>
  <si>
    <t>Grundl.Reserve Lebens. Akonto GD 209/02 Art.1 umgew.G.65/02-Zinsen</t>
  </si>
  <si>
    <t>Ritenute retrib. competenza della reg.Sicilia - riallineamento - unica soluzione - interessi</t>
  </si>
  <si>
    <t>Lohnabzuege-Zustaendigk. Region Sizilien-Angleichung-einmal.Zahlung-Zinsen</t>
  </si>
  <si>
    <t>Ritenute retrib. competenza della reg.Sicilia - riallineamento - pag. rateale - sanzione</t>
  </si>
  <si>
    <t>Lohnabzuege-Zustaendigk. Region Sizilien-Angleichung-Ratenzahlung-Strafe</t>
  </si>
  <si>
    <t>Imp. riserve rami vita acconto d.l. 209/02 art.1 conv. l.65/02-sanzione</t>
  </si>
  <si>
    <t>Grundl.Reserve Lebens. Akonto GD 209/02 Art.1 umgew.G.65/02-Strafe</t>
  </si>
  <si>
    <t>Ritenute retrib. - riallineamento - unica soluzione - interessi</t>
  </si>
  <si>
    <t>Lohnabzuege-Angleichung-einmal.Zahlung-Zinsen</t>
  </si>
  <si>
    <t>Ritenute retrib. competenza della reg.Sicilia - riallineamento - unica soluzione - sanzione</t>
  </si>
  <si>
    <t>Lohnabzuege-Zustaendigk. Region Sizilien-Angleichung-einmal.Zahlung-Strafe</t>
  </si>
  <si>
    <t>Imp. riserve rami vita sald d.l. 209/02 art. 1 conv. l.65/02 - sanzione</t>
  </si>
  <si>
    <t>Grundl.Reserve Lebens. Saldo GD 209/02 Art.1 umgew.G.65/02-Strafe</t>
  </si>
  <si>
    <t>Ritenute retrib. competenza della regione Sardegna - riallineamento - pagam. rateale - interessi</t>
  </si>
  <si>
    <t>Lohnabzuege-Zustaendigk. Region Sardinien-Angleichung-Ratenzahlung-Zinsen</t>
  </si>
  <si>
    <t>Imp. riserve rami vita sald d.l. 209/02 art. 1 conv. l.65/02 -interessi</t>
  </si>
  <si>
    <t>Grundl.Reserve Lebens. Saldo GD 209/02 Art.1 umgew.G.65/02-Zinsen</t>
  </si>
  <si>
    <t>Ritenute retrib. competenza della regione Sardegna - riallineamento - pagam. rateale - sanzione</t>
  </si>
  <si>
    <t>Lohnabzuege-Zustaendigk. Region Sardinien-Angleichung-Ratenzahlung-Strafe</t>
  </si>
  <si>
    <t>Ritenute retrib. competenza della regione Sardegna - riallineamento - unica soluzione - imposta</t>
  </si>
  <si>
    <t>Lohnabzuege-Zustaendigk. Region Sardinien-Angleichung-einmal. Zahlung-Steuer</t>
  </si>
  <si>
    <t>Ritenute retrib. competenza della regione Valle d'Aosta - riallineamento - pag. rateale - imposta</t>
  </si>
  <si>
    <t>Lohnabzuege-Zustaendigk. Region-Angleichung-Ratenzahlung-Steuer</t>
  </si>
  <si>
    <t>Ritenute retrib. competenza della regione Valle d'Aosta - riallineamento - unica sol.- imposta</t>
  </si>
  <si>
    <t>Lohnabzuege-Zustaendigk. Region-Angleichung-einmal.Zahlung-Steuer</t>
  </si>
  <si>
    <t>Ritenute retrib. sost. imp Sicilia Sardegna Val d'Aosta riallineamento pag.rate - imposta</t>
  </si>
  <si>
    <t>Lohnabzuege-Steu.Subst. Sizilien Sard. Aosta-Angleichung Ratenzahlung-Steuer</t>
  </si>
  <si>
    <t>Ritenute retrib. sost.imp. Sicilia Sardegna Val d'Aosta riallin-unic soluzione - imposta</t>
  </si>
  <si>
    <t>Lohnabzuege-Steu.Subst. Sizilien Sard. Aosta-Angleichung einmal.Zahlung-Steuer</t>
  </si>
  <si>
    <t>Imposta sul valore dei contratti di  assicurazione dl 209/2002</t>
  </si>
  <si>
    <t>Wertsteuer auf Versicherungsverträge GD 209/2002</t>
  </si>
  <si>
    <t>Imposta sostitutiva della maggior.di conguaglio art.1 c.1 d.l. 467/97</t>
  </si>
  <si>
    <t>Ersatzsteuer auf Zuschl.Ausgleich-Art.1,Abs.1,GD.467/97</t>
  </si>
  <si>
    <t>Ritenute retrib. competenza della regione Sardegna - riallineamento - unica soluzione - interessi</t>
  </si>
  <si>
    <t>Lohnabzuege-Zustaendigk. Region Sardinien-Angleichung-einmal. Zahlung-Zinsen</t>
  </si>
  <si>
    <t>Ritenute retrib. competenza della regione Valle d'Aosta - riallineamento - pag. rateale - interessi</t>
  </si>
  <si>
    <t>Lohnabzuege-Zustaendigk. Region Aosta-Angleichung Ratenzahlung-Zinsen</t>
  </si>
  <si>
    <t>Ritenute retrib. competenza della regione Valle d'Aosta - riallineamento - pag. rateale - sanzione</t>
  </si>
  <si>
    <t>Lohnabzuege-Zustaendigk. Region Aosta-Angleichung Ratenzahlung-Strafe</t>
  </si>
  <si>
    <t>Ritenute retrib. competenza della regione Valle d'Aosta - riallineamento - unica sol.- sanzione</t>
  </si>
  <si>
    <t>Lohnabzuege-Zustaendigk. Region Aosta-Angleichung-einmal.Zahlung-Strafe</t>
  </si>
  <si>
    <t>Ritenute retrib. sost. imp. Sicilia Sardegna Val d'Aosta riallineamento pag.rate - interessi</t>
  </si>
  <si>
    <t>Lohnabzuege-Steu.Subst. Sizilien Sard. Aosta-Angleichung Ratenzahlung-Zinsen</t>
  </si>
  <si>
    <t>Imposta sostitutiva della maggiorazione di conguaglio - art.1 comma 1 d.lgs n467/97 - int. di rateaz</t>
  </si>
  <si>
    <t>Ersatzsteuer des Ausgleichaufschlags - Art.1 Absatz 1 GVD Nr.467/97 - Ratisierungszinsen</t>
  </si>
  <si>
    <t>Ritenute retrib. sost.imp. Sicilia Sardegna Val d'Aosta riallin-unic soluzione - interessi</t>
  </si>
  <si>
    <t>Lohnabzuege-Steu.Subst. Sizilien Sard. Aosta-Angleichung einmal. Zahlung-Zinsen</t>
  </si>
  <si>
    <t>Ritenute retrib. sost. imp. Sicilia Sardegna Val d'Aosta riallineamento pag.rate - sanzione</t>
  </si>
  <si>
    <t>Lohnabzuege-Steu.Subst. Sizilien Sard. Aosta-Angleichung Ratenzahlung-Strafe</t>
  </si>
  <si>
    <t>Ritenute retrib. competenza della regione Sardegna - riallineamento - unica soluzione - sanzione</t>
  </si>
  <si>
    <t>Lohnabzuege-Zustaendigk. Region Sardinien-Angleichung-einmal. Zahlung-Strafe</t>
  </si>
  <si>
    <t>Ritenute retrib. competenza della regione Valle d'Aosta - riallineamento - unica sol.- interessi</t>
  </si>
  <si>
    <t>Lohnabzuege-Zustaendigk. Region Aosta-Angleichung-einmal.Zahlung-Zinsen</t>
  </si>
  <si>
    <t>Ritenute retrib. sost.imp. Sicilia Sardegna Val d'Aosta riallin-unic soluzione - sanzione</t>
  </si>
  <si>
    <t>Lohnabzuege-Steu.Subst. Sizilien Sard. Aosta-Angleichung einmal.Zahlung-Strafe</t>
  </si>
  <si>
    <t>Imposta sul valore dei contratti di  assicurazione dl 209/2002-int.</t>
  </si>
  <si>
    <t>Wertsteuer auf Versicherungsverträge GD 209/2002-Zinsen</t>
  </si>
  <si>
    <t>Imposta sul valore dei contratti di assicurazione dl 209/2002-sanz</t>
  </si>
  <si>
    <t>Wertsteuer auf Versicherungsverträge GD 209/2002-Strafen</t>
  </si>
  <si>
    <t>Sanzione pecuniaria art.35 l.413/91</t>
  </si>
  <si>
    <t>Geldstrafe Art. 35 G. 413/91</t>
  </si>
  <si>
    <t>Sanzioni pecun. soc. pers. art. 35 l.413/91</t>
  </si>
  <si>
    <t>Geldstrafe PersonengesellschaftenArt. 35 G. 413/91</t>
  </si>
  <si>
    <t>Interessi l.413/91 - art. 39 comma 6</t>
  </si>
  <si>
    <t>Zinsen G.413/91 - Art.39, Absatz 6</t>
  </si>
  <si>
    <t>Sanzione pecuniaria l.413/91- art. 39 comma 6</t>
  </si>
  <si>
    <t>Geldstrafe G.413/91 - Art.39 Absatz 6</t>
  </si>
  <si>
    <t>Rit. su proventi invest. collettivi- a. 10ter,c.1 e 6 l.77/83-imposta</t>
  </si>
  <si>
    <t>Einbeh.auf Ertraege koll.Invest-Art.10TER, Abs.1+6 G.77/83-Steuer</t>
  </si>
  <si>
    <t>Rit. su proventi invest.collettivi- a.10ter,c.1 e 6 l.77/83-interessi</t>
  </si>
  <si>
    <t>Einbeh.auf Ertraege koll.Invest-Art.10TER, Abs.1+6 G.77/83-Zinsen</t>
  </si>
  <si>
    <t>Rit. su proventi invest.collettivi- a. 10ter,c.1 e 6 l.77/83-sanzione</t>
  </si>
  <si>
    <t>Einbeh.auf Ertraege koll.Invest-Art.10TER, Abs.1+6 G.77/83-Strafe</t>
  </si>
  <si>
    <t>Rit.titoli atipici sogg.resid.- d.l. 512/83 a.5,conv. l.649/83-imposta</t>
  </si>
  <si>
    <t>Einbeh. atipische Titel Ansaess.-GD 512/83 Art.5, umg.G.649/83-Steuer</t>
  </si>
  <si>
    <t>Rit. titoli atipici sogg. resid.- d.l. 512/83 a.5,conv. l.649/83-sanz.</t>
  </si>
  <si>
    <t>Einbeh. atipische Titel Ansaess.-GD 512/83 Art.5, umg.G.649/83-Strafe</t>
  </si>
  <si>
    <t>Rit.titoli atipici non  resid.-d.l.512/83 a.8,conv. l.649/83-interessi</t>
  </si>
  <si>
    <t>Einbeh.atip.Titel nicht Ansaess.-GD 512/83 Art.8, umg.G.649/83-Zinsen</t>
  </si>
  <si>
    <t>Registro imposta importat. S.Marino-interessi</t>
  </si>
  <si>
    <t>Register Importsteuer S.Marino - Zinsen</t>
  </si>
  <si>
    <t>Rit. titoli atipici non  resid.-d.l. 512/83 a.8,conv. l.649/83-imposta</t>
  </si>
  <si>
    <t>Einbeh.atip.Titel nicht Ansaess.-GD 512/83 Art.8, umg.G.649/83-Steuer</t>
  </si>
  <si>
    <t>Rit.titoli atipici non resid.- d.l. 512/83 a.8,conv. l.649/83-sanzione</t>
  </si>
  <si>
    <t>Einbeh.atip.Titel nicht Ansaess.-GD 512/83 Art.8, umg.G.649/83-Strafe</t>
  </si>
  <si>
    <t>Registro imposta importat. S.Marino-accessori</t>
  </si>
  <si>
    <t>Register Importsteuer S.Marino - Nebenspesen</t>
  </si>
  <si>
    <t>Registro imposta importat. S.Marino sanz.pec.</t>
  </si>
  <si>
    <t>Register Importsteuer S.Marino - Geldstrafe</t>
  </si>
  <si>
    <t>Rit.titoli atipici sogg.resid. d.l.512/83 a.5,conv. l.649/83 interessi</t>
  </si>
  <si>
    <t>Einbeh. atipische Titel Ansaess.-GD 512/83 Art.5, umg.G.649/83-Zinsen</t>
  </si>
  <si>
    <t>Registro imposta importatori S. Marino</t>
  </si>
  <si>
    <t>Register Importsteuer S.Marino</t>
  </si>
  <si>
    <t>Imposta sost. sui redditi art.44 c.1 lett. gquater del T.U.I.R. - imposta</t>
  </si>
  <si>
    <t>Ersatzsteuer Einkommen Art.44 Abs.1 BST. GQuater des TUIR-Steuer</t>
  </si>
  <si>
    <t>Imposta sost. sui redditi art.44 c.1 lett. gquater del T.U.I.R.-interessi</t>
  </si>
  <si>
    <t>Ersatzsteuer Einkommen Art.44 Abs.1 BST. GQuater des TUIR-Zinsen</t>
  </si>
  <si>
    <t>Imposta sost. sui redditi art.44 c.1 lett. gquater del T.U.I.R.- sanzioni</t>
  </si>
  <si>
    <t>Ersatzsteuer Einkommen Art.44 Abs.1 BST. GQuater des TUIR-Strafen</t>
  </si>
  <si>
    <t>Dogane - diritti sanitari bestiame import.</t>
  </si>
  <si>
    <t>Zoll-Sanitaetsgebuehr Import Tiere</t>
  </si>
  <si>
    <t>Dogane - diritti sanitari bestiame esport.</t>
  </si>
  <si>
    <t>Zoll-Sanitaetsgebuehr Export. Tiere</t>
  </si>
  <si>
    <t>Dogane - diritto erar. carbon fossile</t>
  </si>
  <si>
    <t>Zoll-Staatsgebuher auf Kohle</t>
  </si>
  <si>
    <t>Sanz.pecuniar.IRPEF IRPEG art.63 c.9 l.413/91</t>
  </si>
  <si>
    <t>Geldstrafe IRPEF IRPEG Art.63 Abs.9 G.413/91</t>
  </si>
  <si>
    <t>Sanz. pecuniar.soc. pers. art.63 c.9 l.413/91</t>
  </si>
  <si>
    <t>Geldstrafe Pers.Gesell. Art.63 Abs.9 G.413/91</t>
  </si>
  <si>
    <t>Imp.sost.regolar. lav.sommerso anni preg. l.383/01 art.1, c.3-imposta</t>
  </si>
  <si>
    <t>Ers.Steuer Regelung Schwarzarb.verg.Jahre G.383/01 Art.1 Abs.3-Steuer</t>
  </si>
  <si>
    <t>Contr.sost. emersione lav irreg.anni preg. l.383/01 art.1, c4-imposta</t>
  </si>
  <si>
    <t>ERS.Beitrag IRREG.Arbeit verg.Jahre G.383/01 Art.1 Abs.4-Steuer</t>
  </si>
  <si>
    <t>Imp.sost. fondi comuni immobiliari chiusi</t>
  </si>
  <si>
    <t>Ersatzsteuer geschl. gem. Immobilienfonds</t>
  </si>
  <si>
    <t>Imp. sost. su redditi - rideterm. val. acq. part. non negoz. -imposta</t>
  </si>
  <si>
    <t>Ers.Steuer auf Einkommen-Neufestl. Kaufwert nicht Hand.Beteil.-Steuer</t>
  </si>
  <si>
    <t>Imp. sost. su redditi - rideterm. val. acq. terreni edif. - imposta</t>
  </si>
  <si>
    <t>Ers.Steuer auf Einkommen-Neufestl.Kaufw. Baugrundst.-Steuer</t>
  </si>
  <si>
    <t>Imp. sostitutiva fondi comuni immobiliari chiusi -interessi</t>
  </si>
  <si>
    <t>Ersatzsteuer geschlossene Immobilienfonds - Zinsen</t>
  </si>
  <si>
    <t>Imp. sost. su redditi -rideterm. val. acq. part. non negoz.-interessi</t>
  </si>
  <si>
    <t>Ers.Steuer auf Einkommen-Neufestl. Kaufwert nicht Hand.Beteil.-Zinsen</t>
  </si>
  <si>
    <t>Imp. sost. su redditi - rideterm. val. acq. part. non negoz.-sanzione</t>
  </si>
  <si>
    <t>Ers.Steuer auf Einkommen-Neufestl. Kaufwert nicht Hand.Beteil.-Strafe</t>
  </si>
  <si>
    <t>Imp. sost. su redditi - rideterm. val. acq. terreni edif. - interessi</t>
  </si>
  <si>
    <t>Ers.Steuer auf Einkommen-Neufestl. Kaufw. Baugrundst.-Zinsen</t>
  </si>
  <si>
    <t>Recupero somme non vers.rimpatrio/regol. att.est. d.l.350/01-capitale</t>
  </si>
  <si>
    <t>Einhebung nicht gez.Summen Rueckfuehr./regl.ausl.Taet. GD.350/01-Kapital</t>
  </si>
  <si>
    <t>Imp. sost. su redditi - rideterm. val. acq. terreni edif. - sanzione</t>
  </si>
  <si>
    <t>Ers.Steuer auf Einkommen-Neufestl. Kaufw. Baugrundst.-Strafe</t>
  </si>
  <si>
    <t>Imp. sost. regolar. lav. sommerso anni preg. l.383/01 art.1,c.3-sanz.</t>
  </si>
  <si>
    <t>Ers.Steuer Regelung Schwarzarb.verg.Jahre G.383/01 Art.1 Abs.3-Strafe</t>
  </si>
  <si>
    <t>Contr.sost.emersione lav.irreg.anni preg. l.383/01 art1, c4-interessi</t>
  </si>
  <si>
    <t>Ers.Beitrag IRREG.Arbeit verg.Jahre G.383/01 Art.1 Abs.4-Zinsen</t>
  </si>
  <si>
    <t>Recupero somme non vers.rimpatrio/regol. att.est. d.l. 350/01-interessi</t>
  </si>
  <si>
    <t>Einhebung nicht gez.Summen Rueckfuehr./regl.ausl.Taet. GD.350/01-Zinsen</t>
  </si>
  <si>
    <t>Contr.sost. emersione lav. irreg. anni preg. l.383/01 art.1, c4 sanz.</t>
  </si>
  <si>
    <t>Ers.Beitrag IRREG.Arbeit verg.Jahre G.383/01 Art.1 Abs.4-Strafe</t>
  </si>
  <si>
    <t>Recupero somme non vers.rimpatrio/regol. att.est. d.l.350/01 sanzione</t>
  </si>
  <si>
    <t>Einhebung nicht gez. Summen Rueckfuehr./Regl. GD.350/01-Strafe</t>
  </si>
  <si>
    <t>Imp.sost.regolar. lav.sommerso anni preg.l.383/01 art.1,c.3 interessi</t>
  </si>
  <si>
    <t>Ers.Steuer Regelung Schwarzarb.verg.Jahre G.383/01 Art.1 Abs.3-Zinsen</t>
  </si>
  <si>
    <t>Imp.sost.fondi comuni immobiliari chiusi sanzione</t>
  </si>
  <si>
    <t>Ersatzsteuer geschl. gem. Immobilienfonds Strafe</t>
  </si>
  <si>
    <t>Imp. sost. redditi att.fin. rimpatriate d.l.12/02 art.1,c.2bis-capitale</t>
  </si>
  <si>
    <t>Ers.Steuer Einkommen Rueck.fin.Taet. GD.12/02 Art.1,Abs.2bis-Kapital</t>
  </si>
  <si>
    <t>Imposta sost.rivalutaz. dei beni d'impresa e partecipazioni</t>
  </si>
  <si>
    <t>Ersatzst.Neubewert.Betriebsgueter u. Beteiligungen</t>
  </si>
  <si>
    <t>Imp.patr.val. netto fondi invest. immob.chiusi art.82 c.17 dl 112/08</t>
  </si>
  <si>
    <t>Vermögensst. Nettowert Fonds Immob.anlagen Art. 82, P. 17, LD 112/08</t>
  </si>
  <si>
    <t>Imp. sost.valore rimanenze penali art.81 c. 21 dl 112/2008</t>
  </si>
  <si>
    <t>Ersatzst. Wert Strafrueckst. Art. 81, P. 21, GesD 112/2008</t>
  </si>
  <si>
    <t>Imp. sost. divergenze IAS/IFRS e operaz.straord.art.15 dl.185/2008</t>
  </si>
  <si>
    <t>Ersatzsteuer Divergenzen IAS/IFRS u.ausserord.Operat.Art.15 GD.185/2008</t>
  </si>
  <si>
    <t>Imposta sost.rivalutaz. dei beni d'impresa e partecipazioni - interessi</t>
  </si>
  <si>
    <t>Ersatzst. Neubewert. Betriebsgueter u. Beteiligungen - Zinsen</t>
  </si>
  <si>
    <t>Imposta sost.rivalutaz. dei beni d'impresa e partecipazioni - sanzione</t>
  </si>
  <si>
    <t>Ersatzst. Neubewert. Betriebsgueter u. Beteiligungen - Strafe</t>
  </si>
  <si>
    <t>Imp. sost. rivalutazione aree fabbricabili l.266/2005 art.1 c.473</t>
  </si>
  <si>
    <t>Ersatzsteuer aufwertung baugrund ges.266/2005 Art.1 P.473</t>
  </si>
  <si>
    <t>Dogane-ind.ta' pers.lab. chimici oneri access</t>
  </si>
  <si>
    <t>Zoll-Entschaed.pers.chem.Laboratorien Nebensp.</t>
  </si>
  <si>
    <t>Imp. sost. rivalutaz. aree fabbricabili l.266/2005 art.1 c.473 - interessi</t>
  </si>
  <si>
    <t>Ersatzsteuer aufwertung baugrund ges.266/2005 Art.1 P.473  - Zinsen</t>
  </si>
  <si>
    <t>Imp. sost. rivalutaz. aree fabbricabili l.266/2005 art.1 c.473 - sanzione</t>
  </si>
  <si>
    <t>Ersatzsteuer aufwertung baugrund ges.266/2005 Art.1 P.473  - Strafgeld</t>
  </si>
  <si>
    <t>Imp. sost. saldo rivalutazione l.266/2005 art.1 c.472</t>
  </si>
  <si>
    <t>Ersatzsteuer saldo aufwertung ges.266/2005 Art.1 P.472</t>
  </si>
  <si>
    <t>Imp. sost. saldo rivalutazione l.266/2005 art.1 c.472 - interessi</t>
  </si>
  <si>
    <t>Ersatzsteuer saldo aufwertung ges.266/2005 Art.1 P.472 - Zinsen</t>
  </si>
  <si>
    <t>Imp.sost. redditi att.fin. rimpatriate d.l.12/02 art.1,c.2bis-interessi</t>
  </si>
  <si>
    <t>Ers.Steuer Einkommen Rueck.fin.Taet. GD.12/02 Art.1,Abs.2bis-Zinsen</t>
  </si>
  <si>
    <t>Imp. sost. saldo rivalutazione l.266/2005 art.1 c.472 - sanzione</t>
  </si>
  <si>
    <t>Ersatzsteuer saldo aufwertung ges.266/2005 Art.1 P.472 - Strafgeld</t>
  </si>
  <si>
    <t>Imp. sost.valore rimanenze penali art.81 c. 21 dl 112/2008-int</t>
  </si>
  <si>
    <t>Ersatzst. Wert Strafrueckst. Art. 81, P. 21, GesD 112/2008-Zinsen</t>
  </si>
  <si>
    <t>Imp. sost.valore rimanenze penali art.81 c. 21 dl 112/2008-sanz.</t>
  </si>
  <si>
    <t>Ersatzst. Wert Strafrueckst. Art. 81, P. 21, GesD 112/2008-Strafen</t>
  </si>
  <si>
    <t>Imp. sost. redditi att.fin. rimpatriate d.l.12/02 art.1,c.2bis-sanzioni</t>
  </si>
  <si>
    <t>Ers.Steuer Einkommen Rueck.fin.Taet. GD.12/02 Art.1,Abs.2bis-Strafen</t>
  </si>
  <si>
    <t>Imp. sost. divergenze IAS/IFRS e operaz.straord.art.15 dl.185/2008 - int.</t>
  </si>
  <si>
    <t>Ersatzsteuer Divergenzen IAS/IFRS u.ausserord.Operat.Art.15 GD.185/2008 - Zinsen</t>
  </si>
  <si>
    <t>Imp. sost. divergenze IAS/IFRS e operaz.straord.art.15 dl.185/2008 - sanz.</t>
  </si>
  <si>
    <t>Ersatzsteuer Divergenzen IAS/IFRS u.ausserord.Operat.Art.15 GD.185/2008 - Strafe</t>
  </si>
  <si>
    <t>Imp.patr.val.netto fondi inv. immob.chiusi art.82 c.17 dl 112/08-int</t>
  </si>
  <si>
    <t>Verm.st. Netto Fonds Immob.anlagen Art. 82, P. 17, LD 112/08-Zinsen</t>
  </si>
  <si>
    <t>Imp.patr.val.netto fondi inv. immob.chiusi art.82 c.17 dl 112/08-sanz</t>
  </si>
  <si>
    <t>Verm.st. Netto Fonds Immob.anlagen Art. 82 P. 17 LD 112/08-Strafen</t>
  </si>
  <si>
    <t>Imp.sost.rivalutazione beni imm. Art 15, C.16/19/20, dl 185/08</t>
  </si>
  <si>
    <t>Ersatzst. Neubew. Immobilien Art 15, P.16/19/20, LD 185/08</t>
  </si>
  <si>
    <t>Imp.sost.redd.cessione/rimborso quote fondi inv.imm.chiusi</t>
  </si>
  <si>
    <t>Ersatzst. Eink. Veraeuss./Rueckzlg. Anteile geschl. Imm.-Fonds</t>
  </si>
  <si>
    <t>Imp.sost.rivalutazione beni imm. Art 15, C.16/19/20, dl 185/08 - int.</t>
  </si>
  <si>
    <t>Ersatzst. Neubew. Immobilien Art 15, P.16/19/20, LD 185/08 - Zinsen</t>
  </si>
  <si>
    <t>Imp.sost.rivalutazione beni imm. Art 15, C.16/19/20, dl 185/08 - sanz.</t>
  </si>
  <si>
    <t>Ersatzst. Neubew. Immobilien Art 15, P.16/19/20, LD 185/08 - Strafe</t>
  </si>
  <si>
    <t>Imp.sost.redd.cessione/rimborso quote fondi inv.imm.chiusi-int.</t>
  </si>
  <si>
    <t>Ersatzst. Eink. Veraeuss./Rueckzlg. Anteile geschl. Imm.-Fonds-Zinsen</t>
  </si>
  <si>
    <t>Imp.sost.redd.cessione/rimborso quote fondi inv.imm.chiusi -sanz.</t>
  </si>
  <si>
    <t>Ersatzst. Eink. Veraeuss./Rueckzlg. Anteile geschl. Imm.-Fonds-Strafen</t>
  </si>
  <si>
    <t>Dogane-somme vers. per serv.str. oneri access</t>
  </si>
  <si>
    <t>Zoll-Bez.Betr.f.ausserord.Dienste Nebensp.</t>
  </si>
  <si>
    <t>Dogane-somme vers.serv.guardia f.oneri access</t>
  </si>
  <si>
    <t>Zoll-Bez.Betr.Dienste d.Finanzwache Nebensp.</t>
  </si>
  <si>
    <t>Somme dovute rap.sog.pas. art.57 c.6 l.413/91</t>
  </si>
  <si>
    <t>von Pass.Personen geschuldete Betraege Art.57 Abs. 6 G.413/91</t>
  </si>
  <si>
    <t>Riten. retrib. pensione impianti in Sardegna</t>
  </si>
  <si>
    <t>Einbeh. Pensionsbezuege Anlagen in Sardinien</t>
  </si>
  <si>
    <t>Emolumenti arretrati - impianti in Sardegna</t>
  </si>
  <si>
    <t>Emolumenti prestazioni - impianti in Sardegna</t>
  </si>
  <si>
    <t>Leistungsbezuege - Anlagen in Sardinien</t>
  </si>
  <si>
    <t>Interessi rappr.sog.pas. art.57 c.6 l.413/91</t>
  </si>
  <si>
    <t>Zinsen vertr.Pass.Subj.Art.57 Abs.6 G.413/91</t>
  </si>
  <si>
    <t>Sanz. pecun. rappr. sog. art.57 c.6 l.413/91</t>
  </si>
  <si>
    <t>Zuschlag vertr. Subj.Art.57 Abs.6 G.413/91</t>
  </si>
  <si>
    <t>Emolumenti corrisposti per prestazioni stagionali - imp. in V.d'Aosta</t>
  </si>
  <si>
    <t>Contributo straord. Europa sanz. omesso o insuff.vers.d.l. 7/2/97 art14</t>
  </si>
  <si>
    <t>ausserord.Europabeitrag-Strafen unt.mang.Einz. GV.7/2/97, Art.14</t>
  </si>
  <si>
    <t>Imp.sost.compensi Sardegna vers.fuori regione d.l. 93/2008</t>
  </si>
  <si>
    <t>Ersatzst. Entg. Sardinien Ueberw. ausserh. Reg. Leg.D. 93/2008</t>
  </si>
  <si>
    <t>Imp.sost.compensi Sardegna vers.fuori regione d.l. 93/2008-int.</t>
  </si>
  <si>
    <t>Ersatzst. Entg. Sardinien Ueberw. ausserh. Reg. Leg.D. 93/2008-Zinsen</t>
  </si>
  <si>
    <t>Imp.sost.compensi Sardegna vers.fuori regione d.l. 93/2008-sanz.</t>
  </si>
  <si>
    <t>Ersatzst. Entg. Sardinien Ueberw. ausserh. Reg. Leg.D. 93/2008-Strafen</t>
  </si>
  <si>
    <t>Imp.sost.compensi Valle d'Aosta versati fuori regione d.l.93/2008-int</t>
  </si>
  <si>
    <t>Ersatzeink.Steuer Aostatal außerh. Region eingez. GD 93/2008-Zinsen</t>
  </si>
  <si>
    <t>Imp.sost.compensi V. d'Aosta versati fuori regione d.l.93/2008-sanz.</t>
  </si>
  <si>
    <t>Ersatzeink.Steuer Aostatal außerh. Region eingez. GD 93/2008-Strafen</t>
  </si>
  <si>
    <t>Imp.sost.compensi Valle d'Aosta versati fuori regione d.l.93/2008</t>
  </si>
  <si>
    <t>Ersatzeink.Steuer Aostatal außerh. Region eingez. GD 93/2008</t>
  </si>
  <si>
    <t>Indennita cessazioni rapp. lav. imp.-Sardegna</t>
  </si>
  <si>
    <t>Abfertigung - Anlagen in Sardinien</t>
  </si>
  <si>
    <t>Indennita' per cessazione rapp.di lavoro - impianti in Valle d'Aosta</t>
  </si>
  <si>
    <t>Contributo straord. per l'Europa - imp. minimo - sostituti d'imposta</t>
  </si>
  <si>
    <t>Conguaglio di cui all'art.23,c.3,D.P.R. 600/73-impianti in Valle d'Aosta</t>
  </si>
  <si>
    <t>Emolumenti arretrati impianti in Sardegna</t>
  </si>
  <si>
    <t>rueckstaendige Bezuege  Anlagen in Sardinien</t>
  </si>
  <si>
    <t>retribuzioni, pensioni, trasferte, mensilita' aggiuntive e relativo conguaglio - impianti in valle</t>
  </si>
  <si>
    <t>Emolumenti arretrati - impianti in Valle d'Aosta</t>
  </si>
  <si>
    <t>Interessi, premi ed altri frutti corrisposti da sportelli di banche operanti nel la Valle d'Aosta</t>
  </si>
  <si>
    <t>Conguaglio di cui all'art.23 comma 3 D.P.R. 600 1973 impianti Sardegna</t>
  </si>
  <si>
    <t>Ausgleich Art.23 Abs. 3 DPR 600/1973 Anlagen in Sardinien</t>
  </si>
  <si>
    <t>Imposta erariale sugli aeromobili privati - interessi</t>
  </si>
  <si>
    <t>Imposta erariale su voli di passeggeri di aereotaxi-interessi</t>
  </si>
  <si>
    <t>Ritenute oggetto di sospensione - impianti in Sardegna</t>
  </si>
  <si>
    <t>Ritenute oggetto di sospensione - impianti in Valle d'Aosta</t>
  </si>
  <si>
    <t>Eccedenza di ritenute alla fonte di competenza della regione Valle d'Aosta - d.m. 6 agosto 1998 -</t>
  </si>
  <si>
    <t>Eccedenza di ritenute alla fonte di competenza della regione Sardegna - d.m. 3 marzo 1993 -</t>
  </si>
  <si>
    <t>Rit.ac.utili distr. a enti non com. d.lgs. 344/2003 a.4 c.1 l.q imposta</t>
  </si>
  <si>
    <t>Ak.Einbeh. Gewinne an nicht Handelskoerp. GVD 344/03 Art.4 Abs.1 Steuer</t>
  </si>
  <si>
    <t>Dogane-quote contravv.(f.p.s.c.) sanz. pecun.</t>
  </si>
  <si>
    <t>Zoll-Strafanteil (Fond Verhuet.u.Aufdeck.Schmuggel) Geldstr.</t>
  </si>
  <si>
    <t>Rit.ac.utili distr.a enti non com. d.lgs. 344/2003 a.4 c1 l.q interessi</t>
  </si>
  <si>
    <t>Ak.Einbeh. Gewinne an nicht Handelskoerp. GVD 344/03 Art.4 ABS.1 Zinsen</t>
  </si>
  <si>
    <t>Rit.ac.utili distr. a enti non com. d.lgs. 344/2003 a.4 c1 l.q sanzione</t>
  </si>
  <si>
    <t>Ak.Einbeh. Gewinne an nicht Handelskoerp. GVD 344/03 Art.4 ABS.1 Strafe</t>
  </si>
  <si>
    <t>Art. 3 bis,c. 4 bis, d.lgs 462/97 - controlli 36-bis - interessi</t>
  </si>
  <si>
    <t>Art. 3 bis,c. 4 bis, Leg.Dekr. 462/97 - Kontrollen 36-bis - Zinsen</t>
  </si>
  <si>
    <t>Art. 3 bis,c. 4 bis, d.lgs 462/97 - tassazione separata - interessi</t>
  </si>
  <si>
    <t>Art. 3 bis,c. 4 bis, Leg.Dekr. 462/97 - getr. Besteuerung - Zinsen</t>
  </si>
  <si>
    <t>Art. 3 bis,c. 4 bis, d.lgs 462/97 - controlli 36-ter - interessi</t>
  </si>
  <si>
    <t>Art. 3 bis,c. 4 bis, Leg.Dekr. 462/97 - Kontrollen 36-ter - Zinsen</t>
  </si>
  <si>
    <t>Int. tardivo vers. Add. Comunale irpef rateiz. dlgs 218/97 e dlgs 546</t>
  </si>
  <si>
    <t>Zinsen Verzug Ratenz. IRPEF-Gem.Zuschl. GvD 218/97 und GvD 546/92</t>
  </si>
  <si>
    <t>Int. tardivo vers.Add. Regionale IRPEF rateiz.dlgs 218/97,dlgs 546/92</t>
  </si>
  <si>
    <t>Zinsen Verzug Ratenz. IRPEF-Reg.Zuschl. GvD 218/97 und GvD 546/92</t>
  </si>
  <si>
    <t>Int. tardivo versamento  IRAP rateiz. dlgs 218/97 e dlgs 546/92</t>
  </si>
  <si>
    <t>Zinsen Verzug Ratenz. IRAP GvD 218/97 und GvD 546/92</t>
  </si>
  <si>
    <t>Int.tardivo vers. tributi erariali rateiz. dlgs 218/97 e dlgs 546/92</t>
  </si>
  <si>
    <t>Zin. Verzug Ratenz. Staatsabg. GvD 218/97 und GvD 546/92</t>
  </si>
  <si>
    <t>Contributo per Europa - decreto 7/2/97</t>
  </si>
  <si>
    <t>Europabeitrag - Dekret 7/2/97</t>
  </si>
  <si>
    <t>Contributo per Europa-conguaglio sopratas. 3%</t>
  </si>
  <si>
    <t>Europabeitrag-Ausgleich Zuschlag 3%</t>
  </si>
  <si>
    <t>Sanzione pecuniaria del 3% nei riguardi dei lavoratori dipendenti o pensionati sugli importi da cong</t>
  </si>
  <si>
    <t>Dogane - rimborso spese oneri accessori</t>
  </si>
  <si>
    <t>Zoll-Spesenrueckverguetung Nebensp.</t>
  </si>
  <si>
    <t>Consiglio ordine dottori agronomi e forestali</t>
  </si>
  <si>
    <t>Rat der  Diplomlandwirte- und Foersterkammer</t>
  </si>
  <si>
    <t>Ammortamento mutui - enti locali</t>
  </si>
  <si>
    <t>Amortisierung Darlehen - oertliche Koerperschaften</t>
  </si>
  <si>
    <t>Ministero Sviluppo Economico  - revoca delle agevolazioni legge 27/12/97, n.449</t>
  </si>
  <si>
    <t>Ministerium Wirtschaftsentwiklung-Widerruf Beguenstigungen Gesetz 27/12/97 NR.449</t>
  </si>
  <si>
    <t>INAIL Settore Navigazione - premio</t>
  </si>
  <si>
    <t>INAIL Bereich Schifffahrt - Praemie</t>
  </si>
  <si>
    <t>INAIL Settore Navigazione - somme aggiuntive premio</t>
  </si>
  <si>
    <t>INAIL Bereich Schifffahrt - Zusatzbetraege Praemie</t>
  </si>
  <si>
    <t>INAIL Settore Navigazione - interessi premio</t>
  </si>
  <si>
    <t>INAIL Bereich Schifffahrt - Zinsen auf Praemie</t>
  </si>
  <si>
    <t>INAIL Settore Navigazione - interessi di rateazione</t>
  </si>
  <si>
    <t>INAIL Bereich Schifffahrt - Zinsen auf  Ratenaufteilung</t>
  </si>
  <si>
    <t>INAIL Settore Navigazione - contributi malattia e maternita'</t>
  </si>
  <si>
    <t>INAIL Bereich Schifffahrt - Krankheits- und Mutterschaftsbeitraege</t>
  </si>
  <si>
    <t>INAIL Settore Navigazione- somme aggiuntive contributi malattia e maternita'</t>
  </si>
  <si>
    <t>INAIL Bereich Schifffahrt - Zusatzbetr. Krankheits- und Mutterschaftsbeitraege</t>
  </si>
  <si>
    <t>INAIL Settore Navigazione -  interessi contributi malattia e maternita'</t>
  </si>
  <si>
    <t>INAIL Bereich Schifffahrt -  Zinsen auf Krankheits- und Mutterschaftsbeitraege</t>
  </si>
  <si>
    <t>Provincia autonoma -revoca delle agevolazioni legge 27/12/97, n.449</t>
  </si>
  <si>
    <t>Autonome Provinz-Widerruf Beguenstigungen G.27/12/97 Nr.449</t>
  </si>
  <si>
    <t>Provincia autonoma -revoca delle agevolazioni legge 27/12/97, n.449 - interessi</t>
  </si>
  <si>
    <t>Autonome Provinz-Widerruf Beguenstigungen G.27/12/97 Nr.449-Zinsen</t>
  </si>
  <si>
    <t>Contributo d.m. 5 febbraio 1998</t>
  </si>
  <si>
    <t>Beitrag M.D. 5. Februar 1998</t>
  </si>
  <si>
    <t>Contributo d.m. 5 febbraio 1998 - interessi</t>
  </si>
  <si>
    <t>Beitrag M.D. 5. Februar 1998 - Zinsen</t>
  </si>
  <si>
    <t>Monopoli di Stato - risarcimento danno erariale art.2 D.P.R.  260/98</t>
  </si>
  <si>
    <t>Staatsmonopole - Schadensentschaedigung Staat Art. 2 D.P.R. 260/98</t>
  </si>
  <si>
    <t>Risarcimento danno erariale art.2 D.P.R.  260/98</t>
  </si>
  <si>
    <t>Schadensentschaedigung an den Staat Art. 2 D.P.R. 260/98</t>
  </si>
  <si>
    <t>Risarcimento danno erariale - interessi art.2 D.P.R.  260/98</t>
  </si>
  <si>
    <t>Schadensentschaedigung an den Staat-Zinsen Art. 2 DPR 260/98</t>
  </si>
  <si>
    <t>Sanzioni amministrative A.N.A.C. ex art. 6, comma 11, D. Lgs. n. 163/2006</t>
  </si>
  <si>
    <t>Geldstrafe A.N.A.C. ex Art. 6, komma 11, Legislativdekret Nr. 163/2006</t>
  </si>
  <si>
    <t>Interessi sanzioni amministrative A.N.A.C. ex art. 6, comma 11, D. Lgs. n. 163/2006</t>
  </si>
  <si>
    <t>Geldstafenzinsen A.N.A.C. ex Art. 6, komma 11, Legislativdekret Nr. 163/2006</t>
  </si>
  <si>
    <t>Recupero crediti erariali - inadempimenti agli obblighi comunitari</t>
  </si>
  <si>
    <t>Einbringung Staatsforderung-Nichterf.gemeinschaftl.Pflichten</t>
  </si>
  <si>
    <t>Multe ammende e spese - amm.ne auton. Monopoli di Stato</t>
  </si>
  <si>
    <t>Strafen Bussgeld u.Spesen - Auton.Verwaltung Staatsmonopole</t>
  </si>
  <si>
    <t>Diritti evasi sui tabacchi lavorati esteri - amm.ne auton. Monopoli di Stato</t>
  </si>
  <si>
    <t>Hinterz.Gebuehren ausl.Tabakprod.-Auton.Verw.Staatsmonopole</t>
  </si>
  <si>
    <t>Collegio nazionale dei periti agrari</t>
  </si>
  <si>
    <t>Nationalrat der Diplomlandwirte</t>
  </si>
  <si>
    <t>Istituto postelegrafonici - recupero credito a seguito di sentenza del tribunale</t>
  </si>
  <si>
    <t>Postinstitut-Forderungseinbr. Urteil des Landesgerichtes</t>
  </si>
  <si>
    <t>Istituto postelegrafonici - recupero credito a seguito di sentenza del tribunale - interessi</t>
  </si>
  <si>
    <t>Postinstitut-Ford.Einbr. Urteil des Landesgerichtes-Zinsen</t>
  </si>
  <si>
    <t>Istituto postelegrafonici - recupero credito a seguito di sentenza del tribunale - sanzioni</t>
  </si>
  <si>
    <t>Postinstitut-Ford.Einbr. Urteil des Landesgerichtes-Strafe</t>
  </si>
  <si>
    <t>Ministero delle Comunicazioni ispettorato territoriale recupero canoni evasi, D.P.R. 156/73</t>
  </si>
  <si>
    <t>Ministerium Meldewesen oertl.Inspekt. Einbr.hinterz.Geb. DPR 156/73</t>
  </si>
  <si>
    <t>Ministero delle Comunicazioni ispettorato territoriale rec.canoni evasi, D.P.R. 156/73 - interessi</t>
  </si>
  <si>
    <t>Min.Meldewesen oertl.Inspekt. Einbr.hinterz.Geb. DPR 156/73-Zinsen</t>
  </si>
  <si>
    <t>Ministero delle Comunicazioni ispettorato territoriale recupero spese per intervento tecnico</t>
  </si>
  <si>
    <t>Min.Meldewesen oertl.Inspekt.Speseneinbr.technische Eingriffe</t>
  </si>
  <si>
    <t>Ministero delle Comunicazioni ispettorato territoriale spese di notifica</t>
  </si>
  <si>
    <t>Min.Meldewesen oertl.Inspekt.Einbr.Zustellungsspesen</t>
  </si>
  <si>
    <t>Ministero delle Comunicazioni ispettorato territoriale recupero diritti postali evasi</t>
  </si>
  <si>
    <t>Min.Meldewesen oertl.Inspekt.Einbr.hinterz.Postgebuehren</t>
  </si>
  <si>
    <t>Ministero delle Comunicazioni isp.territ. spese di disatt. e rec. spese per prestazione in conto</t>
  </si>
  <si>
    <t>Min.Meldewesen oertl.Inspekt.Spesen f.Ausserbetriebsetz. u.Einbr. Leistungen</t>
  </si>
  <si>
    <t>Ministero delle Comunicazioni canone per conc.colleg. ponte radio ad uso privato</t>
  </si>
  <si>
    <t>Min.Meldewesen Uebersetzer-Benuetzungsgeb.private Zwecke</t>
  </si>
  <si>
    <t>Ministero delle Comunicazioni canone per conc.colleg. ponte radio uso privato - interessi</t>
  </si>
  <si>
    <t>Min.Meldewesen Uebersetzer-Benuetzungsgeb.priv.Zwecke-Zinsen</t>
  </si>
  <si>
    <t>Ministero delle Comunicazioni isp.territ. canone per conc.coll. ponte radio ad uso priv. - sanz.amm.</t>
  </si>
  <si>
    <t>Min.Meldewesen oertl.Inspekt.Uebers.-Benuetz.Geb.priv.Zwecke-Verw.Str.</t>
  </si>
  <si>
    <t>Ministero delle Comunicazioni isp.territ. canone per conc.coll. ponte radio ad uso priv. - magg.</t>
  </si>
  <si>
    <t>Min.Meldewesen oertl.Inspekt.Uebers.-Benuetz.Geb.priv.Zwecke-Aufschlag</t>
  </si>
  <si>
    <t>Recupero credito a seguito di sentenza della Corte di appello</t>
  </si>
  <si>
    <t>Forderungseinbringugng Urteil des Oberlandesgerichtes</t>
  </si>
  <si>
    <t>Recupero credito a seguito di sentenza della Corte di appello - spese legali</t>
  </si>
  <si>
    <t>Forderungseinbr.Urteil Oberlandesgerichtes-Gerichtsspesen</t>
  </si>
  <si>
    <t>Recupero credito a seguito di sentenza della Corte di appello - interessi</t>
  </si>
  <si>
    <t>Forderungseinbr.Urteil Oberlandesgerichtes-Zinsen</t>
  </si>
  <si>
    <t>Recupero crediti erariali per inadempimenti agli obblighi comunitari - interessi</t>
  </si>
  <si>
    <t>Einbr.Staatsforderung-Nichterfuell.gemeinschaftl.Pflichten- Zinsen</t>
  </si>
  <si>
    <t>Corrispettivo controllo combustione impianti termici civili abitazione l.10/91 e D.P.R.  412/93</t>
  </si>
  <si>
    <t>Entgelt Verbrennungskontrolle Heizungsanlagen G.10/91 U. DPR 412/93</t>
  </si>
  <si>
    <t>Ministero delle Comunicazioni doppio canone evaso - D.P.R. 156/73 art.195 comma 2</t>
  </si>
  <si>
    <t>Min.Meldewesen zweifache Geb.Hinterziehung - DPR 156/73 Art.195 ABS.2</t>
  </si>
  <si>
    <t>Ministero delle Comunicazioni doppio canone evaso - D.P.R. 156/73 art.195 comma 2 - interessi</t>
  </si>
  <si>
    <t>Min.Meldewesen zweifache Geb.Hinterziehung - DPR 156/73 Art.195 ABS.2 - Zinsen</t>
  </si>
  <si>
    <t>Ministero delle Comunicazioni doppio canone evaso - D.P.R. 156/73 art.218 comma 2</t>
  </si>
  <si>
    <t>Min.Meldewesen zweifache Geb.Hinterziehung - DPR 156/73 Art.218 ABS.2</t>
  </si>
  <si>
    <t>Ministero delle Comunicazioni doppio canone evaso - D.P.R. 156/73 art.218 comma 2 - interessi</t>
  </si>
  <si>
    <t>Min.Meldewesen zweifache Geb.Hinterziehung - DPR 156/73 Art.218 ABS. - Zinsen</t>
  </si>
  <si>
    <t>Ministero delle Comunicazioni - recupero spese per intervento tecnico- interessi</t>
  </si>
  <si>
    <t>Min.Meldewesen-Speseneinbr.technische Eingriffe - Zinsen</t>
  </si>
  <si>
    <t>Spese prenotate nei giudizi - tribunale</t>
  </si>
  <si>
    <t>vorgemerkte Gerichtsspesen - Landesgericht</t>
  </si>
  <si>
    <t>Ministero delle Politiche Agricole -risarcimento danno a seguito di sentenza del tribunale</t>
  </si>
  <si>
    <t>Landwirtschaftsministerium-Schadensentsch.Urteil Landesgericht</t>
  </si>
  <si>
    <t>Ministero delle Politiche Agricole -risarc.danno a seguito di sentenza del tribunale - interessi</t>
  </si>
  <si>
    <t>Landwirtschaftsministerium-Schadensentsch.Urteil Landesgericht-Zinsen</t>
  </si>
  <si>
    <t>Ministero delle Politiche Agricole -risarc. danno a seguito di sentenza del tribunale - sanzioni</t>
  </si>
  <si>
    <t>Landwirtschaftsministerium-Schadensentsch.Urteil Landesgericht-Strafen</t>
  </si>
  <si>
    <t>Gestione lavoratori dello spettacolo - contributi obbligatori non versati</t>
  </si>
  <si>
    <t>Fuehrung Mitarbeiter Unterhaltungssektor-nicht eigez.Pflichtbeitraege</t>
  </si>
  <si>
    <t>Gestione lavoratori dello spettacolo - sanzioni amministrative ex legge n.689/81</t>
  </si>
  <si>
    <t>Fuehrung Mitarbeiter Unterhaltungssektor-Verw.Strafen ex legge 689/81</t>
  </si>
  <si>
    <t>Gestione lavoratori dello spettacolo -somme aggiuntive per evaso/omesso/tardivo versamento</t>
  </si>
  <si>
    <t>Verwaltung Beschäftigte Unterhaltungssektor-Zusatzbeträge hinterzogene/unterlassene/verspätete Zahl.</t>
  </si>
  <si>
    <t>Gestione lavoratori dello spettacolo - trattenute di pensione non versate</t>
  </si>
  <si>
    <t>Fuehrung Mitarbeiter Unterhaltungssektor-nicht eigez.Pensionseinbehalte</t>
  </si>
  <si>
    <t>Gestione lavoratori dello spettacolo -somme agg.ve tratten.di pensione evase omesse tard versate</t>
  </si>
  <si>
    <t>Verwaltung Beschäftigte Unterhaltungssektor - Zusatzb. hinterz./unterl./versp. bez. Rentenrückbeh.</t>
  </si>
  <si>
    <t>Gestione lavoratori dello spettacolo - interessi</t>
  </si>
  <si>
    <t>Fuehrung Mitarbeiter Unterhaltungssektor - Zinsen</t>
  </si>
  <si>
    <t>Gestione lavoratori dello spettacolo - sanzioni una tantum l.662/96</t>
  </si>
  <si>
    <t>Fuehrung Mitarbeiter Unterhaltungssektor-Strafen una tantum G. 662/96</t>
  </si>
  <si>
    <t>Gestione sportivi professionisti - contributi obbligatori non versati</t>
  </si>
  <si>
    <t>Fuehrung Berufssportler - nicht eingezahlte Pflichtbeitraege</t>
  </si>
  <si>
    <t>Gestione sportivi professionisti - sanzioni amministrative ex legge n.689/81</t>
  </si>
  <si>
    <t>Fuehrung Berufssportler  - Verwaltungsstr. ex legge N.689/81</t>
  </si>
  <si>
    <t>Gestione sportivi professionisti - trattenute di pensione non versate</t>
  </si>
  <si>
    <t>Fuehrung Berufssportler - nicht eingezahlte Pensionseinbehalte</t>
  </si>
  <si>
    <t>Gestione sportivi professionisti - somme agg.ve tratten.di pensione evase omesse tard versate</t>
  </si>
  <si>
    <t>Fuehrung Berufssportler  - Zusatzbetr. Hinterz./unterl./versp. Einz.</t>
  </si>
  <si>
    <t>Gestione sportivi professionisti - interessi</t>
  </si>
  <si>
    <t>Fuehrung Berufssportler - Zinsen</t>
  </si>
  <si>
    <t>Gestione sportivi professionisti - sanzioni una tantum l.662/96</t>
  </si>
  <si>
    <t>Fuehrung Berufssportler  - Strafen una tantum G.662/96</t>
  </si>
  <si>
    <t>E.N.P.A.L.S. - spese digiudizio oneri ed accessori</t>
  </si>
  <si>
    <t>Enpals - Gerichtsspesen Abgaben und Nebenspesen</t>
  </si>
  <si>
    <t>E.N.P.A.L.S. - liquidazione spese di giudizio</t>
  </si>
  <si>
    <t>Enpals - Auszahlung Gerichtsspesen</t>
  </si>
  <si>
    <t>I.P.I. imposta provinciale di iscrizione veicoli al pubblico registro automobilistico</t>
  </si>
  <si>
    <t>I.P.I. Prov. Einschreibungssteuer Fahrzeuge oeffentliche Automobilregister</t>
  </si>
  <si>
    <t>I.P.I. sanzioni mancato pagamento imposta prov iscriz veicoli al pubblico registro automobilistico</t>
  </si>
  <si>
    <t>I.P.I. Strafen unterl.Einz.prov.Einschr.Steuer Fahrzeuge oeff. Automobilregister</t>
  </si>
  <si>
    <t>I.P.I. interessi mancato pagamento imposta prov iscriz veicoli al pubblico registro automobilistico</t>
  </si>
  <si>
    <t>I.P.I. Zinsen unterl.Einz.prov.Einschr.Steuer Fahrzeuge oeffentl. Automobilregister</t>
  </si>
  <si>
    <t>I.P.I. rimborso spese mancato pagamento imposta prov iscriz veicoli pubblico registro automobilist</t>
  </si>
  <si>
    <t>I.P.I. Spesenrueckverg.unterl.Einz.prov.Einschr.Steuer Fahrzeuge oeff. Automobilreg</t>
  </si>
  <si>
    <t>A.P.I.E.T. Addizionale provinciale imposta erariale trascrizione veicoli pubblico registro automob</t>
  </si>
  <si>
    <t>A.P.I.E.T. prov.Zusatzsteuer Eintr.Fahrzeuge oeffentl.Automobilregister</t>
  </si>
  <si>
    <t>A.P.I.E.T. sanz mancato pagam addiz prov imposta erar trascrizione veicoli pubblico registro autom</t>
  </si>
  <si>
    <t>A.P.I.E.T. Strafen unterl.Einz.prov.Zusatzst.Eintr.Fahrzeuge oeff.Automobilregister</t>
  </si>
  <si>
    <t>A.P.I.E.T. inter mancato pagam addiz prov imposta erar trascrizione veicoli pubblico registro autom</t>
  </si>
  <si>
    <t>A.P.I.E.T. Zinsen unterl.Einz.prov.Zusatzst.Eintr.Fahrzeuge oeff.Automobilregister</t>
  </si>
  <si>
    <t>A.P.I.E.T. rimb spese mancato pagam addiz prov imposta erar trascrizione veicoli pubbl reg autom</t>
  </si>
  <si>
    <t>A.P.I.E.T. Spesenrueckverg.unterl.Einz.prov.Zusatzst.Eintr.Fahrzeuge oeff.Automobilr.</t>
  </si>
  <si>
    <t>I.P.T. imposta provinciale trascrizione e iscrizione veicoli al pubblico registro automobilistico</t>
  </si>
  <si>
    <t>I.P.T. prov.Zusatzst.Eintr.Fahrzeuge oeffentliche Automobilregister</t>
  </si>
  <si>
    <t>I.P.T. sanz mancato pagam imp prov trascrizione e iscrizione veicoli pubblico registro automob</t>
  </si>
  <si>
    <t>I.P.T. Strafen unterl.Einz.prov.Zusatzst.Eintr.Fahrzeuge oeff.Automobilregister</t>
  </si>
  <si>
    <t>I.P.T. interessi mancato pagam imp prov trascrizione e iscrizione veicoli pubblico registro automob</t>
  </si>
  <si>
    <t>I.P.T. Zinsen unterl.Einz.prov.Zusatzst.Eintr.Fahrzeuge oeff.Automobilregister</t>
  </si>
  <si>
    <t>I.P.T. rimb spese mancato pagam imp prov trascrizione iscrizione veicoli pubblico registro automob</t>
  </si>
  <si>
    <t>I.P.T. pesenrueckverg.unterl.Einz.prov.Zusatzst.Eintr.Fahrzeuge oeff.Automobilreg.</t>
  </si>
  <si>
    <t>Sanzione amministrativa l. 689/81- abbandono rifiuti speciali</t>
  </si>
  <si>
    <t>Verwaltungsstrafe G.689/81-Ablage Sondermuell</t>
  </si>
  <si>
    <t>Ministero della Giustizia - risarcimento danno erariale art.2 D.P.R.  260/98</t>
  </si>
  <si>
    <t>Justizministerium-Schadensentsch. an den Staat Art.2 D.P.R. 260/98</t>
  </si>
  <si>
    <t>Ministero della Giustizia - risarcimento danno erariale - interessi art.2 D.P.R.  260/98</t>
  </si>
  <si>
    <t>Justizministerium-Schadensentsch.Staat- Zinsen Art.2 DPR 260/98</t>
  </si>
  <si>
    <t>Istituto postelegrafonici - recupero crediti</t>
  </si>
  <si>
    <t>Postinstitut-Forderungseinbringung</t>
  </si>
  <si>
    <t>Ministero delle Politiche Agricole - revoca contributo nazionale concesso</t>
  </si>
  <si>
    <t>Ministerium fuer Agrarpolitik - Widerruf gewaehrter nation. Beitrag</t>
  </si>
  <si>
    <t>Ministero delle Politiche Agricole - revoca contributo nazionale concesso - interessi</t>
  </si>
  <si>
    <t>Ministerium fuer Agrarpolitik - Widerruf gewaehrter nation. Beitrag - Zinsen</t>
  </si>
  <si>
    <t>Risarcimento danno a seguito di sentenza</t>
  </si>
  <si>
    <t>Schadensentschaedigung infolge eines Urteils</t>
  </si>
  <si>
    <t>Risarcimento danno a seguito di sentenza - interessi</t>
  </si>
  <si>
    <t>Schadensentschaedigung infolge eines Urteils-Zinsen</t>
  </si>
  <si>
    <t>Sanzione amministrativa . 689/81- opere abusive</t>
  </si>
  <si>
    <t>Verwaltungsstrafe G.689/81-illegale Bauten</t>
  </si>
  <si>
    <t>Recupero crediti regione siciliana</t>
  </si>
  <si>
    <t>Forderungseinbringung Region Sizilien</t>
  </si>
  <si>
    <t>Ministero delle Comunicazioni - canone per autorizzazioni di rete satellitare d.l.55/97</t>
  </si>
  <si>
    <t>Min.Meldewesen - Gebuehr Genehm.Satellitenkanal GD. 55/97</t>
  </si>
  <si>
    <t>Ministero delle Comunicazioni - canone per autorizzazioni di rete satellitare d.l.55/97 - interessi</t>
  </si>
  <si>
    <t>Min.Meldewesen - Gebuehr Genehm.Satellitenkanal GD.55/97-Zinsen</t>
  </si>
  <si>
    <t>Sanz.amm.ve in materia di commercio l.regionale 28/99 (amm.com.le) reg.Sicilia ass.coop.comm.artig.</t>
  </si>
  <si>
    <t>Verwaltungsstr.Handel Reg.G. 28/99 (Gemeindeverw.) Reg.Sizilien</t>
  </si>
  <si>
    <t>Mancati riversamenti tassa automob.ca art.17 legge 449/97 nonche' art.31 legge 448/98 e sanzioni</t>
  </si>
  <si>
    <t>fehl.Rueckerst.Autosteuer Art.17 G.449/97 sowie Art.31 G.448/98 u.Strafen</t>
  </si>
  <si>
    <t>Aeronautica militare - recupero credito a seguito di sentenza del tribunale</t>
  </si>
  <si>
    <t>Luftwaffe - Einbringung Forderung aufgrund Urteil des Landesgerichtes</t>
  </si>
  <si>
    <t>Aeronautica militare - recupero credito a seguito di sentenza del tribunale spese legali</t>
  </si>
  <si>
    <t>Luftwaffe - Einbringung Forderung aufgrund Urteil des Landesgerichtes Gerichtsspesen</t>
  </si>
  <si>
    <t>Aeronautica militare - recupero credito a seguito di sentenza del tribunale interessi</t>
  </si>
  <si>
    <t>Luftwaffe - Einbringung Forderung aufgrund Urteil des Landesgerichtes Zinsen</t>
  </si>
  <si>
    <t>Quota iscrizione interessi</t>
  </si>
  <si>
    <t>Einschreibegebuehr Zinsen</t>
  </si>
  <si>
    <t>Cassa depositi e prestiti - cassa ammende</t>
  </si>
  <si>
    <t>Depositen- und Darlehenskasse - Bussgeldkasse</t>
  </si>
  <si>
    <t>Interessi add.le regionale imp. sul metano d.l.398/90</t>
  </si>
  <si>
    <t>Zinsen Reg.Zusatzst. Steuer auf Methangas GD. 398/90</t>
  </si>
  <si>
    <t>Recupero somme indebitam. percepite</t>
  </si>
  <si>
    <t>Einbringung irrtuemlich erhaltener Betraege</t>
  </si>
  <si>
    <t>Recupero somme indebitam. percepite - interessi</t>
  </si>
  <si>
    <t>Einbringung Betraege irrtuemlich erhaltener - Zinsen</t>
  </si>
  <si>
    <t>Maggior. sanz. in materia di commercio l.reg. 28/99 (amm.com.le) reg.Sicilia ass.coop.comm.artig.</t>
  </si>
  <si>
    <t>Mehrstr. Betr Handelswesen Reg.G. 28/99 (Gemeindeverw.) Reg.Sizilien Ass.Handel Handwerk</t>
  </si>
  <si>
    <t>Recupero crediti regione siciliana interessi</t>
  </si>
  <si>
    <t>Einbringung Forderung Region Sizilien Zinsen</t>
  </si>
  <si>
    <t>Gestione sportivi professionisti - somme agg.ve per  evaso/omesso/tardivo versamento</t>
  </si>
  <si>
    <t>Fuehrung Profisportler - Zusatzbetr. Hinterz/unterl./versp. Einzahlung</t>
  </si>
  <si>
    <t>Rec. spese l. 689/81 amministraz. provinciale trasporti</t>
  </si>
  <si>
    <t>Speseneinbringung G.689/81 Prov.Transportverwaltung</t>
  </si>
  <si>
    <t>Ordine dei Tecnologi alimentari</t>
  </si>
  <si>
    <t>Berufskammer der Lebensmittelfacharbeiter</t>
  </si>
  <si>
    <t>Sanz.amm.ve l.689 (Ministero dei Trasporti)  A.C.T. ferrovie reggiane di Reggio Emilia</t>
  </si>
  <si>
    <t>Verw.Str.G.689 (Transportministerium) A.C.T. Ferrovie Reggiane von Reggio Emilia</t>
  </si>
  <si>
    <t>Magg.rit.pag.l.689 (Ministero dei Trasporti) A.C.T. ferrovie reggiane di Reggio Emilia</t>
  </si>
  <si>
    <t>Aufschl.Versp.Zahl. G.689 (Transportministerium.) A.C.T. Ferrovie Reggiane von Reggio Emilia</t>
  </si>
  <si>
    <t>Sanz.amm.ve l.689 (Ministero dei Trasporti)  az.trasp.cons. di Bologna</t>
  </si>
  <si>
    <t>Verw.Str.G.689 (Transportministerium)  Transportbetrieb von Bologna</t>
  </si>
  <si>
    <t>Magg.rit.pag.l.689 (Ministero dei Trasporti) az.trasp.cons. di Bologna</t>
  </si>
  <si>
    <t>Aufschl.Versp.Zahl. G.689 (Transportministerium.) Transportbetrieb von Bologna</t>
  </si>
  <si>
    <t>Sanz.amm.ve l.689 (Ministero dei Trasporti)  Polfer Bologna per Emilia Romagna</t>
  </si>
  <si>
    <t>Verw.Str. G.689 (Transportministerium) Polfer Bologna fuer Emila Romagna</t>
  </si>
  <si>
    <t>Magg.rit.pag.l.689 (Ministero dei Trasporti) Polfer Bologna per Emilia Romagna</t>
  </si>
  <si>
    <t>Aufschl.Versp.Zahl. G.689 (Transportminist.) Polfer Bologna fuer Emila Romagna</t>
  </si>
  <si>
    <t>Sanz.amm.ve l.689 (Ministero dei Trasporti)  Polfer Firenze per Toscana</t>
  </si>
  <si>
    <t>Verw.Str. G.689 (Transportministerium) Polfer Florenz fuer Toskana</t>
  </si>
  <si>
    <t>Magg.rit.pag.l.689 (Ministero dei Trasporti) Polfer Firenze per Toscana</t>
  </si>
  <si>
    <t>Aufschl.Versp.Zahl. G.689 (Transportminist.) Polfer Florenz fuer Toskana</t>
  </si>
  <si>
    <t>Sanz.amm.ve l.689 (ministero dei trasporti)  Treni Italia S.p.A.</t>
  </si>
  <si>
    <t>Verw.Str. G.689 (Transportministerium) Treni Italia spa</t>
  </si>
  <si>
    <t>Magg.rit.pag.l.689 (ministero dei trasporti) Treni Italia S.p.A.</t>
  </si>
  <si>
    <t>Aufschl.Versp.Zahl. G.689 (Transportminist.) Treni Italia spa</t>
  </si>
  <si>
    <t>Sanz.amm.l.689/81(Direz.Prov.le del Lavoro)  fondo assist.prev. premi per l'Arma dei carabinieri</t>
  </si>
  <si>
    <t>Verw.Str. G.689/81 (Landesarbeitsdirektion)  fuer-Vorsorgefond Carabinieri</t>
  </si>
  <si>
    <t>Magg.rit.pag l.689/81(Direz.prov.le del lavoro)  fondo assist.prev. premi per l'arma dei carabinieri</t>
  </si>
  <si>
    <t>Aufschl.Versp.Zahl. G.689/81 (Landesarbeitsdirektion) fuer-Vorsorgefond Carabinieri</t>
  </si>
  <si>
    <t>Ministero Sviluppo Economico - revoca indennizzi legge 114/96</t>
  </si>
  <si>
    <t>Ministerium Wirtschaftsentwicklung- Widerruf Entschaedigungen Gesetz 114/96</t>
  </si>
  <si>
    <t>Ministero Sviluppo Economico - revoca incentivi fiscali legge 27/12/97, n.449</t>
  </si>
  <si>
    <t>Ministerium Wirtschaftsentwicklung- Widerruf Steueranreize Gesetz 27/12/97 Nr.449</t>
  </si>
  <si>
    <t>Sanz.amm. d.l. 507/99 depenalizz. reati minori(prefettura) erario-Tesoreria Prov.le Stato</t>
  </si>
  <si>
    <t>Verw.Str. GD.507/99 Entkrim. Kleinverbr. (Praefektur) Provinzialamt des Staatschatzamtes</t>
  </si>
  <si>
    <t>Mag.rit.pag.d.l. 507/99 depenalizz. reati minori(prefettura) erario-Tesoreria Prov.le Stato</t>
  </si>
  <si>
    <t>Aufschl.Versp.Zahl. GD.507/99 Entkrim. Kleinverbr. (Praefektur) Provinzialamt des Staatschatzamtes</t>
  </si>
  <si>
    <t>Sanz. amm.ve l. 689/81 azienda di promozione turistica</t>
  </si>
  <si>
    <t>Verw.Str. G.689/81 Betrieb Tourismusfoerderung</t>
  </si>
  <si>
    <t>Magg. rit. pag. l. 689/81 azienda di promozione turistica</t>
  </si>
  <si>
    <t>Aufschl.Versp.Zahl. G.689/81 Betrieb Tourismusfoerderung</t>
  </si>
  <si>
    <t>Gas metano - interessi</t>
  </si>
  <si>
    <t>Methangas - Zinsen</t>
  </si>
  <si>
    <t>Ministero Sviluppo Economico - revoche delle agevolazioni l.215/92</t>
  </si>
  <si>
    <t>Ministerium Wirtschaftsentwicklung- Widerruf Beguenstigungen G.215/92</t>
  </si>
  <si>
    <t>Sanz.amm.ve l.689/81  ferrovie emilia romagna</t>
  </si>
  <si>
    <t>Verw.Str. G.689/81 Eisenbahn Emila Romagna</t>
  </si>
  <si>
    <t>Magg.rit.pag.l.689/81 ferrovie Emilia Romagna</t>
  </si>
  <si>
    <t>Aufschl.Versp.Zahl. G.689 Eisenbahn Emila Romagna</t>
  </si>
  <si>
    <t>Multe ammende e spese - amm.ne auton. Monopoli di Stato interessi</t>
  </si>
  <si>
    <t>Strafen Bussgeld und Spesen - Auton.Verw.Staatsmonopol Zinsen</t>
  </si>
  <si>
    <t>Diritti evasi sui tabacchi lavorati esteri - amm.ne auton. Monopoli di Stato interessi</t>
  </si>
  <si>
    <t>hinterzogene Gebuehren auf auslaendische Tabakprodukte-Autonome Verwaltung der Staatsmonopole</t>
  </si>
  <si>
    <t>Risarcimento danno erariale  art.2 D.P.R.  260/98 - spese</t>
  </si>
  <si>
    <t>Rueckverguetung Staatsschaden Art. 2 DPR 260/98 - Spesen</t>
  </si>
  <si>
    <t>Prelievo sup.latte di vacca l.468/92 e successive integrazioni e modificazioni</t>
  </si>
  <si>
    <t>Erh.Entnahme Kuhmilch G.468/92 und nachfolgende Ergaenzungen und Aenderungen</t>
  </si>
  <si>
    <t>Interessi e penalita' prelievo sup.latte di vacca l.468/92 e successive Integrazioni e modificazioni</t>
  </si>
  <si>
    <t>Zinsen und Strafen Erh.Entnahme Kuhmilch G.468/92 und nachf.Aenderungen</t>
  </si>
  <si>
    <t>Oblaz. pene pec.circolaz.strad. l.689/81 (Capitaneria di porto)   erario</t>
  </si>
  <si>
    <t>Geldstr.Verstoss Strassenverkehrsordn.G.689/81 (Hafenkommando) Fiskus</t>
  </si>
  <si>
    <t>Oblaz. pene pec.circolaz.strad. l.689/81 interessi (Capitaneria di porto)   erario</t>
  </si>
  <si>
    <t>Proventi d.l. n.285 30/4/92 art.208 (Capitaneria di porto)   erario</t>
  </si>
  <si>
    <t>Einnahmen GD. N.285 30/4/92 Art. 208 (Hafenkommando) Fiskus</t>
  </si>
  <si>
    <t>Proventi d.l. n.285 30/4/92 art.208  magg.rit.pag. (Capitaneria di porto)   erario</t>
  </si>
  <si>
    <t>Einnahmen GD. N.285 30/4/92 Art. 208 Aufschl.versp.Zahlung (Hafenkommando) Fiskus</t>
  </si>
  <si>
    <t>Diritti marittimi l.689/81 (Capitaneria di porto)   erario</t>
  </si>
  <si>
    <t>Seegebuehren G.689/81 (Hafenkommando) Fiskus</t>
  </si>
  <si>
    <t>Diritti marittimi l.689/81 magg.rit.pag. (Capitaneria di porto)   erario</t>
  </si>
  <si>
    <t>Seegebuehren G.689/81 Aufschl.versp.Zahlung (Hafenkommando) Fiskus</t>
  </si>
  <si>
    <t>Sanz.amm.ve l.689/81 ( ex U.P.I.C.A.) tesoreria regionale siciliana</t>
  </si>
  <si>
    <t>Verw.Str. G.689/81 (EX U.P.I.C.A.) Reg. Schatzamt Sizilien</t>
  </si>
  <si>
    <t>Magg.ne rit. pagamento l.689/81 ( ex U.P.I.C.A.) tesoreria regionale siciliana</t>
  </si>
  <si>
    <t>Aufschl.Versp.Zahl. G.689/81 (EX U.P.I.C.A.) Reg. Schatzamt Sizilien</t>
  </si>
  <si>
    <t>Sanz. amm.ve l. 689/81 (Provincia regionale) Tesoreria regionale Sicilia</t>
  </si>
  <si>
    <t>Verw.Str. G.689/81 (Provinz Regional) Reg. Schatzamt Sizilien</t>
  </si>
  <si>
    <t>Magg. ne rit. pagamento l. 689/81 (Provincia regionale) Tesoreria regionale Sicilia</t>
  </si>
  <si>
    <t>Aufschl.Versp.Zahl.G.689/81 (Proviz Regional) Reg. Schatzamt Sizilien</t>
  </si>
  <si>
    <t>O.N.V.G.I. organizz. naz. volontariato "Giubbe d'Italia"</t>
  </si>
  <si>
    <t>O.N.V.G.I. Nat. Freiwillige Organisation 'Giubbe d'Italia'</t>
  </si>
  <si>
    <t>Sanz. amm.ve l. 689/81 tutela acque dall'inquinamento - regione</t>
  </si>
  <si>
    <t>Verw.Strafe G.689/81 Schutz vor Wasserverschmutzung - Region</t>
  </si>
  <si>
    <t>Magg. rit.pagamento l.689/81 tutela acque dall'inquinamento - regione</t>
  </si>
  <si>
    <t>Aufschl.Versp.Zahl. G.689/81 Schutz vor Wasserverschmutzung - Region</t>
  </si>
  <si>
    <t>Sanz. amm.ve l. 689/81 vincoli paesaggistici</t>
  </si>
  <si>
    <t>Verw.Strafe G.689/81 Landschaftsschutzauflage</t>
  </si>
  <si>
    <t>Magg. rit.pagamento l.689/81 vincoli paesaggistici</t>
  </si>
  <si>
    <t>Aufschl.Versp.Zahl. G.689/81 Landschaftsschutzauflage</t>
  </si>
  <si>
    <t>Associazione tecnici agricoli</t>
  </si>
  <si>
    <t>Vereinigung landwirtsch.Techniker</t>
  </si>
  <si>
    <t>Sanz. amm.ve l.689/81 opere abusive interessi</t>
  </si>
  <si>
    <t>Verw.Strafe G.689/81 unzulaessige Bauten Zinsen</t>
  </si>
  <si>
    <t>Quote riscaldamento</t>
  </si>
  <si>
    <t>Anteil Heizkosten</t>
  </si>
  <si>
    <t>Canone ricognitorio comunale - interessi</t>
  </si>
  <si>
    <t>Anerkennungsgebuehr Gemeinde - Zinsen</t>
  </si>
  <si>
    <t>Canone ricognitorio comunale - sanzione</t>
  </si>
  <si>
    <t>Anerkennungsgebuehr Gemeinde - Strafe</t>
  </si>
  <si>
    <t>Sanz.l.689/81 (Dipartimento Energia) Tesoreria regionale siciliana</t>
  </si>
  <si>
    <t>Strafe Gesetz 689/81(Ressort für Energie) Regionales Sizilianisches Schatzamt</t>
  </si>
  <si>
    <t>Magg. Rit.Pag. Sanz.l.689/81 (Dipartimento Energia) Tesoreria regionale siciliana</t>
  </si>
  <si>
    <t>Höh. Zahlungsrückst. Strafe Ge. 689/81(Ressort f. Energie) Reg. Sizil. Schatzamt</t>
  </si>
  <si>
    <t>Disciplina degli interventi nelle strade private aperte a pubblico transito</t>
  </si>
  <si>
    <t>Best. Instandhaltugn Privatstrassen dem oeffetl.Verkehr zugaenglich</t>
  </si>
  <si>
    <t>Ministero Sviluppo Economico - revoca misure concesse legge 15/5/89, n.181</t>
  </si>
  <si>
    <t>Ministerium Wirtschaftsentwicklung- Widerruf gewaehrte Massnahmen G.15/5/89 Nr.181</t>
  </si>
  <si>
    <t>Risarcimento danno  a seguito di sentenza - regione sicilia</t>
  </si>
  <si>
    <t>Schadensverguetung aufgrund Urteil - Region Sizilien</t>
  </si>
  <si>
    <t>Risarcimento danno  a seguito di sentenza - interessi regione Sicilia</t>
  </si>
  <si>
    <t>Schadensverguetung aufgrund Urteil - Zinsen Region Sizilien</t>
  </si>
  <si>
    <t>Recupero crediti erariali</t>
  </si>
  <si>
    <t>Einbringung Staatsforderungen</t>
  </si>
  <si>
    <t>Recupero crediti erariali - interessi</t>
  </si>
  <si>
    <t>Einbringung Staatsforderungen - Zinsen</t>
  </si>
  <si>
    <t>Sanz. amm. l. 689/81(regione ispett rip foreste) regione Sicilia</t>
  </si>
  <si>
    <t>Verw.Strafe G.689/81 (Region Inspek.Abt.Forstwesen) Region Sizilien</t>
  </si>
  <si>
    <t>Magg rit pag l 689/81(reg ispett rip foreste) regione Sicilia</t>
  </si>
  <si>
    <t>Aufschl.Versp.Zahl. G. 689/81 (Region Inspek.Abt.Forstwesen) Region Sizilien</t>
  </si>
  <si>
    <t>Tassa automobilistica art.17 legge 449/97</t>
  </si>
  <si>
    <t>Verkehrssteuer Art. 17 Gesetz 449/97</t>
  </si>
  <si>
    <t>Tassa automobilistica art.17 legge 449/97 - interessi</t>
  </si>
  <si>
    <t>Verkehrssteuer Art. 17 Gesetz 449/97 - Zinsen</t>
  </si>
  <si>
    <t>Tassa automobilistica art.17 legge 449/97 - sanzione</t>
  </si>
  <si>
    <t>Verkehrssteuer Art. 17 Gesetz 449/97 - Strafe</t>
  </si>
  <si>
    <t>Sopratassa diesel art.17 legge 449/97</t>
  </si>
  <si>
    <t>Steuerzuschlag Diesel Art. 17 Gesetz 449/97</t>
  </si>
  <si>
    <t>Sanzioni amministrative bancarie (mintesoro-segr.cicr)  erario-tramite Tesoreria Prov.Stato</t>
  </si>
  <si>
    <t>Verw.Strafen Bankwesen (Schatzminist.-Sekr.CICR) Provinzialamt des Staatsschatzamtes</t>
  </si>
  <si>
    <t>Sanz.amm.bancarie - interessi (mintesoro-segr.cicr)  erario-tramite Tesoreria Prov.Stato</t>
  </si>
  <si>
    <t>Verw.Strafen Bankwesen -Zinsen (Schatzminist.-Sekr.CICR) Provinzialamt des Staatsschatzamtes</t>
  </si>
  <si>
    <t>Sanz. amm. l.113/85 (Direzione Prov. Lavoro) regione</t>
  </si>
  <si>
    <t>Verw.Strafe G. 113/85 (Landesarbeitsdirektion) Region</t>
  </si>
  <si>
    <t>Mag. rit. pagamento l.113/85 (Direzione Prov. Lavoro) regione</t>
  </si>
  <si>
    <t>Aufschl.Versp.Zahl. G.113/85 (Landesarbeitsdirektion) Region</t>
  </si>
  <si>
    <t>Contrav.codice strada l.689/81 (regione ispett rip foreste) regione Sicilia</t>
  </si>
  <si>
    <t>Verstoss Strassenverk.Ord.G.689/81 (Region Inspekt.Abt.Forstw.) Region Sizilien</t>
  </si>
  <si>
    <t>Contrav.codice strada magg. l.689/81 (regione ispett rip foreste) regione Sicilia</t>
  </si>
  <si>
    <t>Verstoss Strassenverk.Ord.Aufschl. G.689/81 (Region Inspekt.Abt.Forstw.) Region Sizilien</t>
  </si>
  <si>
    <t>Rec spese procedimento l 689/81( ex U.P.I.C.A.)  amministrazione comunale</t>
  </si>
  <si>
    <t>Einbringung Verfahrensspesen G. 689/81 (ex UPICA) Gemeindeverwaltung</t>
  </si>
  <si>
    <t>Sanz.amm.l.689/81(Direz.Prov.le del Lavoro)  Camera comm industr artig e agricolt</t>
  </si>
  <si>
    <t>Verw.Strafe G.689/81 (Landesarbeitsdirektion) Handelskammer</t>
  </si>
  <si>
    <t>Magg.rit.pag.l.689/81(Direz.Prov.le del Lavoro)  camera comm industr artig e agricolt</t>
  </si>
  <si>
    <t>Aufschl.Versp.Zahl. G.689/81 (Landesarbeitsdirektion) Handelskammer</t>
  </si>
  <si>
    <t>Restituzione contr.erogati per corsi di form.prof.le-fondo sociale europeo</t>
  </si>
  <si>
    <t>Rueckerst.Ausbez.Beitrag fuer Weiterbildungskurse-Europ. Sozialfond</t>
  </si>
  <si>
    <t>Restituzione contr.erogati per corsi di form.prof.le-fondo di rotazione</t>
  </si>
  <si>
    <t>Rueckerst.Ausbez.Beitrag fuer Weiterbildungskurse-Rotationsfond</t>
  </si>
  <si>
    <t>Restituzione contr.erogati per corsi di form.prof.le-interessi</t>
  </si>
  <si>
    <t>Rueckerst.Ausbez.Beitrag fuer Weiterbildungskurse - Zinsen</t>
  </si>
  <si>
    <t>I.N.P.G.I. - contributo soggettivo</t>
  </si>
  <si>
    <t>INPGI - Subj.Beitrag</t>
  </si>
  <si>
    <t>I.N.P.G.I. - contributo integrativo</t>
  </si>
  <si>
    <t>INPGI - Ergaenzungsbeitrag</t>
  </si>
  <si>
    <t>I.N.P.G.I. - contributo di maternita'</t>
  </si>
  <si>
    <t>INPGI - Mutterschaftsbeitrag</t>
  </si>
  <si>
    <t>Sanz .amm.ve l. 689/81 abusivismo nelle professioni turistiche - regione</t>
  </si>
  <si>
    <t>Sanz amm VE L 689/81 Abusivismo nelle professioni turistiche - Regione</t>
  </si>
  <si>
    <t>Magg.ne rit.pag. l 689/81 abusivismo nelle professioni turistiche - regione</t>
  </si>
  <si>
    <t>Aufschl.Versp.Zahl. G.689/81 Schwarzarbeit im Tourismus - Region</t>
  </si>
  <si>
    <t>Canone comunale sulla pubblicita'</t>
  </si>
  <si>
    <t>Gemeindegebuehr auf Werbung</t>
  </si>
  <si>
    <t>Canone comunale sulla pubblicita' interessi moratori</t>
  </si>
  <si>
    <t>Gemeindegebuehr auf Werbung Verzugszinsen</t>
  </si>
  <si>
    <t>Canone comunale sulla pubblicita' sanzione pecuniaria</t>
  </si>
  <si>
    <t>Gemeindegebuehr auf Werbung Geldstrafe</t>
  </si>
  <si>
    <t>Canone comunale sulla pubblicita' altri diritti</t>
  </si>
  <si>
    <t>Gemeindegebuehr auf Werbung andere Gebuehren</t>
  </si>
  <si>
    <t>I.N.P.G.I. - sanzione per omessa ritardata o infedele comunicazione ai sensi del regolamento</t>
  </si>
  <si>
    <t>INPGI - Strafe ex Art. 10 der Bestimmungen</t>
  </si>
  <si>
    <t>I.N.P.G.I. - sanzione per il ritardato pagamento dei contributi ai sensi del regolamento</t>
  </si>
  <si>
    <t>INPGI - Strafe ex Art. 9 der Bestimmungen</t>
  </si>
  <si>
    <t>I.N.P.G.I. - interessi di mora per ritardato pagamento</t>
  </si>
  <si>
    <t>INPGI - Verzugszinsen fuer versp. Zahlung</t>
  </si>
  <si>
    <t>Sanz.amm.ve ex art.28 l.r. 10/99 aree protette (provincia) Tesoreria regionale Siciliana</t>
  </si>
  <si>
    <t>Verw.Strafe ex Art. 28 R.G. 10/99 Schutzgebiet (Provinz) Regionalschatzamt Sizilien</t>
  </si>
  <si>
    <t>Magg.rit.pag. ex art.28 l.r. 10/99 aree protette (provincia) Tesoreria regionale siciliana</t>
  </si>
  <si>
    <t>Zuschl.versp.Zahl ex Art. 28 R.G. 10/99 Schutzgebiet (Provinz) Regionalschatzamt Sizilien</t>
  </si>
  <si>
    <t>Sanz.d.Ronchi in campo ambientale art.55 d.l.22/97 (provincia) Tesoreria regionale siciliana</t>
  </si>
  <si>
    <t>Strafe 'D.Ronchi' im Bereich Umwelt Art.55 GD.22/97 (Provinz) Regionalschatzamt Sizilien</t>
  </si>
  <si>
    <t>Magg.rit.pag.d.Ronchi in campo ambientale art.55 d.l.22/97 (provincia) Tesoreria regionale siciliana</t>
  </si>
  <si>
    <t>Zuschl.versp.Zahl.'D.Ronchi' im Bereich Umwelt Art.55 GD.22/97 (Provinz) Regionalschatzamt Sizilien</t>
  </si>
  <si>
    <t>Spese d.Ronchi in campo ambientale art.55 d.l.22/97 (provincia) Tesoreria regionale Siciliana</t>
  </si>
  <si>
    <t>Spesen 'D.Ronchi' im Bereich Umwelt Art.55 GD.22/97 (Provinz) Regionalschatzamt Sizilien</t>
  </si>
  <si>
    <t>Enpaf - sanzioni civili e interessi di mora per omissioni contributive</t>
  </si>
  <si>
    <t>ENPAF - Zivilstrafen und Verzugszinsen fuer unterl.Beitragsleistungen</t>
  </si>
  <si>
    <t>Sanz.amm.l. 689/81 (Assessorato regionale Agricoltura e Foreste) Tesoreria regionale Sicilia</t>
  </si>
  <si>
    <t>Verw.Strafe G.689/81 (Reg.Assess.Landwirtschaft.u.Forstwesen) Regionalschatzamt Sizilien</t>
  </si>
  <si>
    <t>Magg.rit.pag.l. 689/81 (Assessorato regionale Agricoltura e Foreste) Tesoreria regionale Sicilia</t>
  </si>
  <si>
    <t>Zuschl.versp.Zahl.G.689/81 (Reg.Assess.Landwirtschaft.u.Forstwesen) Regionalschatzamt Sizilien</t>
  </si>
  <si>
    <t>Rec. spese l. 689/81 (Assessorato  regionale Agricoltura e Foreste) Tesoreria regionale Sicilia</t>
  </si>
  <si>
    <t>Speseneinbr.G.689/81 (Reg.Assess.Landwirtschaft.u.Forstwesen) Regionalschatzamt Sizilien</t>
  </si>
  <si>
    <t>Sanz.disciplinari pec.per rivendite generi di monopolio e ricev.lotto- Amm.ne auton.monopoli Stato</t>
  </si>
  <si>
    <t>Diszplinarstr.Weiterverkauf Monopolware und Lottoannahme - Aut.Verw.Staatsmonopole</t>
  </si>
  <si>
    <t>Omessi versamenti proventi gioco del lotto e relativi interessi legali- amm.ne auton.monopoli Stato</t>
  </si>
  <si>
    <t>unterl.Zahl.Einnahmen Lottospiel und d.bzg.gesetzl.Zinsen-Aut.Verw.Staatsmonopole</t>
  </si>
  <si>
    <t>Revoca contributo concesso</t>
  </si>
  <si>
    <t>Widerruf gewaehrter Beitrag</t>
  </si>
  <si>
    <t>Revoca contributo concesso - interessi</t>
  </si>
  <si>
    <t>Widerruf gewaehrter Beitrag - Zinsen</t>
  </si>
  <si>
    <t>Revoca contributo concesso - spese</t>
  </si>
  <si>
    <t>Widerruf gewaehrter Beitrag - Spesen</t>
  </si>
  <si>
    <t>Revoca contributo concesso - sanz. amm. l. 689/81</t>
  </si>
  <si>
    <t>Widerruf gewaehrter Beitrag - Verw.Strafe G.689/81</t>
  </si>
  <si>
    <t>Ministero Economia e Finanze - recupero credito a seguito di sentenza del tribunale</t>
  </si>
  <si>
    <t>Ministerium Wirtsch.u.Finanzen - Forderungseinbr. aufgrund Urteil Landesgericht</t>
  </si>
  <si>
    <t>Ministero Economia e Finanze - recupero credito a seguito di sentenza del tribunale interessi</t>
  </si>
  <si>
    <t>Ministerium Wirtsch.u.Finanzen - Forderungseinbr. aufgrund Urteil Landesgericht Zinsen</t>
  </si>
  <si>
    <t>Recupero spese l. 689/81 (prefettura)   erario -tramite Tesoreria Prov. Stato</t>
  </si>
  <si>
    <t>Spesneinbr.G.689/81 (Praefektur) Provinzialamt des Staatsschatzamtes</t>
  </si>
  <si>
    <t>Interessi per iscrizione a ruolo di crediti comunali</t>
  </si>
  <si>
    <t>Zinsen fuer Hebelisteneintragung von Gemeindeguthaben</t>
  </si>
  <si>
    <t>Canoni, risarcimento danni, interessi legali, servizi e oneri accessori in decreto</t>
  </si>
  <si>
    <t>Gebuehren Schadenersatz, gesetzl. Zinsen, Dienstleistungen und Nebenspesen in Dekret</t>
  </si>
  <si>
    <t>Rimborso spese legali</t>
  </si>
  <si>
    <t>Rueckerstattung Rechtsspesen</t>
  </si>
  <si>
    <t>Canoni, risarcimento danni, interessi legali, servizi e oneri accessori in decreto interessi</t>
  </si>
  <si>
    <t>Gebuehren Schadenersatz, gesetzl. Zinsen, Dienstleistungen und Nebenspesen in Dekret- Zinsen</t>
  </si>
  <si>
    <t>I.A.C.P. canoni e fitti edilizia residenziale pubbl.ex art. 53 l.r.26/2000</t>
  </si>
  <si>
    <t>I.A.C.P. Gebuehren und Mietzins oeffentl. Wohnbau ex Art.53 R.G.26/2000</t>
  </si>
  <si>
    <t>I.A.C.P. canoni e fitti edilizia residenziale pubbl.ex art. 53 l.r.26/2000 - interessi</t>
  </si>
  <si>
    <t>I.A.C.P. Gebuehren und Mietzins oeffentl. Wohnbau ex Art.53 R.G.26/2000 - Zinsen</t>
  </si>
  <si>
    <t>I.A.C.P. canoni e fitti edilizia residenziale pubbl.ex art. 53 l.r.26/2000 - spese</t>
  </si>
  <si>
    <t>I.A.C.P. Gebuehren und Mietzins oeffentl. Wohnbau ex Art.53 R.G.26/2000 - Spesen</t>
  </si>
  <si>
    <t>Maggiorazione ritardato pagamento l 689/81- abbandono rifiuti speciali</t>
  </si>
  <si>
    <t>Aufschlag verspaetete Zahlung G.689/81- Ablage Sondermuell</t>
  </si>
  <si>
    <t>Spese l.689/81 - abbandono rifiuti speciali</t>
  </si>
  <si>
    <t>Spesen G.689/81 - Ablage Sondermuell</t>
  </si>
  <si>
    <t>Ministero delle Comunicazioni - ispettorato territoriale - recupero spese di notifica l.689/91</t>
  </si>
  <si>
    <t>Ministerium fuer Meldewesen - oertliches Inspektorat - Eintreibung Zustellungsspesen G.689/81</t>
  </si>
  <si>
    <t>Ministero della Giustizia - risarcimento danno erariale a seguito sentenza Corte dei Conti</t>
  </si>
  <si>
    <t>Justizministerium - Schadenersatz an den Staat infolge Urteil des Rechnungshofes</t>
  </si>
  <si>
    <t>Ministero della Giustizia - risarcimento danno erariale a seguito sentenza Corte dei Conti-interessi</t>
  </si>
  <si>
    <t>Justizministerium - Schadenersatz an den Staat infolge Urteil des Rechnungshofes-Zinsen</t>
  </si>
  <si>
    <t>Consorzio per area di sviluppo industriale</t>
  </si>
  <si>
    <t>Konsortium zur Foerderung von Industriegebiet</t>
  </si>
  <si>
    <t>Recupero I.V.A.</t>
  </si>
  <si>
    <t>Einbringung MwSt</t>
  </si>
  <si>
    <t>Interessi tariffa smaltimento rifiuti e oneri accessori</t>
  </si>
  <si>
    <t>Zinsen Muellentsorgungstarif und Nebenspesen</t>
  </si>
  <si>
    <t>Ministero Sviluppo Economico  - revoca contributi circ. 2791193 30/10/97</t>
  </si>
  <si>
    <t>Ministerium Wirtschaftsentwicklung- Widerruf  Beitraege Runds.2791193 30/10/97</t>
  </si>
  <si>
    <t>Ministero Sviluppo Economico - interessi, rival.ni, magg.ni, penali circ. 2791193 30/10/97</t>
  </si>
  <si>
    <t>Ministerium Wirtschaftsentwicklung-Zinsen,Aufw.Zuschl.Strafen Runds.2791193 30/10/97</t>
  </si>
  <si>
    <t>Tassa smaltimento rifiuti urbani - spese di notifica</t>
  </si>
  <si>
    <t>Muellentsorgungsgebuehr - Zustellungsspesen</t>
  </si>
  <si>
    <t>Risarcimento danno  erariale - regione Sicilia</t>
  </si>
  <si>
    <t>Schadenersatz an den Staat - Region Sizilien</t>
  </si>
  <si>
    <t>Sanzioni amministrative irrogate dell'Autorità per l'energia elettrica il gas e il sistema idrico</t>
  </si>
  <si>
    <t>Vehängte Verwaltungsstrafen der Strom-, Gas- und Wasserbehörde</t>
  </si>
  <si>
    <t>Contrav.codice strada interessi maggiore rateazione</t>
  </si>
  <si>
    <t>Verstoss Strassenverk.Ordn. Zinsen Mehrratenaufteilung</t>
  </si>
  <si>
    <t>Recupero crediti regione Sicilia</t>
  </si>
  <si>
    <t>Einbringung Guthaben Region Sizilien</t>
  </si>
  <si>
    <t>Recupero crediti regione Sicilia - interessi</t>
  </si>
  <si>
    <t>Einbringung Guthaben Region Sizilien-Zinsen</t>
  </si>
  <si>
    <t>Tariffa rifiuti esente I.V.A. e tributo prov.le</t>
  </si>
  <si>
    <t>Muelltarif fei von MwSt und Provinzabgabe</t>
  </si>
  <si>
    <t>Contributo rilascio concessioni edilizie - interessi</t>
  </si>
  <si>
    <t>Beitrag Baukonzessionserteilung - Zinsen</t>
  </si>
  <si>
    <t>Tassa smaltimento rifiuti interessi maggiore rateazione</t>
  </si>
  <si>
    <t>Muellabfuhrgebuehr Zinsen Mehrratenaufteilung</t>
  </si>
  <si>
    <t>Sanz.amm. d.l. 507/99 depenalizz. reati minori(Ministero Infrastrutture e Trasporti) erario</t>
  </si>
  <si>
    <t>Verw.Str. GD. 507/99 Entkriminal.Kleinverb. (Minist.fuer Infrastruktur und Transport) Staat</t>
  </si>
  <si>
    <t>Mag.rit.pag.d.l. 507/99 depenalizz. reati minori(Ministero Infrastrutture e Trasporti) erario</t>
  </si>
  <si>
    <t>Aufschl.Versp.Zahl. GD.507/99 Entkriminal.Kleinverb. (Minist.fuer Infrastruktur und Transport) Staat</t>
  </si>
  <si>
    <t>Conciliazione tributi comunali</t>
  </si>
  <si>
    <t>Schlichtung Gemeindeabgaben</t>
  </si>
  <si>
    <t>Tassa marmo</t>
  </si>
  <si>
    <t>Marmorgebuehr</t>
  </si>
  <si>
    <t>Tassa marmo - interessi</t>
  </si>
  <si>
    <t>Marmorgebuehr - Zinsen</t>
  </si>
  <si>
    <t>Contributo di estrazione</t>
  </si>
  <si>
    <t>Abbausteuer</t>
  </si>
  <si>
    <t>Contributo di estrazione - interessi</t>
  </si>
  <si>
    <t>Abbausteuer - Zinsen</t>
  </si>
  <si>
    <t>Rec spese procedimento l 689/81( ex U.P.I.C.A.)  azienda sanitaria locale</t>
  </si>
  <si>
    <t>Einbr. Verfarhensspesen G. 689/81(ex UPICA) Sanitaetsbetrieb</t>
  </si>
  <si>
    <t>Recupero spese di notifica tributi comunali</t>
  </si>
  <si>
    <t>Einbringung Zustellungsspesen Gemeindeabgaben</t>
  </si>
  <si>
    <t>Diritto annuale Camera di commercio - interessi maggiore rateazione</t>
  </si>
  <si>
    <t>Jahresgebuehr Handelskammer-Zinsen Mehrratenaufteilung</t>
  </si>
  <si>
    <t>Ministero della Difesa - recupero credito a seguito di sentenza del tribunale</t>
  </si>
  <si>
    <t>Verteidigungministerium - Einbringung Guthaben infolge Urteil des Landesgerichts</t>
  </si>
  <si>
    <t>Ministero della Difesa - recupero credito a seguito di sentenza del tribunale interessi</t>
  </si>
  <si>
    <t>Verteidigungministerium - Einbringung Guthaben infolge Urteil des Landesgerichts Zinsen</t>
  </si>
  <si>
    <t>Ministero della Difesa - risarcimento danno erariale  art.2 D.P.R.  260/98</t>
  </si>
  <si>
    <t>Verteidigungministerium-Schadensersatz an den Staat Art.2 D.P.R. 260/98</t>
  </si>
  <si>
    <t>Ministero della Difesa - risarcimento danno erariale - interessi art.2 D.P.R.  260/98</t>
  </si>
  <si>
    <t>Verteidigungministerium-Schadensersatz an den Staat -Zinsen Art.2 D.P.R. 260/98</t>
  </si>
  <si>
    <t>Rifiuti solidi in discarica l.r. 6/97 art.2</t>
  </si>
  <si>
    <t>Muell in Abladestelle R.G. 6/97 Art.2</t>
  </si>
  <si>
    <t>Rifiuti solidi in discarica l.r. 6/97 art.2 sanzione omesso versamento</t>
  </si>
  <si>
    <t>Muell in Abladestelle R.G. 6/97 Art.2 Strafe unterlassenen Zahlung</t>
  </si>
  <si>
    <t>Rifiuti solidi in discarica l.r. 6/97 art.2 sanzione ritardato versamento</t>
  </si>
  <si>
    <t>Muell in Abladestelle R.G. 6/97 Art.2 Strafe verspaetete Zahlung</t>
  </si>
  <si>
    <t>Rifiuti solidi in discarica l.r. 6/97 art.2 interessi</t>
  </si>
  <si>
    <t>Muell in Abladestelle R.G. 6/97 Art.2 Zinsen</t>
  </si>
  <si>
    <t>Interessi moratori - imposta comunale sugli immobili</t>
  </si>
  <si>
    <t>Verzugszinsen - Gemeindeimmobiliensteuer</t>
  </si>
  <si>
    <t>Spese registrazione contratto</t>
  </si>
  <si>
    <t>Registrierungsspesen Vertrag</t>
  </si>
  <si>
    <t>Quota condominiale</t>
  </si>
  <si>
    <t>Kondominiumsbeitrag</t>
  </si>
  <si>
    <t>Spese di manutenzione</t>
  </si>
  <si>
    <t>Erhaltungsspesen</t>
  </si>
  <si>
    <t>Arretrati quota condominiale</t>
  </si>
  <si>
    <t>Rueckstaende Kondominiumsbeitrag</t>
  </si>
  <si>
    <t>Arretrati quota aggio</t>
  </si>
  <si>
    <t>Rueckstaende Anteil Agio</t>
  </si>
  <si>
    <t>Arretrati quote diverse</t>
  </si>
  <si>
    <t>Rueckstaende versch. Beitraege</t>
  </si>
  <si>
    <t>Recupero quote</t>
  </si>
  <si>
    <t>Einbringung Quoten</t>
  </si>
  <si>
    <t>Ministero Sviluppo Economico - revoca contributi patti territoriali l.662 del 23/12/96</t>
  </si>
  <si>
    <t>Ministerium Wirtschaftsentwicklung- Widerruf Beitraege territ. Vertraege G.662/96</t>
  </si>
  <si>
    <t>Ministero Sviluppo Economico - revoca contributi contratti d'area l.662 del 23/12/96</t>
  </si>
  <si>
    <t>Ministerium Wirtschaftsentwicklung- Widerruf Beitraege Bereichsvertraege G.662/96</t>
  </si>
  <si>
    <t>Ministero Sviluppo Economico - revoca contributi contratti di programma l.662 del 23/12/96</t>
  </si>
  <si>
    <t>Ministerium Wirtschaftsentwicklung- Widerruf Beitraege Programmvertraege G.662/96</t>
  </si>
  <si>
    <t>Sanzioni oneri concessori ritardato pagamento art. 50 l.r.71/78</t>
  </si>
  <si>
    <t>Strafen konz.Abgaben verspaetete Zahlung Art. 50 R.G. 71/81</t>
  </si>
  <si>
    <t>Interessi legali su oneri concessori l.r.71/78</t>
  </si>
  <si>
    <t>gesetzliche Zinsen auf koz.Abgaben R.G.71/78</t>
  </si>
  <si>
    <t>Maggiori oneri esproprio</t>
  </si>
  <si>
    <t>Mehrabgaben Enteignung</t>
  </si>
  <si>
    <t>Infrazioni alla tassa marmi</t>
  </si>
  <si>
    <t>Verstoss gegen Marmorsteuer</t>
  </si>
  <si>
    <t>Infrazioni alla tassa marmi - interessi</t>
  </si>
  <si>
    <t>Verstoss gegen Marmorsteuer-Zinsen</t>
  </si>
  <si>
    <t>Recupero somme - spese</t>
  </si>
  <si>
    <t>Einbringung Summen - Spesen</t>
  </si>
  <si>
    <t>Rec. spese. l.689/81 (ufficio metrico)  erario tramite Tesoreria Prov. Stato</t>
  </si>
  <si>
    <t>Einbr.Spesen G.689/81 (Metr.Amt) Staat mittels Prov. Staatsschatzam</t>
  </si>
  <si>
    <t>Recupero crediti</t>
  </si>
  <si>
    <t>Einbringung Guthaben</t>
  </si>
  <si>
    <t>Recupero crediti - interessi</t>
  </si>
  <si>
    <t>Einbringung Guthaben-Zinsen</t>
  </si>
  <si>
    <t>Recupero crediti - spese</t>
  </si>
  <si>
    <t>Einbringung Guthaben-Spesen</t>
  </si>
  <si>
    <t>Beneficio idrico</t>
  </si>
  <si>
    <t>Wasserpfruende</t>
  </si>
  <si>
    <t>Prelievo sup.latte di vacca-interessi legali art. 1 comma 15 l.118/99 e succes. integr. e modif.</t>
  </si>
  <si>
    <t>Erh.Entnahme Kuhmilch-gesetzl.Zinsen Art.1 Absatz 15 G.118/99 und nachf.Aenderungen</t>
  </si>
  <si>
    <t>Prelievo sup.latte di vacca - interessi T.U.S. art. 15 comma 2 DPR 569/93 e succes. integr. e modif.</t>
  </si>
  <si>
    <t>Erh.Entnahme Kuhmilch-Zinsen T.U.S. Art.15 Absatz 2 D.P.R.569/93 I.G.F.</t>
  </si>
  <si>
    <t>Prelievo sup.latte di vacca - interessi art. 1 comma 15 l.118/99</t>
  </si>
  <si>
    <t>Mehreinhebung Kuhmilch - Zinsen ART. 1 Absatz 15 G.118/99</t>
  </si>
  <si>
    <t>Prelievo sup.latte di vacca - maggiorazione 100% art.7 comma 3 l.468/92 e succes. integr. e modif.</t>
  </si>
  <si>
    <t>Erh.Entnahme Kuhmilch Aufschlag 100% Art.7 Absatz 3 G.468/92 und nachf.Aenderungen</t>
  </si>
  <si>
    <t>Ministero Economia e Finanze - recupero credito sentenza Corte dei Conti</t>
  </si>
  <si>
    <t>Wirtschafts-und Finaznministerium-Einbringung Guthaben Urteil Rechnungshof</t>
  </si>
  <si>
    <t>Ministero Economia e Finanze - recupero credito sentenza Corte dei Conti - interessi</t>
  </si>
  <si>
    <t>Wirtschafts-und Finaznminister.-Einbringung Guthaben Urteil Rechnungshof-Zinsen</t>
  </si>
  <si>
    <t>Ministero Economia e Finanze - recupero credito sentenza Corte dei Conti - spese</t>
  </si>
  <si>
    <t>Wirtschafts-und Finaznminister.-Einbringung Guthaben Urteil Rechnungshof--Spesen</t>
  </si>
  <si>
    <t>Sanz.amm.l.689/81(Ministero Infrastrutture e Trasporti-Ustif) erario</t>
  </si>
  <si>
    <t>Verw.Strafe G.689/81(Infrastruktur-und Transportministerium-USTIF) Staat</t>
  </si>
  <si>
    <t>Magg.rit.pag. l.689/81(Ministero Infrastrutture e Trasporti-ustif) erario</t>
  </si>
  <si>
    <t>Aufschl.versp.Zahl.G.689/81(Infrastruktur-und Transportministerium-USTIF) Staat</t>
  </si>
  <si>
    <t>Magg.rit.pag.rec spese proced.l 689/81(direz. prov lavoro)erario-tramite Tesoreria Prov.Stato</t>
  </si>
  <si>
    <t>Aufschl.versp.Zahl.Einbr.Verf.Spesen G.689/81(ProvDir.Arbeit)Staat-mittels Prov. Staatsschatzam</t>
  </si>
  <si>
    <t>Risarcimento danno  a seguito di sentenza -spese</t>
  </si>
  <si>
    <t>Schadenersatz infolge Urteil-Spesen</t>
  </si>
  <si>
    <t>Ministero Ambiente e Tutela del Territorio-recupero crediti a seguito ordinanza del Tribunale</t>
  </si>
  <si>
    <t>Ministerium fuer Umweltschutz-Einbringung Guthaben infolge Gerichtsverfuegung</t>
  </si>
  <si>
    <t>Ministero Ambiente e Tutela Territorio-recupero crediti a seguito ordinanza del Tribunale-interessi</t>
  </si>
  <si>
    <t>Ministerium fuer Umweltschutz-Einbringung Guthaben infolge Gerichtsverfuegung-Zinsen</t>
  </si>
  <si>
    <t>Rette centro estivo</t>
  </si>
  <si>
    <t>Kostgeld Sommerzentrum</t>
  </si>
  <si>
    <t>Rette centro estivo interessi</t>
  </si>
  <si>
    <t>Kostgeld Sommerzentrum Zinsen</t>
  </si>
  <si>
    <t>E.N.P.A.L.S. - interessi di mora</t>
  </si>
  <si>
    <t>ENPALS - Verzugszinsen</t>
  </si>
  <si>
    <t>Opere edilizie abusive</t>
  </si>
  <si>
    <t>illegale Bauten</t>
  </si>
  <si>
    <t>Opere edilizie abusive - interessi</t>
  </si>
  <si>
    <t>illegale Bauten - Zinsen</t>
  </si>
  <si>
    <t>Spese di notifica</t>
  </si>
  <si>
    <t>Zustellungsspesen</t>
  </si>
  <si>
    <t>Concess.corsi acqua per estraz.inerti e attraversam.,opere idraul.e bonif.</t>
  </si>
  <si>
    <t>Konzess.Wasserlaeufe fuer Inertaushub und Ueberquer.,Hydraul.und Verbess.Bauten</t>
  </si>
  <si>
    <t>Concess.corsi acqua per estraz.inerti e attraversam.,opere idraul.e bonif.-interessi</t>
  </si>
  <si>
    <t>Konzess.Wasserlaeufe fuer Inertaushub und Ueberquer.,Hydraul.und Verbess.Bauten-Zinsen</t>
  </si>
  <si>
    <t>Concess.corsi acqua per estraz.inerti e attraversam.,opere idraul.e bonif.-sanzioni</t>
  </si>
  <si>
    <t>Konzess.Wasserlaeufe fuer Inertaushub und Ueberquer.,Hydraul.und Verbess.Bauten-Strafen</t>
  </si>
  <si>
    <t>Depositi cauzionali concess.corsi acqua per estraz.inerti e attraversam.,opere idraul.e bonif.</t>
  </si>
  <si>
    <t>Kautionshinterleg.Konzess.Wasserlaeufe fuer Inertaushub und Ueberquer.,Hydraul.und Verbess.Bauten</t>
  </si>
  <si>
    <t>Depositi cauz.concess.corsi acqua per estraz.inerti e attraversam.,opere idraul.e bonif.-interessi</t>
  </si>
  <si>
    <t>Kautionshinterleg.Konzess.Wasserlaeufe Inertaushub und Ueberquer.,Hydraul.und Verbess.Bauten-Zinsen</t>
  </si>
  <si>
    <t>Depositi cauz.concess.corsi acqua per estraz.inerti e attraversam.,opere idraul.e bonif.-sanzioni</t>
  </si>
  <si>
    <t>Kautionshinterleg.Konzess.Wasserlaeufe Inertaushub und Ueberquer.,Hydraul.und Verbess.Bauten-Strafen</t>
  </si>
  <si>
    <t>Maggiori oneri esproprio - interessi</t>
  </si>
  <si>
    <t>Mehrspesen Enteignung - Zinsen</t>
  </si>
  <si>
    <t>Canone per concessione demaniale</t>
  </si>
  <si>
    <t>Gebuehr fuer Demanialkonzession</t>
  </si>
  <si>
    <t>Canone per concessione demaniale - interessi</t>
  </si>
  <si>
    <t>Gebuehr fuer Demanialkonzession - Zinsen</t>
  </si>
  <si>
    <t>Canone per concessione demaniale - sanzione</t>
  </si>
  <si>
    <t>Gebuehr fuer Demanialkonzession - Strafe</t>
  </si>
  <si>
    <t>Ministero dell'Interno - risarcimento danno erariale  art.2 D.P.R.  260/98</t>
  </si>
  <si>
    <t>Innenministerium - Schadensersatz an den Staat Art.2 D.P.R. 260/98</t>
  </si>
  <si>
    <t>Ministero dell'Interno - risarcimento danno erariale  art.2 D.P.R.  260/98-interessi</t>
  </si>
  <si>
    <t>Innenministerium - Schadensersatz an den Staat Art.2 D.P.R. 260/98-Zinsen</t>
  </si>
  <si>
    <t>Ministero dell'interno - risarcimento danno erariale  art.2 D.P.R.  260/98-spese</t>
  </si>
  <si>
    <t>Innenministerium - Schadensersatz an den Staat Art.2 D.P.R. 260/98-Spesen</t>
  </si>
  <si>
    <t>Recupero spese di notifica per crediti comunali extra - tributari</t>
  </si>
  <si>
    <t>Einbringung Zustellunsspesen fuer nicht steuerliche Gemeindeguthaben</t>
  </si>
  <si>
    <t>Recupero crediti - D.P.R. 06/03/1978 - maggiore rateazione</t>
  </si>
  <si>
    <t>Einbringung Guthaben - DPR 06/03/1978 - Mehrratenaufteilung</t>
  </si>
  <si>
    <t>Rec. spese. l.689/81 (ex U.P.I.C.A.)                 erario tramite Tesoreria Prov. Stato</t>
  </si>
  <si>
    <t>Einbr. Spesen G.689/81(ex UPICA)  Fiskus durch Prov. Amt des Staatsschatzamtes</t>
  </si>
  <si>
    <t>Sanz.amm. d.l. 507/99 depenalizz. reati minori - amministrazione comunale</t>
  </si>
  <si>
    <t>Verw.Str. G.D. 507/99 Entkriminalis.Kleinverbrechen-Gemeindeverwaltung</t>
  </si>
  <si>
    <t>Mag.rit.pag. d.l. 507/99 depenalizz. reati minori - amministrazione comunale</t>
  </si>
  <si>
    <t>Aufschl.Versp.Zahl.G.D. 507/99 Entrim.Kleinverbrechen-Gemeindeverwaltung</t>
  </si>
  <si>
    <t>Spese di notifica d.l. 507/99 depenalizz. reati minori - amministrazione comunale</t>
  </si>
  <si>
    <t>Zustellunsspesen G.D. 507/99 Entrim.Kleinverbrechen-Gemeindeverwaltung</t>
  </si>
  <si>
    <t>Ministero del Lavoro - risarcimento danno erariale  art.2 D.P.R.  260/98</t>
  </si>
  <si>
    <t>Arbeitsministerium -  Schadensersatz an den Staat Art.2 D.P.R. 260/98</t>
  </si>
  <si>
    <t>Ministero del Lavoro - risarcimento danno erariale  art.2 D.P.R.  260/98-interessi legali</t>
  </si>
  <si>
    <t>Arbeitsministerium -  Schadensersatz an den Staat Art.2 D.P.R. 260/98-gesetzl.Zinsen</t>
  </si>
  <si>
    <t>Ministero del Lavoro - risarcimento danno erariale  art.2 D.P.R.  260/98-rivalutaz.monetaria</t>
  </si>
  <si>
    <t>Arbeitsministerium -  Schadensersatz an den Staat Art.2 D.P.R. 260/98-Waehrungsaufwertung</t>
  </si>
  <si>
    <t>Ministero del Lavoro - risarcimento danno erariale  art.2 D.P.R.  260/98-spese di giudizio</t>
  </si>
  <si>
    <t>Arbeitsministerium -  Schadensersatz an den Staat Art.2 D.P.R. 260/98-Gerichtsspesen</t>
  </si>
  <si>
    <t>Tassa occupazione permanente spazi aree pub.interessi maggiore rateazione</t>
  </si>
  <si>
    <t>Gebuehr dauernde Besetzung oeff.Grund und Bodens Zinsen Mehrratenaufteilung</t>
  </si>
  <si>
    <t>Canone di locazione - interessi</t>
  </si>
  <si>
    <t>Mietzins - Zinsen</t>
  </si>
  <si>
    <t>Tar-contributo unificato di iscrizione a ruolo nei procedimenti giurisdizionali</t>
  </si>
  <si>
    <t>Tar-Einheitsabgabe fuer Eintragung ins Register der Gerichtsverfahren</t>
  </si>
  <si>
    <t>Tar-contributo unificato di iscrizione a ruolo nei procedimenti giurisdizionali-interessi</t>
  </si>
  <si>
    <t>Tar-Einheitsabgabe fuer Eintragung ins Register der Gerichtsverfahren-Zinsen</t>
  </si>
  <si>
    <t>Contributo di bonifica - idraulico</t>
  </si>
  <si>
    <t>Bonifizierungsbeitrag - Wasser</t>
  </si>
  <si>
    <t>Sanz. amm. l.689/81 (amministrazione comunale) erario tramite Tesoreria Prov. Stato</t>
  </si>
  <si>
    <t>Verw.Str. G.689/81 (Gemeindeverwaltung) Fiskus durch Prov. Staatsschatzamt Staat</t>
  </si>
  <si>
    <t>Mag. rit. pagamento l.689/81(amministrazione comunale) erario tramite Tesoreria Prov. Stato</t>
  </si>
  <si>
    <t>Aufschl.Versp.Zahl.G.689/81(Gemeindeverwaltung) Fiskus durch Prov. Staatsschatzamt Staat</t>
  </si>
  <si>
    <t>Interessi maggior rateazione contrav.codice strada l.689/81 i=prefettura  b= erario</t>
  </si>
  <si>
    <t>Zinsen Mehrratenaufteilung Verstoss Strassenverk.Ordn. G.689/81 I=Praefektur B=Fiskus</t>
  </si>
  <si>
    <t>Interessi maggior rateazione l.689/81(Direz.Prov.le del lavoro)  erario-tramite Tesoreria Prov.Stato</t>
  </si>
  <si>
    <t>Zinsen Mehrratenaufteilung  G.689/81(Prov.Dir. Arbeit) Fiskus durch Prov. Amt des Staatsschatzamtes</t>
  </si>
  <si>
    <t>Interessi maggior rateazione l 689/81 (U.P.I.C.A.)  erario tramite Tesoreria Prov.Stato</t>
  </si>
  <si>
    <t>Zinsen Mehrratenaufteilung  G.689/81 (UPICA) Fiskus durch Prov. Amt des Staatsschatzamtes</t>
  </si>
  <si>
    <t>Recupero spese per commissione elettorale circondariale</t>
  </si>
  <si>
    <t>Einbringung Spesen fuer Bezirkswahlkommission</t>
  </si>
  <si>
    <t>Recupero spese per commissione elettorale circondariale - interessi</t>
  </si>
  <si>
    <t>Einbringung Spesen fuer Bezirkswahlkommission - Zinsen</t>
  </si>
  <si>
    <t>Tassa automobilistica art.17 legge 449/97 - altri oneri</t>
  </si>
  <si>
    <t>Automobilsteuer Art.17 Gesetz 449/97 - andere Abgaben</t>
  </si>
  <si>
    <t>Sanzione ritardato pagamento oneri accessori concessioni edilizie</t>
  </si>
  <si>
    <t>Strafe verspaetete Zahlung Nebenspesen Baukonzessionen</t>
  </si>
  <si>
    <t>Canoni superficiari per concessioni di acque minerali (Sicilia)</t>
  </si>
  <si>
    <t>Oberflaechengebeuhren fuer Mineralwasserkonzessionen  (Sizilien)</t>
  </si>
  <si>
    <t>Canoni superficiari per concessioni di acque minerali (Sicilia) -interessi</t>
  </si>
  <si>
    <t>Oberflaechengebeuhren fuer Mineralwasserkonzessionen  (Sizilien) - Zinsen</t>
  </si>
  <si>
    <t>Canone di produzione di acque minerali (Sicilia)</t>
  </si>
  <si>
    <t>Produktionsgebuehr Mineralwasser (Sizilien)</t>
  </si>
  <si>
    <t>Canone di produzione di acque minerali (Sicilia) - interessi</t>
  </si>
  <si>
    <t>Produktionsgebuehr Mineralwasser (Sizilien) - Zinsen</t>
  </si>
  <si>
    <t>Sanz. amm. l. 689/81(Ministero della Salute) erario tramite Tesoreria Prov.Stato</t>
  </si>
  <si>
    <t>Verw.Strafe G 689/81(Gesundheitsminist.) Provinzialamt des Staatsschatzamtes</t>
  </si>
  <si>
    <t>Magg.rit.pag l.689/81(ministero della salute) erario-tramite Tesoreria Prov.Stato</t>
  </si>
  <si>
    <t>Aufschl.versp.Zahl. G.689/81(Gesundheitsminist.) Provinzialamt des Staatsschatzamtes</t>
  </si>
  <si>
    <t>Omesso o ritardato pagamento del tributo speciale per il deposito in discarica (l.549/95)</t>
  </si>
  <si>
    <t>Unterlass.oder verspaet.Zahlung der Spezialabgabe fuer Ablage in Deponie (G.549/95)</t>
  </si>
  <si>
    <t>Sanzione omesso o tardivo versamento  del tributo speciale per il deposito in discarica (l.549/95)</t>
  </si>
  <si>
    <t>Strafe Unterlass.oder verspaet.Zahlung der Spezialabgabe fuer Ablage in Deponie (G.549/95)</t>
  </si>
  <si>
    <t>Sanzione omessa o infedele dichiarazione annuale di conferimento (l.549/95)</t>
  </si>
  <si>
    <t>Strafe Unterl.oder untreue Jahreserklaerung der Lieferung (G.549/95)</t>
  </si>
  <si>
    <t>Sanzione omessa o infedele registrazione delle operazioni di conferimento (l.549/95)</t>
  </si>
  <si>
    <t>Strafe Unterlass.oder untreue Registriegung der Lieferungstaetigkeiten (G.549/95)</t>
  </si>
  <si>
    <t>Sanzione per attivita' di discarica abusiva o deposito incontrollato (l.549/95)</t>
  </si>
  <si>
    <t>Strafe fuer unerlaubte Deponietaetigkeit oder unkontrollierte Ablage (G.549/95)</t>
  </si>
  <si>
    <t>Interessi per omesso o ritardato pagamento tributo speciale per il deposito in discarica (l.549/95)</t>
  </si>
  <si>
    <t>Zinsen fuer unterlass.oder verspaet.Zahlung Spezialabgabe fuer die Ablage in Deponie (G.549/95)</t>
  </si>
  <si>
    <t>Contributo unificato - spese atti giudiziari - D.P.R. 115 30/05/2002</t>
  </si>
  <si>
    <t>Einheitsgebuehr - Spesen Gerichtsakten - DPR 115 30/05/2002</t>
  </si>
  <si>
    <t>Contributo unificato - spese atti giudiziari - D.P.R. 115 30/05/2002 - interessi</t>
  </si>
  <si>
    <t>Einheitsgebuehr - Spesen Gerichtsakten - DPR 115 30/05/2002 - Zinsen</t>
  </si>
  <si>
    <t>Imposta regionale sulle concessioni statali dei beni del Demanio e del patrimonio dello Stato</t>
  </si>
  <si>
    <t>Regionalsteuer auf Staatskonzessionen der Demanial-und Vermoegensgueter des Staates</t>
  </si>
  <si>
    <t>Imposta regionale sulle concessioni statali dei beni del Demanio e del patrimonio dello Stato-inter.</t>
  </si>
  <si>
    <t>Regionalsteuer auf Staatskonzessionen der Demanial-und Vermoegensgueter des Staates-Zinsen</t>
  </si>
  <si>
    <t>Imposta regionale sulle concessioni statali dei beni del Demanio e del patrimonio dello Stato-sanz.</t>
  </si>
  <si>
    <t>Regionalsteuer auf Staatskonzessionen der Demanial-und Vermoegensgueter des Staates-Strafen</t>
  </si>
  <si>
    <t>Recupero crediti per diritti aeroportuali</t>
  </si>
  <si>
    <t>Einbringung Guthaben fuer Flughafengebuehren</t>
  </si>
  <si>
    <t>Recupero crediti per diritti aeroportuali - interessi</t>
  </si>
  <si>
    <t>Einbringung Guthaben fuer Flughafengebuehren - Zinsen</t>
  </si>
  <si>
    <t>Difesa attiva quota associativa</t>
  </si>
  <si>
    <t>Aktivschutz Mitgliedsbeitrag</t>
  </si>
  <si>
    <t>Difesa attiva assistenza tecnica e certificazione</t>
  </si>
  <si>
    <t>Aktivschutz technische Hilfe und Zertifizierung</t>
  </si>
  <si>
    <t>Recupero spese l.689/81 amministrazione parco nazionale</t>
  </si>
  <si>
    <t>Einbringung Spesen G.689/81 Verwaltung Nationalpark</t>
  </si>
  <si>
    <t>INPS - recupero crediti D.P.R. 260/98</t>
  </si>
  <si>
    <t>INPS - Eintreibung von Außenstände D.P.R. 260/98</t>
  </si>
  <si>
    <t>INPS - rivalutazione monetaria D.P.R. 260/98</t>
  </si>
  <si>
    <t>INPS - Geldaufwertung D.P.R. 260/98</t>
  </si>
  <si>
    <t>INPS - interessi D.P.R. 260/98</t>
  </si>
  <si>
    <t>INPS - Zinsen D.P.R. 260/98</t>
  </si>
  <si>
    <t>INPS - spese D.P.R. 260/98</t>
  </si>
  <si>
    <t>INPS - Spesen D.P.R. 260/98</t>
  </si>
  <si>
    <t>Ministero Economia e Finanze - recupero crediti erariali</t>
  </si>
  <si>
    <t>Wirtschafts-und Finanzministerim-Einbringung Staatsguthaben</t>
  </si>
  <si>
    <t>Recupero crediti proventi vendita gazzetta (regione Sicilia)</t>
  </si>
  <si>
    <t>Einbringung Guthaben Einnahmen Verkauf Amtsblatt (Region Sizilien)</t>
  </si>
  <si>
    <t>Recupero crediti proventi vendita gazzetta (regione Sicilia)- interessi</t>
  </si>
  <si>
    <t>Einbringung Guthaben Einnahmen Verkauf Amtsblatt (Region Sizilien)-Zinsen</t>
  </si>
  <si>
    <t>Sanz.amm. d.l. 507/99 depenalizz. reati minori (prefettura) regione Sicilia</t>
  </si>
  <si>
    <t>Verw.Strafe G.V.O.507/99 Entkriminal.Kleinverbrechen (Praefektur) Reg. Sizilien</t>
  </si>
  <si>
    <t>Mag.rit.pag.d.l. 507/99 depenalizz. reati minori (prefettura) regione Sicilia</t>
  </si>
  <si>
    <t>Aufschl.versp.Zahl. G.V.O.507/99 Entkriminal.Kleinverbrechen (Praefektur) Reg. Sizilien</t>
  </si>
  <si>
    <t>Fitti  fondi rustici</t>
  </si>
  <si>
    <t>Pachtzins Landgueter</t>
  </si>
  <si>
    <t>Sanz.amm.l.689/81(Min.Pol.Agr-Isp.Cen.Rep.Fr) regione Sicilia</t>
  </si>
  <si>
    <t>Verw.Strafe G.689/81(Agr.Minist.-Zentr.Insp.Abt.Faelsch.) Region Sizilien</t>
  </si>
  <si>
    <t>Magg.rit.pag.l.689/81(min.pol.agr-isp.cen.repfrodi) regione sicilia</t>
  </si>
  <si>
    <t>Aufschl.versp.Zahl. G.689/81(Agr.Minist.-Zentr.Insp.Abt.Faelsch.) Region Sizilien</t>
  </si>
  <si>
    <t>Recupero spese l.689/81(min.pol.agr-isp.cen.rep.fr) regione sicilia</t>
  </si>
  <si>
    <t>Einbringung Spesen G.689/81 (Agr.Minist.-Zentr.Insp.Abt.Faelsch.) Region Sizilien</t>
  </si>
  <si>
    <t>Fitti fondi rustici - interessi</t>
  </si>
  <si>
    <t>Pachtzins Landgueter-Zinsen</t>
  </si>
  <si>
    <t>Spese di notifica - tributo speciale per il deposito in discarica (l.549/95)</t>
  </si>
  <si>
    <t>Zustellungsspesen-Sonderabgabe fuer Ablage in Deponie</t>
  </si>
  <si>
    <t>Fitti di terreni - interessi</t>
  </si>
  <si>
    <t>Pacht Grundstuecke-Zinsen</t>
  </si>
  <si>
    <t>Tasse sulle concessioni provinciali - interessi</t>
  </si>
  <si>
    <t>Abgaben auf Provinzkonzessionen-Zinsen</t>
  </si>
  <si>
    <t>Ministero della Giustizia - risarcimento danno erariale a seguito sentenza Corte dei Conti-rec.spese</t>
  </si>
  <si>
    <t>Justizministerium-Schadensersatz fuer Staat infolge Urteil Rechnungshof-Einbringung Spesen</t>
  </si>
  <si>
    <t>Contributo sui rifiuti solidi in discarica</t>
  </si>
  <si>
    <t>Beitrag auf feste Abfaelle in Deponie</t>
  </si>
  <si>
    <t>Contributo sui rifiuti solidi in discarica - interessi</t>
  </si>
  <si>
    <t>Beitrag auf feste Abfaelle in Deponie-Zinsen</t>
  </si>
  <si>
    <t>Contributo di sistema confartigianato imprese</t>
  </si>
  <si>
    <t>Beitrag System Confartigianato Unternehmen</t>
  </si>
  <si>
    <t>Contrav.codice strada l.689/81 i=prefettura  b= regione Sicilia</t>
  </si>
  <si>
    <t>Verstoss Strassenverkehrskodex G.689/81 I=Praefektur B=Region Sizilien</t>
  </si>
  <si>
    <t>Contrav.codice strada magg.l.689/81 i=prefettura  b= regione Sicilia</t>
  </si>
  <si>
    <t>Verstoss Strassenverkehrskodex Aufschl.G.689/81 I=Praefektur B=Region Sizilien</t>
  </si>
  <si>
    <t>Ministero degli Affari Esteri  - risarcimento danno erariale  art.2 D.P.R.  260/98</t>
  </si>
  <si>
    <t>Aussenministerium - Schadenersatz fuer Staat Art.2 D.P.R. 260/98</t>
  </si>
  <si>
    <t>Ministero degli Affari Esteri  - risarcimento danno erariale  art.2 D.P.R.  260/98-interessi</t>
  </si>
  <si>
    <t>Aussenministerium - Schadenersatz fuer Staat Art.2 D.P.R. 260/98-Zinsen</t>
  </si>
  <si>
    <t>Sanz.amm.ve l.689/81 in materia di commercio ( ex U.P.I.C.A.) regione sicilia</t>
  </si>
  <si>
    <t>Verwaltungsstrafen G.689/81 in Bereich Handel(EX U.P.I.C.A.) Region Sizilien</t>
  </si>
  <si>
    <t>Magg.ne rit. pagamento l.689/81 in materia di commercio ( ex U.P.I.C.A.) regione sicilia</t>
  </si>
  <si>
    <t>Aufschlag versp. Zahlung G.689/81 in Bereich Handel(EX U.P.I.C.A.) Region Sizilien</t>
  </si>
  <si>
    <t>Recupero indennita' occupazione</t>
  </si>
  <si>
    <t>Einbringung Beschaeftigungsentschaedigung</t>
  </si>
  <si>
    <t>Recupero indennita' occupazione - interessi</t>
  </si>
  <si>
    <t>Einbringung Beschaeftigungsentschaedigung-Zinsen</t>
  </si>
  <si>
    <t>Gestione lavoratori dello spettacolo - magg. ritardato pagamento ex lege n. 689/81</t>
  </si>
  <si>
    <t>Verwaltung Arbeiter Schauspielbereich-Aufschlag versp.Zahlung ex legge N. 689/81</t>
  </si>
  <si>
    <t>Gestione sportivi professionisti - magg. ritardato pagamento ex lege n.689/81</t>
  </si>
  <si>
    <t>Verwaltung Berufssportler-Aufschlag versp.Zahlung ex legge N. 689/81</t>
  </si>
  <si>
    <t>Eccedenza acqua - interessi</t>
  </si>
  <si>
    <t>Ueberschuss Wasser - Zinsen</t>
  </si>
  <si>
    <t>Nolo contatore - interessi</t>
  </si>
  <si>
    <t>Miete Zaehler - Zinsen</t>
  </si>
  <si>
    <t>Ministero Infrastrutture e Trasporti - risarcimento danno erariale  art.2 D.P.R.  260/98</t>
  </si>
  <si>
    <t>Infrastruktur-und Transportministerium-Schadensersatz an den Staat Art.2 D.P.R.260/98</t>
  </si>
  <si>
    <t>Ministero Infrastrutture e Trasporti - risarcimento danno erariale  art.2 D.P.R.  260/98-interessi</t>
  </si>
  <si>
    <t>Infrastruktur-und Transportministerium-Schadensersatz an den Staat Art.2 D.P.R.260/98-Zinsen</t>
  </si>
  <si>
    <t>Ministero Infrastrutture e Trasporti - risarcimento danno erariale  art.2 D.P.R.  260/98-spese</t>
  </si>
  <si>
    <t>Infrastruktur-und Transportministerium-Schadensersatz an den Staat Art.2 D.P.R.260/98-Spesen</t>
  </si>
  <si>
    <t>Sanzione su canone di concessione</t>
  </si>
  <si>
    <t>Strafe auf Konzessionsgebuehr</t>
  </si>
  <si>
    <t>Spese d.l. 507/99 depenalizz. reati minori(prefettura) erario-Tesoreria Prov.le Stato</t>
  </si>
  <si>
    <t>Spesen G.D.507/99 Entkrimin.Kleinverbrechen(Praefektur) Provinzialamt des Staatsschatzamtes</t>
  </si>
  <si>
    <t>Contributo di estrazione-sanzioni</t>
  </si>
  <si>
    <t>Abbaubeitrag - Strafen</t>
  </si>
  <si>
    <t>Ministero Istruzione Universita' Ricerca-recupero credito a seguito di sentenza del tribunale</t>
  </si>
  <si>
    <t>Ministerium Unterricht Universitaet Forschung-Einbr.Guthaben infolge Urteil Landesgericht</t>
  </si>
  <si>
    <t>Min.Istruzione Universita' Ricerca-recupero credito a seguito di sentenza del Tribunale-interessi</t>
  </si>
  <si>
    <t>Ministerium Unterricht Universitaet Forschung-Einbr.Guthaben infolge Urteil Landesgericht-Zinsen</t>
  </si>
  <si>
    <t>Imposta di registro atti giudiziari</t>
  </si>
  <si>
    <t>Registergebuehr Gerichtsakten</t>
  </si>
  <si>
    <t>Depositen-und Leihkasse - Strafgeld Kasse</t>
  </si>
  <si>
    <t>Contributo unificato</t>
  </si>
  <si>
    <t>Einheitlicher Beitrag</t>
  </si>
  <si>
    <t>Contributo unificato - interessi</t>
  </si>
  <si>
    <t>Einheitlicher Beitrag - Zinsen</t>
  </si>
  <si>
    <t>Imposta di bollo</t>
  </si>
  <si>
    <t>Stempelsteuer</t>
  </si>
  <si>
    <t>Imposta ipotecaria</t>
  </si>
  <si>
    <t>Hypothekensteuer</t>
  </si>
  <si>
    <t>Interessi su tasse ed imposte indirette sugli affari</t>
  </si>
  <si>
    <t>Zinsen auf indirekte Umsatzsteuern und -abgaben</t>
  </si>
  <si>
    <t>Recupero multe e ammende</t>
  </si>
  <si>
    <t>Einbringung Strafen und Geldbussen</t>
  </si>
  <si>
    <t>Tassa 10% sulle percentuali spettanti agli ufficiali giudiziari</t>
  </si>
  <si>
    <t>Abgabe 10% auf die den Gerichtvollziehern zusteh. Prozentanteile</t>
  </si>
  <si>
    <t>Spese processuali</t>
  </si>
  <si>
    <t>Prozessspesen</t>
  </si>
  <si>
    <t>Tassa ipotecaria</t>
  </si>
  <si>
    <t>Hypothekargebuehr</t>
  </si>
  <si>
    <t>Entrate eventuali e diverse concernenti Min.Finanze</t>
  </si>
  <si>
    <t>allfaellige versch. Einnahmen betreffend Finanzmin.</t>
  </si>
  <si>
    <t>Spese prenotate nei giudizi - tasse bollo - sentenza</t>
  </si>
  <si>
    <t>vorgemerkte Spesen in Gerichtsverf.-Stempelgebuehr-Urteil</t>
  </si>
  <si>
    <t>Spese prenotate nei giudizi -tasse registro</t>
  </si>
  <si>
    <t>vorgemerkte Spesen in Gerichtsverf.-Registergebuehren</t>
  </si>
  <si>
    <t>Spese prenotate nei giudizi - diritti cancelleria</t>
  </si>
  <si>
    <t>vorgemerkte Spesen in Gerichtsverf.-Kanzleigebuehren</t>
  </si>
  <si>
    <t>Spese anticipate - Pretura</t>
  </si>
  <si>
    <t>vorgemerkte Spesen-Bezirksgericht</t>
  </si>
  <si>
    <t>Diritti ufficio giudiziario</t>
  </si>
  <si>
    <t>Gebuehren Gerichtsamt</t>
  </si>
  <si>
    <t>Diritti e trasferte ufficio giudiziario</t>
  </si>
  <si>
    <t>Gebuehren und Spesen Gerichtsamt</t>
  </si>
  <si>
    <t>Depositi spese d' aste ed altri</t>
  </si>
  <si>
    <t>Hinterlegung Spesen Versteigerung und andere</t>
  </si>
  <si>
    <t>Interessi dovuti sui crediti delle amministrazioni dello Stato</t>
  </si>
  <si>
    <t>Zinsen auf Guthaben der Staatsverwaltungen</t>
  </si>
  <si>
    <t>Diritti di cancelleria e segreteria giudiziaria</t>
  </si>
  <si>
    <t>gerichtliche Kanzlei-und Sekretariatsgebuehren</t>
  </si>
  <si>
    <t>Entrate eventuali e diverse concernenti il Ministero della Difesa</t>
  </si>
  <si>
    <t>allfaellige versch. Einnahmen betreffend Verteidigungsminist.</t>
  </si>
  <si>
    <t>Cassa Previdenza Avvocati e Procuratori</t>
  </si>
  <si>
    <t>Vorsorgekasse Rechtsanwaelte</t>
  </si>
  <si>
    <t>Tributi speciali</t>
  </si>
  <si>
    <t>Sonderbeitraege</t>
  </si>
  <si>
    <t>Ufficiali giudiziari, aiutanti e coadiutori</t>
  </si>
  <si>
    <t>Gerichtsvollzieher, Assistenten und Amtsgehilfen</t>
  </si>
  <si>
    <t>amtliches Mitteilungsblatt</t>
  </si>
  <si>
    <t>Imposta di registro atti giudiziari - regione Sicilia</t>
  </si>
  <si>
    <t>Registergebuehr Gerichtsakten - Region Sizilien</t>
  </si>
  <si>
    <t>Imposte di bollo - regione Sicilia</t>
  </si>
  <si>
    <t>Stempelsteuer - Region Sizilien</t>
  </si>
  <si>
    <t>Imposte ipotecarie - regione Sicilia</t>
  </si>
  <si>
    <t>Hypothekarsteuern-Region Sizilien</t>
  </si>
  <si>
    <t>Interessi tasse e imposte indirette sugli affari - regione Sicilia</t>
  </si>
  <si>
    <t>Zinsen indirekte Steuern und Abgaben auf Geschaefte-Region Sizilien</t>
  </si>
  <si>
    <t>Multe ammende sanzioni amministrative - regione Sicilia</t>
  </si>
  <si>
    <t>Strafen Bussen Verwaltungsstrafen-Region Sizilien</t>
  </si>
  <si>
    <t>Tassa 10% sulle percentuali spettanti agli Ufficiali giudiziari - regione Sicilia</t>
  </si>
  <si>
    <t>Abgabe 10% auf die den Gerichtsvollziehern zusteh. Prozentanteile-Region Sizilien</t>
  </si>
  <si>
    <t>Tassa ipotecaria - regione Sicilia</t>
  </si>
  <si>
    <t>Hypothekargebuehr-Region Sizilien</t>
  </si>
  <si>
    <t>Spese prenotate nei giudizi,  tasse bollo, sentenza - regione Sicilia</t>
  </si>
  <si>
    <t>vorgemerkte Spesen in Gerichtsverfahren, Stempelgebuehren,Urteil-Region Sizilien</t>
  </si>
  <si>
    <t>Entrate eventuali e diverse concernenti il Ministero della Giustizia</t>
  </si>
  <si>
    <t>allfaellige verschiedene Einnahmen betreffend Justizministerium</t>
  </si>
  <si>
    <t>Varie tassa fissa</t>
  </si>
  <si>
    <t>verschiedene Fixgebuehr</t>
  </si>
  <si>
    <t>Varie tassa fissa - regione Sicilia</t>
  </si>
  <si>
    <t>verschiedene Fixgebuehr-Region Sizilien</t>
  </si>
  <si>
    <t>Rifusione delle somme anticipate dal Ministero dell'Economia e delle Finanze</t>
  </si>
  <si>
    <t>Rueckerstattung der vom Wirtschafts-und Finanzminist. vorgestreckten Summen</t>
  </si>
  <si>
    <t>Prov. sanzioni recup. spese</t>
  </si>
  <si>
    <t>Einnahmen Strafen Einbring.Spesen</t>
  </si>
  <si>
    <t>Proventi contravvenzionali per infrazioni a norme tributarie e valutarie</t>
  </si>
  <si>
    <t>Einnahmen Strafen fuer Verstoesse von Steuer-und Waehrungsbestimmungen</t>
  </si>
  <si>
    <t>Entrate eventuali Ministero gia' di pertinenza del Ministero del Tesoro</t>
  </si>
  <si>
    <t>Eventuelle bereits dem Schatzministerium zustehende Einnahmen des Ministeriums</t>
  </si>
  <si>
    <t>Entrate diverse concernenti tasse e imposte ind sugli affari</t>
  </si>
  <si>
    <t>versch. Einnahmen betreffend ind.Steuern und Abgaben auf Geschaefte</t>
  </si>
  <si>
    <t>Entrate diverse concernenti tasse e imposte ind sugli affari - Sicilia</t>
  </si>
  <si>
    <t>versch. Einnahmen betreffend ind.Steuern und Abgaben auf Geschaefte-Sizilien</t>
  </si>
  <si>
    <t>Multe amm.p.pec.per sentenze o provv.giurisd.penale stato S.Marino</t>
  </si>
  <si>
    <t>Strafen Geldstrafen fuer Urteile oder strafrechtl.Verf. Staat S.Marino</t>
  </si>
  <si>
    <t>Comuni per tributi</t>
  </si>
  <si>
    <t>Gemeinden fuer Abgaben</t>
  </si>
  <si>
    <t>Diritti catastali e di scritturato (erario)</t>
  </si>
  <si>
    <t>Katastergebuehren Eintragung (Staat)</t>
  </si>
  <si>
    <t>Diritti catastali e di scritturato (regione Sicilia)</t>
  </si>
  <si>
    <t>Katastergebuehren Eintragung (Region Sizilien)</t>
  </si>
  <si>
    <t>Diritti catastali e di scritturato</t>
  </si>
  <si>
    <t>Kataster- und Eintragungsgebuehren</t>
  </si>
  <si>
    <t>Proventi vendita Gazzetta Ufficiale - regione Sicilia</t>
  </si>
  <si>
    <t>Einkuenfte Verkauf Amtsblatt - Region Sizilien</t>
  </si>
  <si>
    <t>Ufficiali giudiziari, aiutanti e coadiutori - Tesoreria comunale</t>
  </si>
  <si>
    <t>Gerichtsvollzieher, Amtsgehilfen - Gemeindeschatzamt</t>
  </si>
  <si>
    <t>Somme da versare ufficiali giudiziari</t>
  </si>
  <si>
    <t>zu ueberweisende Summe Gerichtsvollzieher</t>
  </si>
  <si>
    <t>Onorari di causa</t>
  </si>
  <si>
    <t>Honorar fuer Streitverfahren</t>
  </si>
  <si>
    <t>Spese processuali - interessi</t>
  </si>
  <si>
    <t>Prozessspesen - Zinsen</t>
  </si>
  <si>
    <t>Cassa depositi e prestiti - cassa ammende - interessi</t>
  </si>
  <si>
    <t>Depositen- und Darlehenskasse - Strafgeldkasse - Zinsen</t>
  </si>
  <si>
    <t>Ufficiali giudiziari, aiutanti e coadiutori - interessi</t>
  </si>
  <si>
    <t>Gerichtsvollzieher, Gehilfen und Mitarbeiter - Zinsen</t>
  </si>
  <si>
    <t>Ufficiali giudiziari, aiutanti e coadiutori - Tesoreria comunale - interessi</t>
  </si>
  <si>
    <t>Gerichtsvollzieher, Gehilfen und Mitarbeiter - Schatzamt Gemeinde - Zinsen</t>
  </si>
  <si>
    <t>Entrate Ministero Econ. e Finanze gia' pertinenza Min. Tesoro - interessi</t>
  </si>
  <si>
    <t>Einahmen Wirt.- und Finanzministerium vorher Schatzmin. - Zinsen</t>
  </si>
  <si>
    <t>Imposta di registro atti giudiziari - interessi</t>
  </si>
  <si>
    <t>Registergebuehr Gerichtsakten - Zinsen</t>
  </si>
  <si>
    <t>Imposta di registro atti giudiziari - regione Sicilia - interessi</t>
  </si>
  <si>
    <t>Registergebuehr Gerichtsakten - Region Sizilien - Zinsen</t>
  </si>
  <si>
    <t>Varie tassa fissa - interessi</t>
  </si>
  <si>
    <t>versch. Fixgebuehr - Zinsen</t>
  </si>
  <si>
    <t>Varie tassa fissa - regione Sicilia - interessi</t>
  </si>
  <si>
    <t>versch. Fixgebuehr - Region Sizilien - Zinsen</t>
  </si>
  <si>
    <t>Imposte di bollo - interessi</t>
  </si>
  <si>
    <t>Stempelsteuern - Zinsen</t>
  </si>
  <si>
    <t>Imposte di bollo - regione Sicilia - interessi</t>
  </si>
  <si>
    <t>Stempelsteuern - Region SizilienN - Zinsen</t>
  </si>
  <si>
    <t>Imposta ipotecaria - interessi</t>
  </si>
  <si>
    <t>Hypothekarsteuer - Zinsen</t>
  </si>
  <si>
    <t>Imposte ipotecarie - regione Sicilia - interessi</t>
  </si>
  <si>
    <t>Hypothekarsteuern - Region Sizilien - Zinsen</t>
  </si>
  <si>
    <t>Tassa ipotecaria - interessi</t>
  </si>
  <si>
    <t>Hypothekargebuehr - Zinsen</t>
  </si>
  <si>
    <t>Tassa ipotecaria - regione sicilia - interessi</t>
  </si>
  <si>
    <t>Hypothekargebuehr - Region Sizilien - Zinsen</t>
  </si>
  <si>
    <t>Tassa 10% sulle percentuali spettanti agli Ufficiali giudiziari - interessi</t>
  </si>
  <si>
    <t>Gebuehr 10% auf den den Gerichtsvollziehern zustehenden Prozentsatz - Zinsen</t>
  </si>
  <si>
    <t>Tassa 10% sulle percentuali spettanti agli Ufficiali giudiziari - regione Sicilia - interessi</t>
  </si>
  <si>
    <t>Gebuehr 10% auf den den Gerichtsvollziehern zustehenden Prozentsatz - Region Sizilien - Zinsen</t>
  </si>
  <si>
    <t>Diritti di cancelleria e segreteria giudiziaria - interessi</t>
  </si>
  <si>
    <t>Gebuehren fuer Gerichtskanzlei und -Sekretariat - Zinsen</t>
  </si>
  <si>
    <t>Cassa depositi e prestiti - cassa ammende-interessi maggior rateazione</t>
  </si>
  <si>
    <t>Depositenkasse - Bussgeldkasse - Zinsen Ratenzahlung</t>
  </si>
  <si>
    <t>Ricuperi di spese di giustizia - interessi maggior rateazione</t>
  </si>
  <si>
    <t>Einbringung Gerichtsspesen - Zinsen Ratenzahlung</t>
  </si>
  <si>
    <t>Imposte di bollo - interessi maggiore rateazione</t>
  </si>
  <si>
    <t>Stempelsteuern - Zinsen Mehrratenaufteilung</t>
  </si>
  <si>
    <t>Imposta di registro atti giudiziari - interessi maggiore rateazione</t>
  </si>
  <si>
    <t>verschiedene proportionale - Zinsen Mehrratenaufteilung</t>
  </si>
  <si>
    <t>Diritti di cancelleria e segreteria giudiziaria - int. maggiore rateazione</t>
  </si>
  <si>
    <t>Gerichtskanzlei- und Sekretariatsgebuehren - Zinsen Mehrratenaufteilung</t>
  </si>
  <si>
    <t>Multe ammende sanzioni amministrative interessi maggiore rateazione</t>
  </si>
  <si>
    <t>Geldstrafen Verwatungsstrafen Zinsen Mehrratenaufteilung</t>
  </si>
  <si>
    <t>Spese prenotate nei giudizi -tasse registro - interessi maggiore rateazione</t>
  </si>
  <si>
    <t>vorgemerkte Spesen in Verfahren-Registergebuehren-Zinsen Mehrratenaufteilung</t>
  </si>
  <si>
    <t>Tributi speciali  - interessi maggiore rateazione</t>
  </si>
  <si>
    <t>Spezialabgaben - Zinsen Mehrratenaufteilung</t>
  </si>
  <si>
    <t>Pene pecuniarie violazioni leggi doganali n. 907/1942 e n. 92/2001</t>
  </si>
  <si>
    <t>Geldstrafen fuer Verstoesse gegen Zollgesetze 907/1942 und 92/2001</t>
  </si>
  <si>
    <t>Pene pecuniarie violazioni norme doganali e tributarie D.P.R. 43/1973</t>
  </si>
  <si>
    <t>Geldstrafen fuer Verstoesse gegen Zoll- und Steuergesetze DPR 43/1973</t>
  </si>
  <si>
    <t>Sanzioni pecuniarie in applicazione all' art. 171 ter legge 633/1941</t>
  </si>
  <si>
    <t>Geldstrafen in Anwendung der Art.171 TER Gesetz 633/1941</t>
  </si>
  <si>
    <t>Sanzione pecuniaria imposta di registro</t>
  </si>
  <si>
    <t>Geldstrafe Registersteuer</t>
  </si>
  <si>
    <t>Contributo unificato - sanzione</t>
  </si>
  <si>
    <t>Einheitsbeitrag- Strafe</t>
  </si>
  <si>
    <t>Contributo unificato - interessi maggiore rateazione</t>
  </si>
  <si>
    <t>Einheitsbeitrag - Zinsen Mehrratenaufteilung</t>
  </si>
  <si>
    <t>Tassa 10% sulle percentuali spettanti agli ufficiali giudiziari interessi maggiore rateazione</t>
  </si>
  <si>
    <t>Geb. 10% auf Prozenant. Den Gerichtsaemtern zustehend Zinsen Ratenaufteilung</t>
  </si>
  <si>
    <t>Diritti e trasferte ufficio giudiziario interessi maggiore rateazione</t>
  </si>
  <si>
    <t>Gebuehren u. Tagesgeld Gerichtsaemter Zinsen Ratenaufteilung</t>
  </si>
  <si>
    <t>Imposte ipotecarie interessi maggiore rateazione</t>
  </si>
  <si>
    <t>Hypothekarsteuer Zinsen Ratenaufteilung</t>
  </si>
  <si>
    <t>Comuni per tributi interessi maggiore rateazione</t>
  </si>
  <si>
    <t>Gem. Abgaben Zinsen Ratenaufteilung</t>
  </si>
  <si>
    <t>Multe amm.p.pec.per sentenze o provv.giurisd.penale stato S.Marino interessi magg.rateazione</t>
  </si>
  <si>
    <t>Strafen Bussgeld u. Geldstrafe Strafr. Urteile/Verfueg. Staat S.Marino - Zinsen Ratenauft.</t>
  </si>
  <si>
    <t>Entrate eventuali e diverse concernenti il Ministero della Giustizia - interessi maggiore rateazione</t>
  </si>
  <si>
    <t>Event. verschiedene Einnahmen Justizministerium - Zinsen Ratenaufteilung</t>
  </si>
  <si>
    <t>Foglio annunzi legali interessi maggiore rateazione</t>
  </si>
  <si>
    <t>Rechtliches Amtsblatt Zinsen Ratenaufteilung</t>
  </si>
  <si>
    <t>Spese prenotate nei giudizi - tasse bollo - sentenza - interessi maggiore rateazione</t>
  </si>
  <si>
    <t>Vorgemerkte Verfahrensspesen - Stempelsteuer - Urteil - Zinsen Ratenaufteilung</t>
  </si>
  <si>
    <t>Proventi contravvenzionali per infrazioni a norme tributarie e valutarie interessi maggiore rateaz.</t>
  </si>
  <si>
    <t>Strafbare Ertraege aus verstoessen gegen steuer - und Waehrungsbestimmungen - Zinsen Ratenzahlung</t>
  </si>
  <si>
    <t>Interessi maggiore rateazione tassa ipotecaria - regione Sicilia</t>
  </si>
  <si>
    <t>Zinsen Ratenzahlung Hypothekargebuehr - Region Sizilien</t>
  </si>
  <si>
    <t>Interessi maggiore rateazione imposte ipotecarie - regione Sicilia</t>
  </si>
  <si>
    <t>Zinsen Ratenzahlung Hypothekarsteuer - Region Sizilien</t>
  </si>
  <si>
    <t>Interessi maggiore rateazione dovuti sui crediti delle amministrazioni dello Stato</t>
  </si>
  <si>
    <t>Zinsen Ratenzahlung Guthaben der Staatsverwaltungen</t>
  </si>
  <si>
    <t>Interessi maggiore rateazione spese anticipate Pretura</t>
  </si>
  <si>
    <t>Zinsen Ratenzahlung vorschussspesen fuer das bezirksgericht</t>
  </si>
  <si>
    <t>Interessi maggiore rateazione spese d' aste ed altri</t>
  </si>
  <si>
    <t>Zinsen Ratenzahlung versteigerungs- und andere spesen</t>
  </si>
  <si>
    <t>Interessi maggiore rateazione casse previdenza avvocati e procuratori</t>
  </si>
  <si>
    <t>Zinsen Ratenzahlung vorsorgekassen rechtsanwaelte</t>
  </si>
  <si>
    <t>Sanz.amm.ve l.689/81(Capitaneria di porto)   Regione Sicilia</t>
  </si>
  <si>
    <t>Verw.Strafen G.689/81(Hafenkommando) Region Sizilien</t>
  </si>
  <si>
    <t>Magg.rit.pagamento l.689/81 (Capit. di porto) Regione Sicilia</t>
  </si>
  <si>
    <t>Aufschl.versp.Zahlung G.689/81(Hafenkommando) Region Sizilien</t>
  </si>
  <si>
    <t>Recupero spese l.689/81 i=prefettura regione Sicilia</t>
  </si>
  <si>
    <t>Einbringung Spesen G.689/81 I=Praefektur Region Sizilien</t>
  </si>
  <si>
    <t>Ministero della Giustizia - risarcimento danno erariale  art.2 D.P.R.  260/98 - spese</t>
  </si>
  <si>
    <t>Justizministerium - Schadenersatz an den Staat Art.2 D.P.R.260/98 - Spesen</t>
  </si>
  <si>
    <t>Tassa frequenza mensa - interessi</t>
  </si>
  <si>
    <t>Gebuehr Mensabesuch - Zinsen</t>
  </si>
  <si>
    <t>Servizio trasporto - interessi</t>
  </si>
  <si>
    <t>Transportdienst - Zinsen</t>
  </si>
  <si>
    <t>Ministero della Difesa - recupero somme indebitamente percepite</t>
  </si>
  <si>
    <t>Verteidiungsministerium-Einbringung ungeschuldet erhaltener Summen</t>
  </si>
  <si>
    <t>Ministero della Difesa - recupero somme indebitamente percepite interessi</t>
  </si>
  <si>
    <t>Verteidiungsministerium-Einbringung ungeschuldet erhaltener Summen-Zinsen</t>
  </si>
  <si>
    <t>E.N.P.A.L.S. - recupero crediti D.P.R. 260/98</t>
  </si>
  <si>
    <t>ENPALS - Einbringung Guthaben DPR 260/98</t>
  </si>
  <si>
    <t>E.N.P.A.L.S. - rivalutazione monetaria D.P.R. 260/98</t>
  </si>
  <si>
    <t>ENPALS - Geldaufwertung DPR 260/98</t>
  </si>
  <si>
    <t>E.N.P.A.L.S. - interessi D.P.R. 260/98</t>
  </si>
  <si>
    <t>ENPALS - Zinsen DPR 260/98</t>
  </si>
  <si>
    <t>Artigiani - quota associativa</t>
  </si>
  <si>
    <t>Handwerker - Verbandsbeitrag</t>
  </si>
  <si>
    <t>Recupero spese l.689/81 amministrazione parco  regionale</t>
  </si>
  <si>
    <t>Einbringung Spesen G.689/81 Verwaltung Regionalpark</t>
  </si>
  <si>
    <t>Recupero spese l.689/81 uff.prov.le caccia e pesca</t>
  </si>
  <si>
    <t>Einbringung Spesen G.689/81 Provinzialamt Jagdt und Fischerei</t>
  </si>
  <si>
    <t>Ministero Economia e Finanze - recupero credito a seguito di sentenza Corte dei Conti</t>
  </si>
  <si>
    <t>Wirtschafts-und Finanzministerium-Einbringung Guthaben infolge Urteil Rechnungshof</t>
  </si>
  <si>
    <t>Ministero Economia e Finanze - recupero credito a seguito di sentenza Corte dei Conti interessi</t>
  </si>
  <si>
    <t>Wirtschafts-und Finanzministerium-Einbringung Guthaben infolge Urteil Rechnungshof-Zinsen</t>
  </si>
  <si>
    <t>Pubblicita' ed affissioni - interessi</t>
  </si>
  <si>
    <t>Werbung und Veroeffentlichungen-Zinsen</t>
  </si>
  <si>
    <t>Diritti evasi sui tabacchi lavorati esteri - amm.ne auton. Monopoli di Stato spese</t>
  </si>
  <si>
    <t>hinterzogene Gebuehren auf ausl Tabakprodukte-Auton.Verwaltung Staatsmonopole Spesen</t>
  </si>
  <si>
    <t>Sanz. amm. l.24/11/1981, n.689 (regione)   azienda sanitaria locale</t>
  </si>
  <si>
    <t>Verw.Strafe G.24/11/1981, N.689 (Region) lokaler Sanitaetsbetrieb</t>
  </si>
  <si>
    <t>Magg.rit.pag. l.24/11/1981, n.689 (regione)   azienda sanitaria locale</t>
  </si>
  <si>
    <t>Aufschl.versp.Zahl.G.24/11/1981, N.689 (Region) lokaler Sanitaetsbetrieb</t>
  </si>
  <si>
    <t>Prelievo sup.latte di vacca - maggiorazione 30% art.6 comma 1 l.468/92 e succes. integr. e modif.</t>
  </si>
  <si>
    <t>Erh.Entnahme Kuhmilch-Aufschlag 30% Art.6 Absatz 1 G.468/92 und nachf.Aenderungen</t>
  </si>
  <si>
    <t>Revoca contributo concesso - rivalutazione monetaria</t>
  </si>
  <si>
    <t>Widerruf gewaehrter Beitrag - Geldaufwertung</t>
  </si>
  <si>
    <t>Recupero spese l.689/81(ministero infrastrutture e trasporti-ustif) erario</t>
  </si>
  <si>
    <t>Einbringung Spesen G.689/81(Infrastruktur- und Transportministerium-USTIF) Staat</t>
  </si>
  <si>
    <t>Canone di sublocazione</t>
  </si>
  <si>
    <t>Gebuehr Untermietung</t>
  </si>
  <si>
    <t>Canoni abitativi</t>
  </si>
  <si>
    <t>Wohngebuehren</t>
  </si>
  <si>
    <t>Interessi su rapporti locativi</t>
  </si>
  <si>
    <t>Zinsen auf Mietverhaeltnisse</t>
  </si>
  <si>
    <t>Canone affitto cave di marmo</t>
  </si>
  <si>
    <t>Pachtzins Marmorbrueche</t>
  </si>
  <si>
    <t>Canone affitto cave di marmo - interessi</t>
  </si>
  <si>
    <t>Pachtzins Marmorbrueche - Zinsen</t>
  </si>
  <si>
    <t>Materiale asportato da cave di marmo</t>
  </si>
  <si>
    <t>von Marmorbruechen entferntes Material</t>
  </si>
  <si>
    <t>Materiale asportato da cave di marmo - interessi</t>
  </si>
  <si>
    <t>von Marmorbruechen entferntes Material - Zinsen</t>
  </si>
  <si>
    <t>Recupero ticket  art 2  d.lgs. 124/98</t>
  </si>
  <si>
    <t>Einbrinung Ticket Art 2 GVD 124/98</t>
  </si>
  <si>
    <t>Recupero ticket  art 2  d.lgs. 124/98 - interessi</t>
  </si>
  <si>
    <t>Einbrinung Ticket Art 2 GVD 124/988 - Zinsen</t>
  </si>
  <si>
    <t>Censi e canoni diversi</t>
  </si>
  <si>
    <t>verschiedene Gebuehren und Abgaben</t>
  </si>
  <si>
    <t>Sanz. amm.ve l. 689/81 (prefettura)    erario tramite Tesoreria Prov.Stato</t>
  </si>
  <si>
    <t>Verwaltungsstrafen G 689/81 (Praefektur) Provinzialamt des Staatsschatsamtes</t>
  </si>
  <si>
    <t>Magg ne rit pag l 689/81 (prefettura)   erario-tramite Tesoreria Prov.Stato</t>
  </si>
  <si>
    <t>Aufschl.versp.Zahlung G 689/81 (Praefektur) Provinzialamt des Staatsschatsamtes</t>
  </si>
  <si>
    <t>Contributo federazione reg.le dott. agronomi e forestali della Toscana</t>
  </si>
  <si>
    <t>Beitrag Regionalverband der Agronomen der Toskana</t>
  </si>
  <si>
    <t>Recupero contributi arretrati - interessi</t>
  </si>
  <si>
    <t>Einbringung rueckstaendige Beitraege - Zinsen</t>
  </si>
  <si>
    <t>Recupero rette comunita' per minori</t>
  </si>
  <si>
    <t>Einbringung Gebuehren Gemeinschaft fuer Minderjaehrige</t>
  </si>
  <si>
    <t>Mensa Benuetzungsgebuehr - Zinsen</t>
  </si>
  <si>
    <t>Sanz.amm.ve l.689/81 (archivio notarile) tramite Tesoreria Prov. dello Stato</t>
  </si>
  <si>
    <t>Verw.Strafen G 689/81 (Notariatsarchiv) Provinzialamt des Staatsschatzamtes</t>
  </si>
  <si>
    <t>Magg.rit.pag. l.689/81 (archivio notarile)  tramite Tesoreria Prov. dello Stato</t>
  </si>
  <si>
    <t>Aufschl.Versp.Zahl. G 689/81 (Notariatsarchiv) Provinzialamt des Staatsschatzamtes</t>
  </si>
  <si>
    <t>Recupero spese l.689/81 archivio notarile</t>
  </si>
  <si>
    <t>Einbringung Spesen G.689/81 Notariatsarchiv</t>
  </si>
  <si>
    <t>Interessi su nolo</t>
  </si>
  <si>
    <t>Zinsen auf Leihgebuehr</t>
  </si>
  <si>
    <t>Spese di rimozione impianti pubbl. abusivi - interessi</t>
  </si>
  <si>
    <t>Spesen Beseeitigung ungesetzl.oeffentl.Anlagen - Zinsen</t>
  </si>
  <si>
    <t>Contributo istituzionale</t>
  </si>
  <si>
    <t>Grundbeitrag</t>
  </si>
  <si>
    <t>Ministero Sviluppo Economico - revoca indennizzi legge 114/96 - maggiore rateazione</t>
  </si>
  <si>
    <t>Ministerium Wirtschaftsentwicklung-Widerruf Entschaedigungen G.114/96-Mehrratenauft.</t>
  </si>
  <si>
    <t>Recupero credito a seguito di sentenza</t>
  </si>
  <si>
    <t>Einbringung Guthaben infoge von Urteil</t>
  </si>
  <si>
    <t>Recupero credito a seguito di sentenza - interessi</t>
  </si>
  <si>
    <t>Einbringung Guthaben infoge von Urteil - Zinsen</t>
  </si>
  <si>
    <t>Quota di iscrizione scuola forense</t>
  </si>
  <si>
    <t>Einschreibegebuehr Forensische Schule</t>
  </si>
  <si>
    <t>Ministero Istruzione Universita' Ricerca - risarcimento danno erariale  art.2 D.P.R.  260/98</t>
  </si>
  <si>
    <t>Ministerium fuer Unterricht Univers.Forsch.-Entschaedigung Staatsschaden Art.2 DPR260/98</t>
  </si>
  <si>
    <t>Ministero Istruzione Universita' Ricerca - risarcimento danno erariale  art.2 D.P.R.260/98 interessi</t>
  </si>
  <si>
    <t>Ministerium fuer Unterricht Univers.Forsch.-Entschaedigung Staatsschaden Art.2 DPR260/98 Zinsen</t>
  </si>
  <si>
    <t>Ministero Istruzione Universita' Ricerca - risarcimento danno erariale  art.2 D.P.R. 260/98 spese</t>
  </si>
  <si>
    <t>Ministerium fuer Unterricht Univers.Forsch.-Entschaedigung Staatsschaden Art.2 DPR260/98 Spesen</t>
  </si>
  <si>
    <t>Recupero e rimborsi vari - regione Sicilia</t>
  </si>
  <si>
    <t>Einbringung und versch.Rueckerstattungen-Reg.Sizilien</t>
  </si>
  <si>
    <t>Canone scarico acque rifiuto - interessi</t>
  </si>
  <si>
    <t>Abwassergebuehr - Zinsen</t>
  </si>
  <si>
    <t>Ministero Interno - recupero credito a seguito di sentenza del tribunale</t>
  </si>
  <si>
    <t>Innenministerium - Einbringung Guthaben infolge Urteil Landesgericht</t>
  </si>
  <si>
    <t>Ministero Interno - recupero credito a seguito di sentenza del tribunale - interessi</t>
  </si>
  <si>
    <t>Innenministerium - Einbringung Guthaben infolge Urteil Landesgericht Zinsen</t>
  </si>
  <si>
    <t>Ministero Interno - recupero credito a seguito di sentenza del tribunale - spese</t>
  </si>
  <si>
    <t>Innenministerium - Einbringung Guthaben infolge Urteil Landesgericht - Spesen</t>
  </si>
  <si>
    <t>Recupero somme per eduzione abusiva di acqua pubblica discendenti da sentenze esecutive-reg. Sicilia</t>
  </si>
  <si>
    <t>Einbringung Summen fuer unerlaubte Ableitung von oeff.Wasser laut Vollstreck.Urteil-Reg.Sizilien</t>
  </si>
  <si>
    <t>Recupero somme per eduzione abusiva  acqua pubblica discendenti da sentenze esec-interessi -reg. sic</t>
  </si>
  <si>
    <t>Einbringung Summen fuer unerl.Ableitung von oeff.Wasser gemaess Vollstreck.Urteilen-Zinsen-Reg.Siz.</t>
  </si>
  <si>
    <t>Canone per concessioni di grandi derivazioni di acqua pubblica</t>
  </si>
  <si>
    <t>Gebuehr fuer Konzessionen von Grossableitungen von oeffentlichen Wasser</t>
  </si>
  <si>
    <t>Canone per concessioni di piccole derivazioni di acqua pubblica</t>
  </si>
  <si>
    <t>Gebuehr fuer Konzessionen von Kleinableitungen von oeffentlichen Wasser</t>
  </si>
  <si>
    <t>Quota associativa - associazione prov.le piccoli comuni d italia</t>
  </si>
  <si>
    <t>Mitgliedsbeitrag - Provinzvereinigung der Kleingemeinden Italiens</t>
  </si>
  <si>
    <t>Energia elettrica</t>
  </si>
  <si>
    <t>elektrische Energie</t>
  </si>
  <si>
    <t>Ministero Beni Culturali - recupero credito a seguito di sentenza del Tribunale</t>
  </si>
  <si>
    <t>Kulturministerium - Einbringung Guthaben infolge von Urteil des Landesgerichts</t>
  </si>
  <si>
    <t>Ministero Beni Culturali - recupero credito a seguito di sentenza del Tribunale - interessi</t>
  </si>
  <si>
    <t>Kulturministerium - Einbringung Guthaben infolge von Urteil des Landesgerichts-Zinsen</t>
  </si>
  <si>
    <t>Canone concessione immobili</t>
  </si>
  <si>
    <t>Gebuehr Konzession Liegenschaften</t>
  </si>
  <si>
    <t>Canone concessione immobili - interessi</t>
  </si>
  <si>
    <t>Gebuehr Konzession Liegenschaften - Zinsen</t>
  </si>
  <si>
    <t>Canone concessione immobili - spese</t>
  </si>
  <si>
    <t>Gebuehr Konzession Liegenschaften - Spesen</t>
  </si>
  <si>
    <t>Recupero somme indebitam. percepite - sanzioni</t>
  </si>
  <si>
    <t>Einbringung ungeschuldet erhaltener Summen - Strafen</t>
  </si>
  <si>
    <t>Prelievo sup. latte bovino l.468/92 D.P.R. 569/93 sanzioni amministrative</t>
  </si>
  <si>
    <t>Zus. Entnahme Kuhmilch G.468/92 DPR 569/93 Verwaltungsstrafen</t>
  </si>
  <si>
    <t>Prelievo sup. latte bovino l.468/92 D.P.R. 569/93 magg. rit.pagamento</t>
  </si>
  <si>
    <t>Zus. Entnahme Kuhmilch G.468/92 DPR 569/93 Zuschlag versp. Zahlung</t>
  </si>
  <si>
    <t>Rivalutazione monetaria</t>
  </si>
  <si>
    <t>Waehrungsaufwertung</t>
  </si>
  <si>
    <t>Proventi dei beni del Demanio lacuale</t>
  </si>
  <si>
    <t>Einkuenfte der Gueter des Binnenseevermoegens</t>
  </si>
  <si>
    <t>Proventi dei beni del Demanio lacuale - interessi</t>
  </si>
  <si>
    <t>Einkuenfte der Gueter des Binnenseevermoegens - Zinsen</t>
  </si>
  <si>
    <t>Proventi dei beni del Demanio lacuale - sanzioni</t>
  </si>
  <si>
    <t>Einkuenfte der Gueter des Binnenseevermoegens - Strafen</t>
  </si>
  <si>
    <t>Recupero contributo partecipazione fiera - interessi</t>
  </si>
  <si>
    <t>Einbringung Beitrag Teilnahme Messe - Zinsen</t>
  </si>
  <si>
    <t>Tariffa rifiuti solidi urbani - spese</t>
  </si>
  <si>
    <t>Muellabfuhrgebuehr - Spesen</t>
  </si>
  <si>
    <t>Ministero delle Comunicazioni contrib. provv.rio licenza ind.ale ponte radio ad uso priv. d.m30/1/02</t>
  </si>
  <si>
    <t>Kommunikationsministerium Provv.Beitrag individ.Lizenz Funkverbindung zu priv.Gebrauch MD30/1/02</t>
  </si>
  <si>
    <t>Ministero delle Comunicazioni contr. provv.rio lic.ind.ale ponte radio uso priv. dm30/1/02 interessi</t>
  </si>
  <si>
    <t>Kommunikationsministerium Provv.Beitrag ind.Lizenz Funkverbindung zu priv.Gebrauch MD30/1/02 Zinsen</t>
  </si>
  <si>
    <t>Sanz.amm.l.689/81 (uff. sanita' marit. aerea)erario-tramite Tesoreria Prov.Stato</t>
  </si>
  <si>
    <t>Verw.Str.G.689/81 (Amt fuer See-und Luftanitaet) Provinzialamt des Staatsschatzamtes</t>
  </si>
  <si>
    <t>Magg.rit.pag.l.689/81(uff.sanita'marit.aerea)erario-tramite Tesoreria Prov.Stato</t>
  </si>
  <si>
    <t>Zuschl.Versp.Zahl.G.689/81 (Amt fuer See-und Luftanitaet) Provinzialamt des Staatsschatzamtes</t>
  </si>
  <si>
    <t>Sanz.amm. l 689/81 decreto Ronchi in campo ambientale 22/97</t>
  </si>
  <si>
    <t>Verw.Str.G.689/81 Ronchidekret im Bereich Umwelt 22/97</t>
  </si>
  <si>
    <t>Mag.rit.pag. l 689/81 decreto Ronchi in campo ambientale 22/97</t>
  </si>
  <si>
    <t>Zuschl.Versp.Zahl.G.689/81 Ronchidekret im Bereich Umwelt 22/97</t>
  </si>
  <si>
    <t>Retta casa di riposo</t>
  </si>
  <si>
    <t>Altersheimgebuehren</t>
  </si>
  <si>
    <t>Retta casa di riposo interessi</t>
  </si>
  <si>
    <t>Altersheimgebuehren Zinsen</t>
  </si>
  <si>
    <t>Tassa sulle concessioni regionali - interessi maggiore rateazione</t>
  </si>
  <si>
    <t>Gebuehr auf Regionalkonzessionen - Zinsen Mehrratenaufteilung</t>
  </si>
  <si>
    <t>Tassa automobilistica Reg.Aut. interessi maggiore rateazione</t>
  </si>
  <si>
    <t>Kfz-Steuer Aut.Reg. Zinsen Ratenzahlung</t>
  </si>
  <si>
    <t>Energia elettrica - interessi</t>
  </si>
  <si>
    <t>elektrische Energie - Zinsen</t>
  </si>
  <si>
    <t>Recupero somme a seguito sentenza dell'autorita' giudiziaria ordinaria</t>
  </si>
  <si>
    <t>Einbringung Summen infolge Urteil der ordentlichen Gerichtsbarkeit</t>
  </si>
  <si>
    <t>Interessi maggior rateazione l 689/81(direz. prov lavoro)erario-tramite Tesoreria Prov.Stato</t>
  </si>
  <si>
    <t>Zinsen Mehrratenaufteilung G. 689/81 (Prov.Arbeitsdir.) -Provinzialamt des Staatsschatzamtes</t>
  </si>
  <si>
    <t>Interessi maggior rateazione D.P.R.  30/6/65, n.1124 (Direzione  Prov. Lavoro) Min.Tesoro</t>
  </si>
  <si>
    <t>Zinsen Mehrratenaufteilung D.P.R. 30/6/65, NR.1124 (Prov.Arbeitsdir.) Schatzministerium</t>
  </si>
  <si>
    <t>Interessi maggior rateazione l.689/81(Direzione Prov. lavoro)  erario</t>
  </si>
  <si>
    <t>Zinsen Mehrratenaufteilung G. 689/81 (Prov.Arbeitsdir.) Staat</t>
  </si>
  <si>
    <t>Interessi maggiore rateazione imposta comunale sulla pubblicita'</t>
  </si>
  <si>
    <t>Zinsen Mehrratenaufteilung Gemeindewerbesteuer</t>
  </si>
  <si>
    <t>Tassa occupazione temporanea spazi aree pubbliche - interessi maggiore rateazione</t>
  </si>
  <si>
    <t>Gebuehren fuer zeitweilige Beseztung oeffentlicher Flaechen - Zinsen Mehrratenaufteilung</t>
  </si>
  <si>
    <t>Quota  annuale</t>
  </si>
  <si>
    <t>Jahresbeitrag</t>
  </si>
  <si>
    <t>Ministero Economia e Finanze - recupero somme indebitamente percepite</t>
  </si>
  <si>
    <t>Wirtschafts- und Finanzministerium-Einbringung nicht geschuldeter Summen</t>
  </si>
  <si>
    <t>Ministero Economia e Finanze - recupero somme indebitamente percepite - interessi</t>
  </si>
  <si>
    <t>Wirtschafts- und Finanzministerium-Einbringung nicht geschuldeter Summen-Zinsen</t>
  </si>
  <si>
    <t>Ministero Economia e Finanze - recupero somme indebitamente percepite - spese</t>
  </si>
  <si>
    <t>Wirtschafts- und Finanzministerium-Einbringung nicht geschuldeter Summen-Spesen</t>
  </si>
  <si>
    <t>Sanz. amm. l. 689/81 (amministrazione comunale) azienda ospedaliera</t>
  </si>
  <si>
    <t>Verw.Str. G.689/81 (Gemeindeverwaltung) Krankenhausbetrieb</t>
  </si>
  <si>
    <t>Magg rit pag l 689/81 (Amministrazione Comunale)  azienda ospedaliera</t>
  </si>
  <si>
    <t>Zuschl.Versp.Zahl. G.689/81 (Gemeindeverwaltung) Krankenhausbetrieb</t>
  </si>
  <si>
    <t>Sanz. amm. l.68/99  (direzione prov. lavoro)  regione</t>
  </si>
  <si>
    <t>Verw.Str. G.68/99 (Prov.Direktion Arbeit) Region</t>
  </si>
  <si>
    <t>Mag. rit. pagamento l.68/99  (Direzione Prov. Lavoro)  regione</t>
  </si>
  <si>
    <t>Aufschl.versp.Zahlung G.68/99 (Prov.Direktion Arbeit) Region</t>
  </si>
  <si>
    <t>Loculi cimiteriali</t>
  </si>
  <si>
    <t>Grabnischen</t>
  </si>
  <si>
    <t>E.N.P.A.F. - interessi di maggiore rateazione</t>
  </si>
  <si>
    <t>ENPAF - Zinsen auf Mehrratenaufteilung</t>
  </si>
  <si>
    <t>Ministero delle Comunicazioni - sanzioni  amministrative ambito postale d.l.261 del 22/07/99</t>
  </si>
  <si>
    <t>Kommunikationsministerium - Verwaltungsstrafen Postbereich G.D. 261 vom 22/07/99</t>
  </si>
  <si>
    <t>Ministero delle Comunicazioni - sanz. amministrative ambito postale dl.261del 22/07/99 maggiorazioni</t>
  </si>
  <si>
    <t>Kommunikationsministerium - Verwaltungsstrafen Postbereich G.D. 261 vom 22/07/99 Aufschlaege</t>
  </si>
  <si>
    <t>Tassa automobilistica Provincia Autonoma di Bolzano</t>
  </si>
  <si>
    <t>Kraftfahrzeugsteuer  Autonome Provinz Bozen</t>
  </si>
  <si>
    <t>Tassa automobilistica Provincia Autonoma di Bolzano - sanzioni</t>
  </si>
  <si>
    <t>Kraftfahrzeugsteuer Autonome Provinz Bozen - Strafen</t>
  </si>
  <si>
    <t>Tassa automobilistica Provincia Autonoma di Bolzano - interessi moratori</t>
  </si>
  <si>
    <t>Kraftfahrzeugsteuer Autonome Provinz Bozen - Verzugszinsen</t>
  </si>
  <si>
    <t>Tassa automobilistica Provincia Autonoma di Bolzano - spese di notifica</t>
  </si>
  <si>
    <t>Kraftfahrzeugsteuer Autonome Provinz Bozen - Zustellungsspesen</t>
  </si>
  <si>
    <t>Allacciamento acquedotto - interessi</t>
  </si>
  <si>
    <t>Anschluss Wasserleitung - Zinsen</t>
  </si>
  <si>
    <t>Interessi di mora su contributo ex art. 6 comma 1 D.P.R. 391/95</t>
  </si>
  <si>
    <t>Verzugszinsen auf Beitrag ex Art. 6 Absatz 1 DPR 391/95</t>
  </si>
  <si>
    <t>Spese di giudizio</t>
  </si>
  <si>
    <t>Gerichtskosten</t>
  </si>
  <si>
    <t>Monopoli di Stato - recupero credito sentenza Corte dei Conti D.P.R. 260/98</t>
  </si>
  <si>
    <t>Staatsmonopole - Einbringung Guthaben Urteil Rechnungshof DPR 260/98</t>
  </si>
  <si>
    <t>Monopoli di Stato - spese prenotate nei giudizi</t>
  </si>
  <si>
    <t>Staatsmonopole - in den Verfahren vorgemerkte Spesen</t>
  </si>
  <si>
    <t>Sanzioni amministrative per tassa automobilistica regionale</t>
  </si>
  <si>
    <t>Verwaltungsstrafen fuer Regionale Autosteuer</t>
  </si>
  <si>
    <t>Tassa automobilistica regionale altri oneri</t>
  </si>
  <si>
    <t>Regionale Autosteuer andere Abgaben</t>
  </si>
  <si>
    <t>Sanz.amm.ve tutela delle acque in campo ambient. art.56 dl152/99(Provincia) Tesoreria reg.le Sicilia</t>
  </si>
  <si>
    <t>Verwaltungsstrafen Wasserschutz in Umweltber. Art.56 GV 152/99(Provinz) Reg.Schatzamt Sizilien</t>
  </si>
  <si>
    <t>Magg.rit.pag.sanz.am.ve tutela  acque in campo amb. art.56 dl152/99(Provincia) Tesor. reg.le Sicilia</t>
  </si>
  <si>
    <t>Aufschl.versp.Zahl.Verwaltungsstrafen Wasserschutz Art.56 GV 152/99(Provinz) Reg.Schatzamt Sizilien</t>
  </si>
  <si>
    <t>Rec. spese sanz.am.ve tutela  acque in campo amb. art.56 dl152/99(provincia) tesor. reg.le sicilia</t>
  </si>
  <si>
    <t>Einbr.Spesen Verwaltungsstrafen Wasserschutz  Art.56 GV 152/99(Provinz) Reg.Schatzamt Sizilien</t>
  </si>
  <si>
    <t>Sanz. amm.ve ex  art.28 l.r. 10/99 aree protette (provincia)  Tesoreria reg.le Sicilia</t>
  </si>
  <si>
    <t>Verwalt.Strafen ex Art.28 R.G. 10/99 geschuetzte Zonen (Provinz) Reg.Schatzamt Sizilien</t>
  </si>
  <si>
    <t>Magg. rit. pag. sanz. amm.ve ex art.28 l.r. 10/99 aree protette (provincia)  Tesor. reg.le Sicilia</t>
  </si>
  <si>
    <t>Aufschl.versp.Zahl.Verw.Strafen Art.28 R.G10/99 geschuetzte Zonen (Provinz) Reg.Schatzamt Sizilien</t>
  </si>
  <si>
    <t>Rec. spese sanz.amm.ve ex art. 28 l.r. 10/99 aree protette (provincia)  Tesor. reg.le Sicilia</t>
  </si>
  <si>
    <t>Einbr.Spesen Verw.Strafen ex Art.28 R.G. 10/99 geschuetzte Zonen (Provinz) Reg.Schatzamt Sizilien</t>
  </si>
  <si>
    <t>Consorzio difesa prod.intensive interessi di maggiore rateazione</t>
  </si>
  <si>
    <t>Schutzkonsortium Intensivprod. Zinsen auf Mehrratenaufteilung</t>
  </si>
  <si>
    <t>Tariffa del sistema idrico integrato regione Basilicata</t>
  </si>
  <si>
    <t>Tarif des intergrierten Wassersystems Region Basilikata</t>
  </si>
  <si>
    <t>Esercizio e manutenzione opere irrigue</t>
  </si>
  <si>
    <t>Ausuebung und Erhaltung Bewaesserungsanlagen</t>
  </si>
  <si>
    <t>Esercizio e manutenzione opere idrauliche per immobili urbani</t>
  </si>
  <si>
    <t>Ausuebung und Erhaltung hydraulischer Anlagen fuer staedtische Gebaeude</t>
  </si>
  <si>
    <t>Esercizio e manutenzione opere idrauliche per aree di P.R.G.</t>
  </si>
  <si>
    <t>Ausuebung und Erhaltung hydraulischer Anlagen fuer  Zonen P.R.G.</t>
  </si>
  <si>
    <t>Incameramento cauzione provvisoria per gare di appalto</t>
  </si>
  <si>
    <t>Einziehung Provv.Kaution fuer Wettbewerbsausschreibungen</t>
  </si>
  <si>
    <t>Incameramento cauzione provvisoria per gare di appalto - interessi</t>
  </si>
  <si>
    <t>Einziehung Provv.Kaution fuer Wettbewerbsausschreibungen-Zinsen</t>
  </si>
  <si>
    <t>Interessi maggiore rateazione l 689/81 decreto Ronchi in campo ambientale 22/97</t>
  </si>
  <si>
    <t>Zinsen Mehrratenzahlung G 689/81 Ronchi Dekret im Umweltbereich 22/97</t>
  </si>
  <si>
    <t>Zinsen Mehrratenaufteilung G. 689/81 (Prov. Arbeitsdirektion) Staat-ueber Provinzschatzamt</t>
  </si>
  <si>
    <t>Sanz.disciplinari pec.per rivendite generi di Monopolio e ricev.lotto</t>
  </si>
  <si>
    <t>Disziplinarstrafen fuer Verkauf Monopolwaren und Lottoannahmestelle</t>
  </si>
  <si>
    <t>Omessi versamenti proventi gioco del lotto e relativi interessi legali</t>
  </si>
  <si>
    <t>unterlassene Zahlungen Einnahmen Lottospiel und entsp.gesetzl.Zinsen</t>
  </si>
  <si>
    <t>Contrav.cod.strada recupero spese l.689/81 (prefettura) erario Tesor.Prov.Stato</t>
  </si>
  <si>
    <t>Uebertretung Strassenkod. Einbring.Spesen G. 689/81 (Praefektur) Staat Prov.Schatzamt</t>
  </si>
  <si>
    <t>Sanz.amm.l.689/81 Consorzio Irriguo</t>
  </si>
  <si>
    <t>Verw.Strafe G.689/81 Bewaesserungskonsortium</t>
  </si>
  <si>
    <t>Magg.rit.pag.l.689/81 Consorzio irriguo</t>
  </si>
  <si>
    <t>Aufschl.versp.Zahl.G.689/81 Bewaesserungskonsortium</t>
  </si>
  <si>
    <t>Sanzioni  amministrative  ex l.689/81  quote latte</t>
  </si>
  <si>
    <t>Verwaltungsstrafen ex G.689/81 Milchquoten</t>
  </si>
  <si>
    <t>Maggior. ritard. pagam. ex l.689/81  quote latte</t>
  </si>
  <si>
    <t>Aufschlag versp.Zahlung ex G.689/81 Milchquoten</t>
  </si>
  <si>
    <t>Recupero spese ex l.689/81  quote latte</t>
  </si>
  <si>
    <t>Einbringung Spesen ex G.689/81 Milchquoten</t>
  </si>
  <si>
    <t>Interessi maggior rateazione l.689/81(amministrazione comunale)  erario-tramite Tesoreria Prov.Stato</t>
  </si>
  <si>
    <t>Zinsen Mehrratenaufteilung G. 689/81 (Gemeindeverwaltung) Staat-Ueber Provinzschatzamt</t>
  </si>
  <si>
    <t>Loculi cimiteriali - interessi</t>
  </si>
  <si>
    <t>Grabnischen - Zinsen</t>
  </si>
  <si>
    <t>Interessi maggior rateazione l.689/81(direz. prov.le lavoro)  I.N.P.S. gestione contro disoccupaz.</t>
  </si>
  <si>
    <t>Zinsen Mehrratenaufteilung G. 689/81 (Provinzdirektion ArbeitT) I.N.P.S. Arbeitslosenverwaltung</t>
  </si>
  <si>
    <t>Sanzioni amministrative legge 689/81 art. 27 e legge 386/1990</t>
  </si>
  <si>
    <t>Verwaltungsstrafen Gesetz 689/81 Art. 27 und Gesetz 386/1990</t>
  </si>
  <si>
    <t>Maggiorazioni sanzioni amm.ve legge 689/81 art. 27 e legge 386/1990</t>
  </si>
  <si>
    <t>Aufschlaege Verwaltungsstrafen Gesetz 689/81 Art. 27 und Gesetz 386/1990</t>
  </si>
  <si>
    <t>Spese giudizio di opposizione conseguenti a sentenza</t>
  </si>
  <si>
    <t>Spesen Widerspruchverfahren nach Urteil</t>
  </si>
  <si>
    <t>Spese custodia veicolo confiscato</t>
  </si>
  <si>
    <t>Spesen Verwahrung konfisziertes Fahrzeug</t>
  </si>
  <si>
    <t>Amm.ne auton. Monopoli di Stato - interessi maggiore rateazione</t>
  </si>
  <si>
    <t>Autonome Verwaltung Staatsmonopole-Zinse Mehrratenaufteilung</t>
  </si>
  <si>
    <t>Cassa depositi e prestiti-cassa ammende -interessi maggior rateazione</t>
  </si>
  <si>
    <t>Depositenkasse-Strafgeldkasse-Zinsen Mehrratenaufteilung</t>
  </si>
  <si>
    <t>Onorari di causa - erario</t>
  </si>
  <si>
    <t>Prozesshonorare - Staat</t>
  </si>
  <si>
    <t>Preventivo spese accessorie</t>
  </si>
  <si>
    <t>Kostenvoranschlaf Nebenspesen</t>
  </si>
  <si>
    <t>Spese accessorie consuntivo</t>
  </si>
  <si>
    <t>Teilsumme Abrechnung Nebenspesen</t>
  </si>
  <si>
    <t>Interessi legali su entrate patrimoniali</t>
  </si>
  <si>
    <t>gesetzliche Zinsen auf Vermoegenseinkuenfte</t>
  </si>
  <si>
    <t>Sanzioni su oneri di urbanizzazione  - D.P.R. 380/2001</t>
  </si>
  <si>
    <t>Strafen auf Erschliessungsspesen - DPR 380/2001</t>
  </si>
  <si>
    <t>Ministero Sviluppo Economico - revoche delle agevolazioni l.215/92 - interessi maggiore rateazione</t>
  </si>
  <si>
    <t>Ministerium Wirtschaftsentwicklung-Widerruf Beguenstigungen G.215/92-Zinsen Mehrratenauft.</t>
  </si>
  <si>
    <t>Spese d.l. 507/99 Depenalizz. Reati Minori (prefettura)  regione Sicilia</t>
  </si>
  <si>
    <t>Spesen G.D. 507/99 Straffreistellung kleiner Straftaten (Praefektur) Region Sizilien</t>
  </si>
  <si>
    <t>Recupero spese di notifica l.689/81 - regione Sicilia</t>
  </si>
  <si>
    <t>Einbringung Zustellungsspesen G. 689/81 - Region Sizilien</t>
  </si>
  <si>
    <t>Contributo consiglio notarile</t>
  </si>
  <si>
    <t>Beitrag Notariatskammer</t>
  </si>
  <si>
    <t>Recupero somme F.E.A.G.A.</t>
  </si>
  <si>
    <t>Einbringung Summen FEAGA</t>
  </si>
  <si>
    <t>Sanz. amm.ve l.689/81 (Amm.ne regionale)   Tesoreria regionale siciliana</t>
  </si>
  <si>
    <t>Verwaltungsstrafen G.689/81 (Regionalverw.) Regionalschatzamt Sizilien</t>
  </si>
  <si>
    <t>Magg.ne rit.pag. l.689/81 (amm.ne regionale)   Tesoreria regionale siciliana</t>
  </si>
  <si>
    <t>Aufschlag versp.Zahl. G.689/81 (Regionalverw.) Regionalschatzamt Sizilien</t>
  </si>
  <si>
    <t>Istituto postelegrafonici - recupero crediti - interessi</t>
  </si>
  <si>
    <t>Post-Telegrafen+Telefon-Institut - Zinsen</t>
  </si>
  <si>
    <t>Istituto postelegrafonici - recupero crediti - spese</t>
  </si>
  <si>
    <t>Post-Telegrafen+Telefon-Institut - Forderungseinhebung-Spesen</t>
  </si>
  <si>
    <t>Rimborso spese legali - interessi</t>
  </si>
  <si>
    <t>Rueckerstattung Rechtsspesen - Zinsen</t>
  </si>
  <si>
    <t>Interessi maggiore rateazione l. 689/81 (prefettura) erario -tramite Tesoreria Prov. Stato</t>
  </si>
  <si>
    <t>Zinsen Mehrratenaufteilung G.689/81 (Praefektur) Staat-mittels Provinzschatzamt</t>
  </si>
  <si>
    <t>M.E.F. rec.somme indebite per stipendi Min. Beni e Attivita' Culturali</t>
  </si>
  <si>
    <t>M.E.F. Einbringung nicht geschuldete Summen fuer Gehaelter Kulturministerium</t>
  </si>
  <si>
    <t>M.E.F. rec.somme indebite per stipendi Min. Beni e Attivita' Culturali - interessi</t>
  </si>
  <si>
    <t>M.E.F. Einbringung nicht geschuldete Summen fuer Gehaelter Kulturminist. -Zinsen</t>
  </si>
  <si>
    <t>M.E.F. rec.somme indebite per stipendi Min. Giustizia</t>
  </si>
  <si>
    <t>M.E.F. Einbringung nicht geschuldete Summen fuer Gehaelter Justizministerium</t>
  </si>
  <si>
    <t>M.E.F. rec.somme indebite per stipendi Min. Giustizia - interessi</t>
  </si>
  <si>
    <t>M.E.F. Einbringung nicht geschuldete Summen fuer Gehaelter Justizminist.-Zinsen</t>
  </si>
  <si>
    <t>M.E.F. rec.somme indebite per stipendi Ministero Sviluppo Economico</t>
  </si>
  <si>
    <t>M.E.F. Einh.ungesch.Summen fuer Gehaelter Ministerium Wirtschaftsentwicklung</t>
  </si>
  <si>
    <t>M.E.F. rec.somme indebite per stipendi Min. Sviluppo Economico  - interessi</t>
  </si>
  <si>
    <t>M.E.F. Einh.ungesch.Summen fuer Gehaelter Ministerium Wirtschaftsentwicklung-Zinsen</t>
  </si>
  <si>
    <t>M.E.F. rec.somme indebite per stipendi Min. Interno</t>
  </si>
  <si>
    <t>M.E.F. Einbringung nicht geschuldete Summen fuer Gehaelter Innenministerium</t>
  </si>
  <si>
    <t>M.E.F. rec.somme indebite per stipendi Min. Interno - interessi</t>
  </si>
  <si>
    <t>M.E.F. Einbringung nicht geschuldete Summen fuer Gehaelter Innenminist.-Zinsen</t>
  </si>
  <si>
    <t>M.E.F. rec.somme indebite per stipendi Min. Lavoro e Politiche Sociali</t>
  </si>
  <si>
    <t>M.E.F. Einbringung nicht geschuldete Summen fuer Gehaelter Arbeitsministerium</t>
  </si>
  <si>
    <t>M.E.F. rec.somme indebite per stipendi Min. Lavoro e Politiche Sociali - interessi</t>
  </si>
  <si>
    <t>M.E.F. Einbringung nicht geschuldete Summen fuer Gehaelter Arbeitsminist.-Zinsen</t>
  </si>
  <si>
    <t>M.E.F. rec.somme indebite per stipendi Min. Istruzione Universita' e Ricerca</t>
  </si>
  <si>
    <t>M.E.F. Einbringung nicht geschuldete Summen fuer Gehaelter Unterrichtsministerium</t>
  </si>
  <si>
    <t>M.E.F. rec.somme indebite per stipendi Min. Istruzione Universita' e Ricerca - interessi</t>
  </si>
  <si>
    <t>M.E.F. Einbringung nicht geschuldete Summen fuer Gehaelter Unterrichtsminist.-Zinsen</t>
  </si>
  <si>
    <t>M.E.F. rec.somme indebite per stipendi Min. Salute</t>
  </si>
  <si>
    <t>M.E.F. Einbringung nicht geschuldete Summen fuer Gehaelter Gesundheitsministerium</t>
  </si>
  <si>
    <t>M.E.F. rec.somme indebite per stipendi Min. Salute - interessi</t>
  </si>
  <si>
    <t>M.E.F. Einbringung nicht geschuldete Summen fuer Gehaelter Gesundheitsminist.-Zinsen</t>
  </si>
  <si>
    <t>M.E.F. rec.somme indebite per stipendi Min. Economia e Finanze</t>
  </si>
  <si>
    <t>M.E.F. Einbringung nicht geschuldete Summen fuer Gehaelter Wirtsch.+Finanzministerium</t>
  </si>
  <si>
    <t>M.E.F. rec.somme indebite per stipendi Min. Economia e Finanze - interessi</t>
  </si>
  <si>
    <t>M.E.F. Einbringung nicht geschuldete Summen fuer Gehaelter Wirtsch.+Finanzminist.-Zinsen</t>
  </si>
  <si>
    <t>M.E.F. rec.somme indebite per stipendi Min. Infrastrutture e Trasporti</t>
  </si>
  <si>
    <t>M.E.F. Einbringung nicht geschuldete Summen fuer Gehaelter Transportministerium</t>
  </si>
  <si>
    <t>M.E.F. rec.somme indebite per stipendi Min. Infrastrutture e Trasporti - interessi</t>
  </si>
  <si>
    <t>M.E.F. Einbringung nicht geschuldete Summen fuer Gehaelter Transportminist.-Zinsen</t>
  </si>
  <si>
    <t>Tributi coattivi interessi maggiore rateazione</t>
  </si>
  <si>
    <t>Zwangsabgaben Zinsen Mehrratenaufteilung</t>
  </si>
  <si>
    <t>Ministero Comunicazioni-contributo utilizzo risorsa scarsa d.lgs. 259/2003 all.25 art.1 c.2</t>
  </si>
  <si>
    <t>Komunikationsministerium - Beitrag Beutzung knappe Ressource G.D. 259/2003</t>
  </si>
  <si>
    <t>Ministero Comunicazioni-contributo utilizzo risorsa scarsa d.lgs.259/2003 all.25 art.1 c.2 interessi</t>
  </si>
  <si>
    <t>Komunikationsministerium-Beitrag Beutzung knappe Ressource G.D. 259/2003-Zinsen</t>
  </si>
  <si>
    <t>Ministero Comunicazioni-contributo vigilanza e mantenimento d.lgs.259/2003 all.25 art.1 c.1 lett.b</t>
  </si>
  <si>
    <t>Komunikationsministerium - Beitrag Aufsicht und Unterhalt G.D. 259/2003</t>
  </si>
  <si>
    <t>Min.Comunic.-contributo vigilanza e mantenimento d.lgs.259/2003 all.25 art.1 c.1 lett.b-interessi</t>
  </si>
  <si>
    <t>Komunikationsministerium - Beitrag Aufsicht und Unterhalt G.D. 259/2003 - Zinsen</t>
  </si>
  <si>
    <t>Tassa automobilistica provincia autonoma di Trento</t>
  </si>
  <si>
    <t>Kraftfahrzeugsteuer Autonome Provinz Trient</t>
  </si>
  <si>
    <t>Tassa automobilistica provincia autonoma di Trento - interessi e altri oneri</t>
  </si>
  <si>
    <t>Kraftfahrzeugsteuer Autonome Provinz Trient - Zinsen und andere Spesen</t>
  </si>
  <si>
    <t>Tassa automobilistica provincia autonoma di Trento - sanzioni</t>
  </si>
  <si>
    <t>Kraftfahrzeugsteuer Autonome Provinz Trient - Strafen</t>
  </si>
  <si>
    <t>Tributo speciale deposito in discarica Provincia autonoma di Trento</t>
  </si>
  <si>
    <t>Spezialabgabe Muellablagerung Autonome Provinz Trient</t>
  </si>
  <si>
    <t>Tributo speciale deposito in discarica Provincia autonoma di Trento - interessi e altri oneri</t>
  </si>
  <si>
    <t>Spezialabgabe Muellablagerung Autonome Provinz Trient - Zinsen und andere Spesen</t>
  </si>
  <si>
    <t>Tributo speciale deposito in discarica Prov. aut. Trento - sanzioni omesso o tardivo versam.</t>
  </si>
  <si>
    <t>Spezialabgabe Muellablagerung Auton.Provinz Trient-Strafen unterl.oder versp. Zahlung</t>
  </si>
  <si>
    <t>Tributo speciale deposito in discarica Prov. aut. Trento - sanzioni omessa o infed. dichiar. Annuale</t>
  </si>
  <si>
    <t>Spezialabgabe Muellablage Aut.Prov. Trient - Strafem unterlassene oder unwahre Jahreserkl.</t>
  </si>
  <si>
    <t>Tributo speciale deposito in discarica Prov. aut.Trento -sanzioni att.di disc.abus. o dep.incontrol.</t>
  </si>
  <si>
    <t>Spezialabgabe Muellablage Aut.Prov. Trient - Strafen unges. Oder unkontroll. Ablagerung</t>
  </si>
  <si>
    <t>Recupero crediti - l. 05/10/1991 n. 317 - interessi maggiore rateazione</t>
  </si>
  <si>
    <t>Forderungseinhebung-G.05/10/1991 Nr.317 - Zinsen Mehrratenaufteilung</t>
  </si>
  <si>
    <t>Corte dei Conti-sanz.amm ve su pubbl. e controllo spese elettorali dei partiti art.15 l.515-10/12/93</t>
  </si>
  <si>
    <t>Rechnungshof-Verw.Strafen auf Kontrolle Wahlspesen der Parteien Art.15 G.515-10/12/93</t>
  </si>
  <si>
    <t>Consorzio bonifica e miglioramento fondiario - interessi di maggiore rateazione</t>
  </si>
  <si>
    <t>Bodenverbesserungskonsortium - Zinsen Mehrratenaufteilung</t>
  </si>
  <si>
    <t>Consorzio di irrigazione - interessi di maggiore rateazione</t>
  </si>
  <si>
    <t>Bewaesserungkonsortium-Zinsen Mehrratenaufteilung</t>
  </si>
  <si>
    <t>Omesso o ritardato pag.to dell'add.le reg.le gas metano / imposta sostitutiva (d.lgs.398/90)</t>
  </si>
  <si>
    <t>unterl.oder versp.Zahlung Reg.Abgabe Methangas / Ersatzsteur (GVD 398/90)</t>
  </si>
  <si>
    <t>Sanzione per omesso o tardivo versamento dell'add.le reg.le gas metano (art.13 del d.lgs. 471/1997)</t>
  </si>
  <si>
    <t>Strafe fuer unterl.oder versp. Zahlung der Reg.Abgabe Methangas (Art.13 des GVD 471/1997)</t>
  </si>
  <si>
    <t>Sanzione per omessa, infedele o rit. dichiarazione annuale di consumo (art.50,comma1,d.lgs.504/1995)</t>
  </si>
  <si>
    <t>Strafe fuer unterlassene,unwahre oder versp.Jahreserkl. Konsum (Art.50,Absatz1,GVD 50/1995)</t>
  </si>
  <si>
    <t>Indennita' di mora (art.3, comma 4, del d.lgs. 504/1995)</t>
  </si>
  <si>
    <t>Verzugsentschaedigung (Art.3, Absatz 4, des GVD 504/1995)</t>
  </si>
  <si>
    <t>Int.rit.pag.to tributo pari al tasso stabilito pag.to diff.to diritti doganali (art.3 d.lgs.504/95)</t>
  </si>
  <si>
    <t>Zins.versp.Zahl.Abgabe zum festges.Zinssatz Zahl. Zollabgaben (Art.3 GVD 504/95)</t>
  </si>
  <si>
    <t>Forderungseinhebung Region Sizilien</t>
  </si>
  <si>
    <t>Recupero crediti regione Sicilia - spese</t>
  </si>
  <si>
    <t>Forderungseinhebung Region Sizilien - Spesen</t>
  </si>
  <si>
    <t>Rimborso spese di notifica - Tesoreria regionale siciliana</t>
  </si>
  <si>
    <t>Rueckerstattung Zustellungsspesen-Regionalschatzamt Sizilien</t>
  </si>
  <si>
    <t>Magg.ne rec.spese l 689/81(Direz. Prov le del Lavoro)ist naz le previdenza sociale</t>
  </si>
  <si>
    <t>Aufschlag Einh. Spesen G.689/81(Prov.Arbeitsdirektion) Nat.Fuersorgeinstitut</t>
  </si>
  <si>
    <t>Magg.ne rec.spese l 689/81(Direz. Prov le del Lavoro)ist naz assicuraz infortuni lavoro</t>
  </si>
  <si>
    <t>Aufschlag Einh. Spesen G.689/81(Prov.Arbeitsdirektion) I.N.A.I.L.</t>
  </si>
  <si>
    <t>Ministero della Difesa - risarcimento danno erariale  art.2 D.P.R. 260/98 interessi maggiore rateaz.</t>
  </si>
  <si>
    <t>Verteidigungsministerium-Ersatz Staatsschaden Art.2 DPR 260/98 Zinsen Mehrratenauft.</t>
  </si>
  <si>
    <t>Interessi maggiore rateazioni l.689/81 l.197/91 (Min.Tesoro) erario - Tesoreria Prov. Stato</t>
  </si>
  <si>
    <t>Zinsen Mehrratenaufteilung G.689/81 G.197/91 (Schatzmin.) Staat - Provinzschatzamt</t>
  </si>
  <si>
    <t>Recupero conguagli indennita' sede estera personale cessato</t>
  </si>
  <si>
    <t>Einhebung Ausgleich Entschaed. ausl.Sitz Personal ausser Dienst</t>
  </si>
  <si>
    <t>Recupero conguagli indennita' sede estera personale cessato - interessi</t>
  </si>
  <si>
    <t>Recupero conguagli indennita' sede estera personale cessato - spese</t>
  </si>
  <si>
    <t>Interessi maggiore rateazione sanz.amm. d.l. 507/99 depenalizz. reati minori(prefettura) erario</t>
  </si>
  <si>
    <t>Zinsen Mehrratenaufteilung  Verw.Straf. GD507/99 Entkriminal.Kl.Vergehen(Praefektur)Staat</t>
  </si>
  <si>
    <t>Sovraccanone dovuto dai concessionari di grandi derivazioni di acqua per prod. forza motrice</t>
  </si>
  <si>
    <t>Gebuehrenaufschlag von Konzessionaeren grosser Wasserableitungen fuer Erzeug.Triebkraft</t>
  </si>
  <si>
    <t>Recupero crediti erariali per inadempimenti agli obblighi comunitari - interessi maggiore rateazione</t>
  </si>
  <si>
    <t>Einhebung Staatsforderungen fuer nichteinhaltung Gemeinschaftsverpfl.-Zinsen Mehrratenzahl.</t>
  </si>
  <si>
    <t>Sanzioni  amministrative  navigazione</t>
  </si>
  <si>
    <t>Verwaltungsstrafen Schiffart</t>
  </si>
  <si>
    <t>Maggiorazione sanzioni  amministrative  navigazione</t>
  </si>
  <si>
    <t>Aufschlag Verwaltungsstrafen Schiffart</t>
  </si>
  <si>
    <t>Recupero spese sanzioni  amm.ve  navigazione</t>
  </si>
  <si>
    <t>Einhebung Spesem Verw.Strafen Schifffahrt</t>
  </si>
  <si>
    <t>Recupero licenza caccia</t>
  </si>
  <si>
    <t>Einhebung Jagdlizenz</t>
  </si>
  <si>
    <t>Recupero licenza caccia - interessi</t>
  </si>
  <si>
    <t>Einhebung Jagdlizenz - Zinsen</t>
  </si>
  <si>
    <t>Recupero licenza caccia - sanzione pecuniaria</t>
  </si>
  <si>
    <t>Einhebung Jagdlizenz - Geldstrafe</t>
  </si>
  <si>
    <t>Recupero licenza caccia - oneri accessori</t>
  </si>
  <si>
    <t>Einhebung Jagdlizenz - Zusatzspesen</t>
  </si>
  <si>
    <t>Recupero licenza pesca</t>
  </si>
  <si>
    <t>Einhebung Fischerlizenz</t>
  </si>
  <si>
    <t>Recupero licenza pesca - interessi</t>
  </si>
  <si>
    <t>Einhebung Fischerlizenz - Zinsen</t>
  </si>
  <si>
    <t>Recupero licenza pesca - soprattassa</t>
  </si>
  <si>
    <t>Einhebung Fischerlizenz - Steuerzuschlag</t>
  </si>
  <si>
    <t>Recupero licenza pesca - oneri accessori</t>
  </si>
  <si>
    <t>Einhebung Fischerlizenz - Zusatzspesen</t>
  </si>
  <si>
    <t>Canone di concessione per coltivazione di minerali r.d.29/07/1927 n.1443 l.r.13/04/2001 n.11</t>
  </si>
  <si>
    <t>Konzessionsgebuehr fuer Mineralienabbau K.D.29/07/1927 Nr.1443 R.G.13/04/2001 Nr.11</t>
  </si>
  <si>
    <t>Canone per permesso di ricerca minerali r.d.29/07/1927 n.1443 l.r.13/04/2001 n.11</t>
  </si>
  <si>
    <t>Gebuehr fuer Ermaechtigung Mineraliensuche K.D.29/07/1927 Nr.1443 R.G.13/0472001 Nr.11</t>
  </si>
  <si>
    <t>Interessi legali per ritardato pagamento canone e permessi di ricerca minerali</t>
  </si>
  <si>
    <t>gesetzl.Zinsen fuer verspaetete Zahlung Gebuher und Ermaechtigungen Mineraliensuche</t>
  </si>
  <si>
    <t>Contributo annuale O.N.A.O.S.I.  l. 7/7/1901</t>
  </si>
  <si>
    <t>Jahresbeitrag ONAOSI G.7/7/1901</t>
  </si>
  <si>
    <t>Quote riscaldamento - interessi</t>
  </si>
  <si>
    <t>Heizungsquote - Zinsen</t>
  </si>
  <si>
    <t>Min. Econ. e Fin.-rec.crediti per danno erariale a seguito sentenza Corte dei Conti D.P.R.  260/98</t>
  </si>
  <si>
    <t>Wirt.+Fin.Min.-Forderungseinh.fuer Staatsschaden infolge Urteil Rechnungshof DPR260/98</t>
  </si>
  <si>
    <t>Min. Econ. Fin.-rec.crediti per danno erariale a seguito sentenza Corte dei Conti D.P.R. 260/98 int.</t>
  </si>
  <si>
    <t>Wirt.+Fin.Min.-Forderungseinh.fuer Staatsschaden infolge Urteil Rechnungshof DPR260/98 Zins</t>
  </si>
  <si>
    <t>Crediti riconosciuti all'amministrazione regionale in atti del processo</t>
  </si>
  <si>
    <t>der Regionalverwaltung zuerkannte Guthaben in Prozessakten</t>
  </si>
  <si>
    <t>Imposte di bollo</t>
  </si>
  <si>
    <t>Stempelsteuern</t>
  </si>
  <si>
    <t>Gerichtskanzlei- und Sekretariatsgebuehren</t>
  </si>
  <si>
    <t>Summen zu ueberweisen Gerichtsvollzieher</t>
  </si>
  <si>
    <t>Ministero Infrastrutture e Trasporti - recupero somme</t>
  </si>
  <si>
    <t>Infrastruktur-und Transportminist. -Einhebung Summen</t>
  </si>
  <si>
    <t>Ministero Infrastrutture e Trasporti - recupero somme - interessi</t>
  </si>
  <si>
    <t>Infrastruktur-und Transportminist. -Einhebung Summen - Zinsen</t>
  </si>
  <si>
    <t>Min. Economia e Finanze - recupero spese relativo a rec.crediti a seguito sentenza Corte dei Conti</t>
  </si>
  <si>
    <t>Wirt.-und Finanzmin.-Einhebung Spesen betreff. Forderungen infolge Urteil Rechnungshof</t>
  </si>
  <si>
    <t>Sanz amm ve l 689/81 capitaneria di porto  -    I.N.P.S.</t>
  </si>
  <si>
    <t>Verw.Strafen G.689/81 Hafenkommando - NISF</t>
  </si>
  <si>
    <t>Magg. rit.pag. l. 689/81 capitaneria di porto   -   I.N.P.S.</t>
  </si>
  <si>
    <t>Aufschl.versp.Zahl. G.689/81 Hafenkommando - NISF</t>
  </si>
  <si>
    <t>Farmacisti ente naz.le previd. assist.- interessi di maggiore rateazione</t>
  </si>
  <si>
    <t>Apotherker Nat.Koerp.Fuers.Vors.-Zinsen Mehrratenaufteilung</t>
  </si>
  <si>
    <t>Ministero Sviluppo Economico  - registro somme rev agev l.219</t>
  </si>
  <si>
    <t>Ministerium Wirtschaftsentwicklung-Register Summen Widerruf Beguenst. G.219</t>
  </si>
  <si>
    <t>Surroga per erogazioni ex legge 512/99</t>
  </si>
  <si>
    <t>Einsetzung fuer Auszahlungen laut Gesetz 512/99</t>
  </si>
  <si>
    <t>Canone comunale sulla pubblicita' -int. di maggiore rateazione</t>
  </si>
  <si>
    <t>Gemeindegebuehr auf Werbung -Zinsen auf Mehrratenzahlung</t>
  </si>
  <si>
    <t>Interessi maggiore rateazione l.689/81(direz.prov.le lavoro)  istituto naz le previdenza sociale</t>
  </si>
  <si>
    <t>Zinsen Mehrratenzahlung G.689/81 (Pro.Arbeitsdirektion) Nat.Vorsorgeanstalt</t>
  </si>
  <si>
    <t>Sanzioni amministrative in materia d'olio di oliva</t>
  </si>
  <si>
    <t>Verwaltungsstrafen im Bereich Olivenoel</t>
  </si>
  <si>
    <t>Recupero quota associativa</t>
  </si>
  <si>
    <t>Einhebung Mitgliedsquote</t>
  </si>
  <si>
    <t>Condono I.C.I.  rate non solute</t>
  </si>
  <si>
    <t>ICI-Erlass nicht bezahlte Raten</t>
  </si>
  <si>
    <t>Condono I.C.I.  rate non solute - sanzione</t>
  </si>
  <si>
    <t>ICI-Erlass nicht bezahlte RateN - Strafe</t>
  </si>
  <si>
    <t>Condono I.C.I.  rate non solute - interessi legali</t>
  </si>
  <si>
    <t>ICI-Erlass nicht bezahlte Raten - gesetzliche Zinsen</t>
  </si>
  <si>
    <t>Penale di cui all' art 1,comma 5 bis, del d.l. 8/07/02 n.138 conv. con modif nella l. 8/08/02 n.178</t>
  </si>
  <si>
    <t>Poenale laut Art. 1, Absatz 5 bis, des G.D. 8/07/02 Nr.138 umgew. mit Abaend.ins G. 8/08/02 Nr.178</t>
  </si>
  <si>
    <t>Prelievo erariale acquisto cartelle bingo e compenso all'affidatario del gioco artt5/7dm.31/1/00 n29</t>
  </si>
  <si>
    <t>Staatl.Abschoepfung Erwerb Bingo-Karten+Entgelt an den Spiebeauftragten Art.5/7MD.31/1/00Nr.29</t>
  </si>
  <si>
    <t>Spese di scritturazione copia e registrazione delle convenzioni di concessione</t>
  </si>
  <si>
    <t>Eintragungsgebuehr Kopie und Registrierung der Konzessionsvertraege</t>
  </si>
  <si>
    <t>Recupero quota associativa - interessi</t>
  </si>
  <si>
    <t>Einhebung Milchquote - Zinsen</t>
  </si>
  <si>
    <t>Sanzioni amministrative in materia d'olio di oliva - interessi</t>
  </si>
  <si>
    <t>Verwaltungsstrafen im Bereich Olivenoel - Zinsen</t>
  </si>
  <si>
    <t>Rec. spese  l. 689/81 decreto Ronchi in campo ambientale 22/97</t>
  </si>
  <si>
    <t>Einhebung Spesen G.689/81 Ronchidekret im Umweltbereich 22/97</t>
  </si>
  <si>
    <t>Prelievo sup. latte di vacca l.119/03 art.1 comma 9</t>
  </si>
  <si>
    <t>Zus.Abschoepfung Kuhmilch G.119/03 Art.1 Absatz 9</t>
  </si>
  <si>
    <t>Interessi prelievi supplementari reg.ce 1392/01 art.8 comma 2</t>
  </si>
  <si>
    <t>Zinsen Zusatzabschoepfungen EU-Verord. 1392/01 Art.8 Absatz 2</t>
  </si>
  <si>
    <t>Sanzione amministrativa prelievo supp. latte di vacca l.119/03 art.5 comma 5</t>
  </si>
  <si>
    <t>Verwaltungsstrafe zus.Abschoepfung Kuhmilch G.119/03 Art.5 Absatz 5</t>
  </si>
  <si>
    <t>Magg. rit. pag. sanz. amm.va prelievo supp. latte di vacca l.119/03 art.5 comma 5</t>
  </si>
  <si>
    <t>Aufschlag versp.Zahl. Verw.Strafe zus.Abschoepfung Kuhmilch G.119/03 Art.5 Absatz 5</t>
  </si>
  <si>
    <t>Sanzioni per abusivismo edilizio in aree a tutela paesaggistica  anno 2001 e prec.- Tes.reg.Sicilia</t>
  </si>
  <si>
    <t>Strafen fuer Bauvergehen in Landschaftsschutzgebieten Jahr 2001 und vorh.-Schatz.Reg.Sizilien</t>
  </si>
  <si>
    <t>Magg.rit.pag. sanz. per abusivismo edil.in aree a tutela paesagg. anno 2001 e prec.- Tes.reg.Sicilia</t>
  </si>
  <si>
    <t>Aufschl.versp.Zahl.Straf. Bauvergehen in Landsch.Schutgeb. Jahr 2001+vorh.-Schatz.Reg.Sizilien</t>
  </si>
  <si>
    <t>Sanzioni per abusivismo edilizio in aree a tutela paesaggistica  da anno 2002 -Tes.reg.Sicilia</t>
  </si>
  <si>
    <t>Strafen fuer Bauvergehen in Landschaftsschutzgebieten ab Jahr 2002 - Schatz.Reg.Sizilien</t>
  </si>
  <si>
    <t>Magg.rit.pag. sanz. per abusivismo edil.in aree a tutela paesagg. da anno 2002 - Tes.reg.Sicilia</t>
  </si>
  <si>
    <t>Aufschlag versp.Zahl.Straf. Bauvergehen in Landsch.Schutgeb. ab Jahr 2002-Schatz.Reg.Sizilien</t>
  </si>
  <si>
    <t>Quota condominiale - interessi</t>
  </si>
  <si>
    <t>Kondominiumsquoten - Zinsen</t>
  </si>
  <si>
    <t>Quota condominiale - spese</t>
  </si>
  <si>
    <t>Kondominiumsquoten - Spesen</t>
  </si>
  <si>
    <t>Maggiore rateazione per risarcimento danno  a seguito di sentenza</t>
  </si>
  <si>
    <t>Mehrratenaufteilung fuer Schadenersatz infolge von Urteil</t>
  </si>
  <si>
    <t>COSAP - sanzione amministrativa  ex art. 63 d.lgs. n.446/97</t>
  </si>
  <si>
    <t>COSAP - Verwaltungsstrafe ex Art. 63 LEG.D. NR.446/97</t>
  </si>
  <si>
    <t>COSAP - interessi su sanzioni ex art. 63 d.lgs. n.446/97</t>
  </si>
  <si>
    <t>COSAP - Zinsen auf Strafen ex Art. 63 D.LGS. N.446/97</t>
  </si>
  <si>
    <t>COSAP - altri diritti ex art. 63 d.lgs. n.446/97</t>
  </si>
  <si>
    <t>COSAP - andere Gebuehren ex Art. 63 D.LGS. N.446/97</t>
  </si>
  <si>
    <t>Consorzio di bonifica</t>
  </si>
  <si>
    <t>Bonifizierungskonsortium</t>
  </si>
  <si>
    <t>Quota associativa - interessi maggiore rateazione</t>
  </si>
  <si>
    <t>Mitgliedsquote - Zinsen Mehrratenaufteilung</t>
  </si>
  <si>
    <t>M.E.F. rec.somme indebite per stipendi Min. Beni e Attivita' Culturali - spese</t>
  </si>
  <si>
    <t>M.E.F. Einbringung nicht geschuldete Summen fuer Gehaelter Kulturministerium - Spesen</t>
  </si>
  <si>
    <t>M.E.F. rec.somme indebite per stipendi Min. Giustizia - spese</t>
  </si>
  <si>
    <t>M.E.F. Einbringung nicht geschuldete Summen fuer Gehaelter Justizminist.- Spesen</t>
  </si>
  <si>
    <t>M.E.F. rec.somme indebite per stipendi Min. Sviluppo Economico - spese</t>
  </si>
  <si>
    <t>M.E.F. Einh.ungesch.Summen fuer Gehaelter Wirtsch.Ministerium-Spesen</t>
  </si>
  <si>
    <t>M.E.F. rec.somme indebite per stipendi Min. Interno  spese</t>
  </si>
  <si>
    <t>M.E.F. Einbringung nicht geschuldete Summen fuer Gehaelter Innenminist.- Spesen</t>
  </si>
  <si>
    <t>M.E.F. rec.somme indebite per stipendi Min. Lavoro e Politiche Sociali - spese</t>
  </si>
  <si>
    <t>M.E.F. Einbringung nicht geschuldete Summen fuer Gehaelter Arbeitsminist.- Spesen</t>
  </si>
  <si>
    <t>M.E.F. rec.somme indebite per stipendi Min. Istruzione Universita' e Ricerca -spese</t>
  </si>
  <si>
    <t>M.E.F. Einbringung nicht geschuldete Summen fuer Gehaelter Unterrichtminist.- Spesen</t>
  </si>
  <si>
    <t>M.E.F. rec.somme indebite per stipendi Min. Salute - spese</t>
  </si>
  <si>
    <t>M.E.F. Einbringung nicht geschuldete Summen fuer Gehaelter Gesundheitsminist.- Spesen</t>
  </si>
  <si>
    <t>M.E.F. rec.somme indebite per stipendi Min. Economia e Finanze - spese</t>
  </si>
  <si>
    <t>M.E.F. Einbringung nicht geschuldete Summen fuer Gehaelter Wirtsch.+Finanzminist.- Spesen</t>
  </si>
  <si>
    <t>M.E.F. rec.somme indebite per stipendi Min. Infrastrutture e Trasporti - spese</t>
  </si>
  <si>
    <t>M.E.F. Einbringung nicht geschuldete Summen fuer Gehaelter Transportminist.- Spesen</t>
  </si>
  <si>
    <t>Ministero Politiche Agricole e Forestali serv. C.I.T.E.S. - sanzioni legge 150 del 07/02/92</t>
  </si>
  <si>
    <t>Ministerium fuer Land-und Forstwirtschaft Dienst. CITES - Strafen Gesetz 150 vom 07/02/92</t>
  </si>
  <si>
    <t>Ministero Politiche Agricole e Forestali serv. C.I.T.E.S. - maggiorazione</t>
  </si>
  <si>
    <t>Ministerium fuer Land-und Forstwirtschaft Dienst. CITES - Aufschlag</t>
  </si>
  <si>
    <t>Ministero Politiche Agricole e Forestali serv. C.I.T.E.S. - spese</t>
  </si>
  <si>
    <t>Ministerium fuer Land-und Forstwirtschaft Dienst. CITES - Spesen</t>
  </si>
  <si>
    <t>Recupero crediti a seguito di sentenza del Giudice di Pace</t>
  </si>
  <si>
    <t>Einhebung Forderungen infolge von Urteil des Friedensgerichts</t>
  </si>
  <si>
    <t>Recupero crediti a seguito di sentenza del Giudice di Pace - interessi</t>
  </si>
  <si>
    <t>Einhebung Forderungen infolge von Urteil des Friedensgerichts-Zinsen</t>
  </si>
  <si>
    <t>Recupero crediti a seguito di sentenza del Giudice di Pace - spese</t>
  </si>
  <si>
    <t>Einhebung Forderungen infolge von Urteil des Friedensgerichts-Spesen</t>
  </si>
  <si>
    <t>Contrav.codice strada (Direz.Prov.le del Lavoro)  erario-tramite Tesoreria Prov.Stato</t>
  </si>
  <si>
    <t>Uebertretung Str.Verk.Ordn. (Prov.Direktion Arb.Amt) Staat-mittels Prov.Schatzamt</t>
  </si>
  <si>
    <t>Magg.contravv.cod.strada (Direz.Prov.le del Lavoro)  erario-tramite Tesoreria Prov.Stato</t>
  </si>
  <si>
    <t>Aufschl.Uebertret. Str.Verk.Ordn. (Prov.Direktion Arb.Amt) Staat-mittels Prov.Schatzamt</t>
  </si>
  <si>
    <t>Penale prevista art.1 comma 56bis legge 8/08/02 n.178 - interessi</t>
  </si>
  <si>
    <t>Poenale Laut Art. 1, Absatz 56bis Gesetz 8/08/02 Nr.178 - Zinsen</t>
  </si>
  <si>
    <t>Prelievo erariale acquisto cartelle bingo,compenso affidatario gioco artt5/7dm.31/1/00 n29-interessi</t>
  </si>
  <si>
    <t>Zinsen</t>
  </si>
  <si>
    <t>Monopoli di Stato  divisione concessioni gioco bingo spese di notifica</t>
  </si>
  <si>
    <t>Staatsmonopole Abteilung Konzessionen Bingospiel Zustellungsspesen</t>
  </si>
  <si>
    <t>Disinquinamento acque insediamenti produttivi - interessi</t>
  </si>
  <si>
    <t>Klaerung Wasser Produktionsstaetten - Zinsen</t>
  </si>
  <si>
    <t>Cassa nazionale geometri interessi maggiore rateazione</t>
  </si>
  <si>
    <t>Nationale Kasse Geometer Zinsen Mehrratenaufteilung</t>
  </si>
  <si>
    <t>Rifiuti solidi in discarica l.r. 6/97 art.2 sanz. per omessa dichiarazione</t>
  </si>
  <si>
    <t>Muellablagerung R.G. 6/97 Art.2 Strafe fuer unterlassene Erklaerung</t>
  </si>
  <si>
    <t>Rifiuti solidi in discarica l.r. 6/97 art.2 sanz. per omessa registrazione</t>
  </si>
  <si>
    <t>Muellablagerung R.G. 6/97 Art.2 Strafe fuer unterlassene Registrierung</t>
  </si>
  <si>
    <t>Contributo veterinario d. lgs. 432/98 art 1</t>
  </si>
  <si>
    <t>Veterinarbeitrag LEG.D. 432/98 Art. 1</t>
  </si>
  <si>
    <t>Contributo veterinario d. lgs. 432/98 art 1 - interessi</t>
  </si>
  <si>
    <t>Veterinarbeitrag LEG.D. 432/98 Art. 1 - Zinsen</t>
  </si>
  <si>
    <t>Diritti per concessioni e autorizzazioni d. lgs 285/92 art. 228 comma 5</t>
  </si>
  <si>
    <t>Gebuehren fuer Konzessionen und Ermaechtigungen leg.D.285/92 Art.228 Absatz 5</t>
  </si>
  <si>
    <t>Interessi su diritti per concessioni e autorizzazioni d. lgs 285/92 art 228 comma 5</t>
  </si>
  <si>
    <t>Zinsen auf Gebuehren fuer Konzessionen und Ermaechtigungen leg.D.285/92 Art.228 Absatz 5</t>
  </si>
  <si>
    <t>Trivellazione abusiva di pozzi</t>
  </si>
  <si>
    <t>rechtswidrige Bohrung von Brunnen</t>
  </si>
  <si>
    <t>Spese contatore interessi</t>
  </si>
  <si>
    <t>Spesen Zaehler Zinsen</t>
  </si>
  <si>
    <t>Ministero Economia e Finanze - recupero crediti erariali interessi maggiori rateazioni</t>
  </si>
  <si>
    <t>Wirtschafts-und Finanzministerium-Einhebung Staatsforderungen Zinsen Mehrratenaufteilung</t>
  </si>
  <si>
    <t>Interessi maggiore rateazione l.689/81-art.27,2-3 capov. l.56/87  (Dir.Prov.Lav.) erario</t>
  </si>
  <si>
    <t>Zinsen Mehrratenaufteilung G.689/81-Art.27,Abs.2-3, G.56/87 (Prov.Arb.Amt) Staat</t>
  </si>
  <si>
    <t>Allacciamento energia elettrica</t>
  </si>
  <si>
    <t>Anschluss Elektroenergie</t>
  </si>
  <si>
    <t>Allacciamento energia elettrica - interessi</t>
  </si>
  <si>
    <t>Anschluss Elektroenergie - Zinsen</t>
  </si>
  <si>
    <t>Recupero crediti a seguito di sentenza</t>
  </si>
  <si>
    <t>Einzug von Forderungen nach Urteil</t>
  </si>
  <si>
    <t>Recupero crediti a seguito di sentenza - interessi</t>
  </si>
  <si>
    <t>Einhebung Forderungen infolge Urteil Oberlandesgericht - Zinsen</t>
  </si>
  <si>
    <t>Recupero crediti a seguito di sentenza - spese</t>
  </si>
  <si>
    <t>Einzug von Forderungen nach Urteil - Spesen</t>
  </si>
  <si>
    <t>E.N.P.A.M. - quota b fondo generale - sanzioni</t>
  </si>
  <si>
    <t>E.N.P.A.M. - Strafen an den Fonds der Freiberufe</t>
  </si>
  <si>
    <t>Tariffa igiene ambientale - interessi maggiore rateazione</t>
  </si>
  <si>
    <t>Tarif Hygiene Umwelt - Zinsen Mehrratenaufteilung</t>
  </si>
  <si>
    <t>E.N.P.A.M. - quota b fondo generale - contributo previdenziale obbligatorio</t>
  </si>
  <si>
    <t>E.N.P.A.M. - Quote B Generalfonds - obligatorischer Vorsorgebeitrag</t>
  </si>
  <si>
    <t>Ministero delle Comunicazioni-recupero somme indebitamente percepite</t>
  </si>
  <si>
    <t>Ministerium Meldewesen-Einbringung ungeschuldet erhaltener Summen</t>
  </si>
  <si>
    <t>Ministero Sviluppo Economico  - revoca agevolazioni attivita' produttive l.488/92</t>
  </si>
  <si>
    <t>Ministerium Wirtschaftsentwicklung-Widerruf Beguenstigungen Produktionstaetigkeit. G.488/92</t>
  </si>
  <si>
    <t>Contrib. spese ispezioni ordinarie - interessi maggior rateazione</t>
  </si>
  <si>
    <t>Beitrag Spesen ordentl.Inspektionen-Zinsen Mehrratenaufteilung</t>
  </si>
  <si>
    <t>Raccolta differenziata rifiuti biologici</t>
  </si>
  <si>
    <t>getrennte Biomuellsammlung</t>
  </si>
  <si>
    <t>Raccolta differenziata cartoni</t>
  </si>
  <si>
    <t>getrennte Kartonagesammlung</t>
  </si>
  <si>
    <t>Raccolta differenziata olii e grassi</t>
  </si>
  <si>
    <t>getrennte Sammlung Oele und Fette</t>
  </si>
  <si>
    <t>Spese di giud. conseguenti a sent. su ricorso disposto dalla l.689/81 art.204 bis e 205 del c.d.s.</t>
  </si>
  <si>
    <t>Rechtsspesen infolge Urteil nach Rekurs laut G. 689/81 Art.204 bis und 205 der Str.V.O.</t>
  </si>
  <si>
    <t>Min.Giustizia-risarcimento danno erar. a seguito sent. Trib. Corte d'appello,Corte di cassazione</t>
  </si>
  <si>
    <t>Justizmin.-Schadensersatz Staat infolge Urteil Landesger. Oberlandesger. Kassationsger.</t>
  </si>
  <si>
    <t>Rec spese  l 689/81( amm.ne comunale)  azienda sanitaria locale</t>
  </si>
  <si>
    <t>Einhebung Spesen G.689/81(Gemeindeverwaltung) lokaler Sanitaetsbetrieb</t>
  </si>
  <si>
    <t>M.E.F. recupero somme indebitamente corrisposte su pensioni</t>
  </si>
  <si>
    <t>M.E.F. Einhebung unrechtm. auf Pensionen uerberwiesener Summen</t>
  </si>
  <si>
    <t>M.E.F. recupero somme indebitamente corrisposte su pensioni - interessi</t>
  </si>
  <si>
    <t>M.E.F. Einhebung unrechtm. auf Pensionen uerberwiesener Summen-Zinsen</t>
  </si>
  <si>
    <t>M.E.F. recupero somme indebitamente corrisposte su pensioni spese</t>
  </si>
  <si>
    <t>M.E.F. Einhebung unrechtm. auf Pensionen uerberwiesener Summen-Spesen</t>
  </si>
  <si>
    <t>Oneri annuali  per le autorizzazioni delle pesche speciali - art. 30 d.m. 26/07/95 - erario</t>
  </si>
  <si>
    <t>Jahresgebuehr fuer Ermaechtigung der Spezialfischereien-Art.30 M.D.26/07/95-Staat</t>
  </si>
  <si>
    <t>Spese l.689/81 (uff. sanita' marit. aerea)erario-tramite Tesoreria Prov.Stato</t>
  </si>
  <si>
    <t>Spesen G.689/81 (Sanitaet Meer.Luft.) Staat-mittels Provinzschatzamt</t>
  </si>
  <si>
    <t>Sanz. amm. in  materia di etichettatura di prodotti alimentari d. lvo n.109/92 regione Sicilia</t>
  </si>
  <si>
    <t>Verw.Strafe in Bereich Etikettierung Lebensmittelprod. G.V.D. Nr.109/92 - Region Sizilien</t>
  </si>
  <si>
    <t>Magg. rit. pag  sanz. amm in materia di etichettatura di prod. alimentari d.ivo n.109/92 reg. sic.</t>
  </si>
  <si>
    <t>Aufschlag versp.Zahl. Verw.Strafe in Bereich Etikettierung Lebensmittelprod G.V.D. Nr.109/92</t>
  </si>
  <si>
    <t>Interessi maggiore rateazione (Ministero delle Comunicazioni) erario</t>
  </si>
  <si>
    <t>Zinsen Mehrratenaufteilung (Kommunikationsministerium) Staat</t>
  </si>
  <si>
    <t>Ministero Beni Culturali - recupero crediti a seguito di sentenza Corte dei Conti</t>
  </si>
  <si>
    <t>Kulturministerium-Forderungseinhebung infolge Urteil Rechnungshof</t>
  </si>
  <si>
    <t>Ministero Beni Culturali - recupero crediti a seguito di sentenza Corte dei Conti - interessi</t>
  </si>
  <si>
    <t>Kulturministerium-Forderungseinhebung infolge Urteil Rechnungshof-Zinsen</t>
  </si>
  <si>
    <t>Ministero Beni Culturali - recupero crediti a seguito di sentenza Corte dei Conti - spese</t>
  </si>
  <si>
    <t>Kulturministerium-Forderungseinhebung infolge Urteil Rechnungshof-Spesen</t>
  </si>
  <si>
    <t>Tributi comunali - interessi maggiore rateazione</t>
  </si>
  <si>
    <t>Gemeindeabgaben-Zinsen Mehrratenaufteilung</t>
  </si>
  <si>
    <t>Ministero Sviluppo Economico - revoca contributi l.662 del 23/12/96 -interessi maggiore rateazione</t>
  </si>
  <si>
    <t>Ministerium Wirtschaftsentwiklung-Widerruf Beitraege G.662/96-Zinsen Mehrratenauft.</t>
  </si>
  <si>
    <t>Corrispettivo controllo combustione impianti termici civili abit l.10/91 e D.P.R. 412/93 - interessi</t>
  </si>
  <si>
    <t>Entgelt Kontroll Verbrennung Wohnheizwerke G.10/91 und D.P.R. 412/93 - Zinsen</t>
  </si>
  <si>
    <t>Recupero spese -  Tesoreria  regionale siciliana</t>
  </si>
  <si>
    <t>Einhebung Spesen - Regionalschatzamt Sizilien</t>
  </si>
  <si>
    <t>Tassa concessione governativa regionale Reg.Sicilia</t>
  </si>
  <si>
    <t>Konzenssionsgebuehr Regionalregierung Reg. Sizilien</t>
  </si>
  <si>
    <t>Monopoli di Stato - prelievo erariale unico (PREU)</t>
  </si>
  <si>
    <t>Staatsmonopoloe-Einheitl.Staatl.Abschoepfung (PREU)</t>
  </si>
  <si>
    <t>Monopoli di Stato - prelievo erariale unico (PREU) - sanzione dovuta per omesso o tardivo pagamento</t>
  </si>
  <si>
    <t>Staatsmonopoloe-Einheitl.Staatl.Abschoepfung (PREU)-Strafe fuer unterl.oder verspaet. Zahlung</t>
  </si>
  <si>
    <t>Monopoli di Stato - prelievo erariale unico (PREU) -interessi di mora per omesso o tardivo pagamento</t>
  </si>
  <si>
    <t>Staatsmonopoloe-Einheitl.Staatl.Abschoepfung (PREU)-Verzugszinsen fuer unterl.oder verspaet. Zahlung</t>
  </si>
  <si>
    <t>Canone occupazione temporanea spazi aree pubbliche - rec. spese di notifica</t>
  </si>
  <si>
    <t>Gebuehr fuer zeitw.Besetzung von oeffentl. Grund - Einhebung Zustellungsspesen</t>
  </si>
  <si>
    <t>Canone occupazione temporanea spazi aree pubbliche - ulteriori interessi per iscrizione a ruolo</t>
  </si>
  <si>
    <t>Gebuehr fuer zeitw.Besetzung von oeffentl. Grund-zusaetzl.Zinsen fuer Hebelisteneintragung</t>
  </si>
  <si>
    <t>Canone occupazione permanente spazi aree pubbliche - rec. spese di notifica</t>
  </si>
  <si>
    <t>Gebuehr fuer dauernde Besetzung von oeffentl. Grund-Einhebung Zustellungsspesen</t>
  </si>
  <si>
    <t>Canone occupazione permanente spazi aree pubbliche - ulteriori interessi per iscrizione a ruolo</t>
  </si>
  <si>
    <t>Gebuehr fuer dauernde Besetzung von oeffentl. Grund-zusaetzl.Zinsen fuer Hebelisteneintragung</t>
  </si>
  <si>
    <t>Interessi maggiore rateazione (Direz. Prov le Lavoro) ente naz prev ass lavorat spettacolo</t>
  </si>
  <si>
    <t>Zinsen Mehrratenaufteilung (Provinzdirektion Arbeit) ENPALS</t>
  </si>
  <si>
    <t>Maggiore rateazione l.689/81(Capitaneria di porto)erario tramite Tesoreria Prov.Stato</t>
  </si>
  <si>
    <t>Mehrratenaufteilung G.689/81 (Hafenkommando) Provinzialamt des Staatsschatzamtes</t>
  </si>
  <si>
    <t>Sanzioni amm.ve legge 689/81 art. 27 e legge 386/1990 - interessi maggiori rateazioni</t>
  </si>
  <si>
    <t>Verwaltungsstrafen Gesetz 689/81 Art. 27 und Gesetz 386/1990 - Zinsen Ratenaufteilung</t>
  </si>
  <si>
    <t>Canone occupazione permanente spazi aree pubbliche - interessi maggiori rateazioni</t>
  </si>
  <si>
    <t>Gebuehr staendige Nutzung oeffentlichen Grund und Bodens - Zinsen Mehrratenaufteilung</t>
  </si>
  <si>
    <t>Consumi idrici -  interessi</t>
  </si>
  <si>
    <t>Wasserverbrauch - Zinsen</t>
  </si>
  <si>
    <t>Interessi maggior rateazione l.689/81 ( ex U.P.I.C.A.) Tesoreria regionale siciliana</t>
  </si>
  <si>
    <t>Zinsen Mehrratenaufteilung Verw.Str. G.689/81 (ex U.P.I.C.A.) Reg.Schatzamt Sizilien</t>
  </si>
  <si>
    <t>Interessi magg. rateaz. l.689/81(min.pol.agr-isp.cen.rep.fr)erario tramite Tesoreria Prov.Stato</t>
  </si>
  <si>
    <t>Zins. Mehrratenauft. G.689/81 (Landwirtsch.Min.-Iinsp.) Provinzialamt des Staatsschatzamtes</t>
  </si>
  <si>
    <t>Interessi magg. rateaz  l.689/81 (ispettorato Prov. del lavoro)    bilancio regione Sicilia</t>
  </si>
  <si>
    <t>Zins. Mehrratenauft. G.689/81 (Prov.Arbeitsinspektorat) Bilanz Region Sizilien</t>
  </si>
  <si>
    <t>Interessi maggiore rateazione  (Ispet.Prov. del lavoro)  Reg.Sic.-ass.to lav.prev.soc.- cas.amm</t>
  </si>
  <si>
    <t>Zinsen Mehrratenauft.G.689/81 (Arbeitsinspektorat) Region Sizilien-Verein.Vorsorge-Krankenk.</t>
  </si>
  <si>
    <t>Recupero crediti - l. 17/02/1982 n. 46 - interessi maggiore rateazione</t>
  </si>
  <si>
    <t>Einbringung Forderung G.17/2/82 Nr.46 - Zinsen Mehrratenaufteilung</t>
  </si>
  <si>
    <t>Contributo d.m. 5 febbraio 1998 - interessi maggior rateazione</t>
  </si>
  <si>
    <t>Beitrag M.D. 5. Februar 1998 - Zinsen Mehrratenaufteilung</t>
  </si>
  <si>
    <t>Ufficiali giudiziari, aiutanti e coadiutori - interessi maggiore rateazione</t>
  </si>
  <si>
    <t>Gerichtsvollzieher, Assistenten und Amtsgehilfen - Zinsen Mehrratenaufteilung</t>
  </si>
  <si>
    <t>Entrate Ministero Econ. e Finanze gia' pertinenza Min. Tesoro - interessi maggiore rateazione</t>
  </si>
  <si>
    <t>Einnahmen Wirtsch.-Finanzministerium ehemals Schatzministerium - Zinsen Mehrratenaufteilung</t>
  </si>
  <si>
    <t>Diritti igienico sanitari per il rilascio certificato di agibilita' D.P.R. 380/01 art.24</t>
  </si>
  <si>
    <t>Hygiene- und Sanitaerrechte fuer Erlass Benutzbarkeitsnachweis DPR 380/01 Art24</t>
  </si>
  <si>
    <t>Diritti igienico sanitari per il rilascio certificato di agibilita' D.P.R. 380/01 art.24-interessi</t>
  </si>
  <si>
    <t>Hygiene- und Sanitaerrechte fuer Erlass Benutzbarkeitsnachweis DPR 380/01 Art24-Zinsen</t>
  </si>
  <si>
    <t>Diritti igienico sanitari per il rilascio certificato di agibilita' D.P.R. 380/01 art.24 - sanzioni</t>
  </si>
  <si>
    <t>Hygiene- und Sanitaerrechte fuer Erlass Benutzbarkeitsnachweis DPR 380/01 Art24-Strafen</t>
  </si>
  <si>
    <t>Diritti igienico sanitari per il rilascio certificato di agibilita' D.P.R.380/01 art.24 - rec. Spese</t>
  </si>
  <si>
    <t>Hygiene- und Sanitaerrechte fuer Erlass Benutzbarkeitsnachweis DPR 380/01 Art24-Einbr.Spesen</t>
  </si>
  <si>
    <t>Ministero Comunicazioni- sanzione amministrativa - d.lgs. 259/2003 - Phone Center</t>
  </si>
  <si>
    <t>Kommunikationsministerium-Verwaltungsstrafe-leg.D. 259/2003 - Phone Center</t>
  </si>
  <si>
    <t>Ministero Comunicazioni- sanzione amministrativa - d.lgs. 259/2003 - Phone Center - maggiorazione</t>
  </si>
  <si>
    <t>Kommunikationsministerium-Verwaltungsstrafe-leg.D. 259/2003 - Phone Center-Aufschlag</t>
  </si>
  <si>
    <t>Ministero Comunicazioni - proventi prestazioni conto terzi emittenti private</t>
  </si>
  <si>
    <t>Kommunikationsministerium-Ertraege Leistungen Rechnung Dritter Privatsender</t>
  </si>
  <si>
    <t>Ministero Comunicazioni - proventi prestazioni conto terzi emittenti private interessi</t>
  </si>
  <si>
    <t>KommunikationsministeriumErtraege Leistungen Rechnung Dritter Privatsender Zinsen</t>
  </si>
  <si>
    <t>Interessi maggiore rateazione l 689/81(uff circondar. marittimo) erario-tramite Tesoreria Prov.Stato</t>
  </si>
  <si>
    <t>Zinsen Mehrratenaufteilung G.689/81 (Amt Mar.Bezirk) Staat-mittels Prov.Schatzamt</t>
  </si>
  <si>
    <t>Retta di mantenimento di inabili - interessi</t>
  </si>
  <si>
    <t>Gebuehr fuer Unterehalt von Untauglichen-Zinsen</t>
  </si>
  <si>
    <t>Interessi magg. rateazione l.689/81(Direz.Prov.le del lavoro)  fondo pens pers pubbl serv telefonia</t>
  </si>
  <si>
    <t>Zinsen Mehrratenaufteilung G.689/81 (Prov.Arbeitsdirektion) Pens.Fonds oeff.Pers.Telefondienst</t>
  </si>
  <si>
    <t>Recupero spese l.689/81 i=prefettura        b=erario-tramite Tesoreria Prov.Stato int. magg. rateaz.</t>
  </si>
  <si>
    <t>Einhebung Spesen G.689/81 I=Praefektur   B=Staat-mittels Prov.Schatzamt Zinsen Mehrratenauft.</t>
  </si>
  <si>
    <t>Onorari legali</t>
  </si>
  <si>
    <t>Rechtshonorare</t>
  </si>
  <si>
    <t>Monopoli - importi dovuti per scontrini annullati o pagati e non inseriti nel plico contabile-erario</t>
  </si>
  <si>
    <t>Monopole-Betraege fuer annulierte o.bezahlte u.nicht in Buchungsumschlag inser. Belege-Staat</t>
  </si>
  <si>
    <t>Spese di notifica   -  amm.ne autonoma monopoli stato</t>
  </si>
  <si>
    <t>Zustellungsspesen - Autonome Verwaltung Staatsmonopole</t>
  </si>
  <si>
    <t>Canone non ricognitorio - art. 27 d. lgs. 285/92</t>
  </si>
  <si>
    <t>nicht aufgekl. Gebuehr-Art.27 leg.D.285/92</t>
  </si>
  <si>
    <t>Canone non ricognitorio - art. 27 d. lgs. 285/92 - interessi</t>
  </si>
  <si>
    <t>nicht aufgekl. Gebuehr-Art.27 leg.D.285/92 - Zinsen</t>
  </si>
  <si>
    <t>Sanz amm ve L 689/81 del 24/11/81 organismo pagatore regionale</t>
  </si>
  <si>
    <t>Verw.Strafen G.689/81 vom 24/11/81 Regionaler Zahlungsorganismus</t>
  </si>
  <si>
    <t>Maggiorazione ritardato pagamento l.689/81 del 24/11/81 organismo pagatore regionale</t>
  </si>
  <si>
    <t>Aufschlag verspaetete Zahlung G.689/81 vom 24/11/81 Regionaler Zahlungsorganismus</t>
  </si>
  <si>
    <t>Interessi maggior rateazione l.689/81 (prefettura) erario -  tramite tes. prov. Stato</t>
  </si>
  <si>
    <t>Zinsen Mehrratenaufteilung G.689/81 (Praefektur)   Staat-mittels Prov.Schatzamt</t>
  </si>
  <si>
    <t>Recupero spese di giustizia sulla sentenza  (regione Sicilia)            erario</t>
  </si>
  <si>
    <t>Einhebung Rechtsspesen auf Urteil (Region Sizilien)   Staat</t>
  </si>
  <si>
    <t>Canone occupazione permanente spazi aree pubbliche provinciali</t>
  </si>
  <si>
    <t>Gebuehr fuer dauernde Besetzung von oeffentl.Provinzgrund</t>
  </si>
  <si>
    <t>Canone occupazione permanente spazi aree pubbliche provinciali - interessi</t>
  </si>
  <si>
    <t>Gebuehr fuer dauernde Besetzung von oeffentl.Provinzgrund - Zinsen</t>
  </si>
  <si>
    <t>Canone occupazione permanente spazi aree pubbliche provinciali - sanzioni</t>
  </si>
  <si>
    <t>Gebuehr fuer dauernde Besetzung von oeffentl.Provinzgrund - Strafen</t>
  </si>
  <si>
    <t>Canone occupazione temporanea spazi aree pubbliche provinciali</t>
  </si>
  <si>
    <t>Gebuehr fuer zeitweilige Besetzung von oeffentl.Provinzgrund</t>
  </si>
  <si>
    <t>Canone occupazione temporanea spazi aree pubbliche provinciali - interessi</t>
  </si>
  <si>
    <t>Canone occupazione temporanea spazi aree pubbliche provinciali - sanzioni</t>
  </si>
  <si>
    <t>Pagamento in forma rateale prelievo supplementare l.119/03 art. 10 comma 34</t>
  </si>
  <si>
    <t>Ratenzahlung Ergaenzungsentnahme G.119/03 Art.10 Absatz 34</t>
  </si>
  <si>
    <t>Sanz.amm.ve ex art.28 l.r. 10/99 inquinamento atmosferico (provincia) - regione Sicilia</t>
  </si>
  <si>
    <t>Verw.Strafen ex Art.28 R.G.10/99 Atmosferische Verschmutzung(Provinz)-Region Sizilien</t>
  </si>
  <si>
    <t>Sanz.amm.ve ex art.28 l.r. 10/99 inquinamento atmosferico (provincia) - regione Sicilia - interessi</t>
  </si>
  <si>
    <t>Verw.Strafen ex Art.28 R.G.10/99 Atmosferische Verschmutzung(Provinz)-Region Sizilien-Zinsen</t>
  </si>
  <si>
    <t>Interessi maggiore rateazione l.689/81 (prefettura)  erario - tramite Tesoreria Prov. Stato</t>
  </si>
  <si>
    <t>Zinsen Mehrratenaufteilung  G.689/81 (Praefektur)   Staat-mittels Prov.Schatzamt</t>
  </si>
  <si>
    <t>Pagamento in forma rateale prelievo supplementare l.119/03 art. 10 comma 34 - interessi</t>
  </si>
  <si>
    <t>Ratenzahlung Ergaenzungsentnahme G.119/03 Art.10 Absatz 34 - Zinsen</t>
  </si>
  <si>
    <t>Amministrazione prov.le - recupero spese di notifica</t>
  </si>
  <si>
    <t>Provinzverwaltung - Einhebung Zustellungsspesen</t>
  </si>
  <si>
    <t>Recupero crediti - rivalutazione monetaria</t>
  </si>
  <si>
    <t>Einhebung Forderungen-Geldaufwertung</t>
  </si>
  <si>
    <t>A.T.E.R. - canone alloggio</t>
  </si>
  <si>
    <t>ATER - Miete Unterkunft</t>
  </si>
  <si>
    <t>A.T.E.R. - recupero spese</t>
  </si>
  <si>
    <t>ATER - Einhebung Spesen</t>
  </si>
  <si>
    <t>A.T.E.R. - lavori manutenzione</t>
  </si>
  <si>
    <t>ATER - Instandhaltungsarbeiten</t>
  </si>
  <si>
    <t>A.T.E.R. - registrazione contratto</t>
  </si>
  <si>
    <t>ATER - Registriegung Vertrag</t>
  </si>
  <si>
    <t>A.T.E.R. - interessi</t>
  </si>
  <si>
    <t>ATER - Zinsen</t>
  </si>
  <si>
    <t>A.T.E.R. - quota</t>
  </si>
  <si>
    <t>ATER - Quote</t>
  </si>
  <si>
    <t>A.T.E.R. - conguaglio canone</t>
  </si>
  <si>
    <t>ATER - Ausgleich Miete</t>
  </si>
  <si>
    <t>A.T.E.R. - sanzione</t>
  </si>
  <si>
    <t>ATER - Strafe</t>
  </si>
  <si>
    <t>A.T.E.R. - vendita</t>
  </si>
  <si>
    <t>ATER - Verkauf</t>
  </si>
  <si>
    <t>A.T.E.R. riscatto anticipato</t>
  </si>
  <si>
    <t>ATER vorgezogene Abloese</t>
  </si>
  <si>
    <t>Recupero somme indebitamente percepite (commissione tributaria)  erario</t>
  </si>
  <si>
    <t>Einhebunug ungeschuldet eingenommener Summen (Steuerkomminsion) Staat</t>
  </si>
  <si>
    <t>Recupero somme indebitamente percepite (commissione tributaria)  erario - interessi</t>
  </si>
  <si>
    <t>Einhebunug ungeschuldet eingenommener Summen (Steuerkomminsion) Staat-Zinsen</t>
  </si>
  <si>
    <t>Recupero somme  indebitamente percepite</t>
  </si>
  <si>
    <t>Einhebunug ungeschuldet eingenommener Summen</t>
  </si>
  <si>
    <t>Sanzioni per attivita' di discarica abusiva l. r. 6/97 art. 2</t>
  </si>
  <si>
    <t>Strafen fuer illegale Ablagerung R.G.6/97 Art.2</t>
  </si>
  <si>
    <t>Presidenza Consiglio Ministri - recupero somme indebitamente corrisposte</t>
  </si>
  <si>
    <t>Praesidenz Ministerrat - Einhebung ungeschuldet bezahlter Summen</t>
  </si>
  <si>
    <t>Presidenza Consiglio Ministri - recupero somme indebitamente corrisposte - interessi</t>
  </si>
  <si>
    <t>Praesidenz Ministerrat - Einhebung ungeschuldet bezahlter Summen - Zinsen</t>
  </si>
  <si>
    <t>Prelievo sup. latte di vacca l.119/03 art.5 comma 2</t>
  </si>
  <si>
    <t>Erg.Entnahme Kuhmilch G.119/03 Art.5 Absatz 2</t>
  </si>
  <si>
    <t>Interessi prelievo sup. latte di vacca reg. C.E.E. 595/04 art.15 comma 2</t>
  </si>
  <si>
    <t>Zinsen Erg.Entnahme Kuhmilch EU-Ver. 595/04 Art.15 Absatz 2</t>
  </si>
  <si>
    <t>A.T.E.R. - canone</t>
  </si>
  <si>
    <t>ATER - Miete</t>
  </si>
  <si>
    <t>A.T.E.R. - canone locale</t>
  </si>
  <si>
    <t>ATER - Miete Lokal</t>
  </si>
  <si>
    <t>Tariffa smaltimento rifiuti comprensiva di I.V.A. piu' trib. prov.le</t>
  </si>
  <si>
    <t>Muellentsorgungsgebuehr inklusive MwSt und Prov.Abgabe</t>
  </si>
  <si>
    <t>Revoca contributo concesso -  interessi maggiore rateazione</t>
  </si>
  <si>
    <t>Widerruf gewaehrter Beitrag - Zinsen Mehrratenaufteilung</t>
  </si>
  <si>
    <t>COSAP - penalita' per omesso o parziale pagamento</t>
  </si>
  <si>
    <t>COSAP - Strafe fuer unterlassene oder teilweise Bezahlung</t>
  </si>
  <si>
    <t>Recupero spese l.689/81 amministrazione parco naturale</t>
  </si>
  <si>
    <t>Einhebung Spesen G.689/81 Verwaltung Naturpark</t>
  </si>
  <si>
    <t>Consiglio dei Ministri - Crediti derivanti da provvedimenti giurisdizionali</t>
  </si>
  <si>
    <t>Ministerrat - Forderungen aus Gerichtsverfuegungen</t>
  </si>
  <si>
    <t>Consiglio dei Ministri - Crediti derivanti da provvedimenti giurisdizionali - interessi</t>
  </si>
  <si>
    <t>Ministerrat - Forderungen aus Gerichtsverfuegungen - zinsen</t>
  </si>
  <si>
    <t>Consiglio dei Ministri - rivalutazione</t>
  </si>
  <si>
    <t>Ministerrat - Aufwertung</t>
  </si>
  <si>
    <t>Consiglio dei Ministri - recupero spese</t>
  </si>
  <si>
    <t>Ministerrat - Spesenrueckholung</t>
  </si>
  <si>
    <t>Oneri concessori</t>
  </si>
  <si>
    <t>Konzessionsgebuehren</t>
  </si>
  <si>
    <t>Interessi maggiore rateazione mancato pagamento canone alloggio demaniale</t>
  </si>
  <si>
    <t>Zinsen Ratenzahlung Ausstaendigkeit Gebuehr Demanialwohnung</t>
  </si>
  <si>
    <t>Int. magg.rateaz.rec.somme per eduz.abusiva di acqua pubbl.discendenti da sentenze esec reg.Sicilia</t>
  </si>
  <si>
    <t>Zinsen Ratenzahlung widerrechtl. Ableitung oeff. Wasser aus Vollstreckungsurteilen - Reg. Sizilien</t>
  </si>
  <si>
    <t>Imposta regionale sulla benzina l.158/90 - sanzioni</t>
  </si>
  <si>
    <t>Regionalsteuer auf Benzin Ges. 158/90 - Strafen</t>
  </si>
  <si>
    <t>Legge 689/81 sanz. amm.ve diverse dal codice della strada (prefettura) regione Sicilia</t>
  </si>
  <si>
    <t>Ges. 689/81 nicht mit Straÿenkodex zusammenh. Verw.Str. (Praefektur) Reg. Sizilien</t>
  </si>
  <si>
    <t>Sanz.amm. l.689/81 (Assessorato regionale del Lavoro - ipl) bilancio regione Sicilia</t>
  </si>
  <si>
    <t>Verw.Strafe G.689/81 (Assessorat fuer Arbeit - IPL) Haushalt Region Sizilien</t>
  </si>
  <si>
    <t>Mag.rit.pag. l.689/81 (Assessorato regionale del Lavoro - ipl) bilancio regione Sicilia</t>
  </si>
  <si>
    <t>Aufschl.versp.Zahl. G.689/81 (Assessorat fuer Arbeit - IPL) Haushalt Region Sizilien</t>
  </si>
  <si>
    <t>Rec. spese l.689/81 (Assessorato regionale del Lavoro - ipl) bilancio regione Sicilia</t>
  </si>
  <si>
    <t>Einh.Spesen G.689/81(Assessorat fuer Arbeit - IPL) Haushalt Region Sizilien</t>
  </si>
  <si>
    <t>Ministero Sviluppo Economico  - revoca agevolazioni attivita' produttive l.488/92 maggiore rateaz.</t>
  </si>
  <si>
    <t>Ministerium Wirtschaftsentw.-Widerruf Beguenstig.Produktionstaetigk. G.488/92 Mehrratenauft.</t>
  </si>
  <si>
    <t>Interessi maggiore rateazione sanz.amm.ve l.689/81(Capitaneria di porto)  erario</t>
  </si>
  <si>
    <t>Zinsen Mehrratenaufteilung verw.Strafen G.689/81(Hafenbehoerde) Staat</t>
  </si>
  <si>
    <t>I.N.P.G.I. - contributo aggiuntivo</t>
  </si>
  <si>
    <t>INPGI - Zusatzbeitrag</t>
  </si>
  <si>
    <t>Canone occupazione temporanea spazi aree pubbliche - interessi maggiori rateazioni</t>
  </si>
  <si>
    <t>Gebuehr zeitw.Besetzung oeffenlichen Grundes-Zinsen Mehrratenaufteilung</t>
  </si>
  <si>
    <t>Sanz amm.ve pecun.L 689/81 Amm.ne comunale pagamento eff.oltre termini di legge</t>
  </si>
  <si>
    <t>Verw.Strafe G.689/81 Gemeindeverwaltung Zahlung nach Ablauf der gesetzl.Fristen</t>
  </si>
  <si>
    <t>Sanz amm.ve pecun. c.d.s. d.l vo 285/92 amm.ne com.le pagamento effettuato oltre i termini di legge</t>
  </si>
  <si>
    <t>Verw.Strafe C.D.S. LEG.D.285/92 Gemeindeverwaltung Zahlung nach Ablauf der gesetzl.Fristen</t>
  </si>
  <si>
    <t>Commissario di Governo - tariffa per servizio smaltimento rifiuti</t>
  </si>
  <si>
    <t>Regierungskommissar - Gebuerh fuer Muellabfuhrdienst</t>
  </si>
  <si>
    <t>Commissario di Governo - ristori di competenza comuni</t>
  </si>
  <si>
    <t>Regierungskommissar - Mensen in Zustaendigkeit der Gemeinden</t>
  </si>
  <si>
    <t>Commissario di Governo - addizionali di competenza commissariato</t>
  </si>
  <si>
    <t>Regierungskommissar - Zuschlaege in Zustaendigkeit des Kommissariats</t>
  </si>
  <si>
    <t>Commissario di Governo - interessi legali</t>
  </si>
  <si>
    <t>Regierungskommissar - gesetzliche Zinsen</t>
  </si>
  <si>
    <t>Ministero delle Politiche Agricole - occupazione sine titulo bene demaniale</t>
  </si>
  <si>
    <t>Landwirtschaftsministerium - Besetzung ohne Titel eines Demanialgutes</t>
  </si>
  <si>
    <t>Einhebung Forderungen Region Sizilien</t>
  </si>
  <si>
    <t>Recupero spese legge 689/81 art. 27 e legge 386/1990</t>
  </si>
  <si>
    <t>Eintreibung Spesen Gesetz 689/81 Art. 27 und Gesetz 386/1990</t>
  </si>
  <si>
    <t>Ministero delle Politiche Agricole - canone concessione</t>
  </si>
  <si>
    <t>Landwirtschaftsministerium - Konzessionsgebuehr</t>
  </si>
  <si>
    <t>Ministero delle Politiche Agricole - canone concessione interessi</t>
  </si>
  <si>
    <t>Landwirtschaftsministerium - Konzessionsgebuehr Zinsen</t>
  </si>
  <si>
    <t>Interessi maggior rateazione l.689/81(min.pol.agr-isp.cen.rep.fr)erario tramite Tesoreria Prov.Stato</t>
  </si>
  <si>
    <t>Zinsen Mehrratenaufteilung G.689/81 (Land.Min.-Zentr.Insp.)Staat mittels Prov.Schatzsamt</t>
  </si>
  <si>
    <t>Prelievo sup. latte di vacca interessi normativa comunitaria (Euribor)</t>
  </si>
  <si>
    <t>Zus.Abschoepfung Kuhmilch Zinsen Gemeinschaftsbestimmungen(EURIBOR)</t>
  </si>
  <si>
    <t>Prelievo sup. latte di vacca interessi legali normativa nazionale</t>
  </si>
  <si>
    <t>Zus.Abschoepfung Kuhmilch gesetzliche Zinsen nationale Bestimmungen</t>
  </si>
  <si>
    <t>Mancato pagamento canone alloggio demaniale</t>
  </si>
  <si>
    <t>unterlassene Zahlung Mietzins Demanialwohnung</t>
  </si>
  <si>
    <t>Mancato pagamento canone alloggio demaniale - interessi</t>
  </si>
  <si>
    <t>unterlassene Zahlung Mietzins Demanialwohnung - Zinsen</t>
  </si>
  <si>
    <t>Prelievo sup. latte di vacca l.119/03 e successive modifiche e integrazioni - interessi</t>
  </si>
  <si>
    <t>Zus.Abschoepfung Kuhmilch G.119/03 in geltener Fassung - Sizilien</t>
  </si>
  <si>
    <t>Sanz.amm. d.l. 507/99 depenalizz. reati minori (prefettura) reg. Sicilia - interessi maggior rateaz.</t>
  </si>
  <si>
    <t>Verw.Strafe G.V.507/99 Straffreistellung(Praefektur) Reg.Sizilien - Zinsen Mehrratenauft.</t>
  </si>
  <si>
    <t>Spese bollo l.689 (Ispettorato Prov. del Lavoro)   erario</t>
  </si>
  <si>
    <t>Stempelspesen G.689 (Prov.Arbeitsinspektorat) Staat</t>
  </si>
  <si>
    <t>Ministero Istruzione - revoca agevolazioni incentivi alle imprese</t>
  </si>
  <si>
    <t>Unterrichtsministerium-Widerruf Unternehmungsfoerderungen</t>
  </si>
  <si>
    <t>Ministero della Difesa - spese prenotate nei giudizi - tasse bollo - sentenza</t>
  </si>
  <si>
    <t>Verteidigungsministerium-vorgemerkte Verfahrensspesen-Stempelgebuehren-Urteil</t>
  </si>
  <si>
    <t>Ministero della Difesa - spese prenotate nei giudizi -tasse registro</t>
  </si>
  <si>
    <t>Verteidigungsministerium-vorgemerkte Verfahrensspesen-Registergebuehren</t>
  </si>
  <si>
    <t>Ministero della Difesa - spese prenotate nei giudizi - diritti cancelleria</t>
  </si>
  <si>
    <t>Verteidigungsministerium-vorgemerkte Verfahrensspesen-Kanzleigebuehren</t>
  </si>
  <si>
    <t>Retta ricovero casa protetta</t>
  </si>
  <si>
    <t>Heimgebuehr geschuetzte Anstalt</t>
  </si>
  <si>
    <t>Retta ricovero casa protetta - interessi</t>
  </si>
  <si>
    <t>Heimgebuehr geschuetzte Anstalt - Zinsen</t>
  </si>
  <si>
    <t>Contrav.codice strada l.689/81 i=prefettura  b= regione Sicilia - interessi maggiore rateazione</t>
  </si>
  <si>
    <t>Verstoss StVo. G.689/81 I=Praefektur B=Region Zizilien-Zinsen Mehrratenaufteilung</t>
  </si>
  <si>
    <t>Pres. Consiglio Ministri - risarcimento danno erariale sentenza Corte dei Conti</t>
  </si>
  <si>
    <t>Praes. Ministerrat-Staatsschadenersatz Urteil Rechnungshof</t>
  </si>
  <si>
    <t>Pres. Consiglio Ministri - risarcimento danno erariale sentenza Corte dei Conti - interessi</t>
  </si>
  <si>
    <t>Praes. Ministerrat-Staatsschadenersatz Urteil Rechnungshof - Zinsen</t>
  </si>
  <si>
    <t>Pres. Consiglio Ministri - risarcimento danno erariale sentenza Corte dei Conti - spese</t>
  </si>
  <si>
    <t>Praes. Ministerrat-Staatsschadenersatz Urteil Rechnungshof - Spesen</t>
  </si>
  <si>
    <t>Min. Infrastrutture e Trasporti - recupero somme fondi comunitari qcs</t>
  </si>
  <si>
    <t>Transportministerium - Einhebung Summen Gemeinschaftsfonds QCS</t>
  </si>
  <si>
    <t>Min. Infrastrutture e Trasporti - recupero somme fondi comunitari qcs - interessi</t>
  </si>
  <si>
    <t>Transportministerium - Einhebung Summen Gemeinschaftsfonds QCS-Zinsen</t>
  </si>
  <si>
    <t>Ministero Sviluppo Economico  - revoca agevolazioni attivita' prod. legge 140/97</t>
  </si>
  <si>
    <t>Ministerium Wirtschaftsentwicklung-Widerruf Beguenstigungen Prod.Taetigk. Gesetz 140/97</t>
  </si>
  <si>
    <t>Monopoli - penale prevista legge 8/08/02 n.178 interessi maggiore rateazione</t>
  </si>
  <si>
    <t>Monopole-Strafe laut Gesetz 8/08/02 Nr.178 Zinsen Mehrraten</t>
  </si>
  <si>
    <t>Sanzioni  amm. ex  legge 68/99  (Ispettorato prov. del lavoro)  bilancio regione sicilia</t>
  </si>
  <si>
    <t>Verw.Strafen ex G.68/99 (Prov.Arbeitsinspektorat) Bilanz Region Sizilien</t>
  </si>
  <si>
    <t>Magg. rit.pag. ex  legge 68/99  (Ispettorato prov. del Lavoro)  bilancio regione Sicilia</t>
  </si>
  <si>
    <t>Zuschl.vesp.Zahlung ex G.68/99 (Prov.Arbeitsinspektorat) Bilanz Region Sizilien</t>
  </si>
  <si>
    <t>Recupero spese l 689/81 (prefettura)  azienda naz.le aut. strade statali</t>
  </si>
  <si>
    <t>Einhebung Spesen G.689/81 (Praefektur) Nat.Betrieb staatl.Autobahnen</t>
  </si>
  <si>
    <t>Canone concessione immobili - interessi maggiore rateazione</t>
  </si>
  <si>
    <t>Konzessionsgebuehr Immobilie-Zinsen Mehrratenaufteilung</t>
  </si>
  <si>
    <t>Recupero somme a seguito sentenza dell'autorita' giudiziaria ordinaria int. maggiore rateazione</t>
  </si>
  <si>
    <t>Einholung Summen infolge Urteil ordentl.Gerichtsbarkeit Zinsen Mehrratenauft.</t>
  </si>
  <si>
    <t>Ministero delle Comunicazioni sanz. amm. interessi maggiore rateazione</t>
  </si>
  <si>
    <t>Kommunikatinsministerium Verw.Strafe Zinsen Mehrratenaufteilung</t>
  </si>
  <si>
    <t>Ministero Beni Culturali - recupero crediti</t>
  </si>
  <si>
    <t>Kulturministerium - Forderungseinhebung</t>
  </si>
  <si>
    <t>Ministero Beni Culturali - recupero crediti interessi</t>
  </si>
  <si>
    <t>Kulturministerium - Forderungseinhebung Zinsen</t>
  </si>
  <si>
    <t>Muellablagerung R.G. 6/97 Art.2 Strafe unterlassene Zahlung</t>
  </si>
  <si>
    <t>Muellablagerung R.G. 6/97 Art.2 Strafe verspaetete Zahlung</t>
  </si>
  <si>
    <t>M.E.F. rec.somme indebite per stipendi Min. Istruzione Universita' e Ricerca int. maggiore rateaz.</t>
  </si>
  <si>
    <t>Fin.Min. Einh.nicht gesch.Summen fuer Gehaelter Bildungsminist. Zinsen Mehrratenauft.</t>
  </si>
  <si>
    <t>Min. Pol. Agr.Forest.- quote proventi contravvenzionali a favore fondo ass. personale forestale</t>
  </si>
  <si>
    <t>Landwirtsch.Minist.-Anteile Strafeinnahmen zugunsten Fonds Ver.Forstpersonal</t>
  </si>
  <si>
    <t>Servizi pre post scuola</t>
  </si>
  <si>
    <t>vor nach Schul-Dienstleistungen</t>
  </si>
  <si>
    <t>Canone occupazione temporanea spazi aree pubbliche provinciali - spese di notifica</t>
  </si>
  <si>
    <t>Gebuerh zeitweise Besetzung oeffentl.Prov.Grundes - Zustellungsspesen</t>
  </si>
  <si>
    <t>Recupero spese sanz. amm. l. 689/81 az. servizi municipalizzati</t>
  </si>
  <si>
    <t>Einhebung Spesen Verw.Strafe G.689/81Gemeindeeigener Betrieb</t>
  </si>
  <si>
    <t>Recupero I.V.A. acque reflue</t>
  </si>
  <si>
    <t>Einhebung MwSt Abwasser</t>
  </si>
  <si>
    <t>Acque reflue interessi maggiore rateazione</t>
  </si>
  <si>
    <t>Abwasser Zinsen Mehrratenaufteilung</t>
  </si>
  <si>
    <t>Spese a carico acque reflue</t>
  </si>
  <si>
    <t>Spesen zu Lasten Abwasser</t>
  </si>
  <si>
    <t>Recupero crediti erariali - spese</t>
  </si>
  <si>
    <t>Einhebung Aerarialguthaben-Spesen</t>
  </si>
  <si>
    <t>Recupero somme indebitamente corrisposte - regione Sicilia</t>
  </si>
  <si>
    <t>Einhebung nicht geschuldeter Summen-Region Sizilien</t>
  </si>
  <si>
    <t>Interessi maggiore rateazione l.68/99  (Direzione prov. Lavoro)  regione</t>
  </si>
  <si>
    <t>Zinsen Mehrratenaufteilung G.68/99 (Prov.Direktion Arbeit) Region</t>
  </si>
  <si>
    <t>Consorzio stradale - interessi di maggiore rateazione</t>
  </si>
  <si>
    <t>Strassenkonsortium-Zinsen Mehrratenaufteilung</t>
  </si>
  <si>
    <t>Interessi maggiore rateazione l.689/81 (uff. metrico) erario-tramite Tesoreria Prov.Stato</t>
  </si>
  <si>
    <t>Zinsen Mehrratenaufteilung G.689/81 (Metr.Amt) Staat-mittels Prov.Staatsschatzamt</t>
  </si>
  <si>
    <t>Contributo per controlli e verif. serv. postali liberalizzati</t>
  </si>
  <si>
    <t>Beitrag fuer Kontrollen Liberelaisierte Postdienste</t>
  </si>
  <si>
    <t>Contributo per controlli e verif. serv. postali liberalizzati - interessi</t>
  </si>
  <si>
    <t>Beitrag fuer Kontrollen Liberelaisierte Postdienste-Zinsen</t>
  </si>
  <si>
    <t>Imposta unica sul concorso pronostici totocalcio</t>
  </si>
  <si>
    <t>Einheitssteuer auf Fussballtoto-Bewerb</t>
  </si>
  <si>
    <t>Imposta unica sul concorso pronostici totocalcio-interessi</t>
  </si>
  <si>
    <t>Einheitssteuer auf Fussballtoto-Bewerb - Zinsen</t>
  </si>
  <si>
    <t>Diritto fisso erariale sul concorso pronostici totocalcio</t>
  </si>
  <si>
    <t>Fixe Staatsgebuehr auf Fussballtoto-Bewerb</t>
  </si>
  <si>
    <t>Diritto fisso erariale sul concorso pronostici totocalcio-interessi</t>
  </si>
  <si>
    <t>Fixe Staatsgebuehr auf Fussballtoto-Bewerb - Zinsen</t>
  </si>
  <si>
    <t>Imposta unica sul concorso pronostici totosei</t>
  </si>
  <si>
    <t>Einheitssteuer auf Totosei-Bewerb</t>
  </si>
  <si>
    <t>Imposta unica sul concorso pronostici totosei-interessi</t>
  </si>
  <si>
    <t>Einheitssteuer auf Totosei-Bewerb - Zinsen</t>
  </si>
  <si>
    <t>Diritto fisso erariale sul concorso pronostici totosei</t>
  </si>
  <si>
    <t>Fixe Staatsgebuehr auf Totosei-Bewerb</t>
  </si>
  <si>
    <t>Diritto fisso erariale sul concorso pronostici totosei-interessi</t>
  </si>
  <si>
    <t>Fixe Staatsgebuehr auf Totosei-Bewerb - Zinsen</t>
  </si>
  <si>
    <t>Imposta unica sul concorso pronostici totip</t>
  </si>
  <si>
    <t>Einheitssteuer auf TOTIP-Bewerb</t>
  </si>
  <si>
    <t>Imposta unica sul concorso pronostici totip-interessi</t>
  </si>
  <si>
    <t>Einheitssteuer auf TOTIP-Bewerb - Zinsen</t>
  </si>
  <si>
    <t>Diritto fisso erariale sul concorso pronostici totip</t>
  </si>
  <si>
    <t>Fixe Staatsgebuehr auf TOTIP-Bewerb</t>
  </si>
  <si>
    <t>Diritto fisso erariale sul concorso pronostici totip-interessi</t>
  </si>
  <si>
    <t>Fixe Staatsgebuehr auf TOTIP-Bewerb - Zinsen</t>
  </si>
  <si>
    <t>Imposta unica sul concorso pronostici totogol</t>
  </si>
  <si>
    <t>Einheitssteuer auf Totogol-Bewerb</t>
  </si>
  <si>
    <t>Imposta unica sul concorso pronostici totogol-interessi</t>
  </si>
  <si>
    <t>Einheitssteuer auf Totogol-Bewerb - Zinsen</t>
  </si>
  <si>
    <t>Diritto fisso erariale sul concorso pronostici totogol</t>
  </si>
  <si>
    <t>Fixe Staatsgebuehr auf Totobingol-Bewerb</t>
  </si>
  <si>
    <t>Diritto fisso erariale sul concorso pronostici totogol-interessi</t>
  </si>
  <si>
    <t>Fixe Staatsgebuehr auf Totobingol-Bewerb - Zinsen</t>
  </si>
  <si>
    <t>Proventi erariali derivanti dal concorso pronostici enalotto</t>
  </si>
  <si>
    <t>Staatseinnahmen aus Enalotto-Bewerb</t>
  </si>
  <si>
    <t>Proventi erariali derivanti dal concorso pronostici enalotto-interessi</t>
  </si>
  <si>
    <t>Staatseinnahmen aus Enalotto-Bewerb - Zinsen</t>
  </si>
  <si>
    <t>Diritto fisso erariale sul concorso pronostici enalotto</t>
  </si>
  <si>
    <t>Fixe Staatsgebuehr auf Enalotto-Bewerb</t>
  </si>
  <si>
    <t>Diritto fisso erariale sul concorso pronostici enalotto-interessi</t>
  </si>
  <si>
    <t>Fixe Staatsgebuehr auf Enalotto-Bewerb - Zinsen</t>
  </si>
  <si>
    <t>Diritto fisso erariale sul concorso pronostici totobingol</t>
  </si>
  <si>
    <t>Diritto fisso erariale sul concorso pronostici totobingol-interessi</t>
  </si>
  <si>
    <t>Premi enalotto prescritti non pagati dal gestore</t>
  </si>
  <si>
    <t>Verfallenen und vom Betreiber nicht bezahlte Enalotto-Praemien</t>
  </si>
  <si>
    <t>Premi enalotto prescritti non pagati dal gestore-interessi</t>
  </si>
  <si>
    <t>Verfallenen und vom Betreiber nicht bezahlte Enalotto-Praemien - Zinsen</t>
  </si>
  <si>
    <t>Imposta unica sulle scommesse relative alle corse dei cavalli</t>
  </si>
  <si>
    <t>Einheitssteuer auf Wetten von Pferderennen</t>
  </si>
  <si>
    <t>Imposta unica sulle scommesse relative alle corse dei cavalli-interessi</t>
  </si>
  <si>
    <t>Einheitssteuer auf Wetten von Pferderennen - Zinsen</t>
  </si>
  <si>
    <t>Imposta unica sulle scommesse relative agli eventi sportivi organizzati dal coni</t>
  </si>
  <si>
    <t>Einheitssteuer auf Wetten von Sportereignisse des CONI</t>
  </si>
  <si>
    <t>Imposta unica sulle scommesse relative agli eventi sportivi organizzati dal coni-interessi</t>
  </si>
  <si>
    <t>Einheitssteuer auf Wetten von Sportereignisse des CONI- Zinsen</t>
  </si>
  <si>
    <t>Imposta unica su altre scommesse diverse dalle ippiche e dalle sportive nonche' su altri concorsi</t>
  </si>
  <si>
    <t>Einheitssteuer auf andere Wetten als Sport- und Pferdewetten sowie auf andere Bewerbe</t>
  </si>
  <si>
    <t>Imposta unica su scommesse diverse dalle ippiche, dalle sportive nonche' su altri concorsi-interessi</t>
  </si>
  <si>
    <t>Einheitssteuer auf andere Wetten als Sport- und Pferdewetten sowie auf andere Bewerbe - Zinsen</t>
  </si>
  <si>
    <t>Imposta unica sul concorso pronostici totocalcio di competenza della regione Sicilia</t>
  </si>
  <si>
    <t>Einheitssteuer auf Totocalcio-Bewerb in Zustaendigkeit der Region Sizilien</t>
  </si>
  <si>
    <t>Imposta unica sul concorso pronostici totocalcio di competenza della regione Sicilia-interessi</t>
  </si>
  <si>
    <t>Einheitssteuer auf Totocalcio-Bewerb in Zustaendigkeit der Region Sizilien-Zinsen</t>
  </si>
  <si>
    <t>Imposta unica sul concorso pronostici totosei di competenza della regione Sicilia</t>
  </si>
  <si>
    <t>Einheitssteuer auf Totosei-Bewerb in Zustaendigkeit der Region Sizilien</t>
  </si>
  <si>
    <t>Imposta unica sul concorso pronostici totosei di competenza della regione Sicilia-interessi</t>
  </si>
  <si>
    <t>Einheitssteuer auf Totosei-Bewerb in Zustaendigkeit der Region Sizilien-Zinsen</t>
  </si>
  <si>
    <t>Imposta unica sul concorso pronostici totogol di competenza della regione Sicilia</t>
  </si>
  <si>
    <t>Einheitssteuer auf Totogol-Bewerb in Zustaendigkeit der Region Sizilien</t>
  </si>
  <si>
    <t>Imposta unica sul concorso pronostici totogol di competenza della regione Sicilia-interessi</t>
  </si>
  <si>
    <t>Einheitssteuer auf Totogol-Bewerb in Zustaendigkeit der Region Sizilien-Zinsen</t>
  </si>
  <si>
    <t>Imposta unica sul concorso pronostici totip di competenza della regione Sicilia</t>
  </si>
  <si>
    <t>Einheitssteuer auf TOTIP-Bewerb in Zustaendigkeit der Region Sizilien</t>
  </si>
  <si>
    <t>Imposta unica sul concorso pronostici totip di competenza della regione Sicilia-interessi</t>
  </si>
  <si>
    <t>Einheitssteuer auf TOTIP-Bewerb in Zustaendigkeit der Region Sizilien-Zinsen</t>
  </si>
  <si>
    <t>Proventi derivanti dal concorso pronostici enalotto di competenza della regione Sicilia</t>
  </si>
  <si>
    <t>Einnahmen aus Enalotto-Bewerb in Zustaendigkeit der Region Sizilien</t>
  </si>
  <si>
    <t>Proventi derivanti dal concorso pronostici enalotto di competenza della regione Sicilia.-interessi</t>
  </si>
  <si>
    <t>Einnahmen aus Enalotto-Bewerb in Zustaendigkeit der Region Sizilien-Zinsen</t>
  </si>
  <si>
    <t>Imposta unica sulle scommesse ippiche di competenza della regione Sicilia</t>
  </si>
  <si>
    <t>Einheitssteuer auf Pferdewetten in Zusstaendigkeit der Region Sizilien</t>
  </si>
  <si>
    <t>Imposta unica sulle scommesse ippiche di competenza della regione Sicilia-interessi</t>
  </si>
  <si>
    <t>Einheitssteuer auf Pferdewetten in Zusstaendigkeit der Region Sizilien-Zinsen</t>
  </si>
  <si>
    <t>Imposta unica sulle scommesse sportive di competenza della regione Sicilia</t>
  </si>
  <si>
    <t>Einheitssteuer auf Sportwetten in Zustaendigkeit der Region Sizilien</t>
  </si>
  <si>
    <t>Imposta unica sulle scommesse sportive di competenza della regione Sicilia-interessi</t>
  </si>
  <si>
    <t>Einheitssteuer auf Sportwetten in Zustaendigkeit der Region Sizilien-Zinsen</t>
  </si>
  <si>
    <t>Imposta unica su scommesse diverse nonche' su altri concorsi di competenza della regione Sicilia</t>
  </si>
  <si>
    <t>Einheitssteuer auf andere Wetten sowie auf andere Bewerbe in Zustaendigkeit der Region Sizilien</t>
  </si>
  <si>
    <t>Imposta unica su scommesse diverse nonche' su altri concorsi di competenza della regione Sicilia-int</t>
  </si>
  <si>
    <t>Einheitssteuer auf andere Wetten sowie auf andere Bewerbe in Zustaendigkeit der Region Sizilien-Zins</t>
  </si>
  <si>
    <t>Sanzione per tardivo versamento dell'imposta unica sulle scommesse ippiche</t>
  </si>
  <si>
    <t>Strafe fuer verspaetete Zahlung der Einheitssteuer auf Pferdewetten</t>
  </si>
  <si>
    <t>Sanzione per tardivo versamento dell'imposta unica sulle scommesse sportive</t>
  </si>
  <si>
    <t>Strafe fuer verspaetete Zahlung der Einheitssteuer auf Sportwetten</t>
  </si>
  <si>
    <t>Sanzione per tardivo versamento dell'imposta unica sulle scommesse ippiche competenza reg.Sicilia</t>
  </si>
  <si>
    <t>Strafe fuer verspaetete Zahlung der Einheitssteuer auf Pferdewetten Zustanendigk.Region Sizilien</t>
  </si>
  <si>
    <t>Sanzione per tardivo versamento dell'imposta unica sulle scommesse sportive competenza reg.Sicilia</t>
  </si>
  <si>
    <t>Strafe fuer verspaetete Zahlung der Einheitssteuer auf Sportwetten Zustanendigk.Region Sizilien</t>
  </si>
  <si>
    <t>Sanzione tardivo versamento imposta unica su altre scommesse, nonche' su altri concorsi</t>
  </si>
  <si>
    <t>Strafe fuer verspaetete Zahlung der Einheitssteuer auf andere Wetten sowie auf andere Bewerbe</t>
  </si>
  <si>
    <t>Sanzione tardivo versamento imposta unica su altre scommesse, nonche' su altri concorsi reg. Sicilia</t>
  </si>
  <si>
    <t>Strafe fuer verspaetete Zahlung der Einheitssteuer auf andere Wetten sowie auf andere  Reg. Sizilien</t>
  </si>
  <si>
    <t>Penale per tardivo versamento dei proventi relativi all'enalotto di spettanza erariale</t>
  </si>
  <si>
    <t>Strafe fuer verspaetete Zahlung der Einnahmen aus Enalotto des Staates</t>
  </si>
  <si>
    <t>Quote di prelievo sulle giocate totip di spettanza U.N.I.RE.</t>
  </si>
  <si>
    <t>Abhebungsquoten auf Totip-Spiele in Zustaendigkeit UNIRE</t>
  </si>
  <si>
    <t>Quote di prelievo sulle giocate totip di spettanza U.N.I.RE.-interessi</t>
  </si>
  <si>
    <t>Abhebungsquoten auf Totip-Spiele in Zustaendigkeit UNIRE-Zinsen</t>
  </si>
  <si>
    <t>Quote di prelievo sulla raccolta della scommessa tris da destinare all'U.N.I.RE.</t>
  </si>
  <si>
    <t>Abhebungsquoten auf Sammlung der Wette Tris fuer UNIRE bestimmt</t>
  </si>
  <si>
    <t>Quote di prelievo sulla raccolta della scommessa tris da destinare all'U.N.I.RE.-interessi</t>
  </si>
  <si>
    <t>Abhebungsquoten auf Sammlung der Wette Tris fuer UNIRE bestimmt-Zinsen</t>
  </si>
  <si>
    <t>Interessi attivi di spettanza erariale di cui all'art.1 del d.m. 22 marzo 2000</t>
  </si>
  <si>
    <t>Aktivzinsen in Staatszustaendigkeit gemeass Art. 1 des M.D. 22. Maerz 2000</t>
  </si>
  <si>
    <t>Quote prelievo erar.su introito lordo scommesse diverse da ippiche, sportive, formula 101</t>
  </si>
  <si>
    <t>Staatl.Abhebungsquoten auf Bruttoeinnahmen, nicht-Pferde-,Sport-,Formula 101-Wetten</t>
  </si>
  <si>
    <t>Quote prelievo erar.su introito lordo scommesse diverse da ippiche, sportive, formula 10-interessi</t>
  </si>
  <si>
    <t>Staatl.Abhebungsquoten auf Bruttoeinnahmen, nicht-Pferde-,Sport-,Formula 101-Wetten - Zinsen</t>
  </si>
  <si>
    <t>Quote di prelievo su introito lordo delle scommesse ippiche da destinare all'U.N.I.RE.</t>
  </si>
  <si>
    <t>Abhebungsquoten auf Bruttoeinnahmen der Pferdewetten fuer UNIRE bestimmt</t>
  </si>
  <si>
    <t>Quote di prelievo su introito lordo delle scommesse ippiche da destinare all'U.N.I.RE.-interessi</t>
  </si>
  <si>
    <t>Abhebungsquoten auf Bruttoeinnahmen der Pferdewetten fuer UNIRE bestimmt-Zinsen</t>
  </si>
  <si>
    <t>Penale art 10 comma 2 convenzione tipo per l'affidamento del servizio raccolta scommesse ippiche</t>
  </si>
  <si>
    <t>Strafe Art. 10 Absatz 2 Standardabkommen fuer Uebertragung des Sammeldienstes Pfederwetten</t>
  </si>
  <si>
    <t>Integrazione al minimo garantito annuo relativo alle scommesse ippiche di spettanza dell'Unire</t>
  </si>
  <si>
    <t>Ergaenzung auf das jaehrl.garantierte  Minimum Betreff Pferdewetten in Zustaendigkeit des UNIRE</t>
  </si>
  <si>
    <t>Integrazione al minimo garantito annuo relativo alle scommesse ippiche di spettanza UNIRE-interessi</t>
  </si>
  <si>
    <t>Ergaenzung auf jaehrl.garantierte  Minimum Betreff Pferdewetten des UNIRE-Zinsen</t>
  </si>
  <si>
    <t>Rimborsi spese dovuti dal CONI all'amm. finanziaria per la partecipazione alle commissioni controllo</t>
  </si>
  <si>
    <t>Spesenerstattung durch da CONI an die Finanzverw. Fuer Beteiligung an Kontrollkommissionen</t>
  </si>
  <si>
    <t>Rimborso unire di spese anticipate dall'amm.finanz.per finanz.,svil.totalizzatore scommesse sportive</t>
  </si>
  <si>
    <t>Rueckerstattung UNIRE Spesen  vorgestreckt von der Finanzverw. fuer Finanz.,Entw.Totalis.Sportwetten</t>
  </si>
  <si>
    <t>Rimborso unire di spese anticipate dall'amm.finanz.per finanz.,svil.totalizzatore scommesse ippiche</t>
  </si>
  <si>
    <t>Rueckerstattung UNIRE Spesen vorgestreckt von de Finanzverw.  fuer Finanz.,Entw.Totalis.Pferdewetten</t>
  </si>
  <si>
    <t>Penale a favore dell'unire per ritardati versamenti delle somme di spettanza dello stesso ente</t>
  </si>
  <si>
    <t>Strafe zugunsten UNIRE fuer verspaetete Zahlungen der Summen in Zustaendigk. Derselben Koerperschaft</t>
  </si>
  <si>
    <t>Penale per tardivo versamento dei proventi relativi all'enalotto di spettanza della regione Sicilia</t>
  </si>
  <si>
    <t>Strafe fuer verspaetet Zahlung der Einnahmen aus Enalotto der Region Sizilien</t>
  </si>
  <si>
    <t>Sanzione per omesso versamento imposta unica sul totocalcio</t>
  </si>
  <si>
    <t>Strafe fuer Unterlassene Zahlung Einheitssteuer auf Totocalcio</t>
  </si>
  <si>
    <t>Sanzione per omesso versamento imposta unica sul totosei</t>
  </si>
  <si>
    <t>Strafe fuer Unterlassene Zahlung Einheitssteuer auf Totosei</t>
  </si>
  <si>
    <t>Sanzione per omesso versamento imposta unica sul totip</t>
  </si>
  <si>
    <t>Strafe fuer unterlassene Zahlung Einheitssteuer auf Tototip</t>
  </si>
  <si>
    <t>Sanzione per omesso versamento imposta unica sul totogol</t>
  </si>
  <si>
    <t>Strafe fuer Unterlassene Zahlung Einheitssteuer auf Totogol</t>
  </si>
  <si>
    <t>Sanzione per omesso versamento imposta unica sul totocalcio di competenza regione Sicilia</t>
  </si>
  <si>
    <t>Strafe fuer Unterlassene Zahlung Einheitssteuer auf Totocalcio der Region Sizilien</t>
  </si>
  <si>
    <t>Sanzione per omesso versamento imposta unica sul totosei di competenza regione Sicilia</t>
  </si>
  <si>
    <t>Strafe fuer Unterlassene Zahlung Einheitssteuer auf Totosei der Region Sizilien</t>
  </si>
  <si>
    <t>Sanzione per omesso versamento imposta unica sul totip di competenza regione Sicilia</t>
  </si>
  <si>
    <t>Strafe fuer unterlassene Zahlung Einheitssteuer auf Tototip der Region Sizilien</t>
  </si>
  <si>
    <t>Sanzione per omesso versamento imposta unica sul totogol di competenza regione Sicilia</t>
  </si>
  <si>
    <t>Strafe fuer Unterlassene Zahlung Einheitssteuer auf Totogol der Region Sizilien</t>
  </si>
  <si>
    <t>Imposta sugli intrattenimenti</t>
  </si>
  <si>
    <t>Vergnuegungssteuer</t>
  </si>
  <si>
    <t>Imposta sugli intrattenimenti di competenza della regione Sicilia</t>
  </si>
  <si>
    <t>Vergnuegungssteuer in Zustaendigkeit der Region Sizilien</t>
  </si>
  <si>
    <t>Sanzione per omesso o tardivo versamento dell'imposta sugli intrattenimenti</t>
  </si>
  <si>
    <t>Strafe fuer unterlassene oder verspaetete Zahlung der Vergnuegungssteuer</t>
  </si>
  <si>
    <t>Sanzione omesso o tardivo versamento dell'imposta sugli intrattenimenti-competenza regione Sicilia</t>
  </si>
  <si>
    <t>Strafe fuer unterlassene oder verspaetete Zahlung der Vergnuegungssteuer-Region Sizilien</t>
  </si>
  <si>
    <t>Interessi di mora per omesso o tardivo versamento dell'imposta sugli intrattenimenti</t>
  </si>
  <si>
    <t>Verzugsinsen fuer unterlassene oder verspaetete Zahlung der Vergnuegungssteuer</t>
  </si>
  <si>
    <t>Interessi di mora omesso o tardivo versamento dell'imposta sugli intrattenimenti-regione Sicilia</t>
  </si>
  <si>
    <t>Verzugsinsen fuer unterlassene oder verspaetete Zahlung der Vergnuegungssteuer-Region Sizilien</t>
  </si>
  <si>
    <t>Sanzione ammin. pecuniaria art.110, c.9, del T.U.L.P.S. r.d. 18/06/1931 n.773 e succ. modificaz.</t>
  </si>
  <si>
    <t>Geldstrafe Art. 110, Abs. 9, des E.T.K.D. 18/06/1931 N. 773 in geltender Fassung</t>
  </si>
  <si>
    <t>Integrazione ai minimi garantiti annui relativi alla raccolta delle scommesse sportive</t>
  </si>
  <si>
    <t>Anhebung auf jaehrl.garantiertes Minimum betr. Sammlung der Sportwetten</t>
  </si>
  <si>
    <t>Integrazione ai minimi garantiti annui relativi alla raccolta delle scommesse sportive - interessi</t>
  </si>
  <si>
    <t>Anhebung auf jaehrl.garantiertes Minimum betr. Sammlung der Sportwetten - Zinsen</t>
  </si>
  <si>
    <t>Quote di prelievo sull' introito lordo delle scommesse sportive</t>
  </si>
  <si>
    <t>Abhebungsquote auf Bruttoeinnahmen der Sportwetten</t>
  </si>
  <si>
    <t>Quote di prelievo sull' introito lordo delle scommesse sportive - interessi</t>
  </si>
  <si>
    <t>Abhebungsquote auf Bruttoeinnahmen der Sportwetten - Zinsen</t>
  </si>
  <si>
    <t>Penale prevista art18 c.2 convenzione-tipo affidamento servizio raccolta scommesse sportive</t>
  </si>
  <si>
    <t>Poenale laut Art.18 A.2 Standardvertrag Uebertragung des Dienstes Sammlung Sportwetten</t>
  </si>
  <si>
    <t>Imposta unica sul concorso pronostici totip di esclusiva competenza della regione Sicilia</t>
  </si>
  <si>
    <t>Einheitssteuer auf Wettbewerb Totip von ausschliessl.Zustaendigkeit der Region Sizilien</t>
  </si>
  <si>
    <t>Imposta unica sul concorso pronostici totip di esclusiva competenza della regione Sicilia-interessi</t>
  </si>
  <si>
    <t>Einheitssteuer auf Wettbewerb Totip von ausschliessl.Zustaendigkeit der Region Sizilien-Zinsen</t>
  </si>
  <si>
    <t>Sanzione omesso o tardivo versamento imposta unica sul totip di esclusiva competenza regione Sicilia</t>
  </si>
  <si>
    <t>Strafe unterl.oder versp.Zahlung Einheitssteuer auf Totip Zustaendigkeit der Region Sizilien</t>
  </si>
  <si>
    <t>Imposta unica sulle scommesse ippiche di esclusiva competenza della regione Sicilia</t>
  </si>
  <si>
    <t>Einheitssteuer auf Pferdewetten von ausschliessl.Zustaendigkeit der Region Sizilien</t>
  </si>
  <si>
    <t>Imposta unica sulle scommesse ippiche di esclusiva competenza della regione Sicilia-interessi</t>
  </si>
  <si>
    <t>Einheitssteuer auf Pferdewetten von ausschliessl.Zustaendigkeit der Region Sizilien-Zinsen</t>
  </si>
  <si>
    <t>Sanzione omesso, tardivo versamento imposta unica scommesse ippiche esclusiva competenza reg.Sicilia</t>
  </si>
  <si>
    <t>Strafe unterl.oder versp.Zahlung Einheitssteuer Pferdewetten Zustaendigkeit Reg. Sizilien</t>
  </si>
  <si>
    <t>Imposta unica sulle scommesse sportive di esclusiva competenza della regione Sicilia</t>
  </si>
  <si>
    <t>Einheitssteuer auf Sportwetten von ausschliessl.Zustaendigkeit der Region Sizilien</t>
  </si>
  <si>
    <t>Imposta unica sulle scommesse sportive di esclusiva competenza della regione Sicilia-interessi</t>
  </si>
  <si>
    <t>Einheitssteuer auf Sportwetten von ausschliessl.Zustaendigkeit der Region Sizilien-Zinsen</t>
  </si>
  <si>
    <t>Sanzione omesso,tardivo versamento imposta unica scommesse sportive esclusiva competenza reg.Sicilia</t>
  </si>
  <si>
    <t>Strafe unterl.versp. Zahlung Einheitssteuer Sportwetten ausschliesl.Zustaendigkeit der Reg. Sizilien</t>
  </si>
  <si>
    <t>Imposta unica su scommesse diverse nonche' su altri concorsi esclusiva competenza regione Sicilia</t>
  </si>
  <si>
    <t>Einheitssteuer auf versch.Weten sowie andere Wettbewerbe ausschliesl.Zustaendigkeit Reg. Sizilien</t>
  </si>
  <si>
    <t>Imposta unica su scommesse diverse nonche' su altri concorsi esclusiva competenza reg. Sicilia-int</t>
  </si>
  <si>
    <t>Einheitssteuer versch.Wetten+andere Wettbewerbe ausschliesl.Zustaendigkeit  Reg.Sizilien-Zinsen</t>
  </si>
  <si>
    <t>Sanz.omesso,tard.versam.imposta unica su altre scommesse, altri concorsi esclusiva comp. reg.Sicilia</t>
  </si>
  <si>
    <t>Strafe unterl.versp. Zahlung Einheitssteuer versch.Wetten ausschliesl.Zustaendigkeit Reg. Sizilien</t>
  </si>
  <si>
    <t>Vincite prescritte rimborsi non riscossi</t>
  </si>
  <si>
    <t>Verjaehrte Gewinne nicht eingehobene Erstattungen</t>
  </si>
  <si>
    <t>Maggioraz. rit. pagamento sanzione amm.va - art. 110,c9 del TULPS rd. 773/1931 e succ. mod.</t>
  </si>
  <si>
    <t>Zuschlag Einbeh. Zahlung verw.Strafe-Art.110 Abs.9des TULPS KD.773/1931 I.G.F.</t>
  </si>
  <si>
    <t>Monopoli di Stato - div. sco - interessi maggiore rateazione</t>
  </si>
  <si>
    <t>Staatsmonopole-Abt.Wet.-Zinsen Mehrratenaufteilung</t>
  </si>
  <si>
    <t>Tassa rifiuti solidi urbani e relative addizionali</t>
  </si>
  <si>
    <t>Muellgebuehr und entsprechende Zuschlaege</t>
  </si>
  <si>
    <t>Tassa rifiuti solidi urbani e relative addizionali - interessi</t>
  </si>
  <si>
    <t>Muellgebuehr und entsprechende Zuschlaege-Zinsen</t>
  </si>
  <si>
    <t>Sanz.amm. d.l. 507/99 depenalizz. reati minori(regione autonoma Valle d'Aosta) erario</t>
  </si>
  <si>
    <t>Verw.Strafe GD 507/99 Strafbefr. kl. Vergehen (Aut. Reg. Aosta) Staatskasse</t>
  </si>
  <si>
    <t>Mag.rit.pag.d.l. 507/99 depenalizz. reati minori(regione autonoma Valle d'Aosta) erario</t>
  </si>
  <si>
    <t>Zuschl.Versp.Zahl. GD.507/99 Entkrimin.Kleinverbrechen(Auton.Region Aosta) Staat</t>
  </si>
  <si>
    <t>Ministero delle comunicazioni - recupero canoni evasi, D.P.R. 156/73 - interessi maggiore rateazione</t>
  </si>
  <si>
    <t>Kommunikationsministerium-Einhebung hinterz.Gebuehren, DPR 156/73-Zinsen Mehrratenauft.</t>
  </si>
  <si>
    <t>Ministero delle Comunicazioni - interessi maggiore rateazione</t>
  </si>
  <si>
    <t>Kommunikationsministerium-Zinsen Mehrratenaufteilung</t>
  </si>
  <si>
    <t>Interessi maggiore rateaz .l.689/81 (assessorato regionale del lavoro - ipl) bilancio reg. Sicilia</t>
  </si>
  <si>
    <t>Zinsen Mehrratenaufteilung G.689/81 (Reg.Assessorat ARbeit-IPL) Reg.Haushalt</t>
  </si>
  <si>
    <t>Interessi maggiore rateaz.l.689/81 (assessorato regionale del lavoro - ipl) bilancio reg. Sicilia</t>
  </si>
  <si>
    <t>Zinsen Mehrratenaufteilung G.689/81 (Reg.Assessorat ARbeit-IPL) Reg.Haushalt Sizilien</t>
  </si>
  <si>
    <t>Ministero Istruzione - revoca agevolazioni incentivi alle imprese - interessi</t>
  </si>
  <si>
    <t>Unterrichtsministerium-Widerruf Unternehmensfoerderungen -  Zinsen</t>
  </si>
  <si>
    <t>Canone obbligatorio</t>
  </si>
  <si>
    <t>Obbligatorische Gebuehr</t>
  </si>
  <si>
    <t>Interessi magg rateaz. l.689/81 (Dipartimento Energia) Tesoreria regionale siciliana</t>
  </si>
  <si>
    <t>Zinsen Ratenzahlung Gesetz 689/81(Ressort für Energie) Reg. Sizil. Schatzamt</t>
  </si>
  <si>
    <t>Sanzioni amministrative inflitte dalla Consob</t>
  </si>
  <si>
    <t>Verwaltungsstrafen auferlegt von der CONSOB</t>
  </si>
  <si>
    <t>Maggiorazione per ritardato pagamento di sanzioni amministrative inflitte dalla Consob</t>
  </si>
  <si>
    <t>Zuschlag fuer verspaete Zahlung von Verwaltungsstrafen auferlegt von der CONSOB</t>
  </si>
  <si>
    <t>Spese di notifica per sanzioni amministrative inflitte dalla Consob</t>
  </si>
  <si>
    <t>Zustellungsspesen fuer Verwaltungsstrafen auferlegt von der CONSOB</t>
  </si>
  <si>
    <t>M.E.F. rec.somme indebite per stipendi Min. Salute - interessi maggiore rateazione</t>
  </si>
  <si>
    <t>M.E.F. Einh.ungesch.Summen fuer Loehne Gesundh.Min.-Zinsen Mehrratenaufteilung</t>
  </si>
  <si>
    <t>Recupero crediti - interessi maggiore rateazione</t>
  </si>
  <si>
    <t>Einhebung Forderungen-Zinsen Mehrratenaufteilung</t>
  </si>
  <si>
    <t>Imposta di bollo - regione Sicilia</t>
  </si>
  <si>
    <t>Ministero Sviluppo Economico  - recupero spese di giustizia</t>
  </si>
  <si>
    <t>Ministerium  Wirtschaftsentwicklung-Einhebung Rechtspesen</t>
  </si>
  <si>
    <t>Prestazioni servizi di prevenzione e controllo ambientale</t>
  </si>
  <si>
    <t>Leistung Praeventionsdienste und Umweltkontrolle</t>
  </si>
  <si>
    <t>Prestazioni servizi di prevenzione e controllo ambientale - interessi</t>
  </si>
  <si>
    <t>Leistung Praeventionsdienste und Umweltkontrolle - Zinsen</t>
  </si>
  <si>
    <t>Prestazioni servizi di prevenzione e controllo ambientale - sanzione</t>
  </si>
  <si>
    <t>Leistung Praeventionsdienste und Umweltkontrolle - Strafe</t>
  </si>
  <si>
    <t>Ministero Economia e Finanze - recupero somme indebitamente percepite - sanzione</t>
  </si>
  <si>
    <t>Wirtschafts- und Finanzministerium-Einhebung ungerechtf.Erhalt.Summen-Strafen</t>
  </si>
  <si>
    <t>Interessi maggiore rateazione l. 689/81(reg ispett rip foreste) regione Sicilia</t>
  </si>
  <si>
    <t>Zinsen Mehrratenaufteilung G.689/81 (Reg.Inspektorat Waelder) Reg.Sizilien</t>
  </si>
  <si>
    <t>Tassa ordine - quota albo medici</t>
  </si>
  <si>
    <t>Gebuehr Kammer - Quote Album Aerzte</t>
  </si>
  <si>
    <t>Tassa ordine - quota albo odontoiatri</t>
  </si>
  <si>
    <t>Gebuehr Kammer - Quote Album Zahnaerzte</t>
  </si>
  <si>
    <t>Tassa ordine - F.N.O.M.C. e o. albo medici e/o odontoiatri</t>
  </si>
  <si>
    <t>Gebuehr Kammer - F.N.O.M.C. und o. Album Aerzte u/o Zahnaerzte</t>
  </si>
  <si>
    <t>Interessi maggiore rateazione l.689/81 (Capit. di porto) regione Sicilia</t>
  </si>
  <si>
    <t>Zinsen Mehrratenaufteilung G.689/81 (Hafenbeh.) Region Sizilien</t>
  </si>
  <si>
    <t>Tar-contributo unificato di iscrizione a ruolo nei procedimenti giurisdizionali-sanzione</t>
  </si>
  <si>
    <t>TAR-Einheitsabgabe fuer Eintragung ins Register der Gerichtsverfahren-Strafe</t>
  </si>
  <si>
    <t>Tassa rifiuti solidi urbani e relative addizionali - sanzione</t>
  </si>
  <si>
    <t>Muellabfuhrgebuehr und entsprechende Zuschlaege-Strafe</t>
  </si>
  <si>
    <t>Canone enfiteutico gravante su quota legittimata</t>
  </si>
  <si>
    <t>Erbpachtgebuehr zulasten der legitim.Quote</t>
  </si>
  <si>
    <t>Recupero crediti - sanzioni</t>
  </si>
  <si>
    <t>Einhebung Forderungen - Strafen</t>
  </si>
  <si>
    <t>Censi e canoni diversi - interessi</t>
  </si>
  <si>
    <t>verschiedene Abgaben - Zinsen</t>
  </si>
  <si>
    <t>Recupero spese contrattuali regione Sicilia</t>
  </si>
  <si>
    <t>Einhebung Vertragsspesen Region Sizilien</t>
  </si>
  <si>
    <t>Spese a carico acque reflue - interessi</t>
  </si>
  <si>
    <t>Spesen zu lasten Abwasser - Zinsen</t>
  </si>
  <si>
    <t>Interessi maggiore rateazione l.689/81 (amm. comunale)  Tesoreria regionale siciliana</t>
  </si>
  <si>
    <t>Zinsen Mehrratenaufteilung G.689/81 (Gemeindeverw.) Regionalschatzamt Sizilien</t>
  </si>
  <si>
    <t>Interessi maggiore rateazione l.689/81 in materia di commercio ( ex U.P.I.C.A.) regione Sicilia</t>
  </si>
  <si>
    <t>Zinsen Mehrratenaufteilung G.689/81 im Bereich Handel (EX U.P.I.C.A.) Region Sizilien</t>
  </si>
  <si>
    <t>Contrib.dovuti per attivita' di revisione art.21 comma 7 l.r. 23/5/91 n. 36 -regione Sicilia</t>
  </si>
  <si>
    <t>Beitraege fuer Revisionstaetigkeit Art.21 Absatz 7 R.G. 23/5/91 NR. 36-Region Sizilien</t>
  </si>
  <si>
    <t>Contrib.dovuti per attivita' di revisione art.21 comma 7 l.r. 23/5/91 n. 36 interessi  reg. Sicilia</t>
  </si>
  <si>
    <t>Beitraege fuer Revisionstaetigkeit Art.21 Absatz 7 R.G. 23/5/91 NR. 36-Zinsen Region Sizilien</t>
  </si>
  <si>
    <t>Contrib.dovuti per attivita' di revisione art.11 comma 7 legge 31/01/92 n. 59 regione Sicilia</t>
  </si>
  <si>
    <t>Beitraege fuer Revisionstaetigkeit Art.11 Absatz 7 Gesetz 31/01/92 NR.59 Region Sizilien</t>
  </si>
  <si>
    <t>Contrib.dovuti per attivita' di revisione art.11 comma 7 legge 31/01/92 n. 59 Iteressi reg. Sicilia</t>
  </si>
  <si>
    <t>Beitraege fuer Revisionstaetigkeit Art.11 Absatz 7 Gesetz 31/01/92 NR.59 Zinsen Reg. Sizilien</t>
  </si>
  <si>
    <t>Consorzio di bonifica interessi maggiore rateazione</t>
  </si>
  <si>
    <t>Bonifizierungskonsortium Zinsen Mehrratenaufteilung</t>
  </si>
  <si>
    <t>Ministero Sviluppo Economico - agevolaz. finanziarie alle societa' promot. di centri comm l.41</t>
  </si>
  <si>
    <t>Ministerium Wirtsch.Entw.-Finanzbeguenst.an Gesellsch.zur Foerd.von Handelszentren G.41</t>
  </si>
  <si>
    <t>Tariffa servizio idrico integrato</t>
  </si>
  <si>
    <t>Tarif intergrierter Wasserdienst</t>
  </si>
  <si>
    <t>Conguaglio condono edilizio l.326/2003</t>
  </si>
  <si>
    <t>Ausgleich Bausuendenerlass G.326/2003</t>
  </si>
  <si>
    <t>Conguaglio condono edilizio l.326/03 - spese notifica</t>
  </si>
  <si>
    <t>Ausgleich Bausuendenerlass G.326/2003 - Zustellungsspesen</t>
  </si>
  <si>
    <t>Canone per concessione demaniale - recupero spese</t>
  </si>
  <si>
    <t>Gebuehr fuer Demanialkonzession - Einhebung Spesen</t>
  </si>
  <si>
    <t>Tariffa servizio idrico integrato - interessi</t>
  </si>
  <si>
    <t>Tarif intergrierter Wasserdienst - Zinsen</t>
  </si>
  <si>
    <t>Tariffa servizio idrico integrato -  spese</t>
  </si>
  <si>
    <t>Tarif intergrierter Wasserdienst - Spesen</t>
  </si>
  <si>
    <t>M.E.F. rec.somme indebite per stipendi Min. Politiche Agr. Forestali</t>
  </si>
  <si>
    <t>M.E.F. Einh.nicht geschuld.Summen fuer Gehaelter Landw.Ministerium</t>
  </si>
  <si>
    <t>M.E.F. rec.somme indebite per stipendi Min. Politiche Agr. Forestali interessi</t>
  </si>
  <si>
    <t>M.E.F. Einh.nicht geschuld.Summen fuer Gehaelter Landw.Ministerium Zinsen</t>
  </si>
  <si>
    <t>M.E.F. rec.somme indebite per stipendi Min. Politiche Agr. Forestali sanzioni</t>
  </si>
  <si>
    <t>M.E.F. Einh.nicht geschuld.Summen fuer Gehaelter Landw.Ministerium Strafen</t>
  </si>
  <si>
    <t>Verw.Gericht-Einheitsgebuehr Einschreibung in Register Gerichtsverfahren-Strafe</t>
  </si>
  <si>
    <t>Contributo unificato - spese atti giudiziari - D.P.R. 115 30/05/2002 - sanzione</t>
  </si>
  <si>
    <t>Einheitsgebuehr- Spesen Gerichtsakten - DPR 115 30/05/2002 - Strafe</t>
  </si>
  <si>
    <t>Indennita' per occupazione abusiva ex art.63 d lgs. 446/97</t>
  </si>
  <si>
    <t>Entschaedigung fuer unbefugte Besetzung ex Art..63 leg.D. 446/97</t>
  </si>
  <si>
    <t>Indennita' per occupazione abusiva ex art.63 d lgs. 446/97 - interessi</t>
  </si>
  <si>
    <t>Entschaedigung fuer unbefugte Besetzung ex Art..63 leg.D. 446/97 - Zinsen</t>
  </si>
  <si>
    <t>Maggiorazione su sanzione amm.va ex art 63 d. lgs 446/97</t>
  </si>
  <si>
    <t>Aufschlag auf verw.Strafe  ex Art.63 leg.D. 446/97</t>
  </si>
  <si>
    <t>Servizi pre post scuola - interessi</t>
  </si>
  <si>
    <t>Vor nach Schul-Dienstleistungen - Zinsen</t>
  </si>
  <si>
    <t>Penalita' regolamento cavi</t>
  </si>
  <si>
    <t>Strafe Verordnung Kabel</t>
  </si>
  <si>
    <t>Regolamento cavi - sanzione</t>
  </si>
  <si>
    <t>Verordnung Kabel - Strafe</t>
  </si>
  <si>
    <t>Regolamento cavi - I.V.A.</t>
  </si>
  <si>
    <t>Verordnung Kabel - MwSt</t>
  </si>
  <si>
    <t>Contributo progetto ponte</t>
  </si>
  <si>
    <t>Beitrag Projekt Bruecke</t>
  </si>
  <si>
    <t>Contributo progetto ponte - interessi</t>
  </si>
  <si>
    <t>Beitrag Projekt Bruecke - Zinsen</t>
  </si>
  <si>
    <t>Monopoli di Stato - accisa gravante sui tabacchi lavorati</t>
  </si>
  <si>
    <t>Staatsmonopole - Akzise lastend auf verarbeitete Tabake</t>
  </si>
  <si>
    <t>Monopoli di Stato - imposta sul valore agg.</t>
  </si>
  <si>
    <t>Staatsmonopole - Mehrwertsteuer</t>
  </si>
  <si>
    <t>Monopoli di Stato - indennita' di mora e interessi per ritardato pagamento dell' accisa</t>
  </si>
  <si>
    <t>Staatsmonopole - Verzugsentschaedigung und Zinsen fuer versp.Zahlung der Akzise</t>
  </si>
  <si>
    <t>L. 689/81 (Assessorato  regionale agricoltura e foreste) reg.Sicilia - interessi maggiore rateazione</t>
  </si>
  <si>
    <t>G. 689/81 (Reg.Assessorat Landwirtsch.und Forst) Reg. Sizilien-Zinsen Mehrratenaufteilung</t>
  </si>
  <si>
    <t>I.A.C.P. quote servizi da autogestioni</t>
  </si>
  <si>
    <t>I.A.C.P.  Quoten Dienste Selbstverwaltung</t>
  </si>
  <si>
    <t>Recupero contributi comunitari regione Sicilia</t>
  </si>
  <si>
    <t>Einhebung Gemeinschaftsbeitraege Region Sizilien</t>
  </si>
  <si>
    <t>Recupero contributi comunitari regione Sicilia - interessi</t>
  </si>
  <si>
    <t>Einhebung Gemeinschaftsbeitraege Region Sizilien - Zinsen</t>
  </si>
  <si>
    <t>Recupero contributi stato membro regione Sicilia</t>
  </si>
  <si>
    <t>Einhebung Beitraege Mitgliedstaat Region Sizilien</t>
  </si>
  <si>
    <t>Recupero contributi stato membro regione Sicilia - interessi</t>
  </si>
  <si>
    <t>Einhebung Beitraege Mitgliedstaat Region Sizilien - Zinsen</t>
  </si>
  <si>
    <t>Quota iscrizione albo professionale collegio T.S.R.M.</t>
  </si>
  <si>
    <t>Quote Eintragung Berufsverzeichnis Kollegium TSRM</t>
  </si>
  <si>
    <t>Ministero del Lavoro - risarcimento danno erariale  art.2 D.P.R.  260/98 interessi magg. rateazione</t>
  </si>
  <si>
    <t>Arbeitsministerium-Entschaedigung Staatsschaden Art.2 D.P.R.260/98 Zinsen Mehrratenauft.</t>
  </si>
  <si>
    <t>Interessi maggiore rateazione l.reg. 28/99 in materia di commercio  (amm.com.le) reg.Sicilia</t>
  </si>
  <si>
    <t>Zinsen Mehrratenaufteilung REG.G. 28/99 im Bereich Handel (Gem.Verw.) Reg. Sizilien</t>
  </si>
  <si>
    <t>Spese bollo l.689 (Ispettorato Prov. del Lavoro) regione Sicilia interessi maggiore rateazione</t>
  </si>
  <si>
    <t>Spesen Stempelmarke G.689 (Prov. Arbeitsinspektorat) Reg.Sizilien Zinsen Mehrratenauft.</t>
  </si>
  <si>
    <t>M.E.F. sanzione amministrativa legge 266/2005 sorte capitale</t>
  </si>
  <si>
    <t>M.E.F. Verwaltungsstrafe Gesetz 266/2005 Kapitalbeitrag</t>
  </si>
  <si>
    <t>M.E.F. sanzione amministrativa legge 266/2005 interessi</t>
  </si>
  <si>
    <t>M.E.F. Verwaltungsstrafe Gesetz 266/2005 Zinsen</t>
  </si>
  <si>
    <t>M.E.F. sanzione amministrativa legge 266/2005 spese</t>
  </si>
  <si>
    <t>M.E.F. Verwaltungsstrafe Gesetz 266/2005 Spesen</t>
  </si>
  <si>
    <t>Servizio di assistenza domiciliare</t>
  </si>
  <si>
    <t>Hauspflegedienst</t>
  </si>
  <si>
    <t>Tasse scolastiche interessi</t>
  </si>
  <si>
    <t>Schulgebuehren Zinsen</t>
  </si>
  <si>
    <t>Canone di concessione locali e servizi - interessi</t>
  </si>
  <si>
    <t>Gebuerh fuer Konzession Lokale und Dienste - Zinsen</t>
  </si>
  <si>
    <t>Canone non ricognitorio - art. 27 d. lgs. 285/92 - recupero spese</t>
  </si>
  <si>
    <t>nicht anerkenn. Gebuehr - Art. 27 leg.D. 285/92 - Einhebung Spesen</t>
  </si>
  <si>
    <t>Ministero Istruzione - revoca agevolazioni incentivi alle imprese int. maggiore rateazione</t>
  </si>
  <si>
    <t>Unterrichtsministerium-Widerruf beguenst. Anreize an Unternehme Zinsen Mehrratenauft.</t>
  </si>
  <si>
    <t>Ministero Polit.Agric Alimentari e Forest.rec.contrib. a seguito sentenza Corte dei Conti</t>
  </si>
  <si>
    <t>Landw.Forst-Ministerium Einhebung Beitr. Infolge Urteil Rechnungshof</t>
  </si>
  <si>
    <t>Ministero Polit.Agric.Alim. e Forest.rec.contrib.a seguito sentenza Corte dei Conti interessi legali</t>
  </si>
  <si>
    <t>Landw.Forst-Ministerium Einhebung Beitr. Infolge Urteil Rechnungshof  gesetzl.Zinsen</t>
  </si>
  <si>
    <t>Spese custodia veicolo confiscato interessi maggiore rateazione</t>
  </si>
  <si>
    <t>Spesen Verwahrung konfisziertes Fahrzeug Zinsen Mehrratenaufteilung</t>
  </si>
  <si>
    <t>Liquid.spese giud.art15 d.lgs.546/92 enti vari - interessi</t>
  </si>
  <si>
    <t>Liquid.Gerichtsspesen Art.15 LEG.D.546/92 versch.Koerp.-Zinsen</t>
  </si>
  <si>
    <t>A.T.E.R. - interessi maggiore rateazione</t>
  </si>
  <si>
    <t>ATER - Zinsen Mehrratenaufteilung</t>
  </si>
  <si>
    <t>Servizio di assistenza domiciliare - interessi</t>
  </si>
  <si>
    <t>Hauspflegedienst - Zinsen</t>
  </si>
  <si>
    <t>Sanz.amm. l. 689/81 norme in materia ambientale d.l. 152/2006</t>
  </si>
  <si>
    <t>Verw.Strafe G.689/81 Normen im Umweltbereich G.D.152/2006</t>
  </si>
  <si>
    <t>Mag.rit.pag. l. 689/81 norme in materia ambientale d.l. 152/2006</t>
  </si>
  <si>
    <t>Aufschl.Versp.Zahl. G.689/81 Normen im Umweltbereich G.D.152/2006</t>
  </si>
  <si>
    <t>Rec. spese  l. 689/81 norme in materia ambientale d.l. 152/2006</t>
  </si>
  <si>
    <t>Einhebung Spesen G.689/81Normen im Umweltbereich G.D.152/2006</t>
  </si>
  <si>
    <t>Spese prenotate a debito recuperate dall' amministrazione</t>
  </si>
  <si>
    <t>vorgemerkte Spesen, von der Verwaltung eingehoben</t>
  </si>
  <si>
    <t>Mancati riversamenti tassa automob.ca art.17 l. 449/97 nonche' art.31 l. 448/98 e sanz. - interessi</t>
  </si>
  <si>
    <t>mangelde Uerberweisung Autosteuer Art.17 G. 449/97 sowie Art.31 G.448/98 und Straf.-Zinsen</t>
  </si>
  <si>
    <t>Entrate eventuali e diverse concernenti il Ministero dell'Economia e delle Finanze</t>
  </si>
  <si>
    <t>eventuelle und versch.Einnahmen betreffend Wirtsch.- und Finanzministerium</t>
  </si>
  <si>
    <t>Interessi maggiore rateazione su recupero e rimborsi vari - regione Sicilia</t>
  </si>
  <si>
    <t>Zinsen Mehrratenaufteilung auf versch.Einhebungen+Rueckverg.-Region Sizilien</t>
  </si>
  <si>
    <t>Interessi maggiore rateazione su recupero crediti regione Sicilia - interessi</t>
  </si>
  <si>
    <t>Zinsen Mehrratenaufteilung au Einhebung Guth. Region Sizilien-Zinsen</t>
  </si>
  <si>
    <t>I.P.T. imp.prov trascrizione e iscrizione veicoli  pubblico registro automob-inter. maggiore rateaz.</t>
  </si>
  <si>
    <t>I.P.T. Prov.Steuer Einschreibung Fahrzeuge oeff.Automob.Register- Zinsen Mehrratenauft.</t>
  </si>
  <si>
    <t>Interessi maggiore rateazione l.689/81(Direz.Prov.le Lavoro)  ist naz assicuraz infortuni lavoro</t>
  </si>
  <si>
    <t>Zinsen Mehrratenaufteilung G.689/81 ( Prov.Direkt.Arbeit) I.N.A.I.L.</t>
  </si>
  <si>
    <t>Sanz. amm.ve l.689/81 concessionario strade regionali e provinciali</t>
  </si>
  <si>
    <t>Verw.Strafen G.689/81 Konzessionaer Regional- und Provizialstrassen</t>
  </si>
  <si>
    <t>Maggiorazione ritardato pagamento sanz.amm.ve l.689/81 concessionario strade regionali e provinciali</t>
  </si>
  <si>
    <t>Aufschlag versp.Zahlung Verw.Strafen G.689/81 Konzessionaer Reg.- und Prov.Strassen</t>
  </si>
  <si>
    <t>Ministero Politiche Agricole e Forestali serv. C.I.T.E.S. - interessi maggiore rateazione</t>
  </si>
  <si>
    <t>Landwirt.- und Forstministerium Dienst CITES - Zinsen Mehrratenaufteilung</t>
  </si>
  <si>
    <t>Sanzioni su attivita' estrattive</t>
  </si>
  <si>
    <t>Strafen auf Abbautätigkeit</t>
  </si>
  <si>
    <t>Sanzioni su attivita' estrattive - interessi</t>
  </si>
  <si>
    <t>Strafen auf Abbautätigkeit - Zinsen</t>
  </si>
  <si>
    <t>Wirtschafts-und Finanzminist.-Einhebunb unrechtmae.erhaltener Summen</t>
  </si>
  <si>
    <t>Presidenza Consiglio Ministri - recupero crediti a seguito di sentenza</t>
  </si>
  <si>
    <t>Ministerialpraesidium - Einhebung Forderung infolge Urteil</t>
  </si>
  <si>
    <t>Presidenza Consiglio Ministri - recupero crediti a seguito di sentenza - interessi</t>
  </si>
  <si>
    <t>Ministerialpraesidium - Einhebung Forderung infolge Urteil - Zinsen</t>
  </si>
  <si>
    <t>Interessi maggiore rateazione su quote consortili</t>
  </si>
  <si>
    <t>Zinsen Mehrratenaufteilung auf Konsortialquoten</t>
  </si>
  <si>
    <t>Imposta regionale sulla benzina l.158/90 - interessi</t>
  </si>
  <si>
    <t>Regionalsteuer auf Benzin G. 158/90 - Zinsen</t>
  </si>
  <si>
    <t>Liquid.spese giud. imposta comunale sugli  immobili</t>
  </si>
  <si>
    <t>Rechtsspesenliquid. Gemeindeliegenschaftssteuer</t>
  </si>
  <si>
    <t>Mancato versamento spese condominiali</t>
  </si>
  <si>
    <t>mangelde Zahlung Kondominialspesen</t>
  </si>
  <si>
    <t>Mancato versamento spese condominiali - interessi</t>
  </si>
  <si>
    <t>mangelde Zahlung Kondominialspesen - Zinsen</t>
  </si>
  <si>
    <t>Risarcimento danno  erariale interessi - regione Sicilia</t>
  </si>
  <si>
    <t>Ersatz Staatsschaden Zinsen - Region Sizilien</t>
  </si>
  <si>
    <t>Recupero spese -  tesoreria  regionale siciliana</t>
  </si>
  <si>
    <t>Einhebung Spesen-Regionalschatzamt Sizilien</t>
  </si>
  <si>
    <t>Interessi magg.rateazione l.689/81(Direz.Prov.del Lavoro)  fondo assist.prev. premi Arma carabinieri</t>
  </si>
  <si>
    <t>Zinsen Mehrratenauft. G.689/81 (Prov.Direkt.Arbeiet) Vorsogefonds Praemien Carabinieri</t>
  </si>
  <si>
    <t>Accordo contrattuale su oneri settore marmo</t>
  </si>
  <si>
    <t>Vertragsabkommen auf Lasten Sektor Marmor</t>
  </si>
  <si>
    <t>Sanzioni amm.ve interessi maggiore rateazione tramite Tesoreria Prov. dello Stato</t>
  </si>
  <si>
    <t>Verw.Strafen Zinsen Mehrratenauft. mittels Prov . Staatsschatzamt</t>
  </si>
  <si>
    <t>Contributo l.r. 78/98 interessi maggiore rateazione</t>
  </si>
  <si>
    <t>Beitrag R.G. 78/98 Zinsen Mehrratenaufteilung</t>
  </si>
  <si>
    <t>Accordo contrattuale su oneri settore marmo - interessi</t>
  </si>
  <si>
    <t>Vertragsabkommen uerber Abgaben Sektor Marmor - Zinsen</t>
  </si>
  <si>
    <t>Sanzioni ambientali  (provincia)  regione Sicilia</t>
  </si>
  <si>
    <t>Strafen Umwelt (Provinz) Region Sizilien</t>
  </si>
  <si>
    <t>Sanzioni ambientali  (provincia)  regione Sicilia - interessi</t>
  </si>
  <si>
    <t>Strafen Umwelt (Provinz) Region Sizilien - Zinsen</t>
  </si>
  <si>
    <t>Recuperi e rimborsi vari  del settore pubblico allargato -reg.Sicilia</t>
  </si>
  <si>
    <t>Versch.Einbring.u. Rueckverg. d. erweiterten oeff.Abteilung-Reg. Sizilien</t>
  </si>
  <si>
    <t>Maggiorazione su sanzione amm.va ex art 62 d. lgs 446/97</t>
  </si>
  <si>
    <t>Aufschlag auf Verwaltungsstrafen ex Art.62 GVD 446/97</t>
  </si>
  <si>
    <t>Banca d' Italia - sanzioni amministrative per violazioni del TUB/TUF</t>
  </si>
  <si>
    <t>Banca d'Italia - Verwaltungsstrafe wegen Verletzung TUB/TUF</t>
  </si>
  <si>
    <t>Banca d'Italia - maggiorazione ex art. 27,comma 6, legge 689/81</t>
  </si>
  <si>
    <t>Banca d'Italia- Aufschlag ex Art 27,Absatz 6,Gesetz 689/81</t>
  </si>
  <si>
    <t>Banca d' Italia - sanzioni amministrative spese varie</t>
  </si>
  <si>
    <t>Banca d'Italia - Verwaltungsstrafe versch.Spesen</t>
  </si>
  <si>
    <t>Recupero crediti erariali interessi maggiore rateazione</t>
  </si>
  <si>
    <t>Einbringung Staatsguthaben Zinsen auf Ratenaufteilung</t>
  </si>
  <si>
    <t>Consorzio - recupero spese</t>
  </si>
  <si>
    <t>Konsortium - Speseneinbringung</t>
  </si>
  <si>
    <t>Ministero delle Politiche Agricole - revoca contributo cofinanziato concesso quota nazionale</t>
  </si>
  <si>
    <t>Landwirtschaftsministerium - Widerruf mitfinan.Beitrag nationale Quote</t>
  </si>
  <si>
    <t>Ministero delle Politiche Agricole - revoca contributo cofinanziato concesso - interessi</t>
  </si>
  <si>
    <t>Landwirtschaftsministerium - Widerruf mitfinan.Beitrag nationale Quote - Zinsen</t>
  </si>
  <si>
    <t>Ministero delle Politiche Agricole - revoca contributo cofinanziato concesso - quota comunitaria</t>
  </si>
  <si>
    <t>Landwirtschaftsministerium - Widerruf mitfinan.Beitrag - Gemeinschaftsquote</t>
  </si>
  <si>
    <t>Ministero Sviluppo Economico circ. 2791193 30/10/97 interessi maggiore rateazione</t>
  </si>
  <si>
    <t>Wirtschaftsministerium Rundsch.2791193 30/10/97 Zinsen Ratenaufteilung</t>
  </si>
  <si>
    <t>C.O.S.A.P. - interessi maggiore rateazione ex art.63 d lgs. 446/97</t>
  </si>
  <si>
    <t>COSAP - Zinsen Ratenaufteilung ex Art. 63 GVD 446/97</t>
  </si>
  <si>
    <t>Ordine dottori commercialisti ed esperti contabili</t>
  </si>
  <si>
    <t>Kammer der Wirtschaftsdoktoren und Buchhalter</t>
  </si>
  <si>
    <t>Recupero crediti regione Sicilia - interessi maggiore rateazione</t>
  </si>
  <si>
    <t>Einbringung Forderungen Reg. Sizilien - Zinsen Ratenaufteilung</t>
  </si>
  <si>
    <t>Recupero crediti a seguito di sentenza del Giudice di Pace - interessi maggiore rateazione</t>
  </si>
  <si>
    <t>Einbringung Forderung aufgrund Urteil Friedensrichter - Zinsen Ratenaufteilung</t>
  </si>
  <si>
    <t>Tassa smaltimento rifiuti urbani - recupero spese</t>
  </si>
  <si>
    <t>Muellentsorgungsgebuehr - Einbringung Spesen</t>
  </si>
  <si>
    <t>Monopoli di Stato - div. adi - interessi maggiore rateazione</t>
  </si>
  <si>
    <t>Staatsmonopol - versch.Adi - Zinsen Ratenaufteilung</t>
  </si>
  <si>
    <t>Ministero degli Affari Esteri - recupero crediti derivanti da prestiti consolari</t>
  </si>
  <si>
    <t>Aussenministerium - Einbringung Foerderungen aus Konsulardarlehen</t>
  </si>
  <si>
    <t>Sanz.amm.e penali in materia di aiuti comunitari nel settore agricolo</t>
  </si>
  <si>
    <t>Verw.und strafrechtl.Strafen in Bezug auf gem. Hilfe im Bereich Landwirtschaft</t>
  </si>
  <si>
    <t>Canoni di locazione FF. OO. - regione Sicilia</t>
  </si>
  <si>
    <t>Mietgebuehren FF.OO. - Region Sizilien</t>
  </si>
  <si>
    <t>Canoni o inden. di occupazione area di pertinenza degli AA. PP. -  regione Sicilia</t>
  </si>
  <si>
    <t>Miete u. Nutzungsgeb. Zugehoeriges Gebiet AA.PP - Region Sizilien</t>
  </si>
  <si>
    <t>Canoni  interessi - regione Sicilia</t>
  </si>
  <si>
    <t>Gebuehr Zinsen - Region Sizilien</t>
  </si>
  <si>
    <t>Sanzioni amm. per violazione norme materia di lavoro l.27/12/2006 n.296 (Direz. Prov. Lavoro)</t>
  </si>
  <si>
    <t>Aufschlag Strafen Verletz.Arbeitsrechts G.27/12/2006 N.296 (Abt.Arbeit Provinz)</t>
  </si>
  <si>
    <t>M.E.F. rec.somme indebite per stipendi Min. Giustizia - interessi di maggiore rateazione</t>
  </si>
  <si>
    <t>M.E.F. Einbr.nicht gesch.Betr. Stipendium Rechtministerium - Zinsen Ratenaufteilung</t>
  </si>
  <si>
    <t>Ministero Sviluppo Economico - revoca contrib.l.273 12/12/02 per imprese abbigliamento e calzature</t>
  </si>
  <si>
    <t>Ministerium f. Wirtsch.Entwicklung-Widerruf Beitr.G.273 12/12/02 Bekleid.-Schuhunternehmen</t>
  </si>
  <si>
    <t>Recupero spese di notifica TOSAP</t>
  </si>
  <si>
    <t>Einbringung Zustellungsspesen TOSAP</t>
  </si>
  <si>
    <t>Recupero  componenti</t>
  </si>
  <si>
    <t>Einbringung Komponente</t>
  </si>
  <si>
    <t>Recupero  componenti interessi</t>
  </si>
  <si>
    <t>Einbringung Komponente Zinsen</t>
  </si>
  <si>
    <t>Recupero  componenti sanzioni</t>
  </si>
  <si>
    <t>Einbringung Komponente Strafen</t>
  </si>
  <si>
    <t>Min. Interno - recupero credito a seguito sentenza del Tribunale</t>
  </si>
  <si>
    <t>Innenministerium - Einbringung Forderung Gerichtsurteil</t>
  </si>
  <si>
    <t>Min. Interno - recupero credito a seguito sentenza del Tribunale - interessi</t>
  </si>
  <si>
    <t>Innenministerium - Einbringung Forderung Gerichtsurteil - Zinsen</t>
  </si>
  <si>
    <t>Min. Interno - recupero credito a seguito sentenza del Tribunale - spese</t>
  </si>
  <si>
    <t>Innenministerium - Einbringung Forderung Gerichtsurteil - Spesen</t>
  </si>
  <si>
    <t>Scarichi produttivi - interessi</t>
  </si>
  <si>
    <t>Abwaesser Unternehmen - Zinsen</t>
  </si>
  <si>
    <t>Addizionale provinciale per l'energia elettrica</t>
  </si>
  <si>
    <t>Prov.Zusatzsteuer f. Elektrizitaet</t>
  </si>
  <si>
    <t>Contravv.cod.strada l.689/81 (reg.autonoma)  erario - interessi maggiore rateazione</t>
  </si>
  <si>
    <t>Verstoss Strassenverk.Ord.G.689/81 (Auton.Reg.) Staat - Zinsen Mehrratenaufteilung</t>
  </si>
  <si>
    <t>Recupero spese di giudizio (regione sicilia)  erario</t>
  </si>
  <si>
    <t>Einbringung Gerichtsspesen (Reg. Sizilien) Staat</t>
  </si>
  <si>
    <t>Addizionale provinciale per l'energia elettrica - interessi</t>
  </si>
  <si>
    <t>Prov.Zusatzsteuer f. Elektrizitaet - Zinsen</t>
  </si>
  <si>
    <t>Ministero Sviluppo Economico - agevolazioni  e. commerce ex legge 388/2000</t>
  </si>
  <si>
    <t>Ministerium f. Wirtsch.Entwicklung-Beguenstigung u. Commerce Gesetz 388/2000</t>
  </si>
  <si>
    <t>Ministero Sviluppo Economico - agevolazioni  e. commerce ex legge 388/2000 - interessi</t>
  </si>
  <si>
    <t>Ministerium f. Wirtsch.Entwicklung-Beguenstigung u. Commerce Gesetz 388/2000 - Zinsen</t>
  </si>
  <si>
    <t>Ministero Sviluppo Economico - agevolazioni  e. commerce ex legge 388/2000 - spese</t>
  </si>
  <si>
    <t>Ministerium f. Wirtsch.Entwicklung-Beguenstigung u. Commerce Gesetz 388/2000- Spesen</t>
  </si>
  <si>
    <t>A.I.M.A. - interessi maggiore rateazione</t>
  </si>
  <si>
    <t>A.I.M.A. - Zinsen Ratenaufteilung</t>
  </si>
  <si>
    <t>E.N.P.A.L.S.  - interessi maggiore rateazione</t>
  </si>
  <si>
    <t>ENPALS  - Zinsen Ratenaufteilung</t>
  </si>
  <si>
    <t>Sanz. per abusivismo edil.in aree a tutela paesagg. da anno 2002 - reg.Sicilia - Int. magg. rateaz.</t>
  </si>
  <si>
    <t>Strafe Bausuenden in geschuetztr Zone ab Jahr 2002-Reg.Sizilien-Zinsen Ratenaufteilung</t>
  </si>
  <si>
    <t>IVASS - sanzione amministrativa l.689/81 erario -tramite Tes.Prov.Stato</t>
  </si>
  <si>
    <t>IVASS - Verwaltungsstrafe G.689/81 Staat - Provinzialamt des Staatschatzamtes</t>
  </si>
  <si>
    <t>IVASS - maggiorazione ritardato pagamento l.689/81 erario -tramite Tes.Prov.Stato</t>
  </si>
  <si>
    <t>IVASS - Aufschl.versp.Zahlung G.689/81 Staat-Provinzialamt des Staatschatzamtes</t>
  </si>
  <si>
    <t>IVASS - spese del procedimento</t>
  </si>
  <si>
    <t>IVASS - Verfahrensspesen</t>
  </si>
  <si>
    <t>IVASS - sanzioni art. 313/317 del codice delle assicurazioni d.l. 209/05 (C.O.N.S.A.P.)</t>
  </si>
  <si>
    <t>IVASS - Strafen Art. 313/317 des Versicherungskodex G.D. 209/05 (CONSAP)</t>
  </si>
  <si>
    <t>IVASS - maggiorazione rit. pagamento art.313/317 del codice delle assicurazioni d.l. 209/05(CONSAP)</t>
  </si>
  <si>
    <t>IVASS - Aufschl.versp.Zahlung Art.313/317 Versicherungskodex G.D. 209/05 (CONSAP)</t>
  </si>
  <si>
    <t>I.N.P.G.I. - interessi maggiore rateazione</t>
  </si>
  <si>
    <t>INPGI - Zinsen Ratenaufteilung</t>
  </si>
  <si>
    <t>Art.10 comma 7 bis legge 287/90</t>
  </si>
  <si>
    <t>Art.10 Abs. 7 bis Gesetz 287/90</t>
  </si>
  <si>
    <t>Art.10 comma 7 bis legge 287/90 - interessi</t>
  </si>
  <si>
    <t>Art.10 Abs. 7 bis Gesetz 287/90- Zinsen</t>
  </si>
  <si>
    <t>Recupero ticket  art 2  d.lgs. 124/98 - interessi maggiore rateazione</t>
  </si>
  <si>
    <t>Einbringung Ticket Art. 2 GVD. 124/98 - Zinsen Ratenaufteilung</t>
  </si>
  <si>
    <t>Contributo legna - interessi</t>
  </si>
  <si>
    <t>Beitrag 'LEGNA' - Zinsen</t>
  </si>
  <si>
    <t>Comunita Montana interessi maggiore rateazione</t>
  </si>
  <si>
    <t>Berggemeinschaft Zinsen Ratenaufteilung</t>
  </si>
  <si>
    <t>Maggiorazione su sanzione amm.va ex art 62 d. lgs 446/97 interessi maggiore rateazione</t>
  </si>
  <si>
    <t>Aufschlag auf Verwalt.Strafen ex Art. 62 GVD 446/97 - Zinsen Ratenaufteilung</t>
  </si>
  <si>
    <t>Interessi maggiore rateaz. d.l. 507/99 depenalizz. reati minori(reg.autonoma Valle d'Aosta) erario</t>
  </si>
  <si>
    <t>Zinsen Ratenzahlung GD 507/99 Strafbefr. kl. Vergehen (Aut. Reg. Aosta) Staatskasse</t>
  </si>
  <si>
    <t>Spese bollo l.689 (Ispettorato Prov. del Lavoro) erario interessi maggiore rateazione</t>
  </si>
  <si>
    <t>Stempelgeuehr G.689 (Prov.Arbeitsinspektorat) Staat Zinsen Ratenaufteilung</t>
  </si>
  <si>
    <t>Sanz amministrativa per violazione dell'art.124 del r.d.l.19/10/38 n.1933-amm.ne aut. Monopoli Stato</t>
  </si>
  <si>
    <t>Verwaltungsstrafe Verletzung Art.124 R.D.L. 19/10/38 Nr.1933 -Aut. Verwalt.Staatsmonopol</t>
  </si>
  <si>
    <t>Sanz amm.per violazione dell'Art.124 del r.d.l.19/10/38 n.1933-amm.ne aut. Monopoli Stato interessi</t>
  </si>
  <si>
    <t>Verwaltungsstr.Verletz.Art.124 R.D.L. 19/10/38 NR.1933 -Aut. Verwalt.Staatsmonopol-Zinsen</t>
  </si>
  <si>
    <t>Sanz amm.per violazione dell'Art.124 del r.d.l.19/10/38 n.1933-amm.ne aut. Monopoli Stato spese</t>
  </si>
  <si>
    <t>Verwaltungsstr.Verletz.Art.124 R.D.L. 19/10/38 NR.1933 -Aut. Verwalt.Staatsmonopol-Spesen</t>
  </si>
  <si>
    <t>Sanz amm. per violazione dell'art.113 bis del r.d.l.19/10/38 n.1933-amm.ne aut. Monopoli Stato</t>
  </si>
  <si>
    <t>Verwaltungsstr.Verletz.Art.113 bis R.D.L. 19/10/38 NR. 1933 - Aut. Verwalt.Staatsmonopol-</t>
  </si>
  <si>
    <t>Sanz amm. per violazione dell'art.113 bis del r.d.l.19/10/38 n.1933-amm.ne aut Monop Stato interessi</t>
  </si>
  <si>
    <t>Verwaltungsstr.Verletz.Art.113 bis R.D.L. 19/10/38 NR. 1933 - Aut. Verwalt.Staatsmonopol- Zinsen</t>
  </si>
  <si>
    <t>Sanz amm. per violazione dell'art.113 bis del r.d.l.19/10/38 n.1933-amm.ne aut. Monopoli Stato spese</t>
  </si>
  <si>
    <t>Verwaltungsstr.Verletz.Art.113 bis R.D.L. 19/10/38 NR. 1933 - Aut. Verwalt.Staatsmonopol- Spesen</t>
  </si>
  <si>
    <t>Canoni accessi stradali - interessi</t>
  </si>
  <si>
    <t>Strassenabgabe - Zinsen</t>
  </si>
  <si>
    <t>Canone relativo all'installazione di mezzi pubblicitari lungo strade prov.li</t>
  </si>
  <si>
    <t>Abgabe bez. Errichtung von Werbemitteln entlang Provinzstrassen</t>
  </si>
  <si>
    <t>Canone relativo all'installazione di mezzi pubblicitari lungo strade prov.li - interessi</t>
  </si>
  <si>
    <t>Abgabe bez. Errichtung von Werbemitteln entlang Provinzstrassen Zinsen</t>
  </si>
  <si>
    <t>Einbringung Forderungen</t>
  </si>
  <si>
    <t>Recupero crediti interessi</t>
  </si>
  <si>
    <t>Einbringung Forderungen Zinsen</t>
  </si>
  <si>
    <t>Tar-contrib.unificato di iscrizione a ruolo nei procedimenti giurisdizionali interessi magg. rateaz.</t>
  </si>
  <si>
    <t>TAR-Einheitsbeitrag f. Eintragung in Listen Gerichtsverfahren Zinsen Ratenaufteilung</t>
  </si>
  <si>
    <t>Contrav.cod.strada  l.689/81(Carabinieri) erario interessi maggiore rateazione</t>
  </si>
  <si>
    <t>Verstoss Str.Verkehrsord. G.689/81 (Carabinieri) Staat Zinsen Ratenaufteilung</t>
  </si>
  <si>
    <t>Disposizioni sanzionatorie regolamento (ce)n.1493/99 mercato vitivinicolo</t>
  </si>
  <si>
    <t>Strafvorschrift Reglement (CE) N.1493/99 Weinanbau</t>
  </si>
  <si>
    <t>Disposizioni sanzionatorie regolamento (ce)n.1493/99 mercato vitivinicolo - interessi</t>
  </si>
  <si>
    <t>Strafvorschrift Reglement (CE) N.1493/99 Weinanbau - Zinsen</t>
  </si>
  <si>
    <t>Ministero delle Comunicazioni - recupero diritti postali evasi - interessi maggiore rateazione</t>
  </si>
  <si>
    <t>Ministerium Meldewesen - Einbringung hinterzog.Postspesen - Zinsen Ratenaufteilung</t>
  </si>
  <si>
    <t>Consob - interessi maggiore rateazione</t>
  </si>
  <si>
    <t>CONSOB - Zinsen Ratenaufteilung</t>
  </si>
  <si>
    <t>Einbringung Forderungen - Spesen</t>
  </si>
  <si>
    <t>Ministero delle Comunicazioni - diritti amministrativi art.34 d.lgs 259 1/08/2003</t>
  </si>
  <si>
    <t>Ministerium Meldewesen - Verwaltungsgebuehren Art. 34 GVD 259 1/08/2003</t>
  </si>
  <si>
    <t>Ministero delle Comunicazioni - diritti amministrativi art.34 d.lgs 259 1/08/2003 - interessi</t>
  </si>
  <si>
    <t>Ministerium Meldewesen - Verwaltungsgebuehren Art 34 GVD 259 1/08/2003 - Zinsen</t>
  </si>
  <si>
    <t>Ministero delle Comunicazioni - diritto d'uso di frequenza art.35 d.lgs.259 01/08/2003</t>
  </si>
  <si>
    <t>Ministerium Meldewesen - Gebuehr Frequenzbenutzung Art. 35 GVD 259 01/08/2003</t>
  </si>
  <si>
    <t>Ministero delle Comunicazioni - diritto d'uso di frequenza art.35 d.lgs.259 01/08/2003 - interessi</t>
  </si>
  <si>
    <t>Ministerium Meldewesen- Gebuehr Frequenzbenutzung Art. 35 GVD 259 01/08/2003 - Zinsen</t>
  </si>
  <si>
    <t>Sanz. amm.ve l.689/81(capitaneria di porto) erario - interessi maggiore rateazione</t>
  </si>
  <si>
    <t>Verwaltungsstrafe G.689/81 (Hafenkommando) Staat - Zinsen Ratenaufteilung</t>
  </si>
  <si>
    <t>Sanz.amm.l.689/81 (uff. sanita' marit. aerea)erario - interessi maggiore rateazione</t>
  </si>
  <si>
    <t>Verwaltungsstrafe G.689/81 (Marit.Sanitaetsbuero) Staat - Zinsen Ratenaufteilung</t>
  </si>
  <si>
    <t>Ministero delle Comunicazioni - sanzione ex art. 98 comma 11 d.lgs. 259/2003</t>
  </si>
  <si>
    <t>Ministerium Meldewesen - Strafen ex Art. 98 Absatz 11 GVD 259/2003</t>
  </si>
  <si>
    <t>Recupero crediti per diritti aeroportuali - interessi maggiore rateazione</t>
  </si>
  <si>
    <t>Einbringung Forderungen Fluggebuehren - Zinsen Ratenaufteilung</t>
  </si>
  <si>
    <t>Sanz.d.Ronchi in campo ambientale art.55 d.l.22/97 (provincia) reg.Sicilia interessi magg.rateazione</t>
  </si>
  <si>
    <t>Strafe Ronchi Umweltbereich Art. 55 GV 22/97 (Provinz) Reg. Sizilien Zinsen Ratenaufteilung</t>
  </si>
  <si>
    <t>Ministero delle Comunicazioni  - sanzione ex art. 98 comma 11 d.lgs. 259/2003 - interessi</t>
  </si>
  <si>
    <t>Ministerium Meldewesen - Strafen ex Art. 98 Absatz 11 GVD 259/2003 - Zinsen</t>
  </si>
  <si>
    <t>Min. Comunicazioni - art.22 l.223/1990 e succ. mod. e int. (can.radiof. e telev. comunitarie)</t>
  </si>
  <si>
    <t>Ministerium Meldewesen - Art.22 G.223/1990 IGF und Zinsen (Gem.Geb.Radio und Tv)</t>
  </si>
  <si>
    <t>Min. Comunicazioni - art.22 l.223/1990 e succ. mod. e int. (can.radiof. e telev. comunitarie) - Int.</t>
  </si>
  <si>
    <t>Ministerium Meldewesen - Art.22 G.223/1990 IGF und Zinsen (Gem.Geb.Radio und Tv) - Zinsen</t>
  </si>
  <si>
    <t>Ministero delle Comunicazioni -legge 422/1993 e succ. mod. e int.(tv commerciali)</t>
  </si>
  <si>
    <t>Ministerium Meldewesen - Gesetz 422/1993 IGF und Zinsen (kommerzielle Tv)</t>
  </si>
  <si>
    <t>Ministero delle Comunicazioni -legge 422/1993 e succ. mod. e int.(tv commerciali) - interessi</t>
  </si>
  <si>
    <t>Ministerium Meldewesen - Gesetz 422/1993 IGF und Zinsen (kommerzielle Tv)) - Zinsen</t>
  </si>
  <si>
    <t>Ministero delle Comunicazioni -legge 488/1999 e succ. mod. e int.</t>
  </si>
  <si>
    <t>Ministerium Meldewesen - Gesetz 488/1999 IFG und Zinsen</t>
  </si>
  <si>
    <t>Ministero delle Comunicazioni -legge 488/1999 e succ. mod. e int.- interessi</t>
  </si>
  <si>
    <t>Ministerium Meldewesen - Gesetz 488/1999 IFG und Zinsen - Zinsen</t>
  </si>
  <si>
    <t>Contributo ex art.11 comma 6 l.59/92 interessi maggiore rateazione</t>
  </si>
  <si>
    <t>Beitrag ex Art.11 Absatz 6 G.59/92 - Zinsen Ratenaufteilung</t>
  </si>
  <si>
    <t>Sanzioni amministrative inflitte dalla Consob interessi maggiore rateazione</t>
  </si>
  <si>
    <t>Verwaltungsstrafe seitens CONSOB Zinsen Ratenaufteilung</t>
  </si>
  <si>
    <t>Spese di notifica per sanzioni ammi.tive inflitte dalla consob interessi maggiore rateazione</t>
  </si>
  <si>
    <t>Zustellgebuehren f.Verwaltungsstrafe seitens CONSOB Zinsen Ratenaufteilung</t>
  </si>
  <si>
    <t>Magg.sanzioni amm. per violazione norme materia di lavoro l.27/12/2006 n.296 (Direz. Prov. Lavoro)</t>
  </si>
  <si>
    <t>Zuschlag Verwaltungsstrafe Verstoss Arbeitsrecht G.27/12/2006 NR. 296 (Landesarbeitsdirektion)</t>
  </si>
  <si>
    <t>Sanzioni pecuniarie l.109/94, art.4(aut.vig.lav.pubbl.) Ministero del Tesoro interessi magg. rateaz.</t>
  </si>
  <si>
    <t>Geldstrafe G.109/94, Art.4 (oeeffentl.Arbeiten) Schatzministerium Zinsen Ratenaufteilung</t>
  </si>
  <si>
    <t>Corrispettivo controllo combustione imp.termici civ.abitaz. l.10/91 e D.P.R. 412/93 int.magg.rateaz.</t>
  </si>
  <si>
    <t>Entgelt Kontr. Verbrennungsofen Heizung Wohnung G.10/91 und VPR 412/93 Zinsen Ratenauft.</t>
  </si>
  <si>
    <t>Recupero proventi delle miniere e delle acque minerali(  regione Sic. ) - regione Sicilia</t>
  </si>
  <si>
    <t>Einbringung Einnahmen aus Bergwerk u. Mineralwasser (Reg.Sizilien) - Region Sizilien</t>
  </si>
  <si>
    <t>Recupero proventi delle miniere e delle acque minerali(  regione Sic. ) - regione Sicilia interessi</t>
  </si>
  <si>
    <t>Einbringung Einnahmen aus Bergwerk u. Mineralwasser (Reg.Sizilien) - Region Sizilien Zinsen</t>
  </si>
  <si>
    <t>Spese di notifica interessi maggiore rateazione</t>
  </si>
  <si>
    <t>Zustellgebuehr Zinsen Ratenaufteilung</t>
  </si>
  <si>
    <t>Sanz.amm.l.689/81(Ministero Infrastrutture e Trasporti-U.S.T.I.F.) interessi maggiore rateazione</t>
  </si>
  <si>
    <t>Verw. Strafe G.689/81 (Min. Infrastruktur u. Transporte-USTIF) Aerar Zinsen Ratenaufteilung</t>
  </si>
  <si>
    <t>Sanz. amm. l. 689/81(uff. veterin. adempim. C.E.E.)erario interessi maggiore rateazione</t>
  </si>
  <si>
    <t>Verw.Strafe G.689/81 (Veterinaeramt CEE)  Aerar Zinsen Ratenaufteilung</t>
  </si>
  <si>
    <t>Sanzione amministrativa l.689/81- Ministero Sviluppo Economico - erario interessi magg. Rateazione</t>
  </si>
  <si>
    <t>Verwaltungsstrafe G.689/81-Ministerium Wirtschaftsentwicklung - Aerar Zinsen Ratenaufteilung</t>
  </si>
  <si>
    <t>Recupero somme indebitam. percepite interessi maggiore rateazione</t>
  </si>
  <si>
    <t>Einbringung unterschlagener Betraege Zinsen Ratenaufteilung</t>
  </si>
  <si>
    <t>Consob - recupero somme liquidate in provv. dell' autorita' giudiziaria</t>
  </si>
  <si>
    <t>CONSOB - Einbringung liquidierte Betraege Gerichtsbehoerde</t>
  </si>
  <si>
    <t>Consob - recupero somme liquidate in provv. dell' autorita' giudiziaria interessi</t>
  </si>
  <si>
    <t>CONSOB - Einbringung liquidierte Betraege Gerichtsbehoerde Zinsen</t>
  </si>
  <si>
    <t>Tariffa fitosanitaria art.55 d.lgs. 214 del 19/08/05</t>
  </si>
  <si>
    <t>Tarif Schaedlingsbekaempfung Art.55 GVD. 214 vom 19/08/05</t>
  </si>
  <si>
    <t>Tariffa fitosanitaria art.55 d.lgs. 214 del 19/08/05 - interessi</t>
  </si>
  <si>
    <t>Tarif Schaedlingsbekaempfung Art.55 GVD. 214 vom 19/08/05 - Zinsen</t>
  </si>
  <si>
    <t>Tariffa fitosanitaria art.55 d.lgs. 214 del 19/08/05 - sanzione</t>
  </si>
  <si>
    <t>Tarif Schaedlingsbekaempfung Art.55 GVD. 214 vom 19/08/08 - Strafen</t>
  </si>
  <si>
    <t>Tariffa fitosanitaria art.55 d.lgs. 214 del 19/08/05 - spese</t>
  </si>
  <si>
    <t>Tarif Schaedlingsbekaempfung Art.55 GVD.214 vom 19/08/05 - Spesen</t>
  </si>
  <si>
    <t>Ministero Beni Culturali - rec.credito a seguito di sentenza del Tribunale - spese</t>
  </si>
  <si>
    <t>Kulturministerium - Einbringung Forderung auf Grund Urteil des Gerichtes - Spesen</t>
  </si>
  <si>
    <t>Diritti marittimi l.689/81 (Capitaneria di porto)   erario - interessi maggiore rateazione</t>
  </si>
  <si>
    <t>Schifffahrtsgebuehr G.689/81 (Hafenkommando) - Aerar Zinsen Ratenaufteilung</t>
  </si>
  <si>
    <t>Recupero crediti - regione Sicilia</t>
  </si>
  <si>
    <t>Einbringung Forderung - Region Sizilien</t>
  </si>
  <si>
    <t>Canoni diritti servizi disinquinamento acque interessi maggiore rateazione</t>
  </si>
  <si>
    <t>Gebuehr Dekontamination Gewaesser Zinsen Ratenaufteilung</t>
  </si>
  <si>
    <t>Recupero crediti d.l. 32/98 d.m. 7/08/2003</t>
  </si>
  <si>
    <t>Einbringung Forderung GD. 32/98 MD. 7/08/2003</t>
  </si>
  <si>
    <t>Recupero crediti d.l. 32/98 d.m. 7/08/2003 - interessi</t>
  </si>
  <si>
    <t>Einbringung Forderung GD. 32/98 MD. 7/08/2003 - Zinsen</t>
  </si>
  <si>
    <t>Recupero crediti d.l. 32/98 d.m. 7/08/2003 - spese</t>
  </si>
  <si>
    <t>Einbringung Forderung GD. 32/98 MD. 7/08/2003 - Spesen</t>
  </si>
  <si>
    <t>Recupero crediti - regione Sicilia  interessi</t>
  </si>
  <si>
    <t>Einbringung Guthaben - Region Sizilien - Zinsen</t>
  </si>
  <si>
    <t>Totale erogato capitale (fondo perduto d.l. 185/00 tit. II)</t>
  </si>
  <si>
    <t>Ausgeschuetteter Kapitalbetrag (Verlustkonto GD.185/00 Abt.II)</t>
  </si>
  <si>
    <t>Totale erogato capitale (fondo perduto d.l. 185/00 tit. II) interessi</t>
  </si>
  <si>
    <t>Ausgeschuetteter Kapitalbetrag (Verlustkonto GD.185/00 Abt.II) Zinsen</t>
  </si>
  <si>
    <t>Totale erogato gestione  (fondo perduto d.l. 185/00 tit. II)</t>
  </si>
  <si>
    <t>Ausgeschuetteter Betriebsbetrag (Verlustkonto GD. 185/00 Abt. II)</t>
  </si>
  <si>
    <t>Totale erogato gestione  (fondo perduto d.l. 185/00 tit. II) interessi</t>
  </si>
  <si>
    <t>Ausgeschuetteter Betriebsbetrag (Verlustkonto GD. 185/00 Abt. II) - Zinsen</t>
  </si>
  <si>
    <t>Rate finanziamento agevolato d.l. 185/00 tit.II scadute e non pagate</t>
  </si>
  <si>
    <t>Raten beguenstigte Finanzierung GD. 185/00 Abt.II faellig und nicht bezahlt</t>
  </si>
  <si>
    <t>Interessi di mora su rate finanziamento agevolato d.l. 185/00 tit.ii scadute e non pagate</t>
  </si>
  <si>
    <t>Verzugszinsen auf Raten beg. Finanzierung GD. 185/00 Abt.II faellig und nicht bezahlt</t>
  </si>
  <si>
    <t>Debito residuo finanziamento agevolato d.l. 185/00 tit. II (quota capitale)</t>
  </si>
  <si>
    <t>Restbetrag beguenstige Finanzierung GD. 185/00 Abt. II (Kapitalanteil)</t>
  </si>
  <si>
    <t>Rate o interessi su finanziamento agevolato - d. l. 185/00 tit. II</t>
  </si>
  <si>
    <t>Raten oder Zinsen auf beguenstigte Finanzierung - GD. 185/00 Abt. II</t>
  </si>
  <si>
    <t>Interessi maturati su totale erogato a fondo perduto d.l. 185/00 tit.II</t>
  </si>
  <si>
    <t>Angereifte Zinsen auf Gesamtbetrag Verlustkonto GD. 185/00 Abt. II</t>
  </si>
  <si>
    <t>Sanz. amm. l. 689/81(Ministero della Salute) erario interessi maggiore rateazione</t>
  </si>
  <si>
    <t>Verw. Strafe G. 689/81 (Gesundheitsministerium) Aerar Zinsen Ratenaufteilung</t>
  </si>
  <si>
    <t>Ministero della Difesa - recupero somme indebitamente percepite interessi maggiore rateazione</t>
  </si>
  <si>
    <t>Verteidigungsministerium - Einbringung unterschlagener Betraege Zinsen Ratenaufteilung</t>
  </si>
  <si>
    <t>Sanz.amm.l.689/81(Min.Pol.Agr-Isp.Cen.Rep.Fr) regione Sicilia interessi maggiore rateazione</t>
  </si>
  <si>
    <t>Verw.Strafe G.689/81 (Landw. Ministerium-Inspektrat) Region Sizilien Zinsen Ratenaufteilung</t>
  </si>
  <si>
    <t>Restituzione benefici l.r. 30/97 (assessorato regionale del lavoro - ipl) bilancio regione Sicilia</t>
  </si>
  <si>
    <t>Rueckgabe Beguenstigungen RG.30/97 (Reg.Arbeitsassessorat - IPL) Bilanz Region Sizilien</t>
  </si>
  <si>
    <t>Spese notifica  (assessorato regionale del lavoro - ipl) bilancio regione Sicilia</t>
  </si>
  <si>
    <t>Zustellgebuehr (Reg. Arbeitsassessorat - IPL) Bilanz Region Sizilien</t>
  </si>
  <si>
    <t>Risarcimento danno erariale  art.2 D.P.R.  260/98 interessi maggiore rateazione</t>
  </si>
  <si>
    <t>Erstattung Staatsinkassoschaden Art.2 V.P.R. 260/98 Zinsen Ratenaufteilung</t>
  </si>
  <si>
    <t>Interessi maggiore rateazione su risarcimento danno erariale interessi art.2 D.P.R.  260/98</t>
  </si>
  <si>
    <t>Zinsen Ratenaufteilung auf Erstattung Staatsinkassoschaden Zinsen Art.2 VPR 260/98</t>
  </si>
  <si>
    <t>Ministero della Difesa - recupero crediti</t>
  </si>
  <si>
    <t>Verteidigungsministerium - Einbringung Forderung</t>
  </si>
  <si>
    <t>Ministero della Difesa - recupero crediti  - interessi</t>
  </si>
  <si>
    <t>Verteidigungsministerium - Einbringung Forderung - Zinsen</t>
  </si>
  <si>
    <t>Ministero Difesa - recupero spese di giustizia prenotate a debito</t>
  </si>
  <si>
    <t>Verteidigungsministerium - Einbringung vorgemerkte Gerichtsspesen</t>
  </si>
  <si>
    <t>Ministero Difesa - recupero spese di giustizia prenotate a debito - interessi</t>
  </si>
  <si>
    <t>Verteidigungsministerium - Einbringung vorgemerkte Gerichtsspesen-Zinsen</t>
  </si>
  <si>
    <t>Ministero della Giustizia - risarcimento danno erar a seguito sent.Corte dei Conti int.magg. rateaz.</t>
  </si>
  <si>
    <t>Verteidigungsmin.- Erst. Staatsinkassoschaden auf Grund Urteil Rechnungshof Ratenaufteilung</t>
  </si>
  <si>
    <t>Recupero spese -  tesoreria  regionale Siciliana interessi maggiore rateazione</t>
  </si>
  <si>
    <t>Spesenrueckholung - Regionales Schatzamt Sizilien - Zinsen Ratenzahlung</t>
  </si>
  <si>
    <t>Surroga per erogazioni ex legge 512/99 interessi maggiore rateazione</t>
  </si>
  <si>
    <t>Einsatz fuer Auszahlungen Laut Ges. 512/99 - Zinsen Ratenzahlung</t>
  </si>
  <si>
    <t>Sanz. amm.ve l.689/81(amm.ne regionale) interessi maggiore rateazione - erario</t>
  </si>
  <si>
    <t>Verwaltungsstr. Laut Ges.689/81 (Regionalverwaltung) - Zinsen Ratenzahlung - Schatzamt</t>
  </si>
  <si>
    <t>Mag. rit. pagamento l.689/81(amministrazione comunale) interessi maggiore rateazione - erario</t>
  </si>
  <si>
    <t>Aufschlag verspaetete zahlung Ges.689/81 (Gemeindeverwaltung) - Zinsen Ratenzahlung - Schatzamt</t>
  </si>
  <si>
    <t>Recupero crediti - interessi  regione sicilia</t>
  </si>
  <si>
    <t>Einhebung Forderungen - Zinsen Region Sizilien</t>
  </si>
  <si>
    <t>Sanz. amm.ve ex  art.28 l.r. 10/99 aree protette (provincia) reg.Sicilia interessi maggiore rateaz.</t>
  </si>
  <si>
    <t>Verw.Strafe Laut Art.28 Reg.Ges.10/99 Gesch. Gebiete (Prov.) Reg. Sizilien - Zinsen Ratenzahlung</t>
  </si>
  <si>
    <t>Sanz. per abusivismo edil.in aree a tutela paesaggistica  anno 2001 e prec .reg.Sic. int.magg.rateaz</t>
  </si>
  <si>
    <t>Strafg. Bauvergehen Landschaftsschutzgeb. jahr 2001 und vorherg. Reg. Siz. Zinszahlung Raten</t>
  </si>
  <si>
    <t>Interessi maggiore rateazione sanz.amm.ve l.898/86 (dipart.dogane D.C.C.C.) erario</t>
  </si>
  <si>
    <t>Zinsen Ratenzahlung Verw.Str.en Ges. 898/86 (Abt. zoll D.C.C.C.) Schatzamt</t>
  </si>
  <si>
    <t>Interessi maggiore ratezione sanz amm. ex  legge 68/99  (Ispettorato Prov. del Lavoro) reg. Sicilia</t>
  </si>
  <si>
    <t>Zinsen Ratenzahlung Verw.Str.en Ges. 68/99 (Arbeitsinspektorat) Reg. Sizilien</t>
  </si>
  <si>
    <t>Sanzione ai sensi dell' art. 9 comma 1 del d. l. 207/2008</t>
  </si>
  <si>
    <t>Strafgeld Laut Art.9 Par. 1 Leg.Dekr.207/2008</t>
  </si>
  <si>
    <t>Sanzione ai sensi dell' art. 9 comma 1 del d. l. 207/2008 - interessi</t>
  </si>
  <si>
    <t>Strafgeld Laut Art.9 Par. 1 Leg.Dekr.207/2008 - Zinsen</t>
  </si>
  <si>
    <t>Recupero somme erogate e non impiegate -  regione Sicilia</t>
  </si>
  <si>
    <t>Einhebung Ausgezahlter U. nicht Verwendeter Betraege - Reg. Sizilien</t>
  </si>
  <si>
    <t>Recupero spese l.689/81(circoscriz. aeroportuale)</t>
  </si>
  <si>
    <t>Einhebung spesen Ges.689/81 (Flughafenbereich)</t>
  </si>
  <si>
    <t>Recupero somme erogate e non impiegate regione Sicilia - interessi</t>
  </si>
  <si>
    <t>Einhebung Ausgezahlter U. nicht Verwendeter Betraege Reg. Sizilien ¿ Zinsen</t>
  </si>
  <si>
    <t>Sanzione mancato v.to contr.concessioni edil.interessi maggiore rateazione</t>
  </si>
  <si>
    <t>Strafgeld Unterl.Einzhal.Beitr.Baukonzession Zinsen Ratenzahlung</t>
  </si>
  <si>
    <t>Int.magg.rateazione sanz. amm in materia di etichett.di prod.alimentari d.ivo n.109/92 reg.sic.</t>
  </si>
  <si>
    <t>Zinsen Ratenzahlung Verwaltungsstr. Etikettierung lebensm. G.V.D. NR.109/92 Reg. Sizilien</t>
  </si>
  <si>
    <t>Interessi maggiore rateazione rimborso spese di notifica - Tesoreria regionale siciliana</t>
  </si>
  <si>
    <t>Zinsen Ratenzahlung Verguetung Benachrichtigungsspesen - Reg.Schatzamt Sizilien</t>
  </si>
  <si>
    <t>Diritto annuale Camera di Commercio recupero spese di notifica</t>
  </si>
  <si>
    <t>Jahresgebuehr Handelskammer Rueckh. Benachrichtigungsspesen</t>
  </si>
  <si>
    <t>Interessi magg. rateazione sanz. amm.ve l.689/81 (amm.ne regionale) Tesoreria  regionale siciliana</t>
  </si>
  <si>
    <t>Zinsen Ratenzahlung verw.str.en ges. 898/86 (Reg:Verwaltung) Schatzamt Reg. Sizilien</t>
  </si>
  <si>
    <t>Oneri accessori</t>
  </si>
  <si>
    <t>Nebenspesen</t>
  </si>
  <si>
    <t>Canoni di locazione ed accessori</t>
  </si>
  <si>
    <t>Mietzins und nebenspesen</t>
  </si>
  <si>
    <t>Interessi maggiore rateazione tassa concessione governativa regionale reg.Sicilia</t>
  </si>
  <si>
    <t>Zinsen Ratenzahlung Konzessionsgebuehr regionalregierung Region Sizilien</t>
  </si>
  <si>
    <t>Rette asilo nido soggette a fatturazione</t>
  </si>
  <si>
    <t>Zu Verrechnendes Kostgeld Kinderkrippe</t>
  </si>
  <si>
    <t>Imposta di bollo rette asilo nido soggette a fatturazione</t>
  </si>
  <si>
    <t>Stempelsteuer zu Verrechnendes Kostgeld Kinderkrippe</t>
  </si>
  <si>
    <t>Interessi maggiore rateazione rifiuti solidi in discarica l.r. 6/97 art.2</t>
  </si>
  <si>
    <t>Zinsen Ratenzahlung Abfallgebuehr Abladestelle Reg.Ges.6/97 Art.2</t>
  </si>
  <si>
    <t>Interessi maggiore rateazione rifiuti solidi in discarica l.r. 6/97 art.2 - interessi</t>
  </si>
  <si>
    <t>Zinsen Ratenzahlung Abfallgebuehr Abladestelle Reg.Ges.6/97 Art.2 - Zinsen</t>
  </si>
  <si>
    <t>Interessi maggiore rateazione l 689/81 norme in materia ambientale d.l. 152/2006</t>
  </si>
  <si>
    <t>Zinsen Ratenzahlung Ges.689/81 Gesetzgeb. umwelt leg.dekr.152/2006</t>
  </si>
  <si>
    <t>Canoni attraversamento enti vari</t>
  </si>
  <si>
    <t>Lizenzgebuehren fuer verschiedene Koerperschaften</t>
  </si>
  <si>
    <t>Interessi maggiore rateaz. rifiuti solidi in discarica l.r. 6/97 art.2 sanz.omesso versamento</t>
  </si>
  <si>
    <t>Zinsen Ratenzahlung Abfallgebuehr Abladestelle Reg.Ges.6/97 Art.2 - Unterlassene Ueberweisung</t>
  </si>
  <si>
    <t>Interessi maggiore rateazione risarcimento danno  seguito di sentenza - regione Sicilia</t>
  </si>
  <si>
    <t>Zinsen Ratenzahlung Schadensersatz infolge Urteil - Region Sizilien</t>
  </si>
  <si>
    <t>Interessi maggiore rateazione risarcimento danno a seguito di sentenza - interessi regione Sicilia</t>
  </si>
  <si>
    <t>Zinsen Ratenzahlung Schadensersatz infolge Urteil - Zinsen Region Sizilien</t>
  </si>
  <si>
    <t>Eccedenza gestione intervento imprenditoria femminile  (reg.sicilia) - erario</t>
  </si>
  <si>
    <t>Ueberhoehte Zahlungen Unterstuetzung weibliches Unternehmertum (Reg. Sizilien) - Schatzamt</t>
  </si>
  <si>
    <t>Int. magg.rateaz. sanz.amm.ve tut.delle acque in campo ambient.art.56 dl152/99(provincia)reg.Sicilia</t>
  </si>
  <si>
    <t>Zinsen Ratenzahlung Verw.strafen Wasserverschmutzung  Leg.Dekr. 152/99 (Prov.) Reg. Sizilien</t>
  </si>
  <si>
    <t>Interessi maggiore rateazione contributo unificato - spese atti giudiziari - D.P.R. 115 30/05/2002</t>
  </si>
  <si>
    <t>Zinsen Ratenzahlung Einheitsgebuehr - Aufwendungen fuer Gerichtsakten - DPR 115 30/05/2002</t>
  </si>
  <si>
    <t>Interessi maggiore rateazione recupero credito a seguito di sentenza</t>
  </si>
  <si>
    <t>Zinsen Ratenzahlung Rueckholung v. Forderungen infolge von Urteil</t>
  </si>
  <si>
    <t>Ministero Economia e Finanze - recupero somme indebitamente percepite - rivalutazione monetaria</t>
  </si>
  <si>
    <t>Ministerium f. Wirtsch. u. Finanzen-Rueckhol.g widerrechtl. bezogener Betraege -Waehrungsaufwertung</t>
  </si>
  <si>
    <t>Crediti derivanti da sentenze definitive della Corte dei Conti(Min.Infr. e Trasporti) erario</t>
  </si>
  <si>
    <t>Forderungen aus def. Urteilen des Rechnungshofes (Minist. Infrastr. u. Transporte) Schatzamt</t>
  </si>
  <si>
    <t>Rivalutazione monetaria secondo indici I.S.T.A.T. (Min.Infr. e Trasporti) erario</t>
  </si>
  <si>
    <t>Waehrungsaufwertung gem. ISTAT-Indizes (Minist. Infrastrukturen u. Transporte) Schatzamt</t>
  </si>
  <si>
    <t>Calcolo mensile degli interessi a tasso legale (Min.Infr. e Trasporti) erario</t>
  </si>
  <si>
    <t>Monatl. Berechnung der Zinsen nach gesetzl. Zinssatz (Minist. Infrastr. u. Transporte) Schatzamt</t>
  </si>
  <si>
    <t>Diritti di istruttoria per denuncia inizio attivita' (D.I.A.)</t>
  </si>
  <si>
    <t>Bearbeitungsgebuehren fuer Meldung betreffend Taetigkeitsaufnahme</t>
  </si>
  <si>
    <t>Ulteriori interessi per iscrizione a ruolo</t>
  </si>
  <si>
    <t>Weitere Zinsen fuer Eintragung in Hebeliste</t>
  </si>
  <si>
    <t>Spese di notifica dell' invito a pagamento</t>
  </si>
  <si>
    <t>Zustellungsspesen Zahlungsaufforderung</t>
  </si>
  <si>
    <t>Oneri concessori (D.I.A.)</t>
  </si>
  <si>
    <t>Konzessionsspesen (Meldung betreffend Taetigkeitsaufnahme)</t>
  </si>
  <si>
    <t>Contributo costo costruzione</t>
  </si>
  <si>
    <t>Baukostenbeitrag</t>
  </si>
  <si>
    <t>Interessi maggiore rateazione recupero somme suolo demaniale</t>
  </si>
  <si>
    <t>Zinsen Ratenzahlung Rueckholung Betraege Staatsgruende</t>
  </si>
  <si>
    <t>Crediti riconosciuti all'amministrazione regionale in atti del processo - interessi</t>
  </si>
  <si>
    <t>Der Regionalverwaltung zuerkannte Guthaben in Prozessakten</t>
  </si>
  <si>
    <t>Interessi maggiore rateazione canone per concessione demaniale</t>
  </si>
  <si>
    <t>Zinsen Ratenzahlung Gebuehr staatliche Konzessionen</t>
  </si>
  <si>
    <t>Interessi maggiore rateazione restituzione contr.erogati per corsi di form.prof.le</t>
  </si>
  <si>
    <t>Zinsen Ratenzahlung fuer Rueckerst. Beitraege fuer berufl. Weiterbildung</t>
  </si>
  <si>
    <t>Interessi magg. rateazione crediti riconosciuti all'amministrazione regionale in atti del processo</t>
  </si>
  <si>
    <t>Zinsen Ratenzahlung fuer der Regionalverwaltung zuerkannte Guthaben in Prozessakten</t>
  </si>
  <si>
    <t>Quota annuale - spese</t>
  </si>
  <si>
    <t>Jahresgebuehr - Aufwendungen</t>
  </si>
  <si>
    <t>Int.magg.rateaz. sanz.amm.per violaz. norme materia di lavoro l.27/12/2006 n.296 (direz.prov.lavoro)</t>
  </si>
  <si>
    <t>Zinsen Ratenzahlung Verw.strafen Arbeitsrecht Ges. Nr. 296 27/12/2006 (Prov. BZ Arbeitsamt)</t>
  </si>
  <si>
    <t>Interessi magg. rateazione min. infrastrutture e trasporti - recupero somme fondi comunitari qcs</t>
  </si>
  <si>
    <t>Zinsen Ratenzahlung Ministerium f. Infrastrukturen u. Transporte - Rueckholung Betraege QCS-EU-Fonds</t>
  </si>
  <si>
    <t>Ministero degli affari esteri - recupero crediti derivanti da prestiti consolari  interessi legali</t>
  </si>
  <si>
    <t>Ministerium f. aeusseres - Rueckholung Forderungen aus konsularischen Darlehen m. gesetzl. Zinsen</t>
  </si>
  <si>
    <t>Ministero degli affari esteri - recupero crediti derivanti da prestiti consolari  interessi moratori</t>
  </si>
  <si>
    <t>Ministerium f. aeuÿeres - Rueckholung Forderungen aus konsularischen Darlehen m. Verzugszinsen</t>
  </si>
  <si>
    <t>Interessi su costo</t>
  </si>
  <si>
    <t>Kostenzinsen</t>
  </si>
  <si>
    <t>Recupero spese di lite e risarcimento danni</t>
  </si>
  <si>
    <t>Rueckholung Aufwendungen f. Rechtsstreitigkeiten und Schadensersatz</t>
  </si>
  <si>
    <t>Tassa regionale per la tutela e la sostenibilita' ambientale</t>
  </si>
  <si>
    <t>Regionalsteuer fuer Umweltschutz und Nachhaltigkeit</t>
  </si>
  <si>
    <t>Tassa regionale per la tutela e la sostenibilita' ambientale - interessi</t>
  </si>
  <si>
    <t>Regionalsteuer fuer Umweltschutz und Nachhaltigkeit - Zinsen</t>
  </si>
  <si>
    <t>Interessi magg. rateaz. l.689/81(circoscriz.aeroportuale)erario-tramite Tes.Prov.Stato</t>
  </si>
  <si>
    <t>Zinsen Ratenzahlung Ges. 689/81 (Flughafenareal) Schatzamt - durch Prov. Schatzamt</t>
  </si>
  <si>
    <t>Interessi maggiore rateazione contributo veterinario d.lgs. 432/98 art 1</t>
  </si>
  <si>
    <t>Zinsen Ratenzahlung Veterinaerbeitrag Art. 1Lgs.D. 432/98</t>
  </si>
  <si>
    <t>Ministero istruzione universita' ricerca-recupero spese processuali  liquidate a favore del M.E.F.</t>
  </si>
  <si>
    <t>Min. f. Unterricht, Univ. u. Forschung-Rueckholg. liquidierte Gerichtsspesen zug. W.-u.-Finanzmin.</t>
  </si>
  <si>
    <t>Fitto - oneri accessori - interessi</t>
  </si>
  <si>
    <t>Mietzins - Zusatzgebuehren - Zinsen</t>
  </si>
  <si>
    <t>Interessi maggiore rateazione min.delle politiche agricole - revoca contributo cofinanziato concesso</t>
  </si>
  <si>
    <t>Zinsen Ratenzahlung Min. Agrarpolitik-Rueckruf genehmigter kofinanzierter Beitraege</t>
  </si>
  <si>
    <t>Interessi maggiore rateazione monopoli di stato sentenza Corte dei Conti</t>
  </si>
  <si>
    <t>Zinsen Ratenzahlung staatl. Monopole gem. Urteil Rechnungshof</t>
  </si>
  <si>
    <t>Tassa regionale per la tutela e la sostenibilita' ambientale - spese</t>
  </si>
  <si>
    <t>Regionalsteuer f. Umweltschutz u. Nachhaltigkeit - Ausgaben</t>
  </si>
  <si>
    <t>Sovracanone derivazione acqua</t>
  </si>
  <si>
    <t>Uferzinsgeld</t>
  </si>
  <si>
    <t>Sovracanone derivazione acqua - interessi</t>
  </si>
  <si>
    <t>Uferzinsgeld - Zinsen</t>
  </si>
  <si>
    <t>Interessi magg. rateazione M.E.F. rec.somme indebite per stipendi min. infrastrutture e trasporti</t>
  </si>
  <si>
    <t>Zinsen Ratenzahlung W.-u.-Finanzmin. Rueckhol. nicht geschuldeter Beitraege Min. Infrastr.-Transp.</t>
  </si>
  <si>
    <t>Canone comunale sulla pubblicita' - recupero spese di notifica</t>
  </si>
  <si>
    <t>Gemeindegeb. Werbung - Rueckholg. Zustellungsspesen</t>
  </si>
  <si>
    <t>Canone comunale sulla pubblicita' - ulteriori interessi per iscrizione a ruolo</t>
  </si>
  <si>
    <t>Gemeindegeb. Werbung - weitere Zinsen f. Eintragung in Hebeliste</t>
  </si>
  <si>
    <t>Interessi maggiore rateazione M.E.F. sanzione amministrativa legge 266/2005</t>
  </si>
  <si>
    <t>Zinsen Ratenzahlung W.-u.-Finanzmin. Verwaltungsstrafe Ges. 266/2005</t>
  </si>
  <si>
    <t>Int. magg. rateaz. M.E.F. sanzione amministrativa legge 266/2005 interessi</t>
  </si>
  <si>
    <t>Aufschlag Ratenzahlung MWF Verwaltungsstrafe G 266/2005 Zinsen</t>
  </si>
  <si>
    <t>Interessi maggiore rateazione recupero crediti</t>
  </si>
  <si>
    <t>Zinsen Ratenzahlung Rueckholung Forderungen</t>
  </si>
  <si>
    <t>Interessi magg.rateaz. sanz.amm.ve l.689/81 (ufficio del garante) Tesoreria Prov. dello Stato</t>
  </si>
  <si>
    <t>Zinsen Ratenzahlung Verw.Strafe Ges. 689/81 (Amt d. Garanten) Prov. Schatzamt.</t>
  </si>
  <si>
    <t>Ministero degli Affari Esteri - rimborso spese di notifica ingiunzione al pagamento</t>
  </si>
  <si>
    <t>Auÿenmin. - Rueckholg. Zustellungssp. Zahlungsmahnung</t>
  </si>
  <si>
    <t>Interessi maggiore rateazione sanz.am.l.689/81(min.trasp.nav.mctc-uff.prov) erario</t>
  </si>
  <si>
    <t>Zinsen Ratenz. Verw.Str. Ges. 689/81 (Min. Transp. Schifff. Motorisierg.-Landesbuer) Prov. Schatzamt</t>
  </si>
  <si>
    <t>Rueckholg. Forderungen Region Sizilien</t>
  </si>
  <si>
    <t>Recupero crediti interessi legali regione Sicilia</t>
  </si>
  <si>
    <t>EINTREIBUNG VON FORDERUNGEN ¿ GESETZL. ZIINSEN REGION SIZILIEN</t>
  </si>
  <si>
    <t>Verfahrenskosten</t>
  </si>
  <si>
    <t>Min.giustizia-risarc.danno erar.a seguito sent.trib.corte d'appello,corte di cassazione - interessi</t>
  </si>
  <si>
    <t>Justizmin. - Schadensersatz Schatzamt n. Urteil Berufungsger., Kassationshof - Zinsen</t>
  </si>
  <si>
    <t>Interessi maggiore rateazione contributo per controlli e verif. serv. postali liberalizzati</t>
  </si>
  <si>
    <t>Zinsen Ratenzahlung Beitraege fuer Kontrolle des liberalisierten Postdienstes</t>
  </si>
  <si>
    <t>Ricuperi di spese di giustizia, di spese anticipate per volture catastali</t>
  </si>
  <si>
    <t>Rueckholung Gerichtsspesen, vorausbez. Spesen f. Katasterumschreibungen</t>
  </si>
  <si>
    <t>Ricuperi di spese di giustizia, di spese anticipate per volture catastali - interessi</t>
  </si>
  <si>
    <t>Rueckholung Gerichtsspesen, vorausbez. Spesen f. Katasterumschreibungen - Zinsen</t>
  </si>
  <si>
    <t>Varie proporzionali</t>
  </si>
  <si>
    <t>Versch. Quoten</t>
  </si>
  <si>
    <t>Varie proporzionali - interessi</t>
  </si>
  <si>
    <t>Versch. Quoten - Zinsen</t>
  </si>
  <si>
    <t>Contributo unificato - spese atti giudiziari - D.P.R.  115 30/05/2002</t>
  </si>
  <si>
    <t>Einheitlicher Betrag - Spesen Gerichtsakten - DPR 115 30.5.2002</t>
  </si>
  <si>
    <t>Contributo unificato - spese atti giudiziari - D.P.R.  115 30/05/2002 - interessi</t>
  </si>
  <si>
    <t>Einheitlicher Betrag - Spesen Gerichtsakten - DPR 115 30.5.2002 - Zinsen</t>
  </si>
  <si>
    <t>Interessi maggiore rateazione canone non ricognitorio - art. 27 d. lgs. 285/92</t>
  </si>
  <si>
    <t>Zinsen Ratenzahlung nicht gekl. Gebuehr - Art. 27, Lgs.D. 285/92</t>
  </si>
  <si>
    <t>Interessi maggiore rateazione sanz.amm.l.689 (comando guardia di finanza)  erario</t>
  </si>
  <si>
    <t>Zinsen Ratenzahlung Verw.Strafe Ges. 689 (Kommando Finanzwache) Schatzamt</t>
  </si>
  <si>
    <t>Interessi magg.ratez. min.infrastrutt. e trasporti risarcimento danno erariale  art.2 D.P.R.  260/98</t>
  </si>
  <si>
    <t>Zinsen Ratenzahlung Min. Infrastr. U. Transp. Schadensersatz staatl. Schaden Art. 2 DPR 260/98</t>
  </si>
  <si>
    <t>Interessi legali - regione Sicilia</t>
  </si>
  <si>
    <t>Gesetzl. Zinsen - Region Sizilien</t>
  </si>
  <si>
    <t>Lampade votive - sanzione</t>
  </si>
  <si>
    <t>Votovlampen - Region Sizilien</t>
  </si>
  <si>
    <t>Canone acqua - sanzione</t>
  </si>
  <si>
    <t>Wassergebuehr - Strafe</t>
  </si>
  <si>
    <t>Interessi magg.rateaz. sanz. amm. l.24/11/1981 n.689 (regione)Tesoreria regionale siciliana</t>
  </si>
  <si>
    <t>Zinsen Ratenzahlung Verw.Strafe Ges. 24.11.1981 (Region) Reg. Schatzamt Sizilien</t>
  </si>
  <si>
    <t>Interessi magg rateaz. rit. pagamento l. 689/81 (regione) Tesoreria regionale siciliana</t>
  </si>
  <si>
    <t>Zinsen Ratenzahlung Zahlungsverzug Ges. 689/81 (Region) Reg. Schatzamt Sizilien</t>
  </si>
  <si>
    <t>Interessi maggiore rateaz. ministero interno - recupero credito a seguito di sentenza del tribunale</t>
  </si>
  <si>
    <t>Zinsen Ratenzahlung Innenmin. - Rueckholg. Forderungen n. Gerichtsurteil</t>
  </si>
  <si>
    <t>Ministero sviluppo economico revoca agevolazioni attivita' prod.legge 140/97 interessi magg.rateaz.</t>
  </si>
  <si>
    <t>Min. wirtsch. Entwicklg. Rueckruf Beitraege f. Produktionstaetigkeit Ges. 140/97 Zinsen Ratenzahlung</t>
  </si>
  <si>
    <t>Ministero economia e finanze - recupero credito sentenza Corte dei Conti maggiore rateazione</t>
  </si>
  <si>
    <t>W.-u.-Finanzmin. Rueckholung Forderungen n. Urteil Rechnungshof Zinsen Ratenzahlung</t>
  </si>
  <si>
    <t>Rivalutazione monetaria regione Sicilia</t>
  </si>
  <si>
    <t>Waehrungswaufwertung Region Sizilien</t>
  </si>
  <si>
    <t>Rivalutazione monetaria regione Sicilia - interessi</t>
  </si>
  <si>
    <t>Waehrungswaufwertung Region Sizilien - Zinsen</t>
  </si>
  <si>
    <t>Interessi maggiore rateazione I.A.C.P.</t>
  </si>
  <si>
    <t>Zinsen Ratenzahlung IACP</t>
  </si>
  <si>
    <t>Interessi maggiore rateazione prefettura - multe ammende sanz.amm.ve</t>
  </si>
  <si>
    <t>Zinsen Ratenzahlung Praefektur - Strafen, Ersatzzahlg, Verw.Strafen</t>
  </si>
  <si>
    <t>Depurazione acque - recupero spese</t>
  </si>
  <si>
    <t>Wasserklaerung - Spesenrueckholg.</t>
  </si>
  <si>
    <t>Recupero somme a seguito sentenza dell'autorita' giudiziaria ordinaria - interessi</t>
  </si>
  <si>
    <t>Rueckholg. nach Urteil der ordentlichen Gerichtsbehoerde - Zinsen</t>
  </si>
  <si>
    <t>Proventi derivanti dalle sanz.pec. comminate dal garante per la protez.dei dati personali</t>
  </si>
  <si>
    <t>Einnahmen d. Regierung aus Geldstrafen fuer Datenschutz</t>
  </si>
  <si>
    <t>Interessi maggiore rateazione sanzioni amministrative l.689/81 (Enasarco)  erario</t>
  </si>
  <si>
    <t>Zinsen Ratenzahlung Verw.Strafen Ges. 689/81 (ENASARCO) Schatzamt</t>
  </si>
  <si>
    <t>Interessi magg. rateazione ministero dell'interno - risarcimento danno erariale  art.2 D.P.R. 260/98</t>
  </si>
  <si>
    <t>Zinsen Ratenzahlung Innenministerium - Ersatz Schaeden Schatzamt Art. DPR 290/98</t>
  </si>
  <si>
    <t>Stempelgebühr</t>
  </si>
  <si>
    <t>Imposta di bollo - interessi</t>
  </si>
  <si>
    <t>Stempelgebühr - Zinsen</t>
  </si>
  <si>
    <t>Hypothekengebühr</t>
  </si>
  <si>
    <t>Hypothekengebühr - Zinsen</t>
  </si>
  <si>
    <t>Hypothekensteuer - Zinsen</t>
  </si>
  <si>
    <t>Registergebühr Gerichtsakten</t>
  </si>
  <si>
    <t>Registergebühr Gerichtsakten - Zinsen</t>
  </si>
  <si>
    <t>Tassa 10% per Ufficiali Giudiziari</t>
  </si>
  <si>
    <t>Steuer 10% für Gerichtsbeamte</t>
  </si>
  <si>
    <t>10% per Ufficiali Giudiziari - interessi</t>
  </si>
  <si>
    <t>Steuer 10% für Gerichtsbeamte - Zinsen</t>
  </si>
  <si>
    <t>Diritti catastali - scritturato</t>
  </si>
  <si>
    <t>Katastergebühren - eingetragen</t>
  </si>
  <si>
    <t>Sanz.amm. tutela delle acque in campo ambientale d.l. 152/2006 art.135 - reg. Sicilia</t>
  </si>
  <si>
    <t>Verw.Strafe Wasserschutz Art. 135, G.D. 152/2006 - Reg. Sizilien</t>
  </si>
  <si>
    <t>Magg . rit. pag. tutela delle acque in campo ambientale d.l. 152/2006 art.135 - reg. Sicilia</t>
  </si>
  <si>
    <t>Erh. Rueckbehalt Wasserschutz Art. 135, G.D. 152/2006 - Reg. Sizilien</t>
  </si>
  <si>
    <t>Recupero spese tutela delle acque in campo ambientale d.l. 152/2006 art.135 - reg. Sicilia</t>
  </si>
  <si>
    <t>Rueckholg. Spesen Wasserschutz Art. 135, G.D. 152/2006 - Reg. Sizilien</t>
  </si>
  <si>
    <t>Sanz.amm. in campo ambientale d.l. 152/2006 art.262  - reg. Sicilia</t>
  </si>
  <si>
    <t>Verw.Str. Umweltverstroesse Art. 262, G.D. 152/2006 - Reg. Sizilien</t>
  </si>
  <si>
    <t>Magg. rit. pag. in campo ambientale d.l. 152/2006 art.262  - reg. Sicilia</t>
  </si>
  <si>
    <t>Erh. Rueckbehalt Umweltverstroesse Art. 262, G.D. 152/2006 - Reg. Sizilien</t>
  </si>
  <si>
    <t>Rec. spese in campo ambientale d.l. 152/2006 art.262  - reg. Sicilia</t>
  </si>
  <si>
    <t>Rueckholg. Spesen Umweltverstroesse Art. 262, G.D. 152/2006 - Reg. Sizilien</t>
  </si>
  <si>
    <t>Contributo veterinario - igiene- alim- nutrizione d. lgs. 194/08</t>
  </si>
  <si>
    <t>Abgabe Veterinaer - Hygiene - Ernaehrung - Nutrition Gesetz 194/08</t>
  </si>
  <si>
    <t>Contributo veterinario - igiene-alim-nutrizione d. lgs. 194/08 -  interessi</t>
  </si>
  <si>
    <t>Abgabe Veterinaer - Hygiene - Ernaehrung - Nutrition Gesetz 194/08 - Zinsen</t>
  </si>
  <si>
    <t>Concessione in uso di terreni dello Stato</t>
  </si>
  <si>
    <t>Konzession Gebrauch Staatsgrund</t>
  </si>
  <si>
    <t>Concessione in uso di terreni dello Stato - interessi</t>
  </si>
  <si>
    <t>Konzession Gebrauch Staatsgrund - Zinsen</t>
  </si>
  <si>
    <t>Interessi maggiore rateazione maggiori oneri esproprio</t>
  </si>
  <si>
    <t>Zinsen Ratenzahlung erh. Enteignungsgebuehren</t>
  </si>
  <si>
    <t>Tariffa igiene ambientale utenze domestiche</t>
  </si>
  <si>
    <t>Umweltgebuehr Haushalte</t>
  </si>
  <si>
    <t>Tariffa igiene ambientale utenze non domestiche</t>
  </si>
  <si>
    <t>Umweltgebuehr Nicht-Haushalte</t>
  </si>
  <si>
    <t>Canone regionale per uso di acqua pubblica</t>
  </si>
  <si>
    <t>Regionalgebuehr Verwendung oeffentlicher Waesser</t>
  </si>
  <si>
    <t>Canone regionale per uso di acqua pubblica - interessi</t>
  </si>
  <si>
    <t>Regionalgebuehr Verwendung oeffentlicher Waesser - Zinsen</t>
  </si>
  <si>
    <t>Recupero spese di notifica sollecito di pagamento</t>
  </si>
  <si>
    <t>Rueckholg. Zustellungsspesen Mahnung</t>
  </si>
  <si>
    <t>Interessi maggiore rateazione M.E.F. rec.somme indebite per stipendi Min. Interno</t>
  </si>
  <si>
    <t>Zinsen Ratenzahlung W.-u.-Finanzmin. Rueckhol. nicht geschuldeter Lohnbeitraege Innenmin.</t>
  </si>
  <si>
    <t>Spese di giudizio liquidate in sentenza</t>
  </si>
  <si>
    <t>Mit Urteil liquidierte Gerichtsspesen</t>
  </si>
  <si>
    <t>Premio assicurazione obbligatoria</t>
  </si>
  <si>
    <t>Praemie Pflichtverischerung</t>
  </si>
  <si>
    <t>Premio assicurazione falcoltativa</t>
  </si>
  <si>
    <t>Praemie freie Versichernug</t>
  </si>
  <si>
    <t>Sanzione amm.va l.689/81 per omesso pagamento corrisp.vo prov.le impianti termici</t>
  </si>
  <si>
    <t>Verw.Str. Ges. 689/81 unterlassene Zahlung Provinzgebuehr Heizanlagen</t>
  </si>
  <si>
    <t>Maggiorazione ritardato pag.to  sanz. amm.ve l.689/81 corrisp.vo prov.le impianti termici</t>
  </si>
  <si>
    <t>Erh. Zahlungsverzug Verw.Str. Ges. 689/81Provinzgebuehr Heizanlagen</t>
  </si>
  <si>
    <t>Interessi maggiore rateazione rette asilo nido soggette a fatturazione</t>
  </si>
  <si>
    <t>Zinsen Ratenzahlung zu verrechnende Kindergartengebuehren</t>
  </si>
  <si>
    <t>Interessi maggiore rateazione imposta di bollo rette asilo nido soggette a fatturazione</t>
  </si>
  <si>
    <t>Zinsen Ratenzahlung Stempelgebuehr zu verrechnende Kindergartengebuehren</t>
  </si>
  <si>
    <t>Interessi maggiore rateazione commissario di governo</t>
  </si>
  <si>
    <t>Zinsen Ratenzahlung Regierungskommissar</t>
  </si>
  <si>
    <t>Interessi maggiore rateazione tariffa fitosanitaria art.55 d.lgs. 214 del 19/08/05</t>
  </si>
  <si>
    <t>Zinsen Ratenzahlung Pflanzenschutzgebuehr Art. 55 Lgs.D. 214 vom 19.08.05</t>
  </si>
  <si>
    <t>Interessi  maggiore rateazione rec spese l 689/81(U.P.I.C.A.)   erario</t>
  </si>
  <si>
    <t>Zinsen Ratenzahlung Spesenrueckholg. Ges. 689/81 (U P I C A) Schatzamt</t>
  </si>
  <si>
    <t>Ministero Economia e Finanze - recupero somme a titolo onorario</t>
  </si>
  <si>
    <t>W.-u.-Finanzmin. Rueckholg. Honorare</t>
  </si>
  <si>
    <t>Interessi maggiore rateazione recupero spese di notifica l.689/81 - regione Sicilia</t>
  </si>
  <si>
    <t>Zinsen Ratenzahlung Rueckholg. Zustellungsspesen Ges. 689/81 - Reg. Sizilien</t>
  </si>
  <si>
    <t>Rueckholg. Forderungen n. Urteil</t>
  </si>
  <si>
    <t>Rueckholg. Forderungen n. Urteil - Zinsen</t>
  </si>
  <si>
    <t>Interessi maggiore rateazione contrib. rilascio concessioni edilizie</t>
  </si>
  <si>
    <t>Zinsen Ratenzahlung Gebuehr Ausstellg. Baukonzessionen</t>
  </si>
  <si>
    <t>Interessi maggiore rateazione sanz. ritardato pagamento oneri accessori conc. edilizie</t>
  </si>
  <si>
    <t>Zinsen Ratenzahlung Strafe Zahlungsverzug Zusatzgebuehren Baukonz.</t>
  </si>
  <si>
    <t>Danni per sconfinamento e prelievo materiale su demanio militare</t>
  </si>
  <si>
    <t>Schaeden Grenzueberschreitung und Materialentnahme milit. Staatseigentum</t>
  </si>
  <si>
    <t>Danni per sconfinamento e prelievo materiale su demanio militare - interessi</t>
  </si>
  <si>
    <t>Schaeden Grenzueberschreitung und Materialentnahme milit. Staatseigentum - Zinsen</t>
  </si>
  <si>
    <t>Sanzioni amm.ve l.689/81 (Capitaneria di Porto)  Erario</t>
  </si>
  <si>
    <t>Verwaltungsstrafen Ges. 689/81 (Hafenkommandantur) / Staatskasse</t>
  </si>
  <si>
    <t>Sanzioni amm.ve l.689/81 - interessi  (Capitaneria di Porto)  Erario</t>
  </si>
  <si>
    <t>Verwaltungsstrafen Ges. 689/81 - Zinsen (Hafenkommandantur) / Staatskasse</t>
  </si>
  <si>
    <t>Interessi maggiore rateazione C.O.S.A.P. - penalita' per omesso o parziale pagamento</t>
  </si>
  <si>
    <t>Zinsen Ratenaufteilung COSAP - Strafe fuer teilweise oder unterlassene Zahlung</t>
  </si>
  <si>
    <t>Recupero spese di giustizia</t>
  </si>
  <si>
    <t>Einholung Gerichtsspesen</t>
  </si>
  <si>
    <t>Recupero spese di giustizia - interessi</t>
  </si>
  <si>
    <t>Einholung Gerichtsspesen - Zinsen</t>
  </si>
  <si>
    <t>Diritti di cancelleria</t>
  </si>
  <si>
    <t>Kanzleigebühren</t>
  </si>
  <si>
    <t>Diritti di cancelleria - interessi</t>
  </si>
  <si>
    <t>Kanzleigebühren - Zinsen</t>
  </si>
  <si>
    <t>Einheitsbeitrag</t>
  </si>
  <si>
    <t>Contributo unificato -  interessi</t>
  </si>
  <si>
    <t>Einheitsbeitrag - Zinsen</t>
  </si>
  <si>
    <t>Sonderabgaben</t>
  </si>
  <si>
    <t>Zinsen auf indirekte Steuern und Abgaben auf Geschäfte</t>
  </si>
  <si>
    <t>Restituzione  benefici l.r. 30/97 interessi legali (Assessorato reg.le del lavoro - ipl) reg.Sicilia</t>
  </si>
  <si>
    <t>Rueckerst. Unterstuetzg. Reg.Ges. 30/97 gesetzl. Zinsen (reg. Arbeitsassessorat - IPL) Reg. Sizilien</t>
  </si>
  <si>
    <t>Restituzione  benefici l.r. 30/97 sanzione (Assessorato reg.le del lavoro - ipl) reg.Sicilia</t>
  </si>
  <si>
    <t>Rueckerst. Unterstuetzungen Reg.Ges. 30/97 Strafe (reg. Arbeitsassessorat - IPL) Reg. Sizilien</t>
  </si>
  <si>
    <t>Interessi maggiore rateazione opere edilizie abusive</t>
  </si>
  <si>
    <t>Zinsen Ratenaufteilung widerrechtliche Bauarbeiten</t>
  </si>
  <si>
    <t>Interessi maggiore rateazione opere edilizie abusive - interessi</t>
  </si>
  <si>
    <t>Zinsen Ratenaufteilung widerrechtliche Bauarbeiten - Zinsen</t>
  </si>
  <si>
    <t>Istruttoria pratica inquilini inadempienti</t>
  </si>
  <si>
    <t>Beweisaufnahme nicht zahlende Einwohner</t>
  </si>
  <si>
    <t>Tassa giornaliera smaltimento rifiuti solidi sanz. e interessi di competenza della provincia</t>
  </si>
  <si>
    <t>Tagessatz Abfallentsorgung Strafen und Zinsen unter Zustaendigkeit d. Provinz</t>
  </si>
  <si>
    <t>Ministero degli Affari Esteri - rimborso spese di notifica invito al pagamento</t>
  </si>
  <si>
    <t>Auÿenministerium - Rueckerstattung Zustellungsspesen Zahlungsbescheid</t>
  </si>
  <si>
    <t>Interessi maggiore rateazione sanzione ai sensi dell' art. 9 comma 1 del d.l. 207/2008</t>
  </si>
  <si>
    <t>Zinsen Ratenzahlung gem. Art. 9, Par. 1, Legislativdekret 207/2008</t>
  </si>
  <si>
    <t>Tariffa rifiuti e tributo prov.le</t>
  </si>
  <si>
    <t>Abfallgebuehr und Landesbeitrag</t>
  </si>
  <si>
    <t>Canone depurazione e fognatura</t>
  </si>
  <si>
    <t>Gebuehren fuer Abwasser- und Abflussreinigung</t>
  </si>
  <si>
    <t>Interessi magg. rateazione disposizioni sanzionatorie regolamento(CE) n.1493/99 Mercato vitivinicolo</t>
  </si>
  <si>
    <t>Zinsen Ratenzahlung Sanktionsregelung (EG) Nr. 1493/99 Weinsektor</t>
  </si>
  <si>
    <t>Rivalutazione monetaria su restituzione F.E.A.G.A.</t>
  </si>
  <si>
    <t>Waehrungsaufwertung bei Rueckerstattung F.E.A.G.A.</t>
  </si>
  <si>
    <t>Sanzione pecuniaria per abusi edilizi</t>
  </si>
  <si>
    <t>Geldstrafe fuer widerrechtliche Baumassnahmen</t>
  </si>
  <si>
    <t>Sanzione pecuniaria per abusi edilizi - interessi</t>
  </si>
  <si>
    <t>Geldstrafe fuer widerrechtliche Baumassnahmen - Zinsen</t>
  </si>
  <si>
    <t>Sanzione pecuniaria per abusi edilizi - recupero spese</t>
  </si>
  <si>
    <t>Geldstrafe fuer widerrechtliche Baumassnahmen - Spesenrueckholung</t>
  </si>
  <si>
    <t>Maggiorazione su sanzione pecuniaria per abusi edilizi</t>
  </si>
  <si>
    <t>Aufschlag Geldstrafe fuer widerrechtliche Baumassnahmen</t>
  </si>
  <si>
    <t>Sanzione pecuniaria per abusi commerciali</t>
  </si>
  <si>
    <t>Geldstrafe fuer handelsrechtliche Verstoesse</t>
  </si>
  <si>
    <t>Sanzione pecuniaria per abusi commerciali - interessi</t>
  </si>
  <si>
    <t>Sanzione pecuniaria per abusi commeciali - recupero spese</t>
  </si>
  <si>
    <t>Maggiorazione su pecuniaria per abusi commerciali</t>
  </si>
  <si>
    <t>Sanzioni amministrative d.lgs 172 del 04/10/2007(circoscrizione aeroportuale)</t>
  </si>
  <si>
    <t>Verwaltungsstrafen Leg.Dekr. 172, 04.10.2007 (Flughafenareal)</t>
  </si>
  <si>
    <t>Cassa Italiana Geometri contributo di maternita' omesso</t>
  </si>
  <si>
    <t>Italienische Geometerkasse nicht bez. Mutterschaftsbeitrag</t>
  </si>
  <si>
    <t>Cassa Italiana Geometri interessi differimento mav</t>
  </si>
  <si>
    <t>Italienische Geometerkasse</t>
  </si>
  <si>
    <t>Cassa Italiana Geometri recupero spese esecutive</t>
  </si>
  <si>
    <t>Italienische Geometerkasse Einholg. Vollstreckungsspesen</t>
  </si>
  <si>
    <t>Interessi maggiore rateazione recupero spese di notifica TOSAP</t>
  </si>
  <si>
    <t>Zinsen Ratenaufteilung Rueckholung Zustellungsspesen TOSAP</t>
  </si>
  <si>
    <t>Sanzioni amministrative d.lgs 172 del 04/10/2007(circoscrizione aeroportuale) - interessi</t>
  </si>
  <si>
    <t>Verwaltungsstrafen Leg.Dekr. 172, 04.10.2007 (Flughafenareal) - Zinsen</t>
  </si>
  <si>
    <t>Sanzioni amministrative d.lgs 172 del 04/10/2007(circoscrizione aeroportuale) - spese</t>
  </si>
  <si>
    <t>Verwaltungsstrafen Leg.Dekr. 172, 04.10.2007 (Flughafenareal) - Spesen</t>
  </si>
  <si>
    <t>Sanz. amm. l. 689/81(Ministero della Salute) erario - spese</t>
  </si>
  <si>
    <t>Verwaltungsstrafen Ges. 689/81 (Gesundheitsministerium) Staatskasse - Spesen</t>
  </si>
  <si>
    <t>Revoca/Riforma benefici ex legge 512/99</t>
  </si>
  <si>
    <t>Widerruf/Reform lt.ges 512/99</t>
  </si>
  <si>
    <t>Unione dei comuni quota consortile</t>
  </si>
  <si>
    <t>Verband der Gemeinden Konsortialquote</t>
  </si>
  <si>
    <t>Consumo energia elettrica erario-Tesoreria Prov.le Stato</t>
  </si>
  <si>
    <t>Stromverbrauch Staatskasse - Provinzial-Schatzamt des Staates</t>
  </si>
  <si>
    <t>Consumo energia elettrica - interessi erario-Tesoreria Prov.le Stato</t>
  </si>
  <si>
    <t>Stromverbrauch - Zinsen Staatskasse - Provinzial-Schatzamt des Staates</t>
  </si>
  <si>
    <t>Concessione demaniale erario-Tesoreria Prov.le Stato</t>
  </si>
  <si>
    <t>Staatliche Konzession Staatskasse - Provinzial-Schatzamt des Staates</t>
  </si>
  <si>
    <t>Concessione demaniale - interessi erario-Tesoreria Prov.le Stato</t>
  </si>
  <si>
    <t>Staatliche Konzession - Zinsen Staatskasse - Provinzial-Schatzamt des Staates</t>
  </si>
  <si>
    <t>Sanzioni per inadempimenti contrattuali erario-Tesoreria Prov.le Stato</t>
  </si>
  <si>
    <t>Strafen fuer Nichterfuellung von Vertraegen Staatskasse - Provinzial-Schatzamt des Staates</t>
  </si>
  <si>
    <t>Sanzioni per inadempimenti contrattuali - interessi erario-Tesoreria Prov.le Stato</t>
  </si>
  <si>
    <t>Strafen fuer Nichterfuellung von Vertraegen - Zinsen Staatskasse - Provinzial-Schatzamt des Staates</t>
  </si>
  <si>
    <t>Spese di notifica Min.Finanze</t>
  </si>
  <si>
    <t>Zustellungsspesen Finanzministerium</t>
  </si>
  <si>
    <t>Consumo acqua potabile erario-Tesoreria Prov.le Stato</t>
  </si>
  <si>
    <t>Trinkwasserverbrauch Staatskasse - Provinzial-Schatzamt des Staates</t>
  </si>
  <si>
    <t>Consumo acqua potabile - interessi erario-Tesoreria Prov.le Stato</t>
  </si>
  <si>
    <t>Trinkwasserverbrauch - Zinsen Staatskasse - Provinzial-Schatzamt des Staates</t>
  </si>
  <si>
    <t>Risarcimento danni erario-Tesoreria Prov.le Stato</t>
  </si>
  <si>
    <t>Schadenersatz Staatskasse - Provinzial-Schatzamt des Staates</t>
  </si>
  <si>
    <t>Risarcimento danni - interessi erario-Tesoreria Prov.le Stato</t>
  </si>
  <si>
    <t>Schadenersatz - Zinsen Staatskasse - Provinzial-Schatzamt des Staates</t>
  </si>
  <si>
    <t>Rivalutazione monetaria comprensiva di interessi</t>
  </si>
  <si>
    <t>Waehrungsaufwertung inklusive Zinsen</t>
  </si>
  <si>
    <t>Recupero somme non spettanti per stipendi Min.Interno</t>
  </si>
  <si>
    <t>Rueckholung nicht zustehender Betraege fuer Loehne Innenministerium</t>
  </si>
  <si>
    <t>Contributo di tutela ambientale coltivazione cava</t>
  </si>
  <si>
    <t>Umweltschutzbeitrag Grubenbetrieb</t>
  </si>
  <si>
    <t>Contributo di tutela ambientale coltivazione cava - interessi</t>
  </si>
  <si>
    <t>Umweltschutzbeitrag Grubenbetrieb - Zinsen</t>
  </si>
  <si>
    <t>Tributi speciali e compensi</t>
  </si>
  <si>
    <t>Sonderbeitraege und Verguetungen</t>
  </si>
  <si>
    <t>Int. magg.rateaz.contrav.codice strada l.689/81 (regione ispett rip foreste) reg.Sic.</t>
  </si>
  <si>
    <t>Zins. Ratenaufteil. uebertret. Strassenverkehrsord. Ges. 689/81 (Reg. Forstinspekt.) Reg. Siz.</t>
  </si>
  <si>
    <t>Gerichtsvollzieher, Assistenten und Amtsgehilfen - Zinsen</t>
  </si>
  <si>
    <t>Recupero spese abusivismo edilizio</t>
  </si>
  <si>
    <t>Spesenrueckholung widerrechtliche Baumassnahmen</t>
  </si>
  <si>
    <t>Recupero ticket per servizio trasporto pubblico locale</t>
  </si>
  <si>
    <t>Rueckholung Ticket fuer lokale oeffentliche Verkehrsmittel</t>
  </si>
  <si>
    <t>M.E.F. rec.somme indebite per stipendi Min. Lavoro e Politiche Sociali - int. magg.rateaz.</t>
  </si>
  <si>
    <t>W.-F.Min. Einbring.nicht geschuld Betr.fuer Gehaelter Min.f.Arbeit und Sozialpol.Zins. Rat.aufteil</t>
  </si>
  <si>
    <t>Imposta soggiorno (R.A.S. art.5 l.r. 2/2007)</t>
  </si>
  <si>
    <t>Aufenthaltssteuer (R.A.S. Art. 5 Reg.Ges. 2/2007)</t>
  </si>
  <si>
    <t>Imposta soggiorno (R.A.S. art.5 l.r. 2/2007) - interessi</t>
  </si>
  <si>
    <t>Aufenthaltssteuer (R.A.S. Art. 5 Reg.Ges. 2/2007) - Zinsen</t>
  </si>
  <si>
    <t>Imposta soggiorno (R.A.S. art.5 l.r. 2/2007) - sanzioni</t>
  </si>
  <si>
    <t>Aufenthaltssteuer (R.A.S. Art. 5 Reg.Ges. 2/2007) - Strafen</t>
  </si>
  <si>
    <t>Imposta soggiorno (R.A.S. art.5 l.r. 2/2007) - spese di notifica</t>
  </si>
  <si>
    <t>Aufenthaltssteuer (R.A.S. Art. 5 Reg.Ges. 2/2007) - Zustellungsspesen</t>
  </si>
  <si>
    <t>Recupero restituzioni somme F.E.A.G.A.</t>
  </si>
  <si>
    <t>Rueckholung Rueckerstattung Betraege F.E.A.G.A.</t>
  </si>
  <si>
    <t>Canone permesso ricerca minerali r.d.1443/1927 e legge 896/1986</t>
  </si>
  <si>
    <t>Genehmigungsgebuehr Mineraliensuche R.D. 1443/1927 und Ges. 896/1986</t>
  </si>
  <si>
    <t>Servizio mensa</t>
  </si>
  <si>
    <t>Mensadienst</t>
  </si>
  <si>
    <t>Servizio mensa - interessi</t>
  </si>
  <si>
    <t>Mensadienst - Zinsen</t>
  </si>
  <si>
    <t>Magg.ritardato pag. legge 689/81 sanz. amm.ve diverse dal codice della strada (prefettura) reg. Sic.</t>
  </si>
  <si>
    <t>Erh. Zahlungsverzug Ges. 689/81 Verw.strafen auÿerh. Strassenverkehrsord. (Praefektur) Reg. Sizilien</t>
  </si>
  <si>
    <t>Indennita' di occupazione immobili comunali</t>
  </si>
  <si>
    <t>Zuwendungen fuer die Besetzung von Gemeindeimmobilien</t>
  </si>
  <si>
    <t>Indennita' di occupazione immobili comunali - interessi</t>
  </si>
  <si>
    <t>Zuwendungen fuer die Besetzung von Gemeindeimmobilien - Zinsen</t>
  </si>
  <si>
    <t>Indennita' di occupazione immobili comunali - sanzione</t>
  </si>
  <si>
    <t>Zuwendungen fuer die Besetzung von Gemeindeimmobilien - Strafe</t>
  </si>
  <si>
    <t>Indennita' di occupazione immobili comunali - rimborso spese di notifica</t>
  </si>
  <si>
    <t>Zuwendungen fuer die Besetzung von Gemeindeimmobilien - Rueckerstattung Zustellungsspesen</t>
  </si>
  <si>
    <t>Enfiteusi - interessi</t>
  </si>
  <si>
    <t>Erbpacht - Zinsen</t>
  </si>
  <si>
    <t>Tassa concessione governativa regionale Reg.Sicilia - interessi</t>
  </si>
  <si>
    <t>Regionale staatliche Konzessionsgebuehr Region Sizilien - Zinsen</t>
  </si>
  <si>
    <t>Beihilfen fuer Winter- und Sommerbeweidung</t>
  </si>
  <si>
    <t>Contributo pascolo estivo ed invernale - interessi</t>
  </si>
  <si>
    <t>Beihilfen fuer Winter- und Sommerbeweidung - Zinsen</t>
  </si>
  <si>
    <t>Combustibile - interessi</t>
  </si>
  <si>
    <t>Brennstoff - Zinsen</t>
  </si>
  <si>
    <t>Sanz.amm.l.689/81 spese di notifica (min.pol.agr-isp.cen.rep.fr)erario</t>
  </si>
  <si>
    <t>Verw.str. Ges. 689/81 Zustellungssp. (Landw.Min. ¿ Insp. Betrugsbekaempfung) Staatskasse</t>
  </si>
  <si>
    <t>EPAP Ente di previdenza ed assistenza pluricategoriale - contributi previdenziali</t>
  </si>
  <si>
    <t>EPAP Koerperschaft fuer Vorsorge und sozialer Fuersorge mehrerer Kategorien - Fuersorgebeitraege</t>
  </si>
  <si>
    <t>ASEL - quota associativa</t>
  </si>
  <si>
    <t>ASEL - Mitgliedsbeitrag</t>
  </si>
  <si>
    <t>Diritti di segreteria sportello unico per le imprese</t>
  </si>
  <si>
    <t>Sekretariatsgebuehren Einzelschalter fuer Unternehmen</t>
  </si>
  <si>
    <t>Interessi diritti di segreteria sportello unico per le imprese</t>
  </si>
  <si>
    <t>Zinsen Sekretariatsgebuehren Einzelschalter fuer Unternehmen</t>
  </si>
  <si>
    <t>Recupero spese diritti di segreteria sportello unico per le imprese</t>
  </si>
  <si>
    <t>Spesenrueckholung Sekretariatsgebuehren Einzelschalter fuer Unternehmen</t>
  </si>
  <si>
    <t>Sanzione pecuniaria per scavo estrazione materiale di cava ex legge 689/81</t>
  </si>
  <si>
    <t>Geldstrafe fuer Materialabbau aus Gruben gem. Ges. 689/81</t>
  </si>
  <si>
    <t>Interessi di mora su sanzione pecuniaria per scavo estrazione materiale di cava ex legge 689/81</t>
  </si>
  <si>
    <t>Verzugszinsen fuer Geldstrafe fuer Materialabbau aus Gruben gem. Ges. 689/81</t>
  </si>
  <si>
    <t>Interessi maggiore rateazione - Ministero degli affari esteri</t>
  </si>
  <si>
    <t>Zinsen Ratenaufteilung - Aussenministerium</t>
  </si>
  <si>
    <t>Entrate patr. della Provincia - interessi</t>
  </si>
  <si>
    <t>Vermoegenseinnahmen der Provinz - Zinsen</t>
  </si>
  <si>
    <t>Surroga ex legge 108/96</t>
  </si>
  <si>
    <t>Ersatz gem. Ges. 108/96</t>
  </si>
  <si>
    <t>Revoca/Riforma benefici ex legge 108/96</t>
  </si>
  <si>
    <t>Rueckruf/Reform Beguenstigungen gem. Ges. 108/96</t>
  </si>
  <si>
    <t>Risoluzione/morosita' mutui ex legge 108/96</t>
  </si>
  <si>
    <t>Aufloesung/Verzug Darlehen gem. Ges. 108/96</t>
  </si>
  <si>
    <t>Surroga ex legge 44/99</t>
  </si>
  <si>
    <t>Ersatz gem. Ges. 44/99</t>
  </si>
  <si>
    <t>Revoca/Riforma benefici ex legge 44/99</t>
  </si>
  <si>
    <t>Rueckruf/Reform Beguenstigungen gem. Ges. 44/99</t>
  </si>
  <si>
    <t>Recupero spese  (Ministero dei LL.PP.)</t>
  </si>
  <si>
    <t>Spesenrueckholung (Ministerium fuer oeffentliche Arbeiten)</t>
  </si>
  <si>
    <t>Contributi sostegno d'impresa e aiuti assunzioni</t>
  </si>
  <si>
    <t>Beitraege Unternehmensfoerderung und Beihilfen bei Personaleinstellung</t>
  </si>
  <si>
    <t>Contributi sostegno d'impresa e aiuti assunzioni - interessi legali</t>
  </si>
  <si>
    <t>Beitraege Unternehmensfoerderung und Beihilfen bei Personaleinstellung - gesetzliche Zinsen</t>
  </si>
  <si>
    <t>Recupero concessione di pubblico servizio</t>
  </si>
  <si>
    <t>Rueckholung Konzession fuer oeffentliche Dienstleistungen</t>
  </si>
  <si>
    <t>Recupero concessione di pubblico servizio - interessi legali</t>
  </si>
  <si>
    <t>Rueckholung Konzession fuer oeffentliche Dienstleistungen - gesetzliche Zinsen</t>
  </si>
  <si>
    <t>Ministero delle Politiche Agricole - rata vendita lotto boschivo</t>
  </si>
  <si>
    <t>Ministerium fuer Agrarpolitik - Verkaufsrate Holzschlag</t>
  </si>
  <si>
    <t>Ministero delle Politiche Agricole - rata vendita lotto boschivo - interessi</t>
  </si>
  <si>
    <t>Ministerium fuer Agrarpolitik - Verkaufsrate Holzschlag - Zinsen</t>
  </si>
  <si>
    <t>Maggiorazione contributo veterinario - igiene-alim-nutrizione d. lgs 194/08 art.10 comma 5</t>
  </si>
  <si>
    <t>Aufschlag Veterinaerbeitrag - Lebensm.hygiene-Ernaehrung Leg.D. 194/08 Art. 10 Abs. 5</t>
  </si>
  <si>
    <t>Hypothekarsteuer</t>
  </si>
  <si>
    <t>Kataster- und Eintragungsgebuehren (Staatskasse)</t>
  </si>
  <si>
    <t>Tassa ipotecaria -interessi</t>
  </si>
  <si>
    <t>Interessi maggiore rateazione d.l.185/00 tit.II</t>
  </si>
  <si>
    <t>Zinsen Ratenaufteilung GD 185/00 Tit. II</t>
  </si>
  <si>
    <t>Canoni Demaniali (Reg.Sicilia)</t>
  </si>
  <si>
    <t>Demanialgebuehren (Reg. Sizilien)</t>
  </si>
  <si>
    <t>Riqualificazione urbanistica</t>
  </si>
  <si>
    <t>Staedtische Wiederaufwertung</t>
  </si>
  <si>
    <t>Interessi maggiore rateazione sanzioni amm.ve l.689/81 (Capitaneria di Porto)  Erario</t>
  </si>
  <si>
    <t>Zinsen Ratenaufteilung Verwaltungsstrafen Ges. 689/81 (Hafenkommandantur) Staatskasse</t>
  </si>
  <si>
    <t>Ente nazionale biologi contributo soggettivo minimo</t>
  </si>
  <si>
    <t>Nationaler Biologenverband individueller Mindestbeitrag</t>
  </si>
  <si>
    <t>Ente nazionale biologi contributo soggettivo eccedenza</t>
  </si>
  <si>
    <t>Nationaler Biologenverband individueller Beitrag ueberschuss</t>
  </si>
  <si>
    <t>Ente nazionale biologi contributo integrativo minimo</t>
  </si>
  <si>
    <t>Nationaler Biologenverband Mindestzusatzbeitrag</t>
  </si>
  <si>
    <t>Ente nazionale biologi contributo integrativo eccedenza</t>
  </si>
  <si>
    <t>Nationaler Biologenverband Zusatzbeitrag ueberschuss</t>
  </si>
  <si>
    <t>Ente nazionale biologi contributo di maternita'</t>
  </si>
  <si>
    <t>Nationaler Biologenverband Mutterschaftsbeitrag</t>
  </si>
  <si>
    <t>Sanz..amm. Pecuniaria per controllo spese campagna elettorale (Reg.Aut.Valle Aosta)</t>
  </si>
  <si>
    <t>Verwaltungsgeldstrafe Ausgabenpruefung Wahlkampagne (Aut. Reg. Aostatal)</t>
  </si>
  <si>
    <t>Maggiorazione sanz..amm. Pecuniaria per controllo spese campagna elettorale (Reg.Aut.Valle Aosta)</t>
  </si>
  <si>
    <t>Aufschlag Verwaltungsgeldstrafe Ausgabenpruefung Wahlkampagne (Aut. Reg. Aostatal)</t>
  </si>
  <si>
    <t>Ris. danno erariale - adempimento contrattuale</t>
  </si>
  <si>
    <t>Schadenersatz Staatskasse - Vertragserfuellung</t>
  </si>
  <si>
    <t>Ris. danno erariale - adempimento contrattuale - interessi</t>
  </si>
  <si>
    <t>Schadenersatz Staatskasse - Vertragserfuellung - Zinsen</t>
  </si>
  <si>
    <t>Recupero somme a seguito di sentenza giudice di pace</t>
  </si>
  <si>
    <t>Einbringung Betraege auf Grund von Urteilen des Friedensrichters</t>
  </si>
  <si>
    <t>Recupero somme a seguito di sentenza giudice di pace - interessi</t>
  </si>
  <si>
    <t>Einbringung Betraege auf Grund von Urteilen des Friedensrichters - Zinsen</t>
  </si>
  <si>
    <t>Spese di lite</t>
  </si>
  <si>
    <t>Recupero spese di giustizia prenotate a debito o anticipate dall'erario</t>
  </si>
  <si>
    <t>Einbringung von zu Lasten vorgemerkten oder vorgestreckten Gerichtsspesen seitens der Staatskasse</t>
  </si>
  <si>
    <t>Interessi maggiore rateazione proventi dei beni del demanio lacuale</t>
  </si>
  <si>
    <t>Zinsen Ratenaufteilung Einkuenfte von Guetern des Binnenseevermoegens</t>
  </si>
  <si>
    <t>Oneri depurazione industriale</t>
  </si>
  <si>
    <t>Spesen Industrieabwasserklaerung</t>
  </si>
  <si>
    <t>Oneri depurazione industriale interessi</t>
  </si>
  <si>
    <t>Spesen Industrieabwasserklaerung - Zinsen</t>
  </si>
  <si>
    <t>Oneri depurazione civile</t>
  </si>
  <si>
    <t>Spesen zivile Abwasserklaerung</t>
  </si>
  <si>
    <t>Oneri depurazione civile interessi</t>
  </si>
  <si>
    <t>Spesen zivile Abwasserklaerung - Zinsen</t>
  </si>
  <si>
    <t>Sanzione disciplinare dipendenti</t>
  </si>
  <si>
    <t>Disziplinarstrafe Angestellte</t>
  </si>
  <si>
    <t>Addizionale straordinaria</t>
  </si>
  <si>
    <t>Ausserordentlicher Aufschlag</t>
  </si>
  <si>
    <t>Min. Interno - recupero credito a seguito sentenza del tribunale int.magg..rateaz.</t>
  </si>
  <si>
    <t>Innenministerium - Einbringung Guthaben auf Grund Gerichtsurteil - Zinsen Ratenaufteilung</t>
  </si>
  <si>
    <t>Tributi catastali delle province autonome - sanzione</t>
  </si>
  <si>
    <t>Katastergebuehren der Autonomen Provinzen - Strafe</t>
  </si>
  <si>
    <t>Tributi catastali delle province autonome - interessi</t>
  </si>
  <si>
    <t>Katastergebuehren der Autonomen Provinzen - Zinsen</t>
  </si>
  <si>
    <t>Tributi catastali delle province autonome - altri oneri</t>
  </si>
  <si>
    <t>Katastergebuehren der Autonomen Provinzen - andere Spesen</t>
  </si>
  <si>
    <t>Int. Magg. Rateaz. Min.delle Comunicazioni - d.lgs 259 1/08/2003</t>
  </si>
  <si>
    <t>Zinsen Ratenzahlg. Kommunikationsministerium - LD 259, 01.08.2003</t>
  </si>
  <si>
    <t>Tassa abilitazione esercizio professionale - sanzione</t>
  </si>
  <si>
    <t>Berufsbefaehigungssteuer - Strafe</t>
  </si>
  <si>
    <t>Tassa abilitazione esercizio professionale - interessi</t>
  </si>
  <si>
    <t>Berufsbefaehigungssteuer - Zinsen</t>
  </si>
  <si>
    <t>Altri diritti ed accessori</t>
  </si>
  <si>
    <t>Andere Gebuehren und Nebenspesen</t>
  </si>
  <si>
    <t>Weitere Gebuehren und Zusatzkosten</t>
  </si>
  <si>
    <t>Canone acqua Ato</t>
  </si>
  <si>
    <t>Wassergebuehr OEG</t>
  </si>
  <si>
    <t>Canone Comunita' Montana</t>
  </si>
  <si>
    <t>Gebuehr Berggemeinde</t>
  </si>
  <si>
    <t>Canone ordinario acque reflue</t>
  </si>
  <si>
    <t>Ordentliche Abwassergebuehr</t>
  </si>
  <si>
    <t>Allacciamento rete idrica e fognaria</t>
  </si>
  <si>
    <t>Anbindung Wasser- und Abwassernetz</t>
  </si>
  <si>
    <t>Maggiorazione Ordine degli ingegneri</t>
  </si>
  <si>
    <t>Erhoehung Ingenieurskammer</t>
  </si>
  <si>
    <t>Recupero spese sanz. amm.ve l.689/81 concessionario strade regionali e provinciali</t>
  </si>
  <si>
    <t>Spesenrueckholg. Verw.strafen G. 689/81 Konzessionaer Regional- und Landesstraÿen</t>
  </si>
  <si>
    <t>Tariffa servizio idrico integrato - sanzioni</t>
  </si>
  <si>
    <t>Tarif integrierter Wasserdienst - Strafen</t>
  </si>
  <si>
    <t>Istituto postelegrafonici - interessi maggiore rateazione</t>
  </si>
  <si>
    <t>Istituto postelegrafonici - Zinsen Ratenzahlung</t>
  </si>
  <si>
    <t>Monopoli-importi dovuti per scontrini annullati o pagati e non ins.nel plico contab. Int.magg.ratez.</t>
  </si>
  <si>
    <t>Monopole-f. annull. o. bez., nicht in Buchhaltg. eingetr. Belege geschuld. Betr. Zinsen Ratenzahlg.</t>
  </si>
  <si>
    <t>Rate post vendita beni agricoli</t>
  </si>
  <si>
    <t>Raten Kundendienst landwirtsch. Fahrzeuge</t>
  </si>
  <si>
    <t>Rate post vendita beni extragricoli</t>
  </si>
  <si>
    <t>Raten Kundendienst nichtlandwirtsch. Fahrzeuge</t>
  </si>
  <si>
    <t>Sanzioni infrazioni L.R.Umbria n.24 del 2/09/1991</t>
  </si>
  <si>
    <t>Strafen fuer Verstoesse Reg. Ges. Umbrien Nr. 24, 02.09.1991</t>
  </si>
  <si>
    <t>Sanzioni infrazioni L.R.Toscana n.42 del 31/07/98</t>
  </si>
  <si>
    <t>Strafen fuer Verstoesse Reg. Ges. Toskana Nr. 42, 31.07.1998</t>
  </si>
  <si>
    <t>Sanzioni infrazioni L.R.Puglia 31-10-2002 n.18</t>
  </si>
  <si>
    <t>Strafen fuer Verstoesse Reg. Ges. Apulien Nr. 18, 31.10.2002</t>
  </si>
  <si>
    <t>Quota provinciale rifiuti indifferenziati comma 5 bis art. 11 d.l. 195/2009</t>
  </si>
  <si>
    <t>Landesanteil Restmuell Absatz 5 bis Art. 11 L.D. 195/2009</t>
  </si>
  <si>
    <t>Quota provinciale tariffa rifiuti indifferenziati comma 5 bis art. 11 dl 195/2009</t>
  </si>
  <si>
    <t>Landesquote Gebuehr fuer nicht getrennten Muell Abs. 5/bis Art. 11 G.D. 195/2009</t>
  </si>
  <si>
    <t>Sanzioni infrazioni L.R.Marche 12/2009</t>
  </si>
  <si>
    <t>Strafen fuer Verstoesse Reg. Ges. Marken 12/2009</t>
  </si>
  <si>
    <t>Sanzioni infrazioni L.R.Liguria n.19 del 25/06/2003</t>
  </si>
  <si>
    <t>Strafen fuer Verstoesse Reg. Ges. Ligurien Nr. 19, 25.06.2003</t>
  </si>
  <si>
    <t>Sanzioni infrazioni L.R.Lazio n.16/2003</t>
  </si>
  <si>
    <t>Strafen fuer Verstoesse Reg. Ges. Latium 16/2003</t>
  </si>
  <si>
    <t>Sanzioni infrazioni L.R. n.20 del 07-05-1997</t>
  </si>
  <si>
    <t>Strafen fuer Verstoesse Reg. Ges. 20, 07.05.1997</t>
  </si>
  <si>
    <t>Sanzioni infrazioni L.R.Emilia Romagna n.30 del 02/10/98</t>
  </si>
  <si>
    <t>Strafen fuer Verstoesse Reg. Ges. Emilia Romagna Nr. 30, 02.10.98</t>
  </si>
  <si>
    <t>Sanzioni infrazioni L.R.Campania 13/08/1998 n.13</t>
  </si>
  <si>
    <t>Strafen fuer Verstoesse Reg. Ges. Kampanien Nr. 13, 13.08.1998</t>
  </si>
  <si>
    <t>Sanzioni infrazioni L.R. n.16 del 09/07/1993</t>
  </si>
  <si>
    <t>Strafen fuer Verstoesse Reg. Ges. Nr. 16, 09.07.1993</t>
  </si>
  <si>
    <t>Sanzioni infrazioni L.R.Valle d'Aosta n.29 del 1.9.1997</t>
  </si>
  <si>
    <t>Strafen fuer Verstoesse Reg. Ges. Aostatal Nr. 29, 01.09.1997</t>
  </si>
  <si>
    <t>Gebuehr Klaerung und Kanalisation</t>
  </si>
  <si>
    <t>Recupero spese</t>
  </si>
  <si>
    <t>Spesenrueckholung</t>
  </si>
  <si>
    <t>Sanzioni infrazioni interessi</t>
  </si>
  <si>
    <t>Strafen fuer Verstoesse Zinsen</t>
  </si>
  <si>
    <t>Danni per sconfinamento e prelievo materiale su demanio militare - int. magg.rateaz.</t>
  </si>
  <si>
    <t>Schaeden Grenzueberschr. und Materialentnahme auf milit.Staatseigentum - Zinsen Ratenaufteilung</t>
  </si>
  <si>
    <t>Min.Econ.Fin.-rec.cred. per danno erar.a seguito sentenza Corte Conti D.P.R. 260/98 int.magg.rateaz.</t>
  </si>
  <si>
    <t>Wirtsch.Fin.Min.-Eintreib.Guth.d.Staatsk.zugef.Schad.lt.Urteil Rechnungshof DPR260/98-Zins.Rat.auft.</t>
  </si>
  <si>
    <t>Sanz.amm.l.689/81 spese di notifica (min.pol.agr-isp.cen.rep.fr)erario int.magg.rateaz.</t>
  </si>
  <si>
    <t>Verw.strafe G.689/81 Zustellungsspesen (Min.Agrarpolitik-Insp.)Staatskasse-Zinsen Ratenaufteilung</t>
  </si>
  <si>
    <t>Recupero per omesso pagamento</t>
  </si>
  <si>
    <t>Einbringung fuer unterlassene Zahlung</t>
  </si>
  <si>
    <t>Spese legali a seguito di sentenza regione Sicilia</t>
  </si>
  <si>
    <t>Gerichtsspesen Zustaendigkeit Region Sizilien</t>
  </si>
  <si>
    <t>Zustellgebuehren</t>
  </si>
  <si>
    <t>Imposta di bollo - regione Sicilia int.magg.rateaz</t>
  </si>
  <si>
    <t>Stempelgebuehr - Region Sizilien Zinsen auf Mehrratenaufteilung</t>
  </si>
  <si>
    <t>Spese prenotate nei giudizi - interessi maggiore rateazione</t>
  </si>
  <si>
    <t>Im Urteil vorgemerkte Spesen - Zinsen auf Mehrratenaufteilung</t>
  </si>
  <si>
    <t>Ministero Sviluppo Economico  - recupero spese di giustizia - interessi magg. rateaz.</t>
  </si>
  <si>
    <t>Min.f.Wirtschaftsentwicklung-Einbringung Gerichtsspesen - Zinsen auf Mehrratenaufteilung</t>
  </si>
  <si>
    <t>Canone relativo all'installazione di mezzi pubblicitari lungo strade prov.li - int. magg. rateaz.</t>
  </si>
  <si>
    <t>Gebuehren f. Anbringung v. Werbetraegern auf Landesstrassen - Zinsen auf Mehrratenaufteilung</t>
  </si>
  <si>
    <t>Oblazione devoluta allo Stato</t>
  </si>
  <si>
    <t>Dem Staat vermachte Zahlung</t>
  </si>
  <si>
    <t>Sanzioni amm.ve D. Lgs n.297 del 19/11/04 (Min.Pol.Agr.Forestali ) Erario</t>
  </si>
  <si>
    <t>Verwaltungsstrafen Legislativdek.297 vom 19.11.04 (Agrar- u.Forstministerium) Staatsanteil</t>
  </si>
  <si>
    <t>Sanzioni amm.ve D. Lgs n.61 del 08/04/2010 (Min.Pol.Agr.Forestali ) Erario</t>
  </si>
  <si>
    <t>Verwaltungsstrafen Legislativdek. D.61 vom 8.4.2010 (Agrar- u.Forstministerium) Staatsanteil</t>
  </si>
  <si>
    <t>Maggiorazione per ritardato pagamento legge n. 689 del 24/11/1981(Min.Pol.Agr.Forestali ) Erario</t>
  </si>
  <si>
    <t>Zuschlag fuer verspaetete Zahlung Ges. 689 v. 24.11.1981 (Agrar-und Forstministerium) Staatsanteil</t>
  </si>
  <si>
    <t>Sanz. amm. L..689/81 (Regione) - Camera di commercio</t>
  </si>
  <si>
    <t>Verwaltungsstrafe G.689/81 (Region) - Handelskammer</t>
  </si>
  <si>
    <t>Maggiorazione per ritardato pagamento sanz. amm. L..689/81 (Regione) - Camera di commercio</t>
  </si>
  <si>
    <t>Aufschlag verspaet.Zahlung Verw.strafe G.689/81 (Region) - Handelskammer</t>
  </si>
  <si>
    <t>Credito sentenza di condanna - Mi.S.E. - Erario</t>
  </si>
  <si>
    <t>Guthaben Strafurteil - Mi.S.E. - Staatskasse</t>
  </si>
  <si>
    <t>Spese prenotate nei Giudizi - Mi.S.E. - Erario</t>
  </si>
  <si>
    <t>Vorgemerkte Spesen Beurteilungen - Mi.S.E. - Staatskasse</t>
  </si>
  <si>
    <t>Recupero somme demolizione abusi edilizi</t>
  </si>
  <si>
    <t>Eintreib.Betraege Abbruch widerrechtlicher Baumaÿnahmen</t>
  </si>
  <si>
    <t>Interessi per ritardata iscrizione - demolizione abusi edilizi</t>
  </si>
  <si>
    <t>Zinsen fuer verspaetete Eintragung - Abbruch widerrechtlicher Baumaÿnahmen</t>
  </si>
  <si>
    <t>Recupero crediti  concessioni di beni demaniali</t>
  </si>
  <si>
    <t>Eintreib.Guthaben Konzessionen von staatseigenen Guetern</t>
  </si>
  <si>
    <t>Recupero crediti  concessioni di beni demaniali - interessi</t>
  </si>
  <si>
    <t>Eintreib.Guthaben Konzessionen von staatseigenen Guetern - Zinsen</t>
  </si>
  <si>
    <t>Recupero crediti occupazioni abusive di aree demaniali marittime</t>
  </si>
  <si>
    <t>Eintreib.Guthaben widerrechtl.Besetzungen von staatseig.Meeresgebieten</t>
  </si>
  <si>
    <t>Recupero crediti occupazioni abusive di aree demaniali marittime - interessi</t>
  </si>
  <si>
    <t>Eintreib.Guthaben widerrechtl.Besetzungen von staatseig.Meeresgebieten - Zinsen</t>
  </si>
  <si>
    <t>Sanz.amm. per violazioni disposizioni in materia di demanio marittimo</t>
  </si>
  <si>
    <t>Verw.strafe fuer Vergehen von Verordnungen betr.staatseig.Meeresgut</t>
  </si>
  <si>
    <t>Sanz.amm. per violazioni disposizioni in materia di demanio marittimo - interessi</t>
  </si>
  <si>
    <t>Verw.strafe fuer Vergehen von Verordnungen betr.staatseig.Meeresgut - Zinsen</t>
  </si>
  <si>
    <t>Sanzione disciplinare dipendenti - interessi</t>
  </si>
  <si>
    <t>Disziplinarstrafe Angestellte - Zinsen</t>
  </si>
  <si>
    <t>Ministero della Difesa - recupero credito a seguito di sentenza del tribunale int. magg. Rateazione</t>
  </si>
  <si>
    <t>Verteidigungsmin.-Eintreib.Guth.lt. Gerichtsurteil - Zinsen Ratenaufteilung</t>
  </si>
  <si>
    <t>Credito sentenza di condanna interessi  - Mi.S.E. - Erario</t>
  </si>
  <si>
    <t>Guthaben Strafurteil Zinsen - Mi.S.E. - Staatskasse</t>
  </si>
  <si>
    <t>Spese di sentenza di condanna - Mi.S.E. - Erario</t>
  </si>
  <si>
    <t>Spesen Strafurteil - Mi.S.E. - Staatskasse</t>
  </si>
  <si>
    <t>Legge 689/81 sanz. amm.ve diverse dal codice della strada (prefettura) reg. Sic. Int. Magg. Rateaz.</t>
  </si>
  <si>
    <t>Ges.689/81 andere Verw.strafen als Strassenverk.ord. (Praefektur) Reg.Sizilien-Zinsen Ratenaufteil.</t>
  </si>
  <si>
    <t>Provincia autonoma revoca delle agev.legge 27/12/97, n.449 - interessi magg.rateazione</t>
  </si>
  <si>
    <t>Auton.Provinz Widerruf Beguenstigung Ges.27/12/97 Nr.449 - Zinsen Ratenaufteilung</t>
  </si>
  <si>
    <t>Imposta di scopo</t>
  </si>
  <si>
    <t>Steuer fuer bestimmte Zwecke</t>
  </si>
  <si>
    <t>Imposta di scopo - interessi</t>
  </si>
  <si>
    <t>Steuer fuer bestimmte Zwecke - Zinsen</t>
  </si>
  <si>
    <t>Imposta di scopo - sanzione</t>
  </si>
  <si>
    <t>Steuer fuer bestimmte Zwecke - Strafe</t>
  </si>
  <si>
    <t>Addizionale provinciale per l'energia elettrica - sanzione</t>
  </si>
  <si>
    <t>Provinzialer Aufschlag fuer Elektroenergie - Strafe</t>
  </si>
  <si>
    <t>Ministero Istruz.Universita' Ricerca-recupero cred.a seguito sentenza tribunale int.magg.rateaz.</t>
  </si>
  <si>
    <t>Ministerium f.Universitaeten und Forschung-Eintreib.Guth.lt.Gerichtsurteil-Zinsen Ratenaufteilung</t>
  </si>
  <si>
    <t>Recupero spese per commissione elettorale circondariale - interessi magg.rateaz.</t>
  </si>
  <si>
    <t>Eintreibung Spesen fuer Bezirkswahlkommission - Zinsen Ratenaufteilung</t>
  </si>
  <si>
    <t>Int.magg.rateaz. Ministero delle Politiche Agricole revoca contributo naz.le concesso</t>
  </si>
  <si>
    <t>Zinsen Ratenaufteilung Ministerium Agrarpolitik Widerruf gewaehrter nat. Beitrag</t>
  </si>
  <si>
    <t>Int.magg.rateaz. Min. delle Politiche Agricole revoca contributo concesso</t>
  </si>
  <si>
    <t>Zinsen Ratenzahlg. Min. Agrarpol. Widerruf gen. Zuschüsse</t>
  </si>
  <si>
    <t>I.N.P.G.I. - spese</t>
  </si>
  <si>
    <t>I.N.P.G.I. - Spesen</t>
  </si>
  <si>
    <t>Crediti del Fondo Edifici di Culto</t>
  </si>
  <si>
    <t>Guthaben des Fonds für Religionsstätten</t>
  </si>
  <si>
    <t>Crediti del Fondo Edifici di Culto - interessi</t>
  </si>
  <si>
    <t>Guthaben des Fonds für Religionsstätten - Zinsen</t>
  </si>
  <si>
    <t>Crediti del Fondo Edifici di Culto - spese</t>
  </si>
  <si>
    <t>Kredite des Fonds für Religionsstätten - Spesen</t>
  </si>
  <si>
    <t>Interessi maggiore rateazione (Min.Infr. e Trasporti) erario</t>
  </si>
  <si>
    <t>Zinsen Ratenaufteilung (Ministerium f. Infrastr. und Transport) - Staatskasse</t>
  </si>
  <si>
    <t>Quota provinciale rifiuti indifferenziata comma 5 bis art.11 d.l. 195/2009 - int.magg.rateaz.</t>
  </si>
  <si>
    <t>Provinziale Quote nicht getrennter Muell, Abs. 5/bis Art. 11 G.D. 195/2009 - Zinsen Ratenaufteilung</t>
  </si>
  <si>
    <t>Recup. spese l.689/81 = stazione carabinierib= amministrazione comunale</t>
  </si>
  <si>
    <t>Eintreib.Spesen Ges.689/81 = Karabinieristation b=Gemeindeverwaltung</t>
  </si>
  <si>
    <t>Canone regionale per uso di acqua pubblica - Interessi magg. rateaz.</t>
  </si>
  <si>
    <t>Regionale Grundgebuehr fuer Verbrauch oeffentliches Wasser - Zinsen Ratenaufteilung</t>
  </si>
  <si>
    <t>Sanzioni per la regolarizzazione dei vigneti Regione Sicilia</t>
  </si>
  <si>
    <t>Strafen fuer die Regulierung der Weingueter - Region Sizilien</t>
  </si>
  <si>
    <t>EPAP Ente di previdenza ed assistenza pluricategoriale - contributi previdenziali - sanzioni</t>
  </si>
  <si>
    <t>EPAP Vorsorge- u. Fuersorgekoerperschaft Kategorien - Vorsorgebeitraege - Strafen</t>
  </si>
  <si>
    <t>Canone per concessioni di grandi derivazioni di acqua pubblica - interessi</t>
  </si>
  <si>
    <t>Gebuehr fuer Konzessionen von groÿen Ableitungen von oeffentlichem Wasser - Zinsen</t>
  </si>
  <si>
    <t>Canone per concessioni di grandi derivazioni di acqua pubblica - sanzione</t>
  </si>
  <si>
    <t>Gebuehr fuer Konzessionen von groÿen Ableitungen von oeffentlichem Wasser - Strafe</t>
  </si>
  <si>
    <t>Onorari di causa - erario - interessi maggiore rateazione</t>
  </si>
  <si>
    <t>Prozesshonorare - Staatskasse - Zinsen Ratenaufteilung</t>
  </si>
  <si>
    <t>Servizi cimiteriali</t>
  </si>
  <si>
    <t>Friedhofsdienste</t>
  </si>
  <si>
    <t>Servizi cimiteriali - interessi</t>
  </si>
  <si>
    <t>Friedhofsdienste - Zinsen</t>
  </si>
  <si>
    <t>Sanz amm. per violazione dell'art.113 bis del r.d.l.19/10/38 n.1933-AAMS int.magg.rateaz.</t>
  </si>
  <si>
    <t>Verwaltungsstrafe fuer Verstoss des Art.113/bis des K.D.19/10/38 Nr.1933-AAMS Zinsen Ratenaufteilung</t>
  </si>
  <si>
    <t>Recupero canone annuale utenti acque pubbliche - Reg.Sicilia</t>
  </si>
  <si>
    <t>Eintreibung Jahresgebuehr Abnehmer oeffentlichen Wassers - Reg. Sizilien</t>
  </si>
  <si>
    <t>Justizministerium - Entschaedigung der Staatskasse entst. Schaden aufgrund Urteil Rechnungshof</t>
  </si>
  <si>
    <t>Justizministerium - Entschaedigung der Staatskasse entst.Schaden aufgrund Urteil Rechnungshof-Zinsen</t>
  </si>
  <si>
    <t>Justizministerium-Entschaedigung d.Staatskasse entst.Schaden aufgr.Urteil Rechnungshof-Eintr.Spesen</t>
  </si>
  <si>
    <t>Min.Interno recupero crediti a seguito sentenza Corte D' Appello</t>
  </si>
  <si>
    <t>Innenministerium - Eintreibung Guthaben aufgrund Urteil Berufungsgericht</t>
  </si>
  <si>
    <t>Min.Interno recupero crediti a seguito sentenza Corte D' Appello - interessi</t>
  </si>
  <si>
    <t>Innenministerium - Eintreibung Guthaben aufgrund Urteil Berufungsgericht - Zinsen</t>
  </si>
  <si>
    <t>Min.Interno recupero crediti a seguito sentenza Corte D' Appello - spese</t>
  </si>
  <si>
    <t>Innenministerium - Eintreibung Guthaben aufgrund Urteil Berufungsgericht - Spesen</t>
  </si>
  <si>
    <t>Min.Interno recupero crediti a seguito sentenza del Giudice di Pace</t>
  </si>
  <si>
    <t>Innenministerium - Eintreibung Guthaben aufgrund Urteil Friedensrichter</t>
  </si>
  <si>
    <t>Min.Interno recupero crediti a seguito sentenza del Giudice di Pace - interessi</t>
  </si>
  <si>
    <t>Innenministerium - Eintreibung Guthaben aufgrund Urteil Friedensrichter - Zinsen</t>
  </si>
  <si>
    <t>Min.Interno recupero crediti a seguito sentenza del Giudice di Pace - spese</t>
  </si>
  <si>
    <t>Innenministerium - Eintreibung Guthaben aufgrund Urteil Friedensrichter - Spesen</t>
  </si>
  <si>
    <t>Min.Interno rec.spese di giustizia prenotate a debito o anticipate dall'erario</t>
  </si>
  <si>
    <t>Innenministerium Eintreibung vorgemerkte Gerichtsspesen zu Lasten oder vorgestreckt von Staatskasse</t>
  </si>
  <si>
    <t>Min.Interno recupero somme indebitamente percepite</t>
  </si>
  <si>
    <t>Innenministerium Eintreibung unrechtmaeÿig erhaltene Betraege</t>
  </si>
  <si>
    <t>Min.Interno recupero somme indebitamente percepite -interessi</t>
  </si>
  <si>
    <t>Innenministerium Eintreibung unrechtmaeÿig erhaltene Betraege - Zinsen</t>
  </si>
  <si>
    <t>Min.Interno rimborso spese legali</t>
  </si>
  <si>
    <t>Innenministerium Rueckerstattung Rechtsspesen</t>
  </si>
  <si>
    <t>Min.Interno risarcimento danno erariale</t>
  </si>
  <si>
    <t>Innenministerium Entschaedigung fuer der Staatskasse entstandenem Schaden</t>
  </si>
  <si>
    <t>Min.Interno risarcimento danno erariale - interessi</t>
  </si>
  <si>
    <t>Innenministerium Entschaedigung fuer der Staatskasse entstandenem Schaden - Zinsen</t>
  </si>
  <si>
    <t>Min.Interno risarcimento danno erariale - spese</t>
  </si>
  <si>
    <t>Innenministerium Entschaedigung fuer der Staatskasse entstandenem Schaden - Spesen</t>
  </si>
  <si>
    <t>Min.Interno recupero imposta di registro</t>
  </si>
  <si>
    <t>Innenministerium Eintreibung Registersteuer</t>
  </si>
  <si>
    <t>Min.Interno recupero imposta di registro - interessi</t>
  </si>
  <si>
    <t>Innenministerium Eintreibung Registersteuer - Zinsen</t>
  </si>
  <si>
    <t>Min.Interno recupero imposta di registro - spese/accessori</t>
  </si>
  <si>
    <t>Innenministerium Eintreibung Registersteuer - Spesen/Zusatzgebuehren</t>
  </si>
  <si>
    <t>Min.Interno imposta di registro - sanzioni pecuniarie</t>
  </si>
  <si>
    <t>Innenministerium Eintreibung Registersteuer - Geldstrafe</t>
  </si>
  <si>
    <t>Recupero crediti d.lgs 209/2005 fondo garanzia per sinistro</t>
  </si>
  <si>
    <t>Einholung Forderungen GvD 209/2005 Garantiefonds Unfälle</t>
  </si>
  <si>
    <t>Recupero crediti d.lgs 209/2005 fondo garanzia per sinistro - interessi</t>
  </si>
  <si>
    <t>Einholung Forderungen GvD 209/2005 Garantiefonds Unfälle - Zinsen</t>
  </si>
  <si>
    <t>Recupero crediti d.lgs 209/2005 fondo garanzia per sinistro - spese notifica</t>
  </si>
  <si>
    <t>Einholung Forderungen GvD 209/2005 Garantiefonds Unfälle - Zust.spesen</t>
  </si>
  <si>
    <t>Recupero somme dovute per servizi a pagamento dei VV.F.</t>
  </si>
  <si>
    <t>Eintreibung geschuldete Betraege fuer bezahlte Dienste der FF</t>
  </si>
  <si>
    <t>Min.Comunicazioni-contributo per istruttoria D.lgs.259/2003 all.25 art.33 c.1</t>
  </si>
  <si>
    <t>Kommunikationsministerium-Beitrag fuer Ermittlung Lgs.D. 259/2003 Beil. 25 Art. 33 Abs. 1</t>
  </si>
  <si>
    <t>Min.Comunicazioni-contributo per istruttoria D.lgs.259/2003 all.25 art.33 c.1 - int.</t>
  </si>
  <si>
    <t>Kommunikationsministerium-Beitrag fuer Ermittlung Lgs.D. 259/2003 Beil. 25 Art. 33 Abs. 1 - Zinsen</t>
  </si>
  <si>
    <t>Min.Comunicazioni-contributo per vigilanza e mantenimento D.lgs.259/2003 all.25 art.34 c.1</t>
  </si>
  <si>
    <t>Komunikationministerium-Beitrag fuer UEberwachung und Erhaltung Lgs.D.259/2003 Beil.25 Art.34 Abs.1</t>
  </si>
  <si>
    <t>Min.Comunicazioni-contributo per vigilanza e mantenimento D.lgs.259/2003 all.25 art.34 c.1-interessi</t>
  </si>
  <si>
    <t>Komunikationministerium-Beitrag f.UEberwachung u.Erhaltung Lgs.D.259/2003 Beil.25 Art.34Abs.1-Zinsen</t>
  </si>
  <si>
    <t>Min. Interno rivalutazione monetaria</t>
  </si>
  <si>
    <t>Innenministerium Neubewertung Waehrung</t>
  </si>
  <si>
    <t>Interessi magg. rateazione tributi catastali delle province autonome</t>
  </si>
  <si>
    <t>Zinsen Ratenaufteilung Katastergebuehren der Autonomen Provinzen</t>
  </si>
  <si>
    <t>Collegio geometri - sanzione per ritardato pagamento</t>
  </si>
  <si>
    <t>Kollegium der Geometer - Strafe fuer verspaetete Zahlung</t>
  </si>
  <si>
    <t>Collegio geometri - interessi di mora per ritardato pagamento</t>
  </si>
  <si>
    <t>Kollegium der Geometer - Verzugszinsen fuer verspaetete Zahlung</t>
  </si>
  <si>
    <t>Interessi maggiore rateazione imposta provinciale</t>
  </si>
  <si>
    <t>Zinsen Ratenaufteilung Steuer der Provinz</t>
  </si>
  <si>
    <t>Entrate eventuali Ministero Economia e Finanze</t>
  </si>
  <si>
    <t>Eventuelle Einnahmen Wirtschafts- und Finanzministerium</t>
  </si>
  <si>
    <t>Entrate eventuali Ministero della Giustizia</t>
  </si>
  <si>
    <t>Eventuelle Einnahmen Justizministerium</t>
  </si>
  <si>
    <t>Competenza Avvocati e Procuratori dello Stato a carico delle controparti legge 559/93</t>
  </si>
  <si>
    <t>Zustaendigkeit Staatsanwaelte zu Lasten der Gegenparteien - Gesetz 559/93</t>
  </si>
  <si>
    <t>Restituzioni</t>
  </si>
  <si>
    <t>Rueckerstattungen</t>
  </si>
  <si>
    <t>Int.magg.rateaz. sanz. amm.ve l.689/81 concessionario strade regionali e provinciali</t>
  </si>
  <si>
    <t>Zinsen Ratenaufteilung Verwaltungsstrafen G.689/81 Konzessionaer regionale und provinziale Strassen</t>
  </si>
  <si>
    <t>Competenza Avvocati e Procuratori dello Stato a carico delle controparti legge 559/93-interessi</t>
  </si>
  <si>
    <t>Zustaendigkeit Staatsanwaelte zu Lasten der Gegenparteien Gesetz 559/93-Zinsen</t>
  </si>
  <si>
    <t>Quota di compartecipazione retta ricovero disabili</t>
  </si>
  <si>
    <t>Beteiligungsquote Unterbringungskosten Behinderte</t>
  </si>
  <si>
    <t>Custodia veicoli sottoposti a sequestro</t>
  </si>
  <si>
    <t>Verwahrung von beschlagnahmten Fahrzeugen</t>
  </si>
  <si>
    <t>Custodia veicoli sottoposti a sequestro - interessi</t>
  </si>
  <si>
    <t>Verwahrung von beschlagnahmten Fahrzeugen - Zinsen</t>
  </si>
  <si>
    <t>Esecuzione sentenza condanna Corte dei Conti - Regione Sicilia</t>
  </si>
  <si>
    <t>Vollstreckung Verurteilung Rechnungshof - Region Sizilien</t>
  </si>
  <si>
    <t>Tariffa fitosanitaria art.55 d. lgs 214 del 19/08/2005 - Regione Sicilia</t>
  </si>
  <si>
    <t>Gebuehr fuer Pflanzenschutz Art. 55 Lgs.D. 214 vom 19/08/2005 - Region Sizilien</t>
  </si>
  <si>
    <t>Tariffa fitosanitaria art.55 d. lgs 214 del 19/08/2005 interessi - Regione Sicilia</t>
  </si>
  <si>
    <t>Gebuehr fuer Pflanzenschutz Art. 55 Lgs.D. 214 vom 19/08/2005 Zinsen - Region Sizilien</t>
  </si>
  <si>
    <t>Tariffa fitosanitaria art.55 d. lgs 214 del 19/08/2005 sanzione - Regione Sicilia</t>
  </si>
  <si>
    <t>Gebuehr fuer Pflanzenschutz Art. 55 Lgs.D. 214 vom 19/08/2005 Strafe - Region Sizilien</t>
  </si>
  <si>
    <t>Tariffa fitosanitaria art.55 d. lgs 214 del 19/08/2005 spese - Regione Sicilia</t>
  </si>
  <si>
    <t>Gebuehr fuer Pflanzenschutz Art. 55 Lgs.D. 214 vom 19/08/2005 Spesen - Region Sizilien</t>
  </si>
  <si>
    <t>Interessi maggiore rateazione l.689/81(direz.prov.le lavoro) amministraz.comunale</t>
  </si>
  <si>
    <t>Zinsen Ratenaufteilung G. 689/81 (Arbeitsprovinzialdirektion) Gemeindeverwaltung</t>
  </si>
  <si>
    <t>Imposta di bollo - Regione Sicilia</t>
  </si>
  <si>
    <t>Contributo ambientale</t>
  </si>
  <si>
    <t>Umweltbeitrag</t>
  </si>
  <si>
    <t>Contributo ambientale - interessi</t>
  </si>
  <si>
    <t>Umweltbeitrag - Zinsen</t>
  </si>
  <si>
    <t>Interessi legali su recupero coattivo somme indebitamente percepite</t>
  </si>
  <si>
    <t>Gesetzliche Zinsen auf Zwangseintreibung unrechtmaessig erhaltene Betraege</t>
  </si>
  <si>
    <t>Compensi difensivi</t>
  </si>
  <si>
    <t>Verteidigungsentgelt</t>
  </si>
  <si>
    <t>Contributi ex legge n.237/93 agevolazioni in favore del settore della difesa</t>
  </si>
  <si>
    <t>Beitraege ex-Gesetz Nr. 237/93 Erleichterungen zu Gunsten des Verteidigungssektors</t>
  </si>
  <si>
    <t>Contributi ex legge n.237/93 agevolazioni in favore del settore della difesa-interessi</t>
  </si>
  <si>
    <t>Beitraege ex-Gesetz Nr. 237/93 Erleichterungen zu Gunsten des Verteidigungssektors - Zinsen</t>
  </si>
  <si>
    <t>Sanzioni amministrative l. 689/81 tutela ambientale</t>
  </si>
  <si>
    <t>Verwaltungsstrafen G. 689/81 Umweltschutz</t>
  </si>
  <si>
    <t>Maggiorazione ritardato pagamento sanzioni amministrative l. 689/81 tutela ambientale</t>
  </si>
  <si>
    <t>Aufschlag verspaetete Zahlung Verwaltungsstrafen G. 689/81 Umweltschutz</t>
  </si>
  <si>
    <t>Recupero spese notifica sanzioni amministrative l. 689/81 tutela ambientale</t>
  </si>
  <si>
    <t>Eintreibung Zustellungsspesen Verwaltungsstrafen G. 689/81 Umweltschutz</t>
  </si>
  <si>
    <t>Speseneinbringung</t>
  </si>
  <si>
    <t>Addizionale provinciale su tariffa smaltimento rifiuti e oneri accessori-interessi</t>
  </si>
  <si>
    <t>Provinzialzuschlag auf Muellentsorgungsgebuehr und zusaetzliche Aufwendungen - Zinsen</t>
  </si>
  <si>
    <t>Addizionale provinciale su tariffa smaltimento rifiuti e oneri accessori-sanzione</t>
  </si>
  <si>
    <t>Provinzialzuschlag auf Muellentsorgungsgebuehr und zusaetzliche Aufwendungen - Strafe</t>
  </si>
  <si>
    <t>T.E.F.A. (Provincia)</t>
  </si>
  <si>
    <t>T.E.F.A. (Provinz)</t>
  </si>
  <si>
    <t>T.E.F.A.- interessi (Provincia)</t>
  </si>
  <si>
    <t>T.E.F.A. - Zinsen (Provinz)</t>
  </si>
  <si>
    <t>T.E.F.A.- sanzione (Provincia)</t>
  </si>
  <si>
    <t>T.E.F.A.- Strafe (Provinz)</t>
  </si>
  <si>
    <t>T.E.F.A.- spese di procedura (Provincia)</t>
  </si>
  <si>
    <t>T.E.F.A.- Esekutionsspesen (Provinz)</t>
  </si>
  <si>
    <t>Oneri concessori - interessi</t>
  </si>
  <si>
    <t>Zusatzbetraege - Zinsen</t>
  </si>
  <si>
    <t>Interessi magg.rateazione sanz. amm.ve l. 689/81 (Prov.reg.le) Reg.Siciliana</t>
  </si>
  <si>
    <t>Zinsen Ratenzahlung Verwaltungsstrafe G.689/81 (Prov.Reg.) Reg. Sizilien</t>
  </si>
  <si>
    <t>Rifiuti solidi in discarica l.r. 6/97 art.2 sanz.interessi maggiore rateazione</t>
  </si>
  <si>
    <t>Muellabfuhr in Deponie Reg.G. 6/97 Art. 2 Strafen Zinsen Ratenzahlung</t>
  </si>
  <si>
    <t>Unione dei Comuni Regione Toscana l.r. 26/06/2008 n. 37</t>
  </si>
  <si>
    <t>Gemeindeverband Gemeinden Tokana Reg.G. 26/06/2008 Nr. 37</t>
  </si>
  <si>
    <t>Sanz. Amm.ne L.689/81-interessi</t>
  </si>
  <si>
    <t>Verwaltungsstrafe G. 689/81- Zinsen</t>
  </si>
  <si>
    <t>Recupero spese di notifica l.689/81 (Capitaneria di Porto) Erario</t>
  </si>
  <si>
    <t>Eintr. Zustellgebuehren G. 689/81 (Hafenamt) Staatskasse</t>
  </si>
  <si>
    <t>Risarcimento danni ambientali(Regione Sicilia)-Regione Sicilia</t>
  </si>
  <si>
    <t>Entschaedigung Umweltschaeden (Region Sizilien)-Region Sizilien</t>
  </si>
  <si>
    <t>Risarcimento danni ambientali interessi legali (Regione Sicilia)-Regione Sicilia</t>
  </si>
  <si>
    <t>Entschaedigung Umweltschaeden gesetzliche Zinsen (Region Sizilien)-Region Sizilien</t>
  </si>
  <si>
    <t>Interessi magg.rateazione ntributo veterinario - igiene- alim- nutrizione d. lgs. 194/08</t>
  </si>
  <si>
    <t>Zinsen Ratenzahlung Beitrag Tierarzt-Hygiene-Ernaehrung-D.Lgs 194/08</t>
  </si>
  <si>
    <t>Interessi maggiore rateazione sanz.amm.l.689/81 (Ministero dei LL.PP.)</t>
  </si>
  <si>
    <t>Zinsen Ratenzahlung Beitrag Verwaltungsstrafe G.689/81 (Ministerium Oeffentliche Arbeiten)</t>
  </si>
  <si>
    <t>Oneri accessori - interessi</t>
  </si>
  <si>
    <t>Zusatzkosten - Zinsen</t>
  </si>
  <si>
    <t>Addizionale Regionale 10% l.r. 19/1995</t>
  </si>
  <si>
    <t>Regionale Zusatzsteuer 10% R.G.19/1995</t>
  </si>
  <si>
    <t>Addizionale Regionale 10% l.r. 19/1995 - interessi</t>
  </si>
  <si>
    <t>Regionale Zusatzsteuer 10% R.G.19/1995 - Zinsen</t>
  </si>
  <si>
    <t>Addizionale Regionale 10% l.r. 19/1995 - sanzioni</t>
  </si>
  <si>
    <t>Regionale Zusatzsteuer 10% R.G.19/1995 - Strafen</t>
  </si>
  <si>
    <t>Consiglio Nazionale Forense</t>
  </si>
  <si>
    <t>Rechtsanwaltskammer</t>
  </si>
  <si>
    <t>Interessi magg.rateaz. Min. Svil.Econ.-revoca incentivi fiscali legge 27/12/97, n.449</t>
  </si>
  <si>
    <t>Zinsen Ratenzahlung Wirtschaftsentwickl.Ministerium-Widerruf Foerderung G.27/12/97,N.449</t>
  </si>
  <si>
    <t>Interessi maggiore rateazione Ministero delle Politiche Agricole</t>
  </si>
  <si>
    <t>Zinsen Ratenzahlung Landwirtschaftsministerium</t>
  </si>
  <si>
    <t>Sanz.pecuniaria abusivismo ambientale - interessi</t>
  </si>
  <si>
    <t>Geldstrafe Umweltmachtmissbrauch - Zinsen</t>
  </si>
  <si>
    <t>Altri diritti e accessori coattivi imposta comunale sugli immobili</t>
  </si>
  <si>
    <t>Andere Gebuehren und Zwangseintreibungszusatzbetraege Gemeindesteuer auf Immobilien</t>
  </si>
  <si>
    <t>A.N.AC. - Contributo ex L. 266/2005</t>
  </si>
  <si>
    <t>A.N.AC. - Beitrag ex Gesetz 266/2005</t>
  </si>
  <si>
    <t>A.N.AC. - Interessi mancato contributo ex L. 266/05</t>
  </si>
  <si>
    <t>A.N.AC. - Zinsen fehlender Beitrag ex Gesetz 266/05</t>
  </si>
  <si>
    <t>A.N.AC. - Sanzione mancato contributo ex L. 266/05</t>
  </si>
  <si>
    <t>Int. magg.rateaz. competenza Avvocati e Procuratori dello Stato a carico delle controparti l.559/93</t>
  </si>
  <si>
    <t>Zinsen Ratenz. Komp.Rechtsanwaelte und Prokuristen des Staates zu Lasten der Gegenparteien G.559/93</t>
  </si>
  <si>
    <t>Servizio assistenza educativa extrascolastico</t>
  </si>
  <si>
    <t>ausserschulischer Erziehungsbeistandsdienst</t>
  </si>
  <si>
    <t>Ministero della Difesa - recupero crediti interessi maggiore rateazione</t>
  </si>
  <si>
    <t>Verteidigungsministerium - Eintreibung Guthaben Zinsen Ratenzahlung</t>
  </si>
  <si>
    <t>Sanz.Amm.-D.lgs 507/99 - l. 350/2003</t>
  </si>
  <si>
    <t>Verwaltungsstrafe D.lgs 507/99 - G. 350/2003</t>
  </si>
  <si>
    <t>Magg.ritardato pagamento -sanz.Amm.-D.lgs 507/99 - l. 350/2003</t>
  </si>
  <si>
    <t>Aufschlag versp. Zahlung-Verw.Strafe-D.lgs 507/99 - G. 350/2003</t>
  </si>
  <si>
    <t>Depurazione fognaria sanzione</t>
  </si>
  <si>
    <t>Abwasserreinigung Strafe</t>
  </si>
  <si>
    <t>Maggiorazione rec. spese l.689/81 (prefettura) erario - tramite Tes. Prov. Stato</t>
  </si>
  <si>
    <t>Aufschlag Speseneintr. G.689/81 (Prefaektur) Staat-mittels prov.Staatsschatza.</t>
  </si>
  <si>
    <t>M.E.F. Sorte capitale.sanz. amministrativa T.U.F.-D.Lgs. n. 58/1998,art.94 c.1</t>
  </si>
  <si>
    <t>M.E.F. Sorte Kapitalstrafe T.U.F.-D.Lgs. n. 58/1998,Art.94 A.1</t>
  </si>
  <si>
    <t>M.E.F. Interessi sorte capitale.sanz. amministrativa T.U.F.-D.Lgs. n. 58/1998,art.94 c.1</t>
  </si>
  <si>
    <t>M.E.F. Zinsen Sorte Kapitalstrafe T.U.F.-D.Lgs. n. 58/1998,Art.94 A.1</t>
  </si>
  <si>
    <t>Recupero spese di notifica</t>
  </si>
  <si>
    <t>Eintreibung Zustellgebuehren</t>
  </si>
  <si>
    <t>Recupero canone acqua - interessi</t>
  </si>
  <si>
    <t>Eintreibung Wasserzins - Zinsen</t>
  </si>
  <si>
    <t>I.V.A. 10% - interessi</t>
  </si>
  <si>
    <t>MwSt. 10% - Zinsen</t>
  </si>
  <si>
    <t>Canone depurazione e fognatura - interessi</t>
  </si>
  <si>
    <t>Aufbereitungs- und Kanalisationsgebuehr - Zinsen</t>
  </si>
  <si>
    <t>Min. Econ.Fin. recupero sorte capitale</t>
  </si>
  <si>
    <t>Wirtsch.Fin Min. Eintreibung Sorte Kapital</t>
  </si>
  <si>
    <t>Min. Econ.Fin. recupero sorte capitale - interessi  Min. Econ.Fin.</t>
  </si>
  <si>
    <t>Wirtsch.Fin Min. Eintreibung Sorte Kapital - Zinsen Wirtsch.Fin Min.</t>
  </si>
  <si>
    <t>Min. Econ.Fin. recupero rivalutazione monetaria  Min. Econ.Fin.</t>
  </si>
  <si>
    <t>Wirtsch.Fin Min. Eintreibung Waehrungsaufwertung Wirtsch.Fin Min.</t>
  </si>
  <si>
    <t>Min. Econ.Fin. recupero rivalutazione monetaria - interessi  Min. Econ.Fin.</t>
  </si>
  <si>
    <t>Wirtsch.Fin Min. Eintreibung Waehrungsaufwertung - Zinsen Wirtsch.Fin Min.</t>
  </si>
  <si>
    <t>Min. Econ.Fin. recupero spese di lite  Min. Econ.Fin.</t>
  </si>
  <si>
    <t>Wirtsch.Fin Min. Eintreibung Verfahrenskosten Wirtsch.Fin Min.</t>
  </si>
  <si>
    <t>Min. Econ.Fin. recupero spese di lite-interessi</t>
  </si>
  <si>
    <t>Wirtsch.Fin Min. Eintreibung Verfahrenskosten - Zinsen</t>
  </si>
  <si>
    <t>Min. Econ.Fin. recupero interessi legali</t>
  </si>
  <si>
    <t>Wirtsch.Fin Min. Eintreibung gesetzlicher Zinsen</t>
  </si>
  <si>
    <t>Raccolta rifiuti interessi maggiore rateazione</t>
  </si>
  <si>
    <t>Muellabfuhr Zinsen Ratenzahlung</t>
  </si>
  <si>
    <t>Intessi magg. rateaz sanz.amm.ve l.689(unita sanitaria locale) erario</t>
  </si>
  <si>
    <t>Zinsen Ratenzahlung Verwaltungsstrafe G.689 (lokale Sanitaetseinheit) Staat</t>
  </si>
  <si>
    <t>Tariffa rifiuti e tributo prov.le comma 5 bis art.11 dl 195/2009</t>
  </si>
  <si>
    <t>Muellabfuhrgebuehr und Landesabgabe Absatz 5 bis Art. 11 GV 195/2009</t>
  </si>
  <si>
    <t>recupero spese 689/81(amm. comunale)amministrazione regionale</t>
  </si>
  <si>
    <t>Rueckholg. Aufwendungen 689/81 (Gemeindeverw.) Regionalverw.</t>
  </si>
  <si>
    <t>Recupero crediti per multe ed ammende sui beni culturali</t>
  </si>
  <si>
    <t>Rueckholg. Kredite f. Strafen u. Bussgelder auf Kulturgueter</t>
  </si>
  <si>
    <t>Int.magg.rateaz.sanz.amm.l.689/81(Direz.Prov.le del Lav). I.N.P.G.I. ist prev giornalisti G Amendola</t>
  </si>
  <si>
    <t>Zins. Ratenz. Verw.-Str. G.689/81 (Arbeitsamt Prov.) I.N.P.G.I. Vorsorgeinst. Journal. G Amendola</t>
  </si>
  <si>
    <t>Addizionale provinciale tassa smaltimento rifiuti solidi urbani</t>
  </si>
  <si>
    <t>Prov. Zusatzst. Entsorgung staedt. Haushaltsmuell</t>
  </si>
  <si>
    <t>Addizionale provinciale tassa smaltimento rifiuti solidi urbani - interessi</t>
  </si>
  <si>
    <t>Prov. Zusatzst. Entsorgung staedt. Haushaltsmuell - Zinsen</t>
  </si>
  <si>
    <t>Addizionale provinciale tassa smaltimento rifiuti solidi urbani - sanzioni</t>
  </si>
  <si>
    <t>Prov. Zusatzst. Entsorgung staedt. Haushaltsmuell - Strafen</t>
  </si>
  <si>
    <t>Addizionale provinciale tariffa smaltimento rifiuti</t>
  </si>
  <si>
    <t>Prov. Zusatzst. Tarif Muellentsorgung</t>
  </si>
  <si>
    <t>Addizionale provinciale tariffa smaltimento rifiuti - interessi</t>
  </si>
  <si>
    <t>Prov. Zusatzst. Tarif Muellentsorgung - Zinsen</t>
  </si>
  <si>
    <t>Addizionale provinciale tariffa smaltimento rifiuti - sanzioni</t>
  </si>
  <si>
    <t>Prov. Zusatzst. Tarif Muellentsorgung - Strafen</t>
  </si>
  <si>
    <t>Recupero crediti L.24 marzo 1989 n.122 Regione Sicilia</t>
  </si>
  <si>
    <t>Rueckholg. Forderg. G.122/24. Maerz 1989 Region Sizilien</t>
  </si>
  <si>
    <t>Recupero crediti L.24 marzo 1989 n.122 Regione Sicilia - interessi</t>
  </si>
  <si>
    <t>Rueckholg. Forderg. G.122/24. Maerz 1989 Region Sizilien - Zinsen</t>
  </si>
  <si>
    <t>Quota associativa annuale - interessi</t>
  </si>
  <si>
    <t>Jaehrlicher Mitgliedsbeitrag - Zinsen</t>
  </si>
  <si>
    <t>Sanzioni amministrative in materia di tutela degli animali L.R.15/00 Regione Sicilia</t>
  </si>
  <si>
    <t>Verwaltungsstrafen Tierschutz Reg.G. 15/00 Region Sizilien</t>
  </si>
  <si>
    <t>Maggiorazione sanzioni amministrative in materia di tutela degli animali L.R.15/00 Regione Sicilia</t>
  </si>
  <si>
    <t>Aufschl. Verwaltungsstrafen Tierschutz Reg.G. 15/00 Region Sizilien</t>
  </si>
  <si>
    <t>Rueckholg. von Forderungen</t>
  </si>
  <si>
    <t>Rueckholg. von Forderungen - Zinsen</t>
  </si>
  <si>
    <t>Rimborso spese notifica</t>
  </si>
  <si>
    <t>Ersatz Zustellungskosten</t>
  </si>
  <si>
    <t>Mancato pagamento quota annuale regolamento Provinciale settore trasporti</t>
  </si>
  <si>
    <t>Ausstaend. Zahlg. Jahresbeitrag Prov.-Reglem. Transportsektor</t>
  </si>
  <si>
    <t>Mancato pagamento quota annuale regolamento Provinciale settore trasporti - interessi</t>
  </si>
  <si>
    <t>Ausstaend. Zahlg. Jahresbeitrag Prov.-Reglem. Transportsektor - Zinsen</t>
  </si>
  <si>
    <t>Recupero spese per ripristino luoghi L.689/81</t>
  </si>
  <si>
    <t>Rueckholg. Aufwendungen Wiederinstandsetz. Zonen 689/81</t>
  </si>
  <si>
    <t>Zustellungskosten</t>
  </si>
  <si>
    <t>Dogane - Prestazioni non riscosse</t>
  </si>
  <si>
    <t>Zoll - nicht eingeforderte Leistungen</t>
  </si>
  <si>
    <t>Dogane - Interessi moratori</t>
  </si>
  <si>
    <t>Zoll - Verzugszinsen</t>
  </si>
  <si>
    <t>Dogane - Onorari per rappresentanza davanti Commissioni Tributarie</t>
  </si>
  <si>
    <t>Zoll - Honorare fuer Vertretung vor Steuerkommissionen</t>
  </si>
  <si>
    <t>Dogane-Recupero compenso incarichi non autorizzati</t>
  </si>
  <si>
    <t>Zoll-Rueckholg. Entgelte fuer nicht genehmigte Auftraege</t>
  </si>
  <si>
    <t>Dogane - Recupero somme per danno all'immagine</t>
  </si>
  <si>
    <t>Zoll - Entschaedigung fuer Imageschaeden</t>
  </si>
  <si>
    <t>Dogane-rimborsi da terzi (azione di rivalsa) per prestazioni del personale dell'Agenzia</t>
  </si>
  <si>
    <t>Zollaemter-Rueckerstattung von Dritten (Regressklage) fuer Leistungen des Personals der Agentur</t>
  </si>
  <si>
    <t>Dogane - Restituzione somme indebitamente percepite dal personale</t>
  </si>
  <si>
    <t>Zoll - Rueckgabe unrechtmaessig vom Personal bezogener Betraege</t>
  </si>
  <si>
    <t>Risarcimento danno ambientale</t>
  </si>
  <si>
    <t>Entschaedigung fuer Umweltschaeden</t>
  </si>
  <si>
    <t>Entrate derivanti dalle autorizzazioni per acque minerali</t>
  </si>
  <si>
    <t>Einnahmen aus Genehmigungen fuer Mineralwasser</t>
  </si>
  <si>
    <t>Entrate derivanti dalle autorizzazioni per acque minerali -interessi</t>
  </si>
  <si>
    <t>Einnahmen aus Genehmigungen fuer Mineralwasser - Zinsen</t>
  </si>
  <si>
    <t>Entrate derivanti dalle autorizzazioni per acque minerali -spese</t>
  </si>
  <si>
    <t>Einnahmen aus Genehmigungen fuer Mineralwasser - Spesen</t>
  </si>
  <si>
    <t>Min. Sviluppo Economico contr. piccole/medie imprese riconversione indust. cantieristica fin. CEE</t>
  </si>
  <si>
    <t>Min. wirtschaftl. Entw. Kontr. Klein-/Mittelbetr. Umstellung von Schiffbaugebieten EWG</t>
  </si>
  <si>
    <t>Min. Svil. Econ contr. piccole/medie imprese riconversione indust. cantieristica fin. CEE-interessi</t>
  </si>
  <si>
    <t>Min. wirtschaftl. Entw. Kontr. Klein-/Mittelbetr. Umstellung von Schiffbaugebieten EWG-Zinsen</t>
  </si>
  <si>
    <t>Min. Sviluppo Economico contr. piccole/medie imprese riconversione indust. cantieristica fin. naz.</t>
  </si>
  <si>
    <t>Min. wirtschaftl. Entw. Kontr. Klein-/Mittelbetr. Umstellung von Schiffbaugebieten national</t>
  </si>
  <si>
    <t>Min. Svil.Econ. contr. piccole/medie imprese riconversione indust. cantieristica fin. naz.-interessi</t>
  </si>
  <si>
    <t>Min. wirtschaftl. Entw. Kontr. Klein-/Mittelbetr. Umstellung von Schiffbaugebieten national-Zinsen</t>
  </si>
  <si>
    <t>Fatture insolute</t>
  </si>
  <si>
    <t>Unbeglichene Rechnungen</t>
  </si>
  <si>
    <t>Risarcimento danni patrimoniali</t>
  </si>
  <si>
    <t>Verguetung Vermoegensschaeden</t>
  </si>
  <si>
    <t>Tassa giornaliera smaltimento rifiuti solidi (Eca-Meca-Prov.)</t>
  </si>
  <si>
    <t>Taegliche Gebuehr Restmuellentsorgung (Eca-Meca-Prov.)</t>
  </si>
  <si>
    <t>Programma gioventu'/gioventu' in azione</t>
  </si>
  <si>
    <t>Jugendprogramm/Jugend in Aktion</t>
  </si>
  <si>
    <t>Programma gioventu'/gioventu' in azione -interessi</t>
  </si>
  <si>
    <t>Jugendprogramm/Jugend in Aktion - Zinsen</t>
  </si>
  <si>
    <t>Recupero spese di giustizia prenotate a debito Regione Sicilia</t>
  </si>
  <si>
    <t>Rueckholg. Gerichtsspesen mit Schuldvormerkung Region Sizilien</t>
  </si>
  <si>
    <t>Min.Comunicaz.-art.22 l.223/1990 e succ.mod. e int.(can.radiof.e telev. comunitarie) int.magg.rateaz</t>
  </si>
  <si>
    <t>Min.Komm.-Art.22 Ges.223/1990 i.g.F. und Zins. (gem. Rundfunkgeb.) Zinsen Ratenzahlg.</t>
  </si>
  <si>
    <t>Maggiorazione pecuniaria garante per la protezione dei dati personali ex art.27 comma 6 legge 689/81</t>
  </si>
  <si>
    <t>Erhoehung Garantiebetr. f. Verarb. personenbez. Daten lt. Art. 27, P. 6, G. 689/81</t>
  </si>
  <si>
    <t>Visite fiscali ai dipendenti</t>
  </si>
  <si>
    <t>Steuerkontrollen BeschÄftigte</t>
  </si>
  <si>
    <t>Recupero spese di giustizia prenotate a debito o anticipate dall'erario int.magg.rateaz.</t>
  </si>
  <si>
    <t>Rueckholg. Gerichtssp. m. Schuldvormerkung od. v. Staatsk. vorausbez. Zinsen Ratenzahlg.</t>
  </si>
  <si>
    <t>Recupero aiuti di Stato</t>
  </si>
  <si>
    <t>Rueckholg. staatl. Beihilfen</t>
  </si>
  <si>
    <t>Recupero aiuti di Stato -interessi</t>
  </si>
  <si>
    <t>Rueckholg. staatl. Beihilfen-Zinsen</t>
  </si>
  <si>
    <t>Contributi ex Legge n.696/83 Agevolazione della produzione industriale delle piccole e medie imprese</t>
  </si>
  <si>
    <t>Beitraege lt. G 696/83 Foerderbeitraege f. kleine und mittlere Industriebetriebe</t>
  </si>
  <si>
    <t>Consap - Recupero ex d.lgs 209/2005 interessi maggiore rateazione</t>
  </si>
  <si>
    <t>Consap - Rueckholg. lt. LD 209/2005 Zinsen Ratenzahlg.</t>
  </si>
  <si>
    <t>Contrav.codice strada (Direz.Prov.le del Lavoro) erario int.magg.rateaz.</t>
  </si>
  <si>
    <t>Verst. Strassenverkehrsordnung (Arbeitsamt Prov.) Staatsk. Zinsen Ratenzahlg.</t>
  </si>
  <si>
    <t>Contributo revisori cont. ex art.8 legge 132/97</t>
  </si>
  <si>
    <t>Beitrag Rechnungspruefer ex Art. 8 Ges. 132/97</t>
  </si>
  <si>
    <t>Contributo revisori cont. ex art.8 legge 132/97 interessi</t>
  </si>
  <si>
    <t>Beitrag Rechnungspruefer ex Art. 8 Ges. 132/97 Zinsen</t>
  </si>
  <si>
    <t>Ministero delle Comunicazioni -legge 422/1993 e succ. mod. e int.(tv commerciali) int.magg.rateaz.</t>
  </si>
  <si>
    <t>Komm.Minist.-Ges. 422/1993 u. weit. Aend. u. Zins.(Privatferns.) Zinsen Ratenzahlung</t>
  </si>
  <si>
    <t>Canone per concessioni di derivazione di acqua pubblica - interessi maggiore rateazione</t>
  </si>
  <si>
    <t>Gebuehren fuer Erlaubnis der Abfuehrung oeffentl. Wassers -Zinsen Ratenzahlung</t>
  </si>
  <si>
    <t>Sanzioni amm.ve l.689/81</t>
  </si>
  <si>
    <t>Verwaltungsstrafen Ges. 689/81</t>
  </si>
  <si>
    <t>Magg.ne rit.pag.l.689/81</t>
  </si>
  <si>
    <t>Aufschlag verspaetete Zahlung Ges. 689/81</t>
  </si>
  <si>
    <t>Recupero spese l.689/81</t>
  </si>
  <si>
    <t>Rueckholung Kosten Ges. 689/81</t>
  </si>
  <si>
    <t>Revoca/decadenza contributo socio-assistenziale</t>
  </si>
  <si>
    <t>Widerruf/Verfall Sozial- und Pflegebeitrag</t>
  </si>
  <si>
    <t>Interessi maggiore rateazione spese di giudizio liquidate in sentenza</t>
  </si>
  <si>
    <t>Zinsen Ratenzahlung Gerichtskosten im Urteil liquidiert</t>
  </si>
  <si>
    <t>Recupero spese prenotate a debito</t>
  </si>
  <si>
    <t>Rueckholung vorgemerkter Kosten auf die Schuld</t>
  </si>
  <si>
    <t>Recupero spese prenotate a debito - interessi</t>
  </si>
  <si>
    <t>Rueckholung vorgemerkter Kosten auf die Schuld - Zinsen</t>
  </si>
  <si>
    <t>OCF(exAPF)-contributo quota annuale</t>
  </si>
  <si>
    <t>OCF(ehem. APF)-Jahresbeitrag</t>
  </si>
  <si>
    <t>OCF(ex APF)-contributo quota annuale interessi</t>
  </si>
  <si>
    <t>OCF(ehem. APF)-Jahresbeitrag Zinsen</t>
  </si>
  <si>
    <t>OCF(ex APF)-spese di notifica</t>
  </si>
  <si>
    <t>OCF(ehem. APF)-Zustellungsspesen</t>
  </si>
  <si>
    <t>A.I.M.A. - Recupero crediti rivalutazione monetaria</t>
  </si>
  <si>
    <t>A.I.M.A. - Rueckholung Forderungen monetaerer Aufwertung</t>
  </si>
  <si>
    <t>Interessi maggiore rateazione legge 108/96 e 44/99</t>
  </si>
  <si>
    <t>Zinsen Ratenzahlung Gesetz 108/96 und 44/99</t>
  </si>
  <si>
    <t>Sanzioni per abusivismo su beni culturali Regione Sicilia</t>
  </si>
  <si>
    <t>Strafen fuer Missbrauch kultureller GÜter Region Sizilien</t>
  </si>
  <si>
    <t>Maggiorazione delle sanzioni per abusivismo su beni culturali Regione Sicilia</t>
  </si>
  <si>
    <t>Erhoehung der Strafen fuer Missbrauch kultureller Gueter Region Sizilien</t>
  </si>
  <si>
    <t>Canoni concessioni terreni demaniali Regione Sicilia</t>
  </si>
  <si>
    <t>Konzessionsgebuehren staatseigener Grundstuecke Region Sizilien</t>
  </si>
  <si>
    <t>Interessi su canoni concessioni terreni demaniali Regione Sicilia</t>
  </si>
  <si>
    <t>Zinsen auf KonzessionsgebÜhren staatseigener Grundstuecke Region Sizilien</t>
  </si>
  <si>
    <t>Sanzioni infranzioni L.R.11 del 14/07/2009</t>
  </si>
  <si>
    <t>Strafen Verletzungen des Regionalen Gesetzes 11 vom 14/07/2009</t>
  </si>
  <si>
    <t>Tariffa smaltimento rifiuti interessi per iscrizione a ruolo</t>
  </si>
  <si>
    <t>Entsorgungsgebuehr Muell Zinsen fÜr Eintragung in Hebeliste</t>
  </si>
  <si>
    <t>Entrate eventuali Ministero Economia e Finanze interessi magg.rateazione</t>
  </si>
  <si>
    <t>Rimborso spese di vigilanza e varie - Amm.ne Autonoma Monopoli Stato</t>
  </si>
  <si>
    <t>Int. maggiore rateazione Aeronautica militare - recupero credito a seguito di sentenza del tribunale</t>
  </si>
  <si>
    <t>Canoni canali antico demanio Regione Sicilia</t>
  </si>
  <si>
    <t>Canoni attraversamenti linee elettriche Regione Sicilia</t>
  </si>
  <si>
    <t>Canoni sversamenti e attraversamenti Regione Sicilia</t>
  </si>
  <si>
    <t>Contributo costo costruzione - interessi</t>
  </si>
  <si>
    <t>Recupero somme  indebitamente percepite - interessi</t>
  </si>
  <si>
    <t>Einzug zu Unrecht bezogener Betraege - Zinsen</t>
  </si>
  <si>
    <t>Rimborso spese di giudizio per sentenza favorevole alle Capitanerie di Porto</t>
  </si>
  <si>
    <t>Erstattung von Gerichtskosten fuer Urteil zugunsten der Hafenbehoerden</t>
  </si>
  <si>
    <t>Recupero somme a seguito di sentenza giudice di pace int.magg.rateaz.</t>
  </si>
  <si>
    <t>Einzug von Betraegen aufgr. Urteil d. Friedensrichters Zinsen Ratenzhlg.</t>
  </si>
  <si>
    <t>Entrate coattive - interessi maggiore rateazione</t>
  </si>
  <si>
    <t>Zwangseinnahmen - Zinsen Ratenzahlung</t>
  </si>
  <si>
    <t>Canone per concessioni di piccole derivazioni di acqua pubblica interessi</t>
  </si>
  <si>
    <t>Konzessionsgebuehr fuer Kleinableitungen von oeffentlichem Wasser Zinsen</t>
  </si>
  <si>
    <t>Dogane - Restituzione somme indebitamente percepite dal personale - interessi</t>
  </si>
  <si>
    <t>Zoll - Rueckerstattg. vom Personal ungerechtfertigt bezogener Betraege - Zinsen</t>
  </si>
  <si>
    <t>Dogane - Prestazioni non riscosse - interessi</t>
  </si>
  <si>
    <t>Zoll - Nicht eingeloeste Leistungen - Zinsen</t>
  </si>
  <si>
    <t>Dogane-rimborsi da terzi (azione di rivalsa) per prestazioni del personale dell'Agenzia -interessi</t>
  </si>
  <si>
    <t>Zoll - Verguetungen Dritter (Schadloshaltg.) fuer Personalleistungen der Agentur - Zinsen</t>
  </si>
  <si>
    <t>Dogane-Recupero compenso incarichi non autorizzati - interessi</t>
  </si>
  <si>
    <t>Zoll-Rueckholg. Entgelt nicht genehmigte Auftraege - Zinsen</t>
  </si>
  <si>
    <t>Dogane - Recupero somme per danno all'immagine - interessi</t>
  </si>
  <si>
    <t>Zoll - Rueckholung Betraege Imageschaden - Zinsen</t>
  </si>
  <si>
    <t>recupero somme a seguito sentenza corte dei conti</t>
  </si>
  <si>
    <t>Rueckholung v. Betraegen infolge Urteil Rechnungshof</t>
  </si>
  <si>
    <t>Prov.derivanti dalle sanz.pec.comminate dal garante per la protez.dei dati personali-int.magg.rateaz</t>
  </si>
  <si>
    <t>Einnahmen aus Geldstr. der Datenschutzbehoerde - Zinsen Ratenzahlung</t>
  </si>
  <si>
    <t>INAIL Settore Navigazione - addizionale amianto</t>
  </si>
  <si>
    <t>INAIL Bereich Schifffahrt - Asbestzulage</t>
  </si>
  <si>
    <t>Risarcimento danno a seguito di sentenza - Rivalutazione monetaria</t>
  </si>
  <si>
    <t>Schadenersatz nach Urteil - Waehrungsaufwertung</t>
  </si>
  <si>
    <t>Risarcimento danno a seguito di sentenza - Sanzioni</t>
  </si>
  <si>
    <t>Schadenersatz nach Urteil - Strafen</t>
  </si>
  <si>
    <t>M.E.F. Sanzione amministrativa Art.58 d.lgs.231/07 - Imposta di bollo</t>
  </si>
  <si>
    <t>M.W.F. Verwaltungsstrafe lt. Art.58 Lgs.D. 231/07 - Stempelgebuehr</t>
  </si>
  <si>
    <t>M.E.F. Sanzione amministrativa Art.58 d.lgs.231/07 - interessi sui crediti delle amm.ni dello Stato</t>
  </si>
  <si>
    <t>M.W.F. Verwaltungsstrafe lt. Art.58 Lgs.D.231/07 - Zinsen Guthaben Staatsverw.</t>
  </si>
  <si>
    <t>M.E.F. Sanzione amministrativa Art.58 d.lgs.231/07</t>
  </si>
  <si>
    <t>M.W.F. Verwaltungsstrafe lt. Art.58 Lgs.D. 231/07</t>
  </si>
  <si>
    <t>Ministero Istruzione - Recupero imposta registro</t>
  </si>
  <si>
    <t>Bildungsministerium - Rueckholung Registerspesen</t>
  </si>
  <si>
    <t>Magg.pecuniaria garante protezione dati personali ex art.27 c.6 l.689/81-int.magg.rateaz.</t>
  </si>
  <si>
    <t>Erh. Geldbetr. Datenschutzbehörde gem. Art. 27, P. 6, G. 689/81-Zinsen Ratenzahlg.</t>
  </si>
  <si>
    <t>Innenministerium Währungsaufwertung</t>
  </si>
  <si>
    <t>Recupero crediti - Regione Sicilia</t>
  </si>
  <si>
    <t>Rückholung von Forderungen - Region Sizilien</t>
  </si>
  <si>
    <t>recupero somme a seguito sentenza corte dei conti - interessi</t>
  </si>
  <si>
    <t>Rückholung v. Beträgen n. Urteil d. Rechnungshofes - Zinsen</t>
  </si>
  <si>
    <t>Min. della Salute Recupero Somme a Seguito Sentenza Corte dei Conti</t>
  </si>
  <si>
    <t>Gesundheitsministerium Rückholg. Beträge nach Urteil Rechnungshof</t>
  </si>
  <si>
    <t>Min. della Salute - spese di giudizio</t>
  </si>
  <si>
    <t>Gesundheitsministerium - Gerichtsspesen</t>
  </si>
  <si>
    <t>Min. della Salute Recupero Somme a Seguito Sentenza Corte dei Conti - interessi</t>
  </si>
  <si>
    <t>Gesundheitsministerium Rückholg. Beträge nach Urteil Rechnungshof - Zinsen</t>
  </si>
  <si>
    <t>Tariffa Dlgs. 194/2008 - Controlli Ufficiali</t>
  </si>
  <si>
    <t>Tarif Lgs.D. 194/2008 - off. Kontrollen</t>
  </si>
  <si>
    <t>Maggiorazione art. 11, c.1, Dlgs. 194/2008</t>
  </si>
  <si>
    <t>Aufschlag Art. 11, P. 1, Lgs.D. 194/2008</t>
  </si>
  <si>
    <t>Maggiorazione art.11,c.4,Dlgs 194/2008</t>
  </si>
  <si>
    <t>Aufschlag Art. 11, P. 4, Lgs.D. 194/2008</t>
  </si>
  <si>
    <t>Sanzione art.10,c.5, Dlgs. 194/2008</t>
  </si>
  <si>
    <t>Strafe Art. 10, P. 5, Lgs.D. 194/2008</t>
  </si>
  <si>
    <t>Interessi art.10,c.5, Dlgs. 194/2008</t>
  </si>
  <si>
    <t>Zinsen Art. 10, P. 5, Lgs.D. 194/2008</t>
  </si>
  <si>
    <t>Recupero spese Dlgs. 194/2008</t>
  </si>
  <si>
    <t>Spesenerstattung Lgs.D. 194/2008</t>
  </si>
  <si>
    <t>Dogane - spese di notifica</t>
  </si>
  <si>
    <t>Zoll - Zustellungsspesen</t>
  </si>
  <si>
    <t>Imposta di bollo - Erario tramite tesoreria prov.le dello Stato</t>
  </si>
  <si>
    <t>Stempelgebühr - Staatskasse über staatl. Landesschatzamt</t>
  </si>
  <si>
    <t>Min. della Giustizia - risarc. danno erariale a seguito sentenza Corte dei Conti int. magg.rateaz.</t>
  </si>
  <si>
    <t>Justizministerium - Schadenersatz Staatskasse inf. Urteil Rechnungshof Zinsen Ratenzahlung</t>
  </si>
  <si>
    <t>Sanz. amm. l.24/11/1981, n.689  Tesor. reg. siciliana - interessi magg. rateaz.</t>
  </si>
  <si>
    <t>Verw. Strafen G. Nr. 689 24.11.1981 Schatzamt Reg. Sizilien - Zinsen Ratenzahlg.</t>
  </si>
  <si>
    <t>Interessi maggiore rateazione risarcimento danno erariale (Reg.Sicilia)</t>
  </si>
  <si>
    <t>Zinsen Ratenzahlung Schadenersatz Staatskasse (Reg. Sizilien)</t>
  </si>
  <si>
    <t>Recupero canone annuale utenti acque pubbliche - Reg.Sicilia - interessi</t>
  </si>
  <si>
    <t>Rückholung jährl. Nutzungsgebühr öff. Wasser - Reg. Sizilien - Zinsen</t>
  </si>
  <si>
    <t>Recupero contributi erogati per il 5 per mille</t>
  </si>
  <si>
    <t>Rückholg. für 5 Promille ausgegebene Beiträge</t>
  </si>
  <si>
    <t>Recupero indennita' occupazione int.magg.rateazione</t>
  </si>
  <si>
    <t>Rückholg. Vergütung zeitw. Besetzung Zinsen Ratenz.</t>
  </si>
  <si>
    <t>Recupero crediti d.lgs 209/2005 fondo garanzia - registrazione sentenza</t>
  </si>
  <si>
    <t>Einholung Forderungen GvD 209/2005 Garantiefonds - Urteilsregistrierung</t>
  </si>
  <si>
    <t>Recupero crediti d.lgs 209/2005 fondo garanzia - parcella</t>
  </si>
  <si>
    <t>Einholung Forderungen GvD 209/2005 Garantiefonds - Honorar</t>
  </si>
  <si>
    <t>Sanz amm.ve  (Min.Pol.Agr.Forestali ) Erario-int.magg.rateaz.</t>
  </si>
  <si>
    <t>Verw.Strafen (Min.Landw.Ern.Forstp.) Staatsk. - Zinsen Ratenzahlung</t>
  </si>
  <si>
    <t>ISVAP - Sanzione amm.ne l.689/81  interessi maggiore rateazione</t>
  </si>
  <si>
    <t>ISVAP - Verw.Strafe G. 689/81 Zinsen Ratenzahlung</t>
  </si>
  <si>
    <t>Recupero crediti d. interm. 10/09/2009 artt. 7 e 9 - fondo nuovi nati</t>
  </si>
  <si>
    <t>Einhol. Ford. intermin. D. 10.09.2009 Art. 7 u. 9 - Neugeb.fonds</t>
  </si>
  <si>
    <t>Recupero crediti d. interm. 10/09/2009 artt. 7 e 9 - fondo nuovi nati - interessi</t>
  </si>
  <si>
    <t>Recupero crediti d. interm. 10/09/2009 artt. 7 e 9 - fondo nuovi nati - spese</t>
  </si>
  <si>
    <t>Einhol. Ford. intermin. D. 10.09.2009 Art. 7 u. 9 - Neugeb.fonds - Spesen</t>
  </si>
  <si>
    <t>spese di analisi sostenute dall'amministrazione sanz.amm.ne legge 689/81</t>
  </si>
  <si>
    <t>Analysespesen der Verwaltung Verwaltungsstrafen Ges. 689/81</t>
  </si>
  <si>
    <t>recupero crediti - regione sicilia</t>
  </si>
  <si>
    <t>Rückholg. Guthaben - Region Sizilien</t>
  </si>
  <si>
    <t>quota semestre - interessi</t>
  </si>
  <si>
    <t>Halbjährl. Beitrag - Zinsen</t>
  </si>
  <si>
    <t>Legge 205/2008 Fornitura Risorsa Idrica</t>
  </si>
  <si>
    <t>Gesetz 205/2008 Wasserversorgung</t>
  </si>
  <si>
    <t>Legge 205/2008 Fornitura Risorsa Idrica - interessi</t>
  </si>
  <si>
    <t>Gesetz 205/2008 Wasserversorgung - Zinsen</t>
  </si>
  <si>
    <t>Legge 205/2008 Fornitura Risorsa Idrica- Spese</t>
  </si>
  <si>
    <t>Gesetz 205/2008 Wasserversorgung - Spesen</t>
  </si>
  <si>
    <t>AGCOM - Contributo ex L. 266/2005</t>
  </si>
  <si>
    <t>AGCOM - Beitrag lt. G. 266/05</t>
  </si>
  <si>
    <t>IRES capitale</t>
  </si>
  <si>
    <t>IRES Kapital</t>
  </si>
  <si>
    <t>IRES interessi</t>
  </si>
  <si>
    <t>IRES Zinsen</t>
  </si>
  <si>
    <t>IRES sanzione</t>
  </si>
  <si>
    <t>IRES Strafe</t>
  </si>
  <si>
    <t>IRES acconto prima e seconda rata interessi</t>
  </si>
  <si>
    <t>IRES Akonto erste und zweite Rate Zinsen</t>
  </si>
  <si>
    <t>IRES acconto prima e seconda rata sanzione</t>
  </si>
  <si>
    <t>IRES Akonto erste und zweite Rate Strafe</t>
  </si>
  <si>
    <t>Ires - addizionale - art.31 c.3 d.l.185/2008</t>
  </si>
  <si>
    <t>Ires - Zusatzsteuer - Art. 31 c.3 G.D. 185/2008</t>
  </si>
  <si>
    <t>Recupero eccedenze persone giuridiche</t>
  </si>
  <si>
    <t>Einbringung Ueberschuss juristische Personen</t>
  </si>
  <si>
    <t>IRES - imposta - art. 36 ter D.P.R. 600/73</t>
  </si>
  <si>
    <t>IRES - Steuer - Art. 36 TER DPR 600/73</t>
  </si>
  <si>
    <t>IRES - interessi - art. 36 ter D.P.R. 600/73</t>
  </si>
  <si>
    <t>IRES - Zinsen - Art. 36 TER DPR 600/73</t>
  </si>
  <si>
    <t>IRES - sanzioni - art. 36 ter D.P.R. 600/73</t>
  </si>
  <si>
    <t>IRES - Strafe - Art. 36 TER DPR 600/73</t>
  </si>
  <si>
    <t>Ires - addizionale - art.31 c.3 d.l.185/2008 - interessi</t>
  </si>
  <si>
    <t>Ires - Zusatzsteuer -Art. 31 c.3 G.D. 185/2008 - Zinsen</t>
  </si>
  <si>
    <t>Ires - addizionale - art.31 c.3 d.l.185/2008 - sanzione</t>
  </si>
  <si>
    <t>Ires - Zusatzsteuer - Art. 31 c.3 G.D. 185/2008 - Strafe</t>
  </si>
  <si>
    <t>Ires-addizionale settore petrol.gas art.81 c.16 dl 112/2008</t>
  </si>
  <si>
    <t>Ires-Zusatzst. Sektor Erdoel/Gas Art. 81, P. 16, GD 112/2008</t>
  </si>
  <si>
    <t>Ires maggiorazione art.2 c.36 quinquies-36 novies dl.138/2011</t>
  </si>
  <si>
    <t>Ires Erhöhung Art.2 c.36 quinquies-36 novies GD 138/2011</t>
  </si>
  <si>
    <t>Sanzioni relative al recupero eccedenze persone giuridiche</t>
  </si>
  <si>
    <t>Strafen bez. Einbringung Ueberschuss juristische Personen</t>
  </si>
  <si>
    <t>Ires-addizionale settore petrol.gas art.81 c.16 dl 112/2008-int</t>
  </si>
  <si>
    <t>Ires-Zusatzst. Sektor ErdÍl/Gas Art. 81, P. 16, GD 112/2008-Zinsen</t>
  </si>
  <si>
    <t>Ires-addizionale settore petrol.gas art.81 c.16 dl 112/2008-sanz.</t>
  </si>
  <si>
    <t>Ires-Zusatzst. Sektor Erdoel/Gas Art. 81, P. 16, GD 112/2008-Strafen</t>
  </si>
  <si>
    <t>Dogane - esportazione prodotti agricoli</t>
  </si>
  <si>
    <t>Zoll-Ausfuhr lanw. Produkte</t>
  </si>
  <si>
    <t>Registro imposte succ.interessi-Sardegna</t>
  </si>
  <si>
    <t>Register Erbschaftssteuer Zinsen-Sardinien</t>
  </si>
  <si>
    <t>Registro imposte succ.accessori-Sardegna</t>
  </si>
  <si>
    <t>Register Erbschaftssteuer Nebensp-Sardinien</t>
  </si>
  <si>
    <t>Registro imposte succ. sanz. pecun. Sardegna</t>
  </si>
  <si>
    <t>Register Erbschaftssteuer Geldstrafe Sardinien</t>
  </si>
  <si>
    <t>Ires maggiorazione art.2 c.36 quinquies-36 novies dl.138/2011-int</t>
  </si>
  <si>
    <t>Ires Erhöhung Art.2 c.36 quinquies-36 novies GD 138/2011-Zin</t>
  </si>
  <si>
    <t>Registro imposte succ. sanz. pecun.- Sardegna</t>
  </si>
  <si>
    <t>Registro imposte succ. - Sardegna</t>
  </si>
  <si>
    <t>Register Erbschaftssteuer-Sardinien</t>
  </si>
  <si>
    <t>Ires maggiorazione art.2 c.36 quinquies-36 novies dl.138/2011-sanz.</t>
  </si>
  <si>
    <t>Ires Erhöhung Art.2 c.36 quinquies-36 novies GD 138/2011-Str.</t>
  </si>
  <si>
    <t>Somme fusioni scissioni soc. art.21 l.85/95</t>
  </si>
  <si>
    <t>Betraege Fusion Spaltung Gesell.Art.21 G.85/95</t>
  </si>
  <si>
    <t>Somme per fusioni societarie art.21 l.85/95</t>
  </si>
  <si>
    <t>Betraege Gesellschaftsfusion Art.21 G.85/95</t>
  </si>
  <si>
    <t>Imposta sostitut. I.V.A. dell'IRPEG e dell'ILOR - art. da 23 a 25 l. 85/95</t>
  </si>
  <si>
    <t>IRPEG oggetto di sospensione l. 29/11/95 n. 507</t>
  </si>
  <si>
    <t>Interessi relativi al recupero eccedenze persone giuridiche</t>
  </si>
  <si>
    <t>Zinsen bez. Einbringung Ueberschuss juristische Personen</t>
  </si>
  <si>
    <t>Dogane-importi compensativi pertinenza F.E.A.G.A.</t>
  </si>
  <si>
    <t>Zoll-Ausgleichsbetraege Zustaend.'FEAGA'</t>
  </si>
  <si>
    <t>IRPEG dich. sostitutiva redd.fabbr.d.l.330/89</t>
  </si>
  <si>
    <t>IRPEG Ersatzerkl. Gebaeudeertrag G.D.330/89</t>
  </si>
  <si>
    <t>Interessi IRPEG dich. sostit. redd. fabbr.</t>
  </si>
  <si>
    <t>Zinsen IRPEG Ersatzerkl. Gebaeudeertrag</t>
  </si>
  <si>
    <t>Sanzione pecuniaria IRPEG dich.sostit. fabbr.</t>
  </si>
  <si>
    <t>Geldstrafe IRPEG Ersatzerkl. Gebaeudeertrag</t>
  </si>
  <si>
    <t>Interessi legali sull' imp.patrimoniale straord.-art2 comma4 d.l.564/94</t>
  </si>
  <si>
    <t>gesetzl.Zinsen ausserord.Vermoegenssteuer - Art.2 Abs.4 GD.564/1994</t>
  </si>
  <si>
    <t>Imp. sostitutiva di cui all'art.41 c.1 l.g quinqies TUIR fondi comuni investimento chiusi - imposta</t>
  </si>
  <si>
    <t>Ersatzsteuer laut Art.41 Abs.1 Buchst.G QUINQIES TUIR Geschl.Investmentfonds-Steuer</t>
  </si>
  <si>
    <t>Registro trasf.fabbr.prop.interessi-Sardegna</t>
  </si>
  <si>
    <t>Register Uebereign.Geb.prop.Zinsen - Sardinien</t>
  </si>
  <si>
    <t>Registro trasf.fabbr.prop.accessori Sardegna</t>
  </si>
  <si>
    <t>Register Uebereign.Geb.prop.Nebensp.-Sardinien</t>
  </si>
  <si>
    <t>Registro trasf.fabbr.prop. sanz.pec. Sardegna</t>
  </si>
  <si>
    <t>Register Uebereign.Geb.prop.Geldstr.-Sardinien</t>
  </si>
  <si>
    <t>Register Uebereign.Geb.prop.Zuschlag-Sardinien</t>
  </si>
  <si>
    <t>Registro trasf.fabbr.prop.Sardegna</t>
  </si>
  <si>
    <t>Register Uebereignung Gebaeude prop.-Sardinien</t>
  </si>
  <si>
    <t>Sanz. vers.degli int. leg.sull' imp.patrim.straord.art.2 c 4 d.l. 564/94</t>
  </si>
  <si>
    <t>Straf.vers.Unt.Einz.gesetzl.Zins. Auss.Vermoegensst. Art.2 GD. 564/94</t>
  </si>
  <si>
    <t>Imp. sostitutiva di cui all'art.41 c.1 l.g quinqies TUIR fondi comuni investimento chiusi int.</t>
  </si>
  <si>
    <t>Ersatzsteuer laut Art.41 Abs.1 Buchst.G QUINQIES TUIR Geschl.Investmentfonds-Zinsen</t>
  </si>
  <si>
    <t>Registro imp.suc.val.gl.interessi-Sardegna</t>
  </si>
  <si>
    <t>Register Erbschaftsstr.Globalwert Zinsen - Sardinien</t>
  </si>
  <si>
    <t>Registro imp.suc.val.gl.accessori-Sardegna</t>
  </si>
  <si>
    <t>Register Erbschaftsstr.Globalwert Nebensp.- Sardinien</t>
  </si>
  <si>
    <t>Registro imp.suc.val.gl. sanz.pecun. Sardegna</t>
  </si>
  <si>
    <t>Register Erbschaftsstr.Globalwert Geldstrafe - Sardinien</t>
  </si>
  <si>
    <t>Registro imp.suc.val.gl. sanz.pecun.-Sardegna</t>
  </si>
  <si>
    <t>Registro imp.suc.val.gl.-Sardegna</t>
  </si>
  <si>
    <t>Register Erbschaftsstr.Globalwert - Sardinien</t>
  </si>
  <si>
    <t>Int.tard/om degli Int.leg.sull' imp.patrim.straord.-art.2 c4 d.l. 564/94</t>
  </si>
  <si>
    <t>Zins.vers.Unt.Einz.gesetzl.Zins. Auss.Vermoegensst. Art.2 GD. 564/94</t>
  </si>
  <si>
    <t>Zoll-Zollamt und and. Gebuehren EU</t>
  </si>
  <si>
    <t>Imp. sostitutiva di cui all'art.41 c.1 l.g quinqies TUIR fondi comuni investimento chiusi-sanz.</t>
  </si>
  <si>
    <t>Ersatzst. Lt. A.41 P.1 B. g quinq. TUIR gem. geschl. Invest.fonds-Str</t>
  </si>
  <si>
    <t>Registro-imp.donaz.quote interessi-Sardegna</t>
  </si>
  <si>
    <t>Register-Schenkungsst.Quote Zinsen - Sardinien</t>
  </si>
  <si>
    <t>Registro-imp.donaz.quote accessori-Sardegna</t>
  </si>
  <si>
    <t>Register-Schenkungsst.Quote Nebensp.- Sardinien</t>
  </si>
  <si>
    <t>Registro-imp. donaz.quote sanz. pec. Sardegna</t>
  </si>
  <si>
    <t>Register-Schenkungsst.Quote Geldstrafe - Sardinien</t>
  </si>
  <si>
    <t>Registro-imp. donaz. quote sanz.pec. Sardegna</t>
  </si>
  <si>
    <t>Registro-imp.donazioni quote - Sardegna</t>
  </si>
  <si>
    <t>Register-Schenkungsst.Quote-Sardinien</t>
  </si>
  <si>
    <t>Dogane - elemento mobile applicabile a merci</t>
  </si>
  <si>
    <t>Zoll-Beweg.Elem.anwendbar auf Waren</t>
  </si>
  <si>
    <t>Registro-imp.don.val.glob.interessi-Sardegna</t>
  </si>
  <si>
    <t>Register-Schenkungsst.Globalwert Zinsen - Sardinien</t>
  </si>
  <si>
    <t>Registro-imp.don.val.glob.accessori-Sardegna</t>
  </si>
  <si>
    <t>Register-Schenkungsst.Globalwert Nebensp.- Sardinien</t>
  </si>
  <si>
    <t>Registro-imp.donaz.val.glob.sanz.pec.Sardegna</t>
  </si>
  <si>
    <t>Register-Schenkungsst.Globalwert Geldstr. - Sardinien</t>
  </si>
  <si>
    <t>Registro-imp.donaz.val.glob. - Sardegna</t>
  </si>
  <si>
    <t>Register-Schenkungsst.Globalwert - Sardinien</t>
  </si>
  <si>
    <t>Dogane - imp.comp.vi da detrarre trib.205/206</t>
  </si>
  <si>
    <t>Zoll-Ausgleichsbetr.abziehbar der Abgabe 205/206</t>
  </si>
  <si>
    <t>IRPEG dichiaraz. integrativa redd. fabbr.</t>
  </si>
  <si>
    <t>IRPEG Ergaenzungserkl. Gebaeudeertrag</t>
  </si>
  <si>
    <t>IRPEG imposta persone giuridiche</t>
  </si>
  <si>
    <t>IRPEG Einkommenssteuer d.juristischen Personen</t>
  </si>
  <si>
    <t>Imposta persone giuridiche tributo ante riforma</t>
  </si>
  <si>
    <t>Imposta redditi persone giuridiche tributo ante riforma</t>
  </si>
  <si>
    <t>IRPEG imposta e relativi interessi</t>
  </si>
  <si>
    <t>IRPEG Steuer und diesbezuegliche Zinsen</t>
  </si>
  <si>
    <t>Addizionale IRPEG saldo</t>
  </si>
  <si>
    <t>IRPEG-Zusatzsteuer Saldo</t>
  </si>
  <si>
    <t>Imp.sost.IRPEG-ILOR plusv.ind.anal. in dichiar.-art.2 l102 del 25/3/91</t>
  </si>
  <si>
    <t>Ersatzst. IRPEG ILOR Mehrwert analy.angef.Erkl.-Art.2 G.102/1991</t>
  </si>
  <si>
    <t>Registro -imposta da regolarizzaz. -interessi</t>
  </si>
  <si>
    <t>Register - Steuer auf Regelung - Zinsen</t>
  </si>
  <si>
    <t>Registro -imposta da regolarizzaz. -accessori</t>
  </si>
  <si>
    <t>Register - Steuer auf Regelung - Nebenspesen</t>
  </si>
  <si>
    <t>Registro -imposta da regolarizzaz. sanz. pec.</t>
  </si>
  <si>
    <t>Register - Steuer auf Regelung - Geldstrafe</t>
  </si>
  <si>
    <t>Registro - imposta da regolarizzazioni</t>
  </si>
  <si>
    <t>Register - Steuer auf Regelung</t>
  </si>
  <si>
    <t>IRPEG acconto imposta in base dichiar.annuale</t>
  </si>
  <si>
    <t>IRPEG Steuerakonto aufgrund Jahreserklaerung</t>
  </si>
  <si>
    <t>Tributo IRPEG ante riforma</t>
  </si>
  <si>
    <t>IRPEG acconto - prima rata</t>
  </si>
  <si>
    <t>IRPEG acconto - seconda rata o acconto in unica soluzione</t>
  </si>
  <si>
    <t>Addizionale IRPEG acconto</t>
  </si>
  <si>
    <t>IRPEG Zusatzsteuer Akonto</t>
  </si>
  <si>
    <t>Interessi imp. sostit. plusvalenze</t>
  </si>
  <si>
    <t>Zinsen Ersatzsteuer Mehrwert</t>
  </si>
  <si>
    <t>Sanzione pecuniaria imp. sostit. plusvalenze</t>
  </si>
  <si>
    <t>Geldstrafe Ersatzsteuer Mehrwert</t>
  </si>
  <si>
    <t>Imp.sost.IRPEG-ILOR plusv.ind.ana.dich.sanz.rit.om.ver.art.13 d.l.471/97</t>
  </si>
  <si>
    <t>Ersatzst. IRPEG ILOR Mehrw.Angef.Erkl.-Str.vers.unt.Einz.-GV.471/97</t>
  </si>
  <si>
    <t>Pers. non fisiche - maggior. 3% adeguam.studi settore -art.2 D.P.R. 195/99 capitale</t>
  </si>
  <si>
    <t>nicht nat. Personen - Zuschlag 3% Angleichung Branchenstudie - Art.2 VPR 195/99 Kapital</t>
  </si>
  <si>
    <t>Pers. non fisiche - maggior. 3% adeguam.studi settore -art.2 D.P.R. 195/99 interessi</t>
  </si>
  <si>
    <t>nicht nat. Personen - Zuschlag 3% Angleichung Branchenstudie - Art.2 VPR 195/99 Zinsen</t>
  </si>
  <si>
    <t>IRES adeguam. studi settore d.l. 223/2006 art.37 c.3</t>
  </si>
  <si>
    <t>IRES angleichung branchengruppe gd. 223/2006 Art. 37 Abs. 3</t>
  </si>
  <si>
    <t>Pers. non fisiche - maggior. 3% adeguam.studi settore -art.2 D.P.R. 195/99 sanzione</t>
  </si>
  <si>
    <t>nicht nat. Personen - Zuschlag 3% Angleichung Branchenstudie - Art.VPR 195/99 Strafen</t>
  </si>
  <si>
    <t>IRES adeguam. studi settore d.l. 223/2006 art.37 c.3 - interessi</t>
  </si>
  <si>
    <t>IRES angleichung branchengruppe gd. 223/2006 Art. 37 Abs. 3 - zinsen</t>
  </si>
  <si>
    <t>IRES adeguam. studi settore d.l. 223/2006 art.37 c.3 - sanzione</t>
  </si>
  <si>
    <t>IRES angleichung branchengruppe gd. 223/2006 Art. 37 Abs. 3 - strafe</t>
  </si>
  <si>
    <t>Imposta sostit. rivalutaz. beni impr. l.408/90</t>
  </si>
  <si>
    <t>Ersatzsteuer Neubewertung Betriebsgueteer G.408/90</t>
  </si>
  <si>
    <t>Imposta sostitutiva riserve e fondi l.408/90</t>
  </si>
  <si>
    <t>Ersatzsteuer Rerserven . Fond G.408/90</t>
  </si>
  <si>
    <t>Imposta sostit. IRPEG ILOR sulle plusvalenze</t>
  </si>
  <si>
    <t>Ersatzsteuer IRPEG ILOR auf Mehrwerte</t>
  </si>
  <si>
    <t>IRPEG dich. integrativa l. 408/90</t>
  </si>
  <si>
    <t>IRPEG Ergaenzungserklaerung G.408/90</t>
  </si>
  <si>
    <t>Sanzione pecuniaria IRPEG dich. int. l.408/90</t>
  </si>
  <si>
    <t>Geldstrafe IRPEG Ergaenzungserklaerung G.408/90</t>
  </si>
  <si>
    <t>Sanz. pecun. imp. sostitut. riv. beni impresa</t>
  </si>
  <si>
    <t>Geldstrafe Ersatzsteuer Neubewertung Betriebsgueter</t>
  </si>
  <si>
    <t>Interessi imp. sostitutiva riv. beni impresa</t>
  </si>
  <si>
    <t>Zinsen Ersatzsteuer Neubewertung Betriebsgueter</t>
  </si>
  <si>
    <t>Sanzione pecun. imp. sostit. riserve e fondi</t>
  </si>
  <si>
    <t>Geldstrafe Ersatzsteuer Reserven u. Fonds</t>
  </si>
  <si>
    <t>Interessi imp. sostit. riserve e fondi</t>
  </si>
  <si>
    <t>Zinsen Ersatzsteuer Reserven u. Fonds</t>
  </si>
  <si>
    <t>Sanz. pec. per omes. o ritard. vers. l.408/90</t>
  </si>
  <si>
    <t>Geldstrafe unterl.o.versp.Einzahlung G.408/90</t>
  </si>
  <si>
    <t>Imp.sost.IRPEG-ILOR plusv.ind.ana. dich.-int.rit.isc.-art.20 D.P.R.602/73</t>
  </si>
  <si>
    <t>Ersatzst. IRPEG ILOR Mehrw.Angef.Erkl.-Zins.vers.Eintr.-DPR 602/73</t>
  </si>
  <si>
    <t>IRPEG dichiaraz. integrativa l. 7/8/82 n 516</t>
  </si>
  <si>
    <t>IRPEG Ergaenzungserklaerung G.7/8/82 Nr.516</t>
  </si>
  <si>
    <t>Imposta sostitutiva dell'IRPEG, dell'ILOR e dell'iva relativa agli immobili esclusi dal patrimo</t>
  </si>
  <si>
    <t>Interessi omesso o ritardato vers. l.408/90</t>
  </si>
  <si>
    <t>Zinsen unterl.o.versp. Einzahlung G. 408/90</t>
  </si>
  <si>
    <t>Interessi su sanzioni pecuniarie l. 408/90</t>
  </si>
  <si>
    <t>Zinsen auf Geldstrafe G.408/90</t>
  </si>
  <si>
    <t>Einbring.irrt.Rueckerst.Betr. G.7/8/82 Nr.516</t>
  </si>
  <si>
    <t>Prima rata IRPEG sospesa ex lege 30/7/90, n.222</t>
  </si>
  <si>
    <t>Seconda rata IRPEG sospesa ex lege 30/7/90, n.222</t>
  </si>
  <si>
    <t>Terza rata IRPEG sospesa ex lege 30/7/90, n.222</t>
  </si>
  <si>
    <t>Quarta rata IRPEG sospesa ex lege 30/7/90, n.222</t>
  </si>
  <si>
    <t>IRPEG dichiaraz. integrativa l.27/4/89, n.154</t>
  </si>
  <si>
    <t>IRPEG Zusatzerklaerung G. 27/4/89 Nr. 154</t>
  </si>
  <si>
    <t>Sanz.pec. omes.rit.vers.l.27/4/89,n.154 IRPEG</t>
  </si>
  <si>
    <t>Geldstrafe unterl.versp.Einz. G.27/4/89 Nr.154 IRPEG</t>
  </si>
  <si>
    <t>Inter. mancato rit.vers l.27/4/89,n.154 IRPEG</t>
  </si>
  <si>
    <t>Zinsen unterl.versp.Einz.G.27/4/89 Nr.154 IRPEG</t>
  </si>
  <si>
    <t>IRPEG agevolaz. previste da D.P.R. 29/9/73 n. 601</t>
  </si>
  <si>
    <t>IRPEG-Beguenstigungen LT. DPR 29/9/73 Nr.601</t>
  </si>
  <si>
    <t>Dogane - diritto di compensazione</t>
  </si>
  <si>
    <t>Zoll-Ausgleichsgebuehren</t>
  </si>
  <si>
    <t>IRPEG sanzione pecuniaria D.P.R. 602</t>
  </si>
  <si>
    <t>IRPEG Geldstrafe laut DPR. Nr. 602</t>
  </si>
  <si>
    <t>IRPEG sanzione pecuniaria D.P.R. 600</t>
  </si>
  <si>
    <t>IRPEG Geldstrafe laut DPR. Nr. 600</t>
  </si>
  <si>
    <t>IRPEG sanzione pecuniaria D.P.R. 605</t>
  </si>
  <si>
    <t>IRPEG Geldstrafe laut DPR. Nr. 605</t>
  </si>
  <si>
    <t>Sanz.pecun.omesso/ritard versam IRPEG acconto</t>
  </si>
  <si>
    <t>Geldstrafe unterl./versp.Einzahl.IRPEG Akonto</t>
  </si>
  <si>
    <t>Sanz.pecun.omesso o ritard versamento IRPEG</t>
  </si>
  <si>
    <t>Geldstrafe unterl.versp.Einzahl IRPEG</t>
  </si>
  <si>
    <t>Sanz.pec.omes. o rit.ver.l.7/8/82 n.516 IRPEG</t>
  </si>
  <si>
    <t>Geldstr.unterl.versp.Einz. G.7/8/82 Nr.516 IRPEG</t>
  </si>
  <si>
    <t>Dogane - altre entrate trib. C.E.E.</t>
  </si>
  <si>
    <t>Zoll-andere Einnahmen Abgabe EU</t>
  </si>
  <si>
    <t>Sanz.pec.omesso/rit.vers.IRPEG acc. e/o saldo</t>
  </si>
  <si>
    <t>Geldstr.unterl./versp.Einz.IRPEG Akonto u/o Saldo</t>
  </si>
  <si>
    <t>Int. sulle sanz.pecun.dich.integ.redd.fabbr.</t>
  </si>
  <si>
    <t>Zinsen auf Geldstrafen Ergaenzungserkl.Gebaeudeertrag</t>
  </si>
  <si>
    <t>Sanz.pecun.omesso/ritard.versam.add.le IRPEG</t>
  </si>
  <si>
    <t>Geldstrafe unterl./versp.Einzahl.IRPEG Zusatzst.</t>
  </si>
  <si>
    <t>Sanz.pec.omesso/rit.vers.add.le IRPEG acconto</t>
  </si>
  <si>
    <t>Geldstrafe unterl./versp.Einzahl.IRPEG Zusatzst.Akonto</t>
  </si>
  <si>
    <t>IRPEG sanz. pec. art.55 D.P.R. 600 (uff.imposte)</t>
  </si>
  <si>
    <t>IRPEG Geldstrafe Art.55 DPR 600 (Steueramt)</t>
  </si>
  <si>
    <t>IRPEG sanz. pecuniar. art.55 D.P.R. 600 (g.d.f.)</t>
  </si>
  <si>
    <t>IRPEG Geldstrafe Art.55 DPR 600 (Finanzwache)</t>
  </si>
  <si>
    <t>Dazi C.E.CA. per merci non destinate a S.Marino</t>
  </si>
  <si>
    <t>Zoelle E.U. auf nicht fuer S.Marino bestimmte Waren</t>
  </si>
  <si>
    <t>IRPEG interessi magg.rateaz.D.P.R. 29/9/73 602</t>
  </si>
  <si>
    <t>IRPEG Zinsen Mehrratenaufteilung DPR 29/9/73 Nr.602</t>
  </si>
  <si>
    <t>Somme dovute da sogg. IRPEG ex art.4 l.413/91</t>
  </si>
  <si>
    <t>von IRPEG Subj. geschuld Betraege ex Art.4 G.413/91</t>
  </si>
  <si>
    <t>Int. omesso/rit vers dich.integ. redd. fabbr.</t>
  </si>
  <si>
    <t>Zinsen unterl./versp.Einzahl.Ergaenzungserkl.Gebaeudeertr.</t>
  </si>
  <si>
    <t>Sanzione pecuniaria dich. integ. fabbr.</t>
  </si>
  <si>
    <t>Geldstrafe Ergaenzungserkl. Gebaeudeertrag</t>
  </si>
  <si>
    <t>Sanz.pec. omesso/rit.vers. dich.integ. fabbr.</t>
  </si>
  <si>
    <t>Geldstr.unterl./versp.Einzahl.Ergaenzungserkl.Gebaeudeert.</t>
  </si>
  <si>
    <t>IRPEG interessi omesso/ritardato vers.D.P.R. 602</t>
  </si>
  <si>
    <t>IRPEG Zinsen unterl./versp.Einzahl. DPR 602/73</t>
  </si>
  <si>
    <t>Interessi omesso/ritardato vers.add.le IRPEG</t>
  </si>
  <si>
    <t>Zinsen unterl./versp.Einzahl.IRPEG Zusatzst.</t>
  </si>
  <si>
    <t>Inter. mancato rit.vers l.7/8/82 n.516 IRPEG</t>
  </si>
  <si>
    <t>Zinsen unterl./versp.Einz.G. 7/8/82 Nr.516 IRPEG</t>
  </si>
  <si>
    <t>IRPEG recup.somme erron.rimbor.art.43 D.P.R. 602</t>
  </si>
  <si>
    <t>IRPEG Einbr.irrt.Rueckverg.Betraege - Art.43 DPR 602</t>
  </si>
  <si>
    <t>IRPEG-interessi sospensione riscossione</t>
  </si>
  <si>
    <t>IRPEG Zinsen auf ausgesetzte Einhebung</t>
  </si>
  <si>
    <t>IRES interessi magg. rateaz. D.P.R.  29/9/73 602</t>
  </si>
  <si>
    <t>IRES Zinsen Ratenaufteilung VPR 29/9/73 602</t>
  </si>
  <si>
    <t>IRPEG - interessi su sopratasse</t>
  </si>
  <si>
    <t>IRPEG Zinsen auf Steuerzuschlag</t>
  </si>
  <si>
    <t>IRPEG - interessi su sanzioni pecuniarie</t>
  </si>
  <si>
    <t>IRPEG Zinsen auf Geldstrafe</t>
  </si>
  <si>
    <t>IRPEG imposta e sanzione pecuniaria - omesso versamento dcreto 5/2/97</t>
  </si>
  <si>
    <t>Dogane - importi ed altri diritti della c.e.e</t>
  </si>
  <si>
    <t>Zoll-Importe u.and.Gebuehren der EU</t>
  </si>
  <si>
    <t>I.S.I. dovuta da societa' di capitali ed enti</t>
  </si>
  <si>
    <t>ISI gesch.von Kapitalgesell.und Koerpersch.</t>
  </si>
  <si>
    <t>Interessi - mancato o ritardato vers.to - I.S.I.</t>
  </si>
  <si>
    <t>Zinsen - unterl.o.versp.Einzahlung - ISI</t>
  </si>
  <si>
    <t>Sanz. pecun.- mancato o ritardato vers. - I.S.I.</t>
  </si>
  <si>
    <t>Geldstrafe - unterl.o.versp.Einzahl - ISI</t>
  </si>
  <si>
    <t>Sanzione pecuniaria - I.S.I.</t>
  </si>
  <si>
    <t>Geldstrafe - ISI</t>
  </si>
  <si>
    <t>Dogane - importi comp.vi da detrarre trib.220</t>
  </si>
  <si>
    <t>Zoll-Ausgleichsbetr. Abziehbar Abgabe 220</t>
  </si>
  <si>
    <t>Imposta sostitutiva rivalut. beni l. 413/91</t>
  </si>
  <si>
    <t>Ersatzsteuer Neubewert Immob. G. 413/91</t>
  </si>
  <si>
    <t>Imposta IRPEG plusvalenze art.11 l.413/91</t>
  </si>
  <si>
    <t>IRPEG Mehrwert Art.11 G.413/91</t>
  </si>
  <si>
    <t>Imposta sostitutiva indennita' l.413/91</t>
  </si>
  <si>
    <t>Ersatzsteuer Entschaedigung G.413/91</t>
  </si>
  <si>
    <t>Interessi imp. sostit. riv. beni l. 413/91</t>
  </si>
  <si>
    <t>Zinsen Ersatzsteuer Neubewert Immob. G. 413/91</t>
  </si>
  <si>
    <t>Sanz. pec. imp. sostitut. riv. beni l.413/91</t>
  </si>
  <si>
    <t>Geldstr. Ersatzst. Neubewert Immob. G. 413/91</t>
  </si>
  <si>
    <t>Interessi imp. sostit. indennita' l.413/91</t>
  </si>
  <si>
    <t>Zinsen Ersatzsteuer Entschaedigung G.413/91</t>
  </si>
  <si>
    <t>Sanz. pecun. imp. sostit. indennita' l.413/91</t>
  </si>
  <si>
    <t>Geldstrafe Ersatzst. Entschaedigung G.413/91</t>
  </si>
  <si>
    <t>Interessi imp. IRPEG plusv. art. 11 l.413/91</t>
  </si>
  <si>
    <t>Zinsen IRPEG Mehrwert Art.11 G.413/91</t>
  </si>
  <si>
    <t>Sanz. pec. imp. IRPEG plusv. art. 11 l.413/91</t>
  </si>
  <si>
    <t>Geldstrafe IRPEG Mehrwert Art.11 G.413/91</t>
  </si>
  <si>
    <t>Registro tasse automob.interessi-Sicilia</t>
  </si>
  <si>
    <t>Register Verkehrssteuer Zinsen-Sizilien</t>
  </si>
  <si>
    <t>Registro tasse automob.accessori - Sicilia</t>
  </si>
  <si>
    <t>Register Verkehrssteuer Nebenspesen-Sizilien</t>
  </si>
  <si>
    <t>Registro tasse automob. sanz.pecun. - Sicilia</t>
  </si>
  <si>
    <t>Register Verkehrssteuer Geldstrafe-Sizilien</t>
  </si>
  <si>
    <t>Registro tasse automob. sanz. pecun.- Sicilia</t>
  </si>
  <si>
    <t>Registro tasse automob.- Sicilia</t>
  </si>
  <si>
    <t>Register Verkehrssteuer-Sizilien</t>
  </si>
  <si>
    <t>Registro add.le imp.circol.interessi Sicilia</t>
  </si>
  <si>
    <t>Register Verkehrszusatzst. Zinsen-Sizilien</t>
  </si>
  <si>
    <t>Registro add.le imp.circol.accessori Sicilia</t>
  </si>
  <si>
    <t>Register Verkehrszusatzst.Nebensp.-Sizilien</t>
  </si>
  <si>
    <t>Registro add.le imp.circolaz.sanz.pec.Sicilia</t>
  </si>
  <si>
    <t>Register Verkehrszusatzst.Geldstrafe-Sizilien</t>
  </si>
  <si>
    <t>Registro add.le imp.circolaz.Sicilia</t>
  </si>
  <si>
    <t>Register Verkehrszusatzst.-Sizilien</t>
  </si>
  <si>
    <t>Dogane - prelievi ed altre imposizioni</t>
  </si>
  <si>
    <t>Zoll-Einhebung und andere Besteuerungen</t>
  </si>
  <si>
    <t>IRPEG dichiaraz.integ.art.39 comma 2 l.413/91</t>
  </si>
  <si>
    <t>IRPEG Zusatzerklaer. Art.39 Abs. 2 G.413/91</t>
  </si>
  <si>
    <t>Sanzione pecun. IRPEG dich. integr. l.413/91</t>
  </si>
  <si>
    <t>Geldstrafe IRPEG Zusatzerkl. G.413/91</t>
  </si>
  <si>
    <t>IRPEG dichiar.integr.art.59 comma 1 l.413/91</t>
  </si>
  <si>
    <t>IRPEG Zusatzerklaerung Art.59 Abs.1 G.413/91</t>
  </si>
  <si>
    <t>Interessi IRPEG l.413/91 art.39 comma 6</t>
  </si>
  <si>
    <t>Zinsen IRPEG G. 413/91, Art. 39 Abs.6</t>
  </si>
  <si>
    <t>Interessi IRPEG d.l. 16/93 art.3 - l.75/93</t>
  </si>
  <si>
    <t>Zinsen IRPEG GV. 16/93 Art.3 -G.75/93</t>
  </si>
  <si>
    <t>Versamento degli interessi maturati sui depositi delle ritenute versate tramite c/c postale</t>
  </si>
  <si>
    <t>20% pene pecuniarie</t>
  </si>
  <si>
    <t>Dogane-importi compensativi scambi con stati</t>
  </si>
  <si>
    <t>Zoll- Ausgleichsbetr. Handelsverk.m.Staaten</t>
  </si>
  <si>
    <t>Dogane - importi compensativi con paesi terzi</t>
  </si>
  <si>
    <t>Zoll- Ausgleichsbetr. mit Drittlaendern</t>
  </si>
  <si>
    <t>Dogane - restituzione scambi prod.agric.</t>
  </si>
  <si>
    <t>Zoll-Rueckgabe Tausch landw.Produkte</t>
  </si>
  <si>
    <t>Dogane-dazi agricoli per merci non destinate a Rep. S.Marino</t>
  </si>
  <si>
    <t>Zollwesen-landwirts. Zollabgaben für Ware nicht für S. Marino best.</t>
  </si>
  <si>
    <t>Registro interessi riscossi - Sicilia</t>
  </si>
  <si>
    <t>Register einkassierte Zinsen Sizilien</t>
  </si>
  <si>
    <t>Registro interessi riscossi accessori-Sicilia</t>
  </si>
  <si>
    <t>Register einkassierte Zinsen Nebensp.-Sizilien</t>
  </si>
  <si>
    <t>Registro interessi riscossi sanz.pec. Sicilia</t>
  </si>
  <si>
    <t>Register einkassierte Zinsen Geldstrafe-Sizilien</t>
  </si>
  <si>
    <t>Registro interessi riscossi sanz.pec.-Sicilia</t>
  </si>
  <si>
    <t>Register einkassierte Zinsen - Sizilien</t>
  </si>
  <si>
    <t>IRPEG dovuta da enti ex art. 55 l. 413/91</t>
  </si>
  <si>
    <t>IRPEG von Koerperschaften ex Art..55 L.413/91 geschuldet</t>
  </si>
  <si>
    <t>Imp. sul patrimonio soc. capitali-dich. int.</t>
  </si>
  <si>
    <t>Vermoegenssteuer Kapitalgesell.-Erg.Erkl.</t>
  </si>
  <si>
    <t>Imposta sul patrimonio -societa' di capitali</t>
  </si>
  <si>
    <t>Vermoegenssteuer - Kapitalgesellschaften</t>
  </si>
  <si>
    <t>Sanz.pecun. imp. sul patrimon.- dich. integr.</t>
  </si>
  <si>
    <t>Geldstrafe Vermoegenssteuer-Ergaenz.Erkl.</t>
  </si>
  <si>
    <t>Imposta sul patrim. societa' capitali-acconto</t>
  </si>
  <si>
    <t>Vermoegenssteuer Kapitalgesell.-Akonto</t>
  </si>
  <si>
    <t>Redditi fonte estera - tassazione separata</t>
  </si>
  <si>
    <t>Auslandseinkommen-getrennte Besteuerung</t>
  </si>
  <si>
    <t>IRPEG - per redditi di capitale di fonte estera separata l.413/91</t>
  </si>
  <si>
    <t>Acc.imp.patr.netto imprese, soc.cap.enti-sanz.rit.om.vers.-d.l.471/97</t>
  </si>
  <si>
    <t>Akonto Nettoverm.St. Betr.Kapitalges.-Str.vers.unt.Einz.-GV. 471/97</t>
  </si>
  <si>
    <t>Registro tasse concessioni interessi-Sicilia</t>
  </si>
  <si>
    <t>Register Konzessionsgebuehr Zinsen Sizilien</t>
  </si>
  <si>
    <t>Registro tasse concessioni accessori-Sicilia</t>
  </si>
  <si>
    <t>Register Konzessionsgebuehr Nebensp.-Sizilien</t>
  </si>
  <si>
    <t>Registro tasse concessioni sanz. pec.-Sicilia</t>
  </si>
  <si>
    <t>Register Konzessionsgebuehr Geldstrafe-Sizilien</t>
  </si>
  <si>
    <t>Registro tasse concessioni sanz.pec.- Sicilia</t>
  </si>
  <si>
    <t>Registro tasse concessioni - Sicilia</t>
  </si>
  <si>
    <t>Register Konzessionsgebuehr-Sizilien</t>
  </si>
  <si>
    <t>Interessi omesso/ritardato vers. patr. netto</t>
  </si>
  <si>
    <t>Zinsen unterl./versp.Einzahl.Nettovermoegen</t>
  </si>
  <si>
    <t>Sanz.pecun. omesso/ritard. vers. patr. netto</t>
  </si>
  <si>
    <t>Geldstrafe unter./versp.Einzahl.Nettoverm.</t>
  </si>
  <si>
    <t>IRPEG - recupero ecced. imposta</t>
  </si>
  <si>
    <t>IRPEG - Einbringung Steuerueberschuss</t>
  </si>
  <si>
    <t>IRPEG - interessi recupero ecced. imposta</t>
  </si>
  <si>
    <t>IRPEG - Zinsen Einbringung Steuerueberschuss</t>
  </si>
  <si>
    <t>Imp.patrim.netto d'impresa soc.di capit.enti-sanz.D.P.R. 600/73 d.l.471/97</t>
  </si>
  <si>
    <t>Nettoverm.St.Betr.,Kapitalges.Koerpersch.Str.DPR 600/73,GD.471/97</t>
  </si>
  <si>
    <t>IRPEG e relativi interessi - conciliazione</t>
  </si>
  <si>
    <t>IRPEG u. Bez.Zinsen - Schlichtung</t>
  </si>
  <si>
    <t>IRPEG e relativi interessi-accertamento con adesione-decreto 10/07/96</t>
  </si>
  <si>
    <t>Sanzioni e altre somme dovute relativ. tributo 2453 decreto 10/07/96</t>
  </si>
  <si>
    <t>Gesch.Strafen u. Betraege bezueglich Abgabe 2453 Dekret 10/07/96</t>
  </si>
  <si>
    <t>IRPEG e interessi - art. 15 d.lgs.. 218/97</t>
  </si>
  <si>
    <t>IRPEG und Zinsen Art.15 GVD. 218/97</t>
  </si>
  <si>
    <t>Sanzioni dovute al codice 2455</t>
  </si>
  <si>
    <t>geschuldete Strafen hinsichtlich Abgabe 2455</t>
  </si>
  <si>
    <t>Imp.straord.patrim.netto impresa art2 c2 d.l.564/94 conv.l656 30/11/94</t>
  </si>
  <si>
    <t>Auss.Nettover.St.Betriebe-Art.2 Abs.2 GD.564/94 umgew. G.656/94</t>
  </si>
  <si>
    <t>Imp.straord.patrim.netto imprese - sanz.rit/omes.vers.art13 d.l. 471/97</t>
  </si>
  <si>
    <t>Auss.Nettover.St.Betriebe-Str.versp.unt.Einz. Art.13 GD. 471/97</t>
  </si>
  <si>
    <t>Imp.straord.patrim.netto imprese-int.rit.iscr.a ruolo art.20 D.P.R.602/73</t>
  </si>
  <si>
    <t>Auss.Nettover.St.Betriebe -Zinsen versp.Eintr.Art.20 DPR 602/73</t>
  </si>
  <si>
    <t>Recupero cred. imposta per investimenti in aree svantaggiate-imposta</t>
  </si>
  <si>
    <t>Einhebung Steuerforderung fuer Investitionen in benachteil.Gebieten-Steuer</t>
  </si>
  <si>
    <t>Rec.cred.di imposta per investimenti in aree svantaggiate - interessi</t>
  </si>
  <si>
    <t>Einhebung Steuerforderung fuer Investitionen in benachteil.Gebieten-Zinsen</t>
  </si>
  <si>
    <t>Imp.straord. patrimonio -d.l.564/94 art.2 c.2</t>
  </si>
  <si>
    <t>Ausserord.Verm.Steuer-GD.564/94 Art2 Abs.2</t>
  </si>
  <si>
    <t>Interessi legali - pagamento posticipato dell'imposta straordinaria sul patrimonio netto delle impre</t>
  </si>
  <si>
    <t>Imposta straordinaria sul patrimonio netto delle imprese in base a dichiarazione integrativa.</t>
  </si>
  <si>
    <t>Sanzione pecuniaria imposta straordinaria sul patrimonio netto delle imprese in base a dichiarazione</t>
  </si>
  <si>
    <t>Rec.credito di imposta per investimenti in aree svantaggiate sanzione</t>
  </si>
  <si>
    <t>Einhebung Steuerforderung fuer Investitionen in benachteil.Gebieten-Strafe</t>
  </si>
  <si>
    <t>Recupero credito di imposta per investimenti in agricoltura - imposta</t>
  </si>
  <si>
    <t>Einhebung Steuerforderung fuer Investitionen in Landwirtschaft-Steuer</t>
  </si>
  <si>
    <t>Recupero credito di imposta per investimenti in agricoltura-interessi</t>
  </si>
  <si>
    <t>Einhebung Steuerforderung fuer Investitionen in Landwirtschaft-Zinsen</t>
  </si>
  <si>
    <t>Recupero credito di imposta per investimenti in agricoltura -sanzione</t>
  </si>
  <si>
    <t>Einhebung Steuerforderung fuer Investitionen in Landwirtschaft-Strafe</t>
  </si>
  <si>
    <t>Rec.cred.imp.incremento occupaz.con presupposti entro 30/06/02-imp.</t>
  </si>
  <si>
    <t>Einh.Steuerford. Beschaeftigungfoerderung mit voraussetz.inner.30/06/02-Steuer</t>
  </si>
  <si>
    <t>Registro l.413/91 - I.V.A. interessi</t>
  </si>
  <si>
    <t>Register G.413/91 - MwSt. Zinsen</t>
  </si>
  <si>
    <t>Registro -condono l.413/91  I.V.A. accessori</t>
  </si>
  <si>
    <t>Register - Steuererlass G.413/91 MwSt Nebenspesen</t>
  </si>
  <si>
    <t>Registro - l.413/91  I.V.A. sanzione pecuniar.</t>
  </si>
  <si>
    <t>Register - G.413/91 MwSt. Geldstrafen</t>
  </si>
  <si>
    <t>Registro -l.413/91  I.V.A.. sanzione pecuniaria</t>
  </si>
  <si>
    <t>Registro -condono l.413/91 I.V.A.</t>
  </si>
  <si>
    <t>Register - Steuererlass G.413/91 MwSt.</t>
  </si>
  <si>
    <t>Rec. cred. imposta incremento occupazione con presupposti entro 30/06/02 - interessi</t>
  </si>
  <si>
    <t>Einh.Steuerford. Beschaeftigungfoerderung mit voraussetz.innerh.30/06/02-Zinsen</t>
  </si>
  <si>
    <t>Rec.cred.imp.incremento occupaz.con presupposti entro 30/06/02-sanz.</t>
  </si>
  <si>
    <t>Einh.Steuerford. Beschaeftigungfoerderung mit voraussetz.innerh.30/06/02-Strafe</t>
  </si>
  <si>
    <t>Rec.ulteriore cred. imposta incremento occupazione con presupposti entro 30/06/02 - imposta</t>
  </si>
  <si>
    <t>Einh.weitere Steuerford. Beschaeftigungfoerderung mit voraussetz.innerh.30/06/02-Steuer</t>
  </si>
  <si>
    <t>Rec. ulteriore cred. imposta incremento occupazione con presupposti entro 30/06/02 - interessi</t>
  </si>
  <si>
    <t>Einh.weitere Steuerford. Beschaeftigungfoerderung mit voraussetz.innerh.30/06/02-Zinsen</t>
  </si>
  <si>
    <t>Rec. ulteriore cred. imposta incremento occupazione con presupposti entro 30/06/02 - sanzione</t>
  </si>
  <si>
    <t>Einh.weitere Steuerford. Beschaeftigungfoerderung mit voraussetz.innerh.30/06/02-Strafe</t>
  </si>
  <si>
    <t>Recupero credito imposta in favore delle imprese produttrici di prod. editoriali - imposta</t>
  </si>
  <si>
    <t>Einhebung Steuerforderung zugunsten von Unternehmen im Verlagswesen-Steuer</t>
  </si>
  <si>
    <t>Recupero credito imposta in favore delle imprese produttrici di prod. editoriali - interessi</t>
  </si>
  <si>
    <t>Einhebung Steuerforderung zugunsten von Unternehmen im Verlagswesen-Zinsen</t>
  </si>
  <si>
    <t>Recupero credito imposta in favore delle imprese produttrici di prod. editoriali - sanzione</t>
  </si>
  <si>
    <t>Einhebung Steuerforderung zugunsten von Unternehmen im Verlagswesen-Strafe</t>
  </si>
  <si>
    <t>IRPEG tributo straord. d.l.691/94</t>
  </si>
  <si>
    <t>IRPEG ausserord. Abgabe GD. 691/94</t>
  </si>
  <si>
    <t>Tributo straordinario dovuto dai soggetti passivi dell' IRPEG in Base a dichiarazione integr</t>
  </si>
  <si>
    <t>Sopratassa tributo straordinario dovuto dai soggetti passivi dell'IRPEG in base a dichiarazione inte</t>
  </si>
  <si>
    <t>Sanzione pecun.IRPEG trib. straor. d.l.691/94</t>
  </si>
  <si>
    <t>Geldstrafe IRPEG auss.Abg. GD. 691/94</t>
  </si>
  <si>
    <t>Interessi IRPEG trib.str. d.l.691/94</t>
  </si>
  <si>
    <t>Zinsen IRPEG ausserord. Abgabe GD. 691/94</t>
  </si>
  <si>
    <t>Recupero credito imposta per  investimenti in aree svantaggiate l.388/00 art.8 - imposta</t>
  </si>
  <si>
    <t>Einhebung Steuerforderung fuer Investitionen in benacht.Gebieten .388/00 Art8-Steuer</t>
  </si>
  <si>
    <t>Recupero credito imposta per  investimenti in aree svantaggiate l.388/00 art.8 - interessi</t>
  </si>
  <si>
    <t>Einhebung Steuerforderung fuer Investitionen in benacht.Gebieten G.388/00 Art.8-Zinsen</t>
  </si>
  <si>
    <t>Dogane - dazi tariffa doganale</t>
  </si>
  <si>
    <t>Zoll-Zollamtstarif</t>
  </si>
  <si>
    <t>Registro entrate div.interessi - Sicilia</t>
  </si>
  <si>
    <t>Register versch.Einnahmen Zinsen-Sizilien</t>
  </si>
  <si>
    <t>Registro entrate div.accessori - Sicilia</t>
  </si>
  <si>
    <t>Register versch.Einnahmen Nebensp.-Sizilien</t>
  </si>
  <si>
    <t>Registro entrate div. sanz. pecun. - Sicilia</t>
  </si>
  <si>
    <t>Register versch.Einnahmen Geldstrafe-Sizilien</t>
  </si>
  <si>
    <t>Registro entrate div. - Sicilia</t>
  </si>
  <si>
    <t>Register versch.Einnahmen-Sizilien</t>
  </si>
  <si>
    <t>Recupero credito imposta per  investimenti in aree svantaggiate l.388/00 art.8 - sanzione</t>
  </si>
  <si>
    <t>Einhebung Steuerforderung fuer Investitionen in benacht.Gebieten G.388/00 Art.8-Strafe</t>
  </si>
  <si>
    <t>Dogane-elemento applicabile con i paesi terzi</t>
  </si>
  <si>
    <t>Zoll-Anw.Element mit Drittlaender</t>
  </si>
  <si>
    <t>Imposta sostitutiva sulle plusvalenze - art. 30 comma 2 l. 724/1994</t>
  </si>
  <si>
    <t>Imposta sostitutiva sulle plusvalenze - art. 30 comma 2 l. 724/1994 - pagamento rateale</t>
  </si>
  <si>
    <t>Dogane - importi compensativi monetari</t>
  </si>
  <si>
    <t>Zoll-Geldausgleichsbetrag</t>
  </si>
  <si>
    <t>Dogane - prelievi importi ed altri diritti</t>
  </si>
  <si>
    <t>Zoll-Einhebung Betraege u.andere Gebuehren</t>
  </si>
  <si>
    <t>Rec.cred.imp.incremento occup art.63 c.1 l.a-I periodo l.289/02-imp.</t>
  </si>
  <si>
    <t>Einh.Steuerford.Beschaeftigungfoerd. Art.63 Abs.1 Buchst.A I Satz G.289/02-Steuer</t>
  </si>
  <si>
    <t>Rec. cred. imposta incremento occupaz art.63 c.1 l. a i periodo l. 289/02 - interessi</t>
  </si>
  <si>
    <t>Einh.Steuerford.Beschaeftigungfoerd. Art.63 Abs.1 Buchst.A I Satz G.289/02-Zinsen</t>
  </si>
  <si>
    <t>Dazi compensatori per merci destinate a San Marino</t>
  </si>
  <si>
    <t>Kompensationszoelle fuer San Marino bestimmte Waren</t>
  </si>
  <si>
    <t>Rec. cred. imposta incremento occupaz art.63 c.1 l. a i periodo l. 289/02 - sanzioni</t>
  </si>
  <si>
    <t>Einh.Steuerford.Beschaeftigungfoerd. Art.63 Abs.1 Buchst.A I Satz G.289/02-Strafen</t>
  </si>
  <si>
    <t>Dazi agricoli per merci destinate a S. Marino</t>
  </si>
  <si>
    <t>Land.Zoelle auf fuer S.Marino bestimmte Waren</t>
  </si>
  <si>
    <t>Rec.ult.cred.imposta incremento occup. art.63 c.1 l.a II periodo l.289/02 - contr.euro 100 imposta</t>
  </si>
  <si>
    <t>Einh.Weit.Steuerford. Besch.Foerderung Art.63 A.1 B.A II. Satz G.289/02-Beitr.EURO 100 Steuer</t>
  </si>
  <si>
    <t>Dogane - importi compensativi - scambi</t>
  </si>
  <si>
    <t>Zoll-Ausgleichsbetraege-Austausch</t>
  </si>
  <si>
    <t>Rec.ult.cred.imposta incremento occup. art.63 c.1 l.a II periodo l.289/02 - contr. euro 100 - int.</t>
  </si>
  <si>
    <t>Einh.Weit.Steuerford. Besch.Foerderung Art.63 A.1 B.A II. Satz G.289/02-Beitr.EURO 100 Zinsen</t>
  </si>
  <si>
    <t>Rec.ult.cred.imposta incremento occup. art.63 c.1 l.a II periodo l.289/02 - contr.euro 100 - sanz.</t>
  </si>
  <si>
    <t>Einh. St.gut. Besch. A.63 P.1 B.a S.II G 289/02 - Bt. Euro 100 - Str.</t>
  </si>
  <si>
    <t>Regis.-condono l.413/91 inter.  I.V.A.-interes.</t>
  </si>
  <si>
    <t>Register Steuererlass G.413/91 -Zinsen MwSt.-Zinsen</t>
  </si>
  <si>
    <t>Regis. condono l.413/91 inter. I.V.A. access.</t>
  </si>
  <si>
    <t>Register Steuererlass G.413/91 -Zinsen MwSt.-Nebensp.</t>
  </si>
  <si>
    <t>Regis. condono l.413/91 inter.  I.V.A. sanz.pec</t>
  </si>
  <si>
    <t>Register Steuererlass G.413/91 -Zinsen MwSt.- Geldstr.</t>
  </si>
  <si>
    <t>Regis.-condono l.413/91 inter.  I.V.A. sanz.pec</t>
  </si>
  <si>
    <t>Registro -condono l.413/91 interessi  I.V.A.</t>
  </si>
  <si>
    <t>Register Steuererlass G.413/91 -Zinsen MwSt.</t>
  </si>
  <si>
    <t>Rec.ult.cred.imposta incremento occup. art.63 c.1 l.a II periodo l.289/02 - contr.euro 150 imposta</t>
  </si>
  <si>
    <t>Einh.weit.Steuerford. Besch.Foerderung Art.63 A.1 B.A II. Satz G.289/02-Beitr Euro 150 Steuer</t>
  </si>
  <si>
    <t>Rec. ult.cred.imposta incremento occup. art.63 c.1 l.a II periodo l.289/02 - contr.euro 150 - int.</t>
  </si>
  <si>
    <t>Einh.weit.Steuerford. Besch.Foerderung Art.63 A.1 B.A II. Satz G.289/02-Beitr Euro 150-Zinsen</t>
  </si>
  <si>
    <t>Rec. ult.cred.imposta incremento occup. art.63 c.1 l.a II periodo l.289/02 - contr.euro 150-sanz.</t>
  </si>
  <si>
    <t>Einh. St.gut. Besch. A.63 P.1 B.a S.II G 289/02 - Bt. Euro 150 - Str.</t>
  </si>
  <si>
    <t>Rec. ult.cred.imposta incremento occup. art.63 c.1 l a II periodo l.289/02 - contr.euro 300 imposta</t>
  </si>
  <si>
    <t>Einh.weit.Steuerford. Besch.Foerderung Art.63 A.1 B.A II. Satz G.289/02-Beitr Euro 300 Steuer</t>
  </si>
  <si>
    <t>Rec. ult.cred.imposta incremento occup. art.63 c.1 l a II periodo l.289/02 - contr.euro 300 - int.</t>
  </si>
  <si>
    <t>Einh.weit.Steuerford. Besch.Foerderung Art.63 A.1 B.A II. Satz G.289/02-Beitr Euro 300-Zinsen</t>
  </si>
  <si>
    <t>Rec. ult.cred.imposta incremento occup. art.63 c.1 l a II periodo l.289/02 - contr.euro 300- sanz.</t>
  </si>
  <si>
    <t>Einh. St.gut. Besch. A.63 P.1 B.a S.II G 289/02 - Bt. Euro 300 - Str.</t>
  </si>
  <si>
    <t>Rec.credito imposta incremento occup. art.63 c.1 l.b l.289/02 - contr.euro 100 - imposta</t>
  </si>
  <si>
    <t>Einh.Steuerford.Beschaeftigungsfoerd. Art.63 Abs.1 B.B G.289/02-Beitr.Euro 100-Steuer</t>
  </si>
  <si>
    <t>Rec.credito imposta incremento occup. art.63 c.1 l.b l.289/02 - contr.euro 100 - interessi</t>
  </si>
  <si>
    <t>Einh.Steuerford.Beschaeftigungsfoerd. Art.63 Abs.1 B.B G.289/02-Beitr.Euro 100-Zinsen</t>
  </si>
  <si>
    <t>Rec.credito imposta incremento occup. art.63 c.1 l.b l.289/02 - contr.euro 100 - sanzione</t>
  </si>
  <si>
    <t>Einh.Steuerford.Beschaeftigungsfoerd. Art.63 Abs.1 B.B G.289/02-Beitr.Euro 100-Strafe</t>
  </si>
  <si>
    <t>Rec. ult.cred.imposta incremento occup. art.63 c.1 l.b l.289/02 - contr.euro 150 - imposta</t>
  </si>
  <si>
    <t>Einh.weit.Steuerford.Beschaeftigungsfoerd. Art.63 Abs.1 B.B G.289/02-Beitr.Euro 150-Steuer</t>
  </si>
  <si>
    <t>Rec. ult.cred.imposta incremento occup. art.63 c.1 l.b l.289/02 - contr.euro 150 - interessi</t>
  </si>
  <si>
    <t>Einh.weit.Steuerford.Beschaeftigungsfoerd. Art.63 Abs.1 B.B G.289/02-Beitr.Euro 150-Zinsen</t>
  </si>
  <si>
    <t>Rec. ult.cred.imposta incremento occup. art.63 c.1 l.b l.289/02 - contr.euro 150 - sanzione</t>
  </si>
  <si>
    <t>Einh.weit.Steuerford.Beschaeftigungsfoerd. Art.63 Abs.1 B.B G.289/02-Beitr.Euro 150-Strafe</t>
  </si>
  <si>
    <t>Rec. ult.cred.imposta incremento occup. art.63 c.1 l b II periodo l.289/02 - contr.euro 300 imposta</t>
  </si>
  <si>
    <t>Einh.weit.Steuerford.Beschaeft.Foerd. Art.63 A.1 B.B II.Satz G.289/02-Beitr. Euro 300-Steuer</t>
  </si>
  <si>
    <t>Rec. ult.cred.imposta incremento occup. art.63 c.1 l b II periodo l.289/02 - contr.euro 300 - int.</t>
  </si>
  <si>
    <t>Einh.weit.Steuerford.Beschaeft.Foerd. Art.63 A.1 B.B II.Satz G.289/02-Beitr. Euro 300-Zinsen</t>
  </si>
  <si>
    <t>Rec. ult.cred.imposta incremento occup. art.63 c.1 lb II periodo l.289/02 - contr.euro 300 sanzione</t>
  </si>
  <si>
    <t>Einh.weit.Steuerford.Beschaeft.Foerd. Art.63 A.1 B.B II.Satz G.289/02-Beitr. Euro 300-Strafe</t>
  </si>
  <si>
    <t>Rec.ult.cred.imposta incremento occup. art.7 c.10 l.388/00 art.63 c.1 l.a i per.l.289/02 - imposta</t>
  </si>
  <si>
    <t>Einh.weit.Steuerford.Beschaeft.Foerd. Art.7 A.10 G.388/00 Art.63 A.1 B.B I.Satz G.289/02-Steuer</t>
  </si>
  <si>
    <t>Rec.ult.cred.imposta incremento occup. art.7 c.10 l.388/00 art.63 c.1 l.a i per.l.289/02 interessi</t>
  </si>
  <si>
    <t>Einh.weit.Steuerford.Beschaeft.Foerd. Art.7 A.10 G.388/00 Art.63 A.1 B.B I.Satz G.289/02-Zinsen</t>
  </si>
  <si>
    <t>Rec. ult.cred.imposta incremento occup. art.7 c.10 l.388/00 art.63 c.1 l.a i per.l.289/02 sanzione</t>
  </si>
  <si>
    <t>Einh.weit.Steuerford.Beschaeft.Foerd. Art.7 A.10 G.388/00 Art.63 A.1 B.B I.Satz G.289/02-Strafe</t>
  </si>
  <si>
    <t>Interessi maggiore rateazione tassa ipotecaria</t>
  </si>
  <si>
    <t>Zinsen Ratenzahlung Hypothekarsteuer</t>
  </si>
  <si>
    <t>Interessi tasse e imposte indirette sugli affari - interessi maggiore rateazione</t>
  </si>
  <si>
    <t>Zinsen indirekte steuern und abgaben auf Geschaefte - Zinsen Ratenzahlung</t>
  </si>
  <si>
    <t>Interessi maggiore rateazione entrate eventuali e diverse concernenti min.finanze</t>
  </si>
  <si>
    <t>Zinsen Ratenzahlung eventuelle fuer Ministerium f. Finanzen relevante anderweitige Einkommen</t>
  </si>
  <si>
    <t>Interessi maggiore rateazione diritto ufficio giudiziario</t>
  </si>
  <si>
    <t>Zinsen Ratenzahlung Gebuehr Gerichtsamt</t>
  </si>
  <si>
    <t>Int magg. rateazione sanz.pecuniarie in applicazione dell' art.171 ter l. 633/1941 a favore E.N.A.P.</t>
  </si>
  <si>
    <t>Zinsen Ratenzahlung Geldstrafen gem. Art. 171 ter, Ges. 633/1941 zu Gunsten E.N.A.P.</t>
  </si>
  <si>
    <t>Interessi maggiore rateazione varie tassa fissa</t>
  </si>
  <si>
    <t>Zinsen Ratenzahlung versch. Fixzinsen</t>
  </si>
  <si>
    <t>Onorari di causa - interessi maggiore rateazione</t>
  </si>
  <si>
    <t>Honorare fuer Streitverfahren - Zinsen</t>
  </si>
  <si>
    <t>Prov. sanzioni recup. spese - interessi maggiore rateazione</t>
  </si>
  <si>
    <t>Prov. Strafen Rueckholung Kosten - Zinsen Ratenzahlung</t>
  </si>
  <si>
    <t>Diritti catastali e di scritturato - interessi maggiore rateazione</t>
  </si>
  <si>
    <t>Kataster- u. Registrierungsgebühren - Zinsen Ratenzahlung</t>
  </si>
  <si>
    <t>Pene pecuniarie violazioni leggi doganali n. 907/1942 e n. 92/2001 int magg rateaz</t>
  </si>
  <si>
    <t>Geldstrafen Verstöße Zollges. Nr. 907/1942 und Nr. 92/2001 Zinsen Ratenzahlg.</t>
  </si>
  <si>
    <t>Tassa 10% sulle percentuali spett. agli ufficiali giud. reg. sicilia - int.magg.rateaz.</t>
  </si>
  <si>
    <t>Abgabe 10% auf die den Gerichtsvollziehern zusteh Prozentanteile Reg Sizilien Zinsen Ratenaufteilung</t>
  </si>
  <si>
    <t>I.S.I. - imposta - artt. 14 ter/quater D.P.R. 640/1972</t>
  </si>
  <si>
    <t>ISI - Steuer - Art. 14 TER/QUATER DPR 640/1972</t>
  </si>
  <si>
    <t>I.S.I. - imposta - comp. Reg. Sicilia - artt. 14 ter/quater D.P.R. 640/1972</t>
  </si>
  <si>
    <t>ISI - Steuer - REG. Sizilien - Art. 14 TER/QUATER DPR 640/1972</t>
  </si>
  <si>
    <t>I.S.I. - sanzioni - artt. 14 ter/quater D.P.R. 640/1972</t>
  </si>
  <si>
    <t>ISI - Strafen - Art. 14 TER/QUATER DPR 640/1972</t>
  </si>
  <si>
    <t>I.S.I. - sanzioni - comp. Reg. Sicilia - artt.14 ter/quater D.P.R. 640/1972</t>
  </si>
  <si>
    <t>ISI - Strafen - Reg. Sizilien - Art. 14 TER/QUATER DPR 640/1972</t>
  </si>
  <si>
    <t>I.S.I. - interessi - artt. 14 ter/quater D.P.R. 640/1972</t>
  </si>
  <si>
    <t>ISI - Zinsen - Art. 14 TER/QUATER DPR 640/1972</t>
  </si>
  <si>
    <t>I.S.I. - interessi - comp. Reg. Sicilia -artt.14 ter/quater D.P.R. 640/1972</t>
  </si>
  <si>
    <t>ISI - Zinsen - Reg. Sizilien - Art. 14 TER/QUATER DPR 640/1972</t>
  </si>
  <si>
    <t>I.S.I. - sanzioni amm.ve -artt.110,c.9 del TULPS rd.773/1931 e succ.mod.</t>
  </si>
  <si>
    <t>ISI-Verwaltungsst.Art.110, Abs.9 des TULPS KGL.D.773/1931 und ff.Ab</t>
  </si>
  <si>
    <t>PREU - imposta - artt. 39 bis/ter d.l. 269/2003</t>
  </si>
  <si>
    <t>PREU - Steuer - Art. 39 bis/ter G.D. 269/2003</t>
  </si>
  <si>
    <t>PREU - imposta - comp.reg.Sicilia - artt.39 bis/ter d.l. 269/2003</t>
  </si>
  <si>
    <t>PREU - Steuer - Reg. Sizilien - Art. 39 bis/ter G.D. 269/2003</t>
  </si>
  <si>
    <t>PREU - interessi - artt. 39 bis/ter d.l. 269/2003</t>
  </si>
  <si>
    <t>PREU - Zinsen - Art. 39 bis/ter G.D. 269/2003</t>
  </si>
  <si>
    <t>PREU - interessi - comp.reg.Sicilia - artt.39 bis/ter d.l. 269/2003</t>
  </si>
  <si>
    <t>PREU - Zinsen - Reg. Sizilien - Art. 39 bis/ter G.D. 269/2003</t>
  </si>
  <si>
    <t>PREU - sanzione  - artt. 39 bis/ter d.l. 269/2003</t>
  </si>
  <si>
    <t>PREU - Strafe - Art. 39 bis/ter G.D. 269/2003</t>
  </si>
  <si>
    <t>PREU -sanzione - comp.reg.Sicilia - artt.39 bis/ter d.l. 269/2003</t>
  </si>
  <si>
    <t>PREU - Strafe - Reg. Sizilien - Art. 39 bis/ter G.D. 269/2003</t>
  </si>
  <si>
    <t>Imposta sugli intrattenimenti - accertamento</t>
  </si>
  <si>
    <t>Vergnuegungssteuer - Feststellung</t>
  </si>
  <si>
    <t>Imposta sugli intrattenimenti comp.za regione Sicilia - accertamento</t>
  </si>
  <si>
    <t>Vergnuegungssteuer Kompetenz Region Sizilien - Feststellung</t>
  </si>
  <si>
    <t>Imposta sugli intrattenimenti - sanzione per accertamento</t>
  </si>
  <si>
    <t>Vergnuegungssteuer - Strafe fuer Feststellung</t>
  </si>
  <si>
    <t>Imposta sugli intrattenimenti - reg.Sicilia - sanzione per accertamento</t>
  </si>
  <si>
    <t>Vergnuegungssteuer - Region Sizilien - Strafe fuer Feststellung</t>
  </si>
  <si>
    <t>Imposta sugli intrattenimenti - interessi per accertamento</t>
  </si>
  <si>
    <t>Vergnuegungssteuer - Zinsen fuer Feststellung</t>
  </si>
  <si>
    <t>Imposta sugli intrattenimenti - reg. Sicilia -  interessi per accertamento</t>
  </si>
  <si>
    <t>Vergnuegungssteuer - Region Sizilien - Zinsen fuer Feststellung</t>
  </si>
  <si>
    <t>Sanzione amministrativa pecuniaria art. 110, c.9 del tulps rd 773/1931</t>
  </si>
  <si>
    <t>Verwaltungsgeldstrafe Art. 110, Abs. 9 ETKD 773/1931</t>
  </si>
  <si>
    <t>Magg.rit.pagamento sanzione amm.va art. 27, comma 6, l. n.689/1981</t>
  </si>
  <si>
    <t>Aufschl. Zahlungsverz. Verw.strafe Art. 27, Par. 6, G. Nr. 689/1981</t>
  </si>
  <si>
    <t>Prelievo erariale unico (PREU)per accertamento</t>
  </si>
  <si>
    <t>Einheitliche staatliche Abschoepfung (PREU) fuer Feststellung</t>
  </si>
  <si>
    <t>Prelievo erariale unico (PREU) reg.Sicilia per accertamento</t>
  </si>
  <si>
    <t>Einheitliche staatliche Abschoepfung (PREU) Reg. Sizilien fuer Feststellung</t>
  </si>
  <si>
    <t>Prelievo erariale unico sanzione per accertamento</t>
  </si>
  <si>
    <t>Einheitliche staatliche Abschoepfung Strafe fuer Feststellung</t>
  </si>
  <si>
    <t>Prelievo erariale unico reg. Sicilia sanzione per accertamento</t>
  </si>
  <si>
    <t>Einheitliche staatliche Abschoepfung Reg. Sizilien Strafe fuer Feststellung</t>
  </si>
  <si>
    <t>Prelievo erariale unico interessi per accertamento</t>
  </si>
  <si>
    <t>Einheitliche staatliche Abschoepfung Zinsen fuer Feststellung</t>
  </si>
  <si>
    <t>Prelievo erariale unico reg. Sicilia interessi per accertamento</t>
  </si>
  <si>
    <t>Einheitliche staatliche Abschoepfung Reg. Sizilien Zinsen fuer Feststellung</t>
  </si>
  <si>
    <t>Spese di notifica - AAMS</t>
  </si>
  <si>
    <t>Zustellungsspesen - AAMS</t>
  </si>
  <si>
    <t>Spese di giustizia - AAMS</t>
  </si>
  <si>
    <t>Gerichtsspesen - AAMS</t>
  </si>
  <si>
    <t>Spese trasporto,stoccaggio e distruzione apparecchi confiscati - AAMS</t>
  </si>
  <si>
    <t>Spesen Transport, Lagerung, Entsorgung beschlagnahmter Geräte - AAMS</t>
  </si>
  <si>
    <t>Imp.unica sulle scommesse ippiche</t>
  </si>
  <si>
    <t>Einheitssteuer auf Pferdewetten</t>
  </si>
  <si>
    <t>Imp.unica sulle scommesse ippiche-interessi</t>
  </si>
  <si>
    <t>Einheitssteuer auf Pferdewetten - Zinsen</t>
  </si>
  <si>
    <t>Imp.unica sulle scommesse ippiche Reg.Sicilia</t>
  </si>
  <si>
    <t>Einheitssteuer auf Pferdewetten Reg. Sizilien</t>
  </si>
  <si>
    <t>Imp.unica sulle scommesse ippiche Reg.Sicilia-interessi</t>
  </si>
  <si>
    <t>Einheitssteuer auf Pferdewetten Reg. Sizilien - Zinsen</t>
  </si>
  <si>
    <t>Sanz. omesso/tard. vers. imp. unica sulle scommesse ippiche</t>
  </si>
  <si>
    <t>Strafe nicht getaet./versp.Zahlung Einheitssteuer auf Pferdewetten</t>
  </si>
  <si>
    <t>Sanz.omesso/tard.vers.imp.unica sulle scommesse ippiche Reg. Sicilia</t>
  </si>
  <si>
    <t>Strafe nicht getaet./versp.Zahl.Einh.steuer Pferdewetten Reg.Sizilien</t>
  </si>
  <si>
    <t>Imp.unica sulle scommesse sportive</t>
  </si>
  <si>
    <t>Einheitssteuer auf Sportwetten</t>
  </si>
  <si>
    <t>Imp.unica sulle scommesse sportive-interessi</t>
  </si>
  <si>
    <t>Einheitssteuer auf Sportwetten - Zinsen</t>
  </si>
  <si>
    <t>Imp.unica sulle scommesse sportive Reg.Sicilia</t>
  </si>
  <si>
    <t>Einheitssteuer auf Sportwetten Reg. Sizilien</t>
  </si>
  <si>
    <t>Imp.unica sulle scommesse sportive Reg.Sicilia-interessi</t>
  </si>
  <si>
    <t>Einheitssteuer auf Sportwetten Reg. Sizilien - Zinsen</t>
  </si>
  <si>
    <t>Sanz. omesso/tard. vers. imp. unica sulle scommesse sportive</t>
  </si>
  <si>
    <t>Strafe nicht getaet./versp. Zahlung Einheitssteuer auf Sportwetten</t>
  </si>
  <si>
    <t>Sanz.omesso/tard.vers. imp.unica sulle scommesse sportive Reg.Sicilia</t>
  </si>
  <si>
    <t>Strafe nicht getaet./versp.Zahl. Einh.steuer Sportwetten Reg.Sizilien</t>
  </si>
  <si>
    <t>Imp.unica scommesse diverse da ipp.sport. altri conc.</t>
  </si>
  <si>
    <t>Einheitssteuer auf andere Wetten als Pferde-, Sport- sowie and.Bewerbe</t>
  </si>
  <si>
    <t>Imp.unica scommesse diverse da ipp.sport. altri conc.-inter.</t>
  </si>
  <si>
    <t>Einheitsst. a.and.Wetten als Pferde-, Sport- sowie and.Bewerbe-Zinsen</t>
  </si>
  <si>
    <t>Imp.unica scommesse diverse,altri conc.Reg.Sic.</t>
  </si>
  <si>
    <t>Einheitssteuer auf versch. Wetten sowie andere Bewerbe Reg.Sizilien</t>
  </si>
  <si>
    <t>Imp.unica scommesse diverse,altri conc.Reg.Sicilia-inter.</t>
  </si>
  <si>
    <t>Einheitssteuer a. versch.Wetten sowie and.Bewerbe Reg.Sizilien-Zinsen</t>
  </si>
  <si>
    <t>Sanz.omesso/tard vers.imp.unica altre scommesse,altri conc.</t>
  </si>
  <si>
    <t>Strafe n.get./versp.Zahlung Einh.steuer and.Wetten sowie and.Bewerbe</t>
  </si>
  <si>
    <t>Sanz.omesso/tard vers.imp.unica altre scommesse,altri conc.Reg.Sic.</t>
  </si>
  <si>
    <t>Strafe n.get./versp.Zahl.Einh.steuer and.Wetten, and.Bewerbe Reg.Siz.</t>
  </si>
  <si>
    <t>Imp.unica giochi abil.a dist.a torneo,vinc.denaro</t>
  </si>
  <si>
    <t>Einheitssteuer Geschicklichkeitsspiele in Turnierform mit Geldgewinn</t>
  </si>
  <si>
    <t>Imp.unica giochi abil.a dist.a torneo,vinc.denaro-Reg.Sic.</t>
  </si>
  <si>
    <t>Einheitssteuer Geschicklichk.spiele Turnierform m.Geldgewinn-Reg.Siz.</t>
  </si>
  <si>
    <t>Sanz.tard.vers.imp.un.giochi abil.a dist.a torneo.vinc.denaro</t>
  </si>
  <si>
    <t>Strafe versp.Zahl.Einheitsst.Geschickl.spiel Turnierform m.Geldgewinn</t>
  </si>
  <si>
    <t>Sanz.tard.vers.imp.un.giochi abil.a dist.a torn.vinc.denaro-Sic.</t>
  </si>
  <si>
    <t>Strafe versp.Zahl.Einheitsst.Geschickl.spiel Turnierf.Geldgewinn-Siz.</t>
  </si>
  <si>
    <t>Imp.unica giochi abil.a dist.a torneo,vinc.denaro-inter.</t>
  </si>
  <si>
    <t>Einheitssteuer Geschicklichk.spiele i.Turnierform m.Geldgewinn-Zinsen</t>
  </si>
  <si>
    <t>Imp.unica giochi abil.a dist.a torneo,vinc.denaro-Sicilia-inter.</t>
  </si>
  <si>
    <t>Einheitsst.Geschicklichk.spiel Turnierform m.Geldgew.-Sizilien-Zinsen</t>
  </si>
  <si>
    <t>Interessi per omesso/tardivo versamento del canone di concessione</t>
  </si>
  <si>
    <t>Zinsen f. nicht getaetigte/verspaetete Zahlung der Konzessionsgebuehr</t>
  </si>
  <si>
    <t>Penale omesso/tard.vers. canone di concessione</t>
  </si>
  <si>
    <t>Strafe nicht getaet./versp. Zahlung der Konzessionsgebuehr</t>
  </si>
  <si>
    <t>Penale mancata comunic.pagam.vincite sulle scomm.telem.</t>
  </si>
  <si>
    <t>Strafe fuer fehlende Mitteilung Auszahlung Gewinne von telem. Wetten</t>
  </si>
  <si>
    <t>Penale ritardato pagam. vincite e rimborsi</t>
  </si>
  <si>
    <t>Strafe fuer verspaetete Auszahlung Gewinne und Rueckverguetungen</t>
  </si>
  <si>
    <t>Penale sosp.non autorizz.raccolta scomm.giochi pubbl.su base ippica</t>
  </si>
  <si>
    <t>Strafe nicht autoris.Aufhebung Einlagen Pferdewetten oeffentl.Spiele</t>
  </si>
  <si>
    <t>Penale sosp.non autorizz.raccolta scomm.giochi pubbl.su base sport.</t>
  </si>
  <si>
    <t>Strafe nicht autoris.Aufhebung Einlagen Wetten oeffentl.Sportspiele</t>
  </si>
  <si>
    <t>Penale ritardati vers. quote prel.spett.ente UNIRE</t>
  </si>
  <si>
    <t>Strafe verspaet.Zahlungen Abhebungsquoten Zustaendig. der Koerp.UNIRE</t>
  </si>
  <si>
    <t>Penale ritardati vers. integr.min.garantito annuo spett.ente UNIRE</t>
  </si>
  <si>
    <t>Strafe versp.Zahl.Integr.garant.jaehrl.Minim.Zustaendig.d.Koerp.UNIRE</t>
  </si>
  <si>
    <t>Violaz.valori liv.serviz.dei concess.scommesse iipiche a quota fissa</t>
  </si>
  <si>
    <t>Verstoss Werte Dienststufe d.Konzess.Pferdewetten mit fixer Quote</t>
  </si>
  <si>
    <t>Zinsen fuer verspaetete Zahlung der nicht eingeloesten Gewinne</t>
  </si>
  <si>
    <t>Verfallene Gewinne, nicht eingeloeste Rueckverguetungen</t>
  </si>
  <si>
    <t>Strafe fuer verspaetete Zahlung der nicht eingeloesten Gewinne</t>
  </si>
  <si>
    <t>Quote di prelievo su introito lordo delle scommesse ippiche</t>
  </si>
  <si>
    <t>Entnahmesatz auf Bruttoeinnahmen aus Pferedesportwetten</t>
  </si>
  <si>
    <t>Quote di prelievo su introito lordo delle scommesse ippiche-int.</t>
  </si>
  <si>
    <t>Entnahmesatz auf Bruttoeinnahmen aus Pferedesportwetten - Zinsen</t>
  </si>
  <si>
    <t>Integrazione al minimo garantito annuo relativo a scommesse ippiche</t>
  </si>
  <si>
    <t>Ergänzung zum gar. jährl. Mindestbetrag für Pferdesportwetten</t>
  </si>
  <si>
    <t>Integraz. al minimo garantito annuo relativo a scommesse ippiche-int.</t>
  </si>
  <si>
    <t>Ergänzung zum gar. jährl. Mindestbetrag für Pferdesportwetten-Zinsen</t>
  </si>
  <si>
    <t>Quote di prel.erar. introito lordo altre scommesse</t>
  </si>
  <si>
    <t>Steuerl. Abheb.quote auf Gesamteinnahme andere Wetten</t>
  </si>
  <si>
    <t>Quote di prel.erar. introito lordo altre scommesse-inter.</t>
  </si>
  <si>
    <t>Steuerl. Abheb.quote auf Gesamteinnahme andere Wetten-Zinsen</t>
  </si>
  <si>
    <t>Rimb.UNIRE spese anticipate dall'a.f. per totalizzatore scom. Ippiche</t>
  </si>
  <si>
    <t>Rueckverg.UNIRE vorgestr.Spesen Finanzverwaltung f.Total.Pferdewetten</t>
  </si>
  <si>
    <t>Integraz.min.garant.annui raccolta scommesse sportive</t>
  </si>
  <si>
    <t>Integr. garant. Jahresminimum Sammlung Sportwetten</t>
  </si>
  <si>
    <t>Integraz.min.garant.annui raccolta scommesse sportive-inter.</t>
  </si>
  <si>
    <t>Integr. garant. Jahresminimum Sammlung Sportwetten - Zinsen</t>
  </si>
  <si>
    <t>Quote di prel.introito lordo scommesse sportive</t>
  </si>
  <si>
    <t>Abhebungsquote Gesamteinnahme Sportwetten</t>
  </si>
  <si>
    <t>Quote di prel.introito lordo scommesse sportive-inter.</t>
  </si>
  <si>
    <t>Abhebungsquote Gesamteinnahme Sportwetten - Zinsen</t>
  </si>
  <si>
    <t>Magg. rit. pagamento sanzione amm.va l. n. 689/1981</t>
  </si>
  <si>
    <t>Erhoehg. Versp. zahlg. Verwstr. G.689/1981</t>
  </si>
  <si>
    <t>Sanzioni ammin. pecuniarie - art.1, c.50, legge 27/12/2006, n. 296</t>
  </si>
  <si>
    <t>Verwaltungsstrafen, Geld - Art. 1, P. 50, G. 296 v. 27/12/2006</t>
  </si>
  <si>
    <t>Prel.erar.cart. bingo,  comp.affid.gioco artt5/7dm.31/1/00 n29</t>
  </si>
  <si>
    <t>Entn.Staatsk.Bingokarten, Entg.Zuw.Spiel Art.5/7MD 29,31/1/00</t>
  </si>
  <si>
    <t>Prel.erar.cart. bingo,  comp.affid.gioco artt5/7dm.31/1/00 n29-inter.</t>
  </si>
  <si>
    <t>Entn.Staatsk.Bingokarten, Entg.Zuw.Spiel Art.5/7MD 29,31/1/00-Zins.</t>
  </si>
  <si>
    <t>Mancato canone-inter.conv.affid.conc.attiv.e cond.app.art110,c6 tulps</t>
  </si>
  <si>
    <t>Ausst.Geb.-Zin.Guelt.Zuw.aktive Konz. und Kond.Vertr.Art110,P.6 TULPS</t>
  </si>
  <si>
    <t>Mancato risp.liv.serv.conv.affid.conc.attiv. e cond.app.art110 tulps</t>
  </si>
  <si>
    <t>Nichteinh.Dienstst.b.aktiver Konz. zugew. u.Vertr.Kond. Art.110 TULPS</t>
  </si>
  <si>
    <t>Prel.erar.comp.aff.gioco artt5/7dm.31/1/00 n29 art.9 d.28/2/07</t>
  </si>
  <si>
    <t>Entn.Staatsk.Entg.Zuw.Spiel Art.5/7MD29 31/1/00,Art.9 D.28/2/07</t>
  </si>
  <si>
    <t>Prel.erar.comp.aff.gioco artt5/7dm.31/1/00 n29 art.9 d.28/2/07-int.</t>
  </si>
  <si>
    <t>Entn.Staatsk.Entg.Zuw.Spiel Art.5/7MD29 31/1/00,Art.9 D.28/2/07-Zin.</t>
  </si>
  <si>
    <t>Vers.som dov .conc. scomm.sport.a quota fis-art.1,c.71,l 220/10</t>
  </si>
  <si>
    <t>Ueberw.gesch.Betr.Sportwett.m.Fixeins.-Art.1,P.71,G.220/10</t>
  </si>
  <si>
    <t>Ver.men.app. 110,c.6 tulps,eccedenza d.dir.aams-a1,c.81,d,l.220/10</t>
  </si>
  <si>
    <t>Zahlg. App.110, P. 6 TULPS, Uebersch. Dir.D.AAMS-Art.1,P81,GD220/10</t>
  </si>
  <si>
    <t>Vers. annuale art. 1,c.533bis, l.266/05, soggetti c.533 l.266-05</t>
  </si>
  <si>
    <t>Jahreszahlg. Art. 1,P 533bis, G. 266/05, Subj. P533 G.266-05</t>
  </si>
  <si>
    <t>Interessi pagam.rateale sanzioni pec.amm.ve - art.26, l.689/ 81</t>
  </si>
  <si>
    <t>Zinsen Ratenzahlg. Verwgeldstr. - Art. 26, G. 689/91</t>
  </si>
  <si>
    <t>Imp.unica scomm. ippiche da  accert.art.5,c 1, dlgs 504/98</t>
  </si>
  <si>
    <t>Einheitsabg.Pferdespwett.Feststellg.Art.5,P.1,LGD 504/98</t>
  </si>
  <si>
    <t>Imp.unica scomm. ippiche da  accert.art.5,c 1, dlgs 504/98- inter.</t>
  </si>
  <si>
    <t>Einheitsabg.Pferdespwett.Feststellg.Art.5,P.1,LGD 504/98-Zin.</t>
  </si>
  <si>
    <t>Imp.unica scomm. ippiche da  accert.art.5,c 1, dlgs 504/98- sanz.</t>
  </si>
  <si>
    <t>Einheitsabg.Pferdespwett.Feststellg.Art.5,P.1,LGD 504/98-Strafen</t>
  </si>
  <si>
    <t>Imp.unic.scomm. ippiche accert.reg.sicil.art.5,c 1, dlgs 504/98</t>
  </si>
  <si>
    <t>Einheitsabg.Pferdespwett.Feststellg.Reg.Siz.Art.5,P.1,LGD 504/98</t>
  </si>
  <si>
    <t>Imp.unic.scomm.ippiche .accert.reg.sic.art.5,c 1, dlgs 504/98-inter.</t>
  </si>
  <si>
    <t>Einheitsabg.Pferdespwett.Feststellg.Reg.Siz.Art.5,P.1,LGD 504/98-Zin</t>
  </si>
  <si>
    <t>Imp.unic.scomm.ippiche .accert.reg.sic.art.5,c 1, dlgs 504/98-sanz.</t>
  </si>
  <si>
    <t>Einheitsabg.Pferdespwett.Feststellg.Reg.Siz.Art.5,P.1,LGD 504/98-Str</t>
  </si>
  <si>
    <t>Imp.unica.scomm.sport.da  accert.art.5,c 1, dlgs 504/98</t>
  </si>
  <si>
    <t>Einheitsabg.Sportwett.Feststellg.Art.5,P.1,LGD 504/98</t>
  </si>
  <si>
    <t>Imp.unica.scomm.sport.da  accert.art.5,c 1, dlgs 504/98-inter.</t>
  </si>
  <si>
    <t>Einheitsabg.Sportwett.Feststellg.Art.5,P.1,LGD 504/98-Zinsen</t>
  </si>
  <si>
    <t>Imp.unica.scomm.sport.da  accert.art.5,c 1, dlgs 504/98-sanz.</t>
  </si>
  <si>
    <t>Einheitsabg.Sportwett.Feststellg.Art.5,P.1,LGD 504/98-Strafen</t>
  </si>
  <si>
    <t>AGCOM - Interessi mancato contributo ex L. 266/05</t>
  </si>
  <si>
    <t>AGCOM - Zinsen unterl. Beitragszahlung lt. G. 266/05</t>
  </si>
  <si>
    <t>Min.del Lavoro e Pol. Sociali - Spese di notifica</t>
  </si>
  <si>
    <t>Min. Arb. und Sozialpol. - Zustellungsspesen</t>
  </si>
  <si>
    <t>Interessi maggiore rateaz. sentenze/ordinanze corte conti</t>
  </si>
  <si>
    <t>Zinsen Ratenzahlung Urteil/Verf. Rechnungshof</t>
  </si>
  <si>
    <t>Min. del Lavoro e Pol. Sociali - interessi</t>
  </si>
  <si>
    <t>Min. Arbeit und Sozialpol. - Zinsen</t>
  </si>
  <si>
    <t>Min.del lavoro e Pol.Sociali - recupero contributi erogati per progetti nazionali</t>
  </si>
  <si>
    <t>Min. Arb. und Sozialpol. - Rückholg. Beiträge für nationale Projekte</t>
  </si>
  <si>
    <t>Monetizzazione</t>
  </si>
  <si>
    <t>Monetisierung</t>
  </si>
  <si>
    <t>Min.Pol.Agr.quote proventi fondo pers.forestale int.magg.rateaz.</t>
  </si>
  <si>
    <t>Min. Agrarpol. Anteile Erträge Fonds Forstpers. Zinsen Ratenzahlg.</t>
  </si>
  <si>
    <t>Vorgemerkte Urteilsspesen</t>
  </si>
  <si>
    <t>Recupero Proventi - Interessi</t>
  </si>
  <si>
    <t>Rückholg. Erträge - Zinsen</t>
  </si>
  <si>
    <t>M.E.F. - Violazioni amministrative D.L. 269 del 30/09/2003</t>
  </si>
  <si>
    <t>M.W.F. - Verwaltungsverstöße G.D. 269 v. 30.09.2003</t>
  </si>
  <si>
    <t>Proventi diversi e recupero Fondi</t>
  </si>
  <si>
    <t>Versch. Erträge und Rückholg. Fonds</t>
  </si>
  <si>
    <t>Interessi maggiore rateazione Mi.S.E. - Erario</t>
  </si>
  <si>
    <t>Zinsen Ratenzahlung Min. wirtsch. Entwicklung - Staatskasse</t>
  </si>
  <si>
    <t>Quota latte interessi legali su sanzioni ex L. 689/81</t>
  </si>
  <si>
    <t>Milchquote ges. Zinsen auf Strafen gem. G. 689/81</t>
  </si>
  <si>
    <t>Min. del Lavoroe pol. Sociali - Rivalutazione del Capitale</t>
  </si>
  <si>
    <t>Min. Arbeit und Sozialpolitik - Kapitalaufwertung</t>
  </si>
  <si>
    <t>Min.Svil.Econ.- Interessi maggiore rateazione</t>
  </si>
  <si>
    <t>Min. wirtsch. Entw. - Zinsen Ratenzahlung</t>
  </si>
  <si>
    <t>Servizi e Prestazioni Socio-assistenziali</t>
  </si>
  <si>
    <t>Sozial- und Betreuungsdienstleistungen</t>
  </si>
  <si>
    <t>Servizi e Prestazioni Socio-assistenziali - Interessi</t>
  </si>
  <si>
    <t>Sozial- und Betreuungsdienstleistungen - Zinsen</t>
  </si>
  <si>
    <t>Banca d'Italia - Sanzioni Amministrative per violazioni D.L. 350/01</t>
  </si>
  <si>
    <t>Banca d'Italia - Verwaltungsstrafen Verstöße LD 350/01</t>
  </si>
  <si>
    <t>Banca d'Italia - Sanzioni Amministrative interessi su mancati pagamenti D.L. 350/01</t>
  </si>
  <si>
    <t>Banca d'Italia-Verwaltungsstrafen Zins.auf unterl. Zahlungen L.350/01</t>
  </si>
  <si>
    <t>Banca d'Italia - Sanzioni Amministrative spese varie D.L. 350/01</t>
  </si>
  <si>
    <t>Banca d'Italia - Verwaltungsstrafen versch. Ausgaben LD 350/01</t>
  </si>
  <si>
    <t>Banca d'Italia - Sanzioni Amministrative per violazioni d. lgs. 195/2008</t>
  </si>
  <si>
    <t>Sozial- und Betreuungsdienstleistungen Verstöße Leg.D. 195/2008</t>
  </si>
  <si>
    <t>Banca d'Italia - Sanzioni Amministrative interessi su mancati pagamenti d.lgs 195/2008</t>
  </si>
  <si>
    <t>Banca d'Italia - Verwaltungsstrafen für unterlassene Zahlungen LGD 195/2008</t>
  </si>
  <si>
    <t>Banca d'Italia - Sanzioni Amministrative spese varie d. lgs. 195/2008</t>
  </si>
  <si>
    <t>Banca d'Italia - Verw.Strafen versch. Spesen GvD 195/2008</t>
  </si>
  <si>
    <t>Interessi maggiore Rateazione raccolta rifiuti</t>
  </si>
  <si>
    <t>Zinsen Ratenzahlung Abfallsammlung</t>
  </si>
  <si>
    <t>Interessi su canoni concessioni terreni demaniali reg.Sicilia-Int magg.rateaz.</t>
  </si>
  <si>
    <t>Zinsen Gebühren für Konz. Domänengebiete Reg. Sizilien - Zinsen Ratenz.</t>
  </si>
  <si>
    <t>Canoni concessioni terreni demaniali Reg.Sicilia - Int. magg. rateaz.</t>
  </si>
  <si>
    <t>Gebühren für Konz. Domänengebiete Reg. Sizilien - Zinsen Ratenz.</t>
  </si>
  <si>
    <t>Interessi Legali ex D.L.gs 231/2002</t>
  </si>
  <si>
    <t>Gesetzliche Zinsen gem. Leg.D. 231/2002</t>
  </si>
  <si>
    <t>Tassa Ambientale Rifiuti e Servizi - TARES</t>
  </si>
  <si>
    <t>Umweltsteuer Abfall und Entsorgung - TARES</t>
  </si>
  <si>
    <t>INPS recupero rate ammortamento Cooperative edilizie</t>
  </si>
  <si>
    <t>Min.comunicaz. rec.spese disattiv.e rec.spese per prestazioni in conto int.magg.rateaz</t>
  </si>
  <si>
    <t>Min. Komm. Rückholg. Aufw. Deaktiv. und Aufw. Leist. f. Dritte Zinsen Ratenzahlg.</t>
  </si>
  <si>
    <t>sanzioni ambientali (Provincia) reg.Sicilia - int.magg.rateazione</t>
  </si>
  <si>
    <t>Umweltstrafen (Provinz) Reg. Sizilien - Zinsen Ratenzahlung</t>
  </si>
  <si>
    <t>Min. Econ.Fin. recupero spese giustizia</t>
  </si>
  <si>
    <t>Min. Wirtsch. Fin. Rückholg. Gerichtsspesen</t>
  </si>
  <si>
    <t>Min. Econ.Fin. recupero spese giustizia - interessi</t>
  </si>
  <si>
    <t>Min. Wirtsch. Fin. Rückholg. Gerichtsspesen - Zinsen</t>
  </si>
  <si>
    <t>Quota annuale sanzione per ritardato pagamento</t>
  </si>
  <si>
    <t>Jährl. Anteil Strafe Zahlungsverzug</t>
  </si>
  <si>
    <t>Quota annuale interessi per ritardato pagamento</t>
  </si>
  <si>
    <t>Jährl. Anteil Zinsen Zahlungsverzug</t>
  </si>
  <si>
    <t>Sanz.amm. inquinamento acustico L.447/95</t>
  </si>
  <si>
    <t>Strafen akust. Luftverschmutzung G.447/95</t>
  </si>
  <si>
    <t>Magg. rit. pag. sanz.amm. inquinamento acustico L.447/95</t>
  </si>
  <si>
    <t>Erh. Zahlungsverzug Strafen akust. Luftverschmutzung G.447/95</t>
  </si>
  <si>
    <t>Spesenrückholung</t>
  </si>
  <si>
    <t>Interessi Maggior Rateazione - Territorio</t>
  </si>
  <si>
    <t>Zinsen Ratenzahlung - Gebiet</t>
  </si>
  <si>
    <t>Corrispettivo una tantum e incameramento polizza fideiussoria</t>
  </si>
  <si>
    <t>Pauschalentgelt und Einbehalt Bürgschaftspolice</t>
  </si>
  <si>
    <t>Interessi maggiore rateazione programma gioventu'</t>
  </si>
  <si>
    <t>Zinsen Ratenzahlung Jugendprogramm</t>
  </si>
  <si>
    <t>Rec.canone annuale utenti acque pubbliche-Reg.Sicilia int.magg.rateaz.</t>
  </si>
  <si>
    <t>Rückholg. Jahresgeb. Nutzg. öff. Wasser-Reg. Sizilien, Zinsen Ratenz.</t>
  </si>
  <si>
    <t>Recupero somme ex art. 15 L. 1402/51 sorte capitale</t>
  </si>
  <si>
    <t>Rückholg. Beträge gem. Art 15, G. 140/51 auf Kapital</t>
  </si>
  <si>
    <t>Recupero somme ex art. 15 L. 1402/51 - interessi</t>
  </si>
  <si>
    <t>Rückholg. Beträge gem. Art 15, G. 140/51 - Zinsen</t>
  </si>
  <si>
    <t>recupero premio incentivante UNIRE</t>
  </si>
  <si>
    <t>Rückholung Prämie UNIRE</t>
  </si>
  <si>
    <t>recupero premio incentivante UNIRE - interessi moratori</t>
  </si>
  <si>
    <t>Rückholung Prämie UNIRE - Verzugszinsen</t>
  </si>
  <si>
    <t>Recupero premio incentivante UNIRE - spese legali</t>
  </si>
  <si>
    <t>Rückholung Prämie UNIRE - Gerichtsspesen</t>
  </si>
  <si>
    <t>Tariffa Igiene Ambientale interessi</t>
  </si>
  <si>
    <t>Umwelthygienetarif Zinsen</t>
  </si>
  <si>
    <t>Recupero Crediti</t>
  </si>
  <si>
    <t>Affitti non riscossi</t>
  </si>
  <si>
    <t>Nicht eingehobene Mieten</t>
  </si>
  <si>
    <t>TARI - interessi maggiore rateazione</t>
  </si>
  <si>
    <t>TARI - Zinsen Ratenzahlung</t>
  </si>
  <si>
    <t>Contributo soggiorno DL 78/2010 Tributo</t>
  </si>
  <si>
    <t>Aufenthaltssteuer GD 78/2010 Steuer</t>
  </si>
  <si>
    <t>Contributo soggiorno DL 78/2010 Interessi</t>
  </si>
  <si>
    <t>Aufenthaltssteuer GD 78/2010 Zinsen</t>
  </si>
  <si>
    <t>Contributo soggiorno DL 78/2010 Sanzioni</t>
  </si>
  <si>
    <t>Aufenthaltssteuer GD 78/2010 Strafen</t>
  </si>
  <si>
    <t>M.E.F. Sanzione amministrativa interessi maggiore rateazione</t>
  </si>
  <si>
    <t>M.W.F. Verwaltungsstrafe Zinsen Ratenzahlung</t>
  </si>
  <si>
    <t>Verifiche di laboratorio art.5, c.5, D.M. 30/10/02, n. 275 - recupero spese</t>
  </si>
  <si>
    <t>Labortests Art. 5, Par. 5, M.D. Nr. 275 30.10.02 - Speseneinholung</t>
  </si>
  <si>
    <t>Verifiche di laboratorio art.5, c.5, D.M. 30/10/02, n. 275 - recupero spese di notifica</t>
  </si>
  <si>
    <t>Labortests Art. 5, Par. 5, M.D. Nr. 275 30.10.02 - Einholung Zustellungsspesen</t>
  </si>
  <si>
    <t>Imposta Municipale Unica</t>
  </si>
  <si>
    <t>Gemeindesteuer auf Immobilien</t>
  </si>
  <si>
    <t>Imposta Municipale Unica - interessi</t>
  </si>
  <si>
    <t>Gemeindesteuer auf Immobilien - Zinsen</t>
  </si>
  <si>
    <t>Imposta Municipale Unica - Sanzione</t>
  </si>
  <si>
    <t>Gemeindesteuer auf Immobilien - Strafe</t>
  </si>
  <si>
    <t>Imposta Municipale Unica - spese</t>
  </si>
  <si>
    <t>Gemeindesteuer auf Immobilien - Kosten</t>
  </si>
  <si>
    <t>Canoni concessione servizi aggiuntivi musei biblioteche archivi di Stato</t>
  </si>
  <si>
    <t>Konzessionsgebühren für Zusatzdienste Museen Bibliotheken Staatsarchive</t>
  </si>
  <si>
    <t>Sanzioni amm.ve per opere e impianti sprovvisti di A.U. di cui al all'art.12 del d. lgs 387/03</t>
  </si>
  <si>
    <t>Verwaltungsstrafen für Anlagen und Werke ohne Genehmigung laut Art.12 Lgs.D. 387/03</t>
  </si>
  <si>
    <t>Tassa automobilistica Reg.autonoma VDA</t>
  </si>
  <si>
    <t>Kfz-Steuer aut. Region Aostatal</t>
  </si>
  <si>
    <t>Tassa automobilistica Reg.autonoma VDA - interessi</t>
  </si>
  <si>
    <t>Kfz-Steuer aut. Region Aostatal - Zinsen</t>
  </si>
  <si>
    <t>Tassa automobilistica Reg.autonoma VDA - sanzione</t>
  </si>
  <si>
    <t>Kfz-Steuer aut. Region Aostatal - Strafe</t>
  </si>
  <si>
    <t>Tassa automobilistica Reg.autonoma VDA - spese di notifica</t>
  </si>
  <si>
    <t>Kfz-Steuer aut. Region Aostatal - Zustellungsspesen</t>
  </si>
  <si>
    <t>Spese procedura retta scuola</t>
  </si>
  <si>
    <t>Verfahrenskosten Schulgeld</t>
  </si>
  <si>
    <t>Recupero versamenti realizzazione opere statali soggette a VIA</t>
  </si>
  <si>
    <t>Einholg. Zahlungen UVP-pflichtiger staatlicher Bauten</t>
  </si>
  <si>
    <t>Recupero versamenti realizzazione opere statali soggette a VIA - interessi</t>
  </si>
  <si>
    <t>Einholg. Zahlungen UVP-pflichtiger staatlicher Bauten - Zinsen</t>
  </si>
  <si>
    <t>recupero versamenti realizzazione opere statali soggette a VIA - spese di notifica</t>
  </si>
  <si>
    <t>Einholg. Zahlungen UVP-pflichtiger staatlicher Bauten - Zustellungsspesen</t>
  </si>
  <si>
    <t>Recupero contributo per la verifica delle prescrizioni VIA</t>
  </si>
  <si>
    <t>Einholg. Beitrag Kontrolle der UVP-Vorschriften</t>
  </si>
  <si>
    <t>Recupero contributo per la verifica delle prescrizioni VIA - interessi</t>
  </si>
  <si>
    <t>Einholg. Beitrag Kontrolle der UVP-Vorschriften - Zinsen</t>
  </si>
  <si>
    <t>Recupero contributo per la verifica delle prescrizioni VIA - spese di notifica</t>
  </si>
  <si>
    <t>Einholg. Beitrag Kontrolle der UVP-Vorschriften - Zustellungsspesen</t>
  </si>
  <si>
    <t>Proventi diversi e recupero fondi (AAMS) - int. magg.rateaz.</t>
  </si>
  <si>
    <t>Versch. Erträge und Einholg. Mittel (AAMS) - Zinsen Ratenzahlung</t>
  </si>
  <si>
    <t>Contributo ex art.1, comma 110, L.239/2004 e DM 18/09/2006 - Spese istruttoria Mise</t>
  </si>
  <si>
    <t>Beitrag lt. Art. 1, Abs. 110, G.239/2004, und MD 18/09/2006 - Kosten Unters. MfWE</t>
  </si>
  <si>
    <t>Contributo spese istruttoria Mise ex art. 1, comma 110, L.239/2004 e DM 18/09/2006 int. moratori</t>
  </si>
  <si>
    <t>Kostenbeitrag Untersuchung MfWE lt. Art. 1, Abs. 110, G.239/2004, und MD 18/09/2006 - Verz.Zin</t>
  </si>
  <si>
    <t>Min.delle Pol. Agricole risarc danno a seguito di sentenza int.magg.rateaz.</t>
  </si>
  <si>
    <t>Min. Landwirtsch. Schadenersatz nach Urteil Zinsen Ratenzahlung</t>
  </si>
  <si>
    <t>Recupero crediti Reg.Sicilia - interessi maggiore rateazione</t>
  </si>
  <si>
    <t>Einholg. Forderungen Reg. Sizilien - Zinsen Ratenzahlung</t>
  </si>
  <si>
    <t>Penale ex L. 24 marzo 1989 n.122</t>
  </si>
  <si>
    <t>Strafe lt. G. Nr. 122 24. März 1989</t>
  </si>
  <si>
    <t>Penale ex L. 24 marzo 1989 n.122 - interessi</t>
  </si>
  <si>
    <t>Strafe lt. G. Nr. 122 24. März 1989 - Zinsen</t>
  </si>
  <si>
    <t>Penale ex L. 24 marzo 1989 n.122 - recupero spese</t>
  </si>
  <si>
    <t>Strafe lt. G. Nr. 122 24. März 1989 - Speseneinholung</t>
  </si>
  <si>
    <t>Recupero Contributo</t>
  </si>
  <si>
    <t>Einholung Beitrag</t>
  </si>
  <si>
    <t>Interessi Recupero Contributo</t>
  </si>
  <si>
    <t>Zinsen Einholung Beitrag</t>
  </si>
  <si>
    <t>Sanzione Recupero Contributo</t>
  </si>
  <si>
    <t>Strafe Einholung Beitrag</t>
  </si>
  <si>
    <t>Spese recupero Contributo</t>
  </si>
  <si>
    <t>Spesen Einholung Beitrag</t>
  </si>
  <si>
    <t>Demanio idrico - utilizzo senza titolo</t>
  </si>
  <si>
    <t>Öffenliches Wassergut - Nutzung ohne Anrecht</t>
  </si>
  <si>
    <t>Demanio idrico - utilizzo senza titolo - interessi</t>
  </si>
  <si>
    <t>Öffenliches Wassergut - Nutzung ohne Anrecht - Zinsen</t>
  </si>
  <si>
    <t>Demanio idrico - utilizzo senza titolo - spese</t>
  </si>
  <si>
    <t>Öffenliches Wassergut - Nutzung ohne Anrecht - Spesen</t>
  </si>
  <si>
    <t>Interessi per iscrizione a ruolo</t>
  </si>
  <si>
    <t>Zinsen Eintragung Hebeliste</t>
  </si>
  <si>
    <t>M.E.F. rec.somme indebite stipendi - interessi maggiore rateazione</t>
  </si>
  <si>
    <t>M.W.F. Einholg. nicht gesch. Lohnsummen - Zinsen Ratenzahlung</t>
  </si>
  <si>
    <t>TARES - interessi maggiore rateazione</t>
  </si>
  <si>
    <t>TARES - Zinsen Ratenzahlung</t>
  </si>
  <si>
    <t>Corpo forestale dello Stato - Recupero crediti a seguito di sentenza del tribunale</t>
  </si>
  <si>
    <t>Staatl. Forstbehörde - Einholg. Guthaben nach Gerichtsurteil</t>
  </si>
  <si>
    <t>Mi.P.A.A.F. - canone di locazione degli alloggi di servizio</t>
  </si>
  <si>
    <t>Min. Lw.E.F. - Pachtgebühr Diensträumlichkeiten</t>
  </si>
  <si>
    <t>Mi.P.A.F. - canone di locazione degli alloggi di servizio - interessi</t>
  </si>
  <si>
    <t>Min. Forst- Landw. - Pachtgebühr Diensträumlichkeiten - Zinsen</t>
  </si>
  <si>
    <t>Mi.P.A.A.F. - Vendita prodotti</t>
  </si>
  <si>
    <t>Min. Lw.E.F. - Produktverkauf</t>
  </si>
  <si>
    <t>Mi.P.A.F. - Vendita prodotti - interessi</t>
  </si>
  <si>
    <t>Min. Forst- Landw. - Verkauf von Produkten - Zinsen</t>
  </si>
  <si>
    <t>Mi.P.A.A.F. - Risarcimento Danno Erariale - ex art. 2 DPR 260/98</t>
  </si>
  <si>
    <t>Min. Lw.E.F. - Ersatz Schaden Staatskasse lt. Art. 2 DPR 260/98</t>
  </si>
  <si>
    <t>Mi.P.A.F. - Risarcimento Danno Erariale - ex art. 2 DPR 260/98 - interessi</t>
  </si>
  <si>
    <t>Mi.P.A.F. Risarcimento Danno Erariale ex art 2 DPR 260 98 interessi</t>
  </si>
  <si>
    <t>Cassa Italiana Geometri interessi maternita'</t>
  </si>
  <si>
    <t>Italienische Geometerkasse Zinsen Mutterschaftsbeitrag</t>
  </si>
  <si>
    <t>Cassa Italiana Geometri interessi soggettivo accessorio</t>
  </si>
  <si>
    <t>Italienische Geometerkasse Zinsen subj. Zusatzbeitrag</t>
  </si>
  <si>
    <t>Cassa Italiana Geometri interessi spese procedure esecutive</t>
  </si>
  <si>
    <t>Italienische Geometerkasse Zinsen Vollstreckungsspesen</t>
  </si>
  <si>
    <t>Cassa Italiana Geometri interessi dilazione soggettivo minimo</t>
  </si>
  <si>
    <t>Italienische Geometerkasse Zinsen Aufschub subj. Mindestbeitrag</t>
  </si>
  <si>
    <t>Cassa Italiana Geometri interessi dilazione soggettivo autoliquidazione</t>
  </si>
  <si>
    <t>Italienische Geometerkasse Zinsen Aufschub subj. Beitrag Eigenliquid.</t>
  </si>
  <si>
    <t>Cassa Italiana Geometri interessi dilazione integrativo minimo</t>
  </si>
  <si>
    <t>Italienische Geometerkasse Zinsen Aufsch. Mindestergänzungsbeitr.</t>
  </si>
  <si>
    <t>Cassa Italiana Geometri interessi dilazione integrativo autoliquidazione</t>
  </si>
  <si>
    <t>Italienische Geometerkasse Zinsen Aufschub Erg.beitrag Eigenliquid.</t>
  </si>
  <si>
    <t>Cassa Italiana Geometri interessi dilazione maternita'</t>
  </si>
  <si>
    <t>Italienische Geometerkasse Zinsen Aufschub Mutterschaft</t>
  </si>
  <si>
    <t>Cassa Italiana Geometri interessi dilazione soggettivo accessorio</t>
  </si>
  <si>
    <t>Italienische Geometerkasse Zinsen Aufschub subj. Zusatzbeitrag</t>
  </si>
  <si>
    <t>Cassa Italiana Geometri maggiorazione soggettivo accessorio</t>
  </si>
  <si>
    <t>Italienische Geometerkasse subj. Aufschlag 0,40% Zusatz</t>
  </si>
  <si>
    <t>Cassa Italiana Geometri maggiorazione 0,40% dilazione soggettivo minimo</t>
  </si>
  <si>
    <t>Italienische Geometerkasse Aufschlag 0,40% Aufschub subj. Mindestbeitr.</t>
  </si>
  <si>
    <t>Cassa Italiana Geometri maggiorazione 0,40% dilazione soggettivo autoliquidazione</t>
  </si>
  <si>
    <t>Italienische Geometerkasse Aufschlag 0,40% Aufschub subj. Beitr. Eigenliquid.</t>
  </si>
  <si>
    <t>Cassa Italiana Geometri maggiorazione 0,40% dilazione integrativo minimo</t>
  </si>
  <si>
    <t>Italienische Geometerkasse Aufschlag 0,40% Aufschub min. Ergänzungsbeitr.</t>
  </si>
  <si>
    <t>Cassa Italiana Geometri maggiorazione 0,40% dilazione integrativo autoliquidazione</t>
  </si>
  <si>
    <t>Italienische Geometerkasse Aufschlag 0,40% Ratenzahl. Erg. Eigenliquid.</t>
  </si>
  <si>
    <t>Cassa Italiana Geometri maggiorazione 0,40% dilazione maternita'</t>
  </si>
  <si>
    <t>Italienische Geometerkasse Aufschlag 0,40% Aufschub Mutterschaft</t>
  </si>
  <si>
    <t>Cassa Italiana Geometri maggiorazione 0,40% dilazione soggettivo accessorio</t>
  </si>
  <si>
    <t>Italienische Geometerkasse Aufschlag 0,40% Aufschub subj. Zusatzbeitrag</t>
  </si>
  <si>
    <t>Cassa Italiana Geometri contributo soggettivo accessorio omesso</t>
  </si>
  <si>
    <t>Italienische Geometerkasse subj. Zusatzbeitr. nicht bezahlt</t>
  </si>
  <si>
    <t>Contributo unificato spese atti giudiziari  D.P.R. 115 30/05/2002 - Reg. Sicilia</t>
  </si>
  <si>
    <t>Einheitsbeitrag Gerichtsspesen DPR 115 30.05.2002 - Reg. Sizilien</t>
  </si>
  <si>
    <t>Contributo unificato spese atti giudiziari  D.P.R. 115 30/05/2002 interessi - Reg. Sicilia</t>
  </si>
  <si>
    <t>Einheitsbeitrag Gerichtsspesen DPR 115 30/05/2002 Zinsen Reg Sizilien</t>
  </si>
  <si>
    <t>Contributo unificato spese atti giudiziari D.P.R. 115 30/05/2002  sanzione - Reg. Sicilia</t>
  </si>
  <si>
    <t>Einheitsbeitrag Gerichtsspesen DPR 115 30/05/2002 Strafe Reg Sizilien</t>
  </si>
  <si>
    <t>Sanzioni Pecuniarie - conciliazione</t>
  </si>
  <si>
    <t>Geldstrafen Einigung</t>
  </si>
  <si>
    <t>Sanz.amm. per violazioni disp.in materia di demanio marittimo int.magg.rateaz</t>
  </si>
  <si>
    <t>Verw.str. Verstöße gg. Vorschriften Meeresbereich Zinsen Ratenzahlung</t>
  </si>
  <si>
    <t>Contributo unificato processo tributario invito al pagamento - Art. 248 D.P.R. 30/05/2002 n. 115</t>
  </si>
  <si>
    <t>Einheitsbeitrag Steuerverfahren Zahlungsauffroderung Art.248, DPR 115 30.05.2002</t>
  </si>
  <si>
    <t>Contributo unificato processo tributario - interessi - Art. 16, c.1 D.P.R. 30/05/2002 n. 115</t>
  </si>
  <si>
    <t>Einheitsbeitrag Steuerverfahren - Zinsen - Art. 16, P. 1, DPR 115 30.05.2002</t>
  </si>
  <si>
    <t>Contributo unificato processo tributario - sanzione - Art. 16, c.1-bis D.P.R. 30/05/2002 n. 115</t>
  </si>
  <si>
    <t>Einheitsbeitrag Steuerverfahren - Strafe - Art. 16, P. 1-bis, DPR 115 30.05.2002</t>
  </si>
  <si>
    <t>Commissione garanzia</t>
  </si>
  <si>
    <t>Garantiekommission</t>
  </si>
  <si>
    <t>Commissione garanzia - interessi</t>
  </si>
  <si>
    <t>Garantiekommission - Zinsen</t>
  </si>
  <si>
    <t>Rec. spese Sanz. Amm.ve l. 689/81 (Amm. Com.le) Min. Pol. Agric. Ispettorato Ripartimentale Foreste</t>
  </si>
  <si>
    <t>Einh. Spesen Verw.Str. G 689/81 (Gemeindeverw.) Min. Landwirtschaft Inspektorat Abt. Forstwirt.</t>
  </si>
  <si>
    <t>Tariffa Igiene Ambientale Sanzione</t>
  </si>
  <si>
    <t>Umweltabgabe Strafe</t>
  </si>
  <si>
    <t>Sanz. Amm.ve L. 689/81 Amministrazione Comunale (Camera di Commercio)</t>
  </si>
  <si>
    <t>Verw.Str. G. 689/81 Gemeindeverwaltung (Handelskammer)</t>
  </si>
  <si>
    <t>Magg.ne Rit. Pag. L. 689/81 Amministrazione Comunale (Camera di Commercio)</t>
  </si>
  <si>
    <t>Aufschl. Zahlungsverz. G. 689/81 Gemeindeverwaltung (Handelskammer)</t>
  </si>
  <si>
    <t>Ministero Politiche Agricole e Forestali Serv.Cites - Sanzioni legge 689/81- Reg.Sicilia</t>
  </si>
  <si>
    <t>Ministerium Forst- und Landwirtschaft CITES - Strafen Ges. 689/81 - Region Sizilien</t>
  </si>
  <si>
    <t>Ministero Politiche Agricole e Forestali Serv.Cites - Interessi legge 689/81- Reg.Sicilia</t>
  </si>
  <si>
    <t>Ministerium Forst- und Landwirtschaft CITES - Zinsen Ges. 689/81 - Region Sizilien</t>
  </si>
  <si>
    <t>Ministero Politiche Agricole e Forestali serv. cites - spese - Reg.Sicilia</t>
  </si>
  <si>
    <t>Min. Forst- und Landwirtschaft CITES - Spesen - Region Sizilien</t>
  </si>
  <si>
    <t>Recupero Spese L. 689/81 Amministrazione Comunale (Camera di Commercio)</t>
  </si>
  <si>
    <t>Eintr. Spesen 689/81 Gemeindeverwaltung (Handelskammer)</t>
  </si>
  <si>
    <t>Min.delle Comunicazioni-legge 488/1999 e succ.mod. int.magg.rateaz.</t>
  </si>
  <si>
    <t>Min. Kommunikation-G. 488/1999 i.g.F. Zinsen Ratenzahlung</t>
  </si>
  <si>
    <t>Risarcmento danno erariale interessi - int.magg.rateazione</t>
  </si>
  <si>
    <t>Schadenersatz Staatskasse Zinsen - Zinsen Ratenzahlung</t>
  </si>
  <si>
    <t>Risarcimento danno erariale Reg.Sicilia - int. maggiore rateazione</t>
  </si>
  <si>
    <t>Schadenersatz Staatskasse Zinsen Reg. Sizilien  - Zinsen Ratenzahlung</t>
  </si>
  <si>
    <t>Tassa concessione governativa regionale Reg.Sicilia -sanzione</t>
  </si>
  <si>
    <t>Regionale staatliche Konzessionsgebühr Reg. Sizilien - Strafe</t>
  </si>
  <si>
    <t>Recupero spese Reg.Sicilia</t>
  </si>
  <si>
    <t>Spesenrückholung Reg. Sizilien</t>
  </si>
  <si>
    <t>Consiglio dei Ministri - interessi maggiore rateazione</t>
  </si>
  <si>
    <t>Ministerrat - Zinsen Ratenzahlung</t>
  </si>
  <si>
    <t>Consorzio bonifica e miglioramento fondiario - terreni</t>
  </si>
  <si>
    <t>Bonifizierungs-und Bodenverbesserungskonsortium - Grund</t>
  </si>
  <si>
    <t>Consorzio bonifica e miglioramento fondiario - fabbricati</t>
  </si>
  <si>
    <t>Bonifizierungs-und Bodenverbesserungskonsortium - Gebäude</t>
  </si>
  <si>
    <t>Canoni coattivi interessi maggiore rateazione</t>
  </si>
  <si>
    <t>Pflichtgebühren Zinsen Ratenzahlung</t>
  </si>
  <si>
    <t>Diritti di cancelleria e segreteria giudiziaria int.magg.rateaz.</t>
  </si>
  <si>
    <t>Gerichtskanzlei- und Sekretariatsgebühren Zinsen Ratenzahlg.</t>
  </si>
  <si>
    <t>EPAP Ente di previdenza ed assistenza pluricategoriale - interessi magg.rateaz.</t>
  </si>
  <si>
    <t>EPAP - Beufsgruppenübergr. Sozialvorsorgeeinrichtung - Zinsen Ratenzahlung</t>
  </si>
  <si>
    <t>M.E.F. sanzione amm.art.58 d.lgv.231/07 int. crediti delle amm.ni dello stato -int.magg.rateaz.</t>
  </si>
  <si>
    <t>M.W.F. Verw.Str. Art. 58, Leg.D. 231/07 Zin. Verbindl. Staatsverw. - Zinsen Ratenzahlung</t>
  </si>
  <si>
    <t>Rec. rimborsi vari relativi quota di cofinanziamento reg. per assegnazione e trasf. Extraregionali</t>
  </si>
  <si>
    <t>Einholg. Vergütungen reg. Mitfinanzierungsanteil Zuweisung und außerreg. Dienstreisen</t>
  </si>
  <si>
    <t>Recupero proventi delle miniere e delle acque minerali(  reg.sic. ) - int.magg.rateaz</t>
  </si>
  <si>
    <t>Eintr. Erträge Minen und Mineralwasser (Reg. Siz.) - Zinsen Ratenzahlung</t>
  </si>
  <si>
    <t>Diritti di rogito sui contratti - interessi</t>
  </si>
  <si>
    <t>Beurkundungsgebühr für Verträge - Zinsen</t>
  </si>
  <si>
    <t>Sanz.amm.ve ex art.28 l.r. 10/99 (provincia) reg.Sicilia - int.magg.rateaz.</t>
  </si>
  <si>
    <t>Verwaltungsstrafen lt. Art. 28, RG 10/99 (Provinz) Reg. Sizilien - Zinsen Ratenzahlg.</t>
  </si>
  <si>
    <t>Contributo spese istruttorie MISE ex art 1 comma 110, L 239/2004 e DM 18/09/2006 spese notifica</t>
  </si>
  <si>
    <t>Beitrag Unters.spesen MWE lt. Art 1 P. 110, G 239/2004 und MD 18/09/2006 Zustellungssp.</t>
  </si>
  <si>
    <t>Entrate eventuali e diverse del M.E.F.</t>
  </si>
  <si>
    <t>Allfällige andere Einnahmen des MWF</t>
  </si>
  <si>
    <t>Recupero bonus bebe' legge 266/2005</t>
  </si>
  <si>
    <t>Einholung Kinderbeitrag Ges. 266/2005</t>
  </si>
  <si>
    <t>Recupero bonus bebe' legge 266/2005 -interessi legali</t>
  </si>
  <si>
    <t>Einholung Kinderbeitrag Ges. 266/2005 - ges. Zinsen</t>
  </si>
  <si>
    <t>Recupero bonus bebe' legge 266/2005  spese di bollo per quietanza</t>
  </si>
  <si>
    <t>Einholung Kinderbeitrag Ges. 266/2005 - Stempelgebühren für Quittung</t>
  </si>
  <si>
    <t>Recupero bonus bebe' legge 266/2005 - spese di notifica ingiunzione</t>
  </si>
  <si>
    <t>Einholung Kinderbeitrag Ges. 266/2005 - Zustellungsspesen Mahnschreiben</t>
  </si>
  <si>
    <t>Tariffa fitosanitaria art.55 d. lgs 214 del 19/08/2005 -int.magg.rateaz.</t>
  </si>
  <si>
    <t>Abgabe für Pflanzenimport und -export Art. 55 GvD 214, 19.08.2005</t>
  </si>
  <si>
    <t>Recupero spese di notifica Regione Sicilia</t>
  </si>
  <si>
    <t>Einholung Zustellungsspesen Region Sizilien</t>
  </si>
  <si>
    <t>Diritti aeroportuali - recupero spese</t>
  </si>
  <si>
    <t>Flughafengebühren - Speseneinholung</t>
  </si>
  <si>
    <t>Sanz 1 - Sanzioni ex art. 1174 c.d.n</t>
  </si>
  <si>
    <t>Str. 1 - Strafen gem. Art. 1174 Navigationskodex</t>
  </si>
  <si>
    <t>Maggiorazione per ritardato pagamento</t>
  </si>
  <si>
    <t>Aufschlag bei Zahlungsverzug</t>
  </si>
  <si>
    <t>Sanz 2 - Sanzioni ex apt-26 Enac 3/07/2007 (inquinamento acustico)</t>
  </si>
  <si>
    <t>Str. 2 - Strafe gem. APT 26 ENAC 23/2007 (Lärmverschmutzung)</t>
  </si>
  <si>
    <t>Sanz 4 - Sanzioni ex d.lgs 4/10/2007 n.172 (violazione bande orarie)</t>
  </si>
  <si>
    <t>Str. 4 - Strafe gem. GvD Nr. 172, 4.10.2007 (Verstoß Zeitspannen)</t>
  </si>
  <si>
    <t>Sanz 3 - Sanzioni violazione Reg. Cee 261/2004 apt Enac  23/2007</t>
  </si>
  <si>
    <t>Str. 3 - Strafe Verstoß Verord. EWG 261/2004 APT ENAC 23/2007</t>
  </si>
  <si>
    <t>Ingiunzioni di pagamento -ex dlgs 250/97 art. 7</t>
  </si>
  <si>
    <t>Zahlungsaufforderung gem. Art. 7, GvD 250/97</t>
  </si>
  <si>
    <t>Recupero spese (notifica e amministrative)</t>
  </si>
  <si>
    <t>Einholung von Spesen (Zustellung und Verwaltung)</t>
  </si>
  <si>
    <t>Interessi maggiore rateazione-Min.Svil. Economico</t>
  </si>
  <si>
    <t>Zinsen Ratenzahlung-Min. wirtsch. Entw.</t>
  </si>
  <si>
    <t>Sanzioni Amministrative - D.lgs 306/2002 - MIPAAF</t>
  </si>
  <si>
    <t>Verwaltungsstrafen - GvD 306/2002 - MIPAAF</t>
  </si>
  <si>
    <t>Sanzioni Amministrative-D.Lgs 306/200 2- AGEA</t>
  </si>
  <si>
    <t>Verwaltungsstrafen - GvD 306/2002 - AGEA</t>
  </si>
  <si>
    <t>Tassa Ambientale Rifiuti e Servizi - TARES - interessi</t>
  </si>
  <si>
    <t>Steuer für Müll und Gemeindedienste  - TARES - Zinsen</t>
  </si>
  <si>
    <t>Tassa Ambientale Rifiuti e Servizi - TARES - Spese</t>
  </si>
  <si>
    <t>Steuer für Müll und Gemeindedienste  - TARES - Spesen</t>
  </si>
  <si>
    <t>I.M.U. - interessi maggiore rateazione</t>
  </si>
  <si>
    <t>I.M.U. - Zinsen Ratenzahlung</t>
  </si>
  <si>
    <t>M.E.F. Violazioni amm.- interessi maggiore rateazione</t>
  </si>
  <si>
    <t>M.W.F. Admin. Übertretung - Zinsen Ratenzahlung</t>
  </si>
  <si>
    <t>Banca d'Italia - Interessi maggiore rateazione</t>
  </si>
  <si>
    <t>Banca d'Italia - Zinsen Ratenzahlung</t>
  </si>
  <si>
    <t>TARI - Tassa sui Rifiuti - Legge 27/12/2013, n.147</t>
  </si>
  <si>
    <t>TARI - Abfallgebühr - Ges. Nr. 147, 27.12.2013</t>
  </si>
  <si>
    <t>TARI - Tassa sui Rifiuti - Legge 27/12/2013, n.147 - Tributo Provinciale</t>
  </si>
  <si>
    <t>TARI - Abfallgebühr - Ges. Nr. 147, 27.12.2013 - Prov.Abgabe</t>
  </si>
  <si>
    <t>TARI - Tassa sui Rifiuti - Legge 27/12/2013, n. 147 - comprensivo di Tributo Provinciale</t>
  </si>
  <si>
    <t>TARI - Müllsteuer - Ges. Nr. 147, 27.12.2013 - inklusive Provinzabgabe</t>
  </si>
  <si>
    <t>Collegio Regionale dei Periti Agrari</t>
  </si>
  <si>
    <t>Regionales Kollegium der Agrarexperten</t>
  </si>
  <si>
    <t>Contributi obbligatori Cassa Previdenza Ragionieri</t>
  </si>
  <si>
    <t>Zinsen PflichtabgabenVorsorgekasse Rechnungsführer</t>
  </si>
  <si>
    <t>Interessi contrbuti obbligatori - Cassa Previdenza Ragionieri</t>
  </si>
  <si>
    <t>Zinsen Pflichtabgaben - Vorsorgekasse Rechnungsführer</t>
  </si>
  <si>
    <t>Sanzioni - Cassa Previdenza Ragionieri</t>
  </si>
  <si>
    <t>Strafen - Vorsorgekasse Rechnungsführer</t>
  </si>
  <si>
    <t>Spese legali - Cassa Previdenza Ragionieri</t>
  </si>
  <si>
    <t>Gerichtsspesen - Vorsorgekasse Rechnungsführer</t>
  </si>
  <si>
    <t>Imposte di bollo - interessi di maggiore rateazione</t>
  </si>
  <si>
    <t>Stempelgebühren - Zinsen Ratenzahlung</t>
  </si>
  <si>
    <t>Sanz.Ammin.l.689/81 amm.reg.Tesor.Regione Sicilia</t>
  </si>
  <si>
    <t>Verw.Str. G. 689/81 Reg.verw. Schatzamt Reg. Sizilien</t>
  </si>
  <si>
    <t>maggiorazione rit.pagamenti L.689/81 amm.reg.- Tesor.Reg.Sicilia</t>
  </si>
  <si>
    <t>Aufschl. Rückh. Zahlg. G. 689/81 Reg.verw. - Schatza. Reg. Sizilien</t>
  </si>
  <si>
    <t>Recuper spese di notifica l.689/81 amm.reg.- Tesor.Regione Sicilia</t>
  </si>
  <si>
    <t>Einh. Zustellungsspesen G. 689/81 Reg.verw. - Schatzamt Reg. Sizilien</t>
  </si>
  <si>
    <t>Tassa ambientale rifiuti e servizi - TARES - sanzioni</t>
  </si>
  <si>
    <t>Abfall- und Umweltgebühr - TARES - Strafen</t>
  </si>
  <si>
    <t>Rec. e rimborsi vari  del sett. pubblico allargato -Reg.Sicilia-int.magg.rateaz.</t>
  </si>
  <si>
    <t>Einh. versch. Rückerst. weit. öff. Bereich - Reg. Sizilien - Zinsen Ratenzahlung</t>
  </si>
  <si>
    <t>imposta di soggiorno - imposta</t>
  </si>
  <si>
    <t>Aufenthaltssteuer - Steuer</t>
  </si>
  <si>
    <t>imposta di soggiorno - interessi</t>
  </si>
  <si>
    <t>Aufenthaltssteuer - Zinsen</t>
  </si>
  <si>
    <t>imposta di soggiorno - sanzioni</t>
  </si>
  <si>
    <t>Aufenthaltssteuer - Strafen</t>
  </si>
  <si>
    <t>Versamento di somme a favore del bilancio dello Stato</t>
  </si>
  <si>
    <t>Einzahlung von Beträgen zug. Staatsbilanz</t>
  </si>
  <si>
    <t>Zinsen auf Forderungen der staatl. Behörden</t>
  </si>
  <si>
    <t>Annualita' ammortamento prov/comuni/corpi morali perdebiti verso lo Stato dilaz speciali convenzioni</t>
  </si>
  <si>
    <t>Jahresbetr. Amort. Prov./Gem./jur. Pers. für Schulden gegen. Staat Ratenzahlg. nach Sonderabk.</t>
  </si>
  <si>
    <t>Quota interessi 0,50 % su importo costruzione, canoni di locazione di alloggi costruiti dallo Stato</t>
  </si>
  <si>
    <t>Zinssatz 0,50 % auf Beträge für Bau, Miete für vom Staat gebaute Unterkünfte</t>
  </si>
  <si>
    <t>Recupero Somme indebitamente percepite</t>
  </si>
  <si>
    <t>Einholg. widerrechtlich erhaltener Beträge</t>
  </si>
  <si>
    <t>Rivalutazione Monetaria</t>
  </si>
  <si>
    <t>Währungsausgleich</t>
  </si>
  <si>
    <t>Tariffa Metrologica Legale</t>
  </si>
  <si>
    <t>Gesetzliche Messgebühr</t>
  </si>
  <si>
    <t>Tariffa Metrologica Legale IVA</t>
  </si>
  <si>
    <t>Gesetzliche Messgebühr MwSt.</t>
  </si>
  <si>
    <t>Tariffa Metrologica Legale - Interessi Legali</t>
  </si>
  <si>
    <t>Gesetzliche Messgebühr - gesetzliche Zinsen</t>
  </si>
  <si>
    <t>Tariffa Metrologica Legale - Spese</t>
  </si>
  <si>
    <t>Gesetzliche Messgebühr - Spesen</t>
  </si>
  <si>
    <t>Contributo unificato processo tributario - interessi magg.rateazione</t>
  </si>
  <si>
    <t>Einheitsbeitrag Steuerverfahren - Zinsen Ratenzahlung</t>
  </si>
  <si>
    <t>Entrate eventuali e diverse concernenti M.E.F. interessi magg.rateaz.</t>
  </si>
  <si>
    <t>Allfällige versch. Einnahmen betr. M.W.F. Zinsen Ratenzahlung</t>
  </si>
  <si>
    <t>Strafe für Zahlungsverzug Konzessionsgebühr</t>
  </si>
  <si>
    <t>Rivalut. ammende per contravv. in materia di igiene, salute e sicur. sul lav. Art.9,c.2,D.L. 76/2013</t>
  </si>
  <si>
    <t>Neubew. Strafen f. Verst. Hygiene, Gesundheit und Sicherheit am Arb.platz Art. 9, P. 2, GD 76/2013</t>
  </si>
  <si>
    <t>Maggior. Art.27 L.689/81 rivalut. ammende per contravv. in mat.di igiene, salute e sicurez. sul lav.</t>
  </si>
  <si>
    <t>Aufschl. Art. 27 G.689/81 Neubew. Strafen f. Verst. Hygiene, Gesundheit und Sicherheit am Arb.platz</t>
  </si>
  <si>
    <t>Imposta di bollo sanz. - interessi maggiore rateaz.</t>
  </si>
  <si>
    <t>Stempelgebühr Strafe - Zinsen Ratenzahlung</t>
  </si>
  <si>
    <t>Spese di analisi sostenute dall'amm.ne sanz.amm.ve l.689/81 int.magg.rateaz.</t>
  </si>
  <si>
    <t>Analysespesen der öff. Verw. Verwaltungsstrafen G. 689/81 Zinsen Ratenzahlung</t>
  </si>
  <si>
    <t>Min.Giustizia-int.magg. rateaz.</t>
  </si>
  <si>
    <t>Justizministerium - Zinsen Ratenzahlung</t>
  </si>
  <si>
    <t>Contributo Oneri Funzionamento AGCM di cui all'Art.10 C. 7ter e 7quater L. 287/90</t>
  </si>
  <si>
    <t>Betriebsbeitrag Wettbewerbsbehörde AGCM lt. Art. 10, P. 7ter und 7quater, G. 287/90</t>
  </si>
  <si>
    <t>Interessi ritard. pagam.  contr. oneri  funz. AGCM di cui all'Art 10 c. 7ter e 7quater, l. 287/90</t>
  </si>
  <si>
    <t>Zinsen Zahlg.verz. Spesenbeitr. Funkt. AGCM lt. Art. 10, P. 7ter/7quater, G. 287/90</t>
  </si>
  <si>
    <t>Aumento delle sanzioni amm.ve di cui all'art. 14, co.1, lett. b) e c) - D.L. 23/12/2013, n. 145</t>
  </si>
  <si>
    <t>Erh. Verw.Strafen laut Art. 14, P. 1, Buchst. b) und c) - GD Nr. 145, 23.12.2013</t>
  </si>
  <si>
    <t>Maggioraz. - art. 27 L. 689/81 - sull'aumento sanz. amm. art. 14, co. 1, lett. b/c - D.L. 145/2013</t>
  </si>
  <si>
    <t>Aufschlag - Art. 27 G. 689/81 - Erh. Verw.Strafen Art. 14, P. 1, Buch. b/c - GD Nr. 145/2013</t>
  </si>
  <si>
    <t>Sanzione amm. tassa d' archivio (art.13 D.lgs. 471/1992)</t>
  </si>
  <si>
    <t>Verw.Strafe Archivierungsgebühr (Art.13 GvD 471/1992)</t>
  </si>
  <si>
    <t>Sanzione amm. tassa d' archivio (ART.13 D.lgs. 471/1992)- interessi</t>
  </si>
  <si>
    <t>Verw.Strafe Archivierungsgebühr (Art.13 GvD 471/1992) - Zinsen</t>
  </si>
  <si>
    <t>Sanzione amm. tassa  r.g.t. (art.13 d.lgs. 471/1992)</t>
  </si>
  <si>
    <t>Verw.Strafe Steuer Testamentregister r.g.t. (Art.13 GvD 471/1992)</t>
  </si>
  <si>
    <t>Sanzione amm. tassa  r.g.t. (art.13 d.lgs. 471/1992) - interessi</t>
  </si>
  <si>
    <t>Verw.Strafe Steuer Testamentregister r.g.t. (Art.13 GvD 471/1992) - Zinsen</t>
  </si>
  <si>
    <t>Sanzione amm. contributo cassa n.n. (art.69 dpr.131/86)</t>
  </si>
  <si>
    <t>Verw.Strafe Beitrag Nat. Notariatskasse (Art. 69 DPR 131/86)</t>
  </si>
  <si>
    <t>Sanzione amm. contributo cassa n.n. (art.69 dpr.131/86) - interessi</t>
  </si>
  <si>
    <t>Verw.Strafe Beitrag Nat. Notariatskasse (Art. 69 DPR 131/86) - Zinsen</t>
  </si>
  <si>
    <t>Sanzione amm. contributo Consiglio n.n. (art.69 dpr.131/86)</t>
  </si>
  <si>
    <t>Verw.Strafe Beitrag Nat. Notariatsrat (Art. 69 DPR 131/86)</t>
  </si>
  <si>
    <t>Sanzione amm. contributo Consiglio n.n. (art.69 dpr.131/86) - interessi</t>
  </si>
  <si>
    <t>Verw.Strafe Beitrag Nat. Notariatsrat (Art. 69 DPR 131/86) - Zinsen</t>
  </si>
  <si>
    <t>Tassa d'archivio (art.2  D.M. Giustizia n. 265/2012)</t>
  </si>
  <si>
    <t>Archivierungsgebühr (Art. 2, Dekr. Justizmin. Nr. 265/2012)</t>
  </si>
  <si>
    <t>Tassa d'archivio (art.2  D.M. Giustizia n. 265/2012) - interessi</t>
  </si>
  <si>
    <t>Archivierungsgebühr (Art. 2, Dekr. Justizmin. Nr. 265/2012) - Zinsen</t>
  </si>
  <si>
    <t>Tassa R.G.T. (art.3 D.M.Ggiustizia n. 265/2012)</t>
  </si>
  <si>
    <t>Steuer Testamentregister R.G.T. (Art. 3, Dekr. Justizmin. Nr. 265/2012)</t>
  </si>
  <si>
    <t>Tassa R.G.T. (art.3 D.M.Ggiustizia n. 265/2012) - interessi</t>
  </si>
  <si>
    <t>Steuer Testamentregister R.G.T. (Art. 3, Dekr. Justizmin. Nr. 265/2012) - Zinsen</t>
  </si>
  <si>
    <t>Contributo Cassa N.N. (art.4  D.M. Giustizia n. 265/2012)</t>
  </si>
  <si>
    <t>Beitrag Nat. Notariatskasse (Art. 4, Dekr. Justizmin. Nr. 265/2012)</t>
  </si>
  <si>
    <t>Contributo Cassa N.N. (art.4  D.M. Giustizia n. 265/2012) - interessi</t>
  </si>
  <si>
    <t>Beitrag Nat. Notariatskasse (Art. 4, Dekr. Justizmin. Nr. 265/2012) - Zinsen</t>
  </si>
  <si>
    <t>Contributo Consiglio N.N. (art.4 D.M. Giustizia n. 265/2012)</t>
  </si>
  <si>
    <t>Beitrag Nat. Notariatsrat (Art. 4, Dekr. Justizmin. Nr. 265/2012)</t>
  </si>
  <si>
    <t>Contributo Consiglio N.N. (art.4 D.M. Giustizia n. 265/2012) - interessi</t>
  </si>
  <si>
    <t>Beitrag Nat. Notariatsrat (Art. 4, Dekr. Justizmin. Nr. 265/2012) - Zinsen</t>
  </si>
  <si>
    <t>D. Interministeriale 10/09/2009 artt. 7 e 9 -int. maggiore rateazione</t>
  </si>
  <si>
    <t>Interministerielles D. 10.09.2009 Art. 7 und 9 - Zinsen Ratenzahlung</t>
  </si>
  <si>
    <t>Rec. rimborsi vari relativi quota  cofinanziamento reg.  assegn. e trasf. Extraregionali -int.</t>
  </si>
  <si>
    <t>Einh. versch. Rückerst. betr. Anteil reg. Konfinanz. Zuweis. und Dienstf. außerh. Reg. - Zinsen</t>
  </si>
  <si>
    <t>Tassa Ambientale Rifiuti e Servizi  TARES - quota servizi indivisibili</t>
  </si>
  <si>
    <t>Müllentsorgungssteuer TARES - Anteil nicht trennbare Dienste</t>
  </si>
  <si>
    <t>Vendita prodotti forestali demaniali Reg.Sicilia</t>
  </si>
  <si>
    <t>Verkauf Produkte staatl. Forstgebiete Reg. Sizilien</t>
  </si>
  <si>
    <t>Interessi su vendita prodotti forestali demaniali Reg.Sicilia</t>
  </si>
  <si>
    <t>Zinsen Verkauf Produkte staatl. Forstgebiete Reg. Sizilien</t>
  </si>
  <si>
    <t>Canone annuo fitti e fabbricati Reg.Sicilia</t>
  </si>
  <si>
    <t>Jahresgebühr Mieten und Gebäude Reg. Sizilien</t>
  </si>
  <si>
    <t>Interessi su canone annuo fitti e fabbricati Reg.Sicilia</t>
  </si>
  <si>
    <t>Zinsen Jahresgebühr Mieten und Gebäude Reg. Sizilien</t>
  </si>
  <si>
    <t>Canone annuo concessione terreni Reg. Sicilia</t>
  </si>
  <si>
    <t>Jahresgebühr Grundkonzession Reg. Sizilien</t>
  </si>
  <si>
    <t>Interessi su canone annuo concessione terreni Reg. Sicilia</t>
  </si>
  <si>
    <t>Zinsen Jahresgebühr Grundkonzession Reg. Sizilien</t>
  </si>
  <si>
    <t>Concessione pascolo Reg. Siclia</t>
  </si>
  <si>
    <t>Weidekonzession Reg. Sizilien</t>
  </si>
  <si>
    <t>Interessi su concessione pascolo Reg. Siclia</t>
  </si>
  <si>
    <t>Zinsen Weidekonzession Reg. Sizilien</t>
  </si>
  <si>
    <t>Entrate diverse e spese di notifica Reg. Sicilia</t>
  </si>
  <si>
    <t>Versch. Einkünfte und Zustellungsspesen Reg. Sizilien</t>
  </si>
  <si>
    <t>Interessi su entrate diverse e spese di notifica Reg. Sicilia</t>
  </si>
  <si>
    <t>Zinsen versch. Einkünfte und Zustellungsspesen Reg. Sizilien</t>
  </si>
  <si>
    <t>Sanzioni infrazioni L.R. Veneto n.26/2010</t>
  </si>
  <si>
    <t>Strafen Verstoß R.G. Veneto Nr. 26/2010</t>
  </si>
  <si>
    <t>Min.del lavoro e Pol.Sociali - interessi maggiore rateazione</t>
  </si>
  <si>
    <t>Min. Arbeit und Sozialpol. - Aufschlag Ratenzahlung</t>
  </si>
  <si>
    <t>IVASS - Contributo di vigilanza omesso</t>
  </si>
  <si>
    <t>IVASS - Aufsichtsgebühr nicht bezahlt</t>
  </si>
  <si>
    <t>IVASS - Contributo di vigilanza omesso - interessi</t>
  </si>
  <si>
    <t>IVASS - Aufsichtsgebühr nicht bezahlt - Zinsen</t>
  </si>
  <si>
    <t>IVASS - Contributo di vigilanza recupero spese</t>
  </si>
  <si>
    <t>IVASS - Aufsichtsgebühr Speseneinholung</t>
  </si>
  <si>
    <t>Sanzioni infrazioni  L.P. Bolzano n.16/1985 e succ.mod.</t>
  </si>
  <si>
    <t>Strafen Verstöße L.G. Bozen Nr. 16/1985 i.g.F.</t>
  </si>
  <si>
    <t>Sanzioni infrazioni L.R. n.67/2012</t>
  </si>
  <si>
    <t>Strafen Verstoß R.G. Nr. 67/2012</t>
  </si>
  <si>
    <t>Interessi magg.rateaz. recupero somme pagamento VV.F</t>
  </si>
  <si>
    <t>Zinsen Ratenzahlung Einholg. Zahlung Feuerwehr</t>
  </si>
  <si>
    <t>Contrav.codice strada - incremento sanzione art.195 c.2-bis d.lgs.285/92 violazioni notturne</t>
  </si>
  <si>
    <t>Geldstr. Verkehrsordnung-Zunahme der Strafmaßnahme Art. 195 c.2-bis G 285/91 Nächtl. Verstoß</t>
  </si>
  <si>
    <t>Contrav.codice strada - incremento sanzione art.195 c.2-bis d.lgs.285/92 violazioni notturne - magg.</t>
  </si>
  <si>
    <t>Geldstr. Verkehrsordnung-Zunahme der Strafmaßnahme Art.195 c.2-bis G 285/91 Nächtl.Verstoß-Aufschlag</t>
  </si>
  <si>
    <t>Risarcimento Danno Ambientale - Interessi</t>
  </si>
  <si>
    <t>Entschädigung Umwältbeschädigung - Zinzen</t>
  </si>
  <si>
    <t>Quota provinciale rifiuti indifferenziati comma 5 bis art. 11 d.l. 195/2009-interessi</t>
  </si>
  <si>
    <t>Landesbeitrag Restmüll Par. 5 bis, Art. 11, GD 195/2009-Zinsen</t>
  </si>
  <si>
    <t>Recupero bonus bebe' legge 266/2005 -int.magg.rateaz.</t>
  </si>
  <si>
    <t>Einholg. Kinderbonus 266/2005 - Zinsen Aufschlag Ratenzahlung</t>
  </si>
  <si>
    <t>Min.Istruzione Universita' ricerca -int.magg. rateaz.</t>
  </si>
  <si>
    <t>Min. Unterricht Universität Forschung-Zinsen Aufschlag Ratenzahlung</t>
  </si>
  <si>
    <t>Min. Econ. e Finanze - interessi magg.rateazione</t>
  </si>
  <si>
    <t>Min. Wirtsch. Finanzen - Zinsen Aufschlag Ratenzahlung</t>
  </si>
  <si>
    <t>Rec.bonus bebe' 266/2005 interessi legali-int.magg.rateaz.</t>
  </si>
  <si>
    <t>Einholg. Kinderbonus 266/2005 gesetzl. Zinsen - Zinsen Aufschlag Ratenzahlung</t>
  </si>
  <si>
    <t>Sanzioni infrazioni L.R.Lombardia 11/2009</t>
  </si>
  <si>
    <t>Strafen Verstöße R.G. Lombardei 11/2009</t>
  </si>
  <si>
    <t>Interessi maggiore rateazione - Corte dei Conti</t>
  </si>
  <si>
    <t>Zinsen Ratenzahlung - Rechnungshof</t>
  </si>
  <si>
    <t>Recupero contributo cap. 377306-ente pubblico</t>
  </si>
  <si>
    <t>Einholg. Beitrag Kap. 377306 - öff. Körperschaft</t>
  </si>
  <si>
    <t>Recupero contributo cap. 377306-ente pubblico interessi</t>
  </si>
  <si>
    <t>Einholg. Beitrag Kap. 377306-öffentliche Körperschaft Zinsen</t>
  </si>
  <si>
    <t>Recupero contributo cap. 377306-ente pubblico spese</t>
  </si>
  <si>
    <t>Einholg. Beitrag Kap. 377306 - öff. Körperschaft Spesen</t>
  </si>
  <si>
    <t>Recupero contributo cap. 377306 - ente privato</t>
  </si>
  <si>
    <t>Einholg. Beitrag Kap. 377306 - private Körperschaft</t>
  </si>
  <si>
    <t>Recupero contributo cap. 377306 - ente privato interessi</t>
  </si>
  <si>
    <t>Einholg. Beitrag Kap. 377306 - private Körperschaft Zinsen</t>
  </si>
  <si>
    <t>Recupero contributo cap. 377306 - ente pubblico spese</t>
  </si>
  <si>
    <t>Contabilita' Dogane - Interessi maggiore rateazione</t>
  </si>
  <si>
    <t>Buchhaltung Zollwesen - Zinsen Ratenzahlung</t>
  </si>
  <si>
    <t>Revoca  finanziamento fondi APQ</t>
  </si>
  <si>
    <t>Widerruf Finanzierung AQP-Fonds</t>
  </si>
  <si>
    <t>Revoca  finanziamento fondi APQ - interessi</t>
  </si>
  <si>
    <t>Widerruf Finanzierung AQP-Fonds - Zinsen</t>
  </si>
  <si>
    <t>Contributi legge n. 663 del 8.8.1977 stabilizzazione di istituti musicali pareggiati</t>
  </si>
  <si>
    <t>Beiträge Gesetz Nr. 663 vom 8.8.1977 Stabilisierung gleichgestellter Musikschulen</t>
  </si>
  <si>
    <t>Contributi per la manutenzione e l'esercizio di segnalamenti marittimi eseguiti nei porti</t>
  </si>
  <si>
    <t>Beiträge Wartung und Betrieb Schifffahrtssignale in Häfen</t>
  </si>
  <si>
    <t>Quote residuali somme anticip.dallo Stato per l'acquisto di aree da destinare ad edilizia scolastica</t>
  </si>
  <si>
    <t>Verbl. Anteile staatl. Vorschüsse für Ankauf von Flächen für Schulbauten</t>
  </si>
  <si>
    <t>Quote resid. contrib. spese anticipate dallo Stato opere marittime ordinarie e straord. L. 14/7/1907</t>
  </si>
  <si>
    <t>Verbl. Anteile Spesenbeitr. des Staates ord. und außerordentl. Seebauten G. 14/7/1907</t>
  </si>
  <si>
    <t>Recupero contributo di vigilanza ex art. 337 DL 209/2005</t>
  </si>
  <si>
    <t>Einholung Überwachungsbeitrag Art. 337 GvD 209/2005</t>
  </si>
  <si>
    <t>Einholung Zustellungsspesen</t>
  </si>
  <si>
    <t>TARI - Tassa sui Rifiuti - Legge 27/12/2013, n.147 - Interessi</t>
  </si>
  <si>
    <t>TARI - Abfallsteuer - Ges. Nr. 147 vom 27.12.2013 - Zinsen</t>
  </si>
  <si>
    <t>TARI - Tassa sui Rifiuti - Legge 27/12/2013, n.147 - Sanzioni</t>
  </si>
  <si>
    <t>TARI - Abfallsteuer - Ges. Nr. 147 vom 27.12.2013 - Strafen</t>
  </si>
  <si>
    <t>TARI - Tassa sui Rifiuti - Legge 27/12/2013, n.147 - Spese</t>
  </si>
  <si>
    <t>TARI - Abfallsteuer - Ges. Nr. 147 vom 27.12.2013 - Spesen</t>
  </si>
  <si>
    <t>Sanzione ex art. 19, comma 5, lett. b, D.L. n. 90/14 convertito in L. 114/14</t>
  </si>
  <si>
    <t>Geldstrafe ex Art. 19, Komma 5, Buchstabe B, D, L Nr. 90/14 umgewandelt G. 114/14</t>
  </si>
  <si>
    <t>Interessi sanzione ex art. 19, comma 5, lett. B, D.L. n. 90/14 convertito in L. 114/14</t>
  </si>
  <si>
    <t>Geldstrafenzinsen ex Art. 19, Komma 5, Buchstabe B, D, L Nr. 90/14 umgewandelt G. 114/14</t>
  </si>
  <si>
    <t>Mancato Pagamento Sanzioni Amm.ve Pecuniarie Art.7 D.Lgs.285/2005</t>
  </si>
  <si>
    <t>Nichteinlösung der Geldstrafe Art. 7 Legislativdekret 285/2005-Zinsen</t>
  </si>
  <si>
    <t>Mancato Pagamento Sanzioni Amm.ve Pecuniarie Art.7 D.Lgs.285/2005-interessi</t>
  </si>
  <si>
    <t>Gebühreneintreibung</t>
  </si>
  <si>
    <t>Recupero contr. erogati  art. 6 bis D.L. 78/2009 conv. L.102/2009-DM 31/12/2009</t>
  </si>
  <si>
    <t>Eintreibung v. ver. Abgaben Art. 6 bis Legislativd. 78/2009 umgewandelt G. 102/2009-MD 31/12/2009</t>
  </si>
  <si>
    <t>Recupero contr. erogati  art. 6 bis D.L. 78/2009 conv. L.102/2009-DM 31/12/2009-interessi</t>
  </si>
  <si>
    <t>Eintreibung v. ver. Abgaben Art. 6 bis Legislativd. 78/09 umgewandelt G. 102/09-MD 31/12/09-Zinsen</t>
  </si>
  <si>
    <t>Recupero aiuto di Stato concesso Autotrasportatori triennio 92/94 DL36/2002 conv. L.96/2002</t>
  </si>
  <si>
    <t>Eintreibung gewährte Staatshilfe Frächter Jahr 92/94 Legislativd. 36/2002 umgewandelt G. 96/2002</t>
  </si>
  <si>
    <t>Recupero aiuto di Stato concesso Autotrasportatori triennio 92/94 DL36/2002 conv. L.96/2002-int.</t>
  </si>
  <si>
    <t>Eintreibung gewährte Staatshilfe Frächter Jahr 92/94 Legislativd. 36/02 umgewandelt G.96/02-Zinzen</t>
  </si>
  <si>
    <t>Recupero contributo ecobonus  L.265/2002 e D.P.R. 205/2006</t>
  </si>
  <si>
    <t>Eintreibung "Ecobonus" Beitrag Gesetz 265/2002 und D.P.R. 205/2006</t>
  </si>
  <si>
    <t>Recupero contributo ecobonus  L.265/2002 e D.P.R. 205/2006 - interessi</t>
  </si>
  <si>
    <t>Eintrabung von Spesen</t>
  </si>
  <si>
    <t>INPS - recupero rate ammortamento enti</t>
  </si>
  <si>
    <t>INSP - Eintreibung Abschreibungsrate Körperschaften</t>
  </si>
  <si>
    <t>Interessi maggiore rateazione -Tributi coattivi</t>
  </si>
  <si>
    <t>Zinsen Ratenzahlung - verpflichtende Abgaben</t>
  </si>
  <si>
    <t>Imposta soggiorno (R.A.S. ) spese notifica int.magg,rateaz.</t>
  </si>
  <si>
    <t>Hotelsteuer (R.A.S.) Zustellungsspesen Zinsen Ratenzahlung</t>
  </si>
  <si>
    <t>Recupero spese L.R. 33/97 - Ass. Reg. Agricoltura - Tesoreria reg. Sicilia</t>
  </si>
  <si>
    <t>Speseneinholg. RG 33/97 - Reg.Ass. Landw. - Schatzamt Reg. Sizilien</t>
  </si>
  <si>
    <t>Sanzioni Amm.ve L. 689/81 ISTAT</t>
  </si>
  <si>
    <t>Verwaltungsstrafen G. 689/81 ISTAT</t>
  </si>
  <si>
    <t>Maggiorazioni Sanz.ni Amm.ve L 689/81 ISTAT</t>
  </si>
  <si>
    <t>Aufschlag Verw.Strafen G 689/81 ISTAT</t>
  </si>
  <si>
    <t>Recupero Spese L. 689/81 ISTAT</t>
  </si>
  <si>
    <t>Speseneinholg. G. 689/81 ISTAT</t>
  </si>
  <si>
    <t>Imposta di consumo gravante sui prodotti succedanei dei prodotto da fumo</t>
  </si>
  <si>
    <t>Verbrauchssteuer auf Tabaksurrogate</t>
  </si>
  <si>
    <t>Indennita' di mora e interessi su imposta di consumo prodotti succedanei dei prodotti da fumo</t>
  </si>
  <si>
    <t>Vergütung Verzug und Zinsen auf Verbrauchssteuer für Tabaksurrogate</t>
  </si>
  <si>
    <t>Interessi magg. Rateaz. contrib. unificato-spese atti giudiziari-dpr 115 30/05/2002 Reg.Sic.</t>
  </si>
  <si>
    <t>Zinsen Ratenz. Einheitsbeitr. Spesen Gerichtsakten DPR 115 30.05.2002 Reg. Siz.</t>
  </si>
  <si>
    <t>Rec.crediti a seguito di sentenza o ordinanza Corte dei Conti - danno erariale</t>
  </si>
  <si>
    <t>Einholg. Ford. n. Urteil oder Anordnung Rechnungshof - Schäden Staatskasse</t>
  </si>
  <si>
    <t>Rec.crediti a seguito di sentenza o ordinanza Corte dei Conti - danno erariale interessi</t>
  </si>
  <si>
    <t>Einholg. Ford. n. Urteil oder Anordnung Rechnungshof - Schäden Staatskasse Zinsen</t>
  </si>
  <si>
    <t>Rec.crediti a seguito di sentenza o ordinanza Corte dei Conti - danno erariale spese giud.</t>
  </si>
  <si>
    <t>Einholg. Ford. n. Urteil oder Anordnung Rechnungshof - Schäden Staatskasse Gerichtsspesen</t>
  </si>
  <si>
    <t>Ministero delle Politiche Agricole - revoca contributo concesso</t>
  </si>
  <si>
    <t>Min. f. Agrarpolitik - Widerruf genehmigter Beitrag</t>
  </si>
  <si>
    <t>Ministero Sviluppo Economico  - revoca agevolazioni legge 221/12 ZFU</t>
  </si>
  <si>
    <t>Min. f. wirtsch. Entwicklung - Widerruf Begünstigungen lt. G 221/12 ZFU</t>
  </si>
  <si>
    <t>Recuperi e rimborsi vari relativi ad assegnazione e trasferimenti Extra-Regionali-Reg.Sicilia</t>
  </si>
  <si>
    <t>Einholg. u. versch. Vergütungen f. Zuw. u. Dienstfahrten auß. Reg.-Reg. Sizilien</t>
  </si>
  <si>
    <t>Recuperi e rimborsi vari da altri soggetti - Regione Sicilia</t>
  </si>
  <si>
    <t>Einholg. u. versch. Vergütungen and. Subjekte - Reg. Sizilien</t>
  </si>
  <si>
    <t>Recupero e rimborsi vari da Enti del settore Pubblico allargato- Reg.Sicilia</t>
  </si>
  <si>
    <t>Einholg. u. versch. Vergütungen öff. Körperschaften - Reg. Sizilien</t>
  </si>
  <si>
    <t>Recuperi e rimborsi vari quote di cofinanziamento regionale assegnazioni trasf Extra-Regionali</t>
  </si>
  <si>
    <t>Einholg. u. versch. Vergütungen reg. Kofinanz.-Anteile Zuw. u. Dienstfahrten auß. Reg.</t>
  </si>
  <si>
    <t>Interessi dovuti sui crediti della Regione - Reg.Sicilia</t>
  </si>
  <si>
    <t>Zinsen auf Guthaben der Region - Reg. Sizilien</t>
  </si>
  <si>
    <t>Quota consortile Interessi</t>
  </si>
  <si>
    <t>Konsortialbeitrag Zinsen</t>
  </si>
  <si>
    <t>Quota consortile spese</t>
  </si>
  <si>
    <t>Konsortialbeitrag Kosten</t>
  </si>
  <si>
    <t>Recuperi e rimborsi vari da enti del settore pubblico allargato - Reg. Sicilia</t>
  </si>
  <si>
    <t>Anrechnungen und Vergütungen von öff. Körpersch. - Reg. Sizilien</t>
  </si>
  <si>
    <t>Entrate eventuali diverse - Reg. Sicilia</t>
  </si>
  <si>
    <t>Allfällige sonstige Einnahmen - Reg. Sizilien</t>
  </si>
  <si>
    <t>Recuperi e rimborsi vari da altri soggetti - Reg. Sicilia</t>
  </si>
  <si>
    <t>Anrechnungen und Vergütungen von and. Subjekten - Reg. Sizilien</t>
  </si>
  <si>
    <t>Interessi dovuti sui  crediti della Regione - Reg. Sicilia</t>
  </si>
  <si>
    <t>Mi.PA.F - Recupero crediti a seguito di provvedimento amministrativo</t>
  </si>
  <si>
    <t>Mi.PA.F - Eintraibung der Kredite zufolge einer Verwaltungsmaßnahme</t>
  </si>
  <si>
    <t>Interessi magg. rateazione Art, 9 C.2,D.L. 76/2013</t>
  </si>
  <si>
    <t>Zinsen Ratenzahlung Art, 9 C.2, Legislativdekret 76/2013</t>
  </si>
  <si>
    <t>Sanzioni amministrative inquinamento acustico l.447/95</t>
  </si>
  <si>
    <t>Verwaltungsstrafe Lärmverschmutzung G. 447/95</t>
  </si>
  <si>
    <t>Sanzioni amministrative inquinamento acustico l.447/95-interessi</t>
  </si>
  <si>
    <t>Verwaltungsstrafe Lärmverschmutzung G. 447/95-Zinsen</t>
  </si>
  <si>
    <t>Incremento sanz.art.195 c.2 bis d.lgs 285/92 violaz.notturne int.magg.rateaz.</t>
  </si>
  <si>
    <t>Erhöhung Strafe Art. 195 P.2bis GvD 285/92 nächtl. Verst. Zinsen Ratenzahlg.</t>
  </si>
  <si>
    <t>Versamento di somme a favore del bilancio dello Stato int.magg.rateaz.</t>
  </si>
  <si>
    <t>Einzahlg. Beträge zug. Staatshaushalt Zinsen Ratenzahlung</t>
  </si>
  <si>
    <t>Interessi dovuti sui crediti delle amm.ni dello Stato int.magg.rateaz</t>
  </si>
  <si>
    <t>Zinsen auf Forderungen der staatl. Verw. Zinsen Ratenzahlung</t>
  </si>
  <si>
    <t>Annualita' ammortamento prov/comuni/corpi morali int.magg.rateaz.</t>
  </si>
  <si>
    <t>Jahresbetr. Abschreibung Prov./Gem./Rechtspers. Zinsen Ratenzahlung</t>
  </si>
  <si>
    <t>Quota int.0,50% costruzione,locazione alloggi Stato int.magg.rateaz.</t>
  </si>
  <si>
    <t>Zinsanteil 0,50% Bau, Verpachtung Räumlichk. Staat Zinsen Ratenzahlg.</t>
  </si>
  <si>
    <t>Aumento sanz.amm.ve art.14, co.1, lett.b/c-D.L.145/2013 int.magg.rateaz.</t>
  </si>
  <si>
    <t>Erhöhg. Verw.strafen Art. 14, P. 1, Bst. b/c-GD 145/2013 Zinsen Ratenzahlg.</t>
  </si>
  <si>
    <t>Canoni superficiari - Regione Sicilia</t>
  </si>
  <si>
    <t>Oberflächengebühr - Region Sizilien</t>
  </si>
  <si>
    <t>Interessi canoni superficiari - Regione Sicilia</t>
  </si>
  <si>
    <t>Zinsen Oberflächengebühr - Region Sizilien</t>
  </si>
  <si>
    <t>Proventi derivanti da canoni di produzione - Reg. Sicilia</t>
  </si>
  <si>
    <t>Erträge aus Produktionsgebühren - Reg. Sizilien</t>
  </si>
  <si>
    <t>Interessi proventi derivanti da canoni di produzione - Reg. Sicilia</t>
  </si>
  <si>
    <t>Zinsen Erträge aus Produktionsgebühren - Reg. Sizilien</t>
  </si>
  <si>
    <t>Imposta di registro riscossa a mezzo ruoli</t>
  </si>
  <si>
    <t>Registersteuer mittels Hebeliste</t>
  </si>
  <si>
    <t>Imposta di registro riscossa a mezzo ruoli - interessi</t>
  </si>
  <si>
    <t>Registersteuer mittels Hebeliste - Zinsen</t>
  </si>
  <si>
    <t>Sanzione amministrativa Bonus bebe' Legge 266/2005</t>
  </si>
  <si>
    <t>Verwaltungsstrafe Kindergeld G. 266/2005</t>
  </si>
  <si>
    <t>Sanzione amministrativa Bonus bebe' Legge 266/2005 - interessi</t>
  </si>
  <si>
    <t>Verwaltungsstrafe Kindergeld G. 266/2005 - Zinsen</t>
  </si>
  <si>
    <t>Sanzione amministrativa Bonus bebe' - Spese di bollo</t>
  </si>
  <si>
    <t>Verwaltungsstrafe Kindergeld - Stempelgebühren</t>
  </si>
  <si>
    <t>Sanzione amministrativa Bonus bebe' - Spese di notifica</t>
  </si>
  <si>
    <t>Verwaltungsstrafe Kindergeld - Zustellungsspesen</t>
  </si>
  <si>
    <t>Recupero fitti locali</t>
  </si>
  <si>
    <t>Einholung Pachtzins Räumlichkeiten</t>
  </si>
  <si>
    <t>Recupero proventi derivanti da sanzioni pecuniarie</t>
  </si>
  <si>
    <t>Einholung Erträge aus Geldbußen</t>
  </si>
  <si>
    <t>Entrate Tesoro  spese di notifica</t>
  </si>
  <si>
    <t>Einnahmen Staatskasse Zustellungsspesen</t>
  </si>
  <si>
    <t>Consiglio dei Ministri - recupero tariffa smaltimento rifiuti OPCM 3479/05</t>
  </si>
  <si>
    <t>Ministerrat - Einholung Abfallentsorgungstarif OPCM 3479/05</t>
  </si>
  <si>
    <t>Consiglio dei Ministri - interessi ritardato pagamento  tariffa smaltimento rifiuti OPCM 3479/05</t>
  </si>
  <si>
    <t>Ministerrat - Verzugszinsen Abfallentsorgungstarif OPCM 3479/05</t>
  </si>
  <si>
    <t>Consiglio dei Ministri - penali ritardato pagamento  tariffa smaltimento rifiuti OPCM 3479/05</t>
  </si>
  <si>
    <t>Ministerrat - Bußgeld Zahlungsverzug Abfallentsorgungstarif OPCM 3479/05</t>
  </si>
  <si>
    <t>Consiglio dei Ministri - recupero contributi art.2 c.4 e 4bis OPCM 3032/99</t>
  </si>
  <si>
    <t>Ministerrat - Einholung von Abgaben Art. 2, P. 4 und 4bis OPCM 3032/99</t>
  </si>
  <si>
    <t>Consiglio dei Ministri - recupero maggiorazioni art.2 c.5 OPCM 3086/03</t>
  </si>
  <si>
    <t>Ministerrat - Einholung Aufschläge Art. 2, P. 5 OPCM 3086/03</t>
  </si>
  <si>
    <t>Consiglio dei Ministri - interessi ritardato pagamento contributi e maggiorazioni</t>
  </si>
  <si>
    <t>Ministerrat - Verzugszinsen Abgaben und Aufschläge</t>
  </si>
  <si>
    <t>Recupero delle spese di giustizia diverse dal contributo unificato</t>
  </si>
  <si>
    <t>Einholung vom Einheitsbeitrag abw. Gerichtsspesen</t>
  </si>
  <si>
    <t>Recupero delle spese di giustizia diverse dal contributo unificato -interessi</t>
  </si>
  <si>
    <t>Einholung vom Einheitsbeitrag abw. Gerichtsspesen-Zinsen</t>
  </si>
  <si>
    <t>Min.Beni Culturali-rec.credito a seguito sentenza Trib.-int.magg.rateaz.</t>
  </si>
  <si>
    <t>Ministerium für Kulturgüter-Einz. Guth. nach Urteil-Zinsen Ratenzahlg.</t>
  </si>
  <si>
    <t>Recupero spese processuali - Regione Sicilia</t>
  </si>
  <si>
    <t>Einholung Gerichtsspesen - Region Sizilien</t>
  </si>
  <si>
    <t>Recupero spese processuali Interessi - Regione Sicilia</t>
  </si>
  <si>
    <t>Einholung Gerichtsspesen Zinsen - Region Sizilien</t>
  </si>
  <si>
    <t>Min. Ambiente - Recupero crediti L. 979/82</t>
  </si>
  <si>
    <t>Umw.Ministerium - Einholg. Forderungen G. 979/82</t>
  </si>
  <si>
    <t>Min. Ambiente - Recupero crediti L. 979/82 - interessi</t>
  </si>
  <si>
    <t>Umw.Ministerium - Einholg. Forderungen G. 979/82 - Zinsen</t>
  </si>
  <si>
    <t>Recupero delle somme per danno erariale sentenza Corte dei Conti</t>
  </si>
  <si>
    <t>Einholg. Beträge Schaden Staatskasse nach Urteil Kass.Gericht</t>
  </si>
  <si>
    <t>Recupero delle somme per danno erariale sentenza Corte dei Conti - interessi</t>
  </si>
  <si>
    <t>Einholg. Beträge Schaden Staatskasse nach Urteil Kass.Gericht - Zinsen</t>
  </si>
  <si>
    <t>Einzug Gerichtsspesen</t>
  </si>
  <si>
    <t>Einzug Gerichtsspesen-Zinsen</t>
  </si>
  <si>
    <t>Recupero crediti per ritardato pagamento - Reg. Sicilia</t>
  </si>
  <si>
    <t>Einzug Forderungen aufgr. Zahlungsverzug - Reg. Sizilien</t>
  </si>
  <si>
    <t>Recupero crediti per ritardato pagamento interessi - Reg. Sicilia</t>
  </si>
  <si>
    <t>Einzug Forderungen aufgr. Verzug der Zinszahlung - Reg. Sizilien</t>
  </si>
  <si>
    <t>Maggiorazione ritardato pagamento sanz. ammin. Autorita' energia elettrica gas e sistema idrico</t>
  </si>
  <si>
    <t>Aufschlag Zahlungsverzug Verwaltungsstrafe Strom-/Gas-/Wasserbehörde</t>
  </si>
  <si>
    <t>Interessi legali ritardato pagamento sanz. ammin. Autorita' energia elettrica gas e sistema idrico</t>
  </si>
  <si>
    <t>Gesetzliche Zinsen Zahlungsverzug Verwaltungsstrafe Strom-/Gas-/Wasserbehörde</t>
  </si>
  <si>
    <t>Sanz 5 - sanzioni ex D.lgs 2/08/2007, n.144 (violazione comunicaz. dati persone trasportate)</t>
  </si>
  <si>
    <t>Sankt. 5 - Strafen lt. GvD Nr. 144 vom 2.8.2007 (Verstoß Meldung von Daten transport. Personen)</t>
  </si>
  <si>
    <t>Sanz 6-sanzioni ex Reg n.1107/2006 (violazione diritti persone con disabilita' e mobilita' ridotta)</t>
  </si>
  <si>
    <t>Sankt. 6 - Strafen lt. Reg Nr. 1107/2006 (Verst. Rechte v. Menschen m. Behinderg./eing. Mob.)</t>
  </si>
  <si>
    <t>Recupero risarcimento danni</t>
  </si>
  <si>
    <t>Einholg. Schadenersatz</t>
  </si>
  <si>
    <t>Recupero risarcimento danni - interessi</t>
  </si>
  <si>
    <t>Einholg. Schadenersatz - Zinsen</t>
  </si>
  <si>
    <t>Oneri accessori per ritardato pagamento</t>
  </si>
  <si>
    <t>Zusatzspesen bei Zahlungsverzug</t>
  </si>
  <si>
    <t>Spese di Giustizia</t>
  </si>
  <si>
    <t>Gerichtsspesen</t>
  </si>
  <si>
    <t>Entrate Derivanti da Servizi Resi DM 267/2012</t>
  </si>
  <si>
    <t>Einnahmen durch geleistete Dienste MD 267/2012</t>
  </si>
  <si>
    <t>Banca d'Italia - Sanzioni Amministrative interessi maggiore rateazione</t>
  </si>
  <si>
    <t>Banca d'Italia - Verwaltungsstrafen Zinsen Ratenzahlung</t>
  </si>
  <si>
    <t>Recupero provvisionale ai sensi dell'art. 539 c.p.p. a seguito di sentenza del tribunale-sez.penale</t>
  </si>
  <si>
    <t>Prov. Einzug gem. Art. 539 ZPO nach Gerichtsurteil-Bereich Strafr.</t>
  </si>
  <si>
    <t>Dogane - Recupero spese di giustizia</t>
  </si>
  <si>
    <t>Zollbehörde - Einzug Gerichtsspesen</t>
  </si>
  <si>
    <t>Währungsaufwertung</t>
  </si>
  <si>
    <t>Gründungs- und Gerichtsspesen - Zinsen</t>
  </si>
  <si>
    <t>Provvisionale provvisoriamente esecutiva</t>
  </si>
  <si>
    <t>Prov. vollstreckbare Vorschusszahlg.</t>
  </si>
  <si>
    <t>Provvisionale provvisoriamente esecutiva - Interessi</t>
  </si>
  <si>
    <t>Prov. vollstreckbare Vorschusszahlg.-Zinsen</t>
  </si>
  <si>
    <t>Spese di costituzione e giudizio</t>
  </si>
  <si>
    <t>Gründungs- und Gerichtsspesen</t>
  </si>
  <si>
    <t>ILOR persone giuridiche</t>
  </si>
  <si>
    <t>ILOR juristische Personen</t>
  </si>
  <si>
    <t>ILOR fondiari terreni Demanio dello Stato</t>
  </si>
  <si>
    <t>ILOR Bodenertraege Staatsbesitz</t>
  </si>
  <si>
    <t>ILOR fondiari terreni montani Demanio Stato</t>
  </si>
  <si>
    <t>ILOR Bodenertraege Berggebiete  Staatsbesitz</t>
  </si>
  <si>
    <t>ILOR fondiari terreni</t>
  </si>
  <si>
    <t>ILOR Bodenertraege</t>
  </si>
  <si>
    <t>ILOR fondiari terreni montani</t>
  </si>
  <si>
    <t>ILOR Bodenertraege Berggebiete</t>
  </si>
  <si>
    <t>ILOR imposta e relativi interessi</t>
  </si>
  <si>
    <t>ILOR Steuern und diesbez. Zinsen</t>
  </si>
  <si>
    <t>ILOR fondiari terreni agevol. D.P.R. 29/9/73 601</t>
  </si>
  <si>
    <t>ILOR Bodenertr.Beguenstig.DPR 29/9/73 Nr. 601</t>
  </si>
  <si>
    <t>ILOR persone giuridiche sovrimposta comunale</t>
  </si>
  <si>
    <t>ILOR juristische Personen-Gemeindesteuerzuschlag</t>
  </si>
  <si>
    <t>Dogane - imposte sul consumo tabacchi</t>
  </si>
  <si>
    <t>ZOLL-Steuer auf Tabakkonsum</t>
  </si>
  <si>
    <t>ILOR fondiari fabbricati Demanio dello Stato</t>
  </si>
  <si>
    <t>ILOR Gebaeudeertraege Staatsbesitz</t>
  </si>
  <si>
    <t>ILOR fondiari fabbricati</t>
  </si>
  <si>
    <t>ILOR Gebaeudeertraege</t>
  </si>
  <si>
    <t>Imposta sostitutiva sulle plusvalenze dovuta da societa' semplici e associazioni indicate analiticam</t>
  </si>
  <si>
    <t>ILOR dichiarazione integrativa l. 408/90</t>
  </si>
  <si>
    <t>ILOR Ergaenzungserklaerung G. 408/90</t>
  </si>
  <si>
    <t>Sanzione pecuniar. ILOR dich.integr. l.408/90</t>
  </si>
  <si>
    <t>ILOR Geldstrafe - Ergaenzungserkl. G. 408/90</t>
  </si>
  <si>
    <t>Zinsen unterl.o.versp.Einzahlung G.408/90</t>
  </si>
  <si>
    <t>ILOR - interessi su sanzioni pecun. l.408/90</t>
  </si>
  <si>
    <t>ILOR-Zinsen auf Geldstrafe G.408/90</t>
  </si>
  <si>
    <t>Sanz. pecun. per omesso o rit. vers. l.408/90</t>
  </si>
  <si>
    <t>Geldstr. unterl.versp.Einz. G.408/90</t>
  </si>
  <si>
    <t>ILOR oggetto di sospensione l. 29/11/95 n. 507</t>
  </si>
  <si>
    <t>Rec.cred.imp. a favore societa' sport. art.145 c.13 l.388/00 imposta</t>
  </si>
  <si>
    <t>Einhebung Steuerforderung zugunsten Sportgesell. Art.145 A.13 G.388/00-Steuer</t>
  </si>
  <si>
    <t>ILOR dich. sostitutiva redd.fabbr. d.l.330/89</t>
  </si>
  <si>
    <t>ILOR Ersatzerkl. Gebaeudeertrag GD.330/89</t>
  </si>
  <si>
    <t>Interessi ILOR dich. sostit. fabbr.</t>
  </si>
  <si>
    <t>Zinsen ILOR Ersatzerkl. Gebaeudeertrag</t>
  </si>
  <si>
    <t>Sanzione pecuniaria ILOR dich. sostit. fabbr.</t>
  </si>
  <si>
    <t>Geldstrafe ILOR Ersatzerkl. Gebaeudeertrag</t>
  </si>
  <si>
    <t>Recup.credito imp.a favore societa' sport.art145 c13 l388/00-inter.</t>
  </si>
  <si>
    <t>Einhebung Steuerforderung zugunsten Sportgesell. Art.145 A.13 G.388/00-Zinsen</t>
  </si>
  <si>
    <t>Recup.credito imp.a favore societa' sport.art145 c13 l388/00-sanzione</t>
  </si>
  <si>
    <t>Einhebung Steuerforderung zugunsten Sportgesell. Art.145 A.13 G.388/00-Strafe</t>
  </si>
  <si>
    <t>Registro tasse uff.giud.ri interessi-Sicilia</t>
  </si>
  <si>
    <t>Register Geb.Gerichtsvollz.Zinsen-Sizilien</t>
  </si>
  <si>
    <t>Registro tasse uff.giud.ri accessori-Sicilia</t>
  </si>
  <si>
    <t>Register Geb.Gerichtsvollz.Nebensp.-Sizilien</t>
  </si>
  <si>
    <t>Registro tasse uff.giud.ri sanz. pec.-Sicilia</t>
  </si>
  <si>
    <t>Register Geb.Gerichtsvollz.Geldstrafe-Sizilien</t>
  </si>
  <si>
    <t>Registro tasse uff.giud.rii sanz.pec. -Sicilia</t>
  </si>
  <si>
    <t>Registro tasse uff.giud.ri-Sicilia</t>
  </si>
  <si>
    <t>Register Geb.Gerichtsvollz.-Sizilien</t>
  </si>
  <si>
    <t>Dogane - sovrimposta di confine accendigas</t>
  </si>
  <si>
    <t>Zoll-Grenzsteuerzuschlag Gaszuender</t>
  </si>
  <si>
    <t>ILOR pers.giurid.sanz.pec.art.55 D.P.R. 600 uf.i</t>
  </si>
  <si>
    <t>ILOR jur.Pers.Geldst.Art.55 DPR 600-Steueramt</t>
  </si>
  <si>
    <t>ILOR pers.giur.sanz.pec.art.55 D.P.R. 600 g.d.f.</t>
  </si>
  <si>
    <t>ILOR jur.Pers.Geldst.Art.55 DPR 600-Finanzw.</t>
  </si>
  <si>
    <t>Rec.credito imp. investimenti aree svantaggiate l.388/00 art.8 come modif. dal d.l.138/02 - imposta</t>
  </si>
  <si>
    <t>Einh.Steuerford.Investitionen benacht.Gebiete G.388/00 Art.8 Abgeaend. von G.D.138/02-Steuer</t>
  </si>
  <si>
    <t>Somme dovute da soc.pers. ex art.4 l.413/91</t>
  </si>
  <si>
    <t>V.Personenges.gesch.Betraege  ex Art.4 G.413/91</t>
  </si>
  <si>
    <t>ILOR dich. integrativa redd. fabbr.</t>
  </si>
  <si>
    <t>ILOR Ergaenzungserkl. Gebaeudeertrag</t>
  </si>
  <si>
    <t>Rec.credito imp. investimenti aree svantaggiate l.388/00 art.8 come modif. dal d.l.138/02 - int.</t>
  </si>
  <si>
    <t>Einh.Steuerford.Investitionen benacht.Gebiete G.388/00 Art.8 Abgeaend. von G.D.138/02-Zinsen</t>
  </si>
  <si>
    <t>ILOR fondiari fabbric. agev.D.P.R. 29/9/73 n. 601</t>
  </si>
  <si>
    <t>ILOR Gebaeudeert.Begeunst.DPR 29/9/73,NR.601</t>
  </si>
  <si>
    <t>Addizionale ILOR persone giuridiche - saldo</t>
  </si>
  <si>
    <t>ILOR Zusatzsteuer juris.Personen-Saldo</t>
  </si>
  <si>
    <t>Rec.credito imp. investimenti aree svantaggiate l.388/00 art.8 come modif.dal d.l.138/02 - sanzione</t>
  </si>
  <si>
    <t>Einh.Steuerford.Investitionen benacht.Gebiete G.388/00 Art.8 Abgeaend. von G.D.138/02-Strafe</t>
  </si>
  <si>
    <t>ILOR acconto in base dichiarazione annuale</t>
  </si>
  <si>
    <t>ILOR Akonto auf Grund d.Jahreserklaerung</t>
  </si>
  <si>
    <t>Addizionale ILOR persone giuridiche - acconto</t>
  </si>
  <si>
    <t>ILOR Zusatzsteuer juris.Personen - Akonto</t>
  </si>
  <si>
    <t>ILOR dichiarazione integrativa l. 7/8/82 n 516</t>
  </si>
  <si>
    <t>ILOR Ergaenzungserklaerung G.7/8/82, Nr.516</t>
  </si>
  <si>
    <t>ILOR fondiari redditi agrari Demanio Stato</t>
  </si>
  <si>
    <t>ILOR fondiari redditi agrari</t>
  </si>
  <si>
    <t>ILOR fondiari redditi agrari terreni montani</t>
  </si>
  <si>
    <t>ILOR fond. redditi agrari mont Demanio Stato</t>
  </si>
  <si>
    <t>ILOR Bodenertraege Berggebiete Staatsbesitz</t>
  </si>
  <si>
    <t>Dogane - entrate concernenti i monopoli</t>
  </si>
  <si>
    <t>Zoll-Einnahmen Monopolbetriebe</t>
  </si>
  <si>
    <t>Tributo ILOR  ante riforma</t>
  </si>
  <si>
    <t>Pena pecuniaria ILOR tributo ante riforma</t>
  </si>
  <si>
    <t>Sanzione pecuniaria dich. integr. fabbr.</t>
  </si>
  <si>
    <t>Interessi per omesso/rit. vers. dich. fabbr.</t>
  </si>
  <si>
    <t>Zinsen unter./versp.Einzahl.Gebaeudeerkl.</t>
  </si>
  <si>
    <t>Sanz.pecun.omesso/rit.vers.dich.integ.fabbr.</t>
  </si>
  <si>
    <t>Geldstr.unter./versp.Einzahl.Erg.Erkl.Gebaeude</t>
  </si>
  <si>
    <t>Interessi su sopratasse dich. integ. fabbr.</t>
  </si>
  <si>
    <t>Zinsen auf Zuschlag Ergaenzungserkl. Gebaeude</t>
  </si>
  <si>
    <t>ILOR fond. redd.agrari agev.D.P.R. 29/9/73 n.601</t>
  </si>
  <si>
    <t>ILOR Bodenertr.beguenstig.DPR 29/9/73,Nr.601</t>
  </si>
  <si>
    <t>I.S.I. dovuta da societa di persone</t>
  </si>
  <si>
    <t>Von Personengesellschaft geschuldete I.S.I.</t>
  </si>
  <si>
    <t>Interessi mancato o ritardato versamento I.S.I.</t>
  </si>
  <si>
    <t>Zinsen unterl. o .versp.Einz. ISI</t>
  </si>
  <si>
    <t>Sanz. pecun. mancato o ritardato vers. I.S.I.</t>
  </si>
  <si>
    <t>Geldstrafe unterl. o .versp.Einz. ISI</t>
  </si>
  <si>
    <t>ILOR imposta e sopratassa - omesso versamento decreto 5/2/97</t>
  </si>
  <si>
    <t>Dogane-quote proventi (f.p.s.c.) sanz. pecun.</t>
  </si>
  <si>
    <t>Zoll-Strafbetrag  Z.G.(F.P.S.C.) Geldstrafe</t>
  </si>
  <si>
    <t>Registro tasse istruz.sup.interessi - Sicilia</t>
  </si>
  <si>
    <t>Register Geb.hoeh.Schulbildung Zinsen-Sizilien</t>
  </si>
  <si>
    <t>Registro tasse istruz.sup.accessori - Sicilia</t>
  </si>
  <si>
    <t>Register Geb.hoeh.Schulbildung Nebenspesen-Sizilien</t>
  </si>
  <si>
    <t>Registro tasse istruz.sup. sanz.pec.- Sicilia</t>
  </si>
  <si>
    <t>Register Geb.hoeh.Schulbildung Geldstrafe-Sizilien</t>
  </si>
  <si>
    <t>Registro tasse istruz.sup.- Sicilia</t>
  </si>
  <si>
    <t>Register Geb.hoeh.Schulbildung-Sizilien</t>
  </si>
  <si>
    <t>Imposta ILOR plusv. art. 11 l413/91-soc.pers.</t>
  </si>
  <si>
    <t>ILOR Mehrwert Art.11 G.413/91-Personenges.</t>
  </si>
  <si>
    <t>Imposta ILOR plusv. art 11 l413/91-pers.giur.</t>
  </si>
  <si>
    <t>ILOR Mehrwert Art.11 G.413/91-jur. Pers.</t>
  </si>
  <si>
    <t>Interessi imp. ILOR plusv. art.11 l.413/91</t>
  </si>
  <si>
    <t>Zinsen ILOR Mehrwert Art.11 G.413/91</t>
  </si>
  <si>
    <t>Sanz.pecun. imp. ILOR plusv. art. 11 l.413/91</t>
  </si>
  <si>
    <t>Geldstrafe ILOR Mehrwert Art.11 G.413/91</t>
  </si>
  <si>
    <t>Imp.sostit.indennita' art11 l413/91-soc.pers.</t>
  </si>
  <si>
    <t>Ersatzst.Entschaedig.Art.11 G.413/91-Personeng.</t>
  </si>
  <si>
    <t>ILOR interessi chirografari</t>
  </si>
  <si>
    <t>ILOR Zinsen Chirografar</t>
  </si>
  <si>
    <t>Interessi imp.sost.indennita' art.11 l.413/91</t>
  </si>
  <si>
    <t>Zinsen Ersatzst. Entschaedig.Art.11 G.413/91</t>
  </si>
  <si>
    <t>Sanz. pec. imp.sost.indennita' art.11 l413/91</t>
  </si>
  <si>
    <t>Geldstr.Ersatzst. Entschaedig.Art.11 G.413/91</t>
  </si>
  <si>
    <t>Imp. sostitutiva riv. beni l.413/91-soc.pers.</t>
  </si>
  <si>
    <t>Ersatzst.Neubew.Betriebsg. G.413/91-Personeng.</t>
  </si>
  <si>
    <t>ILOR persone giurid. agevol.D.P.R. 29/9/73 n 601</t>
  </si>
  <si>
    <t>ILOR juris.Pers.BeguenstT.DPR 29/9/73 Nr.601</t>
  </si>
  <si>
    <t>Prima rata ILOR sospesa ex lege 30/7/90, n.222</t>
  </si>
  <si>
    <t>Seconda rata ILOR sospesa ex lege 30/7/90, n.222</t>
  </si>
  <si>
    <t>Terza rata ILOR sospesa ex lege 30/7/90, n.222</t>
  </si>
  <si>
    <t>Quarta rata ILOR sospesa ex lege 30/7/90, n.222</t>
  </si>
  <si>
    <t>ILOR societa di persone e soggetti equiparati</t>
  </si>
  <si>
    <t>ILOR Personengesell.u.Gleichgest.Steuerschuldner</t>
  </si>
  <si>
    <t>Acconto ILOR in base dich. annuale-soc.persone e soggetti equiparati</t>
  </si>
  <si>
    <t>Addiz ILOR soc di persone e sogg equip saldo</t>
  </si>
  <si>
    <t>ILOR Zusatzst.Pers.Gesellsch. u.Gleichgest.Steuersch. Saldo</t>
  </si>
  <si>
    <t>Addiz.ILOR soc.di persone sogg.equip.acconto</t>
  </si>
  <si>
    <t>ILOR Zusatzst.Pers.Gesellsch. u.Gleichgest.Steuersch.Akonto</t>
  </si>
  <si>
    <t>Imposta sostit. dell'ILOR rival. beni l408/90</t>
  </si>
  <si>
    <t>Ersatzsteuer ILOR Neubew Betriebsgueter G.408/90</t>
  </si>
  <si>
    <t>Imposta sostit. dell'ILOR ris. fondi l408/90</t>
  </si>
  <si>
    <t>Ersatzsteuer ILOR Reservefond G.408/90</t>
  </si>
  <si>
    <t>Zinsen Ersatzst.Neubewert.Betriebsg.</t>
  </si>
  <si>
    <t>ILOR soc. pers.e sogg.equip.agevolaz.D.P.R. 601</t>
  </si>
  <si>
    <t>ILOR Personengesell. u. Glgest.Steuersch. Beguenst.DPR 601</t>
  </si>
  <si>
    <t>Sanz. pec. imp. sostitutiva riv. beni impresa</t>
  </si>
  <si>
    <t>Geldstrafe Ersatzst.Neubewert.Betriebsg.</t>
  </si>
  <si>
    <t>Zinsen Ersatzsteuer Reserven und Fonds</t>
  </si>
  <si>
    <t>Geldstrafe Ersatzst. Reserven und Fonds</t>
  </si>
  <si>
    <t>ILOR soc.pers.e sogg.equiparati sovrImp.comle</t>
  </si>
  <si>
    <t>ILOR Personengesell.u.Glgest.Steuersch. Gemeindest.Zuschlag</t>
  </si>
  <si>
    <t>ILOR di importo minimo trattenuta dal sostituto di imposta - Sicilia - impianti fuori della regione</t>
  </si>
  <si>
    <t>ILOR a saldo trattenuta dal sostituto di imposta - Sicilia - impianti fuori della regione</t>
  </si>
  <si>
    <t>Tributo ILOR ante riforma</t>
  </si>
  <si>
    <t>ILOR persone fisiche</t>
  </si>
  <si>
    <t>ILOR  Natuerliche Personen</t>
  </si>
  <si>
    <t>Acconto dell'ILOR in base alla dichiarazione annuale- persone fisiche</t>
  </si>
  <si>
    <t>Addizionale ILOR persone fisiche saldo</t>
  </si>
  <si>
    <t>ILOR Zusatzsteuer natuerl.Personen Saldo</t>
  </si>
  <si>
    <t>Addizionale ILOR persone fisiche acconto</t>
  </si>
  <si>
    <t>ILOR Zusatzsteuer natuerl.Personen Akonto</t>
  </si>
  <si>
    <t>ILOR persone fisiche sovrimposta comunale</t>
  </si>
  <si>
    <t>ILOR Natuerl.Personen Gemeindezusatzsteuer</t>
  </si>
  <si>
    <t>ILOR dichiazione integrativa l 27/4/89,n.154</t>
  </si>
  <si>
    <t>ILOR Ergaenzungserklaerung G. 27/4/89, Nr. 154</t>
  </si>
  <si>
    <t>Sanz. pec. omesso ritard. vers.l.154/89 ILOR</t>
  </si>
  <si>
    <t>Geldstr.unterl.versp.EinzahlL. G.154/89 ILOR</t>
  </si>
  <si>
    <t>Interessi mancato ritard.vers l.154/89 ILOR</t>
  </si>
  <si>
    <t>Zinsen unterl.versp.Einzahl. G.154/89 ILOR</t>
  </si>
  <si>
    <t>Addizionale ILOR dich. integr. l.154/89</t>
  </si>
  <si>
    <t>Zusatzsteuer ILOR Ergaenzungserkl. G.154/89</t>
  </si>
  <si>
    <t>Imposta erariale sugli aeromobili privati</t>
  </si>
  <si>
    <t>ILOR sanzione pecuniaria D.P.R. n.602</t>
  </si>
  <si>
    <t>ILOR Geldstrafe D.P.R. Nr. 602</t>
  </si>
  <si>
    <t>ILOR sanzione pecuniaria D.P.R. n. 600</t>
  </si>
  <si>
    <t>ILOR Geldstrafe D.P.R. Nr. 600</t>
  </si>
  <si>
    <t>Imposta erariale su voli di passeggeri di aereotaxi</t>
  </si>
  <si>
    <t>Tassa unita' da diporto art 16 comma 2 dl 201/2011</t>
  </si>
  <si>
    <t>Steuer Sportboote Art. 16 P. 2 GD 201/2011</t>
  </si>
  <si>
    <t>Tassa unita' da diporto art 16 comma 2 dl 201/2011 interessi</t>
  </si>
  <si>
    <t>Steuer Sportboote Art. 16 P. 2 GD 201/2011 Zinsen</t>
  </si>
  <si>
    <t>Tassa unita' da diporto art 16 comma 2 dl 201/2011 sanzione</t>
  </si>
  <si>
    <t>Steuer Sportboote Art. 16 P. 2 GD 201/2011 Strafe</t>
  </si>
  <si>
    <t>Imposta erariale su voli di passeggeri di aereotaxi sanz.</t>
  </si>
  <si>
    <t>ILOR dichiarazione integrativa l.413/91</t>
  </si>
  <si>
    <t>ILOR Ergaenzungserkl. G.413/91</t>
  </si>
  <si>
    <t>Sanzione pecuniar. ILOR dich.integr. l.413/91</t>
  </si>
  <si>
    <t>Geldstr.ILOR Ergaenzungserkl. G.413/91</t>
  </si>
  <si>
    <t>ILOR dich.integ.rateaz.straord. l.413/91</t>
  </si>
  <si>
    <t>ILOR Ergaenz.Erkl. ausserord.Ratenz. G.413/91</t>
  </si>
  <si>
    <t>Interessi ILOR l.413/91 art.39 comma 6</t>
  </si>
  <si>
    <t>Zinsen ILOR G.413/91 Art.39 Absatz 6</t>
  </si>
  <si>
    <t>Interessi ILOR d.l. 16/93 art.3 - l.75/93</t>
  </si>
  <si>
    <t>Zinsen ILOR GD. 16/93 Art.3 - G.75/93</t>
  </si>
  <si>
    <t>Sanz.pecun.omesso/rit.vers.ILOR acc.e/o saldo</t>
  </si>
  <si>
    <t>Geldstr.unt./versp.Einzahl.ILOR Akonto u/o Saldo</t>
  </si>
  <si>
    <t>Sanz.pecun. omesso/ritard.versam.ILOR acconto</t>
  </si>
  <si>
    <t>Geldstrafe unterl./versp.Einzahl.ILOR Akonto</t>
  </si>
  <si>
    <t>Sanz.pecun.omesso o ritardato versamento ILOR</t>
  </si>
  <si>
    <t>Geldstrafe unterl./versp.Einzahl.ILOR</t>
  </si>
  <si>
    <t>Sanz.pecun.omesso ritard. versam add.le ILOR</t>
  </si>
  <si>
    <t>Geldstrafe unterl./versp.Einzahl.ILOR.Zusatzst.</t>
  </si>
  <si>
    <t>Sanz.pec. omesso/ritard.vers.add.le ILOR acc.</t>
  </si>
  <si>
    <t>Geldstrafe unterl./versp.Einzahl.ILOR Zusatsst. Nebensp.</t>
  </si>
  <si>
    <t>Sanz. pec. omesso ritard. vers.l.516/82 ILOR</t>
  </si>
  <si>
    <t>Geldstr. unterl./versp.Einzahl.G.516/82 ILOR</t>
  </si>
  <si>
    <t>Acc.imp.patr.netto imprese, soc. persone-sanz.rit.om.vers.-d.l.471/97</t>
  </si>
  <si>
    <t>Akonto Nettoverm.St.Betr. Pers.Gesell.-Str.vers.unt.Einz.GV.471/97</t>
  </si>
  <si>
    <t>Interessi ritard.iscr. D.P.R. n.602/73 ILOR</t>
  </si>
  <si>
    <t>Zinsen versp.Eintragung DPR Nr.602/73 ILOR</t>
  </si>
  <si>
    <t>Interessi mancato ritard.vers l.516/82 ILOR</t>
  </si>
  <si>
    <t>Zinsen unterl.verspaet.Einzahl. G.516/82 ILOR</t>
  </si>
  <si>
    <t>ILOR-interessi su sanzioni pecuniarie</t>
  </si>
  <si>
    <t>ILOR-Zinsen auf Geldstrafe</t>
  </si>
  <si>
    <t>ILOR dovuta da enti ex art.55 l.413/91</t>
  </si>
  <si>
    <t>von Koerpersch.eX Art.55 L.413/91 gesch.ILOR</t>
  </si>
  <si>
    <t>Interessi omesso/ritardato versam add le ILOR</t>
  </si>
  <si>
    <t>Zinsen unterl./versp.Einz.ILOR Zusatzsteuer</t>
  </si>
  <si>
    <t>Imp.patrim. netto imprese soc.di pers.-sanz.D.P.R. 600/73 art1 d.l. 471/97</t>
  </si>
  <si>
    <t>Nettoverm.St.Betriebe Pers.Gesell.-Strafe DPR 600/73 Art.1 GV. 471/97</t>
  </si>
  <si>
    <t>ILOR Interes maggiore rateaz. D.P.R. 29/9/73 602</t>
  </si>
  <si>
    <t>ILOR Zinsen Mehrratenaufteilung DPR 29/9/73 Nr.602</t>
  </si>
  <si>
    <t>ILOR recupero ecced. imposta</t>
  </si>
  <si>
    <t>ILOR Einbringung Steuerueberschuss</t>
  </si>
  <si>
    <t>ILOR interessi recupero ecced. imposta</t>
  </si>
  <si>
    <t>ILOR Zinsen Einbringung Steuerueberschuss</t>
  </si>
  <si>
    <t>ILOR recup.somme erron.rimbors.art.43 D.P.R. 602</t>
  </si>
  <si>
    <t>ILOR Einbr.irrtueml.Rueckverg.Betr.Art.43 DPR Nr.602</t>
  </si>
  <si>
    <t>ILOR-interessi sospensione riscossione</t>
  </si>
  <si>
    <t>ILOR Zinsen auf ausgesetzte Einhebung</t>
  </si>
  <si>
    <t>Imposta sul patrimonio - societa' di persone</t>
  </si>
  <si>
    <t>Nettovermoegenssteuer-Personengesellschaften</t>
  </si>
  <si>
    <t>Imp. sul patrimonio - soc. persone dich.integ</t>
  </si>
  <si>
    <t>Vermoegenssteuer - Personengesell.Erg.Erkl.</t>
  </si>
  <si>
    <t>Sanz.pecun.imp. patrimonio - dich.integrativa</t>
  </si>
  <si>
    <t>Geldstrafe Vermoegensst.-Ergaenzungserklaerung</t>
  </si>
  <si>
    <t>Imposta sul patrimonio netto delle imprese soc. di persone-acconto</t>
  </si>
  <si>
    <t>Sanz.pecun.omesso/ritardato vers. patr. netto</t>
  </si>
  <si>
    <t>Geldstrafe unterl./versp.Einzahl.Nettovermoegen</t>
  </si>
  <si>
    <t>ILOR e relativi interessi - conciliazione</t>
  </si>
  <si>
    <t>ILOR u. diesbez. Zinsen - Schlichtung</t>
  </si>
  <si>
    <t>ILOR e interessi-accertamento decreto 10/7/96</t>
  </si>
  <si>
    <t>ILOR und Zinsen - Steuerbescheid Dekret 10/7/96</t>
  </si>
  <si>
    <t>Sanzioni dovute al cod. 3453</t>
  </si>
  <si>
    <t>geschuldete Strafen der Abgaben 3453</t>
  </si>
  <si>
    <t>ILOR e interessi art.15 d.lgs.19/6/97 n.218</t>
  </si>
  <si>
    <t>ILOR und Zinsen Art. 15 GVD. 19/6/97 Nr. 218</t>
  </si>
  <si>
    <t>Sanzioni relative al codice 3455</t>
  </si>
  <si>
    <t>Strafen hinsichtlich Abgabe 3455</t>
  </si>
  <si>
    <t>Registro multe e sanz.amm.interessi-Sicilia</t>
  </si>
  <si>
    <t>Register Strafen u.Verw.Str.Zinsen-Sizilien</t>
  </si>
  <si>
    <t>Registro multe e sanz.amm.accessori-Sicilia</t>
  </si>
  <si>
    <t>Register Strafen u.Verw.Str.Nebensp.-Sizilien</t>
  </si>
  <si>
    <t>Registro multe e sanz.amm. sanz.pec. -Sicilia</t>
  </si>
  <si>
    <t>Register Strafen u.Verw.Str.Geldstrafen-Sizilien</t>
  </si>
  <si>
    <t>Registro multe e sanz.amm. sanz. pec.-Sicilia</t>
  </si>
  <si>
    <t>Registro multe e sanz.amm. - Sicilia</t>
  </si>
  <si>
    <t>Register Strafen u.Verw.Str.-Sizilien</t>
  </si>
  <si>
    <t>Registro oblaz.pene pecun.interessi - Sicilia</t>
  </si>
  <si>
    <t>Register entricht.Geldstr.Zinsen-Sizilien</t>
  </si>
  <si>
    <t>Registro oblaz.pene pecun.accessori-Sicilia</t>
  </si>
  <si>
    <t>Register entricht.Geldstr.Nebensp.-Sizilien</t>
  </si>
  <si>
    <t>Registro obLazione sanz. pecuniarie - Sicilia</t>
  </si>
  <si>
    <t>Register entricht.Geldstr.-Sizilien</t>
  </si>
  <si>
    <t>Registro obLazioni sanzione pecuniar.-Sicilia</t>
  </si>
  <si>
    <t>Registro obLazione pene pecun. - Sicilia</t>
  </si>
  <si>
    <t>ILOR di importo minimo tratt.dal sost. di imposta impianti in Sicilia</t>
  </si>
  <si>
    <t>Reg.contr.tutela str.e circ.Sicilia-interessi</t>
  </si>
  <si>
    <t>Reg.Beitrag Strassen-u.Verkehrsschutz Sizilien-Zinsen</t>
  </si>
  <si>
    <t>Reg.contr.tutela str. circ.Sicilia-accessori</t>
  </si>
  <si>
    <t>Reg.Beitr.Strassen-u.Verkehrsschutz  Sizilien-Nebensp.</t>
  </si>
  <si>
    <t>Reg.contr.tutela str. circ.Sicilia-sanz.pec.</t>
  </si>
  <si>
    <t>Reg.Beitr.Strassen-u.Verkehrsschutz  Sizilien-Geldstr.</t>
  </si>
  <si>
    <t>Reg.contr. tutela str. circ.Sicilia-sanz.pec.</t>
  </si>
  <si>
    <t>Reg.Beitr. Strassen-u.Verkehrsschutz  Sizilien-Geldstr.</t>
  </si>
  <si>
    <t>Reg.contr.tutela str.circ.-Sicilia</t>
  </si>
  <si>
    <t>Reg.Beitrag Strassen-u.Verkehrsschutz -Sizilien</t>
  </si>
  <si>
    <t>ILOR a saldo trattenuta dal sostituto di imposta- impianti in Sicilia</t>
  </si>
  <si>
    <t>ILOR di importo minimo trattenuta dal sostituto di imposta</t>
  </si>
  <si>
    <t>Contributo occupazione e pianificazione Friuli Venezia Giulia</t>
  </si>
  <si>
    <t>Beitrag Besetzung und Planung Friaul-Julisch Venetien</t>
  </si>
  <si>
    <t>Contributo occupazione e pianificazione Friuli Venezia Giulia-int.</t>
  </si>
  <si>
    <t>Beitrag Besetzung und Planung Friaul-Julisch Venetien-Zinsen</t>
  </si>
  <si>
    <t>Contributo occupazione e pianificazione Friuli Venezia Giulia-sanz.</t>
  </si>
  <si>
    <t>Beitrag Besetzung und Planung Friaul-Julisch Venetien-Strafen</t>
  </si>
  <si>
    <t>ILOR a saldo dm. 19/5/93 art. 1</t>
  </si>
  <si>
    <t>ILOR Saldo M.D. 19/5/93 Art.1</t>
  </si>
  <si>
    <t>I.R.A.P. - saldo d.lgs. 446/97</t>
  </si>
  <si>
    <t>I.R.A.P. - Saldo GVD. 446/97</t>
  </si>
  <si>
    <t>Addizionale regionale all'IRPEF - autotassazione</t>
  </si>
  <si>
    <t>Addizionale regionale all'IRPEF - sostitito d'imposta</t>
  </si>
  <si>
    <t>Addizionale regionale all' IRPEF trattenuta dal sostituto d'imposta a seguito di assistenza fiscale</t>
  </si>
  <si>
    <t>Somme dovute per omesso pagam. dilaz. tributi regionali sostit. di imp.</t>
  </si>
  <si>
    <t>geschuld.Betraege unterl.aufgeschob.Zahlung von Regionalabgaben Steuersubstitut</t>
  </si>
  <si>
    <t>Addiz.le reg.le IRPEF e relativi interessi accertamento con adesione</t>
  </si>
  <si>
    <t>Addizionale reg.all'IRPEF,relativi interessi conciliazione giudiziale</t>
  </si>
  <si>
    <t>Addizionale regionale all'IRPEF e relativi interessi - omessa impugnazione - art. 15 d.lgs n.218/97</t>
  </si>
  <si>
    <t>Sanzione relative ai codici-tributo 3806, 3807, 3808</t>
  </si>
  <si>
    <t>IRAP saldo</t>
  </si>
  <si>
    <t>Wertschoepfungssteuer IRAP</t>
  </si>
  <si>
    <t>Imposta regionale attivita' produttive da avvisi accertamento</t>
  </si>
  <si>
    <t>Regionalsteuer Produktionstaetigkeiten aus Feststellungsbescheid</t>
  </si>
  <si>
    <t>Somme dovute per omesso pag. dilaz. tributi reg. da sostituti - interessi</t>
  </si>
  <si>
    <t>geschuld.Betraege unterl.aufgeschob.Zahlung von Regionalabgaben Steuersub. Zinsen</t>
  </si>
  <si>
    <t>Somme dovute per omesso pag. dilaz. tributi reg. da sostituti - sanzione</t>
  </si>
  <si>
    <t>geschuld.Betraege unterl.aufgeschob.Zahlung von Regionalabgaben Steuersub. Strafen</t>
  </si>
  <si>
    <t>IRAP - interessi di rateazione</t>
  </si>
  <si>
    <t>IRAP - Zinsen auf Ratenzahlung</t>
  </si>
  <si>
    <t>IRAP - acconto -</t>
  </si>
  <si>
    <t>IRAP acconto - prima rata</t>
  </si>
  <si>
    <t>IRAP acconto - seconda rata o acconto in unica soluzione</t>
  </si>
  <si>
    <t>Addizionale regionale all'IRPEF - sostituto d'imposta - trattenuta di importo minimo</t>
  </si>
  <si>
    <t>Addizionale comunale all'IRPEF derivante da avvisi di accertamento</t>
  </si>
  <si>
    <t>Gemeindezusatzsteuer zur IRPEF auf Feststellungsbescheiden fussend</t>
  </si>
  <si>
    <t>Addiz.comunale all'IRPEF derivante da avvisi di accertam. - interessi</t>
  </si>
  <si>
    <t>Gemeindezusatzsteuer IRPEF auf Feststellungsbescheiden fussend-Zinsen</t>
  </si>
  <si>
    <t>Addiz.all'IRPEF enti locali-tratt.sost.imp.-mod.730 e relat.interessi</t>
  </si>
  <si>
    <t>Zusatzst.IRPEF oertl.Koerpersch.-vom Subst.einbehalten-MOD.730und Zins.</t>
  </si>
  <si>
    <t>IRAP acconto prima rata</t>
  </si>
  <si>
    <t>IRAP Akonto erste Rate</t>
  </si>
  <si>
    <t>IRAP adeguam. studi di settore d.l.n. 223/2006 art.37 c.3</t>
  </si>
  <si>
    <t>IRAP angleichung richtwerte leg.dekr.223/2006 Art.37 Par.3</t>
  </si>
  <si>
    <t>IRAP adeguam. studi di settore d.l.n. 223/2006 art.37 c.3 - interessi</t>
  </si>
  <si>
    <t>IRAP angleichung richtwerte leg.dekr.223/2006 Art.37 P.3 - zinsen</t>
  </si>
  <si>
    <t>IRAP adeguam. studi di settore d.l.n. 223/2006 art.37 c.3 - sanzione</t>
  </si>
  <si>
    <t>IRAP angleichung richtwerte leg.dekr.223/2006 Art.37 P.3 - strafgeld</t>
  </si>
  <si>
    <t>IRAP e relativi interessi - accertamento con adesione</t>
  </si>
  <si>
    <t>IRAP e reletivi interessi - conciliazione</t>
  </si>
  <si>
    <t>IRAP e relativi interessi - art.15 d.lgs. n.218/97</t>
  </si>
  <si>
    <t>IRAP sanzioni dovute relativamente ai codici tributo 3820, 3821, 3822</t>
  </si>
  <si>
    <t>Addizionale all'IRPEF enti loc. sostituti d'imposta Reg.Valle d'Aosta</t>
  </si>
  <si>
    <t>Addizionale all'IRPEF enti locali-autotassazione-regione Val d'Aosta</t>
  </si>
  <si>
    <t>Addizionale all'IRPEF enti locali - tratt dal sostituto d'imposta- mod.730 - regione Valle d'Aosta</t>
  </si>
  <si>
    <t>Addizionale all'IRPEF enti locali - sostituti di imposta - regione Friuli Venezia Giulia</t>
  </si>
  <si>
    <t>Addiz.IRPEF enti locali-autotassazione-regione Friuli Venezia Giulia</t>
  </si>
  <si>
    <t>IRAP acconto seconda rata o acconto in unica soluzione</t>
  </si>
  <si>
    <t>IRAP Akonto zweite Rate oder Akonto in einmaliger Zahlung</t>
  </si>
  <si>
    <t>IRPEF add. reg. adeguam. studi settore d.l.n. 223/2006 art.37 c.3</t>
  </si>
  <si>
    <t>IRPEF reg.zusatzst. angl. richtw. leg.dekr.223/2006 Art.37 P.3</t>
  </si>
  <si>
    <t>IRPEF add. reg. adeguam. studi settore d.l. 223/2006 art.37 c.3 - interessi</t>
  </si>
  <si>
    <t>IRPEF reg.zusatzst. angl. richtw. leg.dekr.223/2006 Art.37 P.3 - zinsen</t>
  </si>
  <si>
    <t>IRPEF add. reg. adeguam. studi settore d.l. 223/2006 art.37 c.3 - sanzione</t>
  </si>
  <si>
    <t>IRPEF reg.zus.st. angl. richtw. leg.d.223/2006 Art.37 P.3 - strafgeld</t>
  </si>
  <si>
    <t>Addizionale all'IRPEF enti locali - tratt.sost.imposta mod.730 - regione Friuli Venezia Giulia</t>
  </si>
  <si>
    <t>Addizionale all'IRPEF enti locali - sostituti d'imposta - provincia autonoma di Trento</t>
  </si>
  <si>
    <t>Addiz. IRPEF enti locali - autotassazione - provincia autonoma Trento</t>
  </si>
  <si>
    <t>Addizionale all'IRPEF enti locali - tratt.sost.imposta mod.730 - provincia autonoma di Trento</t>
  </si>
  <si>
    <t>Addizionale all'IRPEF enti locali - sostituti d'imposta - provincia autonoma di Bolzano</t>
  </si>
  <si>
    <t>Addiz.IRPEF enti locali - autotassazione - provincia autonoma Bolzano</t>
  </si>
  <si>
    <t>Addizionale all'IRPEF enti locali - tratt.sost.imposta mod.730 - provincia autonoma di Bolzano</t>
  </si>
  <si>
    <t>Addiz.regionale IRPEF sospesa a causa di eventi eccez. - imposta</t>
  </si>
  <si>
    <t>Regionale Zusatzst.IRPEF ausgesetzt wegen bes.Ereignisse-Steuer</t>
  </si>
  <si>
    <t>Addiz.comunale IRPEF sospesa a causa di eventi eccez. - imposta</t>
  </si>
  <si>
    <t>Gemeindezusatzst.IRPEF ausgesetzt wegen bes.Ereignisse-Steuer</t>
  </si>
  <si>
    <t>IRAP sanzione - ritardati od omessi versamenti</t>
  </si>
  <si>
    <t>IRAP Strafe - versp.oder unterl. Einzahlung</t>
  </si>
  <si>
    <t>Imposta regionale attivita' produttive da avvisi accertam.-sanzioni</t>
  </si>
  <si>
    <t>Reg.Steuer Produktionstaetigkeit aus Feststellungsbescheid-Strafen</t>
  </si>
  <si>
    <t>Addiz.comunale IRPEF sospesa a causa di eventi eccez. - interessi</t>
  </si>
  <si>
    <t>Gemeindezusatzst.IRPEF ausgesetzt wegen auss.Ereignissen-Zinsen</t>
  </si>
  <si>
    <t>Addiz.comunale IRPEF sospesa a causa di eventi eccez. - sanzione</t>
  </si>
  <si>
    <t>Gemeindezusatzst.IRPEF ausgesetzt wegen auss.Ereignissen-Strafe</t>
  </si>
  <si>
    <t>Addiz.regionale IRPEF sospesa a causa di eventi eccez. - interessi</t>
  </si>
  <si>
    <t>Regionale Zusatzst.IRPEF ausgesetzt wegen auss.Ereignissen-Zinsen</t>
  </si>
  <si>
    <t>Addiz.regionale IRPEF sospesa a causa di eventi eccez. - sanzione</t>
  </si>
  <si>
    <t>Regionale Zusatzst.IRPEF ausgesetzt wegen auss.Ereignissen-Strafe</t>
  </si>
  <si>
    <t>Addiz.reg. IRPEF da sostit.imp. sospesa per eventi eccez. - imposta</t>
  </si>
  <si>
    <t>Reg.Zusatzst.IRPEF von St.Subst.ausgesetz.wg.auss.Ereignissen-Steuer</t>
  </si>
  <si>
    <t>Addiz.enti loc. IRPEF sostit.imp. sospesa per eventi eccez. - imposta</t>
  </si>
  <si>
    <t>Zusatzst.Lokalk. IRPEF von St.Subst.ausgesetz.wg.auss.Ereignissen-Steuer</t>
  </si>
  <si>
    <t>IRAP - interessi per ritardata iscrizione a ruolo</t>
  </si>
  <si>
    <t>IRAP - Zinsen versp. Hebelisteneintragung</t>
  </si>
  <si>
    <t>Imposta regionale attivita' produttive da avvisi accertam.-interessi</t>
  </si>
  <si>
    <t>Regionalsteuer Produktionstaetigkeit aus Feststellungsbescheid-Zinsen</t>
  </si>
  <si>
    <t>Addiz.enti loc. IRPEF sostit.imp. sospesa per eventi eccez- interessi</t>
  </si>
  <si>
    <t>Zusatzst.Lokalk. IRPEF von St.Subst.ausgesetz.wg.auss.Ereignissen-Zinsen</t>
  </si>
  <si>
    <t>Addiz.enti loc. IRPEF sostit.imp. sospesa per eventi eccez. -sanzione</t>
  </si>
  <si>
    <t>Zusatzst.Lokalk. IRPEF von St.Subst.ausgesetz.wg.auss.Ereignissen-Strafe</t>
  </si>
  <si>
    <t>Addiz.reg. IRPEF da sostit.imp. sospesa per eventi eccez. - interessi</t>
  </si>
  <si>
    <t>Reg.Zusatzst.IRPEF von St.Subst.ausgesetz.wg.auss.Ereignissen-Zinsen</t>
  </si>
  <si>
    <t>Addiz.reg. IRPEF da sostit.imp. sospesa per eventi eccez. - sanzione</t>
  </si>
  <si>
    <t>Reg.Zusatzst.IRPEF von St.Subst.ausgesetz.wg.auss.Ereignissen-Strafe</t>
  </si>
  <si>
    <t>Addizionale regionale all' IRPEF</t>
  </si>
  <si>
    <t>Regionale Zusastzsteuer IRPEF</t>
  </si>
  <si>
    <t>Addizionale regionale all'IRPEF- interessi di rateazione</t>
  </si>
  <si>
    <t>Regionale Zusastzsteuer zur IRPEF-Zinsen auf Ratenzahlung</t>
  </si>
  <si>
    <t>Addizionale regionale all' IRPEF - sanzione art.1 d.l. 471/97</t>
  </si>
  <si>
    <t>Regionale Zusastzsteuer IRPEF - Strafe Art.1 GD. 471/97</t>
  </si>
  <si>
    <t>Addizionale regionale all' IRPEF - interessi art 20 D.P.R. 602/73</t>
  </si>
  <si>
    <t>Regionale Zusastzsteuer IRPEF - Zinsen Art. 20 DPR 602/73</t>
  </si>
  <si>
    <t>Recupero rimborso IRAP</t>
  </si>
  <si>
    <t>Einhebung IRAP-Rueckverguetung</t>
  </si>
  <si>
    <t>Recupero rimborso IRAP - interessi art. 44 D.P.R. 602/73</t>
  </si>
  <si>
    <t>Einhebung IRAP-Rueckverguetung - Zinsen Art. 44 DPR 602/73</t>
  </si>
  <si>
    <t>Recupero rimborso IRAP - interessi art. 20 D.P.R. 602/73</t>
  </si>
  <si>
    <t>Einhebung IRAP-Rueckserstattung-Zinsen Art.20 DPR 602/73</t>
  </si>
  <si>
    <t>Credito d' imposta investimenti Campania con risorse regionali</t>
  </si>
  <si>
    <t>Steuerguthaben Investitionen Kampanien mit regionalen Resourcen</t>
  </si>
  <si>
    <t>Credito imposta investimenti Regione Siciliana</t>
  </si>
  <si>
    <t>Steuerguthaben Investments Region Sizilien</t>
  </si>
  <si>
    <t>Credito d' imposta investimenti Campania con risorse regionali - int.</t>
  </si>
  <si>
    <t>Steuerguthaben Investitionen Kampanien mit regionalen Resourcen - Zinsen</t>
  </si>
  <si>
    <t>Credito d' imposta investimenti Campania con risorse regionali - sanz.</t>
  </si>
  <si>
    <t>Steuerguthaben Investitionen Kampanien mit regionalen Resourcen - Strafe</t>
  </si>
  <si>
    <t>Credito imposta investimenti Regione Siciliana - interessi</t>
  </si>
  <si>
    <t>Steuerguthaben Investments Region Sizilien - Zinsen</t>
  </si>
  <si>
    <t>Credito imposta investimenti Regione Siciliana - sanzione</t>
  </si>
  <si>
    <t>Steuerguthaben Investments Region Sizilien - Strafe</t>
  </si>
  <si>
    <t>Dogane - entrate eventuali e diverse non trib</t>
  </si>
  <si>
    <t>Zoll-Event.u.versch.Einnahmen nicht Abgaben</t>
  </si>
  <si>
    <t>Dogane - entrate diverse non trib.sanz.pecun.</t>
  </si>
  <si>
    <t>Zoll-versch.Einnahmen nicht Abgaben Geldstr.</t>
  </si>
  <si>
    <t>Imp.unic.scomm.sport.accert.reg.sic.art.5,c 1,dlgs 504/98</t>
  </si>
  <si>
    <t>Einheitsabg.Sportwett.Feststellg.Reg.Siz.Art.5,P.1,LGD 504/98</t>
  </si>
  <si>
    <t>Imp.unic.scomm.sport.accert.reg.sic.artart.5,c 1,dlgs 504/98-inter.</t>
  </si>
  <si>
    <t>Einheitsabg.Sportwett.Feststellg.Reg.Siz.Art.5,P.1,LGD 504/98-Zinsen</t>
  </si>
  <si>
    <t>Imp.unic.scomm.sport.accert.reg.sic.artart.5,c 1,dlgs 504/98-sanz.</t>
  </si>
  <si>
    <t>Einheitsabg.Sportwett.Feststellg.Reg.Siz.Art.5,P.1,LGD 504/98-Strafen</t>
  </si>
  <si>
    <t>Imp.unica scom diverse-accertamento-art.5,c.1dlgs 504/98-imposta</t>
  </si>
  <si>
    <t>Einheitsabg.versch.Wett.Feststellg.Art.5,P.1,LGD 504/98-Abgabe</t>
  </si>
  <si>
    <t>Imp.unica scom diverse-accertamento-art.5,c.1dlgs 504/98-interessi</t>
  </si>
  <si>
    <t>Einheitsabg.versch.Wett.Feststellg.Art.5,P.1,LGD 504/98-Zinsen</t>
  </si>
  <si>
    <t>Imp.unica scom diverse-accertamento-art.5,c.1dlgs 504/98-sanzioni</t>
  </si>
  <si>
    <t>Einheitsabg.versch.Wett.Feststellg.Art.5,P.1,LGD 504/98-Strafen</t>
  </si>
  <si>
    <t>Imp.unica scom diverse-accert. Sicilia-art.5,c.1dlgs 504/98-imposta</t>
  </si>
  <si>
    <t>Einheitsabg.versch.Wett.Feststellg.Siz.Art.5,P.1,LGD 504/98-Abgabe</t>
  </si>
  <si>
    <t>Imp.unica scom diverse-accert. Sicilia-art.5,c.1dlgs 504/98-interessi</t>
  </si>
  <si>
    <t>Einheitsabg.versch.Wett.Feststellg.Siz.Art.5,P.1,LGD 504/98-Zinsen</t>
  </si>
  <si>
    <t>Imp.unica scom diverse-accert. Sicilia-art.5,c.1dlgs 504/98-sanzioni</t>
  </si>
  <si>
    <t>Einheitsabg.versch.Wett.Feststellg.Siz.Art.5,P.1,LGD 504/98-Strafen</t>
  </si>
  <si>
    <t>Imp.unica.giochi.abil.dist. in forma torneo-da accert.</t>
  </si>
  <si>
    <t>Einheitsabg.Geschicklichkeitssp.auf Entf.Turnier-Feststellg.</t>
  </si>
  <si>
    <t>Imp.unica.giochi.abil.dist in forma torneo-da accert.inter.</t>
  </si>
  <si>
    <t>Einheitsabg.Geschicklichkeitssp.auf Entf.Turnier-Feststellg.Zinsen</t>
  </si>
  <si>
    <t>Imp.unica.giochi.abil.dist in forma torneo-da accert.sanz.</t>
  </si>
  <si>
    <t>Einheitsabg.Geschicklichkeitssp.auf Entf.Turnier-Feststellg.Strafen</t>
  </si>
  <si>
    <t>Imp.unica.giochi.abil.dist. in forma torneo reg. sic.da accert.</t>
  </si>
  <si>
    <t>Einheitsabg.Geschicklichkeitssp.auf Entf.Turnier Reg.Siz.-Feststellg.</t>
  </si>
  <si>
    <t>Imp.unica.giochi.abil.dist. in forma torneo reg. sic.da accert.inter.</t>
  </si>
  <si>
    <t>Einheitsabg.Geschicklichkeitssp.auf Entf.Turnier Reg.Siz.-Feststellg.Zinsen</t>
  </si>
  <si>
    <t>Imp.unica.giochi.abil.dist. in forma torneo reg. sic.da accert.sanz.</t>
  </si>
  <si>
    <t>Einheitsabg.Geschicklichkeitssp.auf Entf.Turnier Reg.Siz.-Feststellg.Strafen</t>
  </si>
  <si>
    <t>Sanzione ammin. in caso di giocate simulate- art.5,c.4,dlgs.504/98</t>
  </si>
  <si>
    <t>Verwaltungsstrafe simulierte Einsaetze-Art.5,P.4, LGD504/98</t>
  </si>
  <si>
    <t>Sanz.amm.giocat.simulat.reg sicil.- art.5,c.4,dlgs.504/98</t>
  </si>
  <si>
    <t>Verwaltungsstr. sim. Einsaetze Reg.Siz.-Art.5,P.4, LGD504/98</t>
  </si>
  <si>
    <t>Sanz.amm.art.5,c. 5, dlgsn. 504/98, in applic.artt.9- 11 dls 471/97</t>
  </si>
  <si>
    <t>Verw.Str.Art.5,P.5,LGD 504/98, Anwendg. Art.9-11LGD 471/97</t>
  </si>
  <si>
    <t>Sanz.art.5,c.5, dlgs. 504/98, artt.9-11 dls 471/97-reg. sic.</t>
  </si>
  <si>
    <t>Str.Art.5,P.5,LGD 504/98, Anwendg. Art.9-11LGD 471/97-Reg.Siz.</t>
  </si>
  <si>
    <t>Sanz.amm.pecu.in viol.diviet.di partec. minori a gioc.vinc.den</t>
  </si>
  <si>
    <t>Verw.Geldstr. bei Verstoss Spielverbot Minderjaehrige b. Geldspielen</t>
  </si>
  <si>
    <t>Sanzione ammin. pecuniaria di cui all'art.1.c.80,l. d), l.220/10</t>
  </si>
  <si>
    <t>Verw.Geldstr. gem. Art. 1, P. 80, Bst. d), G. 220/10</t>
  </si>
  <si>
    <t>sanzione amm.va art 1,c.81-lett.e), l. 220/10</t>
  </si>
  <si>
    <t>Verw.Str. gem. Art. 1, P. 80, Bst. e), G. 220/10</t>
  </si>
  <si>
    <t>Sanz.am.pec.mens.ecc.lim.l.g) di cui all'art.1,c.81,l.)i l. 220/10</t>
  </si>
  <si>
    <t>Monatl.Verw.Geldstr.Ueberschuss Bst. g),lt. Art.1,P.81,Bst.i),G.220/10</t>
  </si>
  <si>
    <t>San.am.pec art.1,c.81,l. l) app.c.6 non rimosso l. i ), l. 220/10</t>
  </si>
  <si>
    <t>Verw.Geldstr. Art.1,P.81,Bst. L) Anw. P.6 nicht entf. Bst. i),G.220/10</t>
  </si>
  <si>
    <t>Sanz am.pec art. 1,c. 533bis, l. 266/2005</t>
  </si>
  <si>
    <t>Verw.Geldstr. Art.1,P.533bis, G.266/2005</t>
  </si>
  <si>
    <t>Prel.erar.comp.aff.gioco bingo simult. art.24 d.1/4/04 e succ.mod.</t>
  </si>
  <si>
    <t>Entn.Staatsk.Entg.Zuw.Spiel sim.Bingo, Art24,D.1/4/04 igF.</t>
  </si>
  <si>
    <t>Prel.erar.comp.aff.gioco bingo simult. art.24 d.1/4/04 e suc.mod-int.</t>
  </si>
  <si>
    <t>Entn.Staatsk.Entg.Zuw.Spiel sim.Bingo, Art24,D.1/4/04 igF.-Zinsen</t>
  </si>
  <si>
    <t>Prel.erar.comp.aff. bingo naz.elet. artt.13/41 d.1/4/04-suc.mod.</t>
  </si>
  <si>
    <t>Entn.Staatsk.Entg.Zuw.Spiel nat.Bingo, Art13/41,D.1/4/04 igF.</t>
  </si>
  <si>
    <t>Pr.erar.comp. bingo naz.elet. artt.13/41 d.1/4/04-suc.mod.int. - int.</t>
  </si>
  <si>
    <t>Entn.Staatsk.Entg.Zuw.Spiel nat.Bingo, Art13/41,D.1/4/04 igF.-Zinsen</t>
  </si>
  <si>
    <t>Canone di concessione dei giochi a distanza</t>
  </si>
  <si>
    <t>Konzessionsgeb. Spiele auf Entfernung</t>
  </si>
  <si>
    <t>Penale per tard. versam. canone di concessione dei giochi a distanza</t>
  </si>
  <si>
    <t>Strafe f.versp. Ueberw. Konzessionsgeb. Spiele auf Entfernung</t>
  </si>
  <si>
    <t>Inter.tard. versam. del canone di concessione dei giochi a distanza</t>
  </si>
  <si>
    <t>Zinsen versp. Ueberw. Konzessionsgeb. Spiele auf Entfernung</t>
  </si>
  <si>
    <t>Imp.unica.giochi.abil.di sorte diversi da torneo</t>
  </si>
  <si>
    <t>Einheitsabg.Geschicklichkeitsglueckssp.,nicht Turnier</t>
  </si>
  <si>
    <t>Imp.unica.giochi.abil.di sorte diversi da torneo reg.sic.</t>
  </si>
  <si>
    <t>Einheitsabg.Geschicklichkeitsglueckssp.,nicht Turnier,Reg.Siz.</t>
  </si>
  <si>
    <t>Imp.unica.giochi.abil.di sorte diversi da torneo-sanz.</t>
  </si>
  <si>
    <t>Einheitsabg.Geschicklichkeitsglueckssp.,nicht Turnier-Straf.</t>
  </si>
  <si>
    <t>Imp.unica.giochi.abil.di sorte diversi da torneo reg.sic.-sanz.</t>
  </si>
  <si>
    <t>Einheitsabg.Geschicklichkeitsglueckssp.,nicht Turnier,Reg.Siz.-Straf.</t>
  </si>
  <si>
    <t>Imp.unica.giochi.abil.di sorte diversi da torneo-inter.</t>
  </si>
  <si>
    <t>Einheitsabg.Geschicklichkeitsglueckssp.,nicht Turnier-Zinsen</t>
  </si>
  <si>
    <t>Imp.unica.giochi.abil.di sorte diversi da torneo reg.sic.-inter.</t>
  </si>
  <si>
    <t>Einheitsabg.Geschicklichkeitsglueckssp.,nicht Turnier,Reg.Siz.-Zin.</t>
  </si>
  <si>
    <t>Imp.unica.giochi.sorte-carte diversi da torneo-da acc.</t>
  </si>
  <si>
    <t>Einheitsabg.Glueckssp.,Kartensp.,nicht Turnier-Feststllg.</t>
  </si>
  <si>
    <t>Imp.unica.giochi.sorte-carte diversi da torneo-da acc .inter.</t>
  </si>
  <si>
    <t>Einheitsabg.Glueckssp.,Kartensp.,nicht Turnier-Feststllg.Zinsen</t>
  </si>
  <si>
    <t>Imp.unica.giochi.sorte-carte diversi da torneo-da acc .sanz.</t>
  </si>
  <si>
    <t>Einheitsabg.Glueckssp.,Kartensp.,nicht Turnier-Feststllg.Strafen</t>
  </si>
  <si>
    <t>Imp.unica.giochi.sorte-carte diversi da torneo-da acc. reg.sic.</t>
  </si>
  <si>
    <t>Einheitsabg.Glueckssp.,Kartensp.,nicht Turnier-Feststllg.Reg.Siz.</t>
  </si>
  <si>
    <t>Imp.unica.giochi.sorte-carte diversi da torneo-da acc. reg.sic.inter.</t>
  </si>
  <si>
    <t>Einheitsabg.Glueckssp.,Kartensp.,nicht Turnier-Feststllg.Reg.Siz.Zinsen</t>
  </si>
  <si>
    <t>Imp.unica.giochi.sorte-carte diversi da torneo-da acc. reg.sic.sanz.</t>
  </si>
  <si>
    <t>Einheitsabg.Glueckssp.,Kartensp.,nicht Turnier-Feststllg.Reg.Siz.Strafen</t>
  </si>
  <si>
    <t>Penale art 1,c.5 bis, d.l. 8/07/02 n.138 conv. l. 8/8/02 n.178</t>
  </si>
  <si>
    <t>Strafe Art.1,P.5 bis, GD 138 v. 8/07/02, umgew. G. 178 v. 8/8/02</t>
  </si>
  <si>
    <t>Penale prevista art.1 comma 5bis legge 8/8/02 n.178 - interessi</t>
  </si>
  <si>
    <t>Strafe laut Art.1,P.5 bis, G. 178 v. 8/8/02 - Zinsen</t>
  </si>
  <si>
    <t>Spese scrittur. copia e registr. delle convenzioni di concessione</t>
  </si>
  <si>
    <t>Aufw. Erstellg u. Reg. Konzessionsabkommen</t>
  </si>
  <si>
    <t>Sanzi.penale.inademp.obbl.convenz.l.13/12/10,n.220</t>
  </si>
  <si>
    <t>Strafe bei Nichterfuellg. Pflichten Abk. G.220, 13/12/10</t>
  </si>
  <si>
    <t>Sanzione disciplin. e amm.va rivendite e ricevitorie e interessi mora</t>
  </si>
  <si>
    <t>Disziplinarstr.u.Verwstr.Verkaufs-u.Annahmest.u.Verzugszinsen</t>
  </si>
  <si>
    <t>Omessi versamenti proventi gioco lotto e relativi interessi legali</t>
  </si>
  <si>
    <t>Unterl.Zahlg.Spielerloese und gerichtlice Zinsen</t>
  </si>
  <si>
    <t>Importi per scontrini annullati o pagati e non inseriti in plico cont</t>
  </si>
  <si>
    <t>Betraege annull. bzw. bez. u. nicht in Buchh. abgelegte Belege</t>
  </si>
  <si>
    <t>Sanzione amm.va per svolgimento concorso a premio vietato - capitale</t>
  </si>
  <si>
    <t>Verwstr. Ausfuehr. verbotener Gewinnspiele - Kapital</t>
  </si>
  <si>
    <t>Sanzione amm.va per svolgimento concorso a premio vietato - interessi</t>
  </si>
  <si>
    <t>Verwstr. Ausfuehr. verbotener Gewinnspiele - Zinsen</t>
  </si>
  <si>
    <t>Sanzione amm.va per svolgimento di lotteria non consentita - capitale</t>
  </si>
  <si>
    <t>Verwstr. Ausfuehr. verbotener Lotteriespiele - Kapital</t>
  </si>
  <si>
    <t>Sanzione amm.va per svolgimento lotteria non consentita - interessi</t>
  </si>
  <si>
    <t>Verwstr. Ausfuehr. verbotener Lotteriespiele - Zinsen</t>
  </si>
  <si>
    <t>Sanzione amministrativa articolo 5,comma 3, del D.Lgs. n. 504/1998</t>
  </si>
  <si>
    <t>Verwaltungsstr. Art. 5, P. 3, LD 504/1998</t>
  </si>
  <si>
    <t>Sanz. amministrativa art. 5, c. 3, del D.Lgs. n. 504/1998 - Sicilia</t>
  </si>
  <si>
    <t>Verwaltungsstr. Art. 5, P. 3, LD 504/1998 - Sizilien</t>
  </si>
  <si>
    <t>Flussi finanz. per AAMS da raccolta di conc. pronos.</t>
  </si>
  <si>
    <t>Finanzflüsse f. AAMS aus Annahme v. Prognosewettbew.</t>
  </si>
  <si>
    <t>Interessi sui flussi finanz. per AAMS da raccolta di conc. pronos.</t>
  </si>
  <si>
    <t>Zinsen auf Finanzflüsse f. AAMS aus Ann. Prognosewettbew.</t>
  </si>
  <si>
    <t>Penale sui flussi finanz. per AAMS da raccolta di conc. pronos.</t>
  </si>
  <si>
    <t>Strafe auf Finanzfl. f. AAMS aus Ann. Prognosewettbew.</t>
  </si>
  <si>
    <t>Flussi finanz. per AAMS da raccolta di ippica naz.</t>
  </si>
  <si>
    <t>Finanzflüsse f. AAMS aus Annahme nat. Pferdesportwetten</t>
  </si>
  <si>
    <t>Interessi sui flussi finanz. per AAMS da raccolta di ippica naz.</t>
  </si>
  <si>
    <t>Zinsen auf Finanzfl. f. AAMS aus Ann. nat. Pferdesportwetten</t>
  </si>
  <si>
    <t>Penale sui flussi finanz. per AAMS da raccolta di ippica naz.</t>
  </si>
  <si>
    <t>Strafe auf Finanzfl. f. AAMS aus Ann. nat. Pferdesportwetten</t>
  </si>
  <si>
    <t>Contr. automatizzato I.U. scommesse ippiche-imposta e interessi</t>
  </si>
  <si>
    <t>Autom. Kontr. E.S. Pferdesportwetten - Steuern u. Zinsen</t>
  </si>
  <si>
    <t>Contr. automatizzato I.U. scommesse ippiche - sanzioni</t>
  </si>
  <si>
    <t>Autom. Kontr. E.S. Pferdesportwetten - Strafen</t>
  </si>
  <si>
    <t>Contr. autom.  I.U. sc. ippiche reg. sicilia-imposta e interessi</t>
  </si>
  <si>
    <t>Autom. Kontr. E.S. Pferdesportw. Reg. Sizilien - St. u. Zinsen</t>
  </si>
  <si>
    <t>Contr. automatizzato I.U. sc. ippiche reg. sicilia - sanzioni</t>
  </si>
  <si>
    <t>Autom. Kontr. E.S. Pferdesportw. Reg. Sizilien - Strafen</t>
  </si>
  <si>
    <t>Contr. automatizzato  I.U. sc. sportive-imposta e interessi</t>
  </si>
  <si>
    <t>Autom. Kontr. E.S. Sportwetten - Steuer und Zinsen</t>
  </si>
  <si>
    <t>Contr. automatizzato I.U.  scommesse sportive - sanzioni</t>
  </si>
  <si>
    <t>Autom. Kontr. E.S. Sportwetten - Strafen</t>
  </si>
  <si>
    <t>Contr.autom.  I.U.  sc. sportive reg. sicilia-imposta e interessi</t>
  </si>
  <si>
    <t>Autom. Kontr. E.S. Sportwetten Reg. Sizilien - Steuer und Zinsen</t>
  </si>
  <si>
    <t>Contr.autom. I.U. scommesse sportive reg. sicilia-sanzioni</t>
  </si>
  <si>
    <t>Autom. Kontr. E.S. Sportwetten Reg. Sizilien - Strafen</t>
  </si>
  <si>
    <t>Contr. autom.  I.U. g.a.d. in forma di torneo-imposta e interessi</t>
  </si>
  <si>
    <t>Aut. Kontr. E.S. Gesch.spiele a. Entf. in Turnierf. - St. und Zinsen</t>
  </si>
  <si>
    <t>Contr. autom.  I.U. g.a.d. in forma di torneo - sanzioni</t>
  </si>
  <si>
    <t>Autom. Kontr. E.S. Gesch.spiele a. Entf. in Turnierform - Strafen</t>
  </si>
  <si>
    <t>Contr. autom. I.U.  g.a.d. in for.torneo-sicilia- imposta e interessi</t>
  </si>
  <si>
    <t>Aut. Kontr. E.S. Gesch.spiele a. Entf. in Turnierf.-Siz.-St. u. Zins.</t>
  </si>
  <si>
    <t>Contr. autom. I.U.  g.a.d. in for.torneo-sicilia- sicilia - sanzioni</t>
  </si>
  <si>
    <t>Aut. Kontr. E.S. Gesch.spiele a. Entf. in Turnierf. - Siz - Strafen</t>
  </si>
  <si>
    <t>Contr.autom. I.U. g.a.d. sorte a q.f. e carte- imposta e interessi</t>
  </si>
  <si>
    <t>Aut. K. E.S. Gesch.sp. a. Entf. Glückssp. Fix. Kartensp.-St. u. Zin.</t>
  </si>
  <si>
    <t>Contr.autom. I.U. g.a.d. sorte a q.f. e carte - sanzioni</t>
  </si>
  <si>
    <t>Aut. Kontr. E.S. Gesch.sp. a. Entf. Glückssp. Fix. Kartensp.-Strafen</t>
  </si>
  <si>
    <t>Contr.autom. I.U. g.a.d. sorte q.f. e carte - sicilia - imp. e int.</t>
  </si>
  <si>
    <t>Aut. Ko. E.S. Gesch.sp. a. Entf. Glück. Fix. Kartsp.-Siz.-St. u. Zin.</t>
  </si>
  <si>
    <t>Contr.autom. I.U. g.a.d. sorte q.f. e carte - sicilia - sanzioni</t>
  </si>
  <si>
    <t>Aut. Ko. E.S. Gesch.sp. a. Entf. Glück. Fix. Kartsp.-Siz.-Strafen</t>
  </si>
  <si>
    <t>Liquidazione automatizzata imposte AAMS - Sanzione tardivo vers. rate</t>
  </si>
  <si>
    <t>Autom. Liquidierung Abgaben AAMS - Strafen versp. Ratenzahlung</t>
  </si>
  <si>
    <t>Liquidazione automatizzata imp. AAMS - Int. legali tardivo vers. rate</t>
  </si>
  <si>
    <t>Autom. Liquidierung Abgaben AAMS - Ges. Zinsen versp. Ratenzahlung</t>
  </si>
  <si>
    <t>Liquidazione autom. imposte AAMS-sicilia-sanzione tardivo vers. rate</t>
  </si>
  <si>
    <t>Autom. Liq. Abg. AAMS - Sizilien - Strafe versp. Ratenzahlung</t>
  </si>
  <si>
    <t>Liquidazione autom. imp. AAMS-Int. legali tardivo vers. rate-sicilia</t>
  </si>
  <si>
    <t>Autom. Liq. Abg. AAMS - ges. Zinsen versp. Ratenzahlung - Sizilien</t>
  </si>
  <si>
    <t>Costi rilascio documenti e sistemi art. 1, c. 502 L. 311/2004</t>
  </si>
  <si>
    <t>Kosten Dokumentenausstellung und Systeme Art. 1, P. 502, G. 311/2004</t>
  </si>
  <si>
    <t>Sanz. amm.va ai sensi dell' art. 7, commi 4 e 6, del DL n. 158/2012</t>
  </si>
  <si>
    <t>Verwaltungsstrafe gem. Art. 7, Par. 4 und 6, LD Nr. 158/2012</t>
  </si>
  <si>
    <t>Sanz. amm.va ai sensi dell' art. 7, commi 5 e 6, del DL n. 158/2012</t>
  </si>
  <si>
    <t>Verwaltungsstrafe gem. Art. 7, Par. 5 und 6, LD Nr. 158/2012</t>
  </si>
  <si>
    <t>Contr.aut.imp.unica/inter. scom.diverse.ipp./sport art. 24,d.l.98/11</t>
  </si>
  <si>
    <t>Gen.beitrag Einh.abg./Zin. nicht Pfer./Sportwett. Art. 24,GD98/11</t>
  </si>
  <si>
    <t>Contr.aut. sanz.imp.unica scom.diverse.ipp./sport art. 24,d.l.98/11</t>
  </si>
  <si>
    <t>Gen.b. Strafe Einh.abg. nicht Pfer./Sportwett. Art. 24,GD98/11</t>
  </si>
  <si>
    <t>Contr.aut.imp.un./inter. Sicilia scom.div. ipp/sport art.24,d.l.98/11</t>
  </si>
  <si>
    <t>Gen.b. Einh.abg./Zin. Sizilien n. Pfer./Sportwett. Art. 24,GD98/11</t>
  </si>
  <si>
    <t>Contr.aut. sanz.imp.un. Sicilia scom.div. ipp/sport art.24,d.l.98/11</t>
  </si>
  <si>
    <t>Gen.b. Strafe Einh.abg. Sizilien n. Pfer./Sportwett. Art. 24,GD98/11</t>
  </si>
  <si>
    <t>Vincite presc. rimb. non risc. scom. diverse da ipp./sport</t>
  </si>
  <si>
    <t>Rückverg. verf. nicht eingef. Gewinne nicht Pfer./Sportwett.</t>
  </si>
  <si>
    <t>Vincite/inter. presc. rimb. non risc. scom. diverse da ipp./sport</t>
  </si>
  <si>
    <t>Rückverg. verf. nicht eingef. Gewinne/Zinsen nicht Pfer./Sportwett.</t>
  </si>
  <si>
    <t>Penale per vincite presc. rimb. non risc. scom. diverse da ipp./sport</t>
  </si>
  <si>
    <t>Strafe Rückverg. verf. nicht eingef. Gewinne nicht Pfer./Sportwett.</t>
  </si>
  <si>
    <t>Sanzione amministrativa pecuniaria art. 1, comma 541, l. 228/2012</t>
  </si>
  <si>
    <t>Verwaltungsgeldstrafe lt. Art. 1, Par. 541, G. 228/2012</t>
  </si>
  <si>
    <t>Ticket non riscossi VLT art. 110, c.6,lett. b del T.U.L.P.S.</t>
  </si>
  <si>
    <t>Nicht eingetr. Tickets VLT Art. 110, P. 6, Bst. b), TULPS</t>
  </si>
  <si>
    <t>Int.  gest. finanz. raccolta gioco app. art.110,c. 6 del T.U.L.P.S.</t>
  </si>
  <si>
    <t>Zin. Finanzverw. Annahme Spielger. Art. 110, P. 6, TULPS</t>
  </si>
  <si>
    <t>Sanz. pecuniarie amministrative art. 7, comma 1 del D.L. 158/2012</t>
  </si>
  <si>
    <t>Verwaltungsstrafen in Geld, Art. 7, P. 1, G.D. 158/2012</t>
  </si>
  <si>
    <t>Mancato pag.proroga conc. art.1 co. 636 l.147/2013</t>
  </si>
  <si>
    <t>Unterl. Zahlung Konzessionsverl. Art. 1, Par. 636, G. 147/2013</t>
  </si>
  <si>
    <t>Contr. autom. bett.exch - art. 24, c. 1, d.l. 98/2011 - imp.e int.</t>
  </si>
  <si>
    <t>Autom. Kontr. Bett. Exch. - Art. 24, P. 1, GD 98/2011 - Steu. u. Zin.</t>
  </si>
  <si>
    <t>Contributo Cassa Previdenza Avvocati</t>
  </si>
  <si>
    <t>Beitrag Vorsorgekasse Anwälte</t>
  </si>
  <si>
    <t>Min. Ambiente - Recupero crediti - rivalutazione monetaria (L. 979/1982)</t>
  </si>
  <si>
    <t>Umweltmin. - Einholg. Ford. - Währungsaufwertung (G. 979/1982)</t>
  </si>
  <si>
    <t>Int. magg.rateaz.sanz.amm. d.l. 507/99 depenalizz. reati minori(Min.Infrastrutture e trasp.)</t>
  </si>
  <si>
    <t>Zinsen Ratenzahlung Ver.strafe GD 507/99 Strafbefr. Minderj. (Min. Infrastr. u. Transport)</t>
  </si>
  <si>
    <t>Zwangsabgaben Zinsen Ratenzahlung</t>
  </si>
  <si>
    <t>Prestazioni servizio igiene degli alimenti e della nutrizione - S.I.A.N.</t>
  </si>
  <si>
    <t>Leistungen Dienst f. Lebensmittel- u. Ernährungshyg. - S.I.A.N.</t>
  </si>
  <si>
    <t>Prestazioni servizio igiene degli alimenti e della nutrizione - S.I.A.N.- interessi</t>
  </si>
  <si>
    <t>Leistungen Dienst f. Lebensmittel- u. Ernährungshyg. - S.I.A.N. - Zinsen</t>
  </si>
  <si>
    <t>Diritti catastali e di scritturato (erario)-interessi magg.rateaz.</t>
  </si>
  <si>
    <t>Kataster- und Eintragungebühren (Staatsk.) - Zinsen Ratenzahlung</t>
  </si>
  <si>
    <t>Contributo art. 5 co. 3 lett. a) D.M. 95/2014 - Adesione</t>
  </si>
  <si>
    <t>Beitrag Art. 5, P. 3, Buchst. a) M.D. 95/2014 - Nutzung</t>
  </si>
  <si>
    <t>Contributo art. 5 co. 3 lett. a) D.M. 95/2014 - Adesione-Interessi</t>
  </si>
  <si>
    <t>Beitrag Art. 5, P. 3, Buchst. a) M.D. 95/2014 - Nutzung - Zinsen</t>
  </si>
  <si>
    <t>Contributo art. 5 co. 3 lett. b) D.M. 95/2014 - Richieste di verifica</t>
  </si>
  <si>
    <t>Beitrag Art. 5, P. 3, Buchst. b) M.D. 95/2014 - Prüfungsanträge</t>
  </si>
  <si>
    <t>Contributo art. 5 co. 3 lett. b) D.M. 95/2014 - Richieste di verifica-Interessi</t>
  </si>
  <si>
    <t>Beitrag Art. 5, P. 3, Buchst. b) M.D. 95/2014 - Prüfungsantr. - Zinsen</t>
  </si>
  <si>
    <t>Contributo art. 5 co. 3 D.M. 95/2014 - Recupero spese</t>
  </si>
  <si>
    <t>Beitrag Art. 5, P. 3, M.D. 95/2014 - Spesenrückholg.</t>
  </si>
  <si>
    <t>Entrate Derivanti da Servizi Resi DM 267/2012 - interessi</t>
  </si>
  <si>
    <t>Einkommen aus erbr. Leistungen MD 267/2012 - Zinsen</t>
  </si>
  <si>
    <t>Entrate Derivanti da Servizi Resi DM 267/2012 - spese</t>
  </si>
  <si>
    <t>Einkommen aus erbr. Leistungen MD 267/2012 - Spesen</t>
  </si>
  <si>
    <t>Rec. e rimb. vari relativi ad assegnazione e trasf. extra-reg.-Reg.Sic.-int.magg.rateaz.</t>
  </si>
  <si>
    <t>Einz. u. Ausz. Vergüt. f. zeit. Vers. und Dienstreisen auß. Reg.-Reg. Siz.-Zinsen Ratenz.</t>
  </si>
  <si>
    <t>Rec. e rimborsi vari quote di cofinanziamento reg.assegnazioni trasf extra-regionali-magg.rateaz.</t>
  </si>
  <si>
    <t>Einz. u. Ausz. reg. Kofin.anteile f. zeit. Vers. und Dienstreisen auß. Region-Zinsen Ratenz.</t>
  </si>
  <si>
    <t>Interessi dovuti sui crediti della regione-Reg. Sic. Int. magg. rateaz.</t>
  </si>
  <si>
    <t>Zinsen auf Forderungen der Region-Reg. Siz.-Zinsen Ratenzahlung</t>
  </si>
  <si>
    <t>Obbligazione contributiva ai sensi del  d. lgs 32/98</t>
  </si>
  <si>
    <t>Beitragspflicht gem. GvD 32/98</t>
  </si>
  <si>
    <t>Obbligazione contributiva ai sensi del  d. lgs 32/98 - interessi</t>
  </si>
  <si>
    <t>Beitragspflicht gem. GvD 32/98 - Zinsen</t>
  </si>
  <si>
    <t>Obbligazione contributiva d. lgs 32/98 - spese</t>
  </si>
  <si>
    <t>Beitragspflicht gem. GvD 32/98 - Spesen</t>
  </si>
  <si>
    <t>Obbligazione contributiva ai sensi  D.M.  7 agosto 2003 e Legge 273/2002</t>
  </si>
  <si>
    <t>Beitragspflicht gem. MD 7. August 2003 und G. 273/2002</t>
  </si>
  <si>
    <t>Obbligazione contributiva ai sensi  D.M. 7 agosto 2003 e  Legge 273/2002 - interessi</t>
  </si>
  <si>
    <t>Beitragspflicht gem. MD 7. August 2003 und G. 273/2002 - Zinsen</t>
  </si>
  <si>
    <t>Obbligazione contributiva ai sensi  D.M. 7 agosto 2003 e  Legge 273/2002 - spese</t>
  </si>
  <si>
    <t>Beitragspflicht gem. MD 7. August 2003 und G. 273/2002 - Spesen</t>
  </si>
  <si>
    <t>Imposta di registro - interessi maggiore rateazione</t>
  </si>
  <si>
    <t>Registergebühr - Zinsen Ratenzahlung</t>
  </si>
  <si>
    <t>Min.Beni Culturali recupero crediti - Int.magg.rateaz.</t>
  </si>
  <si>
    <t>Min. Kulturgüter Einz. Forderungen - Zinsen Ratenz.</t>
  </si>
  <si>
    <t>Somme aggiuntive di cui all'art.14,comma 5 bis D.lgs. n.81/2008 (Direz.Prov.le Lavoro)</t>
  </si>
  <si>
    <t>Zusatzbeträge lt. Art. 14, P. 5 bis, GvD Nr. 81/2008 (Landesarbeitsdirektion)</t>
  </si>
  <si>
    <t>Somme aggiuntive di cui all'art.14,comma 5 bis D.lgs. n.81/2008 - interessi (Direz.Prov.le Lavoro)</t>
  </si>
  <si>
    <t>Zusatzbeträge lt. Art. 14, P. 5 bis, GvD Nr. 81/2008 - Zinsen (Landesarbeitsdirektion)</t>
  </si>
  <si>
    <t>Somme aggiuntive provvedimento di sospensione D.L. 145/2013 (Direz.Prov.le Lavoro)</t>
  </si>
  <si>
    <t>Zusatzbeträge Aussetzungsmaßnahme GD 145/2013 (Landesarbeitsdirektion)</t>
  </si>
  <si>
    <t>Somme aggiuntive provvedimento di sospensione D.L. 145/2013 - interessi (Direz.Prov.le Lavoro)</t>
  </si>
  <si>
    <t>Zusatzbeträge Aussetzungsmaßnahme GD 145/2013 - Zinsen (Landesarbeitsdirektion)</t>
  </si>
  <si>
    <t>Dogane restituzione somme spese di giudizio  di spettanza della Corte dei Conti</t>
  </si>
  <si>
    <t>Zollwesen Rückerst. Gerichtsspesen zug. Rechnungshof</t>
  </si>
  <si>
    <t>Dogane restituzione somme spese di giudizio  di spettanza della Corte dei Conti - interessi</t>
  </si>
  <si>
    <t>Zollwesen Rückerst. Gerichtsspesen zug. Rechnungshof - Zinsen</t>
  </si>
  <si>
    <t>Dogane restituzione somme dovute a titolo di rifusione delle spese di lite extratributaria</t>
  </si>
  <si>
    <t>Zollwesen Rückerst. Beträge als Ausgleich f. Spesen f. außerst. Streitf.</t>
  </si>
  <si>
    <t>Dogane restituzione somme dovute a titolo di rifusione delle spese di lite extratributaria-interessi</t>
  </si>
  <si>
    <t>Zollwesen Rückerst. Beträge als Ausgleich f. Spesen f. außerst. Streitf. - Zinsen</t>
  </si>
  <si>
    <t>Dogane restituzione somme dovute per rilascio copia sentenza e/o documentazione processuale</t>
  </si>
  <si>
    <t>Zollwesen Rückerst. Beträge für Ausstellung Urteilskopie und/oder Prozessakten</t>
  </si>
  <si>
    <t>Dogane restituzione somme dovute per rilascio copia sentenza e/o documentazione processuale - int.</t>
  </si>
  <si>
    <t>Zollwesen Rückerst. Beträge für Ausstellung Urteilskopie und/oder Prozessakten - Zinsen</t>
  </si>
  <si>
    <t>Ministero degli Affari Esteri  - rivalutazione monetaria</t>
  </si>
  <si>
    <t>Außenministerium - Währungsaufwertung</t>
  </si>
  <si>
    <t>Ministero degli Affari Esteri  - rivalutazione monetaria interessi</t>
  </si>
  <si>
    <t>Außenministerium - Währungsaufwertung Zinsen</t>
  </si>
  <si>
    <t>Ministero degli Affari Esteri  - spese di giudizio</t>
  </si>
  <si>
    <t>Außenministerium - Gerichtsspesen</t>
  </si>
  <si>
    <t>Ministero delle comunicazioni-sanz. amm. amb. postale d.l.261 del 22/07/99-int.magg.rateaz.</t>
  </si>
  <si>
    <t>Kommunikationsministerium-Verw.str. Post LD 261 v. 22.07.99-Zinsen Ratenzahlg.</t>
  </si>
  <si>
    <t>Recupero somme a seguito di sentenza - Regione Sicilia</t>
  </si>
  <si>
    <t>Einzug von Beträgen infolge eines Urteils - Region Sizilien</t>
  </si>
  <si>
    <t>Interessi dovuti su recupero somme a seguito di sentenza - Regione Sicilia</t>
  </si>
  <si>
    <t>Zinsen auf Einzug von Beträgen infolge eines Urteils - Region Sizilien</t>
  </si>
  <si>
    <t>Imposta di sbarco</t>
  </si>
  <si>
    <t>Landungssteuer</t>
  </si>
  <si>
    <t>Imposta di sbarco - interessi</t>
  </si>
  <si>
    <t>Landungssteuer - Zinsen</t>
  </si>
  <si>
    <t>Imposta di sbarco - sanzione</t>
  </si>
  <si>
    <t>Landungssteuer - Strafe</t>
  </si>
  <si>
    <t>Contributo di revisione Legge 59/92 art.15</t>
  </si>
  <si>
    <t>Revisionsgebühr Gesetz 59/92 Art. 15</t>
  </si>
  <si>
    <t>Contributo di revisione Legge 59/92 art.15 - interessi</t>
  </si>
  <si>
    <t>Revisionsgebühr Gesetz 59/92 Art. 15 - Zinsen</t>
  </si>
  <si>
    <t>Contributo di revisione Legge 59/92 art.15 e Legge 381/91 art. 3-maggiorazione cooperative sociale</t>
  </si>
  <si>
    <t>Revisionsgebühr Gesetz 59/92 Art. 15 und Ges. 381/91 Art. 3 - Aufschl. Sozialgen.</t>
  </si>
  <si>
    <t>Contributo di revisione Legge 59/92 art. 15-maggioraz. cooperative edilizie iscritte Albo nazionale</t>
  </si>
  <si>
    <t>Revisionsgebühr Gesetz 59/92 Art. 15 - Aufschl. in nat. Register eingetr. Baugenossenschaften</t>
  </si>
  <si>
    <t>Contributo 3% utili di esercizio Legge 59/92 art. 11</t>
  </si>
  <si>
    <t>Beitrag 3% Betriebsgewinne Gesetz 59/92 Art. 11</t>
  </si>
  <si>
    <t>Contributo 3% utili di esercizio Legge 59/92 art. 11 - interessi</t>
  </si>
  <si>
    <t>Beitrag 3% Betriebsgewinne Gesetz 59/92 Art. 11 - Zinsen</t>
  </si>
  <si>
    <t>Contributo di revisione Legge 59/92 art.15 - maggiorazione possesso quote Srl/Spa</t>
  </si>
  <si>
    <t>Revisionsgebühr Gesetz 59/92 Art. 15 - Aufschl. Besitz Anteile GmbH/AG</t>
  </si>
  <si>
    <t>Contributo di revisione Legge 59/92 art. 15 - maggiorazione prestiti sociali</t>
  </si>
  <si>
    <t>Revisionsgebühr Gesetz 59/92 Art. 15 - Aufschl. Sozialkredite</t>
  </si>
  <si>
    <t>Contributo di revisione legge 59/92 art.15 - maggioraz. fatturato superiore soglia art. 15 e s.m.i</t>
  </si>
  <si>
    <t>Revisionsgebühr Gesetz 59/92 Art. 15 - Aufschl. Umsatz über Schwelle Art. 15 i.g.F.</t>
  </si>
  <si>
    <t>Contributo di revisione legge 59/92 art. 15 - maggiorazione riserve indivisibili</t>
  </si>
  <si>
    <t>Revisionsgebühr Gesetz 59/92 Art. 15 - Aufschl. nicht teilbare Rücklagen</t>
  </si>
  <si>
    <t>Contributo di revisione Legge 59/92 art. 20 - maggiorazione cooperative edilizie</t>
  </si>
  <si>
    <t>Revisionsgebühr Gesetz 59/92 Art. 20 - Aufschl. Baugenossenschaften</t>
  </si>
  <si>
    <t>Contributo di revisione Legge 59/92 art.20 - maggiorazione cooperative edilizie - interessi</t>
  </si>
  <si>
    <t>Revisionsgebühr Gesetz 59/92 Art. 20 - Aufschl. Baugenossenschaften - Zinsen</t>
  </si>
  <si>
    <t>Residui del patrimonio di cooperative in liquidazione Legge 59/92 art.11</t>
  </si>
  <si>
    <t>Restbetrag Vermögen liquidierter Genossenschaften Ges. 59/92 Art. 11</t>
  </si>
  <si>
    <t>Residui del patrimonio di cooperative in liquidazione Legge 59/92 art.11 - interessi</t>
  </si>
  <si>
    <t>Restbetrag Vermögen liquidierter Genossenschaften Ges. 59/92 Art. 11 - Zinsen</t>
  </si>
  <si>
    <t>Sanzione ritardato pagamento Legge 59/92 art. 15</t>
  </si>
  <si>
    <t>Strafe Zahlungsverzug Gesetz 59/92 Art. 15</t>
  </si>
  <si>
    <t>Recupere spese Legge 59/92</t>
  </si>
  <si>
    <t>Speseneinzug Gesetz 59/92</t>
  </si>
  <si>
    <t>Somme aggiuntive di cui all'art.14,comma 5 bis D.lgs. n.81/2008 (Dir.Prov.le lavoro)Reg.Sicilia</t>
  </si>
  <si>
    <t>Zusatzbeträge lt. Art. 14, Par. 5 bis, GvD 81/2008 (Landesarbeitsdir.)Reg. Sizilien</t>
  </si>
  <si>
    <t>Somme aggiuntive di cui all'art.14,comma 5 bis D.lgs. n.81/2008 (Dir.Prov.le lavoro)Reg.Sicilia-int</t>
  </si>
  <si>
    <t>Zusatzbeträge lt. Art. 14, Par. 5 bis, GvD 81/2008 (Landesarbeitsdir.)Reg. Sizilien-Zinsen</t>
  </si>
  <si>
    <t>Entrate eventuali e diverse concernenti il Ministero della salute</t>
  </si>
  <si>
    <t>Allf. sonstige Einnahmen betr. d. Gesundheitsministerium</t>
  </si>
  <si>
    <t>Entrate eventuali e diverse concernenti il Ministero della salute - interessi</t>
  </si>
  <si>
    <t>Allf. sonstige Einnahmen betr. d. Gesundheitsministerium - Zinsen</t>
  </si>
  <si>
    <t>Entrate eventuali e diverse concernenti il Ministero della salute - spese</t>
  </si>
  <si>
    <t>Allf. sonstige Einnahmen betr. d. Gesundheitsministerium - Spesen</t>
  </si>
  <si>
    <t>Inarcassa oneri da recupero</t>
  </si>
  <si>
    <t>Inarcassa Gebühren aus Einholg.</t>
  </si>
  <si>
    <t>Recupero fitti locali- interessi magg. rateaz.</t>
  </si>
  <si>
    <t>Einholg. Raummiete-Zinsen Aufschl. Ratenzahlung</t>
  </si>
  <si>
    <t>Entrate Derivanti da Serv.Resi MD 267/12-int.magg.rateaz.</t>
  </si>
  <si>
    <t>Einn. geleist. Diensten MD 267/12-Zins. Aufschl.Ratenz.</t>
  </si>
  <si>
    <t>Tasse concessioni governative - Reg. Siciliana - Ass.to BB.CC.AA. e I.S.</t>
  </si>
  <si>
    <t>Steuern Regierungskonzessionen - Reg. Sizilien - Ass. Siz. Kulturg. u. Siz. Ident.</t>
  </si>
  <si>
    <t>Tasse concessioni governative - Reg. Siciliana - Ass.to BB.CC.AA. e I.S. - interessi</t>
  </si>
  <si>
    <t>Steuern Regierungskonzessionen - Reg. Sizilien - Ass. Siz. Kulturg. u. Siz. Ident. - Zinsen</t>
  </si>
  <si>
    <t>Spese legali su sentenza - Reg. Siciliana - Ass.to B.B.CC.AA. e I.S.</t>
  </si>
  <si>
    <t>Gerichtsspesen bei Urteil - Reg. Sizilien - Ass. Siz. Kulturg. u. Siz. Ident.</t>
  </si>
  <si>
    <t>Spese di notifica - Reg. Siciliana - Ass.to BB.CC.AA. e I.S.</t>
  </si>
  <si>
    <t>Zustellungsspesen - Reg. Sizilien - Ass. Siz. Kulturg. u. Siz. Ident.</t>
  </si>
  <si>
    <t>Rec. e rimborsi relativi ad assegnazioni e trasferimenti extra reg.li - Reg. Siciliana-Ass.Famiglia</t>
  </si>
  <si>
    <t>Einz. und Rückerst. Zuw. und Überst. auß. Reg.- Region Sizilien Familieneass.</t>
  </si>
  <si>
    <t>Recupero crediti - Reg. Siciliana - Ass. Famiglia Dip. Lav. - interessi</t>
  </si>
  <si>
    <t>Einz. Forderungen - Reg. Sizilien - Familienass. Abt. Arbeit</t>
  </si>
  <si>
    <t>Rec. e rimborsi vari da altri soggetti  Reg. Siciliana - Ass. Famiglia Dip. Lav.</t>
  </si>
  <si>
    <t>Versch. Einz. und Rückerst. anderer Subj. Reg. Sizilien - Familienass. Abt. Arbeit</t>
  </si>
  <si>
    <t>Rec. e rimborsi vari da enti del sett. pubblico allargato - Reg. Siciliana - Ass. Famiglia Dip. Lav.</t>
  </si>
  <si>
    <t>Versch. Einz. und Rückerst. von Körpersch. erw. ÖV - Reg. Sizilien - Familienass. Abt. Arbeit</t>
  </si>
  <si>
    <t>Rec. e rimborsi  quote di cofinanz.to reg.le per assegni e trasfer.ti extra-reg.li -Reg. Siciliana</t>
  </si>
  <si>
    <t>Einz. und Rückerst. reg. Kofin.-Ant. Zuw. und Überst. auß. Reg.- Region Sizilien</t>
  </si>
  <si>
    <t>Recuperi e rimborsi vari da altri soggetti Reg. Siciliana - finanziamenti Settore Pesca</t>
  </si>
  <si>
    <t>Einzüge und Rückerst. anderer Subj. Region Sizilien - Finanzierungen Abt. Fischerei</t>
  </si>
  <si>
    <t>Interessi dovuti sui crediti della Regione Siciliana - Dipartimento Pesca</t>
  </si>
  <si>
    <t>Auf Forderg. der Region Sizilien gesch. Zinsen - Abt. Fischerei</t>
  </si>
  <si>
    <t>Rec. e rimborsi  quote di cofin. reg. per assegn. e trasfer.ti extra-reg.li -Reg. Sic. Settore Pesca</t>
  </si>
  <si>
    <t>Einz. und Rückerst. reg. Kofin.-Ant. Zuw. und Überst. auß. Reg.- Region Sizilien Abt. Fischerei</t>
  </si>
  <si>
    <t>Recup. contributi (quota europea) assegn.ni e trasf.ti extra reg. Regione Siciliana - Settore Pesca</t>
  </si>
  <si>
    <t>Einz. Beitr. (Eur. Ant.) Zuw. und Überst. auß. Reg.- Region Sizilien Abt. Fischerei</t>
  </si>
  <si>
    <t>Sanzione amm.va Bonus bebe' legge 266/2005-int.magg.rateaz.</t>
  </si>
  <si>
    <t>Dogane - interessi maggiore rateazione</t>
  </si>
  <si>
    <t>Recupero crediti Reg.siciliana-Ass.to AA.LL e F.P. Dip. Funzione Pubblica</t>
  </si>
  <si>
    <t>Recupero crediti  Regione sic. Ass.to AA.LL. e F.P. Dip. Funzione Pubblica-Interessi</t>
  </si>
  <si>
    <t>Somme aggiuntive di cui all'art.9, D.lgs. n.149 del 14/09/2015 (Dir.Prov.le lavoro)Reg.Sicilia</t>
  </si>
  <si>
    <t>Somme aggiuntive di cui all'art.9,D.lgs. n.149 del 14/09/2015(Dir.Prov.le lavoro)Reg.Sic.- Int.</t>
  </si>
  <si>
    <t>Spese di giudizio ex legge 512/99</t>
  </si>
  <si>
    <t>Rec. crediti-quota capitale extraregionale-Reg.Sic.-Ass. Agric.- Isp. Agric.-RG</t>
  </si>
  <si>
    <t>Recupero crediti interessi - Regione Sicilia -Ass. Agric.-Isp.Agric.-RG</t>
  </si>
  <si>
    <t>Rec. crediti-quota capitale reg.le-Reg.Sic.-Ass. Agric.-Isp. Agric.-RG</t>
  </si>
  <si>
    <t>Min. Svil. Economico d.l.69/2013 convertito con modiche da l.98/2013(Beni strum.-Nuova Sabatini)</t>
  </si>
  <si>
    <t>Tassa concessione governativa regionale Reg.Sicilia - Spese di notifica</t>
  </si>
  <si>
    <t>ART-Contributo Oneri Funzionamento di cui all'art.37 C. 6 lett. b)  D.L. 201/2011</t>
  </si>
  <si>
    <t>ART-Interessi omesso/tardivo versam.contrib.ex art.37 C. 6 lett. b) D.L. 201/2011 iscrizione a ruolo</t>
  </si>
  <si>
    <t>ART-Sanzioni omesso/tardivo versamento contributo ex art.37 C. 6 lett. b) D.L. 201/2011</t>
  </si>
  <si>
    <t>ART-Recupero spese carico Ente contributo oneri funzionamento art. 37 c. 6 lett. b) D.L. 201/2011</t>
  </si>
  <si>
    <t>ART-Interessi omesso/tardivo versamento contributo ex art.37 C. 6 lett. b)  D.L. 201/2011</t>
  </si>
  <si>
    <t>ART-Sanzioni per violazioni diritti passeggeri via mare e per vie navigabili interne D.Lgs. 29/2015</t>
  </si>
  <si>
    <t>ART-Omesso o tardivo versamento sanzioni per violazioni diritti passeggeri - interessi</t>
  </si>
  <si>
    <t>ART - Sanzioni per violazioni diritti passeggeri e obblighi nel trasporto ferroviario D.Lgs. 70/2014</t>
  </si>
  <si>
    <t>ART-Sanzioni per violazioni diritti passeggeri del trasporto con autobus D.Lgs. 169/2014</t>
  </si>
  <si>
    <t>ART - Sanzioni inosservanze ai sensi dell'art. 37 c. 2 lett. l) D.L. 201/2011</t>
  </si>
  <si>
    <t>ART-Omesso/tardivo versam. sanzioni inosservanze ex art. 37 c. 2 lett. l) D.L. 201/2011 - interessi</t>
  </si>
  <si>
    <t>ART-Recupero spese a carico Ente da azioni di recupero sanzioni per violazioni diritti passeggeri</t>
  </si>
  <si>
    <t>IRPEF imposta persone fisiche</t>
  </si>
  <si>
    <t>IRPEF-Einkommensteuer f.natuerliche Personen</t>
  </si>
  <si>
    <t>IRPEF liquid.magg.imposta redditi da piu dichiarazioni</t>
  </si>
  <si>
    <t>IRPEF auszahl.Mehrst.Einkommen aus mehreren Erklaerungen</t>
  </si>
  <si>
    <t>IRPEF liquid.magg.imposta redd.da piu certificazioni</t>
  </si>
  <si>
    <t>IRPEF auszahl.Mehrst.Einkommen aus mehreren Urkunden</t>
  </si>
  <si>
    <t>IRPEF liquid.mag.impos.redd da dichiarazioni e certificazione</t>
  </si>
  <si>
    <t>IRPEF auszahl.Mehrst.Einkommen aus mehreren Erklaer. u. Urkunden</t>
  </si>
  <si>
    <t>Imposta dovuta dich.integr.l.7/8/82 n.516</t>
  </si>
  <si>
    <t>lt.Ergaenzungserkl.geschuld.Steuer G.7/8/82 Nr.516</t>
  </si>
  <si>
    <t>Imposta sostit.va IRPEF ILOR plusvalenze</t>
  </si>
  <si>
    <t>Zusatzsteuer IRPEF ILOR Mehrwert</t>
  </si>
  <si>
    <t>IRPEF acconto dich.annuale</t>
  </si>
  <si>
    <t>IRPEF Akonto Jahreserklaerung</t>
  </si>
  <si>
    <t>IRPEF imposta e relativi interessi</t>
  </si>
  <si>
    <t>IRPEF Steuer und diesbez. Zinsen</t>
  </si>
  <si>
    <t>Imp.sost.IRPEF-ILOR plusv.ind.ana.dichiarazione-art.2,l102 del 25/3/91</t>
  </si>
  <si>
    <t>Ersatzst. IRPEF ILOR Mehrwert analy.in Erkl.angef.-Art.2,G.102/1991</t>
  </si>
  <si>
    <t>Irpef -addizionale art.31 c.3 d.l.185/2008</t>
  </si>
  <si>
    <t>IRPEF - Zusatz Art. 31 P. 3 Legisl.Dekr. 185/2008</t>
  </si>
  <si>
    <t>Irpef -addizionale art.31 c.3 d.l.185/2008 -interessi</t>
  </si>
  <si>
    <t>IRPEF - Zusatz Art. 31 P. 3 Legisl.Dekr. 185/2008 - Zinsen</t>
  </si>
  <si>
    <t>Irpef -addizionale art.31 c.3 d.l.185/2008 -sanzione</t>
  </si>
  <si>
    <t>IRPEF - Zusatz Art. 31 P. 3 Legisl.Dekr. 185/2008 - Strafe</t>
  </si>
  <si>
    <t>IRPEF imp pers fisiche dichiar.ne congiunta</t>
  </si>
  <si>
    <t>IRPEF Einkommenst.nat.Pers.gemeinsame Steuererkl.</t>
  </si>
  <si>
    <t>IRPEF liquid.magg.imp.redd.piu dich.comm.sep.</t>
  </si>
  <si>
    <t>IRPEF Auszahl.Mehrst.Einkommen Mehr.Erkl.getr.Best.</t>
  </si>
  <si>
    <t>IRPEF liqui.mag.imp.redd piu certif.comm.sep.</t>
  </si>
  <si>
    <t>IRPEF Auszahl.Mehrst.Einkommen Mehr.Urk.getr.Best.</t>
  </si>
  <si>
    <t>IRPEF liquid.mag.imp.red.dich e cert.comm.sep</t>
  </si>
  <si>
    <t>IRPEF Auszahl.Mehrst.Gesamtbetr.Erklaer.</t>
  </si>
  <si>
    <t>IRPEF - dichiarazione integrativa l.408/90</t>
  </si>
  <si>
    <t>IRPEF - Ergaenzungserklaerung G.408/90</t>
  </si>
  <si>
    <t>Sanz. pec. IRPEF - dich.integrativa l.408/90</t>
  </si>
  <si>
    <t>Geldstrafe IRPEF - Ergaenzungserkl. G.408/90</t>
  </si>
  <si>
    <t>Interessi imposta sostit. IRPEF e ILOR</t>
  </si>
  <si>
    <t>Zinsen Ersatzsteuer IRPEF und ILOR</t>
  </si>
  <si>
    <t>Sanzione pecuniaria imp. sost. IRPEF e ILOR</t>
  </si>
  <si>
    <t>Geldstrafe Ersatzsteuer IRPEF und ILOR</t>
  </si>
  <si>
    <t>IRPEF - interessi su sanzioni pecun. l.408/90</t>
  </si>
  <si>
    <t>IRPEF - Zinsen auf Geldstrafe G.408/90</t>
  </si>
  <si>
    <t>Imp.sost.IRPEF-ILOR plusv.ind.ana.dich.sanz.rit.om.ver.art.13 d.l.471/97</t>
  </si>
  <si>
    <t>Ersatzst. IRPEF ILOR Mehrw.in Erkl.angef.-Str.vers.unt.Einz.GV.471/97</t>
  </si>
  <si>
    <t>Imposta di registro - riscossa a mezzo ruolo artt 158/159 DPR 115/02</t>
  </si>
  <si>
    <t>Registergebühr - eingehoben mit Hebeliste Art. 158/159 DPR 115/02</t>
  </si>
  <si>
    <t>IRPEF dichiaraz.integrativa l.27/4/89, n.154</t>
  </si>
  <si>
    <t>IRPEF Ergaenzungserklaerung G. 27/4/89, Nr. 154</t>
  </si>
  <si>
    <t>Sanz. pec. omesso/ritard.vers l.154/89 IRPEF</t>
  </si>
  <si>
    <t>Geldstr.unter./versp.Einzahl G.154/89 IRPEF</t>
  </si>
  <si>
    <t>Interessi mancato/ritard.vers.l.154/89 IRPEF</t>
  </si>
  <si>
    <t>Zinsen unter./versp.Einzahl. G.154/89 IRPEF</t>
  </si>
  <si>
    <t>IRPEF dichiar. integrativa l.154/89-congiunta</t>
  </si>
  <si>
    <t>IRPEF Ergaenzungserkl. G.154/89 gemeinsame Erkl.</t>
  </si>
  <si>
    <t>Sanz.pecun.per omesso o ritard.vers. l.408/90</t>
  </si>
  <si>
    <t>Geldstrafe unterl. o. versp.Einzahlung G.408/90</t>
  </si>
  <si>
    <t>IRPEF dich. integr. l.408/90 congiunta</t>
  </si>
  <si>
    <t>IRPEF Ergaenz.Erkl.G.408/90 gemeinsame Erkl.</t>
  </si>
  <si>
    <t>Imposta sostitutiva dichiarazione integrativa</t>
  </si>
  <si>
    <t>Ersatzsteuer Ergaenzungserklaerung</t>
  </si>
  <si>
    <t>Sanz.pec. imp.sost. dichiarazione integrativa</t>
  </si>
  <si>
    <t>Geldstrafe Ersatzst.Ergaenz.Erkl.</t>
  </si>
  <si>
    <t>IRPEF oggetto di sospensione l. 29/11/95 n. 507</t>
  </si>
  <si>
    <t>Imp.sost.IRPEF e ILOR plusv.ind.anal.dich.int.rit.isc.art.20 D.P.R.602/73</t>
  </si>
  <si>
    <t>ErsatzstT. IRPEF ILOR Mehrw.in Erkl.angef.-Zins.vers.Eint.-DPR 602/73</t>
  </si>
  <si>
    <t>IRPEF - dich.sostitutiva redd.fabb.d.l.330/89</t>
  </si>
  <si>
    <t>IRPEF Ersatzerkl. Gebaeudevertrag GV.330/89</t>
  </si>
  <si>
    <t>IRPEF - interessi dich. sost. redd. fabbr.</t>
  </si>
  <si>
    <t>IRPEF - Zinsen Ersatzerkl. Gebaeudeertrag</t>
  </si>
  <si>
    <t>IRPEF - sanz. pec. dich. sostit. redd. fabbr.</t>
  </si>
  <si>
    <t>IRPEF - Geldstrafe Ersatzerkl. Gebaeudeertrag</t>
  </si>
  <si>
    <t>IRPEF acconto - prima rata</t>
  </si>
  <si>
    <t>IRPEF acconto - seconda rata o acconto in unica soluzione</t>
  </si>
  <si>
    <t>Einbring.irrt.entlasteter Betraege G. 7/8/82 Nr.516</t>
  </si>
  <si>
    <t>Imposta sul reddito agevolato ai fini dit art.5 c.2 d.l. 466/97</t>
  </si>
  <si>
    <t>Ersatzst. auf beguenst.Einnahmen  DUAL INCOM TAX-Art5,Abs.2,GD.466/97</t>
  </si>
  <si>
    <t>IRPEF indennita' fine rapporto lav.dipendente</t>
  </si>
  <si>
    <t>IRPEF Abfindung wegen Aufloesung des Arbeitsverhaeltnisses</t>
  </si>
  <si>
    <t>Interessi IRPEF lavoro dipendente</t>
  </si>
  <si>
    <t>Zinsen IRPEF lohnabhaengige Taetigkeit</t>
  </si>
  <si>
    <t>Sanzione pecuniaria IRPEF lavoro dipendente</t>
  </si>
  <si>
    <t>Geldstrafe IRPEF lohnabhaengige Taetigkeit</t>
  </si>
  <si>
    <t>Interes. su sanz. pecuniar. IRPEF lavoro dip.</t>
  </si>
  <si>
    <t>Zinsen Geldstrafe IRPEF lohnabhaengige Taetigkeit</t>
  </si>
  <si>
    <t>Recupero somme precedentemente rimborsate</t>
  </si>
  <si>
    <t>Einbringung rueckerstatteter Betraege</t>
  </si>
  <si>
    <t>Imposta sul reddito agevolato ai fini dit sanz. art.13 d.l.471/97</t>
  </si>
  <si>
    <t>Ersatzsteuer auf beguenst.Einnahmen Dit-Strafe Art.13 GD. 471/97</t>
  </si>
  <si>
    <t>Imposta valore immobili all'estero art 19 comma 13 dl 201/2011</t>
  </si>
  <si>
    <t>Abgabe Immobilienvermögen im Ausland Art. 19 P. 13 GD 201/2011</t>
  </si>
  <si>
    <t>Imposta valore immobili all'estero art 19 comma 13 dl 201/2011 int</t>
  </si>
  <si>
    <t>Abgabe Immobilienvermögen im Ausland Art. 19 P. 13 GD 201/2011 Zinsen</t>
  </si>
  <si>
    <t>Dogane - add.le str.  I.V.A. sulle importazioni</t>
  </si>
  <si>
    <t>Zoll-ausserord.MwSt.Zuschlag auf Importe</t>
  </si>
  <si>
    <t>Imposta valore immobili all'estero art 19 comma 13 dl 201/2011 sanz</t>
  </si>
  <si>
    <t>Abgabe Immobilienverm. im Ausland Art. 19 P. 13 GD 201/2011 Strafe</t>
  </si>
  <si>
    <t>Imposta attivita' finanziarie all'estero art 19 comma 18 dl 201/2011</t>
  </si>
  <si>
    <t>Abgabe Finanztätigkeit im Ausland Art. 19 P. 18 GD 201/2011</t>
  </si>
  <si>
    <t>Imposta attivita' finanz all'estero art 19 comma 18 dl 201/2011 int</t>
  </si>
  <si>
    <t>Abgabe Finanztätigkeit im Ausland Art. 19 P. 18 GD 201/2011 Zinsen</t>
  </si>
  <si>
    <t>Imposta attivita' finanz all'estero art 19 comma 18 dl 201/2011 sanz</t>
  </si>
  <si>
    <t>Abgabe Finanztätigkeit im Ausland Art. 19 P. 18 GD 201/2011 Strafe</t>
  </si>
  <si>
    <t>Imp.redd.deriv.da pignoramento c/o terzi dov. cred.pignoratizio</t>
  </si>
  <si>
    <t>Abg. Einn. Aus Pfändg. bei Dritten für pfänd. Gläubiger</t>
  </si>
  <si>
    <t>Imp.redd.deriv.da pignoramento c/o terzi dov.cred.pignoratizio-int.</t>
  </si>
  <si>
    <t>Abg. Einn. Aus Pfändg. bei Dritten für pfänd. Gläubiger - Zinsen</t>
  </si>
  <si>
    <t>Imp.redd.deriv.da pignoramento c/o terzi dov. cred.pignoratizio sanz.</t>
  </si>
  <si>
    <t>Abg. Einn. Aus Pfändg. bei Dritten für pfänd. Gläubiger - Strafe</t>
  </si>
  <si>
    <t>IRPEF redditi soggetti a tassazione separata</t>
  </si>
  <si>
    <t>IRPEF Einkommen getrennte Besteuerung</t>
  </si>
  <si>
    <t>Redditi soggetti tass.separata l.7/8/82,n.516</t>
  </si>
  <si>
    <t>Einkommen getrennte Besteuerung G.7/8/82 NR.516</t>
  </si>
  <si>
    <t>Interessi IRPEF redd. sog.tassazione separata</t>
  </si>
  <si>
    <t>Zinsen IRPEF Einkommen getrennte Besteuerung</t>
  </si>
  <si>
    <t>Sopratassa IRPEF redd.sog.tassazione separata</t>
  </si>
  <si>
    <t>Zuschlag IRPEF Einkommen getrennte Besteuerung</t>
  </si>
  <si>
    <t>Interessi su sopr.IRPEF red.sog.tassaz.sep.</t>
  </si>
  <si>
    <t>Zinsen IRPEF Zuschlag Einkommen getrennte Besteuerung</t>
  </si>
  <si>
    <t>Sanzione pecuniaria IRPEF red.sog.tassaz.sep.</t>
  </si>
  <si>
    <t>Geldstrafe IRPEF Einkommen getrennte Besteuerung</t>
  </si>
  <si>
    <t>Interessi per il pagamento rateizzato di imposte dirette emergenti dalla dichiarazione.</t>
  </si>
  <si>
    <t>IRPEF ammontare agevolato - reddito di impresa - persone fisiche e soci di societa' di persone - art</t>
  </si>
  <si>
    <t>Imposta sul reddito agevolato ai fini dit int. art.20 D.P.R. 602/73</t>
  </si>
  <si>
    <t>Ersatzsteuer auf beguenst.Einnahmen Dit-Zinsen Art.20 DPR 602/73</t>
  </si>
  <si>
    <t>Dogane -  I.V.A. relativa alle importazioni</t>
  </si>
  <si>
    <t>Zoll-MwSt. auf Importe</t>
  </si>
  <si>
    <t>Dogane -  I.V.A. non pagata sulle importazioni</t>
  </si>
  <si>
    <t>Zoll - nicht entrichtete MwSt auf importe</t>
  </si>
  <si>
    <t>IRPEF sanzione pecuniaria D.P.R. n.602</t>
  </si>
  <si>
    <t>IRPEF Geldstrafe  DPR Nr. 602</t>
  </si>
  <si>
    <t>IRPEF sanzione pecuniaria D.P.R. n.600</t>
  </si>
  <si>
    <t>IRPEF Geldstrafe DPR Nr. 600</t>
  </si>
  <si>
    <t>IRPEF sanzione pecuniaria D.P.R. n.605</t>
  </si>
  <si>
    <t>IRPEF Geldstrafe DPR Nr. 605</t>
  </si>
  <si>
    <t>IRPEF sanzione pecuniaria D.P.R. n.603</t>
  </si>
  <si>
    <t>IRPEF Geldstrafe DPR Nr. 603</t>
  </si>
  <si>
    <t>IRPEF dichiaraz. integrativa redd. fabb.</t>
  </si>
  <si>
    <t>IRPEF Ergaenzungserkl. Gebaeudeertrag</t>
  </si>
  <si>
    <t>Sanz.pec. omesso/rit.vers.IRPEF acc.e/o saldo</t>
  </si>
  <si>
    <t>Geldstr.unterl./versp.Einzahl.IRPEF Akonto u/o Saldo</t>
  </si>
  <si>
    <t>IRPEF - ante riforma</t>
  </si>
  <si>
    <t>Sanz.pecun.omesso/ritard.versam.IRPEF acconto</t>
  </si>
  <si>
    <t>Geldstr.unterl./versp.Einzahl. IRPEF Akonto</t>
  </si>
  <si>
    <t>Sanz.pecun. omesso/ritardato versamento IRPEF</t>
  </si>
  <si>
    <t>Geldstrafe unterl./versp.Einzahl. IRPEF</t>
  </si>
  <si>
    <t>Sanz. pec. omesso/ritard.versamento l.516/82</t>
  </si>
  <si>
    <t>Geldstr.unterl./versp.Einzahl. G.516/82</t>
  </si>
  <si>
    <t>Interessi ritard.iscr. D.P.R. n.602/73 IRPEF</t>
  </si>
  <si>
    <t>Zinsen versp.Eintr.DPR Nr. 602/73 IRPEF</t>
  </si>
  <si>
    <t>Interessi mancato/ritard.versamento l.516/82</t>
  </si>
  <si>
    <t>Zinsen unterl./versp.Einzahl. G.516/82</t>
  </si>
  <si>
    <t>IRPEF - interessi su sanzioni pecuniarie</t>
  </si>
  <si>
    <t>IRPEF - Zinsen auf Geldstrafe</t>
  </si>
  <si>
    <t>IRPEF recupero ecced. imposta</t>
  </si>
  <si>
    <t>IRPEF Einbriungung Steuerueberschuss</t>
  </si>
  <si>
    <t>IRPEF interessi recupero ecced. imposta</t>
  </si>
  <si>
    <t>IRPEF Zinsen Einbriungung Steuerueberschuss</t>
  </si>
  <si>
    <t>IRPEF interessi maggiore rateazione D.P.R. n 602</t>
  </si>
  <si>
    <t>IRPEF Zinsen Mehrratenaufteilung DPR NR.602</t>
  </si>
  <si>
    <t>Imp.sost.riv.beni impresa-ris. fondi l.413/91</t>
  </si>
  <si>
    <t>Ersatzst.Neubewertung Betriebsgueter-Res.Fond G.413/91</t>
  </si>
  <si>
    <t>IRPEF recup.somme erron.rimbor.art.43 D.P.R. 602</t>
  </si>
  <si>
    <t>IRPEF Einbr.irrt.Rueckverg.Betr.Art.43.DPR 602</t>
  </si>
  <si>
    <t>IRPEF-interessi sospensione riscossione</t>
  </si>
  <si>
    <t>IRPEF - Zinsen auf ausgesetzte Einhebung</t>
  </si>
  <si>
    <t>Imp. sost. IRPEF-ILOR riv. beni impr.l.408/90</t>
  </si>
  <si>
    <t>Ersatzst.IRPEF-ILOR Neubewertung Betr.Gueter G.408/90</t>
  </si>
  <si>
    <t>Imp. sost. IRPEF e ILOR ris. fondi l.408/90</t>
  </si>
  <si>
    <t>Ersatzst.IRPEF-ILOR Res.Fond G.408/90</t>
  </si>
  <si>
    <t>Imposta sostitutiva IRPEG, IRPEF, ILOR</t>
  </si>
  <si>
    <t>ErsatzsteuerIRPEG, IRPEF, ILOR</t>
  </si>
  <si>
    <t>Interessi sanz. pecun. su imposta sostit.va</t>
  </si>
  <si>
    <t>Zinsen Geldstrafe auf Ersatzsteuer</t>
  </si>
  <si>
    <t>Prima rata IRPEF sospesa ex lege 30/7/90, n.222</t>
  </si>
  <si>
    <t>Seconda rata IRPEF sospesa ex lege 30/7/90, n.222</t>
  </si>
  <si>
    <t>Terza rata IRPEF sospesa ex lege 30/7/90, n.222</t>
  </si>
  <si>
    <t>Quarta rata IRPEF sospesa ex lege 30/7/90, n.222</t>
  </si>
  <si>
    <t>Sanzione pecuniar. imposta sost. IRPEF e ILOR</t>
  </si>
  <si>
    <t>Imp. sostitutiva IRPEF - ILOR immob.</t>
  </si>
  <si>
    <t>Ersatzsteuer IRPEF - ILOR Liegenschaften</t>
  </si>
  <si>
    <t>Imp. sostitutiva indennita l.413/91</t>
  </si>
  <si>
    <t>Interessi imp. sostit. indennita l.413/91</t>
  </si>
  <si>
    <t>Zinsen Ersatzst. Entschaedigung G.413/91</t>
  </si>
  <si>
    <t>Sanzione pecun. imp. sost. indennita l.413/91</t>
  </si>
  <si>
    <t>IRPEF pena pecuniaria</t>
  </si>
  <si>
    <t>Sanz.pecun. dichiarazione integr. fabbricati</t>
  </si>
  <si>
    <t>Geldstrafe Ergaenz.Erkl.Gebaeude</t>
  </si>
  <si>
    <t>Interessi omesso o rit.vers.dich.integ.fabb.</t>
  </si>
  <si>
    <t>Zinsen unterl./versp.Einzahl.Erg.Erkl.Gebaeude</t>
  </si>
  <si>
    <t>Sanz.pec. omesso/rit. vers. dich.integ. fabb.</t>
  </si>
  <si>
    <t>Geldstr.unterl./versp.Einzahl.Ergaenz.Erkl.Gebaeude</t>
  </si>
  <si>
    <t>Interessi su sopr. dich.integ. redditi fabb.</t>
  </si>
  <si>
    <t>Zinsen auf Zuschlag Erg.Erkl.Gebaeudeert.</t>
  </si>
  <si>
    <t>Acconto delle imposte dovute sui redditi soggetti a tassazione separata articolo 1, comma 3, del d.l</t>
  </si>
  <si>
    <t>Acc.imposte sui redditi soggetti tass. sep. trattenuto dal sost.imposta</t>
  </si>
  <si>
    <t>IRPEF imp. e sanz. omesso vers.decreto 5/2/97</t>
  </si>
  <si>
    <t>IRPEF Steuer und Strafe unter.Einzahl. Dekret 5/2/97</t>
  </si>
  <si>
    <t>Acc.imp.sui redd.tass.separ.-art.1,c.3 d.l.669/96 conv.legge 30/97</t>
  </si>
  <si>
    <t>Akonto gesch.St.Einkommen getr.Best.-Art.1,K.3 GV.669/96 umg.G.30/97</t>
  </si>
  <si>
    <t>Regis.-sanz.pec. senza devoluz. a fondi int.</t>
  </si>
  <si>
    <t>Register Geldstr.ohne Abtretung Fonds Zinsen</t>
  </si>
  <si>
    <t>Reg.-sanz.pec. senza devol.a fondi -accessori</t>
  </si>
  <si>
    <t>Register Geldstr.ohne Abtretung Fonds Nebenspesen</t>
  </si>
  <si>
    <t>Reg.-sanz.pec. senza devol. a fondi-sanz.pec.</t>
  </si>
  <si>
    <t>Register Geldstr.ohne Abtretung Fonds Geldstrafe</t>
  </si>
  <si>
    <t>Reg.-sanz.pec. senza devol.a fondi -sanz.pec.</t>
  </si>
  <si>
    <t>Registro -sanz.pec. senza devoluzione a fondi</t>
  </si>
  <si>
    <t>Register Geldstr.ohne Abtretung Fonds</t>
  </si>
  <si>
    <t>Imposta sul patrimonio pers.fisiche dich.int.</t>
  </si>
  <si>
    <t>Vermoegenssteuer nat.Pers. Ergaenzungserkl.</t>
  </si>
  <si>
    <t>I.S.I. dovuta da persone fisiche</t>
  </si>
  <si>
    <t>ISI geschuldet von nat. Personen</t>
  </si>
  <si>
    <t>Sanz. pec. imp. patrimonio -dich. integrativa</t>
  </si>
  <si>
    <t>Imposta patrimonio persone fisiche</t>
  </si>
  <si>
    <t>Vermoegenssteuer nat.Personen</t>
  </si>
  <si>
    <t>Imposta sul patrimonio netto imprese individuali pers.fisiche-acconto</t>
  </si>
  <si>
    <t>Zinsen - unterl. o. versp. Einzahlung - ISI</t>
  </si>
  <si>
    <t>Acc.imp.redd.tass.separ.-sanz.ritard.omessi versam.-art.13 d.l. 471/97</t>
  </si>
  <si>
    <t>Akonto gesch.St.getr.Besteu.-Straf.versp.unt.Einz.-Art.13 GV. 471/97</t>
  </si>
  <si>
    <t>Reg.sanz.pec.regol.iva o atti em.uff.iva-int.</t>
  </si>
  <si>
    <t>Register Geldstr.Reg.MwSt.o.MwSt.Amt ausg.Doc.-Zinsen</t>
  </si>
  <si>
    <t>Reg.sanz.pec.regol.iva o atti em.uff.iva acc.</t>
  </si>
  <si>
    <t>Register Geldstr.Reg.MwSt.o.MwSt.Amt ausg.Doc.-Nebensp..</t>
  </si>
  <si>
    <t>Reg.san.pec.regol.iva o atti em.uff.iva s.pec</t>
  </si>
  <si>
    <t>Register Geldstr.Reg.MwSt.o.MwSt.Amt ausg.Doc.-Geldstr.</t>
  </si>
  <si>
    <t>Reg.sanz.pec.regol.ni I.V.A. o atti emes.uff.I.V.A.</t>
  </si>
  <si>
    <t>Register Geldstr.Reg.MwSt.o.MwSt.Amt ausg.Doc.</t>
  </si>
  <si>
    <t>Sanz. pecun.- mancato o ritardato vers.-I.S.I.</t>
  </si>
  <si>
    <t>Geldstrafe - unterl. o. versp. Einzahlung - ISI</t>
  </si>
  <si>
    <t>Geldstrafe - unterl./ versp. Einzahl.Nettoverm.</t>
  </si>
  <si>
    <t>Zinsen unterl./ versp. Einzahl.Nettovermoegen</t>
  </si>
  <si>
    <t>Acc.imp.sui redd.tass.separ.-inter.ritard.iscriz.-art.20 D.P.R. n.602/73</t>
  </si>
  <si>
    <t>Akonto gesch.St.getr.Besteu.-Zins.versp.Eint.Art.20 DPR 602/73</t>
  </si>
  <si>
    <t>Dogane - tassa concessione governativa</t>
  </si>
  <si>
    <t>Zoll-Konzessionsgebuehren</t>
  </si>
  <si>
    <t>Sanzione pecuniaria atti emessi da G.d.F.-inter.</t>
  </si>
  <si>
    <t>Geldstr. von Finanzpolizei ausg.Dok.-Zinsen</t>
  </si>
  <si>
    <t>Sanz.pecun. atti emessi da G.d.F.-accessori</t>
  </si>
  <si>
    <t>Geldstr. von Finanzpolizei ausg.Dok.-Nebensp.</t>
  </si>
  <si>
    <t>San.pecun. atti emes. da G.d.F.-sanz.pecun.</t>
  </si>
  <si>
    <t>Geldstr. von Finanzpolizei ausg.Dok.-Geldstr.</t>
  </si>
  <si>
    <t>Sanz.pecun. atti emessi da G.d.F -san.pecun.</t>
  </si>
  <si>
    <t>Sanz. pecun. atti emessi da G.d.Finanza</t>
  </si>
  <si>
    <t>Geldstr. von Finanzpolizei ausg.Dok.</t>
  </si>
  <si>
    <t>IRPEF interessi chirografari</t>
  </si>
  <si>
    <t>IRPEF Zinsen Chirografar</t>
  </si>
  <si>
    <t>Acc.imp.redditi soggetti tass.separata trattenuto dal sost. d'imposta</t>
  </si>
  <si>
    <t>Akonto Einkommensst. getrennte Best.vom Steuersubstitut einbehalten</t>
  </si>
  <si>
    <t>Dogane - tasse automobilistiche</t>
  </si>
  <si>
    <t>Zoll-Verkehrssteuer</t>
  </si>
  <si>
    <t>Regis. sanz.pec. atti emessi da P.S. -interes.</t>
  </si>
  <si>
    <t>Reg.Geldstr. von Strassenpolizei ausg. Dok.-Zinsen</t>
  </si>
  <si>
    <t>Regis.sanz.pec. atti emessi da P.S. -accessori</t>
  </si>
  <si>
    <t>Reg.Geldstr. von Strassenpolizei ausg. Dok.-Nebensp.</t>
  </si>
  <si>
    <t>Regis. sanz.pec. atti emessi da P.S. -sanz.pec</t>
  </si>
  <si>
    <t>Reg.Geldstr. von Strassenpolizei ausg. Dok.-Geldstr.</t>
  </si>
  <si>
    <t>Regis.sanz.pec. atti emessi da P.S.-sanz.pec.</t>
  </si>
  <si>
    <t>Registro sanz.pec. atti emessi da P.S.</t>
  </si>
  <si>
    <t>Register Geldstr. von Strassenpolizei ausg. Dok.</t>
  </si>
  <si>
    <t>Acc.imp.patr.netto imprese,pers. fisiche-sanz.rit.om.versam.-d.l.471/97</t>
  </si>
  <si>
    <t>Akonto Nettoverm.St.Betr.,nat.Pers.-Str.versp.unt.Einz.-GV. 471/97</t>
  </si>
  <si>
    <t>Regis.sanz.pec. atti emessi Arma C.C.-inter.</t>
  </si>
  <si>
    <t>Reg.Geldstr. von Carabinieri ausg. Dok.-Zinsen</t>
  </si>
  <si>
    <t>Regis. sanz.pec atti emessi Arma C.C.-access.</t>
  </si>
  <si>
    <t>Reg.Geldstr. von Carabinieri ausg. Dok.-Nebensp.</t>
  </si>
  <si>
    <t>Reg.sanz.pec. atti emes. Arma C.C.-sanz.pec.</t>
  </si>
  <si>
    <t>Reg.Geldstr. von Carabinieri ausg. Dok.-Geldstr.</t>
  </si>
  <si>
    <t>Reg.sanz.pec. atti emes. Arma C.C. -sanz.pec.</t>
  </si>
  <si>
    <t>Registro sanz. pec. atti emessi da Arma C.C.</t>
  </si>
  <si>
    <t>Register Geldstr. von Carabinieri ausg. Dok.</t>
  </si>
  <si>
    <t>Imp.patrim. netto imprese pers.fisiche-sanz.D.P.R. 600/73 art1 d.l. 471/97</t>
  </si>
  <si>
    <t>Nettoverm.St.Betr.-nat.Pers.-Strafe DPR.Nr.600/73 Art.1 GV. 471/97</t>
  </si>
  <si>
    <t>Reg. sanz.pec atti emes. C.F.Stato -interessi</t>
  </si>
  <si>
    <t>Reg.Geldstr. von staatl Forstb. ausg. Dok.-Zinsen</t>
  </si>
  <si>
    <t>Reg. sanz.pec atti emes. C.F.Stato -accessori</t>
  </si>
  <si>
    <t>Reg.Geldstr. von staatl Forstb. ausg. Dok.-Nebensp.</t>
  </si>
  <si>
    <t>Reg. sanz.pec atti emess. C.F.Stato -sanz.pec</t>
  </si>
  <si>
    <t>Reg.Geldstr. von staatl Forstb. ausg. Dok.-Geldstr.</t>
  </si>
  <si>
    <t>Reg. sanz.pec. atti emes. C.F.Stato -sanz.pec</t>
  </si>
  <si>
    <t>Regis. sanz.pec. atti emessi C.F. Stato</t>
  </si>
  <si>
    <t>Reg.Geldstr. von staatl Forstb. ausg. Dok.</t>
  </si>
  <si>
    <t>Dogane - residui attivi tasse e II.II.</t>
  </si>
  <si>
    <t>Zoll-aktive Restbest.Gebuehren und Ind.St.</t>
  </si>
  <si>
    <t>Iva-omesso versam.art. 60 c.1 DPR 633/72-sanz.art13 d.lgs .471/97</t>
  </si>
  <si>
    <t>Mwst.-unterl.Einzahl.Art.60 Abs.1 DPR633/72-Strafe Art.13 Lgs.D.471/97</t>
  </si>
  <si>
    <t>IRPEF imp.min.sost.imp.Sicilia,Sardegna,V.d'Aosta impianti fuori reg</t>
  </si>
  <si>
    <t>IRPEF Mindesbetr. Steuersub. Sizilien Sardinien Aosta Anl.Auss.Reg.</t>
  </si>
  <si>
    <t>Dogane - entrate diverse tasse II.II.</t>
  </si>
  <si>
    <t>Zoll versch.Einnahmen Geb.ind.St.</t>
  </si>
  <si>
    <t>Reg.sanz.pec senza devoluz. a fondi -interes.</t>
  </si>
  <si>
    <t>Reg.Geldstr.ohne Abtr.Fonds Zinsen</t>
  </si>
  <si>
    <t>Reg.sanz.pec. senza devoluz. a fondi -access.</t>
  </si>
  <si>
    <t>Reg.Geldstr.ohne Abtr.Fonds Nebenspesen</t>
  </si>
  <si>
    <t>Dogane - entrate div. tasse ii.ii.sanz.pecun.</t>
  </si>
  <si>
    <t>Zoll-versch. Einnahmen Geb.ind.St.Geldstrafen</t>
  </si>
  <si>
    <t>Reg.sanz.pec senza devoluz a fondi -sanz.pec.</t>
  </si>
  <si>
    <t>Reg.Geldstr.ohne Abtr.Fond Geldstrafe</t>
  </si>
  <si>
    <t>Registro -sanz.pecun. senza devoluz. a fondi</t>
  </si>
  <si>
    <t>Register Geldst. Ohen Abrt. Fonds</t>
  </si>
  <si>
    <t>IRPEF di importo minimo trattenuta dal sostituto di imposta - Sicilia, Sardegna e Valle d'Aosta - im</t>
  </si>
  <si>
    <t>IRPEF in acc.sost.d'imp.Sicilia,Sardegna,V.d'Aosta impianti fuori reg</t>
  </si>
  <si>
    <t>IRPE Akonto Steuersub. Sizilien Sardinien Aosta Anl.Auss.Reg.</t>
  </si>
  <si>
    <t>Reg.san.pec.reg.ni I.V.A. atti em.uff.iva-inter.</t>
  </si>
  <si>
    <t>Reg.Geldstr.Reg.MwSt. Amt ausg.Dok.-Zinsen</t>
  </si>
  <si>
    <t>Reg.san.pec.reg.ni I.V.A. atti em.uff.iva-acces.</t>
  </si>
  <si>
    <t>Reg.Geldstr.Reg.MwSt. Amt ausg.Dok.-Nebensp.</t>
  </si>
  <si>
    <t>Dogane - multe ammende sanz. amm.ve sanz.pec.</t>
  </si>
  <si>
    <t>Zoll-Strafe Bussgeld Verwaltungsstr. Geldstr.</t>
  </si>
  <si>
    <t>Reg.san.pec.reg. I.V.A. atti em.uff.iva sanz.pec</t>
  </si>
  <si>
    <t>Reg.Geldstr.Reg.MwSt. Amt ausg.Dok.-Geldstr.</t>
  </si>
  <si>
    <t>Reg.sanz.pec.regolarizz.iva atti em. uff.iva</t>
  </si>
  <si>
    <t>Reg.Geldstr.Reg.MwSt. Amt ausg.Dok.</t>
  </si>
  <si>
    <t>IRPEF saldo sost.d'imp.Sicilia,Sardegna,V.d'Aosta impianti fuori reg</t>
  </si>
  <si>
    <t>IRPEF Saldo Steuersub. Sizilien Sardinien Aosta Anl.Auss.Reg.</t>
  </si>
  <si>
    <t>Dogane-quote prov. fondo prev.dog.sanz.pecun.</t>
  </si>
  <si>
    <t>Zoll-Anteil Zollvorsorgefond Geldstr.</t>
  </si>
  <si>
    <t>Regis. san.pec. atti emes. G.d.F. -interessi</t>
  </si>
  <si>
    <t>Reg.Geldstr. von Finanzpolizei ausg.Dok.-Zinsen</t>
  </si>
  <si>
    <t>Regis. san.pec. atti emes. G.d.F -accessori</t>
  </si>
  <si>
    <t>Reg.Geldstr. von Finanzpolizei ausg.Dok.-Nebensp.</t>
  </si>
  <si>
    <t>Regis. sanz.pec. atti emessi G.d.F.-sanz.pec.</t>
  </si>
  <si>
    <t>Reg.Geldstr. von Finanzpolizei ausg.Dok.-Geldstr.</t>
  </si>
  <si>
    <t>Regis. sanz.pec. atti emes. G.d.F.-sanz.pec.</t>
  </si>
  <si>
    <t>Regis. san.pec. atti emessi da G.d.F.</t>
  </si>
  <si>
    <t>Reg.Geldstr. von Finanzpolizei ausg.Dok.</t>
  </si>
  <si>
    <t>IRPEF in acconto trattenuta dal sostituto di imposta - Sicilia, Sardegna e Valle d'Aosta - impianti</t>
  </si>
  <si>
    <t>IRPEF a saldo trattenuta dal sostituto di imposta - sicilia, Sardegna e valle d aosta - impianti fuo</t>
  </si>
  <si>
    <t>Reg.Geldstr. von Strassenpolizei ausg.Dok.-Zinsen</t>
  </si>
  <si>
    <t>Reg.Geldstr. von Strassenpolizei ausg.Dok.-Nebensp.</t>
  </si>
  <si>
    <t>Regis.sanz.pec. atti emessi da P.S. -sanz.pec</t>
  </si>
  <si>
    <t>Reg.Geldstr. von Strassenpolizei ausg.Dok.-Geldstr.</t>
  </si>
  <si>
    <t>Regis. sanz.pec. per atti emessi da P.S.</t>
  </si>
  <si>
    <t>Reg.Geldstr. von Strassenpolizei ausg.Dok.</t>
  </si>
  <si>
    <t>Dogane-quote prov.fondo U.T.I.F. sanz. pecun.</t>
  </si>
  <si>
    <t>Zoll-Anteil UTIF-Fond Geldstrafe</t>
  </si>
  <si>
    <t>Regis.sanz.pec. atti emes. Arma C.C.-interes.</t>
  </si>
  <si>
    <t>Regis.sanz.pec. atti emessi Arma C.C.-access.</t>
  </si>
  <si>
    <t>Regis.sanz.pec. atti emes. Arma C.C.-san.pec.</t>
  </si>
  <si>
    <t>Reg. sanz.pec. atti emes. Arma C.C.-sanz.pec.</t>
  </si>
  <si>
    <t>Registro sanz.pecun. atti emessi da Arma C.C.</t>
  </si>
  <si>
    <t>Imposta sostitutiva per nuove iniziative produttive</t>
  </si>
  <si>
    <t>Sanatoria fiscale per redditi di pensioni estere</t>
  </si>
  <si>
    <t>Dogane-quote prov. cassa amm.fin. sanz.pecun.</t>
  </si>
  <si>
    <t>Zoll-Anteil Staatskasse Geldstr.</t>
  </si>
  <si>
    <t>Reg.sanz.pec.atti emes. C.For.Stato -interes.</t>
  </si>
  <si>
    <t>Reg.sanz.pec.atti emes. C.For.Stato-accessor.</t>
  </si>
  <si>
    <t>Reg.sanz.pec.atti emes. C.For.Stato-sanz.pec.</t>
  </si>
  <si>
    <t>Reg.sanz.pec.atti emes. C.For.Stato -sanz.pec</t>
  </si>
  <si>
    <t>Reg. sanz.pec. atti emes. da C.Forest. Stato</t>
  </si>
  <si>
    <t>Dogane-quote prov.fondo ass.finanz.sanz.pecun</t>
  </si>
  <si>
    <t>Zoll-Anteil Vorsorgefond Finanzbe.Geldstr.</t>
  </si>
  <si>
    <t>Dogane - recuperi spese di giustizia</t>
  </si>
  <si>
    <t>Zoll. - Einbringung Gerichtsspesen</t>
  </si>
  <si>
    <t>Contributo unificato iscrizione ruolo processi diversi da tributario</t>
  </si>
  <si>
    <t>Einheitsbeitrag Eintrag. Hebeliste nichtsteuerl. Verfahren</t>
  </si>
  <si>
    <t>Dogane - risorse provenienti da I.V.A.</t>
  </si>
  <si>
    <t>Zoll-Einkommen aus MwSt.</t>
  </si>
  <si>
    <t>IRPEF e relativi interessi - conciliazione</t>
  </si>
  <si>
    <t>IRPEF u.diesbez.Zinsen - Schlichtung</t>
  </si>
  <si>
    <t>IRPEF-accertamen.con adesione decreto 10/7/96</t>
  </si>
  <si>
    <t>IRPEF-Steuerbescheid m.Zustimmung Dekret 10/7/96</t>
  </si>
  <si>
    <t>Sanzioni relative al tributo 4453</t>
  </si>
  <si>
    <t>Strafen hinsichtlich Abgabe 4453</t>
  </si>
  <si>
    <t>IRPEF art.15 d.lgs.19/06/97 n.218 e rel. int.</t>
  </si>
  <si>
    <t>IRPEF Art.15 GVD.19/6/97 Nr.218 u.Zinsen</t>
  </si>
  <si>
    <t>Sanzioni relative al codice 4455</t>
  </si>
  <si>
    <t>Strafen hinsichtlich Abgabe 4455</t>
  </si>
  <si>
    <t>Contributo unificato relativo al Processo Tributario</t>
  </si>
  <si>
    <t>Einheitsbeitrag Steuerverfahren</t>
  </si>
  <si>
    <t>Registro imposte scambi interni interessi</t>
  </si>
  <si>
    <t>Register inlaend.Handeslverkehr Zinsen</t>
  </si>
  <si>
    <t>Registro imposte scambi interni accessori</t>
  </si>
  <si>
    <t>Register inlaend.Handeslverkehr Nebenspesen</t>
  </si>
  <si>
    <t>Registro imposte scambi interni sanz. pecun.</t>
  </si>
  <si>
    <t>Register inlaend.Handeslverkehr Geldstrafe</t>
  </si>
  <si>
    <t>Registro imposte scambi interni</t>
  </si>
  <si>
    <t>Register inlaend.Handeslverkehr</t>
  </si>
  <si>
    <t>Redditi soggetti tass. separata l.413/91</t>
  </si>
  <si>
    <t>Einkommen getrennte Besteuerung G.413/91</t>
  </si>
  <si>
    <t>IRPEF - dichiarazione integrativa l.413/91</t>
  </si>
  <si>
    <t>IRPEF - Ergaenzungserklaerung G. 413/91</t>
  </si>
  <si>
    <t>Sanzione pecun. IRPEF - dich.integr. l.413/91</t>
  </si>
  <si>
    <t>Geldstrafe IRPEF - Ergaenzungserkl. G.413/91</t>
  </si>
  <si>
    <t>IRPEF - dich.integ.rateaz.straord.l. 413/91</t>
  </si>
  <si>
    <t>IRPEF-Ergaenz.Erkl.ausserord.Ratenzahl. G.413/91</t>
  </si>
  <si>
    <t>Interessi IRPEF l.413/91 art.39 comma 6</t>
  </si>
  <si>
    <t>Zinsen IRPEF G. 413/91 Art.39 Absatz  6</t>
  </si>
  <si>
    <t>Interessi IRPEF d.l. 16/93 art.3 - l.75/93</t>
  </si>
  <si>
    <t>Zinsen IRPEF GD. 16/93 Art.3 - G.75/93</t>
  </si>
  <si>
    <t>Registro imposte di bollo interessi</t>
  </si>
  <si>
    <t>Register Stempelsteuer Zinsen</t>
  </si>
  <si>
    <t>Registro imposte di bollo accessori</t>
  </si>
  <si>
    <t>Register Stempelsteuer  Nebenspesen</t>
  </si>
  <si>
    <t>Registro imposte di bollo sanzione pecuniaria</t>
  </si>
  <si>
    <t>Register Stempelsteuer  Geldstrafe</t>
  </si>
  <si>
    <t>Registro imposte di bollo</t>
  </si>
  <si>
    <t>Register Stempelsteuer</t>
  </si>
  <si>
    <t>456I - registro imposte di bollo interessi</t>
  </si>
  <si>
    <t>4561 - Register Stempelsteuern  Zinsen</t>
  </si>
  <si>
    <t>456N - registro imposte di bollo accessori</t>
  </si>
  <si>
    <t>456N - Register Stempelsteuern Nebenspesen</t>
  </si>
  <si>
    <t>456P - Registro imposte di bollo sanz. pecun.</t>
  </si>
  <si>
    <t>456P - Register Stempelsteuern Geldstrafen</t>
  </si>
  <si>
    <t>456S - Registro imposte di bollo sanz. pecun.</t>
  </si>
  <si>
    <t>456S - Register Stempelsteuern Geldstrafen</t>
  </si>
  <si>
    <t>456T - Registro imposte di bollo</t>
  </si>
  <si>
    <t>456T - Register Stempelsteuern</t>
  </si>
  <si>
    <t>Registro imposta art.9 d.l.333 - interessi</t>
  </si>
  <si>
    <t>Registersteuer Art.9 GD.333-Zinsen</t>
  </si>
  <si>
    <t>Registro imposta art.9 d.l.333 - accessori</t>
  </si>
  <si>
    <t>Registersteuer Art.9 GD.333 - Nebenspesen</t>
  </si>
  <si>
    <t>Registro imposta art.9 d.l. n.333-sanz.pecun.</t>
  </si>
  <si>
    <t>Registersteuer Art.9 GD.333-Geldstrafe</t>
  </si>
  <si>
    <t>Registro imposta art.9 d.l.333 -sanz. pecun.</t>
  </si>
  <si>
    <t>Registro imposta art.9 d.l. n.333</t>
  </si>
  <si>
    <t>Registersteuer Art.9 GD.333</t>
  </si>
  <si>
    <t>IRPEF importi minimi sostituti d'imposta per impianti in Sicilia</t>
  </si>
  <si>
    <t>IRPEF Mindestbetr. Steuersubstitut fuer Anlagen in Sizilien</t>
  </si>
  <si>
    <t>Registro imposte sostit.bollo interessi</t>
  </si>
  <si>
    <t>Register Ersatzstempelsteuer Zinsen</t>
  </si>
  <si>
    <t>Registro imposte sostit.bollo accessori</t>
  </si>
  <si>
    <t>Register Ersatzstempelsteuer Nebensp.</t>
  </si>
  <si>
    <t>Registro imposte sostit. bollo sanz.pecuniar.</t>
  </si>
  <si>
    <t>Register Ersatzstempelsteuer Geldstrafe</t>
  </si>
  <si>
    <t>Registro imposte sostit.bollo sanz. pecuniar.</t>
  </si>
  <si>
    <t>Registro imposte sostit.bollo</t>
  </si>
  <si>
    <t>Register Ersatzstempelsteuer</t>
  </si>
  <si>
    <t>IRPEF importo minimo trattenuta dal sost.imposta-impianti in Sicilia</t>
  </si>
  <si>
    <t>IRPEF in acconto sostituti d'imposta per impianti in Sicilia</t>
  </si>
  <si>
    <t>IRPEF Akonto Steuersubstitut fuer Anlagen in Sizilien</t>
  </si>
  <si>
    <t>Registro add.le 50% imp. bollo interessi</t>
  </si>
  <si>
    <t>Register Zusatz 50% Stemplst. Zinsen</t>
  </si>
  <si>
    <t>Registro add.le 50% imp.bollo oneri accessori</t>
  </si>
  <si>
    <t>Register Zusatz 50% Stemplst. Nebenspesen</t>
  </si>
  <si>
    <t>Registro add.le 50% imp. bollo sanz.pecuniar.</t>
  </si>
  <si>
    <t>Register Zusatz 50% Stemplst. Geldstrafe</t>
  </si>
  <si>
    <t>Registro addizionale 50% imposta di bollo</t>
  </si>
  <si>
    <t>Register Zusatz 50% Stemplsteuer</t>
  </si>
  <si>
    <t>IRPEF a saldo sostituti d'imposta per impianti in Sicilia</t>
  </si>
  <si>
    <t>IRPEF Saldo Steuersubstitut fuer Anlagen in Sizilien</t>
  </si>
  <si>
    <t>IRPEF in acconto trattenuta dal sost. di imposta- impianti in Sicilia</t>
  </si>
  <si>
    <t>IRPEF a saldo trattenuta dal sostituto di imposta-impianti in Sicilia</t>
  </si>
  <si>
    <t>IRPEF tributo straordinario d.l. 691/94</t>
  </si>
  <si>
    <t>IRPEF ausserordentliche Abgabe GD. 691/94</t>
  </si>
  <si>
    <t>Tributo straordinario dovuto dai soggetti passivi dell' IRPEF in base a dichiarazione integr</t>
  </si>
  <si>
    <t>Sopratassa tributo straordinario dovuto dai soggetti passivi dell'IRPEF in base a dichiarazione inte</t>
  </si>
  <si>
    <t>Interessi IRPEF trib. str. d.l. 691/94</t>
  </si>
  <si>
    <t>Zinsen IRPEF auss.Abgabe GD.691/94</t>
  </si>
  <si>
    <t>Sanz.pecun. IRPEF trib. straor. d.l. 691/94</t>
  </si>
  <si>
    <t>Geldstrafe IRPEF auss.Abgabe GD. 691/94</t>
  </si>
  <si>
    <t>IRPEF di importo minimo trattenuta dai sostituti d'imposta</t>
  </si>
  <si>
    <t>IRPEF Mindestbetr. vom Steuersubstitut einbehalten</t>
  </si>
  <si>
    <t>IRPEF di importo minimo trattenuta dal sostituto di imposta</t>
  </si>
  <si>
    <t>IRPEF maggiore imp.contr.lavorat. d.l.384/92</t>
  </si>
  <si>
    <t>IRPEF Mehrsteuer Arbeitsbeitrag GD.384/92</t>
  </si>
  <si>
    <t>Interessi IRPEF 12% annuo d.l.384/92</t>
  </si>
  <si>
    <t>Zinsen IRPEF 12% jaehrlich GD.384/92</t>
  </si>
  <si>
    <t>IRPEF magg.imp.contr.lavorat. d.l.384/92-cong</t>
  </si>
  <si>
    <t>IRPEF Mehrst. Arbeitsbeitr. GD.384/92- Ausgleich</t>
  </si>
  <si>
    <t>Pers.fisiche - maggior. 3% adeguam.studi settore -art.2 D.P.R. 195/99 capitale</t>
  </si>
  <si>
    <t>Natuerl. Personen - Aufschlag 3% Angleichung Branchenauswertung - Art.2 VPR 195/99 Kapital</t>
  </si>
  <si>
    <t>IRPEF adeguam. studi di settore d.l.n. 223/2006 art.37 c.3</t>
  </si>
  <si>
    <t>IRPEF ang. richtw. leg.dekr.223/2006 Art.37 P.3</t>
  </si>
  <si>
    <t>Pers.fisiche - maggior. 3% adeguam.studi settore -art.2 D.P.R. 195/99 interessi</t>
  </si>
  <si>
    <t>Natuerl. Personen - Aufschlag 3% Angleichung Branchenauswertung - Art.2 VPR 195/99 Zinsen</t>
  </si>
  <si>
    <t>Pers.fisiche - maggior. 3% adeguam.studi settore -art.2 D.P.R. 195/99 sanzione</t>
  </si>
  <si>
    <t>Natuerl. Personen - Aufschlag 3% Angleichung Branchenauswertung - Art.2 VPR 195/99 Strafen</t>
  </si>
  <si>
    <t>IRPEF adeguam. studi di settore d.l.n. 223/2006 art.37 c.3 - interessi</t>
  </si>
  <si>
    <t>IRPEF ang. richtw. leg.dekr.223/2006 Art.37 P.3 - zinsen</t>
  </si>
  <si>
    <t>IRPEF adeguam. studi di settore d.l.n. 223/2006 art.37 c.3 - sanzione</t>
  </si>
  <si>
    <t>IRPEF ang. richtw. leg.dekr.223/2006 Art.37 P.3 - strafgeld</t>
  </si>
  <si>
    <t>IRPEF in acc.to tratten. dal sost. di imposta</t>
  </si>
  <si>
    <t>IRPEF Akonto Einbeh. Steuersubstitut</t>
  </si>
  <si>
    <t>IRPEF a saldo dm. 19/5/93 art.1</t>
  </si>
  <si>
    <t>IRPEF Saldo M.D. 19/5/93 Art.1</t>
  </si>
  <si>
    <t>Sanz. pecuniaria 3% a rettifica contribuente</t>
  </si>
  <si>
    <t>Geldstrafe 3% Richtigst. Steuerschuldner</t>
  </si>
  <si>
    <t>Sanz. pecun. 3% a rettifica dai centri ass.za</t>
  </si>
  <si>
    <t>Geldstrafe 3% Richtigst. Vorsorgezentren</t>
  </si>
  <si>
    <t>Entrate eventuali e diverse Agenzia delle entrate-spese notifica</t>
  </si>
  <si>
    <t>versch.Einnahmen Agentur der Einnahmen-Zustellungsgebuehr</t>
  </si>
  <si>
    <t>Entrate eventuali e diverse Agenzia delle entrate-int.su spese notif.</t>
  </si>
  <si>
    <t>versch.Einnahmen Agentur der Einnahmen-Zinsen a. Zustellungsgebuehr</t>
  </si>
  <si>
    <t>Recupero somme dovute - agenzia delle entrate</t>
  </si>
  <si>
    <t>Einbringung geschuldete Betraege - Agentur der Einnahmen</t>
  </si>
  <si>
    <t>Recupero somme dovute - agenzia delle entrate - interessi</t>
  </si>
  <si>
    <t>Einbringung geschuldete Betraege - Agentur der Einnahmen - Zinsen</t>
  </si>
  <si>
    <t>Recupero somme dovute - agenzia delle entrate - spese</t>
  </si>
  <si>
    <t>Einbringung geschuldete Betraege - Agentur der Einnahmen - Spesen</t>
  </si>
  <si>
    <t>Contributo straord. Europa sanz. omesso o insuff.vers.d.l. 7/2/97 art13</t>
  </si>
  <si>
    <t>Ausserord.Strafe unterl.o.mang.Einz. GD.7/2/97, Art.13</t>
  </si>
  <si>
    <t>IRPEF importo minimo trattenuta dal sost.imposta-impianti in Sardegna</t>
  </si>
  <si>
    <t>IRPEF di importo minimo trattenuta dal sostituto d'imposta - impianti in valle d aosta</t>
  </si>
  <si>
    <t>Contributo straordinario Europa - interessi ritard.iscriz. D.P.R. 602/73</t>
  </si>
  <si>
    <t>ausserord.Europabeitrag-Zinsen versp. Eintragung DPR 602/73</t>
  </si>
  <si>
    <t>Contributo straordinario per l'Europa-interessi maggior rateazione</t>
  </si>
  <si>
    <t>ausserordentl.Beitrag fuer Europa-Zinsen Mehrratenaufteilung</t>
  </si>
  <si>
    <t>IRPEF importi minimi sostituti d'imposta per impianti in Sardegna</t>
  </si>
  <si>
    <t>IRPEF Mindesbetr. Steuersubstitut fuer Anlagen in Sardinien</t>
  </si>
  <si>
    <t>IRPEF in acconto tratt. dal sostituto di imposta impianti in Sardegna</t>
  </si>
  <si>
    <t>IRPEF a saldo trattenuta dal sostituto imposta-impianti in Sardegna</t>
  </si>
  <si>
    <t>IRPEF a saldo tratt.dal sostituto d'imposta impianti in Valle d'Aosta</t>
  </si>
  <si>
    <t>IRPEF in acconto trattenuta dal sostituto d'imp.impianti in V.d'Aosta</t>
  </si>
  <si>
    <t>IRPEF importi minimi sostituti d'imposta per impianti Valle d'Aosta</t>
  </si>
  <si>
    <t>IRPEF Mindesbetr. Steuersubstitut fuer Anlagen in Aosta</t>
  </si>
  <si>
    <t>IRPEF in acconto sostituti d'imposta per impianti in Sardegna</t>
  </si>
  <si>
    <t>IRPEF Akonto Steuersubstitut fuer Anlagen in Sardinien</t>
  </si>
  <si>
    <t>IRPEF a saldo sostituti d'imposta per impianti in Sardegna</t>
  </si>
  <si>
    <t>IRPEF Saldo Steuersubstitut fuer Anlagen in Sardinien</t>
  </si>
  <si>
    <t>IRPEF in acconto sostituti d'imposta per impianti in Valle d'Aosta</t>
  </si>
  <si>
    <t>IRPEF Steuersubstitut fuer Anlagen in Aosta</t>
  </si>
  <si>
    <t>IRPEF a saldo sostituti d'imposta per impianti in Valle d'Aosta</t>
  </si>
  <si>
    <t>IRPEF Saldo Steuersubstitut fuer Anlagen in Aosta</t>
  </si>
  <si>
    <t>Contrib. straord. per l'Europa decreto 7/2/97</t>
  </si>
  <si>
    <t>ausserord.Europabeitrag Dekret 7/2/97</t>
  </si>
  <si>
    <t>Contributo straordinario per l'Europa in base a dichiarazione integrativa - autotassazione -</t>
  </si>
  <si>
    <t>Sopratassa contributo straordinario per l'Europa in base a dichiarazioni integrative - autotassazion</t>
  </si>
  <si>
    <t>Interessi sospensione riscossione</t>
  </si>
  <si>
    <t>Zinsen auf ausgesetzte Einhebung</t>
  </si>
  <si>
    <t>Contr. autom. bett.exch - art. 24, c. 1, d.l. 98/2011 - sanzioni</t>
  </si>
  <si>
    <t>Autom. Kontr. Bett. Exch. - Art. 24, P. 1, GD 98/2011 - Strafen</t>
  </si>
  <si>
    <t>Cont. aut. bet.exch - sicil. art. 24, c. 1, d.l. 98/2011 - imp.e int.</t>
  </si>
  <si>
    <t>Aut. Kont. B. Exch. Siz. - Art. 24, P. 1, GD 98/2011 - Steu. u. Zin.</t>
  </si>
  <si>
    <t>Cont. aut. bet.exch - sicil. art. 24, c. 1, d.l. 98/2011 - sanzioni</t>
  </si>
  <si>
    <t>Autom. Kontr. Bett. Exch. Siz. - Art. 24, P. 1, GD 98/2011 - Strafen</t>
  </si>
  <si>
    <t>Accertamento - bet.exch - art. 5 d.lgs. 504/1998 - imposta</t>
  </si>
  <si>
    <t>Festst. - Bett. Exch. - Art. 5 GvD 504/1998 - Steuer</t>
  </si>
  <si>
    <t>Accertamento - bet.exch - art. 5 d.lgs. 504/1998 - interessi</t>
  </si>
  <si>
    <t>Festst. - Bett. Exch. - Art. 5 GvD 504/1998 - Zinsen</t>
  </si>
  <si>
    <t>Accertamento - bet.exch - art. 5 d.lgs. 504/1998 - sanzioni</t>
  </si>
  <si>
    <t>Festst. - Bett. Exch. - Art. 5 GvD 504/1998 - Strafen</t>
  </si>
  <si>
    <t>Accertamento bett.exch sicil. art. 5 d.lgs. 504/1998 - imposta</t>
  </si>
  <si>
    <t>Festst. - Bett. Exch. Siz. - Art. 5 GvD 504/1998 - Steuer</t>
  </si>
  <si>
    <t>Accertamento bett.exch sicil. art. 5 d.lgs. 504/1998 - interessi</t>
  </si>
  <si>
    <t>Festst. - Bett. Exch. Siz. - Art. 5 GvD 504/1998 - Zinsen</t>
  </si>
  <si>
    <t>Accertamento bett.exch sicil. art. 5 d.lgs. 504/1998 - sanzioni</t>
  </si>
  <si>
    <t>Festst. - Bett. Exch. Siz. - Art. 5 GvD 504/1998 - Strafen</t>
  </si>
  <si>
    <t>Devoluzione saldi. Art. 24, c. 19, lett l), L. n. 88/2009</t>
  </si>
  <si>
    <t>Zuweisung Restbetr. Art. 24, P. 19, Buchst. l), G. 88/2009</t>
  </si>
  <si>
    <t>Bingo- mancato vers.premi non riscossi art. 9, d.d. 16/12/2000</t>
  </si>
  <si>
    <t>Bingo-nicht vorgen.Ausz.nicht beanspru. Gewinne Art.9,D.D.16/12/2000</t>
  </si>
  <si>
    <t>Sanzione art.1, co. 644, lett. h), n. 1), legge n. 190/2014</t>
  </si>
  <si>
    <t>Strafe Art. 1, P. 644, Buchst. h), Nr. 1), Ges. Nr. 190/2014</t>
  </si>
  <si>
    <t>Sanzione art.1, co. 644, lett. h), n. 2), legge n. 190/2014</t>
  </si>
  <si>
    <t>Strafe Art. 1, P. 644, Buchst. h), Nr. 2), Ges. Nr. 190/2014</t>
  </si>
  <si>
    <t>Sanzione art.1, co. 644, lett. h), n. 5), legge n. 190/2014</t>
  </si>
  <si>
    <t>Strafe Art. 1, P. 644, Buchst. h), Nr. 5), Ges. Nr. 190/2014</t>
  </si>
  <si>
    <t>Sanzione art.1, co.648, legge n. 190/2014</t>
  </si>
  <si>
    <t>Strafe Art. 1, P. 648, Ges. Nr. 190/2014</t>
  </si>
  <si>
    <t>Versamento di cui all'art. 1, co. 649, legge n.190/2014</t>
  </si>
  <si>
    <t>Zahlung laut Art. 1, P. 649, Ges. Nr. 190/2014</t>
  </si>
  <si>
    <t>Incam. cauz. ricevit. lotto art. 34 l. n. 1293/1957</t>
  </si>
  <si>
    <t>Einbeh. Kaution Lotto-Annahmest. Art. 34, G. 1293/1957</t>
  </si>
  <si>
    <t>Prov. erariali per condanna definitiva - capitale</t>
  </si>
  <si>
    <t>Prov. Staatskasse endg. Verurteilung - Kapital</t>
  </si>
  <si>
    <t>Prov. erariali per condanna definitiva - interessi</t>
  </si>
  <si>
    <t>Prov. Staatskasse endg. Verurteilung - Zinsen</t>
  </si>
  <si>
    <t>Una tantum  riv. generi di monopol. L.1293/1957 e 528/1982</t>
  </si>
  <si>
    <t>Einmal. Betr. Monopolwarenvertr. G. 1293/1957 u. 528/1982</t>
  </si>
  <si>
    <t>Dir. Scritturaz. Contr. appalto riv. generi di monopolio</t>
  </si>
  <si>
    <t>Verb.gebühr Vertr. Monopolwarenvertrieb</t>
  </si>
  <si>
    <t>Sanz. Amministr. Tit. eserc/propriet. co. 923 L. n. 208/2015</t>
  </si>
  <si>
    <t>Verw.str. Inh. Betr./Eigent. P. 923 G. 208/2015</t>
  </si>
  <si>
    <t>Sanz. Amm. Tit. Piattaf. giochi promoz. co. 923 L.n.208/2015</t>
  </si>
  <si>
    <t>Verw.str. Inh. Plattf. Werbespiele P. 923 G. 208/2015</t>
  </si>
  <si>
    <t>Sanz. amm.ve l. 689/81 U.P.I.C.A.</t>
  </si>
  <si>
    <t>Verwaltungsstrafe G.689/81 U.P.I.C.A.</t>
  </si>
  <si>
    <t>Magg ne rit pagamento l. 689/81 U.P.I.C.A.</t>
  </si>
  <si>
    <t>Aufschlag versp.Zahlung G.689/81 U.P.I.C.A.</t>
  </si>
  <si>
    <t>Sanz. amm.ve l. 689/81 ufficio sanzioni amm ve amministrazione regionale</t>
  </si>
  <si>
    <t>Verwaltungsstrafe G.689 Amt.Verw.Str. Regionalverwaltung</t>
  </si>
  <si>
    <t>Magg. rit.pagamento l.689/81 uff.sanz.amm.ve amministrazione regionale</t>
  </si>
  <si>
    <t>Aufschlag versp.Zahl.G.681/81-Amt.Verw.Str. Regionalverwaltung</t>
  </si>
  <si>
    <t>Sanz.amm. l.689/81 (uff. metrico )erario-tramite Tesoreria Prov.Stato</t>
  </si>
  <si>
    <t>Verw.Strafe G.689/81 (Metr.Amt) Staat-mittels Prov.Schatzamt</t>
  </si>
  <si>
    <t>Magg.rit.pagamento l.689/81(uff.metrico )erario-tramite Tesoreria Prov.Stato</t>
  </si>
  <si>
    <t>Zuschlag versp.Zahlung G.689/81 (Metr.Amt) Staat-mittels Prov.Schatzamt</t>
  </si>
  <si>
    <t>Riferimento trib. 5012 - contrav. codice strada l.689/81         i=prefettura b=comune</t>
  </si>
  <si>
    <t>Bezug Abgabe 5012 - Verstoss Strassenkodex G. 689/81    I=Praefektur B=Gemeinde</t>
  </si>
  <si>
    <t>Riferimento trib. 5013 - contrav. codice strada magg. l.689/81         i=prefettura b=comune</t>
  </si>
  <si>
    <t>Bezug Abgabe 5013 - Verstoss Strassenkodex Aufschlag G. 689/81   I=Praefektur B=Gemeinde</t>
  </si>
  <si>
    <t>Sanz. amm.ve l.689/81 (prefettura) azienda naz le aut strade statali</t>
  </si>
  <si>
    <t>Verwaltungsstr.G.689/81 (Praefektur) Autonome Staatsstrassenverwaltung</t>
  </si>
  <si>
    <t>Magg ne rit pagamento l. 689/81 (prefettura) azienda naz le aut strade statali</t>
  </si>
  <si>
    <t>Aufschl.versp.Zahl.G.689/81 (Praefektur) Autonome Staatsstrassenverwaltung</t>
  </si>
  <si>
    <t>Contrav.codice strada l.689/81 i=prefettura b= erario-Tesoreria Prov.le Stato</t>
  </si>
  <si>
    <t>Verstoss Strassenverk.Ordn.G.689/81 I=Praefektur B=Prov.Amt des Staatsschatzamtes</t>
  </si>
  <si>
    <t>Contrav.codice strada magg.l.689/81 i=prefettura b=erario-Tesoreria Prov.le Stato</t>
  </si>
  <si>
    <t>Verstoss Strassenverk.Ordn.Aufschl.G.689/81 I=Praefektur B=Prov.Amt des Staatsschatzamtes</t>
  </si>
  <si>
    <t>Contrav. codice strada l.689/81 i=prefettura b=comune</t>
  </si>
  <si>
    <t>Verstoss Strassenverk.Ordn.G.689/81I=Praefektur B=Gemeinde</t>
  </si>
  <si>
    <t>Contrav. codice strada magg. l.689/81 i=prefettura b=comune</t>
  </si>
  <si>
    <t>Verstoss Strassenverk.Ordn.Aufschl.G.689/81 I=Praefektur B=Gemeinde</t>
  </si>
  <si>
    <t>Sanz. amm.ve l. 689/81 Capitaneria di porto</t>
  </si>
  <si>
    <t>Verwaltungsstrafe G.689/81  Hafenkommando</t>
  </si>
  <si>
    <t>Magg. rit.pag. l. 689/81 Capitaneria di porto</t>
  </si>
  <si>
    <t>Aufschlag versp. Zahlung G.689/81  Hafenkommando</t>
  </si>
  <si>
    <t>Sanz. amm.ve l. 689/81(Capitaneria di porto) erario-tramite Tesoreria Prov.Stato</t>
  </si>
  <si>
    <t>Verwaltungsstrafe G.689/81 (Hafenkommando) Provinzialamt des Staatsschatzamtes</t>
  </si>
  <si>
    <t>Magg.rit.pagamento l.689/81(capitaneria di porto)erario tramite Tesoreria Prov.Stato</t>
  </si>
  <si>
    <t>Aufschlag versp. Zahlung G.689/81  (Hafenkommando) Provinzialamt des Staatsschatzamtes</t>
  </si>
  <si>
    <t>Sanz.amm.l.689/81 uff.centr.archivi notarili</t>
  </si>
  <si>
    <t>Verwaltungsstrafe G.689/81 Zentralbuero Notararchiv</t>
  </si>
  <si>
    <t>Magg.rit.pag.l689/81 uff.centr. arch.notarili</t>
  </si>
  <si>
    <t>Aufsch.versp.Zahl.G.689/81 Zentralbuero Notararchiv</t>
  </si>
  <si>
    <t>Sanz. amm. l.689/81 ante riforma</t>
  </si>
  <si>
    <t>Sanz amm ve L 689/81(Dir.ne Prov.le Tesoro) erario-tramite Tesoreria Prov.Stato</t>
  </si>
  <si>
    <t>Verwaltungsstrafe G.689/81 (Prov.Schatzamtsdir.) Provinzialamt des Staatsschatzamtes</t>
  </si>
  <si>
    <t>Magg.rit.pag. l.689/81(Dir.ne Prov.le Tesoro)erario-tramite Tesoreria Prov.Stato</t>
  </si>
  <si>
    <t>Aufsch.versp.Zahl.G.689/81 (Prov.Schatzamtsdir.) Provinzialamt des Staatsschatzamtes</t>
  </si>
  <si>
    <t>Sanz.amm.l.689/81 uff.prov.le caccia e pesca</t>
  </si>
  <si>
    <t>Verwaltungsstrafe G.689/81 Landesamt fuer Jagd und Fischerei</t>
  </si>
  <si>
    <t>Magg.rit.pag.l.689/81 uff.prov.caccia e pesca</t>
  </si>
  <si>
    <t>Aufschlag versp. Zahlung G. 689/81 Landesamt fuer Jagd und Fischerei</t>
  </si>
  <si>
    <t>Sanz.amm.l.689/81 ente Poste Italiane</t>
  </si>
  <si>
    <t>Verwaltungsstrafe G.689/81 Italienischer Postdienst</t>
  </si>
  <si>
    <t>Magg.rit.pag.l.689/81 Ente Poste Italiane</t>
  </si>
  <si>
    <t>Aufsch.versp.Zahl.G.689/81 Italienischer Postdienst</t>
  </si>
  <si>
    <t>Sanzioni amministrative l 689/81 ante riforma</t>
  </si>
  <si>
    <t>Magg. rit. pag.l 689/81 ante riforma</t>
  </si>
  <si>
    <t>Sanz amm.l.689/81(Direz.Prov.le del Lavoro) erario-tramite Tesoreria Prov.Stato</t>
  </si>
  <si>
    <t>Verwaltungsstrafe G.689/81 (Landesarbeitsdirektion) Provinzialamt des Staatsschatzamtes</t>
  </si>
  <si>
    <t>Magg.rit.pag.l.689/81(Direz.prov.le Lavoro) erario-tramite Tesoreria Prov.Stato</t>
  </si>
  <si>
    <t>Aufsch.versp.Zahl.G.689/81 (Landesarbeitsdirektion) Provinzialamt des Staatsschatzamtes</t>
  </si>
  <si>
    <t>Sanz.amm. l.689/81(Direz.Prov.le del Lavoro) istituto naz.le previdenza sociale</t>
  </si>
  <si>
    <t>Verwaltungsstrafe G.689/81 (Landesarbeitsdirektion) Nat.Institut Sozialfuersorge</t>
  </si>
  <si>
    <t>Magg.rit.pag.l.689/81(Direz.prov.le Lavoro) istituto naz.le previdenza sociale</t>
  </si>
  <si>
    <t>Aufsch.versp.Zahl.G.689/81 (Landesarbeitsdirektion)  Nat.Institut Sozialfuersorge</t>
  </si>
  <si>
    <t>Sanz.amm.l.689/81(Direz.Prov.le del Lavoro) ist naz prev per dirigenti az industr</t>
  </si>
  <si>
    <t>Verwaltungsstrafe G.689/81 (Landesarbeitsdirektion) Nat.Inst.Soz.fuers.Leit.Industrieangest.</t>
  </si>
  <si>
    <t>Magg.rit.pag.l.689/81(Direz.prov.le Lavoro) ist naz prev per dirigenti az industr</t>
  </si>
  <si>
    <t>Aufsch.versp.Zahl.G.689/81 (Landesarbeitsdir.) Nat.Inst.Soz.fuers.Leit.Industrieangest.</t>
  </si>
  <si>
    <t>Sanz.amm.l.689/81(Direz.Prov.le del Lavoro) ist naz assicuraz infortuni lavoro</t>
  </si>
  <si>
    <t>Verwaltungsstrafe G.689/81 (Landesarbeitsdir.) Nat.Inst.Unfallvers.am Arbeitsplatz</t>
  </si>
  <si>
    <t>Magg.rit.pag.l.689/81(Direz.prov.le Lavoro) ist naz assicuraz infortuni lavoro</t>
  </si>
  <si>
    <t>Aufsch.versp.Zahl.G.689/81 (Landesarbeitsdir.) Nat.Inst.Unfallvers.am Arbeitsplatz</t>
  </si>
  <si>
    <t>Sanz.amm.l.689/81(Direz.Prov.le del Lavoro) fondo prev pers volo az navigaz aerea</t>
  </si>
  <si>
    <t>Verwaltungsstrafe G.689/81 (Landesarbeitsdirektion) Vorsorgefond Personal Flugbetriebe</t>
  </si>
  <si>
    <t>Magg.rit.pag.l.689/81(Direz.prov.le Lavoro) fondo prev pers volo az navigaz aerea</t>
  </si>
  <si>
    <t>Aufsch.versp.Zahl.G.689/81 (Landesarbeitsdir.) Vorsorgefond Personal Flugbetriebe</t>
  </si>
  <si>
    <t>Sanz.amm.l.689/81(Direz.Prov.le del Lavoro) fondo pens pers pubbl serv telefonia</t>
  </si>
  <si>
    <t>Verw. Strafe G.689/81 (Landesarbeitsdir.) Pensionfond oeffentl.Telefondienst</t>
  </si>
  <si>
    <t>Magg.rit.pag.l.689/81(Direz.prov.le Lavoro) fondo pens pers pubbl serv telefonia</t>
  </si>
  <si>
    <t>Aufsch.versp.Zahl.G.689/81 (Landesarbeitsdir.) Pensionfond oeffentl.Telefondienst</t>
  </si>
  <si>
    <t>Sanz.amm.l.689/81(Direz.Prov.le del Lavoro) fondo integr ass I.V.S. pers az priv gas</t>
  </si>
  <si>
    <t>Verw. Strafe G.689/81 (Landesarbeitsdir.) Zusatzfuersorgefond IAH privater Gasbetriebe</t>
  </si>
  <si>
    <t>Magg.rit.pag.l.689/81(Direz.prov.le Lavoro) fondo integr ass I.V.S. pers az priv gas</t>
  </si>
  <si>
    <t>Aufsch.versp.Zahl.G.689/81 (Landesarbeitsdir.) Zusatzfuersorgefond IVS priv. Gasbetriebe</t>
  </si>
  <si>
    <t>Sanz.amm.l.689/81(Direz.Prov.le del Lavoro) fondo previd impieg esatt ricev II DD</t>
  </si>
  <si>
    <t>Verw. Strafe G.689/81 (Landesarbeitsdir.) Vorsorgefond Ang. Einzugsdienst</t>
  </si>
  <si>
    <t>Magg.rit.pag.l.689/81(Direz.prov.le Lavoro) fondo previd impieg esatt ricev II DD</t>
  </si>
  <si>
    <t>Aufsch.versp.Zahl.G.689/81 (Landesarbeitsdir.) Vorsorgefond Ang. Einzugsdienst</t>
  </si>
  <si>
    <t>Sanz.amm.l.689/81(Direz.Prov.le del Lavoro) fondo prev pers Enel e az elettr priv</t>
  </si>
  <si>
    <t>Verw. Strafe G.689/81 (Landesarbeitsdir.) Vorsorgef.Pers. ENEL u.Priv.E-Werke</t>
  </si>
  <si>
    <t>Magg.rit.pag.l.689/81(Direz.prov.le Lavoro) fondo prev pers Enel e az elettr priv</t>
  </si>
  <si>
    <t>Aufsch.versp.Zahl.G.689/81 (Landesarbeitsdir.) Vorsorgef.Pers. ENEL u.Priv.E-Werke</t>
  </si>
  <si>
    <t>Sanz.amm.l.689/81(Direz.Prov.le del Lavoro) I.N.P.G.I. ist prev giornalisti G Amendola</t>
  </si>
  <si>
    <t>Verw. Strafe G.689/81 (Landesarbeitsdir.) INPGI Vorsorgeinst. Journalisten G. Amendola</t>
  </si>
  <si>
    <t>Magg.rit.pag.l.689/81(Direz.prov.le Lavoro) I.N.P.G.I. ist prev giornalisti G Amendola</t>
  </si>
  <si>
    <t>Aufsch.versp.Zahl.G.689/81 (Landesarbeitsdir.) INPGI Vorsorgeinst. Journalisten G. Amendola</t>
  </si>
  <si>
    <t>Agevolazioni godute ex art. 24 d. lgs. n.153/1999 - capitale</t>
  </si>
  <si>
    <t>Erhaltene Beguenstigungen eX Art. 24 GVD.NR. 153/1999 - Kapital</t>
  </si>
  <si>
    <t>Recupero aiuto di Stato-partec.fiere est. decisione CE c4746-capitale</t>
  </si>
  <si>
    <t>Einhebung Staatshilfe-Beteil.ausl.Messen Entscheidung EG C4746-Kapital</t>
  </si>
  <si>
    <t>Recupero aiuto di Stato-partec.fiere est.decisione CE c4746-interessi</t>
  </si>
  <si>
    <t>Einhebung Staatshilfe-Beteil.ausl.Messen Entscheidung EG C4746-Zinsen</t>
  </si>
  <si>
    <t>Recupero aiuto di Stato-invest. calamita' dec.2005/315/C.E. - capitale</t>
  </si>
  <si>
    <t>Einhebung Staatshilfen-Invest.Unglueck Entsch.2005/315/EG - Kapital</t>
  </si>
  <si>
    <t>Recupero aiuto di Stato - invest. calamita' dec.2005/315/C.E.-interessi</t>
  </si>
  <si>
    <t>Einhebung Staatshilfen-Invest.Unglueck Entsch.2005/315/EG - Zinsen</t>
  </si>
  <si>
    <t>Recupero agevolazione ex art.9 bis d.l. n.318/86 conv. l. n.488/86</t>
  </si>
  <si>
    <t>Einhebung Beguenstigung ex Art.9 bis GD.Nr. 318/86 umg.G.Nr. 488/86</t>
  </si>
  <si>
    <t>Rec.agev.art.9 bis d.l.318/86 conv. l488/86-inter.art.27 c.11,l.62/05</t>
  </si>
  <si>
    <t>Einh.Beguenstigung Art.9 bis GD.Nr. 318/86 umg.G.Nr. 488/86-Zinsen Art27,A.11,G.62/05</t>
  </si>
  <si>
    <t>Rec.agev.art.9 bis d.l.18/86 conv.l488/86-sanzioni art.27,c.12,l.62/05</t>
  </si>
  <si>
    <t>Einh.Beguenstigung Art.9 bis GD.Nr. 318/86 umg.G.Nr. 488/86-Strafen Art.27,A.12,G.62/05</t>
  </si>
  <si>
    <t>Agevolazioni godute ex art. 24 d. lgs. n.153/1999 - interessi</t>
  </si>
  <si>
    <t>erhaltene Beguenstigungen ex Art. 24 GVD.Nr. 153/1999 - Zinsen</t>
  </si>
  <si>
    <t>Rec.agev.art.9 bis d.l.318/86 conv. l488/86-sanz.art.27, c.15,l.62/05</t>
  </si>
  <si>
    <t>Einh.Beguenstigung Art.9 bis GD.Nr. 318/86 umg.G.Nr. 488/86-Strafen Art.27,A.15,G.62/05</t>
  </si>
  <si>
    <t>Agevolazioni godute ex art. 24 d. lgs. n.153/1999 - sanzioni</t>
  </si>
  <si>
    <t>erhaltene Beguenstigungen ex Art. 24 GVD.Nr. 153/1999 - Strafen</t>
  </si>
  <si>
    <t>Sanz.amm.l.689/81(Direz.Prov.le del Lavoro) ente naz ass agenti e rappr commercio</t>
  </si>
  <si>
    <t>Verw.Strafe G.689/81 (Landesarbeitsdir.) Nat.Fuersorgekoerp.Handeslagent-Vertreter</t>
  </si>
  <si>
    <t>Magg rit pag l 689/81(direz. prov le lavoro) ente naz ass agenti e rappr commercio</t>
  </si>
  <si>
    <t>Aufschl.versp.Zahl.G.689/8 (Landesarbeitsdir.) Nat.Fuersorgekoerp.Handeslagent-Vertreter</t>
  </si>
  <si>
    <t>Sanz. amm. l. 689/81(Direz. Prov le del Lavoro) ente naz prev ass lavorat spettacolo</t>
  </si>
  <si>
    <t>Verw.Strafe G.689/81 (Landesarbeitsdir.) Nat.Fuersorgekoerp. Unterhalt.Pers.</t>
  </si>
  <si>
    <t>Magg rit pag l 689/81(direz. prov le lavoro) ente naz prev ass lavorat spettacolo</t>
  </si>
  <si>
    <t>Aufschl.versp.Zahl.G.689/81 (Landesarbeitsdir.) Nat. Vor-Fuersorgekoerp. Unterhalt.Pers.</t>
  </si>
  <si>
    <t>Sanz. amm. l. 689/81(direz. prov le del lavoro) serv contributi agricoli unificati</t>
  </si>
  <si>
    <t>Verw.Strafe G.689/81 (Landesarbeitsdir.) landwirtschaftliche Einheitsbeitraege</t>
  </si>
  <si>
    <t>Magg rit pag l 689/81(direz. prov le lavoro) serv contributi agricoli unificati</t>
  </si>
  <si>
    <t>Aufschl.versp.Zahl.G.689/8 (Landesarbeitsdir.) landwirtschaftliche Einheitsbeitraege</t>
  </si>
  <si>
    <t>Sanz. amm. l. 689/81(Direz. Prov le del Lavoro) ente naz prev ass impiegati agricolt</t>
  </si>
  <si>
    <t>Verw.Strafe G.689/81 (Landesarbeitsdir.) Nat. Vor-Fuersorgekoerp.landwirt.Angest.</t>
  </si>
  <si>
    <t>Magg rit pag l 689/81(direz. prov le lavoro) ente naz prev ass impiegati agricolt</t>
  </si>
  <si>
    <t>Aufschl.versp.Zahl.G.689/81 (Landesarbeitsdir.) Nat. Vor-Fuersorgekoerp.landwirt.Angest.</t>
  </si>
  <si>
    <t>Sanz. amm. l. 689/81(direz. prov le del lavoro) fondo prev pers pubblici serv traspor</t>
  </si>
  <si>
    <t>Verw.Strafe G.689/81 (Landesarbeitsdir.) Vorsorgefond Pers. oeffentl. Transportdienst</t>
  </si>
  <si>
    <t>Magg rit pag l 689/81(direz. prov le lavoro) fondo prev pers pubblici serv traspor</t>
  </si>
  <si>
    <t>Aufschl.versp.Zahl.G.689/81 (Landesarbeitsdir.) Vorsorgefond Pers. oeffentl. Transportdienst</t>
  </si>
  <si>
    <t>Recupero aiuto di Stato-c8/2004 a soc. quotate dec. ce c591-capitale</t>
  </si>
  <si>
    <t>Einhebung Staatshilfe-C8/2004 an Quot.Gesellsch.Entsch.EG C591-Kapital</t>
  </si>
  <si>
    <t>Recupero aiuto di Stato-c8/2004 a soc.quotate dec. ce c59 1-interessi</t>
  </si>
  <si>
    <t>Einhebung Staatshilfe-C8/2004 an Quot.Gesellsch.Entsch.EG C591-Zinsen</t>
  </si>
  <si>
    <t>Recupero aiuto di Stato-cr19/2004 alle oicvm-dec. ce c3302 - capitale</t>
  </si>
  <si>
    <t>Einhebung Staatshilfe-CR19/2004 an die OICVM-Entsch.EG C3302-Kapital</t>
  </si>
  <si>
    <t>Recupero aiuto di Stato-cr19/2004 alle oicvm-dec.ce c3302 - interessi</t>
  </si>
  <si>
    <t>Einhebung Staatshilfe-CR19/2004 an die  OICVM-Entsch.EG C3302-Zinsen</t>
  </si>
  <si>
    <t>Recupero aiuto di Stato-c 27/12/1999 -dec.2003/193/C.E. - capitale</t>
  </si>
  <si>
    <t>Einhebung Staatshilfen-C 27/12/1999-Entsch.2003/193/EG - Kapital</t>
  </si>
  <si>
    <t>Recupero aiuto di Stato-c 27/12/1999 -dec.2003/193/C.E. - interessi</t>
  </si>
  <si>
    <t>Art.24 d.l. 185/08 -rec. aiuto di Stato C27/1999 Dec.2003/193/C.E. -  capitale</t>
  </si>
  <si>
    <t>Art. 24, G.D. 185/08 - Rholg. Staatsbeih. C27/1999, 03/193/EG - Kap</t>
  </si>
  <si>
    <t>Art.24 d.l. 185/08 -rec. aiuto di Stato C27/1999 Dec.2003/193/C.E. -  interessi</t>
  </si>
  <si>
    <t>Art. 24, G.D. 185/08 - Rholg. Staatsbeih. C27/1999, 03/193/EG - Zin</t>
  </si>
  <si>
    <t>Sanz.amm.l. 689/81 Amministrazione comunale</t>
  </si>
  <si>
    <t>Verwaltungsstrafen G. 689/81 Gemeindeverwaltung</t>
  </si>
  <si>
    <t>Magg ne rit pag l 689/81 Amministraz Comunale</t>
  </si>
  <si>
    <t>Aufschlag verspaetete Zahlung G. 689/81 Gemeindeverwaltung</t>
  </si>
  <si>
    <t>Sanz.amm.l. 689/81 (U.P.I.C.A.) erario tramite Tesoreria Prov.Stato</t>
  </si>
  <si>
    <t>Verwaltungsstrafen G.689/81 (UPICA) Provinzialamt des Staatsschatz</t>
  </si>
  <si>
    <t>Magg ne rit pag l 689/81 (U.P.I.C.A.) erario-tramite Tesoreria Prov.Stato</t>
  </si>
  <si>
    <t>Aufschl.versp.Zahlung G.689/81 (UPICA) Provinzialamt des Staatsschatz</t>
  </si>
  <si>
    <t>Sanz.amm.l. 689/81 (U.P.I.C.A.) Camera comm industr artig e agricolt</t>
  </si>
  <si>
    <t>Verw.Strafe G.689/81 (UPICA) Handels-Industrie-Handwerks-Landwirtschaftskammer</t>
  </si>
  <si>
    <t>Magg ne rit pag l 689/81 (U.P.I.C.A.) Camera comm industr artig e agricolt</t>
  </si>
  <si>
    <t>Aufschl.versp.Zahl.G.689/81 (UPICA) Handels-Industrie-Handwerks-Landwirtschaftskammer</t>
  </si>
  <si>
    <t>Sanz.amm.l. 689/81 (U.P.I.C.A.) fondo naz vittime della strada I. N. A.</t>
  </si>
  <si>
    <t>Verwaltungsstrafe G.689/81 (UPICA) Nationalfond Verkehrsopfer INA</t>
  </si>
  <si>
    <t>Magg ne rit pag l 689/81 (U.P.I.C.A.) fondo naz vittime della strada I. N. A.</t>
  </si>
  <si>
    <t>Aufschl.versp.Zahlung G.689/81 (UPICA) Nationalfond Verkehrsopfer INA</t>
  </si>
  <si>
    <t>Sanzione amministrativa l 689/81(Camera commercio)</t>
  </si>
  <si>
    <t>Verwaltungsstrafe G.689/81 (Handelskammer)</t>
  </si>
  <si>
    <t>Maggiorazione ritardato pagamento l. 689/81(Camera commercio)</t>
  </si>
  <si>
    <t>Aufschl.versp.Zahl.G.689/81 (Handelskammer)</t>
  </si>
  <si>
    <t>Recupero spese l.689/81 (Camera commercio)</t>
  </si>
  <si>
    <t>Speseneinbringung G.689/81 (Handelskammer)</t>
  </si>
  <si>
    <t>Sanz.amm.l. 689/81(prefettura) amministrazione provinciale</t>
  </si>
  <si>
    <t>Verwaltungsstr.G.689/81(Praefektur) Landesverwaltung</t>
  </si>
  <si>
    <t>Magg ne rit pag l 689/81(prefettura) amministrazione provinciale</t>
  </si>
  <si>
    <t>Aufschl.versp.Zahlung G.689/81 (Praefektur) Landesverwaltung</t>
  </si>
  <si>
    <t>Rec spese fav. cam comm l 689/81(U.P.I.C.A.) camera comm industr artig e agricolt</t>
  </si>
  <si>
    <t>Speseneinbr.Handelskammer G.689/81 (UPICA) Handels-Ind.-Handw.-Landwirtschaftskammer</t>
  </si>
  <si>
    <t>Rec spese fav. messi concil l 689/81(U.P.I.C.A.) amministrazione comunale</t>
  </si>
  <si>
    <t>Speseneinbringung Friedensgerichtsdiener G.689/81 (UPICA) Gemeindeverwaltung</t>
  </si>
  <si>
    <t>Sanz amm ve l. 689/81(U.P.I.C.A.) amministrazione comunale</t>
  </si>
  <si>
    <t>Verwaltungsstrafe G.689/81 (UPICA) Gemeindeverwaltung</t>
  </si>
  <si>
    <t>Magg ne rit pag l 689/81(U.P.I.C.A.) amministrazione comunale</t>
  </si>
  <si>
    <t>Aufschl.versp.Zahlung G.689/81 (UPICA) Gemeindeverwaltung</t>
  </si>
  <si>
    <t>Sanz. amm. l. 689/81(ispettorato di frontiera) erario-tramite Tesoreria Prov.Stato</t>
  </si>
  <si>
    <t>Magg ne rit pag l 689/81(ispett di frontiera)erario-tramite Tesoreria Prov.Stato</t>
  </si>
  <si>
    <t>Sanz. amm. l. 689/81 ente parco naturale maremma</t>
  </si>
  <si>
    <t>Verwaltungsstrafe G.689/81 Kons.Naturpark Maremma</t>
  </si>
  <si>
    <t>Magg rit pag l 689/81 ente parco nat. Maremma</t>
  </si>
  <si>
    <t>Aufschl.versp.Zahlung G.689/81 Kons.Naturpark Maremma</t>
  </si>
  <si>
    <t>Sanz. amm. l. 689/81(min trasp circosc aer pisa)amministrazione comunale</t>
  </si>
  <si>
    <t>Verwaltungsstrafe G.689/81 (Trans.Min.Flugh.Pisa) Gemeindeverwaltung</t>
  </si>
  <si>
    <t>Magg rit pag l 689/81(min tras circ aer pisa)amministrazione comunale</t>
  </si>
  <si>
    <t>Aufschl.versp.Zahlung G.689/81 (Trans.Min.Flugh.Pisa) Gemeindeverwaltung</t>
  </si>
  <si>
    <t>Sanz. amm. l. 689/81(amministrazione comunale) erario-tramite Tesoreria Prov.Stato</t>
  </si>
  <si>
    <t>Verw.Strafe G.689/81 (Gemeindeverwaltung) Provinzialamt des Staatsschatzamtes</t>
  </si>
  <si>
    <t>Magg rit pag l 689/81(Amministraz Comunale) erario-tramite Tesoreria Prov.Stato</t>
  </si>
  <si>
    <t>Aufschl.versp.Zahl.G.689/81 (Gemeindeverwaltung) Provinzialamt des Staatsschatzamtes</t>
  </si>
  <si>
    <t>Rec spese pignoram.neg l. 689/81 ammne com le</t>
  </si>
  <si>
    <t>Speseneinbringung negative Pfaendung G.689/81 Gemeindeverwaltung</t>
  </si>
  <si>
    <t>Sanz.amm.l.689/81 (ispettorato prov. del lavoro)    bilancio regione Sicilia</t>
  </si>
  <si>
    <t>Verwaltungsstrafe G.689/81 (Prov.Arbeitsinspektorat) Bilanz Region Sizilien</t>
  </si>
  <si>
    <t>Mag.rit.pag. l.689/91 (Ispettorato Prov. del Lavoro) bilancio regione Sicilia</t>
  </si>
  <si>
    <t>Aufschlag versp.Zahlung G.689/81 (Arbeitsinspektorat)  Bilanz Region Sizilien</t>
  </si>
  <si>
    <t>Rec spese generali e notifica l 689/81(U.P.I.C.A.)camera comm industr artig e agricolt</t>
  </si>
  <si>
    <t>Einbringung allg.u.Zustellungsspesen G.689/81 (UPICA) Handels-Ind.-Handw.-Landw.Kammer</t>
  </si>
  <si>
    <t>Sanz. amm. l. 689/81(ass.to beni cult. e amb.) erario-tramite Tesoreria Prov.Stato</t>
  </si>
  <si>
    <t>Verw.Strafe G.689/81 (Assess.Kulturguer.Umwelt) Provinzialamt des Staatsschatzamtes</t>
  </si>
  <si>
    <t>Magg rit pag l 689/81(ass.to beni cult.amb.)erario-tramite Tesoreria Prov.Stato</t>
  </si>
  <si>
    <t>Aufschl.versp.Zahl.G.689/91(Assess.Kulturguer.Umwelt) Provinzialamt des Staatsschatzamtes</t>
  </si>
  <si>
    <t>Rec spese proced.l 689/81(Direz. Prov. Lavoro)erario-tramite Tesoreria Prov.Stato</t>
  </si>
  <si>
    <t>Einbring.Verfahrenssp.G.689/8 (Landesarbeitsdir.) Provinzialamt des Staatsschatzamtes</t>
  </si>
  <si>
    <t>Sanz. amm.ve l. 689/81(regione autonoma)      erario-tramite Tesoreria Prov.Stato</t>
  </si>
  <si>
    <t>Magg.ne rit.pag. l.689/81(regione autonoma)  erario-tramite Tesoreria Prov.Stato</t>
  </si>
  <si>
    <t>Contravv.cod.strada l.689/81 (reg.autonoma) erario-tramite Tesoreria Prov.Stato</t>
  </si>
  <si>
    <t>Verstoss Strassenverk.OrdnG.689/81 (Auton.Region) Provinzialamt des Staatsschatzamtes</t>
  </si>
  <si>
    <t>Magg.contravv.cod.strada l.689/81(reg.auton.)erario-tramite Tesoreria Prov.Stato</t>
  </si>
  <si>
    <t>Aufschl.versp.Zahl.G.689/81 (Auton.Region) Provinzialamt des Staatsschatzamtes</t>
  </si>
  <si>
    <t>Sanz amm ve l. 689/81(regione autonoma) Amministrazione comunale</t>
  </si>
  <si>
    <t>Verwaltungsstrafe G.689/81 (Autonome Region) Gemeindeverwaltung</t>
  </si>
  <si>
    <t>Magg ne rit pag l 689/81(regione autonoma) Amministrazione Comunale</t>
  </si>
  <si>
    <t>Aufschl.versp.Zahl.G.689/8 (Auton.Region) Gemeindeverwaltung</t>
  </si>
  <si>
    <t>Sanz.am.l.689/81(min.trasp.nav.m.c.t.c.-uff.prov)erario-tramite Tesoreria Prov.Stato</t>
  </si>
  <si>
    <t>Verw.Str.G.689/81 (Transp.Min.Schiff.MCTC-Prov.Amt) Provinzialamt des Staatsschatzamtes</t>
  </si>
  <si>
    <t>Magg.rit.pag.l.689/81(min.trasp.nav.m.c.t.c.)erario-tramite Tesoreria Prov.Stato</t>
  </si>
  <si>
    <t>Aufschl.versp.Zahl.G.689/81 (Transp.Min.Schiff.MCTC) Provinzialamt des Staatsschatzamtes</t>
  </si>
  <si>
    <t>Sanz. amm. l. 689/81(uff. veterin. adempim. C.E.E.)erario tramite Tesoreria Prov.Stato</t>
  </si>
  <si>
    <t>Verw.Str.G.689/81 (Amt Landestierarzt) Provinzialamt des Staatsschatzamtes</t>
  </si>
  <si>
    <t>Magg.rit.pag l.689/81(uff.veterin.ademp.C.E.E..)erario-tramite Tesoreria Prov.Stato</t>
  </si>
  <si>
    <t>Aufschl.versp.Zahl.G.689/81 (Amt Landestierarzt) Provinzialamt des Staatsschatzamtes</t>
  </si>
  <si>
    <t>Sanz. amm. l. 689/81(uff prov le motorizz civil)erario-tramite Tesoreria Prov.Stato</t>
  </si>
  <si>
    <t>Verw.Strafe G.689/81 (Landesamt Ziv.Motoris.) Provinzialamt des Staatsschatzamtes</t>
  </si>
  <si>
    <t>Magg rit pag l 689/81(uff prov motoriz civil)erario-tramite Tesoreria Prov.Stato</t>
  </si>
  <si>
    <t>Aufschl.versp.Zahl.G.689/81 (Landesamt Ziv.Motoris.) Provinzialamt des Staatsschatzamtes</t>
  </si>
  <si>
    <t>Sanz amm l.689/81(amm prov serv tec acque int)amministrazione provinciale</t>
  </si>
  <si>
    <t>Verw.Strafe G.689/81 (Landesverw.techn.Wasserdienst) Landesverwaltung</t>
  </si>
  <si>
    <t>Mag rit pag l.689/81(amm Prov serv tec acque) amministrazione provinciale</t>
  </si>
  <si>
    <t>Aufschl.versp.Zahl.G.689/81 (Landesverw.techn.Wasserdienst) Landesverwaltung</t>
  </si>
  <si>
    <t>Sanz amm ve l 689/81(U.P.I.C.A.) tribunale</t>
  </si>
  <si>
    <t>Verwaltungsstrafe G.689/81 (U P I C A)  Landesgericht</t>
  </si>
  <si>
    <t>Dogane - sanz. pecuniar. per infraz.valutarie</t>
  </si>
  <si>
    <t>Zoll-Geldstrafe Devisenverstoss</t>
  </si>
  <si>
    <t>Magg ne rit pag l 689/81(U.P.I.C.A.) tribunale</t>
  </si>
  <si>
    <t>Aufschlag versp.Zahlung G.689/81 (U P I C A) Landesgericht</t>
  </si>
  <si>
    <t>Rec spese l 689/81(U.P.I.C.A.) erario tramite Tesoreria Prov. Stato</t>
  </si>
  <si>
    <t>Speseneinbr.G. 689/81 (U P I C A) Provinzialamt des Staatsschatzamtes</t>
  </si>
  <si>
    <t>Sanz amm ve l. 689/81 unita' sanitaria locale associazione dei Comuni</t>
  </si>
  <si>
    <t>Verw.Strafe G.689/81 Lokale Sanitaetseinheit Gemeindeverband</t>
  </si>
  <si>
    <t>Magg rit pag l 689/81-unita'sanitaria locale associazione dei comuni</t>
  </si>
  <si>
    <t>Aufschl.versp.Zahl.G.689/81 Lokale Sanitaetseinh. Gemeindeverband</t>
  </si>
  <si>
    <t>Sanz amm ve l. 689/81(archivio notarile) erario-tramite Tesoreria Prov.Stato</t>
  </si>
  <si>
    <t>Verw.Strafe G.689/8 (Notariatsarchiv) Provinzialamt des Staatsschatzamtes</t>
  </si>
  <si>
    <t>Magg ne rit pag l 689/81(archivio notarile) erario-tramite Tesoreria Prov.Stato</t>
  </si>
  <si>
    <t>Aufschl.versp.Zahl.G.689/81 (Notariatsarchiv) Provinzialamt des Staatsschatzamtes</t>
  </si>
  <si>
    <t>Sanz. amm. l. 689/81(regione ispett rip foreste)regione</t>
  </si>
  <si>
    <t>Verw.Strafe G.689/81 (Reg.Forstwirtschaftsinspektorat) Region</t>
  </si>
  <si>
    <t>Magg rit pag l 689/81(reg ispett rip foreste)regione</t>
  </si>
  <si>
    <t>Aufschl.versp.Zahl.G.689/81 (Reg.Forstwirtschaftsinspektorat) Region</t>
  </si>
  <si>
    <t>Sanz. amm. l. 689/81(ufficio medico provinciale)erario-tramite Tesoreria Prov.Stato</t>
  </si>
  <si>
    <t>Verw.Strafe G.689/81 (Landesamtsarzt) Provinzialamt des Staatsschatzamtes</t>
  </si>
  <si>
    <t>Magg rit pag l 689/81(uff medico provinciale)erario-tramite Tesoreria Prov.Stato</t>
  </si>
  <si>
    <t>Aufschl.versp.Zahl.G.689/81 (Landesamtsarzt) Provinzialamt des Staatsschatzamtes</t>
  </si>
  <si>
    <t>Sanz.amm.ve l.689/81 azienda sanitaria locale</t>
  </si>
  <si>
    <t>Verw.Strafe G.689/81 Lokale Sanitaetseinheit</t>
  </si>
  <si>
    <t>Magg.rit.pag.l.689/81 azienda sanitaria locale</t>
  </si>
  <si>
    <t>Aufschl.versp.Zahl. G.689/81 Lokale Sanitaetseinheit</t>
  </si>
  <si>
    <t>Sanz. amm. l. 689/81 az Stato serv tel isp zona</t>
  </si>
  <si>
    <t>Verw.Strafe G.689/81 staatliche Telefongesellschaft-Bezirksinspektor.</t>
  </si>
  <si>
    <t>Magg rit pag l 689/81 az Stato tel isp zona</t>
  </si>
  <si>
    <t>Aufschl.versp.Zahl.G.689/81 staatl.Telefongesellschaft-Bezirksinspektor.</t>
  </si>
  <si>
    <t>Sanz amm ve l. 689/81(regione) serv turismo industria alberghiera</t>
  </si>
  <si>
    <t>Verw.Strafe G.689/81 (Region) Tourismus-und Beherbergungsdienst</t>
  </si>
  <si>
    <t>Magg ne rit pag l. 689/81(regione) serv turismo industria alberghiera</t>
  </si>
  <si>
    <t>Aufschl.versp.Zahlung G.689/81 (Region) Tourismus-und Beherbergungsdienst</t>
  </si>
  <si>
    <t>Sanz amm ve l. 689/81 (Direzione reg.le delle Entrate) amministrazione comunale</t>
  </si>
  <si>
    <t>Verw.Strafe G.689/81 (Reg.Direktion der Einnahmen) Gemeindeverwaltung</t>
  </si>
  <si>
    <t>Magg rit pag l. 689/81 (Direzione reg.le delle Entrate) amministrazione Comunale</t>
  </si>
  <si>
    <t>Aufschl.versp.Zahlung G.689/81 (Reg.Direktion der Einnahmen) Gemeindeverwaltung</t>
  </si>
  <si>
    <t>Rec spese fav.amm com l 689/81(Direzione Reg.le Entrate) amministrazione comunale</t>
  </si>
  <si>
    <t>Speseneinbring.Gemeindeverw.G.689/81 (Reg.Direktion der Einnahmen) Gemeindeverwaltung</t>
  </si>
  <si>
    <t>Sanz. amm. l. 689/81(Ministero Polit. Agricole) erario-tramite Tesoreria Prov.Stato</t>
  </si>
  <si>
    <t>Verw.Strafe G.689/81 (Land-Forstwirtschaftsmin.) Provinzialamt des Staatsschatzamtes</t>
  </si>
  <si>
    <t>Magg rit pag l 689/81(Min. Pol. Agricole) erario-tramite Tesoreria Prov.Stato</t>
  </si>
  <si>
    <t>Aufschl.versp.Zahl.G.689/81 (Land-Forstwirtschaftsmin.) Provinzialamt des Staatsschatzamtes</t>
  </si>
  <si>
    <t>Sanz. amm. l. 689/81 amministrazione provinciale</t>
  </si>
  <si>
    <t>Verwaltungsstrafen G.689/81 Landesverwaltung</t>
  </si>
  <si>
    <t>Magg.rit.pag. l. 689/81 amministrazione prov.le</t>
  </si>
  <si>
    <t>Aufschlag verspaetete Zahlung G.689/81 Landesverwaltung</t>
  </si>
  <si>
    <t>Rec.spese l. 689/81 amministraz. Provinciale</t>
  </si>
  <si>
    <t>Speseneinbringung G.689/81 Landesverwaltung</t>
  </si>
  <si>
    <t>Sanz amm ve l. 689/81 comunita montana</t>
  </si>
  <si>
    <t>Verwaltungsstrafe G.689/81 Berggemeinschaft</t>
  </si>
  <si>
    <t>Magg ne rit pag 689/81 comunita montana</t>
  </si>
  <si>
    <t>Aufschlag verspaetete Zahlung G.689/81 Berggemeinschaft</t>
  </si>
  <si>
    <t>Rec spese l. 689/81 comunita montana</t>
  </si>
  <si>
    <t>Speseneinbringung G.689/81 Berggemeinschaft</t>
  </si>
  <si>
    <t>Sanz. amm. l. 689/81(amministrazione comunale) unita sanitaria locale</t>
  </si>
  <si>
    <t>Verw.Strafe G.689/81 (Gemeindeverwaltung)  Lokale Santitaetseinheit</t>
  </si>
  <si>
    <t>Magg rit pag l 689/81(Amministraz Comunale) Unita Sanitaria Locale</t>
  </si>
  <si>
    <t>Aufschl.versp.Zahl.G.689/81 (Gemeindeverwaltung) Lokale Santitaetseinheit</t>
  </si>
  <si>
    <t>Rec spese l 689/81(direz. prov le del lavoro)ist naz assicuraz infortuni lavoro</t>
  </si>
  <si>
    <t>Speseneinbringung.G.689/81 (Landesarbeitsdir.) Nat.Inst.Unfallvers.am Arbeitsplatz</t>
  </si>
  <si>
    <t>Sanz. amm. l. 689/81(amministrazione regionale) A N A S compartimento viabilita</t>
  </si>
  <si>
    <t>Verw.Strafe G.689/81 (Regionalverwaltung) Aut.Staatsstrassen-Abt.Strassenzustand</t>
  </si>
  <si>
    <t>Magg rit pag l 689/81(amministraz regionale) a n a s compartimento viabilita</t>
  </si>
  <si>
    <t>Aufschl.versp.Zahl.G.689/81 (Regionalverwaltung) Aut.Staatsstrassen-Abt.Strassenzustand</t>
  </si>
  <si>
    <t>Sanz. Amm.ve l. 689/81 Pretura</t>
  </si>
  <si>
    <t>Magg ne rit pag l. 689/81 Pretura</t>
  </si>
  <si>
    <t>Rec spese l. 689/81 Pretura</t>
  </si>
  <si>
    <t>Sanz amm ve L 689/81 Consorzio Parco Naturale</t>
  </si>
  <si>
    <t>Verw.Strafe G.689/81 Nationalparkkonsortium</t>
  </si>
  <si>
    <t>Magg rit pag l 689/81 Consorz parco naturale</t>
  </si>
  <si>
    <t>Aufschl.versp.Zahlung G.689/81 Nationalparkkonsortium</t>
  </si>
  <si>
    <t>Rec spese L 689/81 ente Poste Italiane</t>
  </si>
  <si>
    <t>Speseneinbringung G.689/81 Ital. Postverwaltung</t>
  </si>
  <si>
    <t>Recupero spese l 689/81 azienda sanitaria locale</t>
  </si>
  <si>
    <t>Speseneinbring.G.689/91 Lokale Santitaetseinheit</t>
  </si>
  <si>
    <t>Recupero spese 689/81capitaneria di porto</t>
  </si>
  <si>
    <t>Speseneinbringung G.689/81 Hafenkommando</t>
  </si>
  <si>
    <t>Rec spese l 689/81(direz. prov le del lavoro)ist naz le previdenza sociale</t>
  </si>
  <si>
    <t>Speseneinbring.G.689/81 (Landesarbeitsdir.) Nat.Inst.Sozialfuersorge</t>
  </si>
  <si>
    <t>Sanz. amm. l. 689/81 az servizi municipalizzati</t>
  </si>
  <si>
    <t>Verwaltungsstrafe G.689/81 Stadtwerke</t>
  </si>
  <si>
    <t>Magg rit pag l. 689/81 az servizi municipalizz</t>
  </si>
  <si>
    <t>Aufschl.versp.Zahlung G.689/81 Stadtwerke</t>
  </si>
  <si>
    <t>Sanz l 689/81(corpo miniere distr minerar) erario-tramite Tesoreria Prov.Stato</t>
  </si>
  <si>
    <t>Strafe G.689/81 (Bergbau) Provinzialamt des Staatsschatzamtes</t>
  </si>
  <si>
    <t>Magg rit pag l. 689/81(corpo min. distr miner)erario-tramite Tesoreria Prov.Stato</t>
  </si>
  <si>
    <t>Aufschl.versp.Zahl.G.689/81 (Bergbau) Provinzialamt des Staatsschatzamtes</t>
  </si>
  <si>
    <t>Rec spese l. 689/81(corpo min. distr minerar.)erario-tramite Tesoreria Prov.Stato</t>
  </si>
  <si>
    <t>Speseneinbringung G.689/81 (Bergbau) Provinzialamt des Staatsschatzamtes</t>
  </si>
  <si>
    <t>Rec.spese l. 689/81 amministrazione comunale</t>
  </si>
  <si>
    <t>Speseneinbringung G.689/81 Gemeindeverwaltung</t>
  </si>
  <si>
    <t>Sanz ammve l 689/81(amministrazione comunale)amministrazione regionale</t>
  </si>
  <si>
    <t>Verw.Strafe G.689/81 (Gemeindeverwaltung) Regionalverwaltung</t>
  </si>
  <si>
    <t>Magg ne rit pag l 689/81(amministraz comunale)amministrazione regionale</t>
  </si>
  <si>
    <t>Aufschl.versp.Zahl.G.689/81 (Gemeindeverwaltung) Regionalverwaltung</t>
  </si>
  <si>
    <t>Sanz. amm. l. 689/81(uff circondar. marittimo) erario-tramite Tesoreria Prov.Stato</t>
  </si>
  <si>
    <t>Verw.Strafe G.689/81 (Bezirkseeamt) Provinzialamt des Staatsschatzamtes</t>
  </si>
  <si>
    <t>Dogane - contributo cellulosa</t>
  </si>
  <si>
    <t>Zoll-Zellulosebeitrag</t>
  </si>
  <si>
    <t>Magg rit pag l689/81(uff circondar marittimo)erario-tramite Tesoreria Prov.Stato</t>
  </si>
  <si>
    <t>Aufschl.versp.Zahl.G.689/81 (Bezirkseeamt) Provinzialamt des Staatsschatzamtes</t>
  </si>
  <si>
    <t>Sanz ammve l. 689/81(tribunale)  erario-tramite Tesoreria Prov.Stato</t>
  </si>
  <si>
    <t>Magg ne rit pag l. 689/81(tribunale)  erario-tramite Tesoreria Prov.Stato</t>
  </si>
  <si>
    <t>Sanz.ammve l.689/81(regione) Tesoreria regionale</t>
  </si>
  <si>
    <t>Verwaltungsstrafe G.689/81 (Region) Schatzamt der Region</t>
  </si>
  <si>
    <t>Maggne rit pagamento l. 689/81(regione) Tesoreria regionale</t>
  </si>
  <si>
    <t>Aufschl.versp.Zahlung G.689/81 (Region) Schatzamt der Region</t>
  </si>
  <si>
    <t>Sanz.amm.ve l.689/81(assess. difesa ambiente)amministrazione regionale</t>
  </si>
  <si>
    <t>Verwaltungsstrafe G.689/81 (Amt f.Umweltschutz) Regionalverwaltung</t>
  </si>
  <si>
    <t>Magg.rit.pag.l.689/81(assess.difesa ambiente)amministrazione regionale</t>
  </si>
  <si>
    <t>Aufschl.versp.Zahl.G.689/81(Amt f.Umweltschutz) Regionalverwaltung</t>
  </si>
  <si>
    <t>Rec. spese l.689/81 (Ispettorato prov. del lavoro)  reg.Sic.-ass.to lav.prev.soc.- cas.amm</t>
  </si>
  <si>
    <t>Speseneinbr.G.689/81 (Arbeitsinspektorat) Region Sizilien-Verein.Vorsorge-krankenk.</t>
  </si>
  <si>
    <t>Sanz.amm.ve l.689/81 (U.P.I.C.A.) Tesoreria regionale</t>
  </si>
  <si>
    <t>Verwaltungsstrafe G.689/81 (U.P.I.C.A.) Schatzamt der Region</t>
  </si>
  <si>
    <t>Magg.ne rit.pag. l.689/81 (U.P.I.C.A.) tesoreria regionale</t>
  </si>
  <si>
    <t>Aufschl.versp.Zahlung G. 689/81 (U.P.I.C.A.) Schatzamt der Region</t>
  </si>
  <si>
    <t>Contributo Pomodori</t>
  </si>
  <si>
    <t>Beitrag Tomaten</t>
  </si>
  <si>
    <t>Sanz.amm.l.689/81(Direzione Prov.le Lavoro) I.N.P.S. gestione contro disoccupaz.</t>
  </si>
  <si>
    <t>Verw.Strafe G.689/81 (Landesarbeitsdir.) NISF Fuehrung gegen Arbeitslosigk</t>
  </si>
  <si>
    <t>Magg.rit.pag. l.689/81(Direz.Prov.le Lavoro) I.N.P.S. gestione contro disoccupaz.</t>
  </si>
  <si>
    <t>Aufschl.versp.Zahl.G.689/81 (Landesarbeitsdir.) NISF Fuehrung gegen Arbeitslosigk</t>
  </si>
  <si>
    <t>Sanz. amm.l.689/81 (amministrazione comunale) CO.TRA.L.-Roma</t>
  </si>
  <si>
    <t>Verw.Strafe G.689/81 (Gemeindeverwaltung) CO.TRA.L.-Roma</t>
  </si>
  <si>
    <t>Mag.rit.pag. l.689/81 (amministrazione comunale) CO.TRA.L.-Roma</t>
  </si>
  <si>
    <t>Aufschl.versp.Zahl.G.689/81(Gemeindeverwaltung) CO.TRA.L.-Roma</t>
  </si>
  <si>
    <t>Sanz.amm.l.689/81 (dipart.mo militare marit.)erario tramite Tesoreria Prov.Stato</t>
  </si>
  <si>
    <t>Verw.Strafe G.689/81 (Seemilitaerdep.) Provinzialamt des Staatsschatzamtes</t>
  </si>
  <si>
    <t>Magg.rit.pag. l.689/81(dipart.mo mil.maritt.)erario tramite Tesoreria Prov.Stato</t>
  </si>
  <si>
    <t>Aufschl.versp.Zahl. G.689/81 (Seemilitaerdep.) Provinzialamt des Staatsschatzamtes</t>
  </si>
  <si>
    <t>Sanz.amm.ve l.689/81 (uff.veterinario prov.) regione - assessorato bilancio</t>
  </si>
  <si>
    <t>Verw.Strafe G.689/81 (Landestieraerztl.Amt) Region- Ass.f. Haushalt</t>
  </si>
  <si>
    <t>Magg.rit.pag.l.689/81 (uff.veterinario prov.)regione - assessorato bilancio</t>
  </si>
  <si>
    <t>Aufschl.versp.Zahl.G.689/81 (Landestieraerztl.Amt) Region- Ass.f. Haushalt</t>
  </si>
  <si>
    <t>Rec.spese l.689/81 (uff.veterinario prov.) regione - assessorato bilancio</t>
  </si>
  <si>
    <t>Speseneinbr.G.689/81 (Landestieraerztl.Amt) Region- Ass.f. Haushalt</t>
  </si>
  <si>
    <t>Sanz.amm.ve l.689(unita sanitaria locale) erario-tramite Tesoreria Prov.Stato</t>
  </si>
  <si>
    <t>Verw.Strafe G.689 (Sanitaetseinheit) Provinzialamt des Staatsschatzamtes</t>
  </si>
  <si>
    <t>Dogane - entrate diverse del Ministero Tesoro</t>
  </si>
  <si>
    <t>Zoll-versch.Einnahmen des Schatzministeriums</t>
  </si>
  <si>
    <t>Dogane-entrate div.spese notif.oneri accessori</t>
  </si>
  <si>
    <t>Zoll-versch.Einn. Zustellungs- u.Nebenspesen</t>
  </si>
  <si>
    <t>Magg.ne rit.pag.l.689(unita sanitaria locale)erario-tramite Tesoreria Prov.Stato</t>
  </si>
  <si>
    <t>Aufschl.versp.Zahl.G.689 (Sanitaetseinheit) Provinzialamt des Staatsschatzamtes</t>
  </si>
  <si>
    <t>Verw.Strafe  G.689/81 (See-Flug-Sanitaetsamt) Provinzialamt des Staatsschatzamtes</t>
  </si>
  <si>
    <t>Aufschl.versp.Zahl.G.689/81 (See-Flug-Sanitaetsamt) Provinzialamt des Staatsschatzamtes</t>
  </si>
  <si>
    <t>Sanz. amm.l. 689/81 (uff. medico provinciale)regione-assessorato al bilancio</t>
  </si>
  <si>
    <t>Verw.Strafe  G.689/81 (Amt Landesarzt) Region-Assessorat f. Haushalt</t>
  </si>
  <si>
    <t>Magg.rit.pag.l.689/81(uff.medico provinciale)regione-assessorato al bilancio</t>
  </si>
  <si>
    <t>Aufschl.versp.Zahl.G.689/81 (Amt Landesarzt) Region-Assessorat f. Haushalt</t>
  </si>
  <si>
    <t>Sanz.amm.l.689/81-art.27,2-3 capov. l.56/87 (Direzione Prov.le Lavoro)erar.tramite Tes.prov.</t>
  </si>
  <si>
    <t>Verw.Strafe  G.689/81-ART.27,2-3 ABS.G.56/87(Landesarbeitsdir.) Provinzialamt des Staatsschatzamtes</t>
  </si>
  <si>
    <t>Mag.rit.pag.l.689/81-art.27,2-3 capov.l.56/87(Direzione Prov.le Lavoro)erar.tramite Tes.prov.</t>
  </si>
  <si>
    <t>Aufschl.versp.Zahl.G.689/81-ART.27,2-3 ABS.G.56/87 (Landesarbeitsdir.) Prov.Amt d. Staatsschatzamtes</t>
  </si>
  <si>
    <t>Sanz.amm.l. 689/81 assessorato regionale agricoltura e foreste</t>
  </si>
  <si>
    <t>Verw.Strafe  G.689/81  Reg. Land-u.Forstwirtschaftsassessorat</t>
  </si>
  <si>
    <t>Magg.rit.pag.l. 689/81  assessorato regionale agricoltura e foreste</t>
  </si>
  <si>
    <t>Aufschl.versp.Zahlung G.689/81 Reg. Land-u.Forstwirtschaftsassessorat</t>
  </si>
  <si>
    <t>Sanz.amm. l.689/81 ammin.prov.le - trasporti</t>
  </si>
  <si>
    <t>Verwaltungsstrafe G.689/81  Landesverwaltung-Transporte</t>
  </si>
  <si>
    <t>Magg.rit.pag.l.689/81 ammin.prov.le-trasporti</t>
  </si>
  <si>
    <t>Aufschl.versp.Zahlung G.689/81 Landesverwaltung-Transporte</t>
  </si>
  <si>
    <t>Sanz.amm. l.689/81 consorzio trasporti</t>
  </si>
  <si>
    <t>Verwaltungsstrafe G.689/81  Transportkonsortien</t>
  </si>
  <si>
    <t>Magg.ne rit.pag.l.689/81 consorzio trasporti</t>
  </si>
  <si>
    <t>Aufschl.versp.Zahlung G.689/81 Transportkonsortien</t>
  </si>
  <si>
    <t>Sanz.amm.l.689/81(aviazione civ. dir.gen.) amministrazione comunale</t>
  </si>
  <si>
    <t>Verwaltungsstrafe G.689/81 (Zivilluftfahrt-Generaldir.) Gemeindeverwaltung</t>
  </si>
  <si>
    <t>Magg.rit.pag.l.689/81(aviazione civ. dir.gen.)amministrazione comunale</t>
  </si>
  <si>
    <t>Aufschl.versp.Zahl. G.689/81 (Zivilluftfahrt-Generaldir.) Gemeindeverwaltung</t>
  </si>
  <si>
    <t>Samz.amm.ve l.689/81 (amministrazione prov.) regione</t>
  </si>
  <si>
    <t>Verwaltungsstrafe G.689/81 (Landesverwaltung) Region</t>
  </si>
  <si>
    <t>Magg.rit.pag.l.689/81 (amministrazione prov.)regione</t>
  </si>
  <si>
    <t>Aufschl.versp.Zahlung G.689/81 (Landesverwaltung) Region</t>
  </si>
  <si>
    <t>Sanz.amm.ve l.689/81 (Direz. Prov.le Lavoro) Ministero Lavoro e prev.za sociale</t>
  </si>
  <si>
    <t>Verw.Strafe G.689/81 (Landesarbeitsdirektion)  Arbeits-u.Sozialministerium</t>
  </si>
  <si>
    <t>Magg.rit.pag.l.689/81 (Direz. Prov.le Lavoro)Ministero Lavoro e prev.za sociale</t>
  </si>
  <si>
    <t>Aufschl.versp.Zahl.G.689/81 (Landesarbeitsdirektion)  Arbeits-u.Sozialministerium</t>
  </si>
  <si>
    <t>Rec.spese l.689/81 (Direz.Prov.Le Lavoro) serv.contributi agricoli unificati</t>
  </si>
  <si>
    <t>Speseneinbringung G.689/81 (Landesarbeitsdir.) Dienst landw.Einheitsbeitraege</t>
  </si>
  <si>
    <t>Sanz.amm.l.689/81 consorzio di bonifica</t>
  </si>
  <si>
    <t>VerwaltungsstrafeG.689/81 Bonifizierungskonsortien</t>
  </si>
  <si>
    <t>Magg.rit.pag.l.689/81 consorzio di bonifica</t>
  </si>
  <si>
    <t>Aufschl.versp.Zahlung G.689/81 Bonifizierungskonsortien</t>
  </si>
  <si>
    <t>Sanz.amm.l.689/81-art.26,2-3 comma l.56/87 (Direz.Prov.Lavoro) Tesor.Prov.Stato</t>
  </si>
  <si>
    <t>Verw.Strafe G.689/81-Art.26,2-3 G.56/87 (Landesarbeitsdir.) Provinzialamt des Staatsschatzamtes</t>
  </si>
  <si>
    <t>Mag.rit.pag.l.689/81 art.26,2-3 comma l.56/87(Direz.Prov.Lavoro) tesor.prov. Stato</t>
  </si>
  <si>
    <t>Aufschl.versp.Zahl.G.689/81 Art.26,2-3 G.56/87 (Landesarbeitsdir.) Prov.Amt d.Staatsschatzamtes</t>
  </si>
  <si>
    <t>Sanz.amm. l.689/81-art.5 l.863/84 (Direz.Prov.Lavoro)tesor.prov. Stato</t>
  </si>
  <si>
    <t>Verw.Strafe G.689/81 ART.5 G.863/84 (Landesarbeitsdir.) Provinzialamt des Staatsschatzamtes</t>
  </si>
  <si>
    <t>Mag.rit.pag.l.689/81-art.5 l.863/84 (Direz.Prov.Lavoro)tesor.prov. Stato</t>
  </si>
  <si>
    <t>Aufschl.versp.Zahl.G.689/81-ART.5 G.863/84 (Landesarbeitsdir.) Provinzialamt des Staatsschatzamtes</t>
  </si>
  <si>
    <t>Sanz.amm.ve l.689/81 (serv.trasporti regione)azienda di trasporto A.C.T.P</t>
  </si>
  <si>
    <t>Verw.Strafe.G.689/81(Reg.Verkehrsdienst) Verkehrsverbund V.V.B.</t>
  </si>
  <si>
    <t>Magg.rit.pagamento l.689/81 (serviz.trasporti regione) azienda di trasporto A.C.T.P</t>
  </si>
  <si>
    <t>Aufschl.versp.Zahl.G.689/81 (Reg.Verkehrsdienst) Verkehrsverbund V.V.B.</t>
  </si>
  <si>
    <t>Recupero spese l.689/81 (serviz.trasporti regione) azienda di trasporto A.C.T.P</t>
  </si>
  <si>
    <t>Speseneinbr.G.689/81 (Reg.Verkehrsdienst) Verkehrsverbund V.V.B.</t>
  </si>
  <si>
    <t>Sanz.amm.l.689/81 (serviz.trasporti regione) azienda di trasporto A.T.A.N.</t>
  </si>
  <si>
    <t>Verw.Strafe G.689/81 (Reg.Verkehrsdienst) Verkehrsverbund A.T.A.N.</t>
  </si>
  <si>
    <t>Dogane - proventi cessione di stampati</t>
  </si>
  <si>
    <t>Zoll-Einnahmen aus Verkauf Drucksorten</t>
  </si>
  <si>
    <t>Magg.rit.pagam.l.689/81(serv. trasporti regione) azienda di trasporto A.C.T.P</t>
  </si>
  <si>
    <t>Aufschl.versp.Zahl.G.689/81 (Reg.Verkehrsdienst) Verkehrsverbund A.T.A.N.</t>
  </si>
  <si>
    <t>Recup.spese l.689/81 (serv.trasporti regione)azienda di trasporto A.C.T.P</t>
  </si>
  <si>
    <t>Speseneinbr.G.689/81 (Reg.Verkehrsdienst) Verkehrsverbund A.T.A.N.</t>
  </si>
  <si>
    <t>Sanz.amm.ve l.689/81 (serv.trasporti regione)azienda trasporto circumvesuviana</t>
  </si>
  <si>
    <t>Verw.Strafe G.689/81  (Reg.Verkehrsdienst) Transportdienst Circumvesuviana</t>
  </si>
  <si>
    <t>Magg.rit.pag.l.689/81(serv.trasporti regione)azienda trasporto circumvesuviana</t>
  </si>
  <si>
    <t>Aufschl.versp.Zahl. G.689/81 (Reg.Transportdienst) Transportdienst Circumvesuviana</t>
  </si>
  <si>
    <t>Rec.spese l.689/81 (serviz.trasporti regione)azienda trasporto circumvesuviana</t>
  </si>
  <si>
    <t>Speseneinbr.G.689/81 (Reg.Transportdienst) Transportdienst Circumvesuviana</t>
  </si>
  <si>
    <t>Sanz.amm.l.689/81(Serviz.Trasporti regione) Azienda di trasporto S.E.P.S.A.</t>
  </si>
  <si>
    <t>Verw.Strafe G.689/81 (Reg.Transportdienst) Transportdienst S.E.P.S.A.</t>
  </si>
  <si>
    <t>Magg.rit.pag.l.689/81(serv.trasporti regione)azienda di trasporto S.E.P.S.A.</t>
  </si>
  <si>
    <t>Aufschl.versp.Zahlung G.689/81 (Reg.Transportdienst) Transportdienst S.E.P.S.A.</t>
  </si>
  <si>
    <t>Rec.spese l.689/81 (serviz.trasporti regione)azienda di trasporto S.E.P.S.A.</t>
  </si>
  <si>
    <t>Speseneinbr.G.689/81 (Reg.Transportdienst) Transportdienst S.E.P.S.A.</t>
  </si>
  <si>
    <t>Sanz.amm.l.689/81 azienda di trasporto S.I.T.A.</t>
  </si>
  <si>
    <t>Verwaltungsstrafen G.689/81 Transportdienst SITA</t>
  </si>
  <si>
    <t>Magg.rit.pag.l.689/81 azienda di trasporto S.I.T.A.</t>
  </si>
  <si>
    <t>Aufschl.versp.Zahlung  G.689/81 Transportdienst SITA</t>
  </si>
  <si>
    <t>Rec.spese l.689/81 azienda di trasporto S.I.T.A.</t>
  </si>
  <si>
    <t>Speseneinbringung G.689/81 Transportdienst SITA</t>
  </si>
  <si>
    <t>Sanz.amm.l.689/81(Serviz.Trasporti regione) gestione trasporti irpini</t>
  </si>
  <si>
    <t>Verw.Strafe G.689/81 (Reg.Transportdienst) Transportdienst IRPINI</t>
  </si>
  <si>
    <t>Magg.rit.pag.l.689/81(serv.trasporti regione)gestione trasporti irpini</t>
  </si>
  <si>
    <t>Aufschl.versp.Zahlung  G. 689/81 (Reg.Transportdienst) Transportdienst IRPINI</t>
  </si>
  <si>
    <t>Recup.spese l.689/81 (serv.trasporti regione)gestione trasporti irpini</t>
  </si>
  <si>
    <t>Speseneinbringung G.689/81 (Reg.Transportdienst) Transportdienst IRPINI</t>
  </si>
  <si>
    <t>Sanzioni amministrative l.689/81 (Enasarco) erario - tramite Tesoreria Prov.Stato</t>
  </si>
  <si>
    <t>Verw.Strafe G.689/81 (ENASARCO) Provinzialamt des Staatsschatzamtes</t>
  </si>
  <si>
    <t>Maggioraz. rit.pagamento l.689/81(Enasarco) erario - tramite Tesoreria Prov.Stato</t>
  </si>
  <si>
    <t>Aufschl.versp.Zahl.G.689/81 (ENASARCO) Provinzialamt des Staatsschatzamtes</t>
  </si>
  <si>
    <t>Recupero spese l.689/81 Enasarco</t>
  </si>
  <si>
    <t>Speseneinbringung G. 689/81 ENASARCO</t>
  </si>
  <si>
    <t>Sanz.amm.l.689/81(min.pol.agr-isp.cen.rep.fr)erario-tramite Tesoreria Prov.Stato</t>
  </si>
  <si>
    <t>Verw.Strafe G.689/81(Landw.Min-Insp.) Provinzialamt des Staatsschatzamtes</t>
  </si>
  <si>
    <t>Magg.rit.pag.l.689/81(min.pol.agr.-isp.cen.rep.frodi)erario tramite Tes.Prov.Stato</t>
  </si>
  <si>
    <t>Aufschl.versp.Zahl.G.689/81(Landw.Min-Insp.) Provinzialamt des Staatsschatzamtes</t>
  </si>
  <si>
    <t>Sanz.amm.ve l.689/81(amm.com.le)min.pol.agr.)ispettorato ripartimentale foreste</t>
  </si>
  <si>
    <t>Verw.Strafe  G.689/81 (Gemeindeverwaltung Landw.Min.) Bezirksforstinspektorat</t>
  </si>
  <si>
    <t>Dogane-rimb. e concorsi spese oneri accessori</t>
  </si>
  <si>
    <t>Zoll-Rueckerst. u.Beitr. Spesen Nebenspesen</t>
  </si>
  <si>
    <t>Mag.ne rit.pagamento l.689/81(amm.ne comunale)ispettorato ripartimentale foreste</t>
  </si>
  <si>
    <t>Aufschl.versp.Zahl.G.689/81(Gemeindeverw.) Bezirksforstinspektorat</t>
  </si>
  <si>
    <t>Sanzioni amministrative l.689/81 comprensoriolecchese-consorzio intercomunale</t>
  </si>
  <si>
    <t>Verw.Strafe G.689/81  Bezirk Lecco - Uebergemeinschaftliches Konsortium</t>
  </si>
  <si>
    <t>Magg.ne rit.pagamento l.689/81 comprensorio lecchese-consorzio intercomunale</t>
  </si>
  <si>
    <t>Aufschl.versp.Zahl.G.689/81 Bezirk Lecco - Uebergemeinschaftliches Konsortium</t>
  </si>
  <si>
    <t>Sanz.amministrative l.689/81(amm.ne comunale)azienda municipale trasporti</t>
  </si>
  <si>
    <t>Verw.Strafe G.689/81 (Gemeindeverwaltung) Gemeinde-Verkehrsbetrieb</t>
  </si>
  <si>
    <t>Magg.ne rit.pag.to l.689/81(amm.ne comun.le) azienda municipale trasporti</t>
  </si>
  <si>
    <t>Aufschl.versp.Zahl.G.689/81 (Gemeindeverw.) Gemeinde-Verkehrsbetrieb</t>
  </si>
  <si>
    <t>Sanz.l.689/81 (corpo regionale miniere-distr.min.) Tesoreria regionale</t>
  </si>
  <si>
    <t>Strafe G.689/18  (Reg.Bergbau) Regionalschatzamt</t>
  </si>
  <si>
    <t>Magg.rit.pag.l.689/81(corpo regionale miniere-distr.min.) Tesoreria regionale</t>
  </si>
  <si>
    <t>Aufschl.versp.Zahlung G.689/81 (Reg.Bergbau) Regionalschatzamt</t>
  </si>
  <si>
    <t>Rec.spese l.689/81 (Dipartimento Energia) regione Sicilia</t>
  </si>
  <si>
    <t>Kosteneintreibung Gesetz 689/81 (Ressort für Energie) Region Sizilien</t>
  </si>
  <si>
    <t>Contrav.cod. srada l.689/81 i=stazione carabinieri b=erario-Tesoreria Prov.Stato</t>
  </si>
  <si>
    <t>Verstoss Strassenverk.Ord. G.689/81 I=Carabinieristation B=Provinzialamt des Staatsschatzamtes</t>
  </si>
  <si>
    <t>Contrav.cod.strada mag.l.689/81 i=staz. Carabinieri b=erario-Tesoreria Prov.Stato</t>
  </si>
  <si>
    <t>Verst.Strassenverk.Ord.Zuschlag G.689/81 I=Carabinieristation B=Provinzialamt des Staatsschatzamtes</t>
  </si>
  <si>
    <t>Contrav.cod.strada l.689/81 i=nucleo O.R.M. Carabinieri b=erario-Tesor.Prov.Stato</t>
  </si>
  <si>
    <t>Verst.Strassenverk.Ord.G.689/81 I=Einsatzgru.Funkstreife Carabin. B=Prov.Amt d.Staatsschatzamtes</t>
  </si>
  <si>
    <t>Contrav.cod.strada mag.l.689/81 i=nucleo O.R.M. Carabin. b=erario-Tesor.Prov.Stato</t>
  </si>
  <si>
    <t>Verst.Strassenverk.Ord.Zuschlag G.689/81 I=Einsatzgr.u.Funkstr.Carabin. B=Prov.Amt Staatsschatzamtes</t>
  </si>
  <si>
    <t>Contrav.cod.strada l.689/81</t>
  </si>
  <si>
    <t>Verstoss Strassenverk.Ord. G.689/81</t>
  </si>
  <si>
    <t>Contrav.cod.strada mag.l.689/81</t>
  </si>
  <si>
    <t>Verst.Strassenverk.Ord.Zuschlag G.689/81</t>
  </si>
  <si>
    <t>Sanz.amm.l.689 (comando guardia di finanza) erario tramite Tesoreria Prov.Stato</t>
  </si>
  <si>
    <t>Verw.Strafe G.689 (Finanzwache) Provinzialamt des Staatsschatzamtes</t>
  </si>
  <si>
    <t>Magg.rit.pag.l.689/81 (comando guardia finan-za) erario tramite tesor.prov.stato</t>
  </si>
  <si>
    <t>Aufschl.versp.Zahl.G.689/81 (Finanzwache) Provinzialamt des Staatsschatzamtes</t>
  </si>
  <si>
    <t>Sanz.amm.l.689/81 gestione commissariale governativa - ferrovia ed autoservizi</t>
  </si>
  <si>
    <t>Verw.Strafe G.689/81 Kommissarische Verwaltung - Bahn- u. Autodiensst</t>
  </si>
  <si>
    <t>Mag.rit.pag.l.689/81 gestione commissariale governativa - ferrovia ed autoservizi</t>
  </si>
  <si>
    <t>Aufschl.versp.Zahl.G.689/81 Kommissarische Verwaltung - Bahn- u. Autodiensst</t>
  </si>
  <si>
    <t>Sanz.amm.l.689/81(min.pol.agr-isp.cen.rep.fr)erario tramite Tesoreria Prov. Stato</t>
  </si>
  <si>
    <t>Verw.Strafe G.689/81 (Landwirtsch.Min.-Insp.) Provinzialamt des Staatsschatzamtes</t>
  </si>
  <si>
    <t>Magg.rit.pag.l.689/81(min.pol.agr-isp.cen.repfrodi) erario tramite Tes.Prov.Stato</t>
  </si>
  <si>
    <t>Aufschl.versp.Zahl.G.689/81 (Landwirtsch.Min.-Insp.) Provinzialamt des Staatsschatzamtes</t>
  </si>
  <si>
    <t>Sanz.amm.l.689/81(min.pol.agr-isp.cen.rep.fr)erario tramite Tesoreria Prov.Stato</t>
  </si>
  <si>
    <t>Magg.rit.pag.l.689/81(min.pol.agr-isp.cen.repfrodi)erario tramite Tes.Prov.Stato</t>
  </si>
  <si>
    <t>Aufschl.versp.Zahl.G.689/81 (Landwirtsch.Min.-Insp. Provinzialamt des Staatsschatzamtes</t>
  </si>
  <si>
    <t>Sanz.amm.l.689/81 (nucleo reg.le guardia fi- nanza)erario tramite Tes.Prov.Stato</t>
  </si>
  <si>
    <t>Verw.Strafe G.689/81 (Regionalabt.Finanzwache) Provinzialamt des Staatsschatzamtes</t>
  </si>
  <si>
    <t>Magg.rit.pag.l.689/81(nucleo reg.le guardia finanza)erario tramite Tes.Prov.Stato</t>
  </si>
  <si>
    <t>Aufschl.versp.Zahl.G.689/81 (Regionalabt.Finanzwache) Provinzialamt des Staatsschatzamtes</t>
  </si>
  <si>
    <t>Sanz.amm.l.689/81 (prefettura)consorzio plurifunzionale</t>
  </si>
  <si>
    <t>Verwaltungsstr. G.689/81 mehrzweckdienliches Konsortium</t>
  </si>
  <si>
    <t>Magg.ne rit. pagamento l.689/81 (prefettura)consorzio plurifunzionale</t>
  </si>
  <si>
    <t>Aufschl.versp.Zahl.G.689/81 mehrzweckdienliches Konsortium</t>
  </si>
  <si>
    <t>Sanz.amm.l.689/81 consorzio plurifunzionale</t>
  </si>
  <si>
    <t>Verwaltungsstr.G.689/81 mehrzweckdienliches Konsortium</t>
  </si>
  <si>
    <t>Magg.ne rit.pagamento l.689/81 consorzio plurifunzionale</t>
  </si>
  <si>
    <t>Sanz. amm.ve l.689/81 amministrazione parco regionale</t>
  </si>
  <si>
    <t>Verwaltungsstrafe G.689/81  Verwaltung Regionalpark</t>
  </si>
  <si>
    <t>Magg.rit.pag. l.689/81 amministrazione parco regionale</t>
  </si>
  <si>
    <t>Aufschl.versp.Zahlung G.689/81 Verwaltung Regionalpark</t>
  </si>
  <si>
    <t>Sanz.amm.l.689/81(ufficio ricev. dogana U.T.I.F.)erario - tramite Tesoreria Prov.Stato</t>
  </si>
  <si>
    <t>Verw.Strafe G.689/81(Zolleinz.Amt UTIF) Provinzialamt des Staatsschatzamtes</t>
  </si>
  <si>
    <t>Magg.rit.pag.l.689/81(uff. ricev.dogana U.T.I.F.)erario - tramite Tesoreria Prov.Stato</t>
  </si>
  <si>
    <t>Aufschl.versp.Zahl.G.689/81 (Zollein Amt UTIF) Provinzialamt des Staatsschatzamtes</t>
  </si>
  <si>
    <t>Verw.Strafe G.689/81 (Zolleinz.AmtUTIF) Provinzialamt des Staatsschatzamtes</t>
  </si>
  <si>
    <t>Verw.Strafe G.689/81 (Zolleinz.Amt UTIF) Provinzialamt des Staatsschatzamtes</t>
  </si>
  <si>
    <t>Magg.rit.pag.l.689/81(uff.ricev.dogana U.T.I.F.) erario - tramite Tesoreria Prov.Stato</t>
  </si>
  <si>
    <t>Sanz.amm.l.689/81 consorzio di vigilanza urbana</t>
  </si>
  <si>
    <t>Verwaltungsstr. G.689/81 Konsortium fuer staedtische Aufsicht</t>
  </si>
  <si>
    <t>Magg.ne rit.pagamento l.689/81 consorzio di vigilanza urbana</t>
  </si>
  <si>
    <t>Aufschl.versp.Zahl. G.689/81 Konsortium fuer staedtische Aufsicht</t>
  </si>
  <si>
    <t>Sanz.amm. l.689/81 (corpo forestale Stato) erario-tramite Tesoreria Prov. Stato</t>
  </si>
  <si>
    <t>Verw.Strafe G.689/81 (Staatsforstkommando) Provinzialamt des Staatsschatzamtes</t>
  </si>
  <si>
    <t>Magg.rit.pag.l.689/81 (corpo forestale Stato)erario - tramite Tesoreria Prov.Stato</t>
  </si>
  <si>
    <t>Aufschl.versp.Zahl.G.689/81 (Staatsforstkommando) Provinzialamt des Staatsschatzamtes</t>
  </si>
  <si>
    <t>Sanz.amm.ve l.689/81 gestione Governativa Ferrovie</t>
  </si>
  <si>
    <t>Verwaltungsstr.G.689/81 staatl. Eisenbahnfuehrung</t>
  </si>
  <si>
    <t>Magg.ne rit.pagamento l.689/81 gestione governativa ferrovie</t>
  </si>
  <si>
    <t>Aufschl.versp.Zahl.G.689/81 staatl. Eisenbahnfuehrung</t>
  </si>
  <si>
    <t>Sanz. amm.ve l.689/81 D.P.R. 1124/65 isp. prov. Lavoro</t>
  </si>
  <si>
    <t>Magg.ne ritardato pagamento l.689/81 D.P.R. 1124/65 isp. prov. Lavoro</t>
  </si>
  <si>
    <t>Contrav.cod.strada l.689/81 i=prefettura b=comando sezione polstrada</t>
  </si>
  <si>
    <t>Verst.Strassenverk.Ordn.G.689/81 I=Praefektur B=Strassenpolizei</t>
  </si>
  <si>
    <t>Contrav.cod.strada mag.l.689/81 i=prefettura b=comando sezione polstrada</t>
  </si>
  <si>
    <t>Verst.Strassenverk.Ordn.Zuschlag G.689/81 I=Praefektur B=Strassenpolizei</t>
  </si>
  <si>
    <t>Sanz.amm.l.689 l.689/81(Amm.ne regionale) ente Parco Naz. Gran Paradiso</t>
  </si>
  <si>
    <t>Verw.Strafe G.689/81  (Regionalverwaltung) Koerpersch.Nationalpark Gran Paradiso</t>
  </si>
  <si>
    <t>Mag.ne rit.pagamento l.689/81 (amm.ne reg.le)ente parco naz.gran paradiso</t>
  </si>
  <si>
    <t>Aufschl.versp.Zahl.G.689/81 (Regionalverw.) Koerpersch.Nationalpark Gran Paradiso</t>
  </si>
  <si>
    <t>Sanz.amm.ve l.689/81 Anas-ufficio speciale autostrade</t>
  </si>
  <si>
    <t>Verwaltungsstrafe G. 689/81 ANAS Sonderamt f. Autobahnen</t>
  </si>
  <si>
    <t>Mag.ne rit.pagamento l.689/81 Anas-ufficio speciale autostrade</t>
  </si>
  <si>
    <t>Aufschl.versp.Zahl. G.689/81 ANAS-Sonderamt f. Autobahnen</t>
  </si>
  <si>
    <t>Registro imposte assicurazioni interessi</t>
  </si>
  <si>
    <t>Register Steuer a.Versicherungen Zinsen</t>
  </si>
  <si>
    <t>Registro imposte assicurazioni accessori</t>
  </si>
  <si>
    <t>Register Steuer a.Versicherungen Nebenspesen</t>
  </si>
  <si>
    <t>Registro imposte sulle assicurazioni sanz.pec</t>
  </si>
  <si>
    <t>Register Steuer a.Versicherungen Geldstrafe</t>
  </si>
  <si>
    <t>Registro imposte sulle assicurazioni</t>
  </si>
  <si>
    <t>Register Steuer auf Versicherungen</t>
  </si>
  <si>
    <t>Sanz.amm.ve l.24/11/81 n.689 (parco dell'Etna) Tesoreria regionale</t>
  </si>
  <si>
    <t>Verwaltungsstrafe G.689/81 (ParkAetna) Regionalschatzamt</t>
  </si>
  <si>
    <t>Magg.ne rit.pag.l.689/81 (parco dell'Etna) Tesoreria regionale</t>
  </si>
  <si>
    <t>Aufschl.versp.Zahlung G.689/81 (ParkAetna) Regionalschatzamt</t>
  </si>
  <si>
    <t>Sanz.amm.ve l.689/81(Capitaneria di porto) erario-tramite Tesoreria Prov.Stato</t>
  </si>
  <si>
    <t>Verw.Strafe G.689/81 (Hafenkommando) Provinzialamt des Staatsschatzamtes</t>
  </si>
  <si>
    <t>Magg.rit.pagamento l.689/81 (capit. di porto)erario-tramite Tesoreria Prov.Stato</t>
  </si>
  <si>
    <t>Aufschl.versp.Zahl.G. 689/81 (Hafenkommando) Provinzialamt des Staatsschatzamtes</t>
  </si>
  <si>
    <t>Sanz.amm.ve l.689/81 comunita' montana - U.S.S.L.</t>
  </si>
  <si>
    <t>Verwaltungsstr.G.689/81 Berggemeinschaft</t>
  </si>
  <si>
    <t>Mag.ne rit.pagamento l.689/81 comunita' montana U.S.S.L.</t>
  </si>
  <si>
    <t>Aufschl.versp.Zahl.G.689/81 Berggemeinschaft</t>
  </si>
  <si>
    <t>Sanz.amm.ve l.689/81 amministrazione prov.le-servizio ambiente ed ecologia</t>
  </si>
  <si>
    <t>Verw.Strafe G.689/81 Landesverwaltung-Dienst f. Umwelt- u. Oekologie</t>
  </si>
  <si>
    <t>Mag.ne rit.pagamento l.689/81 amm.ne prov.le-serv.ambiente ecologia</t>
  </si>
  <si>
    <t>Aufschl.versp.Zahl.G.689/81 Landesverwaltung-Dienst f. Umwelt- u. Oekologie</t>
  </si>
  <si>
    <t>Rec. spese l.689/81 (prefettura) erario - tramite Tes. Prov. Stato</t>
  </si>
  <si>
    <t>Speseneinbringung G.689/81 (Praefektur) Provinzialamt des Staatsschatzamtes</t>
  </si>
  <si>
    <t>Sanz.amm.ve l.689/81 Monopoli di Stato</t>
  </si>
  <si>
    <t>Verwaltungsstr.G.689/81 Staatsmonopole</t>
  </si>
  <si>
    <t>Registro contributo solidarieta' - interessi</t>
  </si>
  <si>
    <t>Register Solidaritaetsbeitrag-Zinsen</t>
  </si>
  <si>
    <t>Registro contributo solidarieta' - accessori</t>
  </si>
  <si>
    <t>Register Solidaritaetsbeitrag-Nebenspesen</t>
  </si>
  <si>
    <t>Registro contributo solidarieta' -sanz.pecun.</t>
  </si>
  <si>
    <t>Register Solidaritaetsbeitrag-Geldstrafe</t>
  </si>
  <si>
    <t>Registro contributo solidarieta' -sanz. pec.</t>
  </si>
  <si>
    <t>Registro contributo solidarieta'</t>
  </si>
  <si>
    <t>Register Solidaritaetsbeitrag</t>
  </si>
  <si>
    <t>Mag.ne rit.pagamento l.689/81 Monopoli di Stato</t>
  </si>
  <si>
    <t>Aufschl.versp.Zahl.G.689/81 Staatsmonopole</t>
  </si>
  <si>
    <t>Contrav.cod.strada l.689/81 (polizia strad.prefett) erario</t>
  </si>
  <si>
    <t>Verstoss Str.Verk.Ordn. G.689/81 I=Strassenpolizei Praef. B=Staat-Prov.Schatzamt</t>
  </si>
  <si>
    <t>Contrav.cod.strada mag.l.689/81 i=poliz.strad.prefet. b=erario-Tesorer.Prov.Stato</t>
  </si>
  <si>
    <t>Verst.Strassenverk.Ord.Zuschlag G.689/81 I=Strassenpolizei-Praefektur B=Prov.Amt Staatsschatzamtes</t>
  </si>
  <si>
    <t>Sanz.amministrative l.689/81 (circoscrizione aeroportuale) amm. Comunale</t>
  </si>
  <si>
    <t>Verwaltungsstrafe G.689/81  (Flughafenbereich) Gemeindeverwaltung</t>
  </si>
  <si>
    <t>Magg.ne rit.pag.to l.689/81 (circoscrizione aeroportuale) amm.comunale</t>
  </si>
  <si>
    <t>Aufschl.versp.Zahlung G.689/81 (Flughafenbereich) Gemeindeverwaltung</t>
  </si>
  <si>
    <t>Recupero spese l.689/81 consorzio trasporti</t>
  </si>
  <si>
    <t>Speseneinbringung G.689/81 Transportkonsortium</t>
  </si>
  <si>
    <t>Sanz.amm. l.689/81 Anas compartimento viabilita'</t>
  </si>
  <si>
    <t>Verwaltungsstrafe G.689/81 ANAS Abteilung Strassenzustand</t>
  </si>
  <si>
    <t>Mag.ne rit.pag.l.689/81 Anas compartimento viabilita'</t>
  </si>
  <si>
    <t>Aufschl.versp.Zahlung G.689/81 ANAS Abteilung Strassenzustand</t>
  </si>
  <si>
    <t>Rec.spese l.689/81 Anas compartimento viabilita'</t>
  </si>
  <si>
    <t>Speseneinbringung G.689/81 ANAS Abteilung Strassenzustand</t>
  </si>
  <si>
    <t>Sanz.amm.ve l.689/81 (Tribunale) erario-tramite Tesoreria Prov.Stato</t>
  </si>
  <si>
    <t>Verwaltungsstrafe G.689/81 (Landesgerich) Provinzialamt des Staatsschatzamtes</t>
  </si>
  <si>
    <t>Magg.ne rit.pag. l.689/81 (Tribunale) erario-tramite Tesoreria Prov.Stato</t>
  </si>
  <si>
    <t>Aufschl.versp.Zahl G.689/81 (Landesgerich) Provinzialamt des Staatsschatzamtes</t>
  </si>
  <si>
    <t>Sanz.amm. l.689/81 (Tribunale) cancelleria</t>
  </si>
  <si>
    <t>Verwaltungsstrafe G.689/81  (Landesgerich) Kanzlei</t>
  </si>
  <si>
    <t>Sanz.amm. l.689/81 (Tribunale) ufficio giudiziario</t>
  </si>
  <si>
    <t>Verwaltungsstrafe G.689/81 (Landesgerich) Gerichtsvollzieher</t>
  </si>
  <si>
    <t>Sanz.amm.l.689/81 i=stazione dei Carabinieri b=amministrazione comunale</t>
  </si>
  <si>
    <t>Verwaltungsstr.G.689/81 I=Carabinieri B=Gemeindeverwaltung</t>
  </si>
  <si>
    <t>Mag.rit.pag.l.689 i=stazione dei Carabinieri b=amministrazione comunale</t>
  </si>
  <si>
    <t>Aufschl.versp.ZahlG.689/81 I=Carabinieri B=Gemeindeverwaltung</t>
  </si>
  <si>
    <t>Sanz.amm.ve l.689 (Ministero dei Trasporti) gestione gov. ferrovia PortoMaggiore</t>
  </si>
  <si>
    <t>Verw.Strafe G.689 (Transportministerium) Verwaltung Eisenbahn Portomaggiore</t>
  </si>
  <si>
    <t>Magg.rit.pag.l.689 (ministero dei trasporti) gestione gov. ferrovia portomaggiore</t>
  </si>
  <si>
    <t>Aufschl.versp.Zahl.G.689 (Transportministerium) Verwaltung Eisenbahn Portomaggiore</t>
  </si>
  <si>
    <t>Sanz.amm.ve l.689 (Ministero dei Trasporti) gestione gov.. ferrovia Suzzara</t>
  </si>
  <si>
    <t>Verw.Strafe G.689 (Transportministerium) Verwaltung Eisenbahn Suzzara</t>
  </si>
  <si>
    <t>Magg.rit.pag.l.689 (Ministero dei Trasporti) gestione gov. ferrovia Suzzara</t>
  </si>
  <si>
    <t>Aufschl.versp.Zahl. G.689 (Transportministerium) Verwaltung Eisenbahn Suzzara</t>
  </si>
  <si>
    <t>Sanz.amm.ve l.689 (Ministero dei Trasporti) gestione gov. ferrovie Venete</t>
  </si>
  <si>
    <t>Verw.StrafeG.689 (Transportministerium) Verwaltung Eisenbahn  Venetien</t>
  </si>
  <si>
    <t>Magg.rit.pag.l.689 (Ministero dei Trasporti) gestione gov. ferrovie venete</t>
  </si>
  <si>
    <t>Aufschl.versp.Zahl. G.689 (Transportministerium) Verwaltung Eisenbahn Venetien</t>
  </si>
  <si>
    <t>Sanz.amm.ve l.689 (Ministero dei Trasporti) gestione gov. ferrovie padane</t>
  </si>
  <si>
    <t>Verw.Strafe G.689 (Transportministerium) Verwaltung Eisenbahn Poebene</t>
  </si>
  <si>
    <t>Magg.rit.pag.l.689 (Ministero dei Trasporti) gestione gov. ferrovie padane</t>
  </si>
  <si>
    <t>Aufschl.versp.Zahl.G.689 (Transportministerium) Verwaltung Eisenbahn Poebene</t>
  </si>
  <si>
    <t>Sanz.amm.ve l.689 (ministero dei trasporti) az.trasp.cons. di modena</t>
  </si>
  <si>
    <t>Verw.Strafe G.689 (Transportministerium)  Transportbetrieb  Modena</t>
  </si>
  <si>
    <t>Magg.rit.pag.l.689 (Ministero dei Trasporti) az.trasp.cons. di Modena</t>
  </si>
  <si>
    <t>Aufschl.versp.Zahl.G.689 (Transportministerium)  Transportbetrieb Modena</t>
  </si>
  <si>
    <t>Sanz.amm.ve l.689 (Ministero dei Trasporti) az.trasp.cons. di reggio emilia</t>
  </si>
  <si>
    <t>Verw.Strafe G.689 (Transportministerium)  Transportbetrieb Reggio Emilia</t>
  </si>
  <si>
    <t>Magg.rit.pag.l.689 (Ministero dei Trasporti) az.trasp.cons. di Reggio Emilia</t>
  </si>
  <si>
    <t>Aufschl.versp.Zahl.G.689 (Transportministerium)  Transportbetrieb Reggio Emilia</t>
  </si>
  <si>
    <t>Magg.ne rit. pagamento (Autorità Garanzie nelle Comunicazioni) tramite Tesoreria Prov.le dello Stato</t>
  </si>
  <si>
    <t>Aufschl. Zahlungsverz. (Regulierungsb. Kommunikationssektor) durch Landesschatzamt d. Staates</t>
  </si>
  <si>
    <t>Sanz.amm.ve l.689/81 (Autorità Garanzie nelle Comunicazioni) tramite Tesoreria Prov. dello Stato</t>
  </si>
  <si>
    <t>Verw.strafe G.689/81 (Regulierungsb. Kommunikationssektor) durch Landesschatzamt d. Staates</t>
  </si>
  <si>
    <t>Sanz.amm.l.689/81 (Ministero del Tesoro) erario - tramite Tesoreria Prov.Stato</t>
  </si>
  <si>
    <t>Verw.Strafe  G.689/81 (Schatzministerium) Provinzialamt des Staatsschatzamtes</t>
  </si>
  <si>
    <t>Magg.rit.pag.l.689/81 (Ministero del Tesoro) erario - tramite Tesoreria Prov.Stato</t>
  </si>
  <si>
    <t>Aufschl.versp.Zahl. G.689/81 (Schatzministerium) Provinzialamt des Staatsschatzamtes</t>
  </si>
  <si>
    <t>Recupero spese l.689/81(min.pol.agr-isp.cen.rep.fr)erario tramite Tesoreria Prov.Stato</t>
  </si>
  <si>
    <t>Speseneinbringung G.689/81 (Landwirtsch.Min.-Insp.) Provinzialamt des Staatsschatzamtes</t>
  </si>
  <si>
    <t>Sanz.amm.ve l.689/81 regione Sardegna</t>
  </si>
  <si>
    <t>Verwaltungsstrafe G.689/81 Region Sardinien</t>
  </si>
  <si>
    <t>Magg.ne rit.pag.l.689/81 regione Sardegna</t>
  </si>
  <si>
    <t>Aufschl.versp.Zahlung G.689/81 Region Sardinien</t>
  </si>
  <si>
    <t>Sanz.amm.l.689/81 assoc. intercomunale</t>
  </si>
  <si>
    <t>Verwaltunsstrafe G.689/81 Uebergemeinschaftliche Vereinigung</t>
  </si>
  <si>
    <t>Magg.rit.pag.l.689/81 assoc.intercomunale</t>
  </si>
  <si>
    <t>Aufschl.versp.Zahlung G.689/81 Uebergemeinschaftliche Vereinigung</t>
  </si>
  <si>
    <t>Sanz.amm.ve l.689/81 amministrazione prov.le ufficio tecnico</t>
  </si>
  <si>
    <t>Verwaltunsstrafe G.689/81  Landesverwaltung Technisches Buero</t>
  </si>
  <si>
    <t>Mag.ne rit. pagamento l.689/81 amm.ne prov.le - ufficio tecnico</t>
  </si>
  <si>
    <t>Aufschl.versp.Zahlung G.689/81 Landesverwaltung Technisches Buero</t>
  </si>
  <si>
    <t>Sanz.amm.ve l.689/81 amministrazione comunale ordinanze sindacali vigili urbani</t>
  </si>
  <si>
    <t>Verw.Strafe G.689/81 Gemeindeverwaltung Gewerkschaftsbest. Stadtpolizei</t>
  </si>
  <si>
    <t>Magg.ne rit.pag. l.689/81 amministr.comunale ordinanze sindacali vigili urbani</t>
  </si>
  <si>
    <t>Aufschl.versp.Zahl. G.689/81 Gemeindeverwaltung Gewerkschaftsbest. Stadtpolizei</t>
  </si>
  <si>
    <t>Rec.spese l.683/81 (Direz. Prov. Lavoro) E.N.P.A.L.S.</t>
  </si>
  <si>
    <t>Speseneinbringung G.689/81 (Landesarbeitsdirektion)  E.N.P.A.L.S.</t>
  </si>
  <si>
    <t>Sanzione per mancata esibizione degli atti- d.l.473/97 art.12, comma 2</t>
  </si>
  <si>
    <t>Strafe wegen Nichtvorlage von Dokumenten - GV. 473/97 Art.12, Abs.2</t>
  </si>
  <si>
    <t>Sanz.amm.l.689/81 (Anas) erario - tramite Tesoreria Prov.Stato</t>
  </si>
  <si>
    <t>Verwaltungsstrafe G.689/81 (ANAS) Provinzialamt des Staatsschatzamtes</t>
  </si>
  <si>
    <t>Magg.rit.pag.l.689/81 (Anas) erario - tramite Tesoreria Prov.Stato</t>
  </si>
  <si>
    <t>Aufschl.versp.Zahlung  G.689/81 (ANAS) Provinzialamt des Staatsschatzamtes</t>
  </si>
  <si>
    <t>Sanz.amm.l.689/81 (Ministero dei LL.PP.)</t>
  </si>
  <si>
    <t>Verwaltungsstrafe G.689/81 (Ministerium oeffentliche Arbeiten)</t>
  </si>
  <si>
    <t>Magg.rit.pag.l.689/81 (Ministero dei LL.PP.)</t>
  </si>
  <si>
    <t>Aufschl.versp.Zahlung  G.689/81 (Ministerium oeffentliche Arbeiten)</t>
  </si>
  <si>
    <t>Sanz.amm.l.689/81 l.1/91 (Ministero Tesoro) erario - tramite Tesoreria Prov.Stato</t>
  </si>
  <si>
    <t>Verwaltungsstr. G.689/81 G.1/91 (Schatzministerium) Provinzialamt des Staatsschatzamtes</t>
  </si>
  <si>
    <t>Magg.rit.pag.l.689/81 l.1/91 (Min.Tesoro) erario - tramite Tesoreria Prov.Stato</t>
  </si>
  <si>
    <t>Aufschl.versp.Zahl. G.689/81 G.1/91 (Schatzmin.) Provinzialamt des Staatsschatzamtes</t>
  </si>
  <si>
    <t>Sanz.amm.l.689/81 l.197/91 (ministero tesoro)erario - tramite Tesoreria Prov.Stato</t>
  </si>
  <si>
    <t>Verw.Strafe G.689/81 G.197/91 (Schatzministerium)  Provinzialamt des Staatsschatzamtes</t>
  </si>
  <si>
    <t>Magg.rit.pag.l.689/81 l.197/91 (Min.Tesoro) erario - tramite Tesoreria Prov.Stato</t>
  </si>
  <si>
    <t>Aufschl.versp.Zahl. G.689/8 G.197/91 (Schatzministerium) Provinzialamt des Staatsschatzamtes</t>
  </si>
  <si>
    <t>Sanz.amm. l.689/81 (amm.ne comunale) amministrazione provinciale</t>
  </si>
  <si>
    <t>Verwaltungsstrafe G.689/81 (Gemeindeverwaltung) Landesverwaltung</t>
  </si>
  <si>
    <t>Magg.rit.pag. l.689/81 (amm.ne comunale) amministrazione provinciale</t>
  </si>
  <si>
    <t>Aufschl.versp.Zahl. G.689/81 (Gemeindeverwaltung) Landesverwaltung</t>
  </si>
  <si>
    <t>Sanz. amm.ve l.689/81(amm.ne regionale) erario-tramite Tesoreria Prov.Stato</t>
  </si>
  <si>
    <t>Verw.Strafe G.689/81 (Regionalverwaltung) Provinzialamt des Staatsschatzamtes</t>
  </si>
  <si>
    <t>Magg.ne rit.pag. l.689/81 (amm.ne regionale) erario-tramite Tesoreria Prov.Stato</t>
  </si>
  <si>
    <t>Aufschl.versp.Zahl.G.689 (Regionalverwaltung) Provinzialamt des Staatsschatzamtes</t>
  </si>
  <si>
    <t>Contrav.cod.strada rec.sp.l.689 i=nucleo O.R.M. Carabin. b=erario-Tesor.Prov.Stato</t>
  </si>
  <si>
    <t>Verst.Strassenverk.Speseneinbr.G.689/81 I=Einsatzgr.-Funkstreife- Carab. B=Prov.Amt Staatsschatzamt</t>
  </si>
  <si>
    <t>Contrav.cod.strada rec.sp.l.689/81 i=staz.Carabinieri b=erario-Tesor.Prov.Stato</t>
  </si>
  <si>
    <t>Verst.Strassenverk.Speseneinbr.G.689/81 I=Carabinieri B=Provinzialamt des Staatsschatzamtes</t>
  </si>
  <si>
    <t>Contrav.codice della strada-recupero spese l.689/81</t>
  </si>
  <si>
    <t>Verst.Strassenverk.Ord.Speseneinbr.G.689/81</t>
  </si>
  <si>
    <t>Speseneinbringung G.689/81 I=Carabinieri B=Gemeindeverwaltung</t>
  </si>
  <si>
    <t>Sanz.amm. l.281/91(nucleo polizia municipale)erario-Tesoreria Prov.Stato</t>
  </si>
  <si>
    <t>Verw.Strafe G.281/91 (Gemeindepolizei) Provinzialamt des Staatsschatzamtes</t>
  </si>
  <si>
    <t>Sanz.amm.ve l.689/81 reg. Sardegna assess. difesa ambiente</t>
  </si>
  <si>
    <t>Verw.Strafe G.689/81 Reg.Sardinien Ass.Umweltschutz</t>
  </si>
  <si>
    <t>Magg.ne rit.pag.l.689/81 reg. Sardegna assess. difesa ambiente</t>
  </si>
  <si>
    <t>Aufschl.versp.Zahlung G.689/81 Region Sardinien Ass.Umweltschutz</t>
  </si>
  <si>
    <t>Sanz. amm.ve l.689/81 (Consob) erario-tramite Tesoreria Prov.Stato</t>
  </si>
  <si>
    <t>Verwaltungsstrafe G.689/81 (CONSOB) Provinzialamt des Staatsschatzamtes</t>
  </si>
  <si>
    <t>Magg.ne rit.pag. l.689/81 (Consob) erario-tramite Tesoreria Prov.Stato</t>
  </si>
  <si>
    <t>Aufschl.versp.Zahl.G.689/81 (CONSOB) Provinzialamt des Staatsschatzamtes</t>
  </si>
  <si>
    <t>Recupero spese procedimento (Consob) erario-tramite Tesoreria Prov.Stato</t>
  </si>
  <si>
    <t>Einbringung Verfahrensspesen (CONSOB) Provinzialamt des Staatsschatzamtes</t>
  </si>
  <si>
    <t>Recupero spese l.689/81 i=prefettura b=erario-tramite Tesoreria Prov.Stato</t>
  </si>
  <si>
    <t>Speseneinbr.G.689/81 I=Praefektur B=Provinzialamt des Staatsschatzamtes</t>
  </si>
  <si>
    <t>Contrav.cod.strada rec. spese l.689/81 i=prefettura b=comune</t>
  </si>
  <si>
    <t>Verst.Strassenverk.Ord.Speseneinbr.G.689/81 I=Praefektur B=Gemeinde</t>
  </si>
  <si>
    <t>Recupero spese l.689/81 (prefettura) amministrazione provinciale</t>
  </si>
  <si>
    <t>Speseneinbr.G.689/81 (Praefektur) Landesverwaltung</t>
  </si>
  <si>
    <t>Contrav.cod.strada rec. spese l.689/81 i=prefettura b=comando sezione polstrada</t>
  </si>
  <si>
    <t>Verst.Strassenverk.Ord.Speseneinbr.G.689/81 I=Praefektur B=Strassenpolizeikomm.</t>
  </si>
  <si>
    <t>Contrav.cod.strada rec.sp.l.689/81 i=poliz.strad.prefet. b=erario Tesor.Prov.Stato</t>
  </si>
  <si>
    <t>Verst.Strassenverk.Ord.Speseneinbr.G.689/81 I=Strassenpolizei-Praef. B=Prov.Amt Staatsschatzamt</t>
  </si>
  <si>
    <t>prefettura - multe ammende sanz.amm.ve</t>
  </si>
  <si>
    <t>Praefektur - Strafen  Bussgeld  Verwaltungsstrafen</t>
  </si>
  <si>
    <t>Sanz.amm.l.689/81 consorzio del lodigiano</t>
  </si>
  <si>
    <t>Verwaltungsstrafe G.689/81 Konsortium Lodigiano</t>
  </si>
  <si>
    <t>Magg.ne rit.pagamento l.689/81 consorzio del lodigiano</t>
  </si>
  <si>
    <t>Zuschlag verspaet.Zahlung G.689/81 Konsortium Lodigiano</t>
  </si>
  <si>
    <t>Sanz.amm.l.689/81 circondario di Rimini</t>
  </si>
  <si>
    <t>Verwaltungsstrafe G.689/81 Umgebung Rimini</t>
  </si>
  <si>
    <t>Magg.rit.pag.l.689/81 circondario di Rimini</t>
  </si>
  <si>
    <t>Aufschl.versp.Zahlung G.689/81 Umgebung Rimini</t>
  </si>
  <si>
    <t>Sanz.amm.l.689/81(Direzione Prov.le Lavoro) I.N.P.S. gest. prestazioni temporanee</t>
  </si>
  <si>
    <t>Verw.Strafe G.689/81 (Landesarbeitsdir.) NISF zeitw.Arbeitsleistungen</t>
  </si>
  <si>
    <t>Magg.rit.pag. l.689/81(Direz.Prov.le Lavoro) I.N.P.S. gest. prestazioni temporanee</t>
  </si>
  <si>
    <t>Aufschl.versp.Zahl. G.689/81 (Landesarbeitsdir.) NISF zeitw.Arbeitsleistungen</t>
  </si>
  <si>
    <t>Sanz. amm.ve l.689/81 (I.N.P.S.-gestione ex scau)erario-tramite Tesoreria Prov.Stato</t>
  </si>
  <si>
    <t>Verw.Strafe G.689/81(NISF Fuehrung ex SCAU) Provinzialamt des Staatsschatzamtes</t>
  </si>
  <si>
    <t>Magg.rit.pag. l.689/81(I.N.P.S.-gestione ex scau)erario-tramite Tesoreria Prov.Stato</t>
  </si>
  <si>
    <t>Aufschl.versp.Zahl.G.689/81(NISF Fuerh.ex SCAU) Provinzialamt des Staatsschatzamtes</t>
  </si>
  <si>
    <t>Recupero spese l689/81(I.N.P.S.-gestione ex scau)erario-tramite Tesoreria Prov.Stato</t>
  </si>
  <si>
    <t>Speseneinbringung G.689/81 (NISF Fuerh.ex SCAU) Provinzialamt des Staatsschatzamtes</t>
  </si>
  <si>
    <t>Rec.spese l.689/81 (I.N.P.S.-gestione ex Scau) Tesoreria regionale</t>
  </si>
  <si>
    <t>Speseneinbringung G.689/81 (NISF Fuerh.ex SCAU) Regionalschatzamt</t>
  </si>
  <si>
    <t>Sanz. amm.ve l.689/81 (I.N.P.S.-gestione ex scau)tesoreria regionale</t>
  </si>
  <si>
    <t>Verw.Strafe G.689/81 (NISF-Fuehrung ex SCAU) Regionalschatzamt</t>
  </si>
  <si>
    <t>Magg.rit.pag.l.689/81 (I.N.P.S.-gestione ex scau)tesoreria regionale</t>
  </si>
  <si>
    <t>Aufschl.versp.Zahl.G.689/81(NISF Fuerh.ex SCAU) Regionalschatzamt</t>
  </si>
  <si>
    <t>Sanz.amm. D.P.R.  30/6/65, n.1124 (direzione prov. lavoro) erario-tramite Tesoreria Prov.Stato</t>
  </si>
  <si>
    <t>Verw.Strafe DPR 30/6/65, N.1124 (Landesarbeitsdir.) Provinzialamt des Staatsschatzamtes</t>
  </si>
  <si>
    <t>Magg.rit. pagamento D.P.R.  30/6/65, n.1124 (Direz.Prov.lavoro) erario-tramite Tesoreria Prov.Stato</t>
  </si>
  <si>
    <t>Aufschl.versp.Zahlung DPR 30/6/65, N.1124 (Landesarbeitsdir.) Provinzialamt des Staatsschatzamtes</t>
  </si>
  <si>
    <t>Interessi su restituzioni F.E.A.GA.</t>
  </si>
  <si>
    <t>Zinsen Rueckverguetung 'FEAGA'</t>
  </si>
  <si>
    <t>Sanzione art. 51 - reg. C.E. 800/99</t>
  </si>
  <si>
    <t>Strafe Art.51 - REG. CE 800/99</t>
  </si>
  <si>
    <t>Interessi su sanzione  art. 51 - reg ce 800/99</t>
  </si>
  <si>
    <t>Zinsen auf Strafe Art. 51 - Reg CE 800/99</t>
  </si>
  <si>
    <t>Sanz.amm.ve l.898/86 (dipart.dogane d.c.c.c.)erario-tramite Tesoreria Prov.Stato</t>
  </si>
  <si>
    <t>Verw.Strafe G.898/86 (Abteil. Zoll D.C.C.C.) Provinzialamt des Staatsschatzamtes</t>
  </si>
  <si>
    <t>Magg.rit.pag.l.898/86(dipart.dogane d.c.c.c.)erario-tramite Tesoreria Prov.Stato</t>
  </si>
  <si>
    <t>Aufschl.versp.Zahl. G.898/86 (Abt. Zoll D.C.C.C.) Provinzialamt des Staatsschatzamtes</t>
  </si>
  <si>
    <t>Recup.somme l.898/86 (dipart.dogane d.c.c.c.)erario-tramite Tesoreria Prov.Stato</t>
  </si>
  <si>
    <t>Einbr. Betraege G.898/86 (Abt. Zoll D.C.C.C.) Provinzialamt des Staatsschatzamtes</t>
  </si>
  <si>
    <t>Sanzioni amministrative l.689/81 (prefettura) unita' sanitaria locale</t>
  </si>
  <si>
    <t>Verw.Strafe G.689/81 (Praefektur) Lokale Sanitaetseinheit</t>
  </si>
  <si>
    <t>Maggiorazione rit. pagamento (prefettura) unita' sanitaria locale</t>
  </si>
  <si>
    <t>Aufschl.versp.Zahlung (Praefektur) Lokale Sanitaetseinheit</t>
  </si>
  <si>
    <t>Sanz. amm.ve l.689/81 amministrazione parco nazionale</t>
  </si>
  <si>
    <t>Verwaltungsstrafe G.689/81 Nationalparkverwaltung</t>
  </si>
  <si>
    <t>Magg.rit.pag. l.689/81 amministrazione parco nazionale</t>
  </si>
  <si>
    <t>Aufschl.versp.Zahlung G.689/81 Nationalparkverwaltung</t>
  </si>
  <si>
    <t>Sanz.amministrative l.689/81 azienda municipale trasporti</t>
  </si>
  <si>
    <t>Verwaltungsstrafe G.689/81 Gemeindetransportbetrieb</t>
  </si>
  <si>
    <t>Magg.ne rit.pag.to l.689/81 azienda municipale trasporti</t>
  </si>
  <si>
    <t>Aufschl.versp.Zahl. G.689/81 Gemeindetransportbetrieb</t>
  </si>
  <si>
    <t>Sanz.amm.ve l.24/11/81, n.689 azienda regionale trasporti</t>
  </si>
  <si>
    <t>Verwaltungsstr. G.24/11/81, N.689 REG.Transportbetrieb</t>
  </si>
  <si>
    <t>Magg.rit.pagamento l.24/11/81, n.689 azienda regionale trasporti</t>
  </si>
  <si>
    <t>Aufschl.versp.Zahl.G.24/11/81, N.689 REG.Transportbetrieb</t>
  </si>
  <si>
    <t>Recupero spese di notifica l.24/11/81, n.689 azienda regionale trasporti</t>
  </si>
  <si>
    <t>Einb.Zustellungsspesen G.24/11/81, N.689 REG. Transportbetrieb</t>
  </si>
  <si>
    <t>Imp. sost. dovuta dalle forme pens. compl. individuali d.l.124/93 art.14 14bis 14 quater - imposta</t>
  </si>
  <si>
    <t>Ersatzst.gesch.von individ.Zusatzrentenformen G.D.124/93 Art.14 14bis 14 Quater-Steuer</t>
  </si>
  <si>
    <t>Sanz.amm. l.689/81 (circoscriz. aeroportuale)erario-tramite Tes.Prov.Stato</t>
  </si>
  <si>
    <t>Verwaltungsstrafe G.689/81 (Bereich Flughafen) Provinzialamt des Staatsschatzamtes</t>
  </si>
  <si>
    <t>Mag.rit.pag.l.689/81(circoscriz.aeroportuale)erario-tramite Tes.Prov.Stato</t>
  </si>
  <si>
    <t>Aufschl.versp.Zahl. G.689/81 (Bereich Flughafen) Provinzialamt des Staatsschatzamtes</t>
  </si>
  <si>
    <t>Sanz.amm. l.689/81 (circoscriz.aeroportuale) -erario tramite Tes.Prov.Stato</t>
  </si>
  <si>
    <t>Mag.rit.pag.l.689/81(circoscriz.aeroportuale)-erario tramite Tes.Prov.Stato</t>
  </si>
  <si>
    <t>Aufschl.versp.Zahlung G.689/81 (Ber. Flughafen) Provinzialamt des Staatsschatzamtes</t>
  </si>
  <si>
    <t>Sanz.amm. l.689/81 (circoscriz. aeroportuale)-erario tramite Tes.Prov.Stato</t>
  </si>
  <si>
    <t>Spese bollo l.689 (ispettorato prov. del lavoro) bilancio regione Sicilia</t>
  </si>
  <si>
    <t>Stempelspesen G.689 (Arbeitsinspektorat) Bilanz Region Sizilien</t>
  </si>
  <si>
    <t>Spese notif. l.689 (ispettorato prov. del lavoro)   bilancio regione Sicilia</t>
  </si>
  <si>
    <t>Zustellungsspesen G.689 (Arbeitsinspektorat) Bilanz Region Sizilien</t>
  </si>
  <si>
    <t>Sanz.amm.ve l.689/81 (Amm. Comunale) Tesoreria regionale siciliana</t>
  </si>
  <si>
    <t>Verwaltungsstrafe G.689/81 (Gemeindeverwaltung) Regionalschatzamt Sizilien</t>
  </si>
  <si>
    <t>Imp. sost. dovuta dalle forme pens. compl. individuali d.l.124/93 art.14 14bis 14 quater interessi</t>
  </si>
  <si>
    <t>Ersatzst.gesch.von individ.Zusatzrentenformen G.D.124/93 Art.14 14bis 14 Quater-Zinsen</t>
  </si>
  <si>
    <t>Magg.ne rit.pag. l.689/81 (amm. comunale) Tesoreria regionale siciliana</t>
  </si>
  <si>
    <t>Aufschl.versp.Zahl.G.689/81 (Gemeindeverw.) Regionalschatzamt Sizilien</t>
  </si>
  <si>
    <t>Recupero spese l.689/81 (amm. comunale) Tesoreria regionale siciliana</t>
  </si>
  <si>
    <t>Speseneinbringung G.689/81 (Gemeindeverwaltung) Regionalschatzamt Sizilien</t>
  </si>
  <si>
    <t>Sanz. amm.ve l.689/81 (prefettura) amministrazione parco nazionale</t>
  </si>
  <si>
    <t>Verwaltungssp.G.689/81 (Praefektur) Verwaltung Nationalpark</t>
  </si>
  <si>
    <t>Magg.rit.pag. l.689/81 (prefettura) amministrazione parco nazionale</t>
  </si>
  <si>
    <t>Aufschl.versp.Zahlung  G.689/81 (Praefektur) Verwaltung Nationalpark</t>
  </si>
  <si>
    <t>Sanz.amm.ve l.689/81 (Autorita' del Garante) tramite Tesoreria Prov. dello Stato</t>
  </si>
  <si>
    <t>Verwaltungsstr. G.689/81 (Amt des Garanten) Provinzialamt des Staatsschatzamtes</t>
  </si>
  <si>
    <t>Magg.rit.pag. l.689/81 (autor. del Garante) tramite Tesoreria Prov. dello Stato</t>
  </si>
  <si>
    <t>Aufschl.versp.Zahlung  G.689/81 (Amt des Garanten) Provinzialamt des Staatsschatzamtes</t>
  </si>
  <si>
    <t>Sanz.amm.ve l.689/81 (Ministero Pubbl. Istr.)I.N.P.S. - gestione assicurazione obbl.</t>
  </si>
  <si>
    <t>Verw.Strafe G.689/81 (Minist. oeff. Anweis.) NISF Fuehr.Pflichtversicherung</t>
  </si>
  <si>
    <t>Magg.rit.pag. l.689/81 (Ministero Pubbl.Istr)I.N.P.S. - gestione assicurazione obbl.</t>
  </si>
  <si>
    <t>Aufschl.versp.Zahlung G.689/81 (Minist. oeff. Anweis.) NISF Fuehr.Pflichtversicherung</t>
  </si>
  <si>
    <t>Imp. sost. dovuta dalle forme pens. compl. individuali d.l.124/93 art.14 14bis 14 quater - sanzione</t>
  </si>
  <si>
    <t>Ersatzst.gesch.von individ.Zusatzrentenformen G.D.124/93 Art.14 14bis 14 Quater-Strafen</t>
  </si>
  <si>
    <t>Sanz.amm.ve l.689  servizio unificato di polizia municipale</t>
  </si>
  <si>
    <t>Verw.Strafe G.689 Einheitsdienst Gemeindepolizei</t>
  </si>
  <si>
    <t>Mag.rit.pag.l.689 servizio unificato di polizia municipale</t>
  </si>
  <si>
    <t>Aufschl.versp.Zahl.G.689/81 Einheitsdienst Gemeindepolizei</t>
  </si>
  <si>
    <t>Recupero spese l.24/11/81, n.689 servizio unificato di polizia municipale</t>
  </si>
  <si>
    <t>Speseneinbringung G.24/11/81 NR.689 Einheitsdienst Gemeindepolizei</t>
  </si>
  <si>
    <t>Sanz.amm.ve l.689/81 autorita' portuale</t>
  </si>
  <si>
    <t>Verwaltungsstrafe G.689/81 Hafenbehoerde</t>
  </si>
  <si>
    <t>Magg. rit.pag. l. 689/81 autorita' portuale</t>
  </si>
  <si>
    <t>Aufschl.versp.Zahlung  G.689/81 Hafenbehoerde</t>
  </si>
  <si>
    <t>Sanz.l.689/81 (regione-assessorato-industria) tesoreria regionale siciliana</t>
  </si>
  <si>
    <t>Strafe G.689/81 (Region-Assessorat-Industrie) Regionalschatzamt Sizilien</t>
  </si>
  <si>
    <t>Magg.rit.pag.l.689/81 (regione-assessorato-industria) Tesoreria region. siciliana</t>
  </si>
  <si>
    <t>Aufschl.versp.Zahl.G.689/81 (Region-Assessorat-Industrie) Regionalschatzamt Sizilien</t>
  </si>
  <si>
    <t>Rec.spese l.689/81 (regione-assessorato-industria) Tesoreria regionale Siciliana</t>
  </si>
  <si>
    <t>Speseneinbringung G.689/81 (Region-Assessorat-Industrie) Regionalschatzamt Sizilien</t>
  </si>
  <si>
    <t>Sanzione amm. l.689/81 (prefettura) Consorzio intercomunale</t>
  </si>
  <si>
    <t>Verwaltungsstrafe G.689/81 (Praefektur) Uebergemeinschaftliches Konsortium</t>
  </si>
  <si>
    <t>Maggiorazione l.689/81 (prefettura) Consorzio intercomunale</t>
  </si>
  <si>
    <t>Aufschlag G.689/81 ((Praefektur) Uebergemeinschaftliches Konsortium</t>
  </si>
  <si>
    <t>Sanz.amm.l.689/81(Direz.Prov.le del Lavoro) erario-tramite Tesoreria Prov.Stato</t>
  </si>
  <si>
    <t>Verw.Strafe G.689/81 (Landesarbeitsdir.) Provinzialamt des Staatsschatzamtes</t>
  </si>
  <si>
    <t>Aufschl.versp.Zahl.G.689/81 (Landesarbeitsdir.) Provinzialamt des Staatsschatzamtes</t>
  </si>
  <si>
    <t>Sanzioni amministrative l. 24/11/81, n. 689 regione - Corpo Forestale Vigil. Amb.</t>
  </si>
  <si>
    <t>Verwaltungsstrafe G.24/11/81, Nr. 689 Region Forst-u. Umweltwache</t>
  </si>
  <si>
    <t>Magg.rit.pag.l. 24/11/81, n. 689 regione - corpo forestale vigil. amb.</t>
  </si>
  <si>
    <t>Aufschl.versp.Zahl. G.24/11/81, Nr. 689 Region Forst-u. Umweltwache</t>
  </si>
  <si>
    <t>Sanz.amm.l.689/81(corte app.-collegio elett.)erario-tramite Tesoreria Prov. Stato</t>
  </si>
  <si>
    <t>Verw.Strafe G.689/81 (Oberlandesgericht-Wahlkreis) Provinzialamt des Staatsschatzamtes</t>
  </si>
  <si>
    <t>Magg.rit.pag.l.689/81(corte app.-coll.elett.)erario-tramite Tesoreria Prov. Stato</t>
  </si>
  <si>
    <t>Aufschl.versp.ZahlL.G.689/81 (Oberlandesgericht-Wahlkreis) Provinzialamt des Staatsschatzamtes</t>
  </si>
  <si>
    <t>Recupero spese l.689/81 (collegio reg.elett.Corte appello) uff.notif.Corte appello</t>
  </si>
  <si>
    <t>Speseneinbr.G.689/81 (Oberlandesgericht-Wahlkreis) Zustellungsamt Oberl.Gericht</t>
  </si>
  <si>
    <t>Contrav.cod.strada l.689/81 amministrazione provinciale</t>
  </si>
  <si>
    <t>Verstoss Strassenverkehrsordnung G.689/81 Landesverwaltung</t>
  </si>
  <si>
    <t>Contrav. cod. strada mag. l.689/81 amministrazione provinciale</t>
  </si>
  <si>
    <t>Contrav.cod.strada rec.spese l.689/81 amministrazione provinciale</t>
  </si>
  <si>
    <t>Verstoss Strassenverkehrsordnung Speseneinbr.G.689/81 Landesverwaltung</t>
  </si>
  <si>
    <t>Rec. spese l. 689/81 assessorato regionale agricoltura e foreste</t>
  </si>
  <si>
    <t>Speseneinbringung G.689/81 Regionalassessorat f.Land- u.Forstwirtschaft</t>
  </si>
  <si>
    <t>Sanz.amm.l.689/81(min.pol.agr.isp.cen.rep.fr)erario tramite Tesoreria Prov. Stato</t>
  </si>
  <si>
    <t>Verw.Straf G.689/81(Landwirtsch.Min.-Insp.) Provinzialamt des Staatsschatzamtes</t>
  </si>
  <si>
    <t>Mag. rit. pag. l.689/81(min.pol.agr.isp.cen.)erario tramite Tesoreria Prov. Stato</t>
  </si>
  <si>
    <t>Aufschl.versp.Zahl.G.689/81(Landwirtsch.Min.-Insp.) Provinzialamt des Staatsschatzamtes</t>
  </si>
  <si>
    <t>Sanz.amm. l.689/81 (amministr.ne provinciale)ispettorato ripartimentale foreste</t>
  </si>
  <si>
    <t>Verwaltungsstrafe G.689/8 (Landesverwaltung) Forstinspektorat</t>
  </si>
  <si>
    <t>Mag.ne rit. pagamento (Amm.ne Provinciale) ispettorato ripartimentale foreste</t>
  </si>
  <si>
    <t>Aufschl.versp.Zahlung (Landesverwaltung) Forstinspektorat</t>
  </si>
  <si>
    <t>Sanzione amm. l. 689/81 (prefettura) erario -tramite Tesoreria Prov. Stato</t>
  </si>
  <si>
    <t>Verwaltungsstr.G.689/81 (Praefektur) Provinzialamt des Staatsschatzamtes</t>
  </si>
  <si>
    <t>Maggiorazione l. 689/81 (prefettura) erario -tramite Tesoreria Prov. Stato</t>
  </si>
  <si>
    <t>Aufschl.G.689/81 ((Praefektur) Provinzialamt des Staatsschatzamtes</t>
  </si>
  <si>
    <t>Recupero spese l. 689/81 (prefettura) erario -tramite Tesoreria Prov. Stato</t>
  </si>
  <si>
    <t>Sanz. amm. l.24/11/1981, n.689 (regione) Tesoreria Regionale siciliana</t>
  </si>
  <si>
    <t>Verw.StrafeG.24/11/1981, NR..689 (Region) Regionalschatzamt Sizilien</t>
  </si>
  <si>
    <t>Magg.ne rit. pagamento l. 689/81 (regione) Tesoreria regionale siciliana</t>
  </si>
  <si>
    <t>Aufschl.versp.Zahl. G.689/81 (Region) Regionalschatzamt Sizilien</t>
  </si>
  <si>
    <t>Sanz. amm. l.24/11/1981, n.689  Tesor. reg. siciliana</t>
  </si>
  <si>
    <t>Verw.Strafe G.24/11/81, NR.689 Regionalschatzamt Sizilien</t>
  </si>
  <si>
    <t>Magg.ne rit. pagamento l. 689/81 Tesoreria regionale siciliana</t>
  </si>
  <si>
    <t>Aufschl.versp.Zahl. G.689/81 Regionalschatzamt Sizilien</t>
  </si>
  <si>
    <t>Sanz.amm.l.689/81(Direz.Prov.le del Lavoro) amministraz.comunale - spese notifica</t>
  </si>
  <si>
    <t>Verw.Strafe G.689/81 (Landesarbeitsdir.) Gemeindeverwaltung-Zustellungsspesen</t>
  </si>
  <si>
    <t>Magg.rit.pag.l.689/81(Direz.prov.le Lavoro) amministraz.comunale - spese notifica</t>
  </si>
  <si>
    <t>Aufschl.versp.Zahl. G.689/81 (Landesarbeitsdir.) Gemeindeverwaltung-Zustellungsspesen</t>
  </si>
  <si>
    <t>Sanz.amm.ve l.689/81 regione - assessorato dell' industria</t>
  </si>
  <si>
    <t>Verwaltungsspesen G.689/81 Region - Assessorat f. Industrie</t>
  </si>
  <si>
    <t>Magg.ne rit.pag.l.689/81 regione - assessorato dell' industria</t>
  </si>
  <si>
    <t>Aufschl.versp.Zahlung G.689/81 Region - Assessorat f. Industrie</t>
  </si>
  <si>
    <t>Ministero delle Comunicazioni - ispettorato territoriale - sanzione amministrativa l.689/91</t>
  </si>
  <si>
    <t>Ministerium Meldewesen-oertl.Inspektorat-Verwaltungsstrafe G.689/81</t>
  </si>
  <si>
    <t>Ministero delle Comunicazioni - ispettorato territoriale - magg. sanzione amministrativa l.689/91</t>
  </si>
  <si>
    <t>Ministerium Meldewesen-oertl.Inspektorat.Aufschl.Verw.Strafe G.689/81</t>
  </si>
  <si>
    <t>Sanz. amm. l.24/11/81 n.689 (min. dei trasp.)azienda regionale trasporti</t>
  </si>
  <si>
    <t>Verwaltungsstr. G.24/11/81 NR.689 (Transp.Min) Regionaler Transportbetrieb</t>
  </si>
  <si>
    <t>Mag.rit.pag. l.24/11/81 n.689(min. dei trasp)azienda regionale trasporti</t>
  </si>
  <si>
    <t>Aufschl.versp.Zahl.G.24/11/81NR.689 ((Transp.Min) Regionaler Transportbetrieb</t>
  </si>
  <si>
    <t>Sanz. amm.ve l.689/81 (capitaneria di porto) erario - Tesoreria Prov. Stato</t>
  </si>
  <si>
    <t>Verwaltungsstr. G.689/81 (Hafenkommando) Provinzialamt des Staatsschatzamtes</t>
  </si>
  <si>
    <t>Mag.rit pagamento l.689 (Capitaneria porto)</t>
  </si>
  <si>
    <t>Aufschl.versp.Zahl.G.689 (Hafenkommando)</t>
  </si>
  <si>
    <t>Recupero somme l.23/3/95 n.93(Capit.di porto)erario - tramite Tesoreria Prov.Stato</t>
  </si>
  <si>
    <t>Einbr.Betr.G.23/3/95 N.93 (Hafenkommando) Provinzialamt des Staatsschatzamtes</t>
  </si>
  <si>
    <t>Sanz.amm.l.689/81(Min.Pol.Agr.-isp.rip.fores)erario tramite  Tesoreria Prov. Stato</t>
  </si>
  <si>
    <t>Verw.Strafe G.689/81 (Landwirtsch.Min.-Forstinsp.) Provinzialamt des Staatsschatzamtes</t>
  </si>
  <si>
    <t>Magg.rit.pag.l.689/81(Min.Agr.isp.rip.fores.)erario tramite Tesoreria Prov. Stato</t>
  </si>
  <si>
    <t>Aufschl.versp.Zahl.G.689/81 (Landwirtsch.Min.-Forstinsp.) Provinzialamt des Staatsschatzamtes</t>
  </si>
  <si>
    <t>Sanz.amm.l.689/81(Min.Pol.Agr.isp.rip.fores.)erario tramite  Tesoreria Prov. Stato</t>
  </si>
  <si>
    <t>Mag.rit.pag.l.689/81(Min.Pol.Agr-isp.rip.for)erario tramite Tesoreria Prov. Stato</t>
  </si>
  <si>
    <t>Aufschl.versp.Zahl.G.689/81 (Landwirtsch.Min.-Forstinsp. Provinzialamt des Staatsschatzamtes</t>
  </si>
  <si>
    <t>Sanzioni amm.ve l.689/81 (prefetture) erario -tramite Tesoreria Prov. Stato</t>
  </si>
  <si>
    <t>Verw.Strafe G.689/51 (Praefektur) Provinzialamt des Staatsschatzamtes</t>
  </si>
  <si>
    <t>Maggiorazione rit. pag. l.689/81 (prefettura)erario -tramite  Tesoreria Prov. Stato</t>
  </si>
  <si>
    <t>Aufschl.versp.Zahl. G.689/51 (Praefektur) Provinzialamt des Staatsschatzamtes</t>
  </si>
  <si>
    <t>Sanzione amministrativa l.24/11/1981 n,689 circoscrizione aeroportuale</t>
  </si>
  <si>
    <t>Verwaltungsstrafe G.24/11/1981 NR.689 Flughafenbereich</t>
  </si>
  <si>
    <t>Maggiorazione ritardato pagamento l.689/81 circoscrizione aeroportuale</t>
  </si>
  <si>
    <t>Aufschlag verspaetete Zahlung G.689/81 Flughafenbereich</t>
  </si>
  <si>
    <t>Sanz. amm. l.24/11/1981, n.689 (regione) Tesoreria regionale siciliana</t>
  </si>
  <si>
    <t>Verw.Strafe G.24/11/1981 NR.689 (Region) Regionalschatzamt Sizilien</t>
  </si>
  <si>
    <t>Sanzione amministrativa l.689/81 (regione) - comunita' montana</t>
  </si>
  <si>
    <t>Verwaltungsstrafe G.689/81 (Region) - Berggemeinschaft</t>
  </si>
  <si>
    <t>Maggiorazione ritardato pagamento l. 689/81 (regione) - comunita' montana</t>
  </si>
  <si>
    <t>Aufschlag verspaetete Zahlung G.689/81 (Region) - Berggemeinschaft</t>
  </si>
  <si>
    <t>Recupero spese l.689/81 amministrazione regionale</t>
  </si>
  <si>
    <t>Speseneinbringung G.689/81 Regionalverwaltung</t>
  </si>
  <si>
    <t>Sanz. amm.ve l.689/81 (U.P.I.C.A.) erario tramite Tesoreria Prov. Stato</t>
  </si>
  <si>
    <t>Verw.Strafe G.689/81 (UPICA) Provinzialamt des Staatsschatzamtes</t>
  </si>
  <si>
    <t>Mag. rit. pag. l.689/91 (U.P.I.C.A.) erario tramite Tesoreria Prov. Stato</t>
  </si>
  <si>
    <t>Aufschl.versp.Zahl.G.689/81 (UPICA) Provinzialamt des Staatsschatzamtes</t>
  </si>
  <si>
    <t>Rec. spese. l.689/81 (U.P.I.C.A.) erario tramite Tesoreria Prov. Stato</t>
  </si>
  <si>
    <t>Speseneinbringung G.689/81 (UPICA) Provinzialamt des Staatsschatzamtes</t>
  </si>
  <si>
    <t>Sanz. amm. l.689/81(Direzione Prov. Lavoro) erario tramite Tesoreria Prov. Stato</t>
  </si>
  <si>
    <t>Mag. rit. pagamento l.689/81(dir.prov.lavoro)erario tramite Tesoreria Prov. Stato</t>
  </si>
  <si>
    <t>Aufschl.versp.Zahl. G.689/81 (Landesarbeitsdirektion) Provinzialamt des Staatsschatzamtes</t>
  </si>
  <si>
    <t>Rec.somme l.24/11/81 n.689(uff.prov.mot.civ.)erario tramite Tesoreria Prov. Stato</t>
  </si>
  <si>
    <t>Speseneinbringung G.24/11/81 NR.689 (Landesmotor.Amt) Provinzialamt des Staatsschatzamtes</t>
  </si>
  <si>
    <t>Sanzione amministrativa l.24/11/1981 n.689 istituto autonomo case popolari</t>
  </si>
  <si>
    <t>Verwaltungsstrafe G.24/11/1981 NR.689 Autonomes Volkswohnbauinstitut</t>
  </si>
  <si>
    <t>Maggiorazione ritardato pagamento l.24/11/81 istituto autonomo case popolari</t>
  </si>
  <si>
    <t>Aufschlag verspaetete Zahlung G.24/11/81 Autonomes Volkswohnbauinstitut</t>
  </si>
  <si>
    <t>Recupero spese l.24/11/81, n.689 consorzio di vigilanza urbana</t>
  </si>
  <si>
    <t>Speseneinbringung G.24/11/81, NR.689 Wachdienstkonsortium</t>
  </si>
  <si>
    <t>Sanzione amministrativa l.689/81- Ministero Sviluppo Economico - erario-tramite Tes.Prov.Stato</t>
  </si>
  <si>
    <t>Verwaltungsstrafe G.689/81-Ministerium Wirtschaftsentwicklung-Staat-mittels Prov.Schatzamt</t>
  </si>
  <si>
    <t>Maggiorazione ritardato pagamento l.689/81- Min.Sviluppo Economico - erario-tramite Tes.Prov.Stato</t>
  </si>
  <si>
    <t>Zuschlag verspaetete Zahlung G.689/81-Ministerium Wirtschaft.Entw.-Staat-mittels Prov.Schatzamt</t>
  </si>
  <si>
    <t>Recupero spese l.689/81- azienda di trasporto</t>
  </si>
  <si>
    <t>Speseneinbringung G.689/81 - Transportbetriebe</t>
  </si>
  <si>
    <t>Sanzione amministrativa l.24/11/1981 n.689 amm.ne auton. Monopoli di Stato</t>
  </si>
  <si>
    <t>Verwaltungsstrafe G.24/11/1981 NR.689 Autonome Verwaltung Staatsmonopole</t>
  </si>
  <si>
    <t>Maggiorazione ritardato pagamento l.689/81 amm.ne auton. Monopoli di Stato</t>
  </si>
  <si>
    <t>Aufschl.versp.Zahl.G.689/81 Autonome Verwaltung Staatsmonopole</t>
  </si>
  <si>
    <t>Sanzione amministrativa l.689/81 - azienda di trasporto</t>
  </si>
  <si>
    <t>Verwaltungsstrafe G.689/81 - Transportbetriebe</t>
  </si>
  <si>
    <t>Maggiorazione ritardato pagamento l.689/81 - azienda di trasporto</t>
  </si>
  <si>
    <t>Aufschlag verspaetete Zahlung G.689/81 - Transportbetriebe</t>
  </si>
  <si>
    <t>Dogane - tassa imbarco e sbarco passeggeri</t>
  </si>
  <si>
    <t>Zoll-Ein-u.Ausschiffungsgebuehr Fahrgaeste</t>
  </si>
  <si>
    <t>Sanz.amm.ve l.689 (Ministero dei Trasporti) Ferrovie dello Stato S.p.A.</t>
  </si>
  <si>
    <t>Verwaltungsstrafe G.689 (Transportministerium) Staatsbahnen AG</t>
  </si>
  <si>
    <t>Magg.rit.pag.l.689 (ministero dei trasporti) ferrovie dello stato spa</t>
  </si>
  <si>
    <t>Aufschlag verspaetete Zahlung G.689 (Transportministerium) Staatsbahnen AG</t>
  </si>
  <si>
    <t>Sanz.amm.ve l.689 (ministero dei trasporti) l.F.I. S.p.A. Arezzo</t>
  </si>
  <si>
    <t>Verwaltungsstrafe G.689 (Transportministerium)  L.F.I. AG Arezzo</t>
  </si>
  <si>
    <t>Magg.rit.pag.l.689 (ministero dei trasporti) l.F.I. S.p.A. Arezzo</t>
  </si>
  <si>
    <t>Aufschlag verspaetete Zahlung G.689 (Transportministerium) L.F.I. AG Arezzo</t>
  </si>
  <si>
    <t>Sanz.amm.ve l.689 (Ministero dei Trasporti) A.C.T. ferrovie reggiane di Bologna</t>
  </si>
  <si>
    <t>Verwaltungsstrafe G.689 (Transportministerium) A.C.T. Eisenbahn Reggiane di Bologna</t>
  </si>
  <si>
    <t>Magg.rit.pag.l.689 (Ministero dei Trasporti) a.c.t. ferrovie reggiane di Bologna</t>
  </si>
  <si>
    <t>Aufschl.versp.Zahl.G.689 (Transportministerium) A.C.T. Eisenbahn Reggiane di Bologna</t>
  </si>
  <si>
    <t>Sanz amm ve l 689/81 azienda regionale per il diritto alla studio universitario</t>
  </si>
  <si>
    <t>Verw.Strafe G.689/81 Reg.Verwaltung Recht auf Universitaetsstudium</t>
  </si>
  <si>
    <t>Magg. rit. pag. l 689/81 azienda regionale per il diritto alla studio universitario</t>
  </si>
  <si>
    <t>Aufschl.versp.Zahl.G.689/81 Reg.Verwaltung Recht auf Universitaetsstudium</t>
  </si>
  <si>
    <t>Dogane - tassa erar. sulle merci imbarcate</t>
  </si>
  <si>
    <t>Zoll-Staatsgebuehr Verladung Waren</t>
  </si>
  <si>
    <t>Dogane - tasse portuali sulle merci</t>
  </si>
  <si>
    <t>Zoll-Hafengebuerh auf Waren</t>
  </si>
  <si>
    <t>Dogane - diritto stazionamento natanti</t>
  </si>
  <si>
    <t>Zoll-Gebuehr Abstellung Boote</t>
  </si>
  <si>
    <t>Dogane-diritto stazionam. natanti sanz. pec.</t>
  </si>
  <si>
    <t>Zoll-Gebuehr Abstellung Boote Geldstrafe</t>
  </si>
  <si>
    <t>Dogane - altre tasse e diritti marittimi</t>
  </si>
  <si>
    <t>Zoll-and.Schifffahrtsgebuehren u.-Steuern</t>
  </si>
  <si>
    <t>Dogane-altre tasse diritti maritt. sanz. pec.</t>
  </si>
  <si>
    <t>Zoll-and.Schifffahrtsgebuehren u.-Steuern Geldstrafe</t>
  </si>
  <si>
    <t>Dogane - tasse e diritti marittimi</t>
  </si>
  <si>
    <t>Zoll-Schifffahrtsgebuehren u.-Steuern</t>
  </si>
  <si>
    <t>Imposta sul reddito prod. da imprese estere controllate art.127 bis soggetti IRPEG - imposta</t>
  </si>
  <si>
    <t>Steuer auf Einkommen von ausl.Kontoll.Unternehmen Art.127bis IRPEG Subjekte-Steuer</t>
  </si>
  <si>
    <t>Imposta sul reddito prod. da imprese estere controllate art.127 bis soggetti IRPEG - interessi</t>
  </si>
  <si>
    <t>Steuer auf Einkommen von ausl.Kontoll.Unternehmen Art.127bis IRPEG Subjekte-Zinsen</t>
  </si>
  <si>
    <t>Imposta sul reddito prod. da imprese estere controllate art.127 bis soggetti IRPEG - sanzione</t>
  </si>
  <si>
    <t>Steuer auf Einkommen von ausl.Kontoll.Unternehmen Art.127bis IRPEG Subjekte-Strafe</t>
  </si>
  <si>
    <t>Imp. sost. IRPEG e IRAP fondi trasf. al fondo per rischi bancari gen. art.22 l.342/00 imposta</t>
  </si>
  <si>
    <t>Ersatzst.IRPEG+IRAP Fonds Uebertr.auf allg.Bankrisikofond Art.22 G.342/00 Steuer</t>
  </si>
  <si>
    <t>Imp. sost. IRPEG e IRAP fondi trasf. al fondo per rischi bancari gen. art.22 l.342/00 interessi</t>
  </si>
  <si>
    <t>Ersatzst.IRPEG+IRAP Fonds Uebertr.auf allg.Bankrisikofond Art.22 G.342/00 Zinsen</t>
  </si>
  <si>
    <t>Dogane - recuperi per infrazioni alla normativa comunitaria</t>
  </si>
  <si>
    <t>Zoll-Einbringung Verletzung der Gemeinschaftsnormen</t>
  </si>
  <si>
    <t>Imp. sost. IRPEG e IRAP fondi trasf. al fondo per rischi bancari gen. art.22 l.342/00 sanzione</t>
  </si>
  <si>
    <t>Ersatzst.IRPEG+IRAP Fonds Uebertr.auf allg.Bankrisikofond Art.22 G.342/00 Strafe</t>
  </si>
  <si>
    <t>Diritti di cancelleria e segreteria giudiziaria riscossi mezzo ruolo</t>
  </si>
  <si>
    <t>Mit Hebeliste eingehobene Gerichtskanzlei- und Sekretariatsgebühren</t>
  </si>
  <si>
    <t>Rec.cred.somme connesse,liquid.Corte conti,sent.o ord.,per danno erar</t>
  </si>
  <si>
    <t>Einbr.Guthaben,liquidiert von Rechnungshof ,mit Urteil, Staatsschaden</t>
  </si>
  <si>
    <t>Sanzioni infrazioni D.P.R. 11/7/1980 n.753</t>
  </si>
  <si>
    <t>Strafen Verstoss gegen D.P.R. 11/7/1980 Nr. 753</t>
  </si>
  <si>
    <t>Magg. per ritardato pagam. D.P.R. 11.7.80. n.753</t>
  </si>
  <si>
    <t>Aufschlag verspaetete Zahlung D.P.R. 11/7/1980, Nr. 753</t>
  </si>
  <si>
    <t>Addebito ferroviario D.P.R. 11.7.80 n.753</t>
  </si>
  <si>
    <t>Staatsbahnen-Lastschriftanzeige DPR 11/7/1980 Nr. 753</t>
  </si>
  <si>
    <t>Recupero spese D.P.R.  11.7.80 n. 753</t>
  </si>
  <si>
    <t>Speseneinbringung D.P.R. 11/7/1980, Nr. 753</t>
  </si>
  <si>
    <t>Recupero spese l. 689/81 (ufficio provinciale industria e commercio) U.S.L.</t>
  </si>
  <si>
    <t>Speseneinbringung G.689/81 (Landesamt f.Industrie u.Handel) U.S.L.</t>
  </si>
  <si>
    <t>Sanzioni amm.ve interessi maggiore rateazione</t>
  </si>
  <si>
    <t>Verw.Strafe Zinsen Mehrratenaufteilung</t>
  </si>
  <si>
    <t>Dogane-quote prov.pers.pubbl.sic.sanz. pecun.</t>
  </si>
  <si>
    <t>Zoll-Beitrag zu Gunsten Personal oeff.Sicherheit Geldstrafe</t>
  </si>
  <si>
    <t>Reg.sanz.iva ex art15 d.l.218 19/06/97-inter.</t>
  </si>
  <si>
    <t>Reg.Strafe MwSt.ex Art.15 GD.218 19/6/97-Zinsen</t>
  </si>
  <si>
    <t>Reg.sanz.I.V.A. ex art15 d.l.218 19/6/97-access.</t>
  </si>
  <si>
    <t>Reg.Strafe MwSt.ex Art.15 GD.218 19/6/97-Nebenspesen</t>
  </si>
  <si>
    <t>Reg.sanz.I.V.A. ex art15 d.l.218 19/6/97-san.pec</t>
  </si>
  <si>
    <t>Reg.Strafe MwSt.ex Art.15 GD.218 19/6/97-Geldstrafe</t>
  </si>
  <si>
    <t>Reg.sanz.iva ex art15 d.l.218 19/06/97</t>
  </si>
  <si>
    <t>Reg.Strafe MwSt.ex Art.15 GD.218 19/6/97</t>
  </si>
  <si>
    <t>Integrazione I.V.A., d.l. 230/1996, art.4 comma 7 imposta</t>
  </si>
  <si>
    <t>MwSt Integrierung, GD.230/1996, Art. 4 Absatz 7 Steuer</t>
  </si>
  <si>
    <t>Studi di settore - adeguamento I.V.A. - imposta</t>
  </si>
  <si>
    <t>Fachstudien - MwSt Anpassung - Steuer</t>
  </si>
  <si>
    <t>I.V.A. adeguam. concordato prev. -d.l. 269/2003 art.33, c.7 bis imposta</t>
  </si>
  <si>
    <t>MwSt praev.vereinbarte Anpassung-GD 269/03 Art.33 Abs.7 bis Steuer</t>
  </si>
  <si>
    <t>Integrazione I.V.A., d.l. 230/1996, art.4 comma 7 interessi</t>
  </si>
  <si>
    <t>MwSt Integrierung, GD.230/1996, Art. 4 Absatz 7 Zinsen</t>
  </si>
  <si>
    <t>Integrazione I.V.A., d.l. 230/1996, art.4 comma 7 sanzione</t>
  </si>
  <si>
    <t>MwSt Integrierung, GD.230/1996, Art. 4 Absatz 7 Strafe</t>
  </si>
  <si>
    <t>I.V.A. adeguam. concordato prev. -d.l. 269/2003 art.33, c.7 bis sanzione</t>
  </si>
  <si>
    <t>MwSt praev.vereinbarte Anpassung-GD 269/03 Art.33 Abs.7 bis Strafe</t>
  </si>
  <si>
    <t>Studi di settore - adeguamento I.V.A. - sanzione</t>
  </si>
  <si>
    <t>Fachstudien - MwSt Anpassung - Strafe</t>
  </si>
  <si>
    <t>I.V.A. adeguam. concordato prev. -d.l. 269/2003 art.33, c.7 bis interessi</t>
  </si>
  <si>
    <t>MwSt praev.vereinbarte Anpassung-GD 269/03 Art.33 Abs.7 bis Zinsen</t>
  </si>
  <si>
    <t>Register Hypothekarsteuer Nebenspesen</t>
  </si>
  <si>
    <t>Registro imposte ipotecarie sanz. pecuniarie</t>
  </si>
  <si>
    <t>Studi di settore - adeguamento I.V.A. - interessi</t>
  </si>
  <si>
    <t>Fachstudien - MwSt Anpassung - Zinsen</t>
  </si>
  <si>
    <t>Register Hypothekarsteuer  Geldstrafe</t>
  </si>
  <si>
    <t>Sanzione pecuniaria IRPEF - definizione agevolata</t>
  </si>
  <si>
    <t>Sanzione pecuniaria ILOR - definizione agevolata</t>
  </si>
  <si>
    <t>Sanzione pecuniaria IRPEG - definizione agevolata</t>
  </si>
  <si>
    <t>Sanzione pecuniaria imposta sostitutiva - definizione agevolata</t>
  </si>
  <si>
    <t>Sanzione pecuniaria imposta sul patrimonio netto delle entrate - definizione agevolata</t>
  </si>
  <si>
    <t>Sanzione pecuniaria altre imposte dirette - definizione agevolata</t>
  </si>
  <si>
    <t>Sanz. pecuniaria contrib.straordinario per l'Europa-definizione agev.</t>
  </si>
  <si>
    <t>Sanz.pecuniaria contrib. per prestazione del S.S.N. definizione agev.</t>
  </si>
  <si>
    <t>Sanzione pecuniaria sostituti d'imposta - definizione agevolata</t>
  </si>
  <si>
    <t>Sanzione pecuniaria addizionale reg. all'IRPEF-definizione agevolata</t>
  </si>
  <si>
    <t>sanzione pecuniaria IRAP - definizione agevolata</t>
  </si>
  <si>
    <t>Sanzione pecuniaria I.V.A.</t>
  </si>
  <si>
    <t>Recupero credito di imposta d.lgs.n. 344/2003 art.3 c.4</t>
  </si>
  <si>
    <t>Rueckholung steuerguthaben leg.dekr.344/2003 Art.3 P.4</t>
  </si>
  <si>
    <t>Recupero credito di imposta d.lgs.n. 344/2003 art.3 c.4 - interessi</t>
  </si>
  <si>
    <t>Rueckholung steuerguthaben leg.dekr.344/2003 Art.3 P.4 - zinsen</t>
  </si>
  <si>
    <t>Recupero credito d' imposta d.lgs.n. 344/2003 art.3 c.4 - sanzione</t>
  </si>
  <si>
    <t>Rueckholung steuerguthaben leg.dekr.344/2003 Art.3 P.4 - strafgeld</t>
  </si>
  <si>
    <t>Recupero credito di imposta l.266/2005 art.1 c.103</t>
  </si>
  <si>
    <t>Rueckholung steuerguthaben ges.266/2005 Art.1 P.103</t>
  </si>
  <si>
    <t>Recupero credito di imposta l.266/2005 art.1 c.103 - interessi</t>
  </si>
  <si>
    <t>Rueckholung steuerguthaben ges.266/2005 Art.1 P.103 - zinsen</t>
  </si>
  <si>
    <t>Recupero credito di imposta l.266/2005 art.1 c.103 - sanzione</t>
  </si>
  <si>
    <t>Rueckholung steuerguthaben ges.266/2005 Art.1 P.103 - strafgeld</t>
  </si>
  <si>
    <t>Recupero credito di imposta l.289/2002 art.61 c.13 fondi 2006</t>
  </si>
  <si>
    <t>Rueckh. steuerguthaben ges.289/2002 Art.61 C.13 fonds 2006</t>
  </si>
  <si>
    <t>Recupero credito d' imposta l.289/2002 art.61 c.13 fondi 2006 - interessi</t>
  </si>
  <si>
    <t>Rueckh. steuerguthaben ges.289/2002 Art.61 C.13 fonds 2006 - zinsen</t>
  </si>
  <si>
    <t>Recupero credito di imposta l.289/2002 art.61 c.13 fondi 2006 - sanzione</t>
  </si>
  <si>
    <t>Rueckh. steuerguthaben ges.289/2002 Art.61 C.13 fonds 2006 - strafgeld</t>
  </si>
  <si>
    <t>Rec.cred.imp riserve matematiche rami vita d.l.209/2002 art.1 c.2</t>
  </si>
  <si>
    <t>Rueckh. Stguth. Deckungsrueckstellungen leben ges.209/2002 Art.1 P.2</t>
  </si>
  <si>
    <t>Rec.cred.imp. riserve matematiche d.l.209/2002 art.1 c.2 - interessi</t>
  </si>
  <si>
    <t>Rueckh. Stguth. Deckungsrueckstellungen ges.209/2002 Art.1 P.2 - zinsen</t>
  </si>
  <si>
    <t>Rec.cred.imp. riserve matemat. rami vita d.l.209/2002 art.1 c.2 - sanzione</t>
  </si>
  <si>
    <t>Rueckh. Stguth. Deck.rueckstellungen ges.209/2002 Art.1 P.2 - strafgeld</t>
  </si>
  <si>
    <t>Unterhaltungssteuer</t>
  </si>
  <si>
    <t>I.V.A. forfettaria connessa all' imposta sugli intrattenimenti</t>
  </si>
  <si>
    <t>Mehrwertsteuerpauschale für Abgaben auf Unterhaltung</t>
  </si>
  <si>
    <t>Imposta sugli intrattenimenti - interessi</t>
  </si>
  <si>
    <t>Unterhaltungssteuer - Zinsen</t>
  </si>
  <si>
    <t>Imposta sugli intrattenimenti - sanzioni</t>
  </si>
  <si>
    <t>Unterhaltungssteuer - Strafen</t>
  </si>
  <si>
    <t>Sanzione pecuniaria imposte sulle successioni e donazione</t>
  </si>
  <si>
    <t>Sanzione pecuniaria invim</t>
  </si>
  <si>
    <t>Geldstrafe INVIM</t>
  </si>
  <si>
    <t>Sanzione pecuniaria imposta sull'incremento di valore degli immobili</t>
  </si>
  <si>
    <t>Sanzione pecuniaria imposte e tasse ipotecarie e catastali</t>
  </si>
  <si>
    <t>Credito imp. maturato anno 2003 l.289/02 art.62 c.1 lett. c -capitale</t>
  </si>
  <si>
    <t>Steuerguth.angereift Jahr 2003 G.289/02 Art.62 Abs.1 Buchst.C-Kapital</t>
  </si>
  <si>
    <t>Credito imp. maturato anno 2003 l.289/02 art.62 c.1 lett. c-interessi</t>
  </si>
  <si>
    <t>Steuerguth.angereift Jahr 2003 G.289/02 Art.62 Abs.1 Buchst.C-Zinsen</t>
  </si>
  <si>
    <t>Credito imp. maturato anno 2003 l.289/02 art. 62 c.1 lett. c-sanzioni</t>
  </si>
  <si>
    <t>Steuerguth.angereift Jahr 2003 G.289/02 Art.62 Abs.1 Buchst.C-Strafen</t>
  </si>
  <si>
    <t>Sanzione pecuniaria imposta di bollo</t>
  </si>
  <si>
    <t>Credito imp. maturato anno 2004 l.289/02 art.62 c.1 lett. c.capitale</t>
  </si>
  <si>
    <t>Steuerguth. aus Jahr 2004 G.289/02 Art.62 Abs.1 Buchst.Ckapital</t>
  </si>
  <si>
    <t>Credito imposta anno 2005 - l.289/2002, art.62,c.1,lett.c imposta</t>
  </si>
  <si>
    <t>Steuerguthaben Jahr 2005-G.289/2002, Art.62, Abs.1, Bst.C Steuer</t>
  </si>
  <si>
    <t>Credito imposta anno 2006 - l.289/2002, art.62,c.1,lett.c imposta</t>
  </si>
  <si>
    <t>Steuerguthaben Jahr 2006-G.289/2002, Art.62, Abs.1, Bst.C Steuer</t>
  </si>
  <si>
    <t>Cred.imp.appar.inf. maturato dal 12/02/03 art13 c5 l.n. 388/00 capit.</t>
  </si>
  <si>
    <t>Steuerguth. angereift ab 12/02/03 Art. 13 Abs.5 G.NR. 388/00 Kapital</t>
  </si>
  <si>
    <t>Credito imp.prodotti edit.maturato da 12/02/03 d.m. 07/02/03-capitale</t>
  </si>
  <si>
    <t>Steuerguth. Verlagsprodukte angereift ab 12/02/03 M.D. 07/02/03-Kapital</t>
  </si>
  <si>
    <t>Mag.cred.imp. utilizzato imp. teler l.448/98 art. 8 c.10 l.f-capitale</t>
  </si>
  <si>
    <t>Zuschl.Steuerguth. fuer St.Teler. G.448/98 Art.8 Abs.10 B.F-Kapital</t>
  </si>
  <si>
    <t>Cred.imp.vend. ambulanze-mezzi antincendio-d.l. 269/03 art.20 capitale</t>
  </si>
  <si>
    <t>Steuerguth. Verk.Ambulanz.-Feuerbek.Mittel-GD.269/03 Art.20-Kapital</t>
  </si>
  <si>
    <t>Credito imp.maturato anno 2004 l.289/02 art.62 c.1 lett. c.-interessi</t>
  </si>
  <si>
    <t>Steuerguth. angereift Jahr 2004 G.289/02 Art.62 Abs.1 Buchst.C-Zinsen</t>
  </si>
  <si>
    <t>Credito imp. maturato anno 2004 l.289/02 art.62 c.1 lett. c.sanzioni</t>
  </si>
  <si>
    <t>Steuerguth. aus Jahr 2004 G.289/02 Art.62 Abs.1 Buchst.C Strafen</t>
  </si>
  <si>
    <t>Cred.imp.appar.inf.maturato dal 12/02/03 art.13 c.5 l.n.388/00 inter.</t>
  </si>
  <si>
    <t>Steuerguth. angereift ab 12/02/03 Art. 13 Abs.5 G.Nr. 388/00 Zinsen</t>
  </si>
  <si>
    <t>Cred.imp.appar. inf.maturato dal 12/02/03 art.13 c.5 l.n.388/00 sanz.</t>
  </si>
  <si>
    <t>Steuerguth.unf.ger. angereift ab 12/02/03 Art.13 Abs.5 G.NR.388/00 Strafe</t>
  </si>
  <si>
    <t>Credito imp.prodotti edit.maturato da 12/02/03 d.m.07/02/03-interessi</t>
  </si>
  <si>
    <t>Steuerguth. Verlagsprodukte angereift ab 12/02/03 M.D. 07/02/03-Zinsen</t>
  </si>
  <si>
    <t>Credito imp.prodotti edit.maturato da 12/02/03 d.m. 07/02/03-sanzioni</t>
  </si>
  <si>
    <t>Steuerguth. Verlagsprodukte angereift ab 12/02/03 M.D. 07/02/03-Strafen</t>
  </si>
  <si>
    <t>Credito imposta anno 2006 - l.289/2002, art.62,c.1,lett.c sanzione</t>
  </si>
  <si>
    <t>Steuerguthaben Jahr 2006-G.289/2002, Art.62, Abs.1, BST.C Strafe</t>
  </si>
  <si>
    <t>Magg.cred.imp.utilizz.reti teler. l448/98 art 8 c.10 lett.f-interessi</t>
  </si>
  <si>
    <t>Zuschl.Steuerguth. Teler.Netze G.448/98 Art.8 Abs.10 BST.F - Zinsen</t>
  </si>
  <si>
    <t>Credito imposta anno 2005 - l.289/2002, art.62,c.1,lett.c interessi</t>
  </si>
  <si>
    <t>Steuerguthaben Jahr 2005-G.289/2002, Art.62, Abs.1, BST.C Zinsen</t>
  </si>
  <si>
    <t>Magg.cred.imp.utilizz. reti teler. l.448/98 art. 8 c.10 lett. f-sanz.</t>
  </si>
  <si>
    <t>Zuschl.Steuerguth. Teler.Netze G.448/98 Art.8 Abs.10 BST.F - Strafen</t>
  </si>
  <si>
    <t>Cred.imp.vend. ambulanze-mezzi antincendio-d.l.269/03 art.20 interessi</t>
  </si>
  <si>
    <t>Steurgut. Verk.Ambulanz-Brandschutzmittel-GD269/03 Art.20 Zinsen</t>
  </si>
  <si>
    <t>Cred. imp.vendita ambulanze-mezzi antincendio-d.l. 269/03 art. 20 sanz.</t>
  </si>
  <si>
    <t>Steurgut. Verk.Ambulanz.-Feuerbek.Mittel-GD.269/03 Art.20-Strafe</t>
  </si>
  <si>
    <t>Credito imposta anno 2005 - l.289/2002, art.62,c.1,lett.c sanzione</t>
  </si>
  <si>
    <t>Steuerguthaben Jahr 2005-G.289/2002, Art.62, Abs.1, BST.C Strafe</t>
  </si>
  <si>
    <t>Credito imposta anno 2006 - l.289/2002, art.62,c.1,lett.c interessi</t>
  </si>
  <si>
    <t>Steuerguthaben Jahr 2006-G.289/2002, Art.62, Abs.1, BST.C Zinsen</t>
  </si>
  <si>
    <t>Sanz.pecuniaria imposta sulle assicurazioni priv.e contratti vitalizi</t>
  </si>
  <si>
    <t>Cred.imp.inv.campagne pubbl.loc.fondi 2003 l.289/02 art.61 c13 capit.</t>
  </si>
  <si>
    <t>Steuerguth. oeffentl.Kampagnen Fonds 2003 G.289/02 Art.61 Abs.13 Kapital</t>
  </si>
  <si>
    <t>Cred.imp.inv.campagne pubbl.loc.fondi 2004 l289/02 art61 c13-capitale</t>
  </si>
  <si>
    <t>Steuerguth. oeffentl.Kampagnen Fonds 2004 G.289/02 Art.61 ABS.13 Kapital</t>
  </si>
  <si>
    <t>Cred.imp.invest.campagne pubbl-fondi2005-l.289/02,a.61,c.13 imposta</t>
  </si>
  <si>
    <t>Steuerguth.Invest.oeff.Kampagnen-2005-G.289/02,Art61,Abs.13 Steuer</t>
  </si>
  <si>
    <t>Cred.imp.inv.aree svant.2003-l.289/02 art62 c.1 lett.c III p-capitale</t>
  </si>
  <si>
    <t>Steuerguth. benacht.Gebiete Jahr 2003-G.289/02 Art.62 Abs.1 Bst.C III P -Kapital</t>
  </si>
  <si>
    <t>Cred.imp.inv.aree svant. 2004-l.289/02 art.62 c1 lettc  III p-capitale</t>
  </si>
  <si>
    <t>Steuerguth. benacht.Gebiete Jahr 2004-G.289/02 Art.62 Abs.1 Bst.C III P -Kapital</t>
  </si>
  <si>
    <t>Cred.imp.invest.aree svantag-2005-l.289/02,a.62,c.1,l.c,t.p imposta</t>
  </si>
  <si>
    <t>Steuerguth.Invest.benacht.Gebiete-2005-G.289/02,Art.62,Abs.1,B.C,T.P Steuer</t>
  </si>
  <si>
    <t>Cred.imp.invest.aree svantag-2006-l.289/02,a.62,c.1,l.c,t.p imposta</t>
  </si>
  <si>
    <t>Steuerguth.Invest.benacht.Gebiete-2006-G.289/02,Art.62,Abs.1,B.C,T.P Steuer</t>
  </si>
  <si>
    <t>Cred.imp.in favore soc. sportive -2005-l.350/03,a.4,c.200 imposta</t>
  </si>
  <si>
    <t>Steuerguth.zugunsten Sportges.-2005-G.350/03,Art.4,Abs.200 Steuer</t>
  </si>
  <si>
    <t>Cred.imp.in favore soc. sportive -2005-l.350/03,a.4,c.200 interessi</t>
  </si>
  <si>
    <t>Steuerguth.zugunsten Sportges.-2005-G.350/03,Art.4,Abs.200 Zinsen</t>
  </si>
  <si>
    <t>Cred.imp.inv.campagne pubbl.loc.fondi 2003 l.289/02 art61 c13-inter.</t>
  </si>
  <si>
    <t>Steuerguth. oeffentl..Kampagnen Fonds 2003 G.289/02 Art.61 Abs.13 Zinsen</t>
  </si>
  <si>
    <t>Cred.imp. inv.campagne pubbl.loc.fondi 2003 l.289/02 art.61 c.13 sanz</t>
  </si>
  <si>
    <t>Steuerguth.Inv. Werbekamp. Fonds 2003 G.289/02 Art.61 Abs.13 Strafe</t>
  </si>
  <si>
    <t>Cred.imp.inv.campagne pubbl.loc.fondi 2004 l.289/02 art61 c13-inter.</t>
  </si>
  <si>
    <t>Steuerguth. oeffentl..Kampagnen Fonds 2004 G.289/02 Art.61 Abs.13 Zinsen</t>
  </si>
  <si>
    <t>Cred.imp.inv.campagne pubbl.loc.fondi 2004 l.289/02 art.61 c.13 sanz.</t>
  </si>
  <si>
    <t>Steuerguth.Inv. Werbekamp. Fonds 2004 G.289/02 Art.61 Abs.13 Strafe</t>
  </si>
  <si>
    <t>Cred.imp.inv.aree svant.2003-l.289/02 art.62 c.1 lett.c III p- inter.</t>
  </si>
  <si>
    <t>Steuerguth. benacht.Gebiete Jahr 2003-G.289/02 Art.62 Abs.1 Bst.C III P -Zinsen</t>
  </si>
  <si>
    <t>Cred.imp.invest.aree svantag-2005-l.289/02,a.62,c.1,l.c,t.p sanzione</t>
  </si>
  <si>
    <t>Steuerguth.Invest.benacht.Gebiete-2005-G.289/02,Art.62,Abs.1,B.C,T.P Strafe</t>
  </si>
  <si>
    <t>Cred.imp.invest.aree svantag-2006-l.289/02,a.62,c.1,l.c,t.p interessi</t>
  </si>
  <si>
    <t>Steuerguth.Invest.benacht.Gebiete-2006-G.289/02,Art.62,Abs.1,B.C,T.P Zinsen</t>
  </si>
  <si>
    <t>Cred.imp.invest.campagne pubbl-fondi2005-l.289/02,a.61,c.13 interessi</t>
  </si>
  <si>
    <t>Steuerguth.Invest.oeff.Kampagnen-2005-G.289/02,Art.61,ABS.13 Zinsen</t>
  </si>
  <si>
    <t>Cred.imp.inv.aree svant. 2003-l.289/02 art.62 c1 lettc III p-sanzioni</t>
  </si>
  <si>
    <t>Steuerguth. benacht.Gebiete Jahr 2003-G.289/02 Art.62 Abs.1 Bst.C III P -Strafen</t>
  </si>
  <si>
    <t>Cred.imp.inv.aree svant.2004-l.289/02 art.62 c1 lettc  III p-interessi</t>
  </si>
  <si>
    <t>Steuerguth. benacht.Gebiete Jahr 2004-G.289/02 Art.62 Abs.1 Bst.C III P -Zinsen</t>
  </si>
  <si>
    <t>Cred.imp.inv.aree svant.2004-l.289/02 art62 c.1 lett.c III p-sanzioni</t>
  </si>
  <si>
    <t>Steuerguth. benacht.Gebiete Jahr 2004-G.289/02 Art.62 Abs.1 Bst.C III P -Strafen</t>
  </si>
  <si>
    <t>Cred.imp.invest.aree svantag-2006-l.289/02,a.62,c.1,l.c,t.p sanzione</t>
  </si>
  <si>
    <t>Steuerguth.Invest.benacht.Gebiete-2006-G.289/02,Art.62,Abs.1,B.C,T.P Strafe</t>
  </si>
  <si>
    <t>Cred.imp.invest.campagne pubbl-fondi2005-l.289/02,a.61,c.13 sanzione</t>
  </si>
  <si>
    <t>Steuerguth.Invest.oeff.Kampagnen-2005-G.289/02,Art.61,Abs.13 Strafe</t>
  </si>
  <si>
    <t>Cred.imp.invest.aree svantag-2005-l.289/02,a.62,c.1,l.c,t.p interessi</t>
  </si>
  <si>
    <t>Steuerguth.Invest.benacht.Gebiete-2005-G.289/02,Art.62,Abs.1,B.C,T.P Zinsen</t>
  </si>
  <si>
    <t>Cred.imp.in favore soc. sportive -2005-l.350/03,a.4,c.200 sanzione</t>
  </si>
  <si>
    <t>Steuerguth.zugunsten Sportges.-2005-G.350/03,Art.4,Abs.200 Strafe</t>
  </si>
  <si>
    <t>Sanzione pecuniaria imposta sugli spettacoli</t>
  </si>
  <si>
    <t>Cred.imp.su riserve matem. rami vita - d.l. 209/02 a.1 c.2 imposta</t>
  </si>
  <si>
    <t>Steuerguth.auf Mathem.Reserve Lebens.-GD.209/02 Art.1 Abs.2 Steuer</t>
  </si>
  <si>
    <t>Ecc.versam.riten.lav.dip., assim.e ass.fisc.da dich.770 semp imposta</t>
  </si>
  <si>
    <t>Uebersch.Zahl.Einbeh.abh.Arb.,gleichgest. aus Erkl.770 Einf Steuer</t>
  </si>
  <si>
    <t>Ecc.versam.riten.lav.aut.,provvig., red.div.da dich.770 semp imposta</t>
  </si>
  <si>
    <t>Uebersch.Zahl.Einbeh.Selbst.Arb.,Prov., versch.Eink.aus Erkl.770 Einf Steuer</t>
  </si>
  <si>
    <t>Eccedenza versam.rit. red. di capitale da dich. 770 ord. imposta</t>
  </si>
  <si>
    <t>Ueberschuss Zahl.Einbeh. Kapitaleink. aus Erkl.770 ORD. Steuer</t>
  </si>
  <si>
    <t>Credito imp. studi e consul. oper. di concentr.micro e pmi imposta</t>
  </si>
  <si>
    <t>Steuerguth. Studien und Berat. Micro und KMU Steuer</t>
  </si>
  <si>
    <t>Cred. da ritenute rest.da sost.imp.-interessi-d.l.143/2005 imposta</t>
  </si>
  <si>
    <t>Guth.aus Einbehalte von St.Subst.-Zinsen-GD.143/2005 Steuer</t>
  </si>
  <si>
    <t>Cred.da ritenute rest.da sost. imp -canoni-d.l. 143/2005 imposta</t>
  </si>
  <si>
    <t>Guth.aus Einbehalte von St.Subst.-Gebuehren-GD.143/2005 Steuer</t>
  </si>
  <si>
    <t>Cred. vers.C.S.S.N. su premi ass.rc legge 266/05 art. 1 c.103 imposta</t>
  </si>
  <si>
    <t>Guth.gezahl.CSSN Praemien Hpfl.vers. G.266/05 Art.1 Abs.103 Steuer</t>
  </si>
  <si>
    <t>Eccedenza versam.rit. red. di capitale da dich. 770 ord. interessi</t>
  </si>
  <si>
    <t>Ueberschuss Zahl.Einbeh. Kapitaleink. aus Erkl.770 ORD. Zinsen</t>
  </si>
  <si>
    <t>Cred. da ritenute rest.da sost.imp.-interessi-d.l.143/2005 interessi</t>
  </si>
  <si>
    <t>Guth.aus Einbehalte von St.Subst.-Zinsen-GD.143/2005 Zinsen</t>
  </si>
  <si>
    <t>Cred. da ritenute rest.da sost.imp.-interessi-d.l.143/2005 sanzione</t>
  </si>
  <si>
    <t>Guth.aus Einbehalte von St.Subst.-Zinsen-GD.143/2005 Strafe</t>
  </si>
  <si>
    <t>Credito imp. studi e consul. oper. di concentr.micro e pmi interessi</t>
  </si>
  <si>
    <t>Steuerguth. Studien und Berat. Micro und KMU  Zinsen</t>
  </si>
  <si>
    <t>Credito imp. studi e consul. oper. di concentr.micro e pmi sanzione</t>
  </si>
  <si>
    <t>Steuerguth. Studien und Berat. Micro und KMU  Strafe</t>
  </si>
  <si>
    <t>Ecc.versam.riten.lav.dip., assim.e ass.fisc.da dich.770 semp sanzione</t>
  </si>
  <si>
    <t>Ueberschuss Zahl.Einbeh.abh.Arb.,gleichgest. aus Erkl..770 Einf Strafe</t>
  </si>
  <si>
    <t>Ecc.versam.riten.lav.aut,provvig., red.div.da dich.770 semp interessi</t>
  </si>
  <si>
    <t>Ueberschuss Zahl.Einbeh.Selbst.Arb.,Prov., versch.Eink.aus Erkl.770 Einf Zinsen</t>
  </si>
  <si>
    <t>Cred.imp.su riserve matem. rami vita - d.l. 209/02 a.1 c.2 interessi</t>
  </si>
  <si>
    <t>Steuerguth.auf Mathem.Reserve Lebens.-GD.209/02 Art.1 ABS.2 Zinsen</t>
  </si>
  <si>
    <t>Cred.da ritenute rest.da sost. imp -canoni-d.l. 143/2005 interessi</t>
  </si>
  <si>
    <t>Guth.aus Einbehalte von St.Subst.-Gebuehren-GD.143/2005 Zinsen</t>
  </si>
  <si>
    <t>Ecc.versam.riten.lav.aut.,provvig., red.div.da dich.770 semp sanzione</t>
  </si>
  <si>
    <t>Ueberschuss Zahl.Einbeh.Selbst.Arb.,Prov., versch.Eink.aus Erkl.770 Einf  Strafe</t>
  </si>
  <si>
    <t>Cred.imp.su riserve matem. rami vita - d.l. 209/02 a.1 c.2 sanzione</t>
  </si>
  <si>
    <t>Steuerguth.auf Mathem.Reserve Lebens.-GD.209/02 Art.1 ABS.2 Strafe</t>
  </si>
  <si>
    <t>Cred.da ritenute rest.da sost. imp -canoni-d.l. 143/2005 sanzione</t>
  </si>
  <si>
    <t>Guth.aus Einbehalte von St.Subst.-Gebuehren-GD.143/2005 Strafe</t>
  </si>
  <si>
    <t>Ecc.versam.riten.lav.dip, assim.e ass.fisc.da dich.770 semp interessi</t>
  </si>
  <si>
    <t>Ueberschuss Zahl.Einbeh.Selbst.Arb.,Prov., versch.Eink.aus Erkl.770 Einf  Zinisen</t>
  </si>
  <si>
    <t>Eccedenza versam.rit. red. di capitale da dich. 770 ord. sanzione</t>
  </si>
  <si>
    <t>Ueberschuss Zahl.Einbeh. Kapitaleink. aus ErklL.770 Ord. Strafe</t>
  </si>
  <si>
    <t>Sanzione pecuniaria tasse sulle concessioni governative</t>
  </si>
  <si>
    <t>Cred. vers.C.S.S.N. su premi ass.rc legge 266/05 art. 1 c.103 interessi</t>
  </si>
  <si>
    <t>Guth.gezahl.CSSN Praemien Hpfl.vers. G.266/05 Art.1 Abs.103 Zinsen</t>
  </si>
  <si>
    <t>Cred. vers.C.S.S.N. su premi ass.rc legge 266/05 art. 1 c.103 sanzione</t>
  </si>
  <si>
    <t>Guth.gezahl.CSSN Praemien Hpfl.vers. G.266/05 Art.1 Abs.103 Strafe</t>
  </si>
  <si>
    <t>Credito imposta ritenute redditi da risparmio d. lgs. 84/05</t>
  </si>
  <si>
    <t>Steuerguthaben Einbehalte Einkommen aus Ersparnissen D.Lgs. 84/05</t>
  </si>
  <si>
    <t>Credito imposta ritenute redditi da risparmio d. lgs. 84/05-interessi</t>
  </si>
  <si>
    <t>Steuerguthaben Einbehalte Einkommen aus Ersparnissen D.Lgs. 84/05-Zinsen</t>
  </si>
  <si>
    <t>Credito imposta ritenute redditi da risparmio d. lgs. 84/05-sanzione</t>
  </si>
  <si>
    <t>Steuerguthaben Einbeh.Einkommen aus Ersparnissen D.Lgs. 84/05-Strafen</t>
  </si>
  <si>
    <t>Sanzione pecuniaria tasse sul possesso di autoveicoli</t>
  </si>
  <si>
    <t>Credito imposta prevenzione atto illeciti l. 244/07</t>
  </si>
  <si>
    <t>Steuerguth. Praev. Gesetzesverst. G. 244/07</t>
  </si>
  <si>
    <t>Credito imposta univers.estere art.31 c.3-ter d.l. 159/2007</t>
  </si>
  <si>
    <t>Steuerguth. ausl. Univ. Art. 31, P. 3-ter, GD 159/2007</t>
  </si>
  <si>
    <t>Credito imposta imprese autotrasporto</t>
  </si>
  <si>
    <t>Steuerguthaben Autotransportunternehmen</t>
  </si>
  <si>
    <t>Credito imposta prevenzione atto illeciti l. 244/07-interessi</t>
  </si>
  <si>
    <t>Steuerguth. Praev. Gesetzesverst. G. 244/07 - Zinsen</t>
  </si>
  <si>
    <t>Credito imposta univers.estere art.31 c.3-ter d.l. 159/2007-int</t>
  </si>
  <si>
    <t>Steuerguth. ausl. Univ. Art. 31, P. 3-ter, GD 159/2007-Zinsen</t>
  </si>
  <si>
    <t>Credito imposta univers.estere art.31 c.3-ter d.l. 159/2007-sanz.</t>
  </si>
  <si>
    <t>Steuerguth. ausl. Univ. Art. 31, P. 3-ter, GD 159/2007-Strafen</t>
  </si>
  <si>
    <t>Credito imposta prevenzione atto illeciti l. 244/07-sanzione</t>
  </si>
  <si>
    <t>Steuerguth. Praev. Gesetzesverst. G. 244/07 - Strafe</t>
  </si>
  <si>
    <t>Sanzione pecuniaria abbonamenti alle radioaudizioni</t>
  </si>
  <si>
    <t>Credito imposta imprese autotrasporto-interessi</t>
  </si>
  <si>
    <t>Steuerguth. Autotransportuntern.-Zinsen</t>
  </si>
  <si>
    <t>Credito imposta imprese autotrasporto-sanzione</t>
  </si>
  <si>
    <t>Steuerguth. Autotransportuntern.-Strafe</t>
  </si>
  <si>
    <t>Bonus famiglie non erogato da sostituto d.l. 185/2008</t>
  </si>
  <si>
    <t>Vom Steuersubj. nicht ausbez. Familienbonus Leg.D. 185/2008</t>
  </si>
  <si>
    <t>Cred. imp. quota mutuo a carico dello Stato art.3 c. 2 dl 185/08</t>
  </si>
  <si>
    <t>St.guth. Ant. Darl. zu L. d. Staates Art. 3 P. 2 LD 185/05</t>
  </si>
  <si>
    <t>Cred. imp. quota mutuo a carico dello Stato art.3 c. 2 dl 185/08-int.</t>
  </si>
  <si>
    <t>St.guth. Ant. Darl. zu L. d. Staates Art. 3, P. 2 LD 185/05-Zinsen</t>
  </si>
  <si>
    <t>Cred. imp. quota mutuo a carico dello Stato art.3 c. 2 dl 185/08-sanz</t>
  </si>
  <si>
    <t>St.guth. Ant. Darl. zu L. d. Staates Art. 3 P. 2 LD 185/05-Strafen</t>
  </si>
  <si>
    <t>Bonus famiglie non erogato da sostituto d.l. 185/2008-interessi</t>
  </si>
  <si>
    <t>Vom Steuersubj. nicht ausbez. Familienbonus Leg.D. 185/2008 - Zinsen</t>
  </si>
  <si>
    <t>Bonus famiglie non erogato da sostituto d.l. 185/2008-sanzione</t>
  </si>
  <si>
    <t>Vom Steuersubj. nicht ausbez. Familienbonus Leg.D. 185/2008 - Strafe</t>
  </si>
  <si>
    <t>Sanzione pecuniaria tributo in materia di abbonamento televisione</t>
  </si>
  <si>
    <t>Sisma Abruzzo cred. imp.ind. compensato sogg. fin.OPCM 3779/09-3790/9</t>
  </si>
  <si>
    <t>Erdb. Abruzzen ind. Steuerg. Verr. Fin.Subj. Verf. MP 3779/09-3790/9</t>
  </si>
  <si>
    <t>Credito imposta incentivi per il cinema</t>
  </si>
  <si>
    <t>Steuerguthaben Anreize Kino</t>
  </si>
  <si>
    <t>Cred.imp. promozione sistema agroalimentare italiano</t>
  </si>
  <si>
    <t>St.guth. Förderung landwirtsch. Lebensmittelherst. Italien</t>
  </si>
  <si>
    <t>Credito imposta incentivi per il cinema - interessi</t>
  </si>
  <si>
    <t>Steuerguthaben Anreize Kino - Zinsen</t>
  </si>
  <si>
    <t>Credito imposta incentivi per il cinema - sanzione</t>
  </si>
  <si>
    <t>Steuerguthaben Anreize Kino - Strafe</t>
  </si>
  <si>
    <t>Sisma Abruzzo imp.ind. compensato sogg. fin.OPCM 3779/09-3790/90-int.</t>
  </si>
  <si>
    <t>Erdb. Abruzzen ind. Steuerg. Verr. Fin.Subj. VMP 3779/09-3790/9-Zin.</t>
  </si>
  <si>
    <t>Cred.imp. promozione sistema agroalimentare italiano-int.</t>
  </si>
  <si>
    <t>St.guth. Förderung landwirtsch. Lebensmittelherst. Italien-Zinsen</t>
  </si>
  <si>
    <t>Cred.imp. promozione sistema agroalimentare italiano-sanzione</t>
  </si>
  <si>
    <t>St.guth. Förderung landwirtsch. Lebensmittelherst. Italien-Strafe</t>
  </si>
  <si>
    <t>Sisma Abruzzo imp.ind. compensato sogg. fin.OPCM 3779/09-3790/90-sanz</t>
  </si>
  <si>
    <t>Erdb. Abruzzen ind. Steuerg. Verr. Fin.Subj. VMP 3779/09-3790/9-Str.</t>
  </si>
  <si>
    <t>Sanzioni pecuniarie per altri tributi indiretti</t>
  </si>
  <si>
    <t>Cred. irpef ritenute residue riattribuite da soci a sogg. art.5 Tuir</t>
  </si>
  <si>
    <t>IRPEF-Guth. verbl. Einbeh. von Gesellsch. neu zug. Art. 5 TUIR</t>
  </si>
  <si>
    <t>Cred.imp. enti cred.finanziari imp.anticipate art.2 c.55/59 dl.225/10</t>
  </si>
  <si>
    <t>Steuerguth. Kreditanst. Steuerakont. Art. 2, P. 55/59, GD 225/10</t>
  </si>
  <si>
    <t>Cred. irpef ritenute residue riattrib. da soci a sogg. art.5 Tuir-int</t>
  </si>
  <si>
    <t>IRPEF-Guth. verbl. Einbeh. von Gesellsch. neu zug. Art. 5 TUIR-Zinsen</t>
  </si>
  <si>
    <t>Cred.imp. enti cred.fin. imp.anticipate art.2 c.55/59 dl.225/10-int.</t>
  </si>
  <si>
    <t>Steuerguth. Kreditanst. Steuerak. Art. 2, P. 55/59, GD 225/10-Zins</t>
  </si>
  <si>
    <t>Cred.irpef ritenute residue riattrib. da soci a sogg. art. 5 tuir-sanz</t>
  </si>
  <si>
    <t>IRPEF Guth. Verbl. Einbeh. von Gesellsch. neu zug. Art. 5 TUIR Strafen</t>
  </si>
  <si>
    <t>Sanzioni pecuniarie relative all'anagrafe tributaria e al cod.fiscale</t>
  </si>
  <si>
    <t>Cred. imp. enti cred.finanz. imp.anticip.art.2 c.55/59 dl.225/10-sanz</t>
  </si>
  <si>
    <t>Steuerguth. Kreditanst. Steuerak. Art. 2, P. 55/59, GD 225/10-Strafe</t>
  </si>
  <si>
    <t>Sanzione pecuniaria IRPEF</t>
  </si>
  <si>
    <t>Sanzione pecuniaria ILOR</t>
  </si>
  <si>
    <t>Sanzione pecuniaria IRPEG</t>
  </si>
  <si>
    <t>Sanzione pecuniaria imposta sostitutiva (dirette e indirette)</t>
  </si>
  <si>
    <t>Sanzione pecuniaria imposta sul patrimonio netto delle imprese</t>
  </si>
  <si>
    <t>Sanzione pecuniaria altre imposte dirette</t>
  </si>
  <si>
    <t>Sanzione pecuniaria contributo straordinario per l'europa</t>
  </si>
  <si>
    <t>Sanz. pecuniaria contributo per prestazione del Serv.Sanitario Naz.le</t>
  </si>
  <si>
    <t>Sanzione pecuniaria sostituti d'imposta</t>
  </si>
  <si>
    <t>Sanzione pecuniaria addizionale regionale all'IRPEF</t>
  </si>
  <si>
    <t>Sanzione pecuniaria IRAP</t>
  </si>
  <si>
    <t>Sanzione pecuniaria per violazioni tributarie</t>
  </si>
  <si>
    <t>Geldstraf fuer Steueruebertretungen</t>
  </si>
  <si>
    <t>I.V.A. totale oneri accessori</t>
  </si>
  <si>
    <t>MwSt. summe der  nebengebuehren</t>
  </si>
  <si>
    <t>I.V.A. interessi tributo ante riforma</t>
  </si>
  <si>
    <t>Registro tasse autom. totale imposte</t>
  </si>
  <si>
    <t>Register Autosteuern Insgesamt Steuern</t>
  </si>
  <si>
    <t>Registro tasse autom. totale sanz. pecuniar.</t>
  </si>
  <si>
    <t>Register Autosteuer Insges.Geldstrafe</t>
  </si>
  <si>
    <t>Registro tasse autom. totale sanz. pecuniarie</t>
  </si>
  <si>
    <t>Registro tasse autom. totale interessi</t>
  </si>
  <si>
    <t>Register Autosteuer Insgesamt Zinsen</t>
  </si>
  <si>
    <t>Registro tasse autom. totale oneri accessori</t>
  </si>
  <si>
    <t>Register Autosteuer Insgesamt Nebengeb..</t>
  </si>
  <si>
    <t>Registro totale oneri accessori</t>
  </si>
  <si>
    <t>Register Gesamtnebengebuehren</t>
  </si>
  <si>
    <t>Dogane - totale oneri accessori</t>
  </si>
  <si>
    <t>Zoll - summe der nebengebuehren</t>
  </si>
  <si>
    <t>Dogane - tassa imbarco e sbarco merci</t>
  </si>
  <si>
    <t>Zoll-Ein-u.Ausschiffungsgebuehr Waren</t>
  </si>
  <si>
    <t>Registro 25% imp.giuochi concorsi interessi</t>
  </si>
  <si>
    <t>Register 25% Spielsteuer Zinsen</t>
  </si>
  <si>
    <t>Registro 25% imp.giuochi, concorsi accessori</t>
  </si>
  <si>
    <t>Register 25% Spielsteuer Nebenspesen</t>
  </si>
  <si>
    <t>Registro 25% imp.giuochi, concorsi sanz. pec.</t>
  </si>
  <si>
    <t>Register 25% Spielsteuer Geldstrafe</t>
  </si>
  <si>
    <t>Registro quota 25% imp. giuochi, concorsi</t>
  </si>
  <si>
    <t>Register 25% Spielsteuer</t>
  </si>
  <si>
    <t>I.V.A. interessi calcolati dal cassiere</t>
  </si>
  <si>
    <t>MwSt. - vom Kassier berechnete Zinsen</t>
  </si>
  <si>
    <t>Registro canone abb.radio audizioni interessi</t>
  </si>
  <si>
    <t>Register Rundfunkgebuehren Zinsen</t>
  </si>
  <si>
    <t>Registro canone abb.radio audizioni accessori</t>
  </si>
  <si>
    <t>Register Rundfunkgebuehren Nebenspesen</t>
  </si>
  <si>
    <t>Registro canone abb.radio audizioni sanz.pec.</t>
  </si>
  <si>
    <t>Register Rundfunkgebuehren Geldstrafe</t>
  </si>
  <si>
    <t>Registro canone abb.radio audizioni</t>
  </si>
  <si>
    <t>Register Rundfunkgebuehren</t>
  </si>
  <si>
    <t>Conservatorie imposta ipotecaria</t>
  </si>
  <si>
    <t>Grundbuchsamt Hypothekarsteuer</t>
  </si>
  <si>
    <t>Conservatorie imposta ipotec. - interessi</t>
  </si>
  <si>
    <t>Grundbuchsamt Hypothekarsteuer-Zinsen</t>
  </si>
  <si>
    <t>Conservatorie imposta ipotec.-sanz.pecuniaria</t>
  </si>
  <si>
    <t>Grundbuchsamt Hypothekarsteuer-Geldstrafe</t>
  </si>
  <si>
    <t>Conservatorie - imp.ipotec.-sanz. pecuniaria</t>
  </si>
  <si>
    <t>Conservatorie imposta di bollo</t>
  </si>
  <si>
    <t>Grundbuchsamt Stempelsteuer</t>
  </si>
  <si>
    <t>Conservatorie imposta bollo - interessi</t>
  </si>
  <si>
    <t>Grundbuchsamt Stempelsteuer-Zinsen</t>
  </si>
  <si>
    <t>Conservatorie imposta bollo -sanz. pecuniaria</t>
  </si>
  <si>
    <t>Grundbuchsamt Stempelsteuer-Geldstrafe</t>
  </si>
  <si>
    <t>Conservatorie imp. bollo - sanz. pecuniaria</t>
  </si>
  <si>
    <t>Registro canone abb.autotel.interessi-</t>
  </si>
  <si>
    <t>Register Autotelefongebuehr Zinsen</t>
  </si>
  <si>
    <t>Registro canone abb.autotel.accessori-</t>
  </si>
  <si>
    <t>Register Autotelefongebuehr Nebensp.</t>
  </si>
  <si>
    <t>Registro canone abb.autotel. sanz. pecuniaria</t>
  </si>
  <si>
    <t>Register Autotelefongebuehr Geldstrafe</t>
  </si>
  <si>
    <t>Registro canone abb.autotel.-</t>
  </si>
  <si>
    <t>Register Autotelefongebuehr</t>
  </si>
  <si>
    <t>Conservatorie diritti catast. - interessi</t>
  </si>
  <si>
    <t>Grundbuchsamt Katastergebuehr-Zinsen</t>
  </si>
  <si>
    <t>Conservatorie diritti catast.scritturato</t>
  </si>
  <si>
    <t>Grundbuchsamt Katastergebuehren</t>
  </si>
  <si>
    <t>Conservatorie azienda spec.imp.ipotec.</t>
  </si>
  <si>
    <t>Grundbuchsamt Spez.Anmt Hypothekarsteuer</t>
  </si>
  <si>
    <t>Conservatorie comune imp.ipotec.</t>
  </si>
  <si>
    <t>Grundbuchsamt Gemeinde Hypothekarsteuer</t>
  </si>
  <si>
    <t>Conservatorie regione imp.ipotec.</t>
  </si>
  <si>
    <t>Grundbuchsamt Region Hypothekarsteuer</t>
  </si>
  <si>
    <t>Conservatorie interessi riscossi registro</t>
  </si>
  <si>
    <t>Grundbuchsamt Einkass.Zinsen Register</t>
  </si>
  <si>
    <t>Conservatorie oneri accessori</t>
  </si>
  <si>
    <t>Grundbuchsamt Nebenspesen</t>
  </si>
  <si>
    <t>Conservatorie - addizionali</t>
  </si>
  <si>
    <t>Grundbuchsamt - Zusatzsteuer</t>
  </si>
  <si>
    <t>Conservatorie totale oneri accessori</t>
  </si>
  <si>
    <t>Grundbuchsamt - insgesamt Nebengebuehren</t>
  </si>
  <si>
    <t>Registro canone abb.autotel.interessi-Sicilia</t>
  </si>
  <si>
    <t>Register Autotelefongebuehr Zinsen-Sizilien</t>
  </si>
  <si>
    <t>Registro canone abb.autotel.accessori-Sicilia</t>
  </si>
  <si>
    <t>Register Autotelefongebuehr Nebensp.-Sizilien</t>
  </si>
  <si>
    <t>Registro canone abb.autotel.sanz.pec.-Sicilia</t>
  </si>
  <si>
    <t>Register Autotelefongebuehr Geldstrafe-Sizilien</t>
  </si>
  <si>
    <t>Registro canone abb.autotel.- Sicilia</t>
  </si>
  <si>
    <t>Register Autotelefongebuehr -Sizilien</t>
  </si>
  <si>
    <t>Conservatorie - quota fondo prev.Min. Finanze</t>
  </si>
  <si>
    <t>Grundbuchsamt-Anteil Vorsorgefond Finanzmin.</t>
  </si>
  <si>
    <t>Conservatorie - diritti notifica demanio</t>
  </si>
  <si>
    <t>Grundbuchsamt -Zustellungsgebuehr Staatsg.</t>
  </si>
  <si>
    <t>Conservatorie - entrate eventuali diverse</t>
  </si>
  <si>
    <t>Grundbuchsamt-versch.Einnahmen</t>
  </si>
  <si>
    <t>Conservatorie - addizionali - interessi</t>
  </si>
  <si>
    <t>Grundbuchsamt - Zusatzsteuer Zinsen</t>
  </si>
  <si>
    <t>Conservatorie - multe ammende sanz.-sanz.pec.</t>
  </si>
  <si>
    <t>Grundbuchsamt-Geldstrafe Bussgeld Strafe-Geldstrafe</t>
  </si>
  <si>
    <t>Conservatorie -multe ammende sanz.-sanz.pec.</t>
  </si>
  <si>
    <t>Registro canoni abbonam.radioaudiz. circolari e televisione interessi</t>
  </si>
  <si>
    <t>Register Autoradiogebuehr Zinsen</t>
  </si>
  <si>
    <t>Registro canoni abbonam.radioaudiz. circolari e televisione accessori</t>
  </si>
  <si>
    <t>Register Autoradio- u. Fernsehgebuehr Nebenspesen</t>
  </si>
  <si>
    <t>Registro canoni abbonam. radioaudizioni circ.e televisione sanz. pec.</t>
  </si>
  <si>
    <t>Register Autoradio- u. Fernsehgebuehr Geldstrafe</t>
  </si>
  <si>
    <t>Registro canoni radioaudizioni circolari e televisione</t>
  </si>
  <si>
    <t>Registrierung Gebühren Rundfunk und Fernsehen</t>
  </si>
  <si>
    <t>Registro imposte spettac.e giuoco interessi</t>
  </si>
  <si>
    <t>Register Spiel-u.Auffuehrungssteuer Zinsen</t>
  </si>
  <si>
    <t>Registro imposte spettac. e giuoco accessori</t>
  </si>
  <si>
    <t>Register Spiel-u.Auffuehrungssteuer Nebensp.</t>
  </si>
  <si>
    <t>Registro imposte spettacoli e giuoco sanz.pec</t>
  </si>
  <si>
    <t>Register Spiel-u.Auffuehrungssteuer Geldstrafe</t>
  </si>
  <si>
    <t>Registro imposte spettacoli e giuoco</t>
  </si>
  <si>
    <t>Register Spiel-u.Auffuehrungssteuer</t>
  </si>
  <si>
    <t>Canone speciale alla Radiotelevisione</t>
  </si>
  <si>
    <t>Sondergebühr Rundfunk und Fernsehen</t>
  </si>
  <si>
    <t>Recupero credito indebitamente compensato - imp.sostit.sulla rival.dei beni iscritti in bilancio</t>
  </si>
  <si>
    <t>Einhebung unrechtmaessig kompensiertes Guthaben-Ersatzsteuer auf Wert Gueter in Bilanz</t>
  </si>
  <si>
    <t>Recupero credito indebit.compensato - imp.sostit.sulla rival.dei beni iscritti in bilancio-interessi</t>
  </si>
  <si>
    <t>Einhebung unrechtm.kompens.Guthaben-Ersatzsteuer auf Wert Gueter in Bilanz-Zinsen</t>
  </si>
  <si>
    <t>Recupero credito indebit.compensato - imp.sostit.sulla rival.dei beni iscritti in bilancio-sanzioni</t>
  </si>
  <si>
    <t>Einhebung unrechtm.kompens.Guthaben-Ersatzsteuer auf Wert Gueter in Bilanz-Strafen</t>
  </si>
  <si>
    <t>Recupero credito indebit.compens.-imp.sostit.IRPEG e IRAP sui magg.valori derivanti da conferimenti</t>
  </si>
  <si>
    <t>Einhebung unr.kompens.Guthaben-Ersatzsteuer IRPEG+IRAP auf Mehrwert aus Einbringungen</t>
  </si>
  <si>
    <t>Recup.cred.indebit.compens.-imp.sost.IRPEG e IRAP sui mag.valori derivanti da conferimenti-interessi</t>
  </si>
  <si>
    <t>Einhebung unr.kompens.Guthaben-Ersatzsteuer IRPEG+IRAP auf Mehrwert aus Einbringungen-Zins</t>
  </si>
  <si>
    <t>Recup.cred.indebit.compens.-imp.sost.IRPEG e IRAP sui mag.valori derivanti da conferimenti-sanzioni</t>
  </si>
  <si>
    <t>Einhebung unr.kompens.Guthaben-Ersatzsteuer IRPEG+IRAP Mehrwert aus Einbringungen-Strafen</t>
  </si>
  <si>
    <t>Rec.cred.indeb.comp.-imp.sost.delle imp.redd.sulle plusval.deriv.conf.o cess.beni o aziende.fav.caf</t>
  </si>
  <si>
    <t>Einh.unr.kompens.Guthaben-Ers.Steuer der Einkomm.St. auf Mehrwert aus Gueterabtret.o.Betr.CAF</t>
  </si>
  <si>
    <t>Rec.cred.indeb.comp.-imp.sost.delle imp.red.plusval.deriv.conf.o cess.beni o aziende.fav.caf-interes</t>
  </si>
  <si>
    <t>Einh.unr.kompens.Guthaben-Ers.Steuer der Einkomm.St. auf Mehrwert aus Gueterabtret.o.Betr.CAF-Zins</t>
  </si>
  <si>
    <t>Rec.cred.indeb.comp.-imp.sost.delle imp.red.plusval.deriv.conf.o cess.beni o aziende.fav.caf-sanz.</t>
  </si>
  <si>
    <t>Einh.unr.kompens.Guthaben-Ers.Steuer der Einkomm.St. auf Mehrwert aus Gueterabtret.o.Betr.CAF-Straf</t>
  </si>
  <si>
    <t>Dogane - entrate div. Minist.Trasp.</t>
  </si>
  <si>
    <t>Zoll-versch.Einnahmen Transportministerium</t>
  </si>
  <si>
    <t>Rec.cred.imp.indeb.comp.-agevolaz.per manutenz.protez.e restauro patrim.archeolog.di Pompei</t>
  </si>
  <si>
    <t>Einhebung unrechtm.kompens.Steuerguthaben-beguenst.fuer Erhalt Restaur.Archeolog.Pompei</t>
  </si>
  <si>
    <t>Rec.cred.imp.indeb.comp.-agevolaz.per manutenz.protez.e restauro patrim.archeolog.Pompei - interessi</t>
  </si>
  <si>
    <t>Einhebung unrechtm.kompens.Steuerguthaben-beguenst.fuer Erhalt Restaur.Archeolog.Pompei-Zinsen</t>
  </si>
  <si>
    <t>Rec.cred.imp.indeb.comp.-agevolaz.per manutenz.protez.e restauro patrim.archeolog.di Pompei-sanzioni</t>
  </si>
  <si>
    <t>Einhebung unrechtm.kompens.Steuerguthaben-beguenst.fuer Erhalt Restaur.Archeolog.Pompei-Strafen</t>
  </si>
  <si>
    <t>Recupero credito d'imposta per il riacquisto della prima casa indebitamente compensato</t>
  </si>
  <si>
    <t>Einhebung unrechtm.kompensiertes Steuerguthaben fuer Wiedererwerb Erstwohnung</t>
  </si>
  <si>
    <t>Recupero credito d'imposta per il riacquisto della prima casa indebitamente compensato - interessi</t>
  </si>
  <si>
    <t>Einhebung unrechtm.kompensiertes Steuerguthaben fuer Wiedererwerb Erstwohnung-Zinsen</t>
  </si>
  <si>
    <t>Recupero credito d'imposta per il riacquisto della prima casa indebitamente compensato - sanzioni</t>
  </si>
  <si>
    <t>Einhebung unrechtm.kompensiertes Steuerguthaben fuer Wiedererwerb Erstwohnung-Strafen</t>
  </si>
  <si>
    <t>Recupero credito d'imposta indebit.compens.- incentivi in forma autom. per piccole e medie imprese</t>
  </si>
  <si>
    <t>Einhebung unrechtm.kompens.Steuerguth.-Foerderung in autom.Form fuer Kl.u.Mittl.Unternehmen</t>
  </si>
  <si>
    <t>Recupero cred.d'imp.indebit.compens.- incent.in forma autom. per piccole e medie imprese-interessi</t>
  </si>
  <si>
    <t>Einh.unr.kompens.Steuerguth.-Foerderung in autom.Form fuer Kl.u.Mittl.Unternehmen-Zinsen</t>
  </si>
  <si>
    <t>Recupero cred.d'imp.indebit.compens.- incent.in forma autom. per piccole e medie imprese-sanzioni</t>
  </si>
  <si>
    <t>Einh.unr.kompens.Steuerguth.-Foerderung in autom.Form fuer Kl.u.Mittl.Unternehmen-Strafen</t>
  </si>
  <si>
    <t>Recupero credito d'imposta esercenti sale cinematografiche</t>
  </si>
  <si>
    <t>Eintreibung Steuerguthaben Betreiber Kinosaele</t>
  </si>
  <si>
    <t>Registro tasse conc.govern.-interessi</t>
  </si>
  <si>
    <t>Register Konzessionsgebuehren-Zinsen</t>
  </si>
  <si>
    <t>Registro tasse conc.govern.- accessori</t>
  </si>
  <si>
    <t>Register Konzessionsgebuehren-Nebensp.</t>
  </si>
  <si>
    <t>Registro tasse conc.govern. -sanz. pecuniaria</t>
  </si>
  <si>
    <t>Register Konzessionsgebuehren-Geldstrafe</t>
  </si>
  <si>
    <t>Registro tasse conc.govern.-sanz. pecuniaria</t>
  </si>
  <si>
    <t>Registro tasse conc.govern.</t>
  </si>
  <si>
    <t>Register Konzessionsgebuehren</t>
  </si>
  <si>
    <t>Recupero credito d'imposta esercenti sale cinematografiche - interessi</t>
  </si>
  <si>
    <t>Eintreibung Steuerguthaben Betreiber Kinosaele - Zinsen</t>
  </si>
  <si>
    <t>Recupero credito d'imposta esercenti sale cinematografiche - sanzioni</t>
  </si>
  <si>
    <t>Eintreibung Steuerguthaben Betreiber Kinosaele - Strafen</t>
  </si>
  <si>
    <t>Recupero credito d'imposta indebitamente compensato - continuita' territoriale per la Sardegna</t>
  </si>
  <si>
    <t>Einhebung unrechtm.kompensiertes Steuerguthaben-Gebietskontinuitaet fuer Sardinien</t>
  </si>
  <si>
    <t>Recupero credito d'imposta indebitamente compensato - continuita' territ.per la Sardegna - interessi</t>
  </si>
  <si>
    <t>Einhebung unrechtm.kompensiertes Steuerguthaben-Gebietskontinuitaet fuer Sardinien-Zinsen</t>
  </si>
  <si>
    <t>Recupero credito d'imposta indebitamente compensato - continuita' territ.per la Sardegna - sanzioni</t>
  </si>
  <si>
    <t>Einhebung unrechtm.kompensiertes Steuerguthaben-Gebietskontinuitaet fuer Sardinien-Strafen</t>
  </si>
  <si>
    <t>Recupero credito d'imposta indebitamente compensato per compensi in natura</t>
  </si>
  <si>
    <t>Einhebung unrechtm.kompensiertes Steuerguthaben fuer Entgelt in Natura</t>
  </si>
  <si>
    <t>Recupero credito d'imposta indebitamente compensato per compensi in natura - interessi</t>
  </si>
  <si>
    <t>Einhebung unrechtm.kompensiertes Steuerguthaben fuer Entgelt in Natura-Zinsen</t>
  </si>
  <si>
    <t>Recupero credito d'imposta indebitamente compensato per compensi in natura - sanzioni</t>
  </si>
  <si>
    <t>Einhebung unrechtm.kompensiertes Steuerguthaben fuer Entgelt in Natura-Strafen</t>
  </si>
  <si>
    <t>Recupero credito d'imp. indebit.compens.-incentivi per le medie e pic</t>
  </si>
  <si>
    <t>Einh.unr.komp.Steuerguthaben-Foerderung fuer Kl.u.Mittl.Unternehmen (Art4 G449/97)</t>
  </si>
  <si>
    <t>Recupero cred. d'imp. indebit.compens.-incentivi per medie e piccole imprese(art4 l449/97)-interessi</t>
  </si>
  <si>
    <t>Einhebung.unr.komp.Steuerguthaben-Foerderung fuer Kl.u.Mittl.Unternehmen (Art4 G449/97)-Zinsen</t>
  </si>
  <si>
    <t>Registro tasse speciali veicoli interessi</t>
  </si>
  <si>
    <t>Register Sondergebuehr Zinsen</t>
  </si>
  <si>
    <t>Registro tasse speciali veicoli accessori</t>
  </si>
  <si>
    <t>Register Sondergebuehr Fahrzeuge Nebensp.</t>
  </si>
  <si>
    <t>Registro tasse speciali veicoli sanz. pecun.</t>
  </si>
  <si>
    <t>Register Sondergebuehr Fahrzeuge Geldstrafe</t>
  </si>
  <si>
    <t>Registro tasse speciali veicoli</t>
  </si>
  <si>
    <t>Register Sondergebuehr Fahrzeuge</t>
  </si>
  <si>
    <t>Recupero cred. d'imp. indebit.compens.-incentivi per medie e piccole</t>
  </si>
  <si>
    <t>Einhebung.unr.komp.Steuerguthaben-Foerderung fuer Kl.u.Mittl.Unternehmen (Art4 G449/97)-Strafen</t>
  </si>
  <si>
    <t>Recupero credito d'imposta indebitamento compensato - incentivi per la ricerca scientifica</t>
  </si>
  <si>
    <t>Einhebung unrechtm.kompensiertes Steuerguthaben-Foerderungen fuer Wiss.Forschung</t>
  </si>
  <si>
    <t>Recupero credito d'imposta indebitam. compensato - incentivi per la ricerca scientifica - interessi</t>
  </si>
  <si>
    <t>Einhebung unrechtm.kompensiertes Steuerguthaben-Foerderungen fuer Wiss.Forschung-Zinsen</t>
  </si>
  <si>
    <t>Recupero credito d'imposta indebitam. compensato - incentivi per la ricerca scientifica - sanzioni</t>
  </si>
  <si>
    <t>Einhebung unrechtm.kompensiertes Steuerguthaben-Foerderungen fuer Wiss.Forschung-Strafen</t>
  </si>
  <si>
    <t>Rec.credito d'imposta indebitamente compensato incentivi territoriali</t>
  </si>
  <si>
    <t>Einhebung unrechtm.kompensiertes Steuerguthaben-Gebietsfoerderungen</t>
  </si>
  <si>
    <t>Recupero credito d'imposta indebitamente compensato - incentivi territoriali - interessi</t>
  </si>
  <si>
    <t>Einhebung unrechtm.kompensiertes Steuerguthaben-Gebietsfoerderungen-Zinsen</t>
  </si>
  <si>
    <t>Recupero credito d'imposta indebitamente compensato - incentivi territoriali - sanzioni</t>
  </si>
  <si>
    <t>Einhebung unrechtm.kompensiertes Steuerguthaben-Gebietsfoerderungen-Strafen</t>
  </si>
  <si>
    <t>Recupero credito d'imposta incentivi fiscali per il commercio</t>
  </si>
  <si>
    <t>Eintreibung Steuerguthaben - Steuerfoerderung fuer den Handel</t>
  </si>
  <si>
    <t>Recupero credito d'imposta incentivi fiscali per il commercio - int</t>
  </si>
  <si>
    <t>Eintreibung Steuerguthaben - Steuerfoerderung fuer den Handel - Zinsen</t>
  </si>
  <si>
    <t>Recupero credito d'imposta incentivi fiscali per il commercio-sanzioni</t>
  </si>
  <si>
    <t>Eintreibung Steuerguthaben - Steuerfoerderung fuer den Handel - Strafen</t>
  </si>
  <si>
    <t>Tasse automobilistiche interessi</t>
  </si>
  <si>
    <t>Kfz-Steuer Zinsen</t>
  </si>
  <si>
    <t>Registro tasse automobilistiche accessori</t>
  </si>
  <si>
    <t>Register Autosteuern Nebensp.</t>
  </si>
  <si>
    <t>Registro tasse automobilistiche sanz. pecun.</t>
  </si>
  <si>
    <t>Register Autosteuern Geldstrafe</t>
  </si>
  <si>
    <t>Rec. cred.imposta indebitamente compensato - interessi di rateazione</t>
  </si>
  <si>
    <t>Einhebung unrechtm.kompensiertes Steuerguthaben-Zinsen fuer Ratenzahlung</t>
  </si>
  <si>
    <t>Tasse automobilistiche sanzione</t>
  </si>
  <si>
    <t>Kfz-Steuer Strafe</t>
  </si>
  <si>
    <t>Tasse automobilistiche</t>
  </si>
  <si>
    <t>Kfz-Steuer</t>
  </si>
  <si>
    <t>Credito d'imposta incentivi piccole e medie imprese</t>
  </si>
  <si>
    <t>Steuerguthaben Fördermaßn. KMU</t>
  </si>
  <si>
    <t>Credito d'imposta incentivi piccole e medie interessi</t>
  </si>
  <si>
    <t>Steuerguthaben Anreize KMU Zinsen</t>
  </si>
  <si>
    <t>Credito d'imposta incentivi piccole e medie sanzione</t>
  </si>
  <si>
    <t>Steuerguthaben Fördermaßn. KMU Strafe</t>
  </si>
  <si>
    <t>Recupero credito d'imposta indebit. compensato - agevolazioni industriali in forma automatica</t>
  </si>
  <si>
    <t>Einhebung unrechtm.kompensiertes Steuerguthaben-Industriebeguenstigungen in Autom.Form</t>
  </si>
  <si>
    <t>Recupero credito d'imposta indebit. compens. - agevolaz. industriali in forma automatica - interessi</t>
  </si>
  <si>
    <t>Einhebung unrechtm.kompensiertes Steuerguthaben-Industriebeguenstigungen in Autom.Form-Zinsen</t>
  </si>
  <si>
    <t>Recupero credito d'imposta indebit. compens. - agevolaz. industriali in forma automatica - sanzioni</t>
  </si>
  <si>
    <t>Einhebung unrechtm.kompensiertes Steuerguthaben-Industriebeguenstigungen in Autom.Form-Strafen</t>
  </si>
  <si>
    <t>Recupero credito d'imposta indebit. compens. - agevolaz. per attivita' di ricerca e sviluppo ind.le</t>
  </si>
  <si>
    <t>Einhebung unrechtm.kompensiertes Steuerguthaben-Beguenstigungen fuer Ind.Forschund u.Entw.</t>
  </si>
  <si>
    <t>Recupero cred.d'imp.indebit.compens.-agevolaz. per attivita' di ricerca e sviluppo ind.le-interessi</t>
  </si>
  <si>
    <t>Einhebung unrechtm.kompensiertes Steuerguthaben-Beguenstigungen fuer Ind.Forschund u.Entw.-Zinsen</t>
  </si>
  <si>
    <t>Recupero cred.d'imp.indebit.compens.-agevolaz. per attivita' di ricerca e sviluppo ind.le-sanzioni</t>
  </si>
  <si>
    <t>Einhebung unrechtm.kompensiertes Steuerguthaben-Beguenstigungen fuer Ind.Forschund u.Entw.-Strafen</t>
  </si>
  <si>
    <t>Recupero cred.d'imp.indebit.compens.-agevolaz. per mancata attuaz. progr.di metanizz.della Sardegna</t>
  </si>
  <si>
    <t>Einhebung unrechtm.kompensiertes Steuerguthaben-Beguenst.Mang.Durchf.Methanis.Progr.Sardinien</t>
  </si>
  <si>
    <t>Registro add.le 5% imposta circolaz.interessi</t>
  </si>
  <si>
    <t>Register Zusatzst.5% Kraftfahrzeugsteuer Zinsen</t>
  </si>
  <si>
    <t>Registro add.le 5% imposta circolaz.accessori</t>
  </si>
  <si>
    <t>Register Zusatzst.5% Kraftfahrzeugsteuer Nebensp.</t>
  </si>
  <si>
    <t>Registro add.le 5% imposta circolaz.sanz.pec.</t>
  </si>
  <si>
    <t>Register Zusatz.5% Kraftfahrzeugsteuer Geldstr.</t>
  </si>
  <si>
    <t>Registro add.le 5% imposta circolaz.</t>
  </si>
  <si>
    <t>Register 5% Zusatzsteuer Kraftfahrzeugsteuer</t>
  </si>
  <si>
    <t>Recup.cred.d'imp.indebit.compens.-agevolaz. per mancata attuaz. progr.di metanizz.della Sardegna-int</t>
  </si>
  <si>
    <t>Einhebung unrechtm.kompens.Steuerguthaben-Beguenst.Mang.Durchf.Methanis.Sardinien-Zinsen</t>
  </si>
  <si>
    <t>Recup.cred.d'imp.indebit.compens.-agevolaz. per mancata attuaz.progr.di metanizz.della Sardegna-sanz</t>
  </si>
  <si>
    <t>Einhebung unrechtm.kompens.Steuerguthaben-Beguenst.Mang.Durchf.Methanis.Sardinien-Strafen</t>
  </si>
  <si>
    <t>Recup.cred.d'imp.indebit.compens.-incent.per autoveic. aliment.a metano o gas di petrolio liquefatti</t>
  </si>
  <si>
    <t>Einhebung unrechtm.kompens.Steuerguthaben-Foerderung fuer Methan-o.Fluessiggasfahrzeuge</t>
  </si>
  <si>
    <t>Recup.cred.d'imp.indebit.comp.-incent.per autov. aliment.a metano o gas di petrolio lique.-interessi</t>
  </si>
  <si>
    <t>Einhebung unrechtm.kompens.Steuerguthaben-Foerderung fuer Methan-o.Fluessiggasfahrzeuge-Zinsen</t>
  </si>
  <si>
    <t>Recup.cred.d'imp.indebit.comp.-incent.per autov. aliment.a metano o gas di petrolio lique.-sanzioni</t>
  </si>
  <si>
    <t>Einhebung unrechtm.kompens.Steuerguthaben-Foerderung fuer Methan-o.Fluessiggasfahrzeuge-Strafen</t>
  </si>
  <si>
    <t>Recupero credito d'imposta indebit. comp. - incent. per la rottamazione di ciclomotori e motoveicoli</t>
  </si>
  <si>
    <t>Einhebung unrechtm.kompens.Steuerguthaben-Foerderung fuer Verschrottung von Motorfahrzeugen</t>
  </si>
  <si>
    <t>Recupero cred. d'imp.indebit.comp.-incent.per la rottamazione di ciclomotori e motoveicoli-interessi</t>
  </si>
  <si>
    <t>Einhebung unrechtm.kompens.Steuerguthaben-Foerderung Verschrottung von Motorfahrzeugen-Zinsen</t>
  </si>
  <si>
    <t>Recupero cred. d'imp.indebit.comp.-incent.per la rottamazione di ciclomotori e motoveicoli-sanzioni</t>
  </si>
  <si>
    <t>Einhebung unrechtm.komp.Steuerguthaben-Foerderung Verschrottung von Motorfahrzeugen-Strafen</t>
  </si>
  <si>
    <t>Credito imposta rottamazione macchine e attrezzature agricole</t>
  </si>
  <si>
    <t>Steuerguthaben Verschrottung landwirt. Maschinen und Geräte</t>
  </si>
  <si>
    <t>Credito imp.acquisto rottamazione macchine e attrezzature agric.-int.</t>
  </si>
  <si>
    <t>Steuerguth. ankauf verschrottung landw. maschinen zinsen</t>
  </si>
  <si>
    <t>Registro tassa art.10 d.l.333 - interessi</t>
  </si>
  <si>
    <t>Register Gebuehr Art.10 GD.333-Zinsen</t>
  </si>
  <si>
    <t>Registro tassa art.10 d.l.333 - accessori</t>
  </si>
  <si>
    <t>Register Gebuehr Art.10 GD.333-Nebensp.</t>
  </si>
  <si>
    <t>Registro tassa art.10 d.l.333 - sanz. pecun.</t>
  </si>
  <si>
    <t>Register Gebuehr Art.10 GD.333-Geldstrafe</t>
  </si>
  <si>
    <t>Registro tassa art.10 d.l.333</t>
  </si>
  <si>
    <t>Register Gebuehr Art.10 GD.333</t>
  </si>
  <si>
    <t>Credito imposta rottamazione macchine e attrezzature agricole sanzione</t>
  </si>
  <si>
    <t>Steuerguthaben Verschrottung landwirt. Maschinen und Geräte Strafe</t>
  </si>
  <si>
    <t>Credito imposta acquisto e/o rottamazione veicoli interessi</t>
  </si>
  <si>
    <t>Einholg. Steuerguth. Kauf u./o. Verschrottung Fahrzeuge</t>
  </si>
  <si>
    <t>Recupero credito d'imposta indebit. comp. - incentivi per la rottamaz. autovett. e autoveicoli - int</t>
  </si>
  <si>
    <t>Einhebung unrechtm.komp.Steuerguthaben-Foerderung Verschrottung von Kraftfahrzeugen-Zins</t>
  </si>
  <si>
    <t>Credito imposta acquisito e/o rottamazione veicoli sanzione</t>
  </si>
  <si>
    <t>Steuerguth. Kauf u./o. Verschrottung Fahrzeuge Strafe</t>
  </si>
  <si>
    <t>Recupero credito d'imposta indebit. compensato - agevolazioni per investimenti innovativi</t>
  </si>
  <si>
    <t>Einhebung unrechtm.komp.Steuerguthaben-Beguenstigungen fuer Innov.Investitionen</t>
  </si>
  <si>
    <t>Recupero credito d'imposta indebit. compensato - agevolazioni per investimenti innovativi -interessi</t>
  </si>
  <si>
    <t>Einhebung unrechtm.komp.Steuerguthaben-Beguenstigungen fuer Innov.Investitionen-Zinsen</t>
  </si>
  <si>
    <t>Recupero credito d'imposta indebit. compensato - agevolazioni per investimenti innovativi -sanzioni</t>
  </si>
  <si>
    <t>Einhebung unrechtm.komp.Steuerguthaben-Beguenstigungen fuer Innov.Investitionen-Strafen</t>
  </si>
  <si>
    <t>Recup.credito imp. indebit.compensato-agevolazioni per spese ricerca</t>
  </si>
  <si>
    <t>Einhebung unrechtm.komp.Steuerguthaben-Beguenstigungen fuer Forschungsspesen</t>
  </si>
  <si>
    <t>Recupero credito d'imposta indebit. compensato - agevolazioni per spese di ricerca - interessi</t>
  </si>
  <si>
    <t>Einhebung unrechtm.komp.Steuerguthaben-Beguenstigungen fuer Forschungsspesen-Zinsen</t>
  </si>
  <si>
    <t>Recupero credito d'imposta indebit. compensato - agevolazioni per spese di ricerca - sanzioni</t>
  </si>
  <si>
    <t>Einhebung unrechtm.komp.Steuerguthaben-Beguenstigungen fuer Forschungsspesen-Strafen</t>
  </si>
  <si>
    <t>Registro imposta sost. delle II.II -interessi</t>
  </si>
  <si>
    <t>Register Ersatzsteuer in.Steuer Zinsen</t>
  </si>
  <si>
    <t>Registro imposta sost. delle II.II oneri acc.</t>
  </si>
  <si>
    <t>Register Ersatzsteuer in.Steuer Nebensp.</t>
  </si>
  <si>
    <t>Registro imposta sost. delle II.II sanz. pec.</t>
  </si>
  <si>
    <t>Register Ersatzsteuer in.Steuer Geldstrafe</t>
  </si>
  <si>
    <t>Registro imposta sost. delle II.II -sanz.pec.</t>
  </si>
  <si>
    <t>Registro imposta sostit. delle II.II</t>
  </si>
  <si>
    <t>Register Ersatzsteuer in.Steuer</t>
  </si>
  <si>
    <t>Recup.cred.d'imp.indebit.comp.-agevolaz. per titol. di licenza serv.taxi e noleggio con conducente</t>
  </si>
  <si>
    <t>Einhebung unrechtm.komp.Steuerguthaben-Beguenstigungen fuer Taxiunternehmer</t>
  </si>
  <si>
    <t>Recup.cred.d'imp.indebit.comp.-agev. per titol. di licenza serv.taxi e noleggio con conducente-int.</t>
  </si>
  <si>
    <t>Einhebung unrechtm.komp.Steuerguthaben-Beguenstigungen fuer Taxiunternehmer-Zinsen</t>
  </si>
  <si>
    <t>Rec.cred.d'imp.indebit.comp.-agev. per titol. di licenza serv.taxi e noleggio con conducente-sanz.</t>
  </si>
  <si>
    <t>Einhebung unrechtm.komp.Steuerguthaben-Beguenstigungen fuer Taxiunternehmer-Strafen</t>
  </si>
  <si>
    <t>Recupero credito d'imposta premio assunzione indebitamente compensato</t>
  </si>
  <si>
    <t>Einbringung unrechtmaessig kompensiertes Steuerguthaben Aufnahmepraemie</t>
  </si>
  <si>
    <t>Recupero credito d'imposta premio di assunzione indebitamente compensato - interessi</t>
  </si>
  <si>
    <t>Einhebung unrechtm.kompensiertes Steuerguthaben Aufnahmepraemie-Zins</t>
  </si>
  <si>
    <t>Recup.credito imposta premio assunzione indebitamente compensato-sanz</t>
  </si>
  <si>
    <t>Einhebung unrechtm.kompensiertes Steuerguthaben Aufnahmepraemie-Straf</t>
  </si>
  <si>
    <t>Recupero credito d'imposta indebit. compensato - agevolaz. per l'acquisto di strumenti di pesatura</t>
  </si>
  <si>
    <t>Einhebung unrechtm.kompens.Steuerguthaben-Beguenst.fuer Erwerb von Waageninstrumente</t>
  </si>
  <si>
    <t>Recupero credito d'imposta indebit. compensato - agevolaz. per l'acquisto strumenti di pesatura -int</t>
  </si>
  <si>
    <t>Einhebung unrechtm.kompens.Steuerguthaben-Beguenst.fuer Erwerb von Waageninstrumente-Zinsen</t>
  </si>
  <si>
    <t>Recupero credito d'imposta indebit. compensato -agevolaz. per l'acquisto strumenti di pesatura -sanz</t>
  </si>
  <si>
    <t>Einhebung unrechtm.kompens.Steuerguthaben-Beguenst.fuer Erwerb von Waageninstrumente-Strafen</t>
  </si>
  <si>
    <t>Recupero credito d'imposta indebit. comp.-agevolaz. per la promozione dell'imprenditoria femminile</t>
  </si>
  <si>
    <t>Einhebung unrechtm.kompens.Steuerguthaben-Beguenst.fuer Frauenunternehmertum</t>
  </si>
  <si>
    <t>Recupero credito d'imposta indebit. comp.-agev. per la promozione dell'imprenditoria femminile- int.</t>
  </si>
  <si>
    <t>Einhebung unrechtm.kompens.Steuerguthaben-Beguenst.fuer Frauenunternehmertum-Zinsen</t>
  </si>
  <si>
    <t>Recupero credito d'imposta indebit. comp.-agev. per la promozione dell'imprenditoria femminile- sanz</t>
  </si>
  <si>
    <t>Einhebung unrechtm.kompens.Steuerguthaben-Beguenst.fuer Frauenunternehmertum-Strafen</t>
  </si>
  <si>
    <t>Recupero cred. d'imp. indebit.comp. per venditori  strumenti informat.per cessioni ad istit.scolast.</t>
  </si>
  <si>
    <t>Einhebung unrechtm.kompens.Steuerguthaben fuer Verkaeufer in Form.Instr.Schulen</t>
  </si>
  <si>
    <t>Recupero cred. d'imp. indebit.comp. per venditori strum.informat.per cessioni ad istit.scolast.-int.</t>
  </si>
  <si>
    <t>Einhebung unrechtm.kompens.Steuerguthaben fuer Verkaeufer in Form.Instr.Schulen-Zinsen</t>
  </si>
  <si>
    <t>Recupero cred. d'imp. indebit.comp. per venditori strum.informat.per cessioni ad istit.scolast.-sanz</t>
  </si>
  <si>
    <t>Einhebung unrechtm.kompens.Steuerguthaben fuer Verkaeufer in Form.Instr.Schulen-Strafen</t>
  </si>
  <si>
    <t>Recupero credito d'imposta indebitamente compensato - esercenti l'attivita' di trasporto merci</t>
  </si>
  <si>
    <t>Einhebung unrechtm.kompens.Steuerguthaben-Betreiber von Warentransport</t>
  </si>
  <si>
    <t>Recupero credito d'imposta indebitamente compens.-esercenti l'attivita di trasporto merci -interessi</t>
  </si>
  <si>
    <t>Einhebung unrechtm.kompens.Steuerguthaben-Betreiber von Warentransport-Zinsen</t>
  </si>
  <si>
    <t>Recupero credito d'imposta indebitamente compens.-esercenti l'attivita di trasporto merci -sanzioni</t>
  </si>
  <si>
    <t>Einhebung unrechtm.kompens.Steuerguthaben-Betreiber von Warentransport-Strafen</t>
  </si>
  <si>
    <t>Recup.cred.d'imp.indeb.comp.-derivante da variaz. incidenza prezzo al consumo gasolio per autotraz.</t>
  </si>
  <si>
    <t>Einhebung unrechtm.kompens.Steuerguthaben aus Aender.Konsumpreis Dieseloel</t>
  </si>
  <si>
    <t>Recup.cred.d'imp.indeb.comp.-derivante da variaz. incidenza prezzo consumo gasolio per autotraz.-int</t>
  </si>
  <si>
    <t>Einhebung unrechtm.kompens.Steuerguthaben aus Aender.Konsumpreis Dieseloel-Zinsen</t>
  </si>
  <si>
    <t>Recup.cred.d'imp.indeb.comp.-derivante da variaz. incidenza prezzo consumo gasolio per autotra.-sanz</t>
  </si>
  <si>
    <t>Einhebung unrechtm.kompens.Steuerguthaben aus Aender.Konsumpreis Dieseloel-Stafen</t>
  </si>
  <si>
    <t>Recupero credito d'imposta per l'incremento dell'occupazione indebitamente compensato</t>
  </si>
  <si>
    <t>Einhebung unrechtm.kompens.Steuerguthaben fuer Hebung der Beschaeftigung</t>
  </si>
  <si>
    <t>Recupero credito d'imposta per l'incremento dell'occupazione indebitamente compensato - interessi</t>
  </si>
  <si>
    <t>Einhebung unrechtm.kompens.Steuerguthaben fuer Hebung der Beschaeftigung-Zinsen</t>
  </si>
  <si>
    <t>Recupero credito d'imposta per l'incremento dell'occupazione indebitamente compensato - sanzioni</t>
  </si>
  <si>
    <t>Einhebung unrechtm.kompens.Steuerguthaben fuer Hebung der Beschaeftigung-Strafen</t>
  </si>
  <si>
    <t>Recupero ulteriore credito d'imposta per l'incremento dell'occupazione indebitamente compensato</t>
  </si>
  <si>
    <t>Einhebung weiters unrechtm.kompens.Steuerguthaben fuer Hebung der Beschaeftigung</t>
  </si>
  <si>
    <t>Recupero ulteriore credito d'imposta per l'incremento dell'occupaz. indebitam.compensato - interessi</t>
  </si>
  <si>
    <t>Einhebung weiters unrechtm.kompens.Steuerguthaben fuer Hebung der Beschaeftigung-Zinsen</t>
  </si>
  <si>
    <t>Recupero ulteriore credito d'imposta per l'incremento dell'occupaz. indebitam.compensato - sanzioni</t>
  </si>
  <si>
    <t>Einhebung weiters unrechtm.kompens.Steuerguthaben fuer Hebung der Beschaeftigung-Strafen</t>
  </si>
  <si>
    <t>Rec. cred.imposta indebitam.compens.-agevolazione per investimenti nelle aree svantaggiate</t>
  </si>
  <si>
    <t>Einhebung weiters unrechtm.kompens.Steuerguthaben-Beguenstigung fuer Investitionen in benacht.Zonen</t>
  </si>
  <si>
    <t>Recupero credito d'imposta indebitam. compens.-agevolaz. per investim. nelle aree svantaggiate -int.</t>
  </si>
  <si>
    <t>Einhebung unrechtm.kompens.Steuerguthaben-Beguenstigung fuer Investitionen in benacht.Zonen-Zins</t>
  </si>
  <si>
    <t>Recupero credito d'imposta indebitam. compens.-agevolaz. per investim.nelle aree svantaggiate -sanz.</t>
  </si>
  <si>
    <t>Einhebung unrechtm.kompens.Steuerguthaben-Beguenstigung fuer Investitionen in benacht.Zonen-Straf</t>
  </si>
  <si>
    <t>Canone speciale alla Radiotelevisione - interessi</t>
  </si>
  <si>
    <t>Sondergebühr TV u. Rundfunk - Zinsen</t>
  </si>
  <si>
    <t>Recupero credito d'imp.indebit.compens.-agevol. per nuove iniziative imprendit.li e di lavoro auton.</t>
  </si>
  <si>
    <t>Einhebung unrechtm.kompens.Steuerguthaben-Beguenst.fuer neue Untern.Initiativen selbst.Arbeit</t>
  </si>
  <si>
    <t>Recupero cred.d'imp.indebit.compens.-agevol.per nuove iniziative imprend.li e di lavoro auton.- int.</t>
  </si>
  <si>
    <t>Einhebung unrechtm.kompens.Steuerguthaben-Beguenst.fuer neue Untern.Initiativen selbst.Arbeit-Zins</t>
  </si>
  <si>
    <t>Recupero cred.d'imp.indebit.compens.-agevol.per nuove iniziative imprend.li e di lavoro auton.- sanz</t>
  </si>
  <si>
    <t>Einhebung unrechtm.kompens.Steuerguthaben-Beguenst.fuer neue Untern.Initiativen selbst.Arbeit-Straf</t>
  </si>
  <si>
    <t>Recup.cred.d'imp.indebit.compens.-agevol.su gasol.per autotraz. impieg.da autotra.(art24-25 l388/00)</t>
  </si>
  <si>
    <t>Einhebung unrechtm.kompens.Steuerguth.-Beguenst.auf Dieseloel fuer Autotr. (Art.24-25 G.388/00)</t>
  </si>
  <si>
    <t>Recup.cred.d'imp.indebit.comp.-agev.su gasol.per autotraz. impieg.da autotra.(art24-25 l388/00)-int.</t>
  </si>
  <si>
    <t>Einhebung unrechtm.kompens.Steuerguth.-Beguenst. Dieseloel fuer Autotr. (Art.24-25 G.388/00)-Zinsen</t>
  </si>
  <si>
    <t>Recup.cred.d'imp.indebit.comp.-agev.su gasol.per autotraz. impieg.da autotra.(art24-25 l388/00)-sanz</t>
  </si>
  <si>
    <t>Einhebung unrechtm.kompens.Steuerguth.-Beguenst.Dieseloel fuer Autotr. (Art.24-25 G.388/00)-Strafe</t>
  </si>
  <si>
    <t>Recup.cred.d'imp.indeb.comp-agev.su reti di teleriscaldam. aliment.con biomassa o energia geotermica</t>
  </si>
  <si>
    <t>Einhebung unrechtm.komp.Steuerguth.-Beguenst. auf Fernheizwerke mit Biomasse o.geoth.Energie</t>
  </si>
  <si>
    <t>Recup.cred.d'imp.indeb.comp-agev.su reti di teleriscald. alimen.con biomassa o energia geoterm.-int.</t>
  </si>
  <si>
    <t>Einhebung unrechtm.komp.Steuerguth.-Beguenst. auf Fernheizwerke mit Biomasse o.geoth.Energie-Zins</t>
  </si>
  <si>
    <t>Recup.cred.d'imp.indeb.comp-agev.su reti di teleriscald. alimen.con biomassa o energia geoterm.-sanz</t>
  </si>
  <si>
    <t>Einhebung unrechtm.komp.Steuerguth.-Beguenst. auf Fernheizwerke mit Biomasse o.geoth.Energie-Straf</t>
  </si>
  <si>
    <t>Recupero credito d'imposta indebitamente compensato - agevolazione per le attivita' marginali</t>
  </si>
  <si>
    <t>Einhebung unrechtm.kompens.Steuerguthaben-Beguenstigung fuer Randtaetigkeiten</t>
  </si>
  <si>
    <t>Registro INVIM l.23-10-92 n.421 - interessi</t>
  </si>
  <si>
    <t>Register INVIM G.23/10/92 Nr.421  Zinsen</t>
  </si>
  <si>
    <t>Registro INVIM l.23-10-92 n.421 - accessori</t>
  </si>
  <si>
    <t>Register INVIM G.23/10/92 Nr.421-Nebenspesen</t>
  </si>
  <si>
    <t>Registro INVIM l.23-10-92 n.421 -sanz. pecun.</t>
  </si>
  <si>
    <t>Register INVIM G.23/10/92 Nr.421 Geldstrafe</t>
  </si>
  <si>
    <t>Registro INVIM l.23-10-92 n.421</t>
  </si>
  <si>
    <t>Register INVIM G.23/10/92 Nr.421</t>
  </si>
  <si>
    <t>Recupero credito d'imposta indebitamente compensato - agevolaz. per le attivita' marginali-interessi</t>
  </si>
  <si>
    <t>Einhebung unrechtm.kompens.Steuerguthaben-Beguenstigung fuer Randtaetigkeiten-Zinsen</t>
  </si>
  <si>
    <t>Recupero credito d'imposta indebitamente compensato - agevolaz. per le attivita' marginali-sanzioni</t>
  </si>
  <si>
    <t>Einhebung unrechtm.kompens.Steuerguthaben-Beguenstigung fuer Randtaetigkeiten-Strafen</t>
  </si>
  <si>
    <t>Recupero cred. d'imp. indebitam. compens.-dividendi distrib. ai comuni dalle aziende ex municipalizz</t>
  </si>
  <si>
    <t>Einhebung unrechtm.komp.Steuerguthaben-Dividenden an Gemeinden von ex Gemeindebetrieben</t>
  </si>
  <si>
    <t>Recup. cred. d'imp. indebitam. compens.-dividendi distrib.ai com.dalle aziende ex municipalizz.-int.</t>
  </si>
  <si>
    <t>Einhebung unrechtm.komp.Steuerguthaben-Dividenden an Gemeinden von ex Gemeindebetrieben-Zins</t>
  </si>
  <si>
    <t>Recup. cred. d'imp. indebitam. compens.-dividendi distrib.ai com.dalle aziende ex municipalizz.-sanz</t>
  </si>
  <si>
    <t>Einhebung unrechtm.komp.Steuerguthaben-Dividenden an Gemeinden von ex Gemeindebetrieben-Straf</t>
  </si>
  <si>
    <t>Recup.cred.d'imp.agev.gasol.autotraz.imp.da autotrasp.(l.246/01)</t>
  </si>
  <si>
    <t>Eintreib.Steuerguthaben-Foerderung Diesel.Autotransp. (G.246/01)</t>
  </si>
  <si>
    <t>Recup.cred.d'imp.agev.gasol.autotraz.imp.da autotrasp.(l.246/01)-int</t>
  </si>
  <si>
    <t>Eintreib.Steuerguthaben-Foerderung Diesel.Autotransp. (G.246/01)-Zinsen</t>
  </si>
  <si>
    <t>Recup.cred.d'imp.agev.gasol.autotraz.imp.da autotrasp.(l.246/01)-sanz</t>
  </si>
  <si>
    <t>Eintreib.Steuerguthaben-Foerderung Diesel.Autotransp. (G.246/01)-Strafe</t>
  </si>
  <si>
    <t>Rec.cred.d'imp.indeb.comp.-agev.conc. alle imp.che assum.deten.o svolg.attiv.form.nei confr.dei det.</t>
  </si>
  <si>
    <t>Einhebung unrechtm.komp.Steuerguth.-Beguenst.fuer Untern.die Gefangene einstellen</t>
  </si>
  <si>
    <t>Rec.cred.d'imp.indeb.comp.-agev.conc.impr.che assum.deten.o svolg.attiv.form.nei confr.dei det.-int</t>
  </si>
  <si>
    <t>Einhebung unrechtm.komp.Steuerguth.-Beguenst.fuer Untern.die Gefangene einstellen-Zinsen</t>
  </si>
  <si>
    <t>Registro INVIM decennale l.421/92-interessi</t>
  </si>
  <si>
    <t>Register zehnjaehr. INVIM G.421/92 - Zinsen</t>
  </si>
  <si>
    <t>Registro INVIM decennale l.421/92-accessori</t>
  </si>
  <si>
    <t>Register zehnjaehr. INVIM G.421/92 - Nebensp.</t>
  </si>
  <si>
    <t>Registro INVIM decennale l.421/92-sanz. pec.</t>
  </si>
  <si>
    <t>Register zehnjaehr. INVIM G.421/92 -Geldstrafe</t>
  </si>
  <si>
    <t>Registro INVIM decennale l.421/92-sanz.pecun.</t>
  </si>
  <si>
    <t>Registro INVIM decennale l.23/10/92 n.421</t>
  </si>
  <si>
    <t>Register zehnjaehr. INVIM G.23/10/92 Nr. 421</t>
  </si>
  <si>
    <t>Rec.cred.d'imp.indeb.comp.-agev.conc.impr.che assum.deten.o svolg.attiv.form.nei confr.dei det.-sanz</t>
  </si>
  <si>
    <t>Einhebung unrechtm.komp.Steuerguth.-Beguenst.fuer Untern.die Gefangene einstellen-Strafen</t>
  </si>
  <si>
    <t>Recupero credito imposta riacquisto 1 casa-art.36ter D.P.R.600/73</t>
  </si>
  <si>
    <t>Einbr.Steuerford. Wiedererwerb 1.Wohnung-Art.36ter DPR600/73</t>
  </si>
  <si>
    <t>Recupero credito imposta riacquisto 1 casa-art.36ter D.P.R.600/73-inter</t>
  </si>
  <si>
    <t>Einbr.Steuerford. Erwerb 1.Wohnung-Art.36ter DPR600/73-Zins</t>
  </si>
  <si>
    <t>Recupero credito imposta riacquisto 1 casa-art.36ter D.P.R.600/73-sanz.</t>
  </si>
  <si>
    <t>Einbr.Steuerford. Erwerb 1.Wohnung-Art.36ter DPR600/73-Strafe</t>
  </si>
  <si>
    <t>Recupero credito imposta investimenti innovativi-art.36ter D.P.R.600/73</t>
  </si>
  <si>
    <t>Einbr.Steuer innovative Investitionen-Art.36ter DPR 600/73</t>
  </si>
  <si>
    <t>Recupero credito imposta investimenti innov.-art.36ter D.P.R.600/73-int.</t>
  </si>
  <si>
    <t>Einbr.Steuer innovative Investitionen-Art.36ter DPR 600/73-Zins</t>
  </si>
  <si>
    <t>Recupero credito imposta investimenti innov-art.36ter D.P.R.600/73-sanz.</t>
  </si>
  <si>
    <t>Einbr.Steuer innovative Investitionen-Art.36ter DPR 600/73-Strafe</t>
  </si>
  <si>
    <t>Recupero credito imposta agevol.spese ricerca-art.36ter D.P.R.600/73</t>
  </si>
  <si>
    <t>Einbr.Steuerford. Forschungsspesen-Art.36ter DPR600/73</t>
  </si>
  <si>
    <t>Recupero credito imposta agevol.spese ricerca-art36ter D.P.R.600/73-int.</t>
  </si>
  <si>
    <t>Einbr.Steuerford. Forschungsspesen-Art.36ter DPR600/73-Zins</t>
  </si>
  <si>
    <t>Recupero credito imposta agevol.spese ricerca-art36ter D.P.R.600/73-sanz</t>
  </si>
  <si>
    <t>Einbr.Steuerford. Forschungsspesen-Art.36ter DPR600/73-Strafe</t>
  </si>
  <si>
    <t>Reg.success.imp.sost.INVIM l140 28/5/97-inter</t>
  </si>
  <si>
    <t>Reg.Erbsch.Ersatzst.INVIM G.140 28/5/97-Zinsen</t>
  </si>
  <si>
    <t>Reg.succes.imp.sost.INVIM l140 28/5/97-access</t>
  </si>
  <si>
    <t>Reg.Erbsch.Ersatzst.INVIM G.140 28/5/97-Nebenspesen</t>
  </si>
  <si>
    <t>Reg.succ.imp.sost.INVIM l140 28/5/97-san.pec.</t>
  </si>
  <si>
    <t>Reg.Erbsch.Ersatzst.INVIM G.140 28/5/97-Geldstrafe</t>
  </si>
  <si>
    <t>Reg.succ.imp.sost.INVIM l140 28/5/97-sanz.pec</t>
  </si>
  <si>
    <t>Reg. success. imp. sost. INVIM l.140 28/5/97</t>
  </si>
  <si>
    <t>Reg.Erbsch.Ersatzst.INVIM G.140 28/5/97</t>
  </si>
  <si>
    <t>Rec.credito imposta agevol.tit.lic.serv.taxi e ncc-art36ter D.P.R.600/73</t>
  </si>
  <si>
    <t>Einbr.Steuer Anreize Taxiuntern.-Art.36ter DPR600/73</t>
  </si>
  <si>
    <t>Rec.cred.imp.agevol.tit.lic.serv.taxi e ncc-art.36ter D.P.R.600/73-int.</t>
  </si>
  <si>
    <t>Einbr.Steuer Anreize Taxiuntern.-Art.36ter DPR600/73-Zins</t>
  </si>
  <si>
    <t>Rec.credi.imp.agevol.tit.lic.serv.taxi e ncc-art.36ter D.P.R.600/73-sanz</t>
  </si>
  <si>
    <t>Einbr.Steuer Anreize Taxiuntern.-Art.36ter DPR600/73-Strafe</t>
  </si>
  <si>
    <t>Rec.credito imposta incentivi fiscali x commercio-art.36ter D.P.R.600/73</t>
  </si>
  <si>
    <t>Einbr.Ford.Steueranreize  X Handel-Art.36ter DPR600/73</t>
  </si>
  <si>
    <t>Rec.cred.imp.incentivi fiscali x commercio-art.36ter D.P.R.600/73-int.</t>
  </si>
  <si>
    <t>Einbr.Ford.Steueranreize  X Handel-Art.36ter DPR600/73-Zins</t>
  </si>
  <si>
    <t>Rec.cred.imp.incentivi fiscali x commercio-art.36ter D.P.R.600/73-sanz.</t>
  </si>
  <si>
    <t>Einbr.Ford.Steueranreize Handel-Art.36ter DPR600/73-Strafe</t>
  </si>
  <si>
    <t>Rec.credito imposta- agev.acquisto strum.pesatura-art.36ter D.P.R.600/73</t>
  </si>
  <si>
    <t>Einbr.Steuerford.-Erwerb Waageneinstr.-Art.36ter DPR600/73</t>
  </si>
  <si>
    <t>Rec.cred.imp.agev.-acquisto strum.pesatura-art.36ter D.P.R.600/73-int.</t>
  </si>
  <si>
    <t>Einbr.Steuerford.-Erwerb Waageneinstr.-Art.36ter DPR600/73-Zins</t>
  </si>
  <si>
    <t>Rec.cred.imp.- agev.acquisto strum.pesatura-art.36ter D.P.R.600/73-sanz.</t>
  </si>
  <si>
    <t>Einbr.Steuer-Erwerb Waageneinstr.-Art.36ter DPR600/73-Strafe</t>
  </si>
  <si>
    <t>Recupero credito imposta agev.prom.imprend.femm.-art.36ter D.P.R.600/73</t>
  </si>
  <si>
    <t>Einbr.Steuerford. Anreize Frauenuntern.-Art.36ter DPR600/73</t>
  </si>
  <si>
    <t>Rec.cred.imp.-agev.prom.imprend.femm.-art.36ter D.P.R.600/73interessi</t>
  </si>
  <si>
    <t>Einbr.Steuerford.Frauenuntern.-Art.36ter DPR600/73-Zins</t>
  </si>
  <si>
    <t>Rec.cred.imp.-agev.prom.imprend.femm.-art.36ter D.P.R.600/73-sanzioni</t>
  </si>
  <si>
    <t>Einbr.Steuerford.Frauenuntern.-Art.36ter DPR600/73-Strafe</t>
  </si>
  <si>
    <t>Rec.cred.imp.-incentivi ricerca scientif.-art.36ter D.P.R.600/73</t>
  </si>
  <si>
    <t>Einbr.Steuerford. Anreize Forschung-Art.36ter DPR600/73</t>
  </si>
  <si>
    <t>Rec.cred.imp.- incentivi ricerca scientif.-art.36ter D.P.R.600/73-inter.</t>
  </si>
  <si>
    <t>Einbr.Steuerford. Anreize Forschung-Art.36ter DPR600/73-Zins</t>
  </si>
  <si>
    <t>Rec.cred.imp.-incentivi ricerca scientif.-art.36ter D.P.R.600/73-sanz.</t>
  </si>
  <si>
    <t>Einbr.Steuerford. Anreize Forschung-Art.36ter DPR600/73-Strafe</t>
  </si>
  <si>
    <t>Rec.cred.imp-agev.mancata att.pgm metanizz.Sardegna-art36t D.P.R.600/73</t>
  </si>
  <si>
    <t>Einbr.Ford.mangel.Durchf.PGM Methan.Sardinien-Art.36ter DPR600/73</t>
  </si>
  <si>
    <t>Rec.cred.imp-agev.manc.att.pgm metanizz.Sardegna-art36t D.P.R.600/73-int</t>
  </si>
  <si>
    <t>Einbr.Ford.mangel.Durchf.Methan.Sardin.-Art.36ter DPR600/73-Zins</t>
  </si>
  <si>
    <t>Rec.cred.imp-agev.manc.att.pgm metanizz.Sardegna-art36t D.P.R.600/73sanz</t>
  </si>
  <si>
    <t>Einbr.Ford.mangel.Durchf.Methan.Sardin.-Art.36ter DPR600/73-Strafe</t>
  </si>
  <si>
    <t>Credito d'imposta incremento occupazione</t>
  </si>
  <si>
    <t>Steuerguthaben Erhöhung d. Beschäftigung</t>
  </si>
  <si>
    <t>Credito d'imposta incremento occupazione sanzione</t>
  </si>
  <si>
    <t>Steuerguthaben Erhöhung d. Beschäftigung Strafe</t>
  </si>
  <si>
    <t>Credito d'imposta investimenti aree svantaggiate</t>
  </si>
  <si>
    <t>Steuerguthaben Investitionen in benachteiligte Gebiete</t>
  </si>
  <si>
    <t>Credito d'imposta investimenti aree svantaggiate sanzione</t>
  </si>
  <si>
    <t>Steuerguthaben Investitionen in benachteiligte Gebiete Strafe</t>
  </si>
  <si>
    <t>IRPEF l.289/2002 - imposta</t>
  </si>
  <si>
    <t>IRPEF G.289/2002 - Steuer</t>
  </si>
  <si>
    <t>IRPEF l.289/2002 - sanzione amministrativa</t>
  </si>
  <si>
    <t>IRPEF G.289/2002 - Verwaltungsstrafe</t>
  </si>
  <si>
    <t>IRPEF l.289/2002 - interessi legali</t>
  </si>
  <si>
    <t>IRPEF G.289/2002 - gesetzl.Zinsen</t>
  </si>
  <si>
    <t>Ritenute erario l.289/2002 - imposta</t>
  </si>
  <si>
    <t>Einbehalte Staat G.289/2002 - Steuer</t>
  </si>
  <si>
    <t>Ritenute erario l.289/2002 - sanzione amministrativa</t>
  </si>
  <si>
    <t>Einbehalte Staat G.289/2002 - Verwaltungsstrafe</t>
  </si>
  <si>
    <t>Ritenute erario l.289/2002 - interessi legali</t>
  </si>
  <si>
    <t>Einbehalte Staat G.289/2002 - gesetzliche Zinsen</t>
  </si>
  <si>
    <t>Registro diritto 5% rappr.opere mus.interessi</t>
  </si>
  <si>
    <t>Register Geb.5% Einnahm.Musikauff.Zinsen</t>
  </si>
  <si>
    <t>Registro diritto 5% rappr.opere mus.accessori</t>
  </si>
  <si>
    <t>Register Geb.5% Einnahm.Musikauff.Nebensp.</t>
  </si>
  <si>
    <t>Registro diritto 5% rappr.opere mus.sanz.pec.</t>
  </si>
  <si>
    <t>Register Geb.5% Einnahm.Musikauff.Geldstr.</t>
  </si>
  <si>
    <t>Registro diritto 5% rappr.opere mus.</t>
  </si>
  <si>
    <t>Register Geb.5% Einnahm.Musikauff.</t>
  </si>
  <si>
    <t>Ritenute lavoro dipendente Sardegna l.289/2002 - imposta</t>
  </si>
  <si>
    <t>Einbehalte unselbst.Arbeit Sardinien G.289/2002 - Steuer</t>
  </si>
  <si>
    <t>Ritenute lavoro dipendente Sardegna l289/2002-sanzione amministrativa</t>
  </si>
  <si>
    <t>Einbehalte unselbst.Arbeit Sardinien G.289/2002-Verw.Strafe</t>
  </si>
  <si>
    <t>Ritenute lavoro dipendente Sardegna l.289/2002 - interessi legali</t>
  </si>
  <si>
    <t>Einbehalte unselbst.Arbeit Sardinien G.289/2002-ges.Zinsen</t>
  </si>
  <si>
    <t>Ritenute lavoro dipendente Sicilia l.289/2002 - imposta</t>
  </si>
  <si>
    <t>Einbehalte unselbst.Arbeit Sizilien G.289/2002 - Steuer</t>
  </si>
  <si>
    <t>Ritenute lavoro dipendente Sicilia l.289/2002-sanzione amministrativa</t>
  </si>
  <si>
    <t>Einbehalte unselbst.Arbeit Sizilien G.289/2002-Verw.Strafe</t>
  </si>
  <si>
    <t>Ritenute lavoro dipendente Sicilia l.289/2002 - interessi legali</t>
  </si>
  <si>
    <t>Einbehalte unselbst.Arbeit Sizilien G.289/2002-ges.Zinsen</t>
  </si>
  <si>
    <t>Ritenute lavoro dipendente Val d'Aosta l.289/2002 - imposta</t>
  </si>
  <si>
    <t>Einbehalte unselbst.Arbeit Aostatal G.289/2002 - Steuer</t>
  </si>
  <si>
    <t>Ritenute lavoro dipendente Val d'Aosta l.289/2002 sanzione amm.va</t>
  </si>
  <si>
    <t>Einbehalte unselbst.Arbeit Aosta G.289/2002-Verwaltungsstrafe</t>
  </si>
  <si>
    <t>Ritenute lavoro dipendente Val d'Aosta l.289/2002 - interessi legali</t>
  </si>
  <si>
    <t>Einbehalte unselbst.Arbeit Aosta G.289/2002-ges.Zinsen</t>
  </si>
  <si>
    <t>IRPEF da tassazione separata l.289/2002 - imposta</t>
  </si>
  <si>
    <t>IRPEF aus separater Besteuerung G.289/2002 - Steuer</t>
  </si>
  <si>
    <t>IRPEF da tassazione separata l.289/2002 - sanzione amministrativa</t>
  </si>
  <si>
    <t>IRPEF aus separater Besteuerung G.289/2002-Verwaltungsstrafe</t>
  </si>
  <si>
    <t>IRPEF da tassazione separata l.289/2002 - interessi legali</t>
  </si>
  <si>
    <t>IRPEF aus separater Besteuerung G.289/2002-gesetzl.Zinsen</t>
  </si>
  <si>
    <t>Imposte sostitutive l.289/2002 - imposta</t>
  </si>
  <si>
    <t>Ersatzsteuern G.289/2002 - Steuer</t>
  </si>
  <si>
    <t>Imposte sostitutive l.289/2002 - sanzione amministrativa</t>
  </si>
  <si>
    <t>Ersatzsteuern G.289/2002 - Verwaltungsstrafe</t>
  </si>
  <si>
    <t>Imposte sostitutive l.289/2002 - interessi legali</t>
  </si>
  <si>
    <t>Ersatzsteuern G.289/2002 - gesetzl.Zinsen</t>
  </si>
  <si>
    <t>Contributo straord. Europa l.289/2002 - imposta</t>
  </si>
  <si>
    <t>Ausserordent.Beitrag fuer Europa G.289/2002-Steuer</t>
  </si>
  <si>
    <t>Contributo straord. Europa l.289/2002 - sanzione amministrativa</t>
  </si>
  <si>
    <t>Ausserordent.Beitrag Europa G.289/2002-Verwaltungsstrafe</t>
  </si>
  <si>
    <t>Contributo straord. Europa l.289/2002 - interessi legali</t>
  </si>
  <si>
    <t>Ausserordent.Beitrag fuer Europa G.289/2002-gesetzl.Zinsen</t>
  </si>
  <si>
    <t>C.S.S.N. l.289/2002 - imposta</t>
  </si>
  <si>
    <t>Beitrag N.G.D. G.289/2002 - Steuer</t>
  </si>
  <si>
    <t>C.S.S.N. l.289/2002 - sanzione amministrativa</t>
  </si>
  <si>
    <t>Beitrag N.G.D. G.289/2002 - Verwaltungsstrafe</t>
  </si>
  <si>
    <t>Registro tasse pubbl.inseg.interessi</t>
  </si>
  <si>
    <t>Register Gebuehr oeffentl.Schilder Zinsen</t>
  </si>
  <si>
    <t>Registro tasse pubbl.inseg.accessori</t>
  </si>
  <si>
    <t>Register Gebuehr oeffentl.Schilder  Nebenspesen</t>
  </si>
  <si>
    <t>Registro tasse pubbl.inseg. sanz. pecuniaria</t>
  </si>
  <si>
    <t>Register Gebuehr oeffentl.Schilder  Geldstrafe</t>
  </si>
  <si>
    <t>Registro tasse pubbl.inseg.</t>
  </si>
  <si>
    <t>Register Gebuehr oeffentl.Schilder</t>
  </si>
  <si>
    <t>C.S.S.N. l.289/2002 - interessi legali</t>
  </si>
  <si>
    <t>Beitrag N.G.D. G.289/2002 - gesetzliche Zinsen</t>
  </si>
  <si>
    <t>Imp. sui redditi e imponibili conseguiti all'estero l.289/02 imposta</t>
  </si>
  <si>
    <t>Steuern auf Einkommen im Ausland G. 289/2002-Steuer</t>
  </si>
  <si>
    <t>Imp.sui redd. e  imponib.conseguiti all'estero l.289/2002-sanz.amm.va</t>
  </si>
  <si>
    <t>Steuern auf Einkommen im Ausland G.289/2002-Verwaltungsstrafe</t>
  </si>
  <si>
    <t>Imp. sui redd. e imponibili conseguiti all'estero l.289/2002 int.leg.</t>
  </si>
  <si>
    <t>Steuern auf Einkommen im Ausland G.289/2002-gesetzl.Zinsen</t>
  </si>
  <si>
    <t>IRPEG l.289/2002 - imposta</t>
  </si>
  <si>
    <t>IRPEG G.289/2002 - Steuer</t>
  </si>
  <si>
    <t>IRPEG l.289/2002 - sanzione amministrativa</t>
  </si>
  <si>
    <t>IRPEG G.289/2002 - Verwaltungsstrafe</t>
  </si>
  <si>
    <t>IRPEG l.289/2002 - interessi legali</t>
  </si>
  <si>
    <t>IRPEG G.289/2002 - gesetzliche Zinsen</t>
  </si>
  <si>
    <t>ILOR l.289/2002 - imposta</t>
  </si>
  <si>
    <t>ILOR G.289/2002 - Steuer</t>
  </si>
  <si>
    <t>ILOR l.289/2002 - sanzione amministrativa</t>
  </si>
  <si>
    <t>ILOR G.289/2002 - Verwaltungsstrafe</t>
  </si>
  <si>
    <t>ILOR l.289/2002 - interessi legali</t>
  </si>
  <si>
    <t>ILOR G.289/2002 - gesetzliche Zinsen</t>
  </si>
  <si>
    <t>Imp. patrimonio netto l.289/2002 - imposta</t>
  </si>
  <si>
    <t>Grundl. Nettovermoegen G.289/2002 - Steuer</t>
  </si>
  <si>
    <t>Imp. patrimonio netto l.289/2002 - sanzione amministrativa</t>
  </si>
  <si>
    <t>Grundl. Nettovermoegen G.289/2002 - Verwaltungsstrafe</t>
  </si>
  <si>
    <t>Imp. patrimonio netto l.289/2002 - interessi legali</t>
  </si>
  <si>
    <t>Grundl. Nettovermoegen G.289/2002 - gesetzliche Zinsen</t>
  </si>
  <si>
    <t>Altre imp. dirette l.289/2002 - imposta</t>
  </si>
  <si>
    <t>andere direkte Steuern G.289/2002 - Steuer</t>
  </si>
  <si>
    <t>Altre imp. dirette l.289/2002 - sanzione amministrativa</t>
  </si>
  <si>
    <t>andere direkte Steuern G.289/2002 - Verwaltungsstrafe</t>
  </si>
  <si>
    <t>Altre imp. dirette l.289/2002 - interessi legali</t>
  </si>
  <si>
    <t>andere direkte Steuern G.289/2002 - gesetzliche Zinsen</t>
  </si>
  <si>
    <t>I.V.A.  l.289/2002 - imposta</t>
  </si>
  <si>
    <t>MwSt G.289/2002 - Steuer</t>
  </si>
  <si>
    <t>I.V.A.  l.289/2002 - sanzione amministrativa</t>
  </si>
  <si>
    <t>MwSt G.289/2002 - Verwaltungsstrafe</t>
  </si>
  <si>
    <t>I.V.A.  l.289/2002 - interessi legali</t>
  </si>
  <si>
    <t>MwSt G.289/2002 - gesetzliche Zinsen</t>
  </si>
  <si>
    <t>Imposta di registro l.289/2002 - imposta</t>
  </si>
  <si>
    <t>Registersteuer G.289/2002 - Steuer</t>
  </si>
  <si>
    <t>Registro tasse istruzione superiore interessi</t>
  </si>
  <si>
    <t>Register Geb.hoeh.Schulbildung Zinsen</t>
  </si>
  <si>
    <t>Registro tasse istruzione superiore accessori</t>
  </si>
  <si>
    <t>Register Geb.hoeh.Schulbildung Nebensp.</t>
  </si>
  <si>
    <t>Registro tasse istruzione superiore sanz.pec.</t>
  </si>
  <si>
    <t>Register Geb.hoeh.Schulbildung Geldstrafe</t>
  </si>
  <si>
    <t>Registro tasse istruzione superiore</t>
  </si>
  <si>
    <t>Register Geb.hoeh.Schulbildung</t>
  </si>
  <si>
    <t>Canone abbonamento speciale alla televisione interessi di rateazione</t>
  </si>
  <si>
    <t>Gebuerh Spezialabonnement Fernsehen Zinsen fuer Ratenzahlung</t>
  </si>
  <si>
    <t>Imposta di registro l.289/2002 - sanzione amministrativa</t>
  </si>
  <si>
    <t>Registersteuer G.289/2002 - Verwaltungsstrafe</t>
  </si>
  <si>
    <t>Imposta di registro l.289/2002 - interessi legali</t>
  </si>
  <si>
    <t>Registersteuer G.289/2002 - gesetzl. Zinsen</t>
  </si>
  <si>
    <t>Imposta sulle successioni e donazioni l.289/2002 - imposta</t>
  </si>
  <si>
    <t>Erbschafts-und Schenkungssteuer G.289/2002-Steuer</t>
  </si>
  <si>
    <t>Imposta sulle successioni e donazioni l.289/2002 sanz. amministrativa</t>
  </si>
  <si>
    <t>Erbschafts-und Schenkungssteuer G.289/2002-Verw.Strafe</t>
  </si>
  <si>
    <t>Imposta sulle successioni e donazioni l.289/2002 - interessi legali</t>
  </si>
  <si>
    <t>Erbschafts-und Schenkungssteuer G.289/2002-Ggesetzl. Zinsen</t>
  </si>
  <si>
    <t>Imposta ipotecaria l.289/2002 - imposta</t>
  </si>
  <si>
    <t>Hypothekarsteuer G.289/2002 - Steuer</t>
  </si>
  <si>
    <t>Imposta ipotecaria l.289/2002 - sanzione amministrativa</t>
  </si>
  <si>
    <t>Hypothekarsteuer G.289/2002 - Verwaltungsstrafe</t>
  </si>
  <si>
    <t>Imposta ipotecaria l.289/2002 - interessi legali</t>
  </si>
  <si>
    <t>Hypothekarsteuer G.289/2002 - gesetzl. Zinsen</t>
  </si>
  <si>
    <t>Imposta catastale l.289/2002 - imposta</t>
  </si>
  <si>
    <t>Katastersteuer G.289/2002-Steuer</t>
  </si>
  <si>
    <t>Imposta catastale l.289/2002 - sanzione amministrativa</t>
  </si>
  <si>
    <t>Katastersteuer G.289/2002 - Verwaltungsstrafe</t>
  </si>
  <si>
    <t>Registro imposte incremento val.imm.interessi</t>
  </si>
  <si>
    <t>Register Wertzuwachssteuer Immob.Zinsen</t>
  </si>
  <si>
    <t>Registro imposte incremento val.imm.accessori</t>
  </si>
  <si>
    <t>Register Wertzuwachssteuer Immob.Nebensp.</t>
  </si>
  <si>
    <t>Registro imposte incremento val.imm.sanz.pec.</t>
  </si>
  <si>
    <t>Register Wertzuwachssteuer Immob. Geldstrafe</t>
  </si>
  <si>
    <t>Registro imposte incremento val.imm.</t>
  </si>
  <si>
    <t>Register Wertzuwachssteuer Immob.</t>
  </si>
  <si>
    <t>Imposta catastale l.289/2002 - interessi legali</t>
  </si>
  <si>
    <t>Katastersteuer G.289/2002-gesetzl. Zinsen</t>
  </si>
  <si>
    <t>INVIM l.289/2002 - imposta</t>
  </si>
  <si>
    <t>INVIM G.289/2002 - Steuer</t>
  </si>
  <si>
    <t>INVIM l.289/2002 - sanzione amministrativa</t>
  </si>
  <si>
    <t>INVIM G.289/2002 - Verwaltungsstrafe</t>
  </si>
  <si>
    <t>INVIM l.289/2002 - interessi legali</t>
  </si>
  <si>
    <t>INVIM G.289/2002 - gesetzl. Zinsen</t>
  </si>
  <si>
    <t>Imposta sostitutiva all'INVIM l.289/2002 - imposta</t>
  </si>
  <si>
    <t>Ersatzsteuer der INVIM G.289/2002 - Steuer</t>
  </si>
  <si>
    <t>Imposta sostitutiva all'INVIM l.289/2002 - sanzione amministrativa</t>
  </si>
  <si>
    <t>Ersatzsteuer der INVIM G.289/2002 - Verwaltungsstrafe</t>
  </si>
  <si>
    <t>Imposta sostitutiva all'INVIM l.289/2002 - interessi legali</t>
  </si>
  <si>
    <t>Ersatzsteuer der INVIM G.289/2002 - gesetzl. Zinsen</t>
  </si>
  <si>
    <t>Altre imposte indirette l.289/2002 - imposta</t>
  </si>
  <si>
    <t>andere indirekte Steuern G.289/2002 - Steuer</t>
  </si>
  <si>
    <t>Altre imposte indirette l.289/2002 - sanzione amministrativa</t>
  </si>
  <si>
    <t>andere indirekte Steuern  G.289/2002 - Verwaltungsstrafe</t>
  </si>
  <si>
    <t>Altre imposte indirette l.289/2002 - interessi legali</t>
  </si>
  <si>
    <t>andere indirekte Steuern  G.289/2002 - gesetzl. Zinsen</t>
  </si>
  <si>
    <t>Rec.credito imposta acq.appar. informatiche l.388/00 a.14c.8-capitale</t>
  </si>
  <si>
    <t>Einh.Steuerguthaben Erw.Informatikanl. G.388/00 Art.14 ABS.8-Kapital</t>
  </si>
  <si>
    <t>Rec.credito imposta acq.appar.informatiche l.388/00 a.14c.8-interessi</t>
  </si>
  <si>
    <t>Einh.Steuerguthaben Erw.Informatikanl. G.388/00 Art.14 ABS.8-Zinsen</t>
  </si>
  <si>
    <t>Rec.credito imposta acq. appar.informatiche l.388/00 a.14c.8-sanzioni</t>
  </si>
  <si>
    <t>Einh.Steuerguthaben Erw.Informatikanl. G.388/00 Art.14 ABS.8-Strafen</t>
  </si>
  <si>
    <t>Registro interessi tasse e imp.ind.</t>
  </si>
  <si>
    <t>Register Zinsen, Gebuehren u. ind. Steuern</t>
  </si>
  <si>
    <t>Registro interessi tasse e imp.ind.accessori</t>
  </si>
  <si>
    <t>Register Zinsen Gebuehren u. ind. St Nebensp.</t>
  </si>
  <si>
    <t>Registro interessi tasse e imp.ind.sanz. pec.</t>
  </si>
  <si>
    <t>Register Zinsen Gebuehren u. ind. St Geldstr.</t>
  </si>
  <si>
    <t>Registro interessi tasse e imp.ind. sanz.pec.</t>
  </si>
  <si>
    <t>Definizione sole sanzioni l.289/2002</t>
  </si>
  <si>
    <t>Abfindung der Strafen G.289/2002</t>
  </si>
  <si>
    <t>Definizione sole sanzioni l.289/2002 - sanzione amministrativa</t>
  </si>
  <si>
    <t>Abfindung der Strafen G.289/2002 - Verwaltungsstrafe</t>
  </si>
  <si>
    <t>Definizione sole sanzioni l.289/2002 - interessi legali</t>
  </si>
  <si>
    <t>Abfindung der Strafen G.289/2002 - gesetzl. Zinsen</t>
  </si>
  <si>
    <t>IRAP l.289/2002 - imposta</t>
  </si>
  <si>
    <t>IRAP G.289/2002 - Steuer</t>
  </si>
  <si>
    <t>IRAP l.289/2002 - sanzione amministrativa</t>
  </si>
  <si>
    <t>IRAP G.289/2002 - Verwaltungsstrafe</t>
  </si>
  <si>
    <t>IRAP l.289/2002 - interessi legali</t>
  </si>
  <si>
    <t>IRAP G.289/2002 - gesetzl. Zinsen</t>
  </si>
  <si>
    <t>Addizionale regionale l.289/2002 - imposta</t>
  </si>
  <si>
    <t>Regionale Zusatzsteuer G.289/2002 - Steuer</t>
  </si>
  <si>
    <t>Addizionale regionale l.289/2002 - sanzione amministrativa</t>
  </si>
  <si>
    <t>Regionale Zusatzsteuer G.289/2002-Verwaltungsstrafe</t>
  </si>
  <si>
    <t>Addizionale regionale l.289/2002 - interessi legali</t>
  </si>
  <si>
    <t>Regionale Zusatzsteuer G.289/2002 - gesetzl. Zinsen</t>
  </si>
  <si>
    <t>Addizionale regionale trattenuta dal sostituto l.289/2002 - imposta</t>
  </si>
  <si>
    <t>Region.Zusatzsteuer einbehalten von Subst.G.289/2002-Steuer</t>
  </si>
  <si>
    <t>Registro sovrattassa annuale auto interessi</t>
  </si>
  <si>
    <t>Register jaehrl.Geb.Zuschlag Fahrzeug Zinsen</t>
  </si>
  <si>
    <t>Registro sovrattassa annuale auto accessori</t>
  </si>
  <si>
    <t>Register jaehrl.Geb.Zuschlag Fahrzeug Nebensp.</t>
  </si>
  <si>
    <t>Registro sovratassa annuale auto - sanz. pec.</t>
  </si>
  <si>
    <t>Register jaehrl.Geb.Zuschlag Fahrzeug Geldstr.</t>
  </si>
  <si>
    <t>Registro sovrattassa annuale auto sanz.pecun.</t>
  </si>
  <si>
    <t>Registro sovrattassa annuale auto</t>
  </si>
  <si>
    <t>Register jaehrl.Geb.Zuschlag Fahrzeug</t>
  </si>
  <si>
    <t>Addiz.le reg.le trattenuta dal sostituto l.289/2002 - sanz. amm.va</t>
  </si>
  <si>
    <t>Region.Zusatzsteuer Einbeh. von Subst.G.289/2002-Verw.Strafe</t>
  </si>
  <si>
    <t>Addiz.le reg.le trattenuta dal sostituto l.289/2002 - int. legali</t>
  </si>
  <si>
    <t>Region.Zusatzsteuer Einbeh. von Subst.G.289/2002-ges.Zinsen</t>
  </si>
  <si>
    <t>Addizionale comunale l.289/2002 - imposta</t>
  </si>
  <si>
    <t>Gemeindezusatzsteuer G.289/2002-Steuer</t>
  </si>
  <si>
    <t>Addizionale comunale l.289/2002 - sanzione amministrativa</t>
  </si>
  <si>
    <t>Gemeindezusatzsteuer G.289/2002-Verwaltungsstrafe</t>
  </si>
  <si>
    <t>Addizionale comunale l.289/2002 - interessi legali</t>
  </si>
  <si>
    <t>Gemeindezusatzsteuer G.289/2002-gesetzl. Zinsen</t>
  </si>
  <si>
    <t>Credito d'imposta incremento occupazione interessi</t>
  </si>
  <si>
    <t>Steuerguthaben Beschäftigungssteigerung Zinsen</t>
  </si>
  <si>
    <t>Credito d'imposta investimenti aree svantaggiate interessi</t>
  </si>
  <si>
    <t>Steuerguthaben Investitionen benacht. Gebiete Zinsen</t>
  </si>
  <si>
    <t>Addizionale comunale trattenuta dal sost. l.289/2002 - imposta</t>
  </si>
  <si>
    <t>Gemeindezusatzsteuer einbehalten von Subst.G.289/2002-Steuer</t>
  </si>
  <si>
    <t>Addizionale comunale trattenuta dal sost. l.289/2002 - sanz. amm.va</t>
  </si>
  <si>
    <t>Gemeindezusatzsteuer einbeh.von Subst.G.289/2002-Verw.Strafe</t>
  </si>
  <si>
    <t>Addizionale comunale trattenuta dal sost. l.289/2002 - int. legali</t>
  </si>
  <si>
    <t>Gemeindezusatzsteuer einbeh.von Subst.G.289/2002-ges.Zinsen</t>
  </si>
  <si>
    <t>Registro imposte trascriz.atti-auto interessi</t>
  </si>
  <si>
    <t>Register Steuer Fahrzeugueberschr. Zinsen</t>
  </si>
  <si>
    <t>Registro imposte trascriz.atti-auto accessori</t>
  </si>
  <si>
    <t>Register Steuer Fahrzeugueberschr.Nebensp.</t>
  </si>
  <si>
    <t>Registro imposte trascriz. atti-auto sanz.pec</t>
  </si>
  <si>
    <t>Register Steuer Fahrzeugueberschr.Geldstrafe</t>
  </si>
  <si>
    <t>Registro imposte trascriz.atti-auto sanz.pec.</t>
  </si>
  <si>
    <t>Registro imposte trascriz. atti-auto</t>
  </si>
  <si>
    <t>Register Steuer Fahrzeugueberschr.</t>
  </si>
  <si>
    <t>L.n.289/2002 art.7 - recupero somme non corrisposte - capitale</t>
  </si>
  <si>
    <t>G.Nr.289/2002 Art.7 - Einhebung nichtgez. Summen - Kapital</t>
  </si>
  <si>
    <t>L.n.289/2002 art.7 - recupero somme non corrisposte - interessi</t>
  </si>
  <si>
    <t>G.Nr.289/2002 Art.7 - Einhebung nichtgez. Summen - Zinsen</t>
  </si>
  <si>
    <t>L.n.289/2002 art.7 - recupero somme non corrisposte - sanzioni</t>
  </si>
  <si>
    <t>G.Nr.289/2002 Art.7 - Einhebung nichtgez. Summen - Strafen</t>
  </si>
  <si>
    <t>Legge n. 289/2002, art.8 - recupero somme dovute - capitale</t>
  </si>
  <si>
    <t>Gesetz Nr.289/2002 Art.8-Einhebung geschuldeter Summen-Kapital</t>
  </si>
  <si>
    <t>Legge n. 289/2002, art.8 - recupero somme dovute - interessi</t>
  </si>
  <si>
    <t>Gesetz Nr.289/2002 Art.8-Einhebung geschuldeter Summen-Zinsen</t>
  </si>
  <si>
    <t>Legge n. 289/2002, art.8 - recupero somme dovute - sanzione</t>
  </si>
  <si>
    <t>Gesetz Nr.289/2002 Art.8-Einhebung geschuldeter Summen-Strafe</t>
  </si>
  <si>
    <t>Legge n. 289/2002, art. 9 - recupero somme dovute - capitale</t>
  </si>
  <si>
    <t>Gesetz Nr.289/2002 Art.9-Einhebung geschuldeter Summen-Kapital</t>
  </si>
  <si>
    <t>Legge n. 289/2002, art. 9 - recupero somme dovute - interessi</t>
  </si>
  <si>
    <t>Gesetz Nr.289/2002 Art.9-Einhebung geschuldeter Summen-Zinsen</t>
  </si>
  <si>
    <t>Legge n. 289/2002, art. 9 - recupero somme dovute - sanzione</t>
  </si>
  <si>
    <t>Gesetz Nr.289/2002 Art.9-Einhebung geschuldeter Summen-Strafe</t>
  </si>
  <si>
    <t>Legge n. 289/2002, art. 14  - recupero somme dovute - capitale</t>
  </si>
  <si>
    <t>Gesetz Nr.289/2002 Art.14-Einhebung geschuldeter Summen-Kapital</t>
  </si>
  <si>
    <t>Legge n. 289/2002, art. 14  - recupero somme dovute - interessi</t>
  </si>
  <si>
    <t>Gesetz Nr.289/2002 Art.14-Einhebung geschuldeter Summen-Zinsen</t>
  </si>
  <si>
    <t>Interessi di maggior rateazione - condono legge n.289/2002</t>
  </si>
  <si>
    <t>Zinsen Ratenaufteilung - Steuernachlass Gesetz Nr. 289/2002</t>
  </si>
  <si>
    <t>Cred.imp.societa' sportive anno 2004 l.350/03 art. 4 c.200 - capitale</t>
  </si>
  <si>
    <t>Steuerguthaben Sportgesell. Jahr 2004 G. 350/03 Art.4 C.200 - Kapital</t>
  </si>
  <si>
    <t>Legge n. 289/2002, art. 14  - recupero somme dovute - sanzione</t>
  </si>
  <si>
    <t>Gesetz Nr.289/2002 Art.14-Einhebung geschuldeter Summen-Strafe</t>
  </si>
  <si>
    <t>L.350/03 art. 2 e l.289/02 art. 8  - recupero somme dovute - capitale</t>
  </si>
  <si>
    <t>G.350/03 Art.2 und G.289/02 Art.8-Einheb.geschuld.Summen-Kapital</t>
  </si>
  <si>
    <t>L.350/03 art. 2 e l.289/02 art. 8  - recupero somme dovute - interessi</t>
  </si>
  <si>
    <t>G.350/03 Art.2 und G.289/02 Art.8-Einheb.geschuld.Summen-Zinsen</t>
  </si>
  <si>
    <t>L.350/03 art. 2 e l.289/02 art. 8  - recupero somme dovute - sanzione</t>
  </si>
  <si>
    <t>G.350/03 Art.2 und G.289/02 Art.8-Einheb.geschuld.Summen-Strafe</t>
  </si>
  <si>
    <t>L.350/03 art. 2 e l.289/02 art. 9  - recupero somme dovute - capitale</t>
  </si>
  <si>
    <t>G.350/03 Art.2 und G.289/02 Art.9-Einheb.geschuld.Summen-Kapital</t>
  </si>
  <si>
    <t>L.350/03 art. 2 e l.289/02 art. 9  - recupero somme dovute - interessi</t>
  </si>
  <si>
    <t>G.350/03 Art.2 und G.289/02 Art.9-Einheb.geschuld.Summen-Zinsen</t>
  </si>
  <si>
    <t>L.350/03 art. 2 e l.289/02 art. 9  - recupero somme dovute - sanzione</t>
  </si>
  <si>
    <t>G.350/03 Art.2 und G.289/02 Art.9-Einheb.geschuld.Summen-Strafe</t>
  </si>
  <si>
    <t>L.350/03 art. 2 e L.289/02 art. 14  - recupero somme dovute - capitale</t>
  </si>
  <si>
    <t>G.350/03 Art.2 und G.289/02 Art.14-Einheb.geschuld.Summen-Kapital</t>
  </si>
  <si>
    <t>L.350/03 art. 2 e l.289/02 art. 14  - recupero somme dovute - interessi</t>
  </si>
  <si>
    <t>G.350/03 Art.2 und G.289/02 Art.14-Einheb.geschuld.Summen-Zinsen</t>
  </si>
  <si>
    <t>Cred.imp.societa' sportive anno 2004 l.350/03 art. 4 c.200 - sanzione</t>
  </si>
  <si>
    <t>Steuerguthaben Sportgesell. Jahr 2004 G. 350/03 ART.4 C.200 - Strafe</t>
  </si>
  <si>
    <t>Cred.imp.societa' sportive anno 2004 l.350/03 art. 4 c.200 - interessi</t>
  </si>
  <si>
    <t>Steuerguthaben Sportgesell. Jahr2004 G.350/03 ART. 4 C.200 - Zinsen</t>
  </si>
  <si>
    <t>L.350/03 art. 2 e l.289/02 art. 14  - recupero somme dovute - sanzione</t>
  </si>
  <si>
    <t>G.350/03 Art.2 und G.289/02 Art.14-Einheb.geschuld.Summen-Strafen</t>
  </si>
  <si>
    <t>Registro diritti pesi e met.prez.interessi</t>
  </si>
  <si>
    <t>Register Geb.Gewicht V.Edelmetallen Zinsen</t>
  </si>
  <si>
    <t>Registro diritti pesi e met.prez.accessori</t>
  </si>
  <si>
    <t>Register Geb.Gewicht V.Edelmetallen Nebensp.</t>
  </si>
  <si>
    <t>Registro diritti pesi e met.prez. sanz.pecun.</t>
  </si>
  <si>
    <t>Register Geb.Gewicht V.Edelmetallen Geldstr.</t>
  </si>
  <si>
    <t>Registro diritti pesi e met.prez.</t>
  </si>
  <si>
    <t>Register Geb.Gewicht V.Edelmetallen</t>
  </si>
  <si>
    <t>Registro diritti catastali-scrit.interessi</t>
  </si>
  <si>
    <t>Registro diritti catastali-scrit.accessori</t>
  </si>
  <si>
    <t>Register Katastergebuehr Nebenspesen</t>
  </si>
  <si>
    <t>Registro diritti catastali-scrit. sanz.pecun.</t>
  </si>
  <si>
    <t>Registro diritti catastali-scrit.</t>
  </si>
  <si>
    <t>731I - registro interessi tasse e imp.ind.</t>
  </si>
  <si>
    <t>731I - Register Zinsen Gebuehren u. ind.Steuern</t>
  </si>
  <si>
    <t>731N - registro interessi tasse- accessori</t>
  </si>
  <si>
    <t>731N - Register Zinsen Gebuehr - Nebenspesen</t>
  </si>
  <si>
    <t>731P - registro interessi tasse - sanz.pecun.</t>
  </si>
  <si>
    <t>731P - Register Zinsen Gebuehr - Geldstrafe</t>
  </si>
  <si>
    <t>731S - registro interessi tasse - sanz.pecun.</t>
  </si>
  <si>
    <t>731S - Register Zinsen Gebuehr - Geldstrafe</t>
  </si>
  <si>
    <t>731T - registro interessi tasse e imp.ind.</t>
  </si>
  <si>
    <t>731T - Register Zinsen Gebuehren u. ind.Steuern</t>
  </si>
  <si>
    <t>Recup. credito imp. farmacie acq.software d.l. 269/03 art.50 - capitale</t>
  </si>
  <si>
    <t>Einbringung Steuerguth. Apotheken Eink. Sofware G.D. 269/03 Art.50 - Kapital</t>
  </si>
  <si>
    <t>Recup. credito imp. farmacie acq.software d.l. 269/03 art.50 - interessi</t>
  </si>
  <si>
    <t>Einbringung Steuerguth. Apotheken Eink. Sofware G.D. 269/03 Art.50 - Zinsen</t>
  </si>
  <si>
    <t>Recup. credito imp. farmacie acq.software d.l. 269/03 art.50 - sanzione</t>
  </si>
  <si>
    <t>Einbringung Steuerguth. Apotheken Eink. Sofware G.D. 269/03 Art.50 - Strafe</t>
  </si>
  <si>
    <t>Recup. credito imposta acquisto carta art. 4 l.350/03 dpcm 318/04 - capitale</t>
  </si>
  <si>
    <t>Einbringung Steuerguth.Papiereinkauf Art. 4 G.350/03 DPCM 318/04 - Kapital</t>
  </si>
  <si>
    <t>Recup. credito imposta acquisto carta art. 4 l.350/03 dpcm 318/04 - interessi</t>
  </si>
  <si>
    <t>Einbringung Steuerguth.Papiereinkauf Art. 4 G.350/03 DPCM 318/04 - Zinsen</t>
  </si>
  <si>
    <t>Recup. credito imposta acquisto carta art. 4 l.350/03 dpcm 318/04 - sanzione</t>
  </si>
  <si>
    <t>Einbringung Steuerguth.Papiereinkauf Art. 4 G.350/03 DPCM 318/04 - Strafe</t>
  </si>
  <si>
    <t>Registro tasse-concorsi amm.re giud.interessi</t>
  </si>
  <si>
    <t>Register Geb.Wettb.Gerichtsverwalter Zinsen</t>
  </si>
  <si>
    <t>Registro tasse-concorsi amm.re giud.accessori</t>
  </si>
  <si>
    <t>Register Geb.Wettb.Gerichtsverwalter Nebensp.</t>
  </si>
  <si>
    <t>Registro tasse-concorsi amm.re giud.sanz.pec.</t>
  </si>
  <si>
    <t>Register Geb.Wettb.Gerichtsverwalter Geldstr.</t>
  </si>
  <si>
    <t>Register Geb.Wettb.Gerichtsverwalter Geldstrafe</t>
  </si>
  <si>
    <t>Registro tasse - concorsi amm.re giud.</t>
  </si>
  <si>
    <t>Register Geb.Wettb.Gerichtsverwalter</t>
  </si>
  <si>
    <t>Registro diritto cronotachigr.C.E.E. interessi</t>
  </si>
  <si>
    <t>Register Geb.Zeit-Tachograph EU Zinsen</t>
  </si>
  <si>
    <t>Registro diritto cronotachigr.C.E.E. accessori</t>
  </si>
  <si>
    <t>Register Geb.Zeit-Tachograph EU Nebenspesen</t>
  </si>
  <si>
    <t>Registro diritto cronotachigrafi C.E.E. sanz.pec</t>
  </si>
  <si>
    <t>Register Geb.Zeit-Tachograph EU Geldstrafe</t>
  </si>
  <si>
    <t>Registro diritto cronotachigrafi C.E.E.</t>
  </si>
  <si>
    <t>Register Geb.Zeit-Tachograph EU</t>
  </si>
  <si>
    <t>Registro multe ammende sanz.amm.ve interessi</t>
  </si>
  <si>
    <t>Register Geldstr., Bussgeld, Verw.Str.Zinsen</t>
  </si>
  <si>
    <t>Registro multe ammende sanz.amm.ve accessori</t>
  </si>
  <si>
    <t>Register Geldstr., Bussgeld, Verw.Str.Nebensp.</t>
  </si>
  <si>
    <t>Registro multe ammende sanz.amm.ve sanz.pec.</t>
  </si>
  <si>
    <t>Register Geldstr., Bussgeld, Verw.Str.Geldstrafe</t>
  </si>
  <si>
    <t>Sanzione amministrativa ex artt. 7/bis e 39 d. lgs. n. 241/97</t>
  </si>
  <si>
    <t>Verwaltungsstrafe ex Art. 7/bis und 39 leg.D. Nr.241/97</t>
  </si>
  <si>
    <t>Registro multe ammende sanz.amm.ve sanz.pecun</t>
  </si>
  <si>
    <t>Registro multe ammende sanz.amm.ve</t>
  </si>
  <si>
    <t>Register Geldstr., Bussgeld, Verw.Str.</t>
  </si>
  <si>
    <t>Registro tasse concessioni armi interessi</t>
  </si>
  <si>
    <t>Register Konzess.Geb.Waffen Zinsen</t>
  </si>
  <si>
    <t>Registro tasse concessioni armi accessori</t>
  </si>
  <si>
    <t>Register Konzess.Geb.Waffen Nebensp.</t>
  </si>
  <si>
    <t>Registro tasse concessioni armi sanz. pecun.</t>
  </si>
  <si>
    <t>Register Konzess.Geb.Waffen Geldstrafe</t>
  </si>
  <si>
    <t>Registro tasse concessioni armi</t>
  </si>
  <si>
    <t>Register Konzess.Geb.Waffen</t>
  </si>
  <si>
    <t>Registro oblaz.pene pec.circol.str.interessi</t>
  </si>
  <si>
    <t>Register entr.Geldstrafe Verkehrsst. Zinsen</t>
  </si>
  <si>
    <t>Registro oblaz.pene pec.circol.str.accessori</t>
  </si>
  <si>
    <t>Register entr.Geldstrafe Verkehrsst. Nebenspesen</t>
  </si>
  <si>
    <t>Registro oblaz. sanz. pecun. circolaz.strad.</t>
  </si>
  <si>
    <t>Register entr.Geldstrafe Verkehrsst.Geldstrafe</t>
  </si>
  <si>
    <t>Registro oblaz.pene pec.circol.str. sanz.pec.</t>
  </si>
  <si>
    <t>Registro oblaz. pene pec.circolaz.strad.</t>
  </si>
  <si>
    <t>Register entr.Geldstrafe Verkehrsst.</t>
  </si>
  <si>
    <t>Credito d'imposta agevolazioni fiscali</t>
  </si>
  <si>
    <t>Registro oblaz.pene pec.contrav.for.interessi</t>
  </si>
  <si>
    <t>Register entr.Geldstr.Verstoss Forstbestimm.Zinsen</t>
  </si>
  <si>
    <t>Registro oblaz.pene pec.contrav.for.accessori</t>
  </si>
  <si>
    <t>Register entr.Geldstr.Verstoss Forstbestimm.Nebenspesen</t>
  </si>
  <si>
    <t>Registro obLazioni sanz.pec.contrav.forestali</t>
  </si>
  <si>
    <t>Register entr.Geldstr.Verstoss Forstbestimm.</t>
  </si>
  <si>
    <t>Credito d'imposta agevolazioni fiscali - interessi</t>
  </si>
  <si>
    <t>Registro oblaz.pene pec.contrav.for.sanz.pec.</t>
  </si>
  <si>
    <t>Register entr.Geldstr.Verstoss Forstbestimm.Geldstrafe</t>
  </si>
  <si>
    <t>Registro oblaz. pene pec.contrav.for.</t>
  </si>
  <si>
    <t>Credito d'imposta agevolazioni fiscali - sanzione</t>
  </si>
  <si>
    <t>Altre imposte dirette e sostitutive</t>
  </si>
  <si>
    <t>Sonstige direkte Steuern und Ersatzsteuern</t>
  </si>
  <si>
    <t>Registro add.le licenza porto fucile-interess</t>
  </si>
  <si>
    <t>Register Zusatzst.Waffenschein Zinsen</t>
  </si>
  <si>
    <t>Registro add.le licenza porto fucile-acces.ri</t>
  </si>
  <si>
    <t>Register Zusatzst.Waffenschein Nebenspesen</t>
  </si>
  <si>
    <t>Registro add.le licenza porto fucile sanz.pec</t>
  </si>
  <si>
    <t>Register Zusatzst.Waffenschein Geldstrafe</t>
  </si>
  <si>
    <t>Altre imposte dirette e sostitutive - interessi</t>
  </si>
  <si>
    <t>Sonstige direkte Steuern und Ersatzsteuern - Zinsen</t>
  </si>
  <si>
    <t>Registro add.le licenza porto fucile-sanz.pec</t>
  </si>
  <si>
    <t>Registro add.le licenza porto fucile</t>
  </si>
  <si>
    <t>Register Zusatzst.Waffenschein</t>
  </si>
  <si>
    <t>Altre imposte dirette e sostitutive - sanzione</t>
  </si>
  <si>
    <t>Sonstige direkte Steuern und Ersatzsteuern - Strafe</t>
  </si>
  <si>
    <t>Registro multe amm.interesse art.</t>
  </si>
  <si>
    <t>Register Geldstrafe Bussgeld Verstoss Denkmalschutz</t>
  </si>
  <si>
    <t>Registro multe amm.interesse art.accessori</t>
  </si>
  <si>
    <t>Register Geldstrafe Bussgeld Verstoss Denkmalsch.Nebensp.</t>
  </si>
  <si>
    <t>Registro multe amm. interesse art. sanz. pec.</t>
  </si>
  <si>
    <t>Register Geldstrafe Bussgeld Verstoss Denkmalsch.Geldstr.</t>
  </si>
  <si>
    <t>Registro multe amm.interesse art. sanz.pecun.</t>
  </si>
  <si>
    <t>Registro multe amm. interesse art.</t>
  </si>
  <si>
    <t>741I - registro multe sanz amm.ve - interessi</t>
  </si>
  <si>
    <t>741I - Register Geldstr.Verwaltungsstr.Zinsen</t>
  </si>
  <si>
    <t>741N - registro multe e sanz.amm.ve accessori</t>
  </si>
  <si>
    <t>741N - Register Geldstr.Verwaltungsstr. Nebenspesen</t>
  </si>
  <si>
    <t>741P - registro multe sanz.amm.ve -sanz. pec.</t>
  </si>
  <si>
    <t>741P - Register Geldstr.Verwaltungsstr. Geldstrafe</t>
  </si>
  <si>
    <t>741S - registro multe sanz.amm.ve sanz.pecun.</t>
  </si>
  <si>
    <t>741S - Register Geldstr.Verwaltungsstr. Geldstrafe</t>
  </si>
  <si>
    <t>741T - registro multe ammende sanz.amm.ve</t>
  </si>
  <si>
    <t>741T - Register Geldstr.Verwaltungsstrafen</t>
  </si>
  <si>
    <t>Registro contrib.migl.opere pubbl.interessi</t>
  </si>
  <si>
    <t>Register Melior.Beitr.Gebaude oeff.Int.-Zinsen</t>
  </si>
  <si>
    <t>Registro contrib.migl.opere pubbl.accessori</t>
  </si>
  <si>
    <t>Register Melior.Beitr.Gebaude oeff.Int.Nebensp.</t>
  </si>
  <si>
    <t>Registro contrib.migl. opere pubbl. sanz.pec.</t>
  </si>
  <si>
    <t>Register Melior.Beitr.Gebaude oeff.Int.Geldstr.</t>
  </si>
  <si>
    <t>Registro contrib.migl.opere pubbl. sanz. pec.</t>
  </si>
  <si>
    <t>Registro contrib. migl. opere pubbliche</t>
  </si>
  <si>
    <t>Register Melior.Beitr.Gebaude oeff.Interesse</t>
  </si>
  <si>
    <t>Registro - imposta success.quote eredita'</t>
  </si>
  <si>
    <t>Register - Erbschaftssteuer Erbquoten</t>
  </si>
  <si>
    <t>Registro - imposta success.donaz.circ.n.49/82</t>
  </si>
  <si>
    <t>Register - Erb-und Schenkungssteuer Rr.N. 49/82</t>
  </si>
  <si>
    <t>Registro-imposta success.valore globale netto</t>
  </si>
  <si>
    <t>Register - Erbschaftssteuer Nettogesamtwert</t>
  </si>
  <si>
    <t>Registro - imposta donazioni quote donazione</t>
  </si>
  <si>
    <t>Register - Schenkungssteuer Schenkungsquoten</t>
  </si>
  <si>
    <t>Registro-imposta donazioni valore glob.netto</t>
  </si>
  <si>
    <t>Register - Schenkungssteuer Nettogesamtwert</t>
  </si>
  <si>
    <t>Registro-trasferim.fabbricati-proporzionale</t>
  </si>
  <si>
    <t>Register-Uebertrag.Gebaeude-proportional</t>
  </si>
  <si>
    <t>Registro diritto certif.giudiz.interessi</t>
  </si>
  <si>
    <t>Register Gebuehr Gerichtsurkunden Zinsen</t>
  </si>
  <si>
    <t>Registro diritto certif.giudiz.accessori</t>
  </si>
  <si>
    <t>Register Gebuehr Gerichtsurkunden Nebenspesen</t>
  </si>
  <si>
    <t>Registro diritto certif.giudiz. sanz. pecun.</t>
  </si>
  <si>
    <t>Register Gebuehr Gerichtsurkunden Geldstrafe</t>
  </si>
  <si>
    <t>Registro diritto certif.giudiz.</t>
  </si>
  <si>
    <t>Register Gebuehr Gerichtsurkunden</t>
  </si>
  <si>
    <t>Registro soprat.licenze di caccia interessi</t>
  </si>
  <si>
    <t>Register Zuschlag Jagdlizenz Zinsen</t>
  </si>
  <si>
    <t>Registro soprat.licenze di caccia accessori</t>
  </si>
  <si>
    <t>Register Zuschlag Jagdlizenz Nebenspesen</t>
  </si>
  <si>
    <t>Registro soprat. licenze di caccia sanz. pec.</t>
  </si>
  <si>
    <t>Register Zuschlag Jagdlizenz Geldstrafe</t>
  </si>
  <si>
    <t>Registro soprat.licenze di caccia sanz.pecun.</t>
  </si>
  <si>
    <t>Registro soprat. licenze di caccia</t>
  </si>
  <si>
    <t>Register Zuschlag Jagdlizenz</t>
  </si>
  <si>
    <t>Registro soprat.licenze di pesca interessi</t>
  </si>
  <si>
    <t>Register Zuschlag Fischerlizenz Zinsen</t>
  </si>
  <si>
    <t>Registro soprat.licenze di pesca accessori</t>
  </si>
  <si>
    <t>Register Zuschlag Fischerlizenz Nebenspesen</t>
  </si>
  <si>
    <t>Registro soprat. licenze di pesca sanz.pecun.</t>
  </si>
  <si>
    <t>Register Zuschlag Fischerlizenz Geldstrafe</t>
  </si>
  <si>
    <t>Registro sanz. pecuniaria licenze di pesca</t>
  </si>
  <si>
    <t>Registro soprat. licenze di pesca</t>
  </si>
  <si>
    <t>Register Zuschlag Fischerlizenz</t>
  </si>
  <si>
    <t>Registro amm.oblaz.cont.caccia interessi</t>
  </si>
  <si>
    <t>Register Verw.Eintricht.Jagdstrafe Zinsen</t>
  </si>
  <si>
    <t>Registro amm.oblaz.cont.caccia accessori</t>
  </si>
  <si>
    <t>Register Verw.Eintricht.Jagdstrafe Nebenspesen</t>
  </si>
  <si>
    <t>Registro amm.oblaz.cont.caccia sanz. pecun.</t>
  </si>
  <si>
    <t>Register Verw.Eintricht.Jagdstrafe Geldstrafe</t>
  </si>
  <si>
    <t>Registro amm.oblaz.cont.caccia sanz.pecuniar.</t>
  </si>
  <si>
    <t>Registro amm.oblaz.cont.caccia</t>
  </si>
  <si>
    <t>Register Verw.Eintricht.Jagdstrafe</t>
  </si>
  <si>
    <t>Registro tributi speciali diritti interessi</t>
  </si>
  <si>
    <t>Register Gebuehr Sonderabgabe Zinsen</t>
  </si>
  <si>
    <t>Registro tributi speciali diritti accessori</t>
  </si>
  <si>
    <t>Register Gebuehr Sonderabgabe Nebenspesen</t>
  </si>
  <si>
    <t>Registro tributi speciali diritti sanz. pec.</t>
  </si>
  <si>
    <t>Register Gebuehr Sonderabgabe Geldstrafe</t>
  </si>
  <si>
    <t>Registro tributi speciali diritti sanz.pecun.</t>
  </si>
  <si>
    <t>Registro tributi speciali diritti</t>
  </si>
  <si>
    <t>Register Gebuehr Sonderabgabe</t>
  </si>
  <si>
    <t>Registro tassa 10% per uff.giud.interessi</t>
  </si>
  <si>
    <t>Register Gebuehr 10% Gerichtsvollz. Zinsen</t>
  </si>
  <si>
    <t>Registro tassa 10% per uff.giud.accessori</t>
  </si>
  <si>
    <t>Register Gebuehr 10% Gerichtsvollz. Nebenspesen</t>
  </si>
  <si>
    <t>Registro tassa 10% per uff.giud. sanz. pecun.</t>
  </si>
  <si>
    <t>Register Gebuehr 10% Gerichtsvollz. Geldstrafe</t>
  </si>
  <si>
    <t>Registro tassa 10% per uff.giud.</t>
  </si>
  <si>
    <t>Register Gebuehr 10% Gerichtsvollz.</t>
  </si>
  <si>
    <t>Registro somme da versare uff.giud.interessi</t>
  </si>
  <si>
    <t>Register an Gerichtsvollz.zu bezahl.Betraege Zinsen</t>
  </si>
  <si>
    <t>Registro somme da versare uff.giud.accessori</t>
  </si>
  <si>
    <t>Register an Gerichtsvollz.zu bezahl.Betraege Nebensp.</t>
  </si>
  <si>
    <t>Registro somme da versare uff.giud. sanz.pec.</t>
  </si>
  <si>
    <t>Register an Gerichtsvollz.zu bezahl.Betraege Geldstr.</t>
  </si>
  <si>
    <t>Registro somme da versare uff.giud.sanz. pec.</t>
  </si>
  <si>
    <t>Registro somme da versare uff.giud.</t>
  </si>
  <si>
    <t>Register an Gerichtsvollz.zu bezahl.Betraege</t>
  </si>
  <si>
    <t>Registro proventi archivi Stato interessi</t>
  </si>
  <si>
    <t>Register Einnahmen Staatsarchiv Zinsen</t>
  </si>
  <si>
    <t>Registro proventi archivi Stato accessori</t>
  </si>
  <si>
    <t>Register Einnahmen Staatsarchiv  Nebenspesen</t>
  </si>
  <si>
    <t>Registro proventi archivi Stato sanz. pecun.</t>
  </si>
  <si>
    <t>Register Einnahmen Staatsarchiv  Geldstrafe</t>
  </si>
  <si>
    <t>Registro proventi archivi Stato</t>
  </si>
  <si>
    <t>Register Einnahmen Staatsarchiv</t>
  </si>
  <si>
    <t>Registro vendita ogg.sequestrati interessi</t>
  </si>
  <si>
    <t>Register Verkauf beschlagn. Objekte Zinsen</t>
  </si>
  <si>
    <t>Registro vendita ogg.sequestrati accessori</t>
  </si>
  <si>
    <t>Register Verkauf beschlagn. Objekte Nebenspesen</t>
  </si>
  <si>
    <t>Registro vendita oggetti sequestrati sanz.pec</t>
  </si>
  <si>
    <t>Register Verkauf beschlagn. Objekte Geldstrafe</t>
  </si>
  <si>
    <t>Registro vendita oggetti sequestrati-sanz.pec</t>
  </si>
  <si>
    <t>Registro vendita oggetti sequestrati</t>
  </si>
  <si>
    <t>Register Verkauf beschlagn. Objekte</t>
  </si>
  <si>
    <t>Registro ricuperi spese giustizia interessi</t>
  </si>
  <si>
    <t>Register Einbring.Gerichtsspesen Zinsen</t>
  </si>
  <si>
    <t>Ripetizione spese legali - cause di lavoro Agenzia delle entrate</t>
  </si>
  <si>
    <t>Einholung Rechtsspesen-Arbeitsstreitigkeiten Agentur der Einnahmen</t>
  </si>
  <si>
    <t>Registro ricuperi spese giustizia accessori</t>
  </si>
  <si>
    <t>Register Einbring. Gerichtsspesen Nebenspesen</t>
  </si>
  <si>
    <t>Registro ricuperi spese giustizia -sanz. pec.</t>
  </si>
  <si>
    <t>Register Einbring. Gerichtsspesen  Geldstrafe</t>
  </si>
  <si>
    <t>Registro ricuperi spese giustizia sanz. pec.</t>
  </si>
  <si>
    <t>Registro ricuperi spese giustizia</t>
  </si>
  <si>
    <t>Register Einbring. Gerichtsspesen</t>
  </si>
  <si>
    <t>Registro entrate diverse interessi</t>
  </si>
  <si>
    <t>Register verschiedene Einnahmen Zinsen</t>
  </si>
  <si>
    <t>Registro entrate diverse accessori</t>
  </si>
  <si>
    <t>Register verschiedene Einnahmen Nebenspesen</t>
  </si>
  <si>
    <t>Registro entrate diverse sanzione pecuniaria</t>
  </si>
  <si>
    <t>Register verschiedene Einnahmen Geldstrafe</t>
  </si>
  <si>
    <t>Registro entrate diverse</t>
  </si>
  <si>
    <t>Register verschiedene Einnahmen</t>
  </si>
  <si>
    <t>Registro tassa ipotecaria - interessi</t>
  </si>
  <si>
    <t>Registro tassa ipotecaria - accessori</t>
  </si>
  <si>
    <t>Register Hypothekarsteuer - Nebenspesen</t>
  </si>
  <si>
    <t>Registro tassa ipotecaria - sanz.pec.</t>
  </si>
  <si>
    <t>Registro tassa ipotecaria</t>
  </si>
  <si>
    <t>Registro interessi su sospensioni</t>
  </si>
  <si>
    <t>Register Zinsen auf Aussetzung</t>
  </si>
  <si>
    <t>Registro entr.tasse e II.II affari -interessi</t>
  </si>
  <si>
    <t>Reg.Einn.Gebuehren und ind.St.gesch.-Zinsen</t>
  </si>
  <si>
    <t>Registro entr.tasse e II.II affari -accessori</t>
  </si>
  <si>
    <t>Reg.Einn.Gebuehren und ind.St.gesch.-Nebensp.</t>
  </si>
  <si>
    <t>Registro entr.tasse e II.II affari -sanz.pec.</t>
  </si>
  <si>
    <t>Reg.Einn.Gebuehren und ind.St.gesch.-Geldstr.</t>
  </si>
  <si>
    <t>Reg.Einn.Gebuehren und ind.St.gesch.Geldstr.</t>
  </si>
  <si>
    <t>Registro entr.tasse e II.II affari</t>
  </si>
  <si>
    <t>Reg.Einn.Gebuehren und ind.Steuer.gesch.</t>
  </si>
  <si>
    <t>Registro residui attivi interessi - Sicilia</t>
  </si>
  <si>
    <t>Register Aktivrestbestand Zinsen - Sizilien</t>
  </si>
  <si>
    <t>Registro residui attivi accessori - Sicilia</t>
  </si>
  <si>
    <t>Register Aktivrestbestand Nebenspesen - Sizilien</t>
  </si>
  <si>
    <t>Registro residui attivi sanz. pecun. -Sicilia</t>
  </si>
  <si>
    <t>Register Aktivrestbestand Geldstrafe - Sizilien</t>
  </si>
  <si>
    <t>Registro residui attivi - Sicilia</t>
  </si>
  <si>
    <t>Register Aktivrestbestand -Sizilien</t>
  </si>
  <si>
    <t>Registro resid.attivi tasse imp.ind.interessi</t>
  </si>
  <si>
    <t>Register Aktivrestb.Geb.u.ind.Steuern Zinsen</t>
  </si>
  <si>
    <t>Registro resid.attivi tasse imp.ind.accessori</t>
  </si>
  <si>
    <t>Register Aktivrestb.Geb.u.ind.Steuern Nebenspesen</t>
  </si>
  <si>
    <t>Registro resid.attivi tasse imp.ind.sanz.pec.</t>
  </si>
  <si>
    <t>Register Aktivrestb.Geb.u.ind.Steuern Geldstrafe</t>
  </si>
  <si>
    <t>Registro residui attivi tasse imp.ind.san.pec</t>
  </si>
  <si>
    <t>Registro residui attivi tasse e imp.ind.</t>
  </si>
  <si>
    <t>Register Aktivrestb.Geb.u.ind.Steuern</t>
  </si>
  <si>
    <t>Registro quota parte prov.interessi</t>
  </si>
  <si>
    <t>Register Provinzanteil Zinsen</t>
  </si>
  <si>
    <t>Registro quota parte prov.accessori</t>
  </si>
  <si>
    <t>Register Provinzanteil  Nebenspesen</t>
  </si>
  <si>
    <t>Registro quota parte prov. sanz. pecuniaria</t>
  </si>
  <si>
    <t>Register Provinzanteil  Geldstrafe</t>
  </si>
  <si>
    <t>Registro quota parte prov.</t>
  </si>
  <si>
    <t>Register Provinzanteil</t>
  </si>
  <si>
    <t>Registro quote proventi contravv.interessi</t>
  </si>
  <si>
    <t>Register Anteil aus Strafen Zinsen</t>
  </si>
  <si>
    <t>Registro quote proventi contravv.accessori</t>
  </si>
  <si>
    <t>Register Anteil aus Strafen Nebenspesen</t>
  </si>
  <si>
    <t>Registro quote proventi contravv. sanz. pec.</t>
  </si>
  <si>
    <t>Register Anteil aus Strafen Geldstrafe</t>
  </si>
  <si>
    <t>Registro quote proventi contravv. sanz.pecun.</t>
  </si>
  <si>
    <t>Registro quote proventi contravv.</t>
  </si>
  <si>
    <t>Register Anteil aus Strafen</t>
  </si>
  <si>
    <t>Register Anteil aus Uebertr.Zinsen</t>
  </si>
  <si>
    <t>Register Anteil aus Uebertr.Nebensp.</t>
  </si>
  <si>
    <t>Registro quote proventi contravv.- sanz. pec.</t>
  </si>
  <si>
    <t>Register Anteil aus Uebertr.Geldstrafe</t>
  </si>
  <si>
    <t>Register Anteil aus Uebertr.</t>
  </si>
  <si>
    <t>Registro entrate div.-Min.Lav.Prev.interessi</t>
  </si>
  <si>
    <t>Register versch.Einnahmen-Min.f.Arb.u.soz.Vors.Zinsen</t>
  </si>
  <si>
    <t>Registro entrate div.-Min.Lav.Prev.accessori</t>
  </si>
  <si>
    <t>Register versch.Einnahmen-Min.f.Arb.u.soz.Vors.Nebenspesen</t>
  </si>
  <si>
    <t>Registro entrate div.-Min.Lav.Prev. sanz.pec.</t>
  </si>
  <si>
    <t>Register versch.Einnahmen-Min.f.Arb.u.soz.Vors.Geldstr.</t>
  </si>
  <si>
    <t>Registro entrate div.- Min.Lav.Prev.</t>
  </si>
  <si>
    <t>Register versch.Einnahmen-Min.f.Arb.u.soz.Vorsorge</t>
  </si>
  <si>
    <t>Registro lavoro e previdenza sociale-inter.</t>
  </si>
  <si>
    <t>Register Arbeit und Sozialvorsorge-Zinsen</t>
  </si>
  <si>
    <t>Registro lavoro e previdenza sociale-oneri ac</t>
  </si>
  <si>
    <t>Register Arbeit und Sozialvorsorge-Nebenspesen</t>
  </si>
  <si>
    <t>Registro lavoro e previdenza sociale-sanz.pec</t>
  </si>
  <si>
    <t>Register Arbeit und Sozialvorsorge-Geldstrafe</t>
  </si>
  <si>
    <t>Registro lavoro e previdenza sociale</t>
  </si>
  <si>
    <t>Register Arbeit und Sozialvorsorge</t>
  </si>
  <si>
    <t>Registro entrate gest.fondo profes.interessi</t>
  </si>
  <si>
    <t>Register Einnahmen aus Fuehr.Berufsfonds Zinsen</t>
  </si>
  <si>
    <t>Registro entrate gest.fondo profes.accessori</t>
  </si>
  <si>
    <t>Register Einnahmen aus Fuehr.Berufsfonds Nebenspesen</t>
  </si>
  <si>
    <t>Registro entrate gest.fondo profes. sanz.pec.</t>
  </si>
  <si>
    <t>Register Einnahmen aus Fuehr.Berufsfonds Geldstrafe</t>
  </si>
  <si>
    <t>Registro entrate gest.fondo profes.</t>
  </si>
  <si>
    <t>Register Einnahmen aus Fuehr.Berufsfonds</t>
  </si>
  <si>
    <t>Registro vers. proventi inter.</t>
  </si>
  <si>
    <t>Register Einzahl.Einnahm. Zinsen</t>
  </si>
  <si>
    <t>Registro vers. proventi oneri acc.</t>
  </si>
  <si>
    <t>Register Einzahl.Einnahm.  Nebensp.</t>
  </si>
  <si>
    <t>Registro versamenti proventi sanz. pecuniaria</t>
  </si>
  <si>
    <t>Register Einzahl.Einnahm.  Geldstrafe</t>
  </si>
  <si>
    <t>Registro vers. proventi sanzione pecuniaria</t>
  </si>
  <si>
    <t>Registro vers.ti proventi l. 27/10/93 n. 432</t>
  </si>
  <si>
    <t>Register Einzahl.Einnahm.  G.27/10/93 Nr.432</t>
  </si>
  <si>
    <t>Registro somme rev.agev.l.317 5/10/91 inter.</t>
  </si>
  <si>
    <t>Register Betr.Widerr.Beguenst. G. 5/10/91 Zinsen</t>
  </si>
  <si>
    <t>Registro somme rev agev l.317 5/10/91 oneri ac</t>
  </si>
  <si>
    <t>Register Betr.Widerr.Beguenst.  G. 5/10/91 Nebensp.</t>
  </si>
  <si>
    <t>Registro somme rev agev l.317 5/10/91 sanz.pec</t>
  </si>
  <si>
    <t>Register Betr.Widerr.Beguenst.  G.5/10/91 Geldstrafe</t>
  </si>
  <si>
    <t>Registro somme rev agev l.317 5/10/91</t>
  </si>
  <si>
    <t>Register Betr.Widerr.Beguenst.  G.5/10/91</t>
  </si>
  <si>
    <t>Registro entrate div.Min.Lav.Pubb.interessi</t>
  </si>
  <si>
    <t>Register versch.Einnahmen Min.oeff.Arbeiten  Zinsen</t>
  </si>
  <si>
    <t>Registro entrate div.Min.Lav.Pubb.accessori</t>
  </si>
  <si>
    <t>Register versch.Einnahmen Min.oeff.Arbeiten Nebenspesen</t>
  </si>
  <si>
    <t>Registro entrate div.Min.Lav.Pubb. sanz. pec.</t>
  </si>
  <si>
    <t>Register versch.Einnahmen Min.oeff.Arbeiten Geldstrafe</t>
  </si>
  <si>
    <t>Registro entrate div.Min.Lav.Pubb.</t>
  </si>
  <si>
    <t>Register versch.Einnahmen Min.oeff.Arbeiten</t>
  </si>
  <si>
    <t>Registro proventi d.l. 285 30/4/92 208 interess</t>
  </si>
  <si>
    <t>Register Einnahmen GD. 285 30/4/92 Art.208 Zinsen</t>
  </si>
  <si>
    <t>Registro proventi d.l. n.285 30/4/92 208 access</t>
  </si>
  <si>
    <t>Register Einnahmen GD. 285 30/4/92 Art.208 Nebenspesen</t>
  </si>
  <si>
    <t>Registro proventi d.l. 285 30/4/92 208 sanz.pec</t>
  </si>
  <si>
    <t>Register Einnahmen GD. 285 30/4/92 Art.208 Geldstrafe</t>
  </si>
  <si>
    <t>Registro prov.ti d.l. n.285 30/4/92 208 san.pec</t>
  </si>
  <si>
    <t>Registro proventi d.l. n.285 30/4/92 art.208</t>
  </si>
  <si>
    <t>Register Einnahmen GD. 285 30/4/92 Art.208</t>
  </si>
  <si>
    <t>Registro diritti marittimi interessi</t>
  </si>
  <si>
    <t>Register Seefahrtsgebuehren Zinsen</t>
  </si>
  <si>
    <t>Registro diritti marittimi oneri</t>
  </si>
  <si>
    <t>Register Seefahrtsgebuehren Nebensp.</t>
  </si>
  <si>
    <t>Registro diritti marittimi sanz. pecuniaria</t>
  </si>
  <si>
    <t>Register Seefahrtsgebuehren Geldstrafe</t>
  </si>
  <si>
    <t>Registro diritti marittimi</t>
  </si>
  <si>
    <t>Register Seefahrtsgebuehren</t>
  </si>
  <si>
    <t>Regis. tassa lotteria, concorsi a premio-int.</t>
  </si>
  <si>
    <t>Regis.Steuer Lotterie, Praemienwett. -Zinsen</t>
  </si>
  <si>
    <t>Regis. tassa lotter. ,conc. a premio-on. acc.</t>
  </si>
  <si>
    <t>Regis.Steuer Lotterie, Praemienwett.-Nebensp.</t>
  </si>
  <si>
    <t>Regis.tassa lotter., conc. a premio-sanz.pec.</t>
  </si>
  <si>
    <t>Regis.Steuer Lotterie, Praemienwett.-Geldstrafe</t>
  </si>
  <si>
    <t>Regis.tassa lott., concorsi a premio-sanz.pec</t>
  </si>
  <si>
    <t>Registro tassa lotteria, concorsi a premio</t>
  </si>
  <si>
    <t>Regis.Steuer Lotterie, Praemienwett.</t>
  </si>
  <si>
    <t>Recupero somme erron. rimborsate concess.gov.</t>
  </si>
  <si>
    <t>Einbringung von irrtuemlich rueckverg.Konzessionsgebuehren</t>
  </si>
  <si>
    <t>U.T.I.F. - interessi su sospensioni</t>
  </si>
  <si>
    <t>UTIF - Zinsen auf Aussetzung</t>
  </si>
  <si>
    <t>Dogane - interessi su sospensioni</t>
  </si>
  <si>
    <t>Zoll - Zinsen auf Aussetzung</t>
  </si>
  <si>
    <t>I.V.A. interessi su sospensioni</t>
  </si>
  <si>
    <t>MwSt. Zinsen auf Aussetzung</t>
  </si>
  <si>
    <t>Dogane interessi per maggiore rateazione</t>
  </si>
  <si>
    <t>Zoll Zinsen  Mehrratenaufteilung</t>
  </si>
  <si>
    <t>I.V.A. interessi per maggiore rateazione</t>
  </si>
  <si>
    <t>MwSt. Zinsen Mehrratenaufteilung</t>
  </si>
  <si>
    <t>Registro interessi per maggiore rateazione</t>
  </si>
  <si>
    <t>Register Zinsen Mehrratenaufteilung</t>
  </si>
  <si>
    <t>Reg.entr. lotto lott.ie altri giochi-interes.</t>
  </si>
  <si>
    <t>Reg.Einn.Lotto, Lotterien und and.Spiele - Zinsen</t>
  </si>
  <si>
    <t>Reg.entr. lotto lott.ie altri giochi-accessor</t>
  </si>
  <si>
    <t>Reg.Einn.Lotto, Lotterien und and.Spiele - Nebensp.</t>
  </si>
  <si>
    <t>Reg.entr. lotto lott.ie altri giochi-sanz.pec</t>
  </si>
  <si>
    <t>Reg.Einn.Lotto, Lotterien und and.Spiele - Geldstr.</t>
  </si>
  <si>
    <t>Reg. entr. lotto. lott.ie altri giochi</t>
  </si>
  <si>
    <t>Reg.Einn.Lotto, Lotterien und and.Spiele</t>
  </si>
  <si>
    <t>Lega delle autonomie locali-contrib.associati</t>
  </si>
  <si>
    <t>Bund der Lok.Autonomien - Mitgliedsbeitrag</t>
  </si>
  <si>
    <t>Cassa naz.prev.forense contributo integrativo</t>
  </si>
  <si>
    <t>Nat.Vorsorgekasse Rechtsanwaelte Erg.Beitrag</t>
  </si>
  <si>
    <t>Cassa Naz.Prev. Forense conguaglio cont.sogg.</t>
  </si>
  <si>
    <t>Nat.Vorsorgekasse Rechtsanwaelte Ausgl.Subj.Beitrag</t>
  </si>
  <si>
    <t>Cassa Naz Prev.Forense conguaglio cont.integr</t>
  </si>
  <si>
    <t>Nat.Vorsorgekasse Rechtsanwaelte Ausgl.Erg.Beitrag</t>
  </si>
  <si>
    <t>Cassa naz.prev.forense sanz.magg.cont.soggett</t>
  </si>
  <si>
    <t>Nat.Vorsorgekasse Rechtsanwaelte Aufschl.Subj.Beitrag</t>
  </si>
  <si>
    <t>Cassa naz.prev.forense sanz. magg.cont.integ</t>
  </si>
  <si>
    <t>Nat.Vorsorgekasse Rechtsanwaelte Aufschl.Erg.Beitrag</t>
  </si>
  <si>
    <t>Cassa naz.prev. forense int. su sorte e sanz.</t>
  </si>
  <si>
    <t>Nat.Vorsorgekasse Rechtsanwaelte Zinsen auf Str..</t>
  </si>
  <si>
    <t>Collegio nazionale degli agrotecnici</t>
  </si>
  <si>
    <t>Staatskollegium der Agrartechniker</t>
  </si>
  <si>
    <t>Collegio provinciale degli agrotecnici</t>
  </si>
  <si>
    <t>Reg. sanat. l.154/89 l.154/91 l.85/95 -inter.</t>
  </si>
  <si>
    <t>Reg. Sanierung G.154/89 G.154/91 G.85/95 -Zinsen</t>
  </si>
  <si>
    <t>Reg. sanat. l.154/89 l.154/91 l.85/95-access.</t>
  </si>
  <si>
    <t>Reg. Sanierung G.154/89 G.154/91 G.85/95 -Nebensp.</t>
  </si>
  <si>
    <t>Reg.sanat. l154/89 l.154/91 l.85/95 -san.pec.</t>
  </si>
  <si>
    <t>Reg. Sanierung G.154/89 G.154/91 G.85/95 -Geldstr.</t>
  </si>
  <si>
    <t>Reg.sanat. l.154/89 l.154/91 l.85/95 -san.pec</t>
  </si>
  <si>
    <t>Regis. sanatoria l.154/89 l.154/91 l.85/95</t>
  </si>
  <si>
    <t>Reg. Sanierung G.154/89 G.154/91 G.85/95</t>
  </si>
  <si>
    <t>Enasarco - contributi</t>
  </si>
  <si>
    <t>ENASARCO - Beitraege</t>
  </si>
  <si>
    <t>Enasarco - sanzioni civili</t>
  </si>
  <si>
    <t>ENASARCO - Zivilstrafen</t>
  </si>
  <si>
    <t>Enasarco - interessi di legge</t>
  </si>
  <si>
    <t>ENASARCO - gesetzliche Zinsen</t>
  </si>
  <si>
    <t>Enasarco - onorari spese competenze</t>
  </si>
  <si>
    <t>ENASARCO - Honorare, Spesen und Bezuege</t>
  </si>
  <si>
    <t>I.N.A.I.L. rate premio</t>
  </si>
  <si>
    <t>I.N.A.I.L. Praemienrate</t>
  </si>
  <si>
    <t>I.N.A.I.L. sanzioni civili rate premio</t>
  </si>
  <si>
    <t>I.N.A.I.L. Zivilstrafen Praemienrate</t>
  </si>
  <si>
    <t>I.N.A.I.L. interessi su rate premio</t>
  </si>
  <si>
    <t>I.N.A.I.L. Zinsen auf Praemienrate</t>
  </si>
  <si>
    <t>I.N.A.I.L. sanzioni amministrative su rate premio</t>
  </si>
  <si>
    <t>I.N.A.I.L. Verwaltungsstr.auf Praemienrate</t>
  </si>
  <si>
    <t>I.N.A.I.L. supplementi rate premio</t>
  </si>
  <si>
    <t>I.N.A.I.L. Zuschlag aufPraemienrate</t>
  </si>
  <si>
    <t>I.N.A.I.L. sanzioni civili supplementi rate premio</t>
  </si>
  <si>
    <t>I.N.A.I.L. Zivilstrafen Zuschl. auf Praemienrate</t>
  </si>
  <si>
    <t>Dogane-quote prov.fondo arma carab. sanz.pec.</t>
  </si>
  <si>
    <t>Zoll-Anteil Carabinierifond Geldstr.</t>
  </si>
  <si>
    <t>I.N.A.I.L. interessi su supplementi rate premio</t>
  </si>
  <si>
    <t>I.N.A.I.L. Zinsen Zuschlag Praemienrate</t>
  </si>
  <si>
    <t>I.N.A.I.L. sanzioni amm.supplementi rate premio</t>
  </si>
  <si>
    <t>I.N.A.I.L. Verwaltungsstr Zuschl.Praemienrate</t>
  </si>
  <si>
    <t>I.N.A.I.L. regolazioni premio</t>
  </si>
  <si>
    <t>I.N.A.I.L. Praemienregelung</t>
  </si>
  <si>
    <t>I.N.A.I.L. sanz. civili regolazioni premio</t>
  </si>
  <si>
    <t>I.N.A.I.L. Zivilstrafen Praemienregelung</t>
  </si>
  <si>
    <t>I.N.A.I.L. interessi regolazioni premio</t>
  </si>
  <si>
    <t>I.N.A.I.L. Zinsen auf Praemienregelung</t>
  </si>
  <si>
    <t>I.N.A.I.L. sanz. amm.regolaz.premio</t>
  </si>
  <si>
    <t>I.N.A.I.L. Verwaltungsstr.auf  Praemienregelung</t>
  </si>
  <si>
    <t>I.N.A.I.L. premi evasi</t>
  </si>
  <si>
    <t>I.N.A.I.L. hinterzogene Praemien</t>
  </si>
  <si>
    <t>I.N.A.I.L. sanz.civili premi evasi</t>
  </si>
  <si>
    <t>I.N.A.I.L. Zivilstrafe hinterzogene Praemien</t>
  </si>
  <si>
    <t>I.N.A.I.L. interessi premi evasi</t>
  </si>
  <si>
    <t>I.N.A.I.L. Zinsen auf hinterzogene Praemien</t>
  </si>
  <si>
    <t>I.N.A.I.L. sanz. amministrative premi evasi</t>
  </si>
  <si>
    <t>I.N.A.I.L. Verwaltungsstr.auf hinterzogene Praemien</t>
  </si>
  <si>
    <t>I.N.A.I.L. spese</t>
  </si>
  <si>
    <t>I.N.A.I.L. Spesen</t>
  </si>
  <si>
    <t>I.N.A.I.L. onorari legali</t>
  </si>
  <si>
    <t>I.N.A.I.L. gesetzl. Honorare</t>
  </si>
  <si>
    <t>Iscrizione artigianato piccole aziende</t>
  </si>
  <si>
    <t>Eintragung Handwerk Kleinbetriebe</t>
  </si>
  <si>
    <t>I.N.A.I.L. premio evaso per tardiva denuncia di esercizio</t>
  </si>
  <si>
    <t>I.N.A.I.L. hinterzogene Praemie wegen verspaeteter Betriebsmeldung</t>
  </si>
  <si>
    <t>I.N.A.I.L. premio evaso per tardiva denuncia di modifica o estensione del rischio</t>
  </si>
  <si>
    <t>I.N.A.I.L. hinterzogene Praemie wegen verspaeteter Meldung der Aenderung oder Ausweitung des Risikos</t>
  </si>
  <si>
    <t>I.N.A.I.L. premio evaso per tardiva denuncia dati retributivi generali</t>
  </si>
  <si>
    <t>I.N.A.I.L. hinterzogene Praemie wegen verspaeteter Meldung der allgemeinen Lohndaten</t>
  </si>
  <si>
    <t>I.N.A.I.L. premio evaso per tardiva denuncia autonomi artigiani ed altre gestioni speciali</t>
  </si>
  <si>
    <t>INAIL hinterzogene Praemie wegen verspaet. Meldung selbst. Handwerker und andere Sonderverwaltungen</t>
  </si>
  <si>
    <t>I.N.A.I.L. premio evaso per tardiva denuncia retribuzioni specifiche silicosi</t>
  </si>
  <si>
    <t>INAIL hinterzogene Praemie wegen verspaeteter Meldung besondere Loehne Staublunge</t>
  </si>
  <si>
    <t>Reg.som.ver.fini istit.antic.belle arti-inter</t>
  </si>
  <si>
    <t>Reg.Uerberw.Betr.Instit.f.Antik.u.Kunst-Zinsen</t>
  </si>
  <si>
    <t>Reg.som.ver.fini istit.antic.belle arti-acces</t>
  </si>
  <si>
    <t>Reg.Uerberw.Betr.Instit.f.Antik.u.Kunst-Nebensp.</t>
  </si>
  <si>
    <t>Reg.som.ver.fini ist.antic.belle arti-san.pec</t>
  </si>
  <si>
    <t>Reg.Uerberw.Betr.Instit.f.Antik.u.Kunst-Geldstr.</t>
  </si>
  <si>
    <t>Reg.som. vers.per fini istit.antic.belle arti</t>
  </si>
  <si>
    <t>Reg.Uerberw.Betr.Instit.f.Antik.u.Kunst</t>
  </si>
  <si>
    <t>I.N.A.I.L. premio evaso per tardiva denuncia rischio silicosi</t>
  </si>
  <si>
    <t>INAIL hinterzogene Praemie wegen verspaeteter Meldung Risiko Staublunge</t>
  </si>
  <si>
    <t>I.N.A.I.L. premio evaso accertato d'ufficio per mancata denuncia di esercizio</t>
  </si>
  <si>
    <t>INAIL hinterzogene Praemie amtlich festgestellt wegen fehlender Betriebsmeldung</t>
  </si>
  <si>
    <t>I.N.A.I.L premio evaso accertato d'ufficio per mancata denuncia di modifica o estensione del rischio</t>
  </si>
  <si>
    <t>INAIL hinterzog.Praemie amtlich festgestellt wegen fehl.Meldung der Aenderung/Ausweitung des Risikos</t>
  </si>
  <si>
    <t>I.N.A.I.L. premio evaso accertato d'ufficio per mancata denuncia dati retributivi generali</t>
  </si>
  <si>
    <t>INAIL hinterzogene Praemie amtlich festgestellt wegen fehlender Meldung der allgemeinen Lohndaten</t>
  </si>
  <si>
    <t>INAIL premio evaso accertato d'ufficio per mancata denuncia aut.artig. ed altre gestioni speciali</t>
  </si>
  <si>
    <t>INAIL hinterzog.Praemie amtlich festgest.wegen fehl.Meldung selbst.Handwerker+andere Sonderverwalt.</t>
  </si>
  <si>
    <t>I.N.A.I.L. premio evaso accertato d'ufficio per mancata denuncia retribuzioni specifiche silicosi</t>
  </si>
  <si>
    <t>INAIL hinterzogene Praemie amtlich festgestellt wegen fehl. Meldung  besondere Loehne Staublunge</t>
  </si>
  <si>
    <t>I.N.A.I.L. premio evaso accertato d'ufficio per mancata denuncia rischio silicosi</t>
  </si>
  <si>
    <t>INAIL hinterzogene Praemie amtlich festgestellt wegen fehlender Meldung Risiko Staublunge</t>
  </si>
  <si>
    <t>I.N.A.I.L. rimborso importo compensato con mod. F24</t>
  </si>
  <si>
    <t>INAIL Rueckerstattung Betrag kompensiert mit Mod.F24</t>
  </si>
  <si>
    <t>I.N.A.I.L. altri tipi di sanzioni</t>
  </si>
  <si>
    <t>INAIL andere Arten von Strafen</t>
  </si>
  <si>
    <t>I.N.A.I.L. - interessi maggiore rateazione</t>
  </si>
  <si>
    <t>INAIL - Zinsen Mehrratenaufteilung</t>
  </si>
  <si>
    <t>Registro valori conf.operaz.antidr.-interessi</t>
  </si>
  <si>
    <t>Register Beschlagn.Wert Drogeneinsatz-Zinsen</t>
  </si>
  <si>
    <t>Registro valori conf.operaz.antidr.-accessori</t>
  </si>
  <si>
    <t>Register Beschlagn.Wert Drogeneinsatz-Nebensp.</t>
  </si>
  <si>
    <t>Registro valori conf.operaz.antidr.-sanz.pec.</t>
  </si>
  <si>
    <t>Register Beschlagn.Wert Drogeneinsatz-Geldstr.</t>
  </si>
  <si>
    <t>Registro valori conf.operaz.antidr.sanz.pecun</t>
  </si>
  <si>
    <t>Registro valori confisc. operaz. antidroga</t>
  </si>
  <si>
    <t>Register Beschlagn.Wert Drogeneinsatz</t>
  </si>
  <si>
    <t>Modello DM 10</t>
  </si>
  <si>
    <t>Formblatt DM 10</t>
  </si>
  <si>
    <t>Modello DM 10/V</t>
  </si>
  <si>
    <t>Formblatt DM 10/V</t>
  </si>
  <si>
    <t>Modello DM 10/S</t>
  </si>
  <si>
    <t>Formblatt DM 10/S</t>
  </si>
  <si>
    <t>Modello DM 10/S V</t>
  </si>
  <si>
    <t>Formblatt DM 10/S V</t>
  </si>
  <si>
    <t>Rettifica da DM 10/S</t>
  </si>
  <si>
    <t>Berichtigung laut DM 10/S</t>
  </si>
  <si>
    <t>Somme aggiuntive</t>
  </si>
  <si>
    <t>Aufschlaege</t>
  </si>
  <si>
    <t>Interessi di differimento</t>
  </si>
  <si>
    <t>Stundungszinsen</t>
  </si>
  <si>
    <t>Interessi legali art. 1284 c.c.</t>
  </si>
  <si>
    <t>gesetzliche Zinsen Art. 1284 BGB</t>
  </si>
  <si>
    <t>Sanzione una - tantum</t>
  </si>
  <si>
    <t>Pauschalstrafe</t>
  </si>
  <si>
    <t>Sanzioni amm.ve ex art.30 l.843/78</t>
  </si>
  <si>
    <t>Verwaltungsstrafe laut Art. 30 G. 843/78</t>
  </si>
  <si>
    <t>Imp.sost.red.rid.val.acq partec.non negoz.d.l.355/2003 a.6bis interessi</t>
  </si>
  <si>
    <t>Ers.St.Eink. Bewert.Kaufw.nicht.handelb.Bet. GD.355/03 A.6bis Steuer</t>
  </si>
  <si>
    <t>Imp.sost.red.rid. val.acq.ter.edif.agr- d.l.  282/2002 a.2 imposta</t>
  </si>
  <si>
    <t>Ers.St.Eink. Bewert.Kaufw.landw.Baugr. GD.282/02 A.2 Steuer</t>
  </si>
  <si>
    <t>Imp.sost.ridet.val.ter.edif.con dest.agr.dl 355/2003 a.6bis interessi</t>
  </si>
  <si>
    <t>Ers.st. Neubest. Wert Baugr. landw. Wid. GD 355/2003 a.6bis Zinsen</t>
  </si>
  <si>
    <t>Imp.sost.red.da rid. val.acq.part.non neg.d.l. 282/2002 a.2 sanzione</t>
  </si>
  <si>
    <t>Ers.St.Eink. Bewert.Kaufw.nicht.handelb.Bet. GD.282/02 A.2 Strafe</t>
  </si>
  <si>
    <t>Imp.sost.ridet.val.ter.edif.con dest.agr.dl 355/2003 a.6bis sanzione</t>
  </si>
  <si>
    <t>Ers.st. Neubest. Wert Baugr. landw. Wid. GD 355/2003 a.6bis Strafe</t>
  </si>
  <si>
    <t>Imp.sost.red.rid. val.acq.ter.edif.agr- d.l.  282/2002 a.2 interessi</t>
  </si>
  <si>
    <t>Ers.St.Eink. Bewert.Kaufw.landw.Baugr. GD.282/02 A.2 Zinsen</t>
  </si>
  <si>
    <t>Registro vendita beni confiscati - interessi</t>
  </si>
  <si>
    <t>Register-Verkauf Beschlagnahm.Gueter Zinsen</t>
  </si>
  <si>
    <t>Imp.sost.ridet.val.ter.edif.con dest.agr.dl 355/2003 a.6bis imposta</t>
  </si>
  <si>
    <t>Ers.st. Neubest. Wert Baugr. landw. Wid. GD 355/2003 a.6bis Steuer</t>
  </si>
  <si>
    <t>Registro vendita beni confiscati - accessori</t>
  </si>
  <si>
    <t>Register-Verkauf Beschlagnahm.Gueter Nebensp.</t>
  </si>
  <si>
    <t>Registro vendita beni confiscati - sanz. pec.</t>
  </si>
  <si>
    <t>Register-Verkauf Beschlagnahm.Gueter Geldstrafe</t>
  </si>
  <si>
    <t>Imp.sost.red.da rid. val.acq.part.non neg.d.l. 282/2002 a.2 imposta</t>
  </si>
  <si>
    <t>Ers.St.Eink. Bewert.Kaufw.nicht.handelb.Bet.GD.282/02 A.2 Steuer</t>
  </si>
  <si>
    <t>Registro vendita beni confisc.recup.tossicod.</t>
  </si>
  <si>
    <t>Register Verk.Besch.Guet.Wiedereingl.Drogensuechtiger</t>
  </si>
  <si>
    <t>Imp.sost.red.rid.val.acq partec.non negoz.d.l.355/2003 a.6bis imposta</t>
  </si>
  <si>
    <t>Ers.St.Eink. Bewert.Kaufw.nicht.handelb.Bet.GD.355/03 A.6bis Steuer</t>
  </si>
  <si>
    <t>Imp.sost.red.da rid. val.acq.part.non neg.d.l. 282/2002 a.2 iinteressi</t>
  </si>
  <si>
    <t>Ers.St.Eink. Bewert.Kaufw.nicht.handelb.Bet. GD.282/02 A.2 Zinsen</t>
  </si>
  <si>
    <t>Imp.sost.red.rid.val.acq partec.non negoz.d.l.355/2003 a.6bis sanzione</t>
  </si>
  <si>
    <t>Ers.St.Eink. Bewert.Kaufw.nicht.handelb.Bet.GD.355/03 A.6bis Strafe</t>
  </si>
  <si>
    <t>Sanzioni amm.ve ex art.1 - 2 l.467/78</t>
  </si>
  <si>
    <t>Verwaltungsstrafe laut Art. 1-2  G.467/78</t>
  </si>
  <si>
    <t>Sanzioni amm.ve ex art.4 l.467/78</t>
  </si>
  <si>
    <t>Verwaltungsstrafe laut Art. 4 G.467/78</t>
  </si>
  <si>
    <t>Sanzioni amm.ve ex art.40 (trattenute di pensione)</t>
  </si>
  <si>
    <t>Verwaltungsstrafe laut Art.40 (Renteneinbehalte)</t>
  </si>
  <si>
    <t>Sanzioni ex art.8 d.l.463/83</t>
  </si>
  <si>
    <t>Strafen laut Art. 8 GD. 463/83</t>
  </si>
  <si>
    <t>Sanzioni amm.ve</t>
  </si>
  <si>
    <t>Verwaltungsstrafen</t>
  </si>
  <si>
    <t>Modello DM/10 rettificativo</t>
  </si>
  <si>
    <t>Berichtigtes Formblatt DM/10</t>
  </si>
  <si>
    <t>Sanzione una-tantum tardivo versamento contr. I.V.S. a perc. entro il minimale</t>
  </si>
  <si>
    <t>Pauschalstrafe versp.Einz.IAH-Prozentbeitraege bis Mindestbemessung</t>
  </si>
  <si>
    <t>Sanzione una-tantum tardivo versamento contr. S.S.N. fissi/perc.entro minimale</t>
  </si>
  <si>
    <t>Pauschalstrafe versp.Einz.Nat.Sanit.Pauschal-Proz.Beitr. bis Mindestbem.</t>
  </si>
  <si>
    <t>Sanzione una-tantum tardivo versamento contr. I.V.S. a percentuale</t>
  </si>
  <si>
    <t>Pauschalstrafe versp.Einz.IAH-Prozentbeitraege</t>
  </si>
  <si>
    <t>Sanzione una-tantum tardivo versamento contr. S.S.N. a percentuale</t>
  </si>
  <si>
    <t>Pauschalstrafe versp.Einz.Nat.Sanit.Prozentbeitraege</t>
  </si>
  <si>
    <t>Registro entrate diverse Min.Fin.interessi</t>
  </si>
  <si>
    <t>Register.versch.Einnahmen Finanzmin.Zinsen</t>
  </si>
  <si>
    <t>Registro entrate diverse Min.Fin.accessori</t>
  </si>
  <si>
    <t>Register.versch.Einnahmen Finanzmin.Nebensp.</t>
  </si>
  <si>
    <t>Registro entrate diverse Min.Finanze sanz.pec</t>
  </si>
  <si>
    <t>Register.versch.Einnahmen Finanzmin.Geldstr.</t>
  </si>
  <si>
    <t>Registro entrate diverse Min.Finanze</t>
  </si>
  <si>
    <t>Register.versch.Einnahmen Finanzmininsterium</t>
  </si>
  <si>
    <t>Contributi I.V.S. fissi/percentuale entro il minimale</t>
  </si>
  <si>
    <t>IAH Pauschal-Prozentbeitraege  bis Mindestbemessung</t>
  </si>
  <si>
    <t>Somme aggiuntive su contributi I.V.S. fissi o entro minimale</t>
  </si>
  <si>
    <t>Aufschlaege auf IAH-Pauschal-oder Mindestbeitraege</t>
  </si>
  <si>
    <t>Sanzione una-tantum contributi I.V.S. fissi/percentuale entro il minimale</t>
  </si>
  <si>
    <t>Pauschalstrafe IAH Pauschal-proz.Beitraege bis Mindestbemessung</t>
  </si>
  <si>
    <t>Somme aggiuntive tardivo versamento contributi fissi</t>
  </si>
  <si>
    <t>Aufschlaege versp.Einz. Pauschalbeitraege</t>
  </si>
  <si>
    <t>Contributi S.S.N. fissi/percentuale entro il minimale</t>
  </si>
  <si>
    <t>Nat.Sanitaetsdienst Pauschal-Proz.Beitraege bis Mindestbemessung</t>
  </si>
  <si>
    <t>Somme aggiuntive su contributi S.S.N. fissi/percentuale entro il minimale</t>
  </si>
  <si>
    <t>Aufschlaege Nat.Sanitaetsdienst Pauschal-Proz.Beitr. bis Mindestbem</t>
  </si>
  <si>
    <t>Sanzione una-tantum contributi S.S.N. fissi/percentuale entro il minimale</t>
  </si>
  <si>
    <t>Pauschalstrafe  Nat.Sanitaetsd.Pauschal-Proz.Beitr. bis Mindestbem</t>
  </si>
  <si>
    <t>Somme aggiuntive tardivo versamento contr.S.S.N. fissi/perc. entro minimale</t>
  </si>
  <si>
    <t>Aufschl.versp.Einz.Nat.Sanitaetsd.Pauschal-Proz.Beitr. bis Mindestbem</t>
  </si>
  <si>
    <t>Contributi I.V.S. a percentuale sul reddito eccedenti il minimale</t>
  </si>
  <si>
    <t>IAH-Prozentbeitraege auf das den Mindestbetrag uebersteigende Einkommen</t>
  </si>
  <si>
    <t>Somme aggiuntive tardivo versamento contr. I.V.S. a percentuale</t>
  </si>
  <si>
    <t>Aufschlaege versp.Einzahlung IAH-Prozenbeitraege</t>
  </si>
  <si>
    <t>Registro proventi tratturi-Puglia interessi</t>
  </si>
  <si>
    <t>Register Einnahmen Viehwege-Apulien Zinsen</t>
  </si>
  <si>
    <t>Registro proventi tratturi-Puglia accessori</t>
  </si>
  <si>
    <t>Register Einnahmen Viehwege-Apulien Nebensp.</t>
  </si>
  <si>
    <t>Registro proventi tratturi-Puglia sanz. pec.</t>
  </si>
  <si>
    <t>Register Einnahmen Viehwege-Apulien Geldstr.</t>
  </si>
  <si>
    <t>Registro proventi tratturi - Puglia</t>
  </si>
  <si>
    <t>Register Einnahmen Viehwege-Apulien</t>
  </si>
  <si>
    <t>Somme aggiuntive su contributi I.V.S. a percentuale</t>
  </si>
  <si>
    <t>Aufschlaege auf IAH-Prozenbeitraege</t>
  </si>
  <si>
    <t>Sanzione una-tantum omesso contributi I.V.S. a percentuale</t>
  </si>
  <si>
    <t>Pauschalstrafe unterl.IAH-Prozenbeitraege</t>
  </si>
  <si>
    <t>Contributi S.S.N. a percentuale sul reddito</t>
  </si>
  <si>
    <t>Nat.Sanitaetsdienst Prozentbeitraege auf Einkommen</t>
  </si>
  <si>
    <t>Somme aggiuntive omesso versamento contr. S.S.N. a percentuale</t>
  </si>
  <si>
    <t>Aufschlaege unterl.Einz. Nat.Sanitaetsdienst Prozenbeitraege</t>
  </si>
  <si>
    <t>Sanzione una-tantum omesso versamento contr. S.S.N. a percentuale</t>
  </si>
  <si>
    <t>Pauschalstrafe unterl.Einz. Nat.Sanitaetsdienst Prozenbeitr.</t>
  </si>
  <si>
    <t>Somme aggiuntive tardivo versamento contr. a percentua S.S.N.</t>
  </si>
  <si>
    <t>Aufschlaege versp.Einz. Nat.Sanitaetsdienst Prozenbeitraege</t>
  </si>
  <si>
    <t>Sanzione una-tantum tardivo versamento contr. I.V.S. fissi o entro minimale</t>
  </si>
  <si>
    <t>Pauschalstrafe versp.Einz. IAH Pauschal- o.Mindestbetr.</t>
  </si>
  <si>
    <t>Sanzione una-tantum tardivo versamento contr.S.S.N. fissi/perc. sul minimale</t>
  </si>
  <si>
    <t>Pauschalstr.versp.Einz.Nat.Sanit Pauschal-Prozenbeitr. auf Mindestbem..</t>
  </si>
  <si>
    <t>Sanzione una-tantum tardivo versamento contr. S.S.N. a perc. sul reddito</t>
  </si>
  <si>
    <t>Pauschalstrafe versp.Einz.Nat.Sanit.Prozentbeitraege auf Einkommen</t>
  </si>
  <si>
    <t>Pauschalstrafe versp.Einz. IAH-Prozenbeitraege</t>
  </si>
  <si>
    <t>Registro vendita beni immob.-Stato interessi</t>
  </si>
  <si>
    <t>Register Verkauf Staatsimmobilien Zinsen</t>
  </si>
  <si>
    <t>Registro vendita beni immob.-Stato accessori</t>
  </si>
  <si>
    <t>Register Verkauf Staatsimmobilien Nebensp.</t>
  </si>
  <si>
    <t>Registro vendita beni immobili Stato-sanz.pec</t>
  </si>
  <si>
    <t>Register Verkauf Staatsimmobilien Geldstrafe</t>
  </si>
  <si>
    <t>Registro vendita beni immobili-Stato sanz.pec</t>
  </si>
  <si>
    <t>Registro vendita beni immobili - Stato</t>
  </si>
  <si>
    <t>Register Verkauf Staatsimmobilien</t>
  </si>
  <si>
    <t>Zinsen auf Auschub</t>
  </si>
  <si>
    <t>Compensazione indebita da modello F24</t>
  </si>
  <si>
    <t>ungesch..Aufrechnung Fbl. F24</t>
  </si>
  <si>
    <t>I.N.P.S. - interessi di mora</t>
  </si>
  <si>
    <t>NISF - Verzugszinsen</t>
  </si>
  <si>
    <t>Contributi I.V.S. fissi/percentuale sul minimale</t>
  </si>
  <si>
    <t>IAH Pauschal-Prozenbeitraege auf Mindestbemessung</t>
  </si>
  <si>
    <t>Somme aggiuntive omesso versamento contributi I.V.S. fissi o entro minimale</t>
  </si>
  <si>
    <t>Aufschl.unterl.Einz.IAH  Pauschal-o.Mindestbeitraege</t>
  </si>
  <si>
    <t>Sanzione una-tantum omesso versamento contr.I.V.S. fissi o entro il minimale</t>
  </si>
  <si>
    <t>Pauschalstrafe unterl.Einz.IAH Pauschal- o.Mindestbeitraege</t>
  </si>
  <si>
    <t>Somme aggiuntive tardivo versamento contr. I.V.S. fissi o entro il minimale</t>
  </si>
  <si>
    <t>Aufschlaege versp.Einz.IVS Pauschal-o.Mindestbeitraege</t>
  </si>
  <si>
    <t>Contributi S.S.N. fissi/percententuale sul minimale</t>
  </si>
  <si>
    <t>Nat.Sanitaetsdienst Pauschal-Prozenbeitraege auf Mindestbemessung</t>
  </si>
  <si>
    <t>Somme aggiuntive omesso versamento contrib. S.S.N. fissi/perc. sul minimale</t>
  </si>
  <si>
    <t>Aufschl.unterl.Einz.Nat.Sanitaesd. Pauschal-Prozenbeitr.a.Mindestbem</t>
  </si>
  <si>
    <t>Registro ind. int. mora demaniali interessi</t>
  </si>
  <si>
    <t>Register staatl.Verzungszinsen.-Zinsen</t>
  </si>
  <si>
    <t>Interessi mora per entrate demaniali</t>
  </si>
  <si>
    <t>Verzungszinsen fuer Demanialeinnahmen</t>
  </si>
  <si>
    <t>Registro ind. int. mora demaniali oneri acc.</t>
  </si>
  <si>
    <t>Register staat.Verzugszinsen Nebensp.</t>
  </si>
  <si>
    <t>Registro ind. int. mora demaniali sanz.pecun.</t>
  </si>
  <si>
    <t>Register staat.Verzugszinsen-Geldstrafe</t>
  </si>
  <si>
    <t>Registro ind. int. mora demaniali-sanz.pecun.</t>
  </si>
  <si>
    <t>Registro indennita' ed int. mora demaniali</t>
  </si>
  <si>
    <t>Register staat.Verzugszinsen</t>
  </si>
  <si>
    <t>Sanzione una-tantum omesso versamento contr.S.S.N. fissi/perc.sul minimale</t>
  </si>
  <si>
    <t>Pauschalstr.unterl.Einz.Nat.Sanit. Pauschal-Prozenbeitr.a.Mindestbem</t>
  </si>
  <si>
    <t>Somme aggiuntive tardivo versamento contr. S.S.N. fissi/perc. sul minimale</t>
  </si>
  <si>
    <t>Aufschlag versp.Einz.Nat.Sanit. Pauschal-Prozenbeitr.a.Mindestbem</t>
  </si>
  <si>
    <t>IAH-Prozentbeitraege auf Einkommen ueber Mindestbem.</t>
  </si>
  <si>
    <t>Somme aggiuntive omesso versamento su contributi I.V.S. a percentuale</t>
  </si>
  <si>
    <t>Aufschlaege unterl.Einz.IAH-Prozentbeitraege</t>
  </si>
  <si>
    <t>Sanzione una-tantum omesso versamento contributi I.V.S. a percentuale</t>
  </si>
  <si>
    <t>Pauschalstrafe unterl.Einz.IAH-Prozentbeitraege</t>
  </si>
  <si>
    <t>Somme aggiuntive per tardivo versamento contr. a percentuale I.V.S.</t>
  </si>
  <si>
    <t>Aufschlag versp.Einz. IAH-Prozentbeitraege</t>
  </si>
  <si>
    <t>Somme aggiuntive su contributi S.S.N. a percentuale sul reddito</t>
  </si>
  <si>
    <t>Aufschlaege Nat.Sanitaetsd.Prozentbeitraege auf Einkommen</t>
  </si>
  <si>
    <t>Sanzione una tantum omesso versamento contributi a perc.sul reddito</t>
  </si>
  <si>
    <t>Pauschalstrafe unterl.Einz.Prozentbeitraege auf Einkommen</t>
  </si>
  <si>
    <t>Somme aggiuntive tardivo versamento contrib. S.S.N. a perc. sul reddito</t>
  </si>
  <si>
    <t>Aufschlag versp.Einz.Nat.Sanitaetsd. Prozentbeitr. auf Einkommen</t>
  </si>
  <si>
    <t>Imp.straordinaria su att. rimpatriate e reg. art.13 bis del 78/09</t>
  </si>
  <si>
    <t>Sondersteuer auf rückgef. und reg. Tätigkeiten Art. 13 bis 78/09</t>
  </si>
  <si>
    <t>Imp.straordinaria su att. rimpatriate e reg. art.13 bis del 78/09-int</t>
  </si>
  <si>
    <t>Sonderst. auf rückgef. und reg. Tätigkeiten Art. 13 bis 78/09-Zinsen</t>
  </si>
  <si>
    <t>Imp.straordinaria att. rimpatriate e reg. art.13 bis del 78/09-sanz.</t>
  </si>
  <si>
    <t>Sonderst. auf rückgef. und reg. Tätigkeiten Art. 13 bis 78/09-Strafen</t>
  </si>
  <si>
    <t>Registro vendita beni immob.italia interessi</t>
  </si>
  <si>
    <t>Register Verkauf Immob.Italien Zinsen</t>
  </si>
  <si>
    <t>Registro vendita beni immob.italia accessori</t>
  </si>
  <si>
    <t>Register Verkauf Immob.Italien Nebensp.</t>
  </si>
  <si>
    <t>Registro vendita beni immob.italia sanz.pecun</t>
  </si>
  <si>
    <t>Register Verkauf Immob.Italien Geldstr.</t>
  </si>
  <si>
    <t>Registro vendita beni imm.li italia-sanz.pec.</t>
  </si>
  <si>
    <t>Registro vendita beni imm.li in italia</t>
  </si>
  <si>
    <t>Register Verkauf Immob.in Italien</t>
  </si>
  <si>
    <t>I.N.P.S. - compensazione indebita da modello F24</t>
  </si>
  <si>
    <t>NISF - unrechtmaeÿige Kompensierung von Formblatt F24</t>
  </si>
  <si>
    <t>I.N.P.S. - I.V.S./S.S.N. oti-otd-pc/cf verbale ispettivo</t>
  </si>
  <si>
    <t>NISF - IAH/NGD OTI-OTD-PC/CF Inspektionsprotokoll</t>
  </si>
  <si>
    <t>Imposta straordinaria attivita' finanziarie oggetto di emersione</t>
  </si>
  <si>
    <t>Sondersteuer auf Finanzvermögen in anonymen Konten</t>
  </si>
  <si>
    <t>I. V. S./S.S.N. pc/cf</t>
  </si>
  <si>
    <t>IAH/Nat.Sanitaetsdienst Kleinalbpaechter/Beteil.Familienmitglieder</t>
  </si>
  <si>
    <t>I. V. S. pc/cf</t>
  </si>
  <si>
    <t>IAH Kleinalbpaechter/Beteil.Familienmitglieder</t>
  </si>
  <si>
    <t>Imposta straordinaria attivita' finanziarie oggetto di emersione-int.</t>
  </si>
  <si>
    <t>Sondersteuer auf Finanzvermögen in anonymen Konten-Zinsen</t>
  </si>
  <si>
    <t>Registro redditi di beni immobili interessi</t>
  </si>
  <si>
    <t>Register Einkommen aus Immobilien Zinsen</t>
  </si>
  <si>
    <t>Redditi di beni immobili patrimoniali</t>
  </si>
  <si>
    <t>Einkommen aus Immobiliarvermoegen</t>
  </si>
  <si>
    <t>Registro redditi di beni immobili accessori</t>
  </si>
  <si>
    <t>Register Einkommen aus Immobilien Nebenspesen</t>
  </si>
  <si>
    <t>Registro redditi di beni immobili sanz.pecun.</t>
  </si>
  <si>
    <t>Register Einkommen aus Immobilien  Geldstrafe</t>
  </si>
  <si>
    <t>Registro redditi di beni immobili</t>
  </si>
  <si>
    <t>Register Einkommen aus Immobilien</t>
  </si>
  <si>
    <t>Imposta straordinaria attivita' finanziarie oggetto di emersione-sanz</t>
  </si>
  <si>
    <t>Sondersteuer auf Finanzvermögen in anonymen Konten-Strafen</t>
  </si>
  <si>
    <t>S.S.N./pc-cf</t>
  </si>
  <si>
    <t>Nat.Sanitaetsdienst Kleinalbpaechter/Beteil.Familienmitglieder</t>
  </si>
  <si>
    <t>I.V.S. operai a tempo indeterminato</t>
  </si>
  <si>
    <t>IAH unbefristet beschaeftigte Arbeiter</t>
  </si>
  <si>
    <t>S.S.N. operai a tempo indeterminato</t>
  </si>
  <si>
    <t>NAT.Sanitaetsdienst unbefristet beschaeftigte Arbeiter</t>
  </si>
  <si>
    <t>I.V.S./S.S.N. operai a tempo indeterminato</t>
  </si>
  <si>
    <t>IAH/Nat.Sanitaetsdienst unbefristet beschaeftigte Arbeiter</t>
  </si>
  <si>
    <t>I.V.S. operai a tempo determinato-comp. individuali</t>
  </si>
  <si>
    <t>IAH Arbeiter befristet beschaeftigte Arbeiter u. teilhabende Einzelpersonen</t>
  </si>
  <si>
    <t>S.S.N. operai a tempo determinato-comp. individuali</t>
  </si>
  <si>
    <t>NAT.Sanitaetsd.befr. beschaeftigte Arbeiter u. teilhabende Einzelpersonen</t>
  </si>
  <si>
    <t>I.N.A.I.L. - interessi legali</t>
  </si>
  <si>
    <t>INAIL - Gesetzliche Zinsen</t>
  </si>
  <si>
    <t>Revoca indennita' NASpI ed eventuali prestazioni accessorie</t>
  </si>
  <si>
    <t>Aufhebung von Vergütungen NASpl und eventuelle Nebenausgaben</t>
  </si>
  <si>
    <t>Sanz. omessa  dich. cessazione attiv. art.35 c.15 Q.dpr  633/1972</t>
  </si>
  <si>
    <t>Strafe unterl. Meld. Tätigkeitseinstellg. Art.35 P.15 q DPR 633/1972</t>
  </si>
  <si>
    <t>Registro vendita riprod. mappe - interessi</t>
  </si>
  <si>
    <t>Reg. Verkauf Reprodukt.Mappen-Zinsen</t>
  </si>
  <si>
    <t>Registro vendita riprod. mappe - accessori</t>
  </si>
  <si>
    <t>Reg. Verkauf Reprodukt.Mappen-Nebenspesen</t>
  </si>
  <si>
    <t>Registro vendita riprod. mappe - sanz.pec.</t>
  </si>
  <si>
    <t>Reg. Verkauf Reprodukt.Mappen-Geldstr.</t>
  </si>
  <si>
    <t>Registro vendita riprod. mappe</t>
  </si>
  <si>
    <t>Reg. Verkauf Reprodukt.Mappen</t>
  </si>
  <si>
    <t>I.V.S./am coltivatori diretti</t>
  </si>
  <si>
    <t>IAH-Krankenfuersorge Bauer</t>
  </si>
  <si>
    <t>I.V.S. coltivatori diretti</t>
  </si>
  <si>
    <t>IAH Bauer</t>
  </si>
  <si>
    <t>S.S.N. coltivatori diretti</t>
  </si>
  <si>
    <t>NAT.Sanitaetsdienst Bauer</t>
  </si>
  <si>
    <t>Contr. aziendale agg.vo malattia cd</t>
  </si>
  <si>
    <t>Zusatzbeitraege nat. Sanitaetsd. Bauer</t>
  </si>
  <si>
    <t>Contr. aziendale agg.vo i.v. cd</t>
  </si>
  <si>
    <t>Zusatzbeitraege  IAH-Bauer</t>
  </si>
  <si>
    <t>I.V.S./am coloni e mezzadri</t>
  </si>
  <si>
    <t>IAH-Krankenfuersorge Paechter und Halbpaechter</t>
  </si>
  <si>
    <t>I.V.S. coloni e mezzadri</t>
  </si>
  <si>
    <t>IAH Paechter und Halbpaechter</t>
  </si>
  <si>
    <t>S.S.N. coloni e mezzadri</t>
  </si>
  <si>
    <t>Nat.Sanitaetsdienst Paechter und Halbpaechter</t>
  </si>
  <si>
    <t>Contrib. az. agg.vo malattia cm</t>
  </si>
  <si>
    <t>Zusatzbeitraege nat.Sanitaetsd. Paechter und Halbpaechter</t>
  </si>
  <si>
    <t>Contributo az. agg.vo I.V. cm</t>
  </si>
  <si>
    <t>Zusatzbeitraege IAH-Paechter und Halbpaechter</t>
  </si>
  <si>
    <t>Registro redditi di beni - Stato interessi</t>
  </si>
  <si>
    <t>Register Einkommen aus Staatsguetern Zinsen</t>
  </si>
  <si>
    <t>Registro redditi di beni - Stato accessori</t>
  </si>
  <si>
    <t>Register Einkommen aus Staatsguetern Nebenspesen</t>
  </si>
  <si>
    <t>Registro redditi di beni -Stato sanz. pecun.</t>
  </si>
  <si>
    <t>Register Einkommen aus Staatsguetern Geldstrafe</t>
  </si>
  <si>
    <t>Registro redditi di beni - Stato sanz. pecun.</t>
  </si>
  <si>
    <t>Registro redditi di beni - Stato</t>
  </si>
  <si>
    <t>Register Einkommen aus Staatsguetern</t>
  </si>
  <si>
    <t>I.V.S. I.A.T.P.</t>
  </si>
  <si>
    <t>IAH  hauptberuflicher landwirtschaftlicher Unternehmer</t>
  </si>
  <si>
    <t>I.V.S. coloni e mezzadri optanti</t>
  </si>
  <si>
    <t>IAH optierender Paechter und Halbpaechter</t>
  </si>
  <si>
    <t>I.V.S./S.S.N. operai a tempo determinato - c.i.</t>
  </si>
  <si>
    <t>IAH/Nat.Sanitaetsdienst befristet beschaeftigter Arbeiter u. Teilh. Einzelpersonen</t>
  </si>
  <si>
    <t>Somme aggiuntive per ritardato pagamento</t>
  </si>
  <si>
    <t>Aufschlaege wegen verspaeteter Zahlung</t>
  </si>
  <si>
    <t>Artig.-interessi di mora omesso versam.contrib. I.V.S. entro il minimale</t>
  </si>
  <si>
    <t>Handw.-Verzugszinsen unterlassene Zahlung Mindestbeitraege IAH</t>
  </si>
  <si>
    <t>Artig.-interessi di mora tardivo versam.contrib. I.V.S. entro il minimale</t>
  </si>
  <si>
    <t>Handw.-Verzugszinsen erspaeteter Zahlung Mindestbeitraege IAH</t>
  </si>
  <si>
    <t>Artig.-interessi di mora omesso versam.contrib. S.S.N. fissi</t>
  </si>
  <si>
    <t>Handw.-Verzugszinsen unterlassene Zahlung Fixbeitraege NSD</t>
  </si>
  <si>
    <t>Artig.-interessi di mora tardivo versam.contrib. S.S.N. fissi</t>
  </si>
  <si>
    <t>Handw.-Verzugszinsen verspaeteter Zahlung Fixbeitraege NSD</t>
  </si>
  <si>
    <t>Artig.-interessi di mora omesso versam.contrib. I.V.S. eccedenti il minimale</t>
  </si>
  <si>
    <t>Handw.-Verzugszinsen unterlassene Zahlung Beitraege IAH ueber Minimum</t>
  </si>
  <si>
    <t>Artig.-interessi di mora tardivo versam.contrib. I.V.S. eccedenti il minimale</t>
  </si>
  <si>
    <t>Handw.-Verzugszinsen verspaeteter Zahlung Beitraege IAH ueber Minimum</t>
  </si>
  <si>
    <t>Registro proventi miniere - interessi</t>
  </si>
  <si>
    <t>Register Einnahmen Bergbau Zinsen</t>
  </si>
  <si>
    <t>Proventi delle miniere pertinenti allo Stato</t>
  </si>
  <si>
    <t>Ertraege aus Staatsminen</t>
  </si>
  <si>
    <t>Registro proventi miniere - oneri accessori</t>
  </si>
  <si>
    <t>Register Einnahmen Bergbau Nebenspesen</t>
  </si>
  <si>
    <t>Registro proventi miniere - sanz. pecuniaria</t>
  </si>
  <si>
    <t>Register Einnahmen Bergbau Geldstrafe</t>
  </si>
  <si>
    <t>Registro proventi delle miniere</t>
  </si>
  <si>
    <t>Register Einnahmen Bergbau</t>
  </si>
  <si>
    <t>Artig.-interessi di mora omesso versam.contrib. S.S.N. a percentuale</t>
  </si>
  <si>
    <t>Handw.-Verzugszinsen unterlassene Zahlung Prozentbeitraege NSD</t>
  </si>
  <si>
    <t>Artig.-interessi di mora tardivo versam.contrib. S.S.N. a percentuale</t>
  </si>
  <si>
    <t>Handw.-Verzugszinsen verspaeteter Zahlung Prozentbeitraege NSD</t>
  </si>
  <si>
    <t>Comm.-interessi di mora omesso versam.contrib. I.V.S. entro il minimale</t>
  </si>
  <si>
    <t>Kaufl.-Verzugszinsen unterlassene Zahlung Mindestbeitraege IAH</t>
  </si>
  <si>
    <t>Comm.-interessi di mora tardivo versam.contrib. I.V.S. entro il minimale</t>
  </si>
  <si>
    <t>Kaufl.-Verzugszinsen verspaeteter Zahlung Mindestbeitraege IAH</t>
  </si>
  <si>
    <t>Comm.-interessi di mora omesso versam.contrib. S.S.N. fissi</t>
  </si>
  <si>
    <t>Kaufl.-Verzugszinsen unterlassene Zahlung Fixbeitraege NSD</t>
  </si>
  <si>
    <t>Comm.-interessi di mora tardivo versam.contrib. S.S.N. fissi</t>
  </si>
  <si>
    <t>Kaufl.-Verzugszinsen verspaeteter Zahlung Fixbeitraege NSD</t>
  </si>
  <si>
    <t>Comm.-interessi di mora omesso versam.contrib. I.V.S. eccedenti il minimo</t>
  </si>
  <si>
    <t>Kaufl.-Verzugszinsen unterlassene Zahlung Beitraege IAH ueber Minimum</t>
  </si>
  <si>
    <t>Comm.-interessi di mora tardivo versam.contrib. I.V.S. eccedenti il minimo</t>
  </si>
  <si>
    <t>Kaufl.-Verzugszinsen verspaeteter Zahlung Beitraege IAH ueber Minimum</t>
  </si>
  <si>
    <t>Comm.-interessi di mora omesso versam.contrib. S.S.N. a percentuale</t>
  </si>
  <si>
    <t>Kaufl.-Verzugszinsen unterlassene Zahlung Prozentbeitraege NSD</t>
  </si>
  <si>
    <t>Comm.-interessi di mora tardivo versam.contrib. S.S.N. a percentuale</t>
  </si>
  <si>
    <t>Kaufl.-Verzugszinsen verspaeteter Zahlung Prozentbeitraege NSD</t>
  </si>
  <si>
    <t>Registro prov. sorg.term.e min. interessi</t>
  </si>
  <si>
    <t>Register Einn.Thermal.-Mineralquellen Zinsen</t>
  </si>
  <si>
    <t>Proventi delle sorgenti termali e minerali pertinenti allo Stato</t>
  </si>
  <si>
    <t>Ertraege aus Thermal.-und Mineralquellen des Staates</t>
  </si>
  <si>
    <t>Registro prov. sorg.term. e min. accessori</t>
  </si>
  <si>
    <t>Register Einn.Thermal.-Mineralquellen Nebensp.</t>
  </si>
  <si>
    <t>Registro prov. sorg.term. e min. sanz. pecun.</t>
  </si>
  <si>
    <t>Register Einn.Thermal.-Mineralquellen Geldstr.</t>
  </si>
  <si>
    <t>Registro prov. sorg.term. e minerali</t>
  </si>
  <si>
    <t>Register Einn.Thermal.-Mineralquellen</t>
  </si>
  <si>
    <t>Registro canone annuo ricerca interessi</t>
  </si>
  <si>
    <t>Register Jahresgeb. Forschung Zinsen</t>
  </si>
  <si>
    <t>Canone annuo corr. dai titol.permesso ricerca,coltiv.risorse geoterm.</t>
  </si>
  <si>
    <t>Jahresgebuehr entrichtet von Inhabern Bewilligung Forschung u.bewirtsch. geotherm.Resourcen</t>
  </si>
  <si>
    <t>Registro canone annuo ricerca accessori</t>
  </si>
  <si>
    <t>Register Jahresgeb. Forschung Nebenspesen</t>
  </si>
  <si>
    <t>Registro canone annuo ricerca sanz. pecuniar.</t>
  </si>
  <si>
    <t>Register Jahresgeb. Forschung Geldstrafe</t>
  </si>
  <si>
    <t>Registro canone annuo ricerca</t>
  </si>
  <si>
    <t>Register Jahresgeb. Forschung</t>
  </si>
  <si>
    <t>Registro diritti ricerca mineraria interessi</t>
  </si>
  <si>
    <t>Register Gebuehr Schuerfungen Zinsen</t>
  </si>
  <si>
    <t>Diritti erar. su permessi prospezione, ricerca mineraria su concessioni coltivazione miniere e cave</t>
  </si>
  <si>
    <t>Gebuehren auf Bewilligung Schuerfung, Miner.Forschung Konzessionen bewirtsch. Minen+Brueche</t>
  </si>
  <si>
    <t>Registro diritti ricerca mineraria accessori</t>
  </si>
  <si>
    <t>Register Gebuehr Schuerfungen Nebensp.</t>
  </si>
  <si>
    <t>Registro diritti ricerca mineraria sanz. pec.</t>
  </si>
  <si>
    <t>Register Gebuehr Schuerfungen Geldstr.</t>
  </si>
  <si>
    <t>Registro diritti ricerca mineraria</t>
  </si>
  <si>
    <t>Register Gebuehr Schuerfungen</t>
  </si>
  <si>
    <t>806I-registro entr.diverse Min.Fin.-interessi</t>
  </si>
  <si>
    <t>806I - Register vercsh.Einnahmen Finanzmin.-Zinsen</t>
  </si>
  <si>
    <t>806N-registro entr.diverse Min.Fin.accessori</t>
  </si>
  <si>
    <t>806N - Register vercsh.Einnahmen Finanzmin.-Nebenspesen</t>
  </si>
  <si>
    <t>806P-registro entr.diverse Min.Fin.-sanz.pec.</t>
  </si>
  <si>
    <t>806P - Register vercsh.Einnahmen Finanzmin.-Geldstrafe</t>
  </si>
  <si>
    <t>806S-registro entr.diverse Min.Fin.-sanz.pec.</t>
  </si>
  <si>
    <t>806S -Register vercsh.Einnahmen Finanzmin.-Geldstrafe</t>
  </si>
  <si>
    <t>806T - registro entrate diverse Min.Finanze</t>
  </si>
  <si>
    <t>806T - Register vercsh.Einnahmen Finanzministerium</t>
  </si>
  <si>
    <t>Registro prov.canali Cavour interessi</t>
  </si>
  <si>
    <t>Register Einnahmen Kanaele Cavour Zinsen</t>
  </si>
  <si>
    <t>Registro prov.canali Cavour accessori</t>
  </si>
  <si>
    <t>Register Einnahmen Kanaele Cavour Nebenspesen</t>
  </si>
  <si>
    <t>Registro prov.canali Cavour pena pec.</t>
  </si>
  <si>
    <t>Register Einnahmen Kanaele Cavour Geldstrafe</t>
  </si>
  <si>
    <t>Registro prov.canali Cavour soprat.</t>
  </si>
  <si>
    <t>Register Einnahmen Kanaele Cavour Aufschl.</t>
  </si>
  <si>
    <t>Registro prov. canali Cavour</t>
  </si>
  <si>
    <t>Register Einnahmen Kanaele Cavour</t>
  </si>
  <si>
    <t>I.N.P.S. artigiani contributi fissi I.V.S.</t>
  </si>
  <si>
    <t>NISF Handwerker Fixbeitraege IAH</t>
  </si>
  <si>
    <t>I.N.P.S. artigiani contributi fissi assist.sanit.</t>
  </si>
  <si>
    <t>NISF Handwerker Fixbeitraege Sanitaetsfuersorge</t>
  </si>
  <si>
    <t>I.N.P.S. artigiani oneri accessori contributi I.V.S.</t>
  </si>
  <si>
    <t>NISF Handwerker Zusatzgebuehr IAH Beitraege</t>
  </si>
  <si>
    <t>I.N.P.S. artigiani oneri accessori contr.ass.san.</t>
  </si>
  <si>
    <t>NISF Handwerker Zusatzgeb.Beitr.Sanitaetsfuersorge</t>
  </si>
  <si>
    <t>I.N.P.S. commercianti contributi fissi I.V.S.</t>
  </si>
  <si>
    <t>NISF Kaufleute Fixbeitraege IAH</t>
  </si>
  <si>
    <t>I.N.P.S. commercianti contributi fissi ass.sanit.</t>
  </si>
  <si>
    <t>NISF Kaufleute Fixbeitraege Sanitaetsfuersorge</t>
  </si>
  <si>
    <t>I.N.P.S. commercianti oneri accessori I.V.S.</t>
  </si>
  <si>
    <t>NISF Kaufleute Zusatzgeb. IAH</t>
  </si>
  <si>
    <t>I.N.P.S. commercianti oneri accessori assist.san.</t>
  </si>
  <si>
    <t>NISF Kaufleute Zusatzgeb.Sanitaetsfuersorge</t>
  </si>
  <si>
    <t>I.N.P.S. contributi da d.m. 5/2/1969</t>
  </si>
  <si>
    <t>NISF Beitraege laut M.D. 5/2/1969</t>
  </si>
  <si>
    <t>I.N.P.S. sanz.civili e interessi legali l.48/88</t>
  </si>
  <si>
    <t>NISF Zivilstrafe u. gesetzliche Zinsen G.48/88</t>
  </si>
  <si>
    <t>San.pec.sanat.l.154/89 l.154/91 l.85/95-inter</t>
  </si>
  <si>
    <t>Geldstr.Sanierung G.154/89 G.154/91 G.85/95-Zinsen</t>
  </si>
  <si>
    <t>Reg.san.pec.sanat.l154/89l154/91l85/95-acces.</t>
  </si>
  <si>
    <t>Reg.Geldstr.Sanierung G.154/89 G.154/91 G.85/95-Nebensp.</t>
  </si>
  <si>
    <t>Reg.san.pe.sanat.l154/89l154/91l85/95-san.pec</t>
  </si>
  <si>
    <t>Reg.Geldstr.Sanierung G.154/89 G.154/91 G.85/95-Geldstrafe</t>
  </si>
  <si>
    <t>Reg.sa.pec.sanat.l15489l154/91l85/95-sanz.pec</t>
  </si>
  <si>
    <t>Reg. sanz.pec. sanat. l.154/89 154/91 85/95</t>
  </si>
  <si>
    <t>Reg.Geldstr.Sanierung G.154/89 G.154/91 G.85/95</t>
  </si>
  <si>
    <t>I.N.P.S. sanzioni omesse trattenute pensionati</t>
  </si>
  <si>
    <t>NISF Strafe unterlass.Pensionsabzuege</t>
  </si>
  <si>
    <t>I.N.P.S. sanzioni pecuniarie ex l.1089/68</t>
  </si>
  <si>
    <t>NISF Geldstrafe ex G.1089/68</t>
  </si>
  <si>
    <t>I.N.P.S. sanzioni amministrative ex l.1089/68</t>
  </si>
  <si>
    <t>NISF Verwaltungsstrafe ex G.1089/68</t>
  </si>
  <si>
    <t>I.N.P.S. sanzioni amministrative ex d.l. 352/78</t>
  </si>
  <si>
    <t>NISF Verwaltungsstrafe ex GD.352/78</t>
  </si>
  <si>
    <t>I.N.P.S. sanzioni amministr. ex art.7 l.891/80</t>
  </si>
  <si>
    <t>NISF Verwaltungsstrafe ex Art.7 G.891/80</t>
  </si>
  <si>
    <t>I.N.P.S. sanzioni amministr. ex art. 8 d.l.463/83</t>
  </si>
  <si>
    <t>NISF Verwaltungsstrafe ex Art.8 GD.463/83</t>
  </si>
  <si>
    <t>Fed.ne naz.le collegi infermieri sanit.vigil.</t>
  </si>
  <si>
    <t>Nation.Verband Krankenpfl.Kolleg.Sanitaetsw.</t>
  </si>
  <si>
    <t>Contributo straordinario elettrici art. 41 c.2 lett.a l.488/1999</t>
  </si>
  <si>
    <t>ausserordentlicher Beitrag Elektroarbeiter Art.41 A.2 Bst.A G.488/1990</t>
  </si>
  <si>
    <t>Contributo straordinario telefonici art. 41 c.2 lett.a l.488/1999</t>
  </si>
  <si>
    <t>ausserordentlicher Beitrag Telefonarbeiter Art.41 A.2 Bst.A G.488/1990</t>
  </si>
  <si>
    <t>Dogane - fondo ass. corpo for. sanz. pecun.</t>
  </si>
  <si>
    <t>Zoll-Fuersorgefond Foerster - Geldstrafe</t>
  </si>
  <si>
    <t>Registro prov.canali antico dem.interessi</t>
  </si>
  <si>
    <t>Register Einnahmen Kanaele Antico Dem.Zinsen</t>
  </si>
  <si>
    <t>Registro prov.canali antico dem.accessori</t>
  </si>
  <si>
    <t>Register Einnahmen Kanaele Antico Dem.Nebenspesen</t>
  </si>
  <si>
    <t>Registro prov.canali antico dem.pena pec.</t>
  </si>
  <si>
    <t>Register Einnahmen Kanaele Antico Dem.Geldstrafe</t>
  </si>
  <si>
    <t>Registro prov.canali antico dem.soprat.</t>
  </si>
  <si>
    <t>Register Einnahmen Kanaele Antico Dem.Aufschl.</t>
  </si>
  <si>
    <t>Registro prov. canali antico dem.</t>
  </si>
  <si>
    <t>Register Einnahmen Kanaele Antico Dem.</t>
  </si>
  <si>
    <t>Contributi gestione ex I.N.P.D.A.I.</t>
  </si>
  <si>
    <t>Beitraege Fonds ex INPDAI</t>
  </si>
  <si>
    <t>Somma capitale - contributi aziende</t>
  </si>
  <si>
    <t>Summe Kapital - Beitraege  Betriebe</t>
  </si>
  <si>
    <t>Somma capitale - contributi S.S.N. aziende</t>
  </si>
  <si>
    <t>Summe Kapital - Beitraege NGD Betriebe</t>
  </si>
  <si>
    <t>Somma capitale - contributi artigiani</t>
  </si>
  <si>
    <t>Summe Kapital - Beitraege Handwerker</t>
  </si>
  <si>
    <t>Somma capitale - contributi commercianti</t>
  </si>
  <si>
    <t>Summe Kapital - Beitraege Kaufleute</t>
  </si>
  <si>
    <t>Somma capitale - contributi datori lavoro agr.</t>
  </si>
  <si>
    <t>Summe Kapital - Beitraege Landw.Arbeitgeber</t>
  </si>
  <si>
    <t>Somma capitale - contributi lav. autonomi agr.</t>
  </si>
  <si>
    <t>Summe Kapital - Beitraege selbst.landw.Arbeiter</t>
  </si>
  <si>
    <t>Maggiorazione semestrale ex art.27 l.689/81</t>
  </si>
  <si>
    <t>semestraler Aufschlag ex Art. 27 G. 689/81</t>
  </si>
  <si>
    <t>Recupero spese - l. 689/81</t>
  </si>
  <si>
    <t>Einhebung Spesen - G. 689/81</t>
  </si>
  <si>
    <t>I.N.P.S. - contributi previdenziali ed assistenziali lavoratori domestici</t>
  </si>
  <si>
    <t>NISF - Vor-und Fuersorgebeitraege Hausarbeiter</t>
  </si>
  <si>
    <t>I.N.P.S. - contributi dovuti a seguito di regolarizzazione lavori domestici</t>
  </si>
  <si>
    <t>NISF - Beitraege geschuldet infolge Regelung Hausarbeit</t>
  </si>
  <si>
    <t>I.N.P.S. - sanzioni civili per ritardato pagamento lavori domestici</t>
  </si>
  <si>
    <t>NISF - Zivilstrafen fuer verspaetete Zahlung Hausarbeiten</t>
  </si>
  <si>
    <t>I.N.P.S. - somme aggiuntive lavori domestici</t>
  </si>
  <si>
    <t>NISF - Aufgelder Hausarbeiten</t>
  </si>
  <si>
    <t>I.N.P.S. - interessi di mora lavori domestici</t>
  </si>
  <si>
    <t>NISF - Verzugszinsen Hausarbeiten</t>
  </si>
  <si>
    <t>I.N.P.S. - interessi di differimento lavori domestici</t>
  </si>
  <si>
    <t>NISF - Stundungszinsen Hausarbeiten</t>
  </si>
  <si>
    <t>I.N.P.S. - contributi previdenziali ed assistenziali lavoratori parasubordinati</t>
  </si>
  <si>
    <t>NISF - Vor-und Fuersorgebeitraege geregelte Mitarbeiter</t>
  </si>
  <si>
    <t>I.N.P.S. - contributi dovuti a seguito di regolarizzazione lavoratori parasubordinati</t>
  </si>
  <si>
    <t>NISF - Beitraege geschuldet infolge Regelung geregelte Mitarbeiter</t>
  </si>
  <si>
    <t>I.N.P.S. - sanzioni civili per ritardato pagamento lavoratori parasubordinati</t>
  </si>
  <si>
    <t>NISF - Zivilstrafen fuer verspaetete Zahlung geregelte Mitarbeiter</t>
  </si>
  <si>
    <t>I.N.P.S. - somme aggiuntive lavoratori parasubordinati</t>
  </si>
  <si>
    <t>NISF - Aufgelder geregelte Mitarbeiter</t>
  </si>
  <si>
    <t>I.N.P.S. - interessi di mora lavoratori parasubordinati</t>
  </si>
  <si>
    <t>NISF - Verzugszinsen geregelte Mitarbeiter</t>
  </si>
  <si>
    <t>Registro proventi canali navig.interessi</t>
  </si>
  <si>
    <t>Register Einnahmen Schiffahrtskanaele Zinsen</t>
  </si>
  <si>
    <t>Registro proventi canali navig.accessori</t>
  </si>
  <si>
    <t>Register Einnahmen Schiffahrtskanaele Nebenspesen</t>
  </si>
  <si>
    <t>Registro proventi canali navig.pena pec.</t>
  </si>
  <si>
    <t>Register Einnahmen Schiffahrtskanaele Geldstrafe</t>
  </si>
  <si>
    <t>Registro proventi canali navig.soprat.</t>
  </si>
  <si>
    <t>Register Einnahmen Schiffahrtskanaele Aufschl.</t>
  </si>
  <si>
    <t>Registro proventi canali navig.</t>
  </si>
  <si>
    <t>Register Einnahmen Schiffahrtskanaele</t>
  </si>
  <si>
    <t>I.N.P.S. - interessi di differimento lavoratori parasubordinati</t>
  </si>
  <si>
    <t>NISF - Stundungszinsen geregelte Mitarbeiter</t>
  </si>
  <si>
    <t>I.N.P.S. - contributi previdenziali ed assistenziali liberi professionisti</t>
  </si>
  <si>
    <t>NISR - Vor-und Fuersorgebeitraege Freiberufler</t>
  </si>
  <si>
    <t>I.N.P.S. - contributi dovuti a seguito di regolarizzazione liberi professionisti</t>
  </si>
  <si>
    <t>NISF - Beitraege geschuldet infoge Regelung Freiberufler</t>
  </si>
  <si>
    <t>I.N.P.S. - sanzioni civili per ritardato pagamento liberi professionisti</t>
  </si>
  <si>
    <t>NISF - Zivilstrafen fuer verspaetete Zahlung Freiberufler</t>
  </si>
  <si>
    <t>I.N.P.S. - somme aggiuntive liberi professionisti</t>
  </si>
  <si>
    <t>NISF - Aufgelder Freiberufler</t>
  </si>
  <si>
    <t>I.N.P.S. - interessi di mora liberi professionisti</t>
  </si>
  <si>
    <t>NISF - Verzugszinsen Freiberufler</t>
  </si>
  <si>
    <t>I.N.P.S. - interessi di differimento liberi professionisti</t>
  </si>
  <si>
    <t>NISF - Stundungszinsen Freiberufler</t>
  </si>
  <si>
    <t>Contributi - sgravi C.F.L./U.E.</t>
  </si>
  <si>
    <t>Beitraege - Entlastungen C.F.L./U.E.</t>
  </si>
  <si>
    <t>Interessi composti c.f.l./u.e.</t>
  </si>
  <si>
    <t>Zinseszinsen C.F.L./U.E.</t>
  </si>
  <si>
    <t>Sanzioni ex art. 36 bis c.7 l.248/2006</t>
  </si>
  <si>
    <t>Strafen ex Art. 36 bis Abs.7 G.248/2006</t>
  </si>
  <si>
    <t>Artig. accertamenti parz. art. 41 bis D.P.R. 600/73 contrib. I.V.S.  sul reddito ecced. il minimale</t>
  </si>
  <si>
    <t>Handw.teilw.Feststellung Art.41BIS DPR 600/73 Beitraege IAH auf Einkommen ueber Mindestmass</t>
  </si>
  <si>
    <t>Artig. accertamenti parz. art. 41 bis D.P.R. 600/73 somme aggiuntive tardivo vers. IVS ecc. minimale</t>
  </si>
  <si>
    <t>Handw.teilw.Feststellung Art.41BIS DPR 600/73 Aufgelder verspaet.Zahl. IAH ueber Mindestmass</t>
  </si>
  <si>
    <t>Artig. accertamenti parz. art. 41 bis D.P.R. 600/73 somme aggiuntive omesso vers. IVS ecc. minimale</t>
  </si>
  <si>
    <t>Handw.teilw.Feststellung Art.41BIS DPR 600/73 Aufgelder unterl.Zahl. IAH ueber Mindestmass</t>
  </si>
  <si>
    <t>Artig. accertamenti parz. art.41 bis DPR 600/73 sanz. una-tantum per tardivo vers. IVS ecc. minimale</t>
  </si>
  <si>
    <t>Handw.teilw.Feststellung Art.41BIS DPR 600/73 Str.Una-Tantum fuer versp.Zahl. IAH ueber Mindestmass</t>
  </si>
  <si>
    <t>Artig. accertamenti parz. art.41 bis DPR 600/73 sanz. una-tantum per omesso vers. IVS ecc. minimale</t>
  </si>
  <si>
    <t>Handw.teilw.Feststellung Art.41BIS DPR 600/73 Str.Una-Tantum fuerunterl.Zahl. IAH ueber Mindestmass</t>
  </si>
  <si>
    <t>Artig. accertamenti parz. art.41bis DPR 600/73 interessi di mora per tardivo vers. IVS ecc. minimale</t>
  </si>
  <si>
    <t>Handw.teilw.Feststellung Art.41BISDPR 600/73 Verzugszinsen fuer versp.Zahl. IAH ueber Mindestmass</t>
  </si>
  <si>
    <t>Artig. accertamenti parz. art.41bis DPR 600/73 interessi di mora per omesso  vers. IVS ecc. minimale</t>
  </si>
  <si>
    <t>Handw.teilw.Feststellung Art.41BIS DPR 600/73 Verzugszinsen fuer unterl.Zahl. IAH ueber Mindestmass</t>
  </si>
  <si>
    <t>Artig. accertamento unificato contrib. I.V.S.  sul reddito ecced. il minimale</t>
  </si>
  <si>
    <t>Handw.einh.Feststellung Beitr.IAH auf Einkommen ueber Mindestmass</t>
  </si>
  <si>
    <t>Artig. accertamento unificato somme aggiuntive per tardivo vers. I.V.S. ecc. minimale</t>
  </si>
  <si>
    <t>Handw.einh.Feststellung  Aufgelder fuer verspaetete Zahlung IAH Uueber Mindestmass</t>
  </si>
  <si>
    <t>Artig. accertamento unificato somme aggiuntive omesso vers. I.V.S. ecc. minimale</t>
  </si>
  <si>
    <t>Handw.einh.Feststellung  Aufgelder unterlassene Zahlung IAH ueber Mindestmass</t>
  </si>
  <si>
    <t>Registro proventi acque pubbl.interessi</t>
  </si>
  <si>
    <t>Register Einnahmen oeff. Gewaesser -Zinsen</t>
  </si>
  <si>
    <t>Proventi dell' utilizzazione delle acque pubbliche</t>
  </si>
  <si>
    <t>Ertraege des Gebrauchs der oeffentlichen Gewaesser</t>
  </si>
  <si>
    <t>Registro proventi acque pubbl.accessori</t>
  </si>
  <si>
    <t>Register Einnahmen oeff. Gewaesser-Nebensp.</t>
  </si>
  <si>
    <t>Registro proventi acque pubbl.sanz. pecuniar.</t>
  </si>
  <si>
    <t>Register Einnahmen oeff. Gewaesser-Geldstrafe</t>
  </si>
  <si>
    <t>Registro proventi acque pubbl.</t>
  </si>
  <si>
    <t>Register Einnahmen oeff. Gewaesser</t>
  </si>
  <si>
    <t>Artig. accertamento unificato sanz. una-tantum per tardivo vers. I.V.S. ecced. Minimale</t>
  </si>
  <si>
    <t>Handw.einh.Feststellung Strafe Una-Tantum fuer verspaetete Zahlung IAH ueber Mindestmass</t>
  </si>
  <si>
    <t>Artig. accertamento unificato sanz. una-tantum per omesso vers. I.V.S. ecced. Minimale</t>
  </si>
  <si>
    <t>Handw.einh.Feststellung Strafe Una-Tantum fuer unterlassene Zahlung IAH ueber Mindestmass</t>
  </si>
  <si>
    <t>Artig. accertamento unificato interessi di mora per tardivo vers. ecced. minimale</t>
  </si>
  <si>
    <t>Handw.einh.Feststellung Verzugszinsen fuer verspaetete Zahlung IAH ueber Mindestmass</t>
  </si>
  <si>
    <t>Artig. accertamento unificato interessi di mora per omesso vers. ecced. minimale</t>
  </si>
  <si>
    <t>Handw.einh.Feststellung Verzugszinsen fuer unterlassene Zahlung IAH ueber Mindestmass</t>
  </si>
  <si>
    <t>Artig. accert. basati su studi di sett. e parametri contrib. I.V.S.  sul reddito ecced. il minimale</t>
  </si>
  <si>
    <t>Handw.Feststell.basierend auf Richtwerte+Paramete Beitr.IAH auf Einkommen ueber Mindestmass</t>
  </si>
  <si>
    <t>Artig. accert. basati su studi di sett. e parametri somme aggiuntive tardivo vers. IVS ecc. minimale</t>
  </si>
  <si>
    <t>Handw.Feststell.basierend auf Richtwerte Aufgelder versp.Zahl.IAH  ueber Mindestmass</t>
  </si>
  <si>
    <t>Artig. accert. basati su studi di sett. e parametri somme aggiuntive omesso vers. IVS ecc. minimale</t>
  </si>
  <si>
    <t>Handw.Feststell.basierend auf Richtwerte Aufgelder unterl.Zahl.IAH  ueber Mindestmass</t>
  </si>
  <si>
    <t>Artig. accert. basati su studi di sett. e param. sanz. una-tantum per tardivo vers. IVS ecc.minimale</t>
  </si>
  <si>
    <t>Handw.Feststell.basierend auf Richtwerte Strafe Una-Tantum versp.Zahl. IAH  ueber Mindestmass</t>
  </si>
  <si>
    <t>Artig. accert. basati su studi di sett. e param. sanz. una-tantum per omesso vers. IVS ecc.minimale</t>
  </si>
  <si>
    <t>Handw.Feststell.basierend auf Richtwerte Strafe Una-Tantum unterl.Zahl.IAH  ueber Mindestmass</t>
  </si>
  <si>
    <t>Artig. accert. basati su studi di sett. e param. interes. di mora per tardivo vers. IVS ecc.minimale</t>
  </si>
  <si>
    <t>Handw.Feststell.basierend auf Richtwerte Verzugszinsen versp.Zahl.IAH  ueber Mindestmass</t>
  </si>
  <si>
    <t>Registro proventi canoni - interessi</t>
  </si>
  <si>
    <t>Register Einnahmen Gebuehren -Zinsen</t>
  </si>
  <si>
    <t>Registro proventi canoni - oneri access.</t>
  </si>
  <si>
    <t>Register Einnahmen Gebuehren -Nebensp.</t>
  </si>
  <si>
    <t>Registro proventi canoni - sanz. pecuniaria</t>
  </si>
  <si>
    <t>Register Einnahmen Gebuehren -Geldstrafe</t>
  </si>
  <si>
    <t>Register Einnahmen Gebuehren - Geldstrafe</t>
  </si>
  <si>
    <t>Registro - proventi canoni acque pubbl.</t>
  </si>
  <si>
    <t>Register Einnahmen Geb.oeff.Gewaesser</t>
  </si>
  <si>
    <t>Artig. accert. basati su studi di sett. e param. interes. di mora per omesso vers. IVS ecc.minimale</t>
  </si>
  <si>
    <t>Handw.Feststell.basierend auf Richtwerte Verzugszinsen unterl.Zahl.IAH  ueber Mindestmass</t>
  </si>
  <si>
    <t>Comm. accertamenti parz. art. 41 bis D.P.R. 600/73 contrib. I.V.S.  sul reddito ecced. il minimale</t>
  </si>
  <si>
    <t>Kaufl. Teilw.Feststellung Art.41BIS DPR 600/73 Beitraege IAH auf Einkommen ueber Mindestmass</t>
  </si>
  <si>
    <t>Comm. accertamenti parz. art. 41 bis D.P.R. 600/73 somme aggiuntive tardivo vers. IVS ecc. minimale</t>
  </si>
  <si>
    <t>Kaufl. Teilw.Feststellung Art.41BIS DPR 600/73 Aufgelder versp.Zahl.IAH ueber Mindestmass</t>
  </si>
  <si>
    <t>Comm. accertamenti parz. art. 41 bis D.P.R. 600/73 somme aggiuntive omesso vers. IVS ecc. minimale</t>
  </si>
  <si>
    <t>Kaufl. Teilw.Feststellung Art.41BIS DPR 600/73 Aufgelder unterl.Zahl.IAH ueber Mindestmass</t>
  </si>
  <si>
    <t>Comm. accertamenti parz. art.41 bis DPR 600/73 sanz. una-tantum per tardivo vers. IVS ecc. minimale</t>
  </si>
  <si>
    <t>Kaufl. Teilw.Feststellung Art.41BIS DPR 600/73 Str.Una-Tantum versp.Zahl. IAH ueber Mindestmass</t>
  </si>
  <si>
    <t>Comm. accertamenti parz. art.41 bis DPR 600/73 sanz. una-tantum per omesso vers. IVS ecc. minimale</t>
  </si>
  <si>
    <t>Kaufl. Teilw.Feststellung Art.41BIS DPR600/73 Str.Una-Tantum unterl.Zahl. IAH ueber Mindestmass</t>
  </si>
  <si>
    <t>Comm. accertamenti parz. art.41bis DPR 600/73 interessi di mora per tardivo vers. IVS ecc. minimale</t>
  </si>
  <si>
    <t>Kaufl. Teilw.Feststellung Art.41BIS DPR 600/73 Verzugszinsen versp.Zahl. IAH ueber Mindestmass</t>
  </si>
  <si>
    <t>Comm. accertamenti parz. art.41bis DPR 600/73 interessi di mora per omesso  vers. IVS ecc. minimale</t>
  </si>
  <si>
    <t>Comm. accertamento unificato contrib. IVS  sul reddito ecced. il minimale</t>
  </si>
  <si>
    <t>Kaufl. einh.Feststellung Beitr.IAH auf Einkommen ueber Mindestmass</t>
  </si>
  <si>
    <t>Comm. accertamento unificato somme aggiuntive per tardivo vers. I.V.S. ecc. minimale</t>
  </si>
  <si>
    <t>Kaufl. einh.Feststellung  Aufgelder fuer verspaetete Zahlung IAH ueber Mindestmass</t>
  </si>
  <si>
    <t>Registro somme acque pubbl.interessi</t>
  </si>
  <si>
    <t>Register Betr.oeff.Gewaesser Zinsen</t>
  </si>
  <si>
    <t>Registro somme acque pubbl.accessori</t>
  </si>
  <si>
    <t>Register Betr.oeff.Gewaesser Nebenspesen</t>
  </si>
  <si>
    <t>Registro somme acque pubbl. sanz. pecuniaria</t>
  </si>
  <si>
    <t>Register Betr.oeff.Gewaesser Geldstrafe</t>
  </si>
  <si>
    <t>Registro somme acque pubbl.</t>
  </si>
  <si>
    <t>Register Betr.oeff.Gewaesser</t>
  </si>
  <si>
    <t>Comm. accertamento unificato somme aggiuntive omesso vers. I.V.S. ecc. minimale</t>
  </si>
  <si>
    <t>Kaufl. einh.Feststellung Aufgelder fuer verspaetete Zahlung IAH ueber Mindestmass</t>
  </si>
  <si>
    <t>Comm. accertamento unificato sanz. una-tantum per tardivo vers. I.V.S. ecced. Minimale</t>
  </si>
  <si>
    <t>Kaufl. einh.Feststellung Str.Una-Tantum versp.Zahlung IAH ueber Mindestmass</t>
  </si>
  <si>
    <t>Comm. accertamento unificato sanz. una-tantum per omesso vers. I.V.S. ecced. Minimale</t>
  </si>
  <si>
    <t>Kaufl. einh.Feststellung Str.Una-Tantum unterl.Zahlung IAH ueber Mindestmass</t>
  </si>
  <si>
    <t>Comm. accertamento unificato interessi di mora per tardivo vers. ecced. minimale</t>
  </si>
  <si>
    <t>Kaufl. einh.Feststellung Verzugszinsen fuer versp.Zahlung ueber Mindestmass</t>
  </si>
  <si>
    <t>Comm. accertamento unificato interessi di mora per omesso vers. ecced. minimale</t>
  </si>
  <si>
    <t>Kaufl. einh.Feststellung Verzugszinsen fuer unterlassene Zahlung ueber Mindestmass</t>
  </si>
  <si>
    <t>Comm. accert. basati su studi di sett. e parametri contrib. I.V.S.  sul reddito ecced. il minimale</t>
  </si>
  <si>
    <t>Kaufl.Feststell.basierend auf Richtwerte Beitr.IAH auf Einkommen ueber Mindestmass</t>
  </si>
  <si>
    <t>Comm. accert. basati su studi di sett. e parametri somme aggiuntive tardivo vers. IVS ecc. minimale</t>
  </si>
  <si>
    <t>Kaufl.Feststell.basierend auf Richtwerte Aufgelder versp.Zahl.IAH ueber Mindestmass</t>
  </si>
  <si>
    <t>Comm. accert. basati su studi di sett. e parametri somme aggiuntive omesso vers. IVS ecc. minimale</t>
  </si>
  <si>
    <t>Kaufl.Feststell.basierend auf Richtwerte Aufgelder unterl. Zahl.IAH  ueber Mindestmass</t>
  </si>
  <si>
    <t>Comm. accert. basati su studi di sett. e param. sanz. una-tantum per tardivo vers. IVS ecc.minimale</t>
  </si>
  <si>
    <t>Kaufl.Feststell.basierend auf Richtwerte Strafe Una-Tantum versp.Zahl.IAH  ueber Mindestmass</t>
  </si>
  <si>
    <t>Comm. accert. basati su studi di sett. e param. sanz. una-tantum per omesso vers. IVS ecc.minimale</t>
  </si>
  <si>
    <t>Kaufl.Feststell.basierend auf Richtwerte Strafe Una-Tantum unterl.Zahl.IAH  ueber Mindestmass</t>
  </si>
  <si>
    <t>Registro rimborsi e concorsi - interessi</t>
  </si>
  <si>
    <t>Register Rueckerst.und Beitr.-Zinsen</t>
  </si>
  <si>
    <t>Registro rimborsi e concorsi - accessori</t>
  </si>
  <si>
    <t>Register Rueckerst.und Beitr.-Nebensp.</t>
  </si>
  <si>
    <t>Registro rimborsi e concorsi - sanz.pec.</t>
  </si>
  <si>
    <t>Register Rueckerst.und Beitr.-Geldstr.</t>
  </si>
  <si>
    <t>Registro rimborsi e concorsi</t>
  </si>
  <si>
    <t>Register Rueckerst.und Beitr.</t>
  </si>
  <si>
    <t>Comm. accert. basati su studi di sett. e param. Interes. di mora per tardivo vers. IVS ecc.minimale</t>
  </si>
  <si>
    <t>Kaufl.Feststell.basierend auf Richtwerte Verzugszinsen versp.Zahl.IAH  ueber Mindestmass</t>
  </si>
  <si>
    <t>Comm. accert. basati su studi di sett. e param. Interes. di mora per omesso vers. IVS ecc.minimale</t>
  </si>
  <si>
    <t>Kaufl.Feststell.basierend auf Richtwerte Verzugszinsen unterl. Zah.IAH  ueber Mindestmass</t>
  </si>
  <si>
    <t>Contributo malat/maternita' ex IPSEMA</t>
  </si>
  <si>
    <t>Beitrag Krankheit/Schwangerschaft ex IPSEMA</t>
  </si>
  <si>
    <t>Somme aggiuntive malat/maternita' ex IPSEMA</t>
  </si>
  <si>
    <t>Zusatzbetrag Krankheit/Schwangerschaft ex IPSEMA</t>
  </si>
  <si>
    <t>Ricalcolo derivante da sentenza di grado pari o superiore al secondo favorevole all'Istituto</t>
  </si>
  <si>
    <t>Nachberechnung in Folge einen gleichrangiger oder höhren Urteil vorteilhaft für das Institut</t>
  </si>
  <si>
    <t>Art.47, comma 1, D.Lgs 81 del 25/06/2015</t>
  </si>
  <si>
    <t>Art.47, comma 1, Legislativdekret 25/06/2015</t>
  </si>
  <si>
    <t>Registro prov. dell'erario interessi</t>
  </si>
  <si>
    <t>Register Staatseinnahmen Zinsen</t>
  </si>
  <si>
    <t>Registro prov. erario - accessori</t>
  </si>
  <si>
    <t>Register Staatseinnahmen Nebenspesen</t>
  </si>
  <si>
    <t>Registro prov. erario - sanzione pecuniaria</t>
  </si>
  <si>
    <t>Register Staatseinnahmen Geldstrafe</t>
  </si>
  <si>
    <t>Registro proventi spettanza dell'erario</t>
  </si>
  <si>
    <t>Register Staatseinnahmen</t>
  </si>
  <si>
    <t>I.N.A.I.L - addizionale danno biologico</t>
  </si>
  <si>
    <t>INAIL - Zuschlag biologischer Schaden</t>
  </si>
  <si>
    <t>I.N.A.I.L. - integrazione addizionale danno biologico</t>
  </si>
  <si>
    <t>I.N.A.I.L. - Ergaenzung Zuschlag biologischer Schaden</t>
  </si>
  <si>
    <t>I.N.A.I.L. - sanzione civile tardato pagamento danno biologico</t>
  </si>
  <si>
    <t>I.N.A.I.L. - Zivilstrafe verspaetete Zahlung biologischer Schaden</t>
  </si>
  <si>
    <t>I.N.A.I.L. - sanzione civile mancato pagamento danno biologico</t>
  </si>
  <si>
    <t>I.N.A.I.L. - Zivilstrafe unterlassene Zahlung biologischer Schaden</t>
  </si>
  <si>
    <t>I.N.A.I.L. - sanzione civile tardato rimborso importo compensato con mod. F24</t>
  </si>
  <si>
    <t>I.N.A.I.L. - Zivilstrafe verspaetete Rueckerstattung kompensBetrag mit Fbl.F24</t>
  </si>
  <si>
    <t>I.N.A.I.L. - sanzione civile mancato rimborso importo compensato con mod. F24</t>
  </si>
  <si>
    <t>I.N.A.I.L. - Zivilstrafe unterlassene Rueckerstattung kompensBetrag mit Fbl.F24</t>
  </si>
  <si>
    <t>I.N.A.I.L. - sanzione civile</t>
  </si>
  <si>
    <t>I.N.A.I.L. - zivilrechtliche Strafe</t>
  </si>
  <si>
    <t>I.N.A.I.L. - sanzione civile ex art. 36 bis l.248/2006</t>
  </si>
  <si>
    <t>I.N.A.I.L. - Zivilstrafe ex Art. 36 BIS G.248/2006</t>
  </si>
  <si>
    <t>I.N.A.I.L. - somma capitale per premi e accessori dilazionati</t>
  </si>
  <si>
    <t>I.N.A.I.L. - Summe Kapital f.aufgeschog.Praemien und Nebengeb.</t>
  </si>
  <si>
    <t>Registro prov.conces.spiagge marine interessi</t>
  </si>
  <si>
    <t>Register Einnahmen Konzess. Meerstraende Zinsen</t>
  </si>
  <si>
    <t>Registro prov.conces.spiagge marine accessori</t>
  </si>
  <si>
    <t>Register Einnahmen Konzess. Meerstraende Nebenspesen</t>
  </si>
  <si>
    <t>Registro prov.conces.spiagge marine pena pec.</t>
  </si>
  <si>
    <t>Register Einnahmen Konzess. Meerstraende Geldstrafe</t>
  </si>
  <si>
    <t>Registro prov.conces.spiagge marine soprat.</t>
  </si>
  <si>
    <t>Register Einnahmen Konzess. Meerstraende Aufschl.</t>
  </si>
  <si>
    <t>Registro prov.conces. spiagge marine</t>
  </si>
  <si>
    <t>Register Einnahmen Konzess. Meerstraende</t>
  </si>
  <si>
    <t>Contributi previd. ex art. 7 l.289/2002 e succ. modif. - artigiani</t>
  </si>
  <si>
    <t>Fuersorgebeitrag fuer automat. Definition ex Art. 7 G.289/2002</t>
  </si>
  <si>
    <t>Contributi previd. ex art. 7 l.289/2002 e succ. modif. - commercianti</t>
  </si>
  <si>
    <t>Fuersorgebeitrag fuer automat. Definition ex Art. 2, Abs. 44 G.350/2003</t>
  </si>
  <si>
    <t>Contributi previd. ex art. 7 l.289/2002 e succ. modif. - liberi professionisti</t>
  </si>
  <si>
    <t>Contributi previd. ex art. 8 l.289/2002 e succ. modif. - artigiani</t>
  </si>
  <si>
    <t>Contributi previd. ex art. 8 l.289/2002 e succ. modif. - commercianti</t>
  </si>
  <si>
    <t>Contributi previd. ex art. 8 l.289/2002 e succ. modif. - liberi professionisti</t>
  </si>
  <si>
    <t>Contributi previd. ex art. 8  l.289/2002 e succ. modif. - gestione d.m.</t>
  </si>
  <si>
    <t>Fuersorgebeitrag fuer Einkommensausgleich Art. 8 G.289/2002</t>
  </si>
  <si>
    <t>Contributi previd. ex art. 8  l.289/2002 e succ. modif. - S.S.N.</t>
  </si>
  <si>
    <t>Fuersorgebeitrag fuer Einkommensausgleich Art. 2, Abs. 44 G.350/2003</t>
  </si>
  <si>
    <t>Contributi previd. ex art. 15  l.289/2002 e succ. modif. - artigiani</t>
  </si>
  <si>
    <t>Fuersorgebeitrag fuer Einkommensausgleich Art. 8, G.289/2002</t>
  </si>
  <si>
    <t>Contributi previd. ex art. 15  l.289/2002 e succ. modif. - commercianti</t>
  </si>
  <si>
    <t>Registro prov.conces.-acque pubbl.-interessi</t>
  </si>
  <si>
    <t>Register Einn.Konzession oeff.Gewaesser-Zinsen</t>
  </si>
  <si>
    <t>Proventi derivanti dai beni confiscati alla criminalita' organizzata l.575/65 utili di gestione</t>
  </si>
  <si>
    <t>Einnahmen aus konfiszierten Guetern der organis.Kriminalitaet G.575/65 Verwaltungsgewinne</t>
  </si>
  <si>
    <t>Registro prov.conces.-acque pubbl. accessori</t>
  </si>
  <si>
    <t>Register Einn.Konzession oeff.Gewaesser-Nebensp.</t>
  </si>
  <si>
    <t>Registro prov. conces.-acque pubbl.-sanz.pec.</t>
  </si>
  <si>
    <t>Register Einn.Konzession oeff.Gewaesser-Geldst.</t>
  </si>
  <si>
    <t>Registro prov. conces.-acque pubbl.sanz. pec.</t>
  </si>
  <si>
    <t>Registro proventi concessioni acque pubbliche</t>
  </si>
  <si>
    <t>Register Einn.Konzession oeff.Gewaesser</t>
  </si>
  <si>
    <t>Contributi previd. ex art. 15  l.289/2002 e succ. modif. - liberi professionisti</t>
  </si>
  <si>
    <t>Fuersorgebeitrag fuer Einkommensausgleich ex Art. 8 G.289/2002</t>
  </si>
  <si>
    <t>Contributi - C.T.R. aiuti di  Stato ibebiti U.E.</t>
  </si>
  <si>
    <t>Beitraege - Unrechtm. Staatsbeihilfen EU</t>
  </si>
  <si>
    <t>Interessi composti U.E.</t>
  </si>
  <si>
    <t>Zinseszinsen EU</t>
  </si>
  <si>
    <t>Contributi decreto ingiuntivo</t>
  </si>
  <si>
    <t>Beitrag Mahnbescheid</t>
  </si>
  <si>
    <t>Somme aggiuntive decreto ingiuntivo</t>
  </si>
  <si>
    <t>Zusatzbetraege Mahnbescheid</t>
  </si>
  <si>
    <t>Contributi atto di precetto</t>
  </si>
  <si>
    <t>Beitrag Raeumungsaufforderung</t>
  </si>
  <si>
    <t>Somme aggiuntive atto di precetto</t>
  </si>
  <si>
    <t>Zusatzbetraege Raeumungsaufforderung</t>
  </si>
  <si>
    <t>Aggiornamento somme aggiuntive</t>
  </si>
  <si>
    <t>Aktualisierung Zusatzbetraege</t>
  </si>
  <si>
    <t>Spese legali</t>
  </si>
  <si>
    <t>Diritti ed onorari legali liquidati dal giudice</t>
  </si>
  <si>
    <t>Vom Richter liquidierte gesetzliche Gebuehren und Honorare</t>
  </si>
  <si>
    <t>Registro prov.conc.spiagge lacuali interessi</t>
  </si>
  <si>
    <t>Register Einn.Konzession Seestraende Zinsen</t>
  </si>
  <si>
    <t>Concessioni di spiaggie lacuali</t>
  </si>
  <si>
    <t>Konzession von Binnenseestraenden</t>
  </si>
  <si>
    <t>Registro prov.conc.spiagge lacuali accessori</t>
  </si>
  <si>
    <t>Register Einn.Konzession Seestraende Nebensp.</t>
  </si>
  <si>
    <t>Registro prov.conc.spiagge lacuali sanz. pec.</t>
  </si>
  <si>
    <t>Register Einn.Konzession Seestraende Geldst.</t>
  </si>
  <si>
    <t>Registro prov.conc.spiagge lacuali</t>
  </si>
  <si>
    <t>Register Einn.Konzession Seestraende</t>
  </si>
  <si>
    <t>Ivs pescatori autonomi</t>
  </si>
  <si>
    <t>IAH selbstaendige Fischer</t>
  </si>
  <si>
    <t>Somme aggiuntive p.a.</t>
  </si>
  <si>
    <t>Zusatzbetraege oe.V.</t>
  </si>
  <si>
    <t>Somme aggiuntive per ritardato versamento p.a.</t>
  </si>
  <si>
    <t>Zusatzbetraege verspaetete Zahlung Oe.V.</t>
  </si>
  <si>
    <t>Interessi di mora omesso versamento p.a.</t>
  </si>
  <si>
    <t>Verzugszinsen ausstaendige Zahlung Oe.V.</t>
  </si>
  <si>
    <t>Interessi di mora tardivo versamento p.a.</t>
  </si>
  <si>
    <t>Verzugszinsen verspaetete Zahlung Oe.V.</t>
  </si>
  <si>
    <t>Inps - Gestione separata contributi su reddito arti e professioni</t>
  </si>
  <si>
    <t>NISF - getrennte Verwaltung Beitraege auf Einkommen Freiberufler</t>
  </si>
  <si>
    <t>Inps - Gestione separata interessi mora</t>
  </si>
  <si>
    <t>NISF - getrennte Verwaltung Verzugszinsen</t>
  </si>
  <si>
    <t>Inps - Gestione separata sanzioni civili su reddito arti e professioni</t>
  </si>
  <si>
    <t>NISF - getrennte Verwaltung Zivilstrafen auf Einkommen Freiberufler</t>
  </si>
  <si>
    <t>Maggior premio art. 12 T.U. 1124/65</t>
  </si>
  <si>
    <t>Erhoehte Praemie Art. 12 E.T. 1124/65</t>
  </si>
  <si>
    <t>Art.3 co.3 L.78/2002 sostituito dall'art.4,co.1, lett.a) L.183/2010</t>
  </si>
  <si>
    <t>Art.3 Abs.3 G.78/2002 ersetzt durch Art.4 Abs.1 Buchst.a)G.183/2010</t>
  </si>
  <si>
    <t>Registro prov.conces.beni-dem.milit.interessi</t>
  </si>
  <si>
    <t>Register Einn.Konzession Milit.Staatsguerter Zinsen</t>
  </si>
  <si>
    <t>Proventi derivanti dai beni confiscati art. 12 sexies d.l.306/92</t>
  </si>
  <si>
    <t>Einnahmen aus konfiszierten Guetern Art. 12 Sexies GVO 306/92</t>
  </si>
  <si>
    <t>Registro prov.conces.beni-dem.milit.accessori</t>
  </si>
  <si>
    <t>Register Einn.Konzession Milit.Staatsguerter Nebenspesen</t>
  </si>
  <si>
    <t>Registro prov.conces.beni-dem.milit.pena pec.</t>
  </si>
  <si>
    <t>Register Einn.Konzession Milit.Staatsguerter Geldstrafe</t>
  </si>
  <si>
    <t>Registro prov.conces.beni-dem.milit.soprat.</t>
  </si>
  <si>
    <t>Registro prov.conces.beni-dem.milit.</t>
  </si>
  <si>
    <t>Register Einn.Konzession Milit.Staatsguerter</t>
  </si>
  <si>
    <t>Inps - Spese di notifica</t>
  </si>
  <si>
    <t>Nisf - Zustellungskosten</t>
  </si>
  <si>
    <t>I.N.A.I.L. - Addizionale Fondo amianto legge 244/2007</t>
  </si>
  <si>
    <t>I.N.A.I.L. - Zusatzabgabe Asbest-Fonds Gesetz 244/2007</t>
  </si>
  <si>
    <t>Registro prov.conces.beni-art.stor.interessi</t>
  </si>
  <si>
    <t>Register Einn.Konzession kunsthistorischer Gueter Zinsen</t>
  </si>
  <si>
    <t>Proventi dei beni Demanio storico artistico archeologico culturale</t>
  </si>
  <si>
    <t>Einnahmen aus historisch-kuenstl.+ archeologischen+kulturellen Dominialgueter</t>
  </si>
  <si>
    <t>Registro prov.conces.beni-art.stor.accessori</t>
  </si>
  <si>
    <t>Register Einn.Konzession kunsthistorischer Gueter Nebensp.</t>
  </si>
  <si>
    <t>Registro prov.conces.beni-art.stor. sanz.pec.</t>
  </si>
  <si>
    <t>Register Einn.Konzession kunsthistorischer Gueter Geldst.</t>
  </si>
  <si>
    <t>Registro prov.conces.beni-art.stor.sanz. pec.</t>
  </si>
  <si>
    <t>Registro prov.conces.beni-art.stor.</t>
  </si>
  <si>
    <t>Register Einn.Konzession kunsthistorischer Gueter</t>
  </si>
  <si>
    <t>Registro prov.opere pubbl.bonificainteressi</t>
  </si>
  <si>
    <t>Register Einn. oeff.Bonifizierungsarbeiten Zinsen</t>
  </si>
  <si>
    <t>Proventi di opere pubbliche di bonifica e relative pertinenze</t>
  </si>
  <si>
    <t>Einnahmen aus oeffentl. Bonifizierungswerken und entspr. Zubehoer</t>
  </si>
  <si>
    <t>Registro prov.opere pubbl.bonificaaccessori</t>
  </si>
  <si>
    <t>Register Einn. oeff.Bonifizierungsarbeiten Nebenspesen</t>
  </si>
  <si>
    <t>Registro prov.opere pubbl.bonifica sanz. pec.</t>
  </si>
  <si>
    <t>Register Einn. oeff.Bonifizierungsarbeiten Geldstrafe</t>
  </si>
  <si>
    <t>Registro prov. opere pubbl. bonifica</t>
  </si>
  <si>
    <t>Register Einn. oeff.Bonifizierungsarbeiten</t>
  </si>
  <si>
    <t>Registro prov.conces.beni-aereonaut.interessi</t>
  </si>
  <si>
    <t>Register Einn.Konzession Luftfahrtguet. Zinsen</t>
  </si>
  <si>
    <t>Proventi dei beni del Demanio aeronautico</t>
  </si>
  <si>
    <t>Einnahmen aus aeronautischen Dominialguetern</t>
  </si>
  <si>
    <t>Registro prov.conces.beni-aereonaut.accessori</t>
  </si>
  <si>
    <t>Register Einn.Konzession Luftfahrtguet. Nebenspesen</t>
  </si>
  <si>
    <t>Registro prov.conces.beni-aereonaut. sanz.pec</t>
  </si>
  <si>
    <t>Register Einn.Konzession Luftfahrtguet. Geldstrafe</t>
  </si>
  <si>
    <t>Registro prov.conces.beni-aereonaut.sanz. pec</t>
  </si>
  <si>
    <t>Registro prov.conces. beni-aereonaut.</t>
  </si>
  <si>
    <t>Register Einn.Konzession Luftfahrtguet.</t>
  </si>
  <si>
    <t>Registro entrate diverse-Demanio interessi</t>
  </si>
  <si>
    <t>Register versch. Einnahmen Staatsg. Zinsen</t>
  </si>
  <si>
    <t>Entrate eventuali diverse direzione centrale Demanio</t>
  </si>
  <si>
    <t>Eventuelle verschieden Einnahmen Zentraldirektion Staatsdomaene</t>
  </si>
  <si>
    <t>Registro entrate diverse-Demanio accessori</t>
  </si>
  <si>
    <t>Register versch. Einnahmen Staatsg. Nebenspesen</t>
  </si>
  <si>
    <t>Registro entrate diverse-Demanio sanz. pecun.</t>
  </si>
  <si>
    <t>Register versch. Einnahmen Staatsg. Geldstrafe</t>
  </si>
  <si>
    <t>Registro entrate diverse - Demanio</t>
  </si>
  <si>
    <t>Register versch. Einnahmen Staatsg.</t>
  </si>
  <si>
    <t>Registro prov. art.2 l.498/92-interessi</t>
  </si>
  <si>
    <t>Register Einnahmen Art.2 G.498/92-Zinsen</t>
  </si>
  <si>
    <t>Registro prov. art.2 l.498/92-oneri acc.</t>
  </si>
  <si>
    <t>Register Einnahmen Art.2 G.498/92-Nebenspesen</t>
  </si>
  <si>
    <t>Registro prov. art.2 l.498/92-sanz. pecuniar.</t>
  </si>
  <si>
    <t>Register Einnahmen Art.2 G.498/92-Geldstr.</t>
  </si>
  <si>
    <t>Registro proventi art.2 comma 2, l.498/92</t>
  </si>
  <si>
    <t>Register Einnahmen Art.2, ABSATZ 2 G.498/92</t>
  </si>
  <si>
    <t>Registro somme versate art.7 interessi</t>
  </si>
  <si>
    <t>Register Ueberw.Betraege Art.7 Zinsen</t>
  </si>
  <si>
    <t>Registro somme versate art.7 accessori</t>
  </si>
  <si>
    <t>Register Ueberw.Betraege Art.7 Nebenspesen</t>
  </si>
  <si>
    <t>Registro somme versate art.7 sanz. pecuniaria</t>
  </si>
  <si>
    <t>Register Ueberw.Betraege Art.7 Geldstrafe</t>
  </si>
  <si>
    <t>Registro somme versate art.7</t>
  </si>
  <si>
    <t>Register Ueberw.Betraege Art.7</t>
  </si>
  <si>
    <t>Ministerium fuer Meldewesen zweif.hinterzog.Gebuehr - DPR 156/73 Art.218 Abs.2</t>
  </si>
  <si>
    <t>Recupero canoni d.lgs.55/97 e d.m. 28/3/97 ante riforma</t>
  </si>
  <si>
    <t>Interessi moratori ex. art.12 d.lgs. 55/97 ante riforma</t>
  </si>
  <si>
    <t>Registro prov. beni-Dem.milit.interessi</t>
  </si>
  <si>
    <t>Register Einn.Milit.Staatsgueter Zinsen</t>
  </si>
  <si>
    <t>Proventi dei beni del Demanio militare</t>
  </si>
  <si>
    <t>Einnahmen aus Guetern der Militaerdomaene</t>
  </si>
  <si>
    <t>Registro prov. beni-Dem.milit.accessori</t>
  </si>
  <si>
    <t>Register Einn.Milit.Staatsgueter Nebenspesen</t>
  </si>
  <si>
    <t>Registro prov. beni-Dem.milit.sanz. pecuniar.</t>
  </si>
  <si>
    <t>Register Einn.Milit.Staatsgueter Geldstrafe</t>
  </si>
  <si>
    <t>Registro prov. beni-Dem.milit.</t>
  </si>
  <si>
    <t>Register Einn.Milit.Staatsgueter</t>
  </si>
  <si>
    <t>Recup.cred.Min.Econ.e Fin. liqu.Corte conti-sent.od ordin.esec.-inter</t>
  </si>
  <si>
    <t>Einheb.Ford.Finanzminist.Liqui.Rechnungshof-Vollstr.Urteil-Zinsen</t>
  </si>
  <si>
    <t>Recupero somme indebitamente riscosse e relative spese</t>
  </si>
  <si>
    <t>Einbringung ungeschuldet eingehobener Summen + Spesen</t>
  </si>
  <si>
    <t>Recup.cred.Min.Econ.e Fin. liqu.Corte conti-sent.od ordin.esecutiva</t>
  </si>
  <si>
    <t>Einheb.Ford.Finanzminist.Liqui.Rechnungshof-Vollstr.Urteil/Verfueg</t>
  </si>
  <si>
    <t>Recupero somme indebitamente riscosse. interessi</t>
  </si>
  <si>
    <t>Einbringung ungeschuldet eingehobener Summen. Zinsen</t>
  </si>
  <si>
    <t>Recupero risarcimento danni da procedimenti giurisdizionali</t>
  </si>
  <si>
    <t>Einhebung Schadensersatz aus Gerichtsverfahren</t>
  </si>
  <si>
    <t>Risarcimento per danno erariale</t>
  </si>
  <si>
    <t>Ersatz Verlust staatl. Einnahmenh</t>
  </si>
  <si>
    <t>Risarcimento per danno erariale - interessi</t>
  </si>
  <si>
    <t>Ersatz Verlust staatl. Einnahmenh - Zinsen</t>
  </si>
  <si>
    <t>Registro recupero crediti funz.interessi</t>
  </si>
  <si>
    <t>Register Einbring.Guthaben Funkt.Zinsen</t>
  </si>
  <si>
    <t>Sanzione ex articolo 6, c.1, d. l. n. 79/97</t>
  </si>
  <si>
    <t>Strafe lt. Art. 6, P. 1, GD Nr. 79/97</t>
  </si>
  <si>
    <t>Maggiorazioni ex art. 27, c. 6, n. 689/81</t>
  </si>
  <si>
    <t>Aufschläge lt. Art. 27, P. 6, G. Nr. 689/81</t>
  </si>
  <si>
    <t>Registro recupero crediti funz.accessori</t>
  </si>
  <si>
    <t>Register Einbring.Guthaben Funkt. Nebenspesen</t>
  </si>
  <si>
    <t>Registro recupero crediti funz. sanz. pecun.</t>
  </si>
  <si>
    <t>Register Einbring.Guthaben Funkt. Geldstrafe</t>
  </si>
  <si>
    <t>Recupero risarcimento danni da procedimenti giurisdizionali interessi</t>
  </si>
  <si>
    <t>Einhebung Schadensersatz aus Gerichtverfahren - Zinsen</t>
  </si>
  <si>
    <t>Registro recupero crediti funz.</t>
  </si>
  <si>
    <t>Register Einbring.Guthaben Funkt.</t>
  </si>
  <si>
    <t>Registro prov.beni dem.maritt. Interessi</t>
  </si>
  <si>
    <t>Register Einn.Seedomaenengueter Zinsen</t>
  </si>
  <si>
    <t>Proventi dei beni del Demanio marittimo</t>
  </si>
  <si>
    <t>Einnahmen aus Guetern der Seedomaene</t>
  </si>
  <si>
    <t>Registro prov. beni dem. maritt. Accessori</t>
  </si>
  <si>
    <t>Register Einn.Seedomaenengueter  Nebenspesen</t>
  </si>
  <si>
    <t>Registro prov. beni dem. maritt. sanz. pecun.</t>
  </si>
  <si>
    <t>Register Einn.Seedomaenengueter  Geldstrafe</t>
  </si>
  <si>
    <t>Registro prov. beni dem. maritt. sanz, pecun.</t>
  </si>
  <si>
    <t>Registro prov. beni dem. Marittimo</t>
  </si>
  <si>
    <t>Register Einn.Seedomaenengueter</t>
  </si>
  <si>
    <t>Register Einn.Cavour-Kanal Zinsen</t>
  </si>
  <si>
    <t>Register Einn.Cavour-Kanal Nebenspesen</t>
  </si>
  <si>
    <t>Registro prov.canali Cavour sanz. pecuniaria</t>
  </si>
  <si>
    <t>Register Einn.Cavour-Kanal Geldstrafe</t>
  </si>
  <si>
    <t>Register Einn.Cavour-Kanal</t>
  </si>
  <si>
    <t>Registro somme dei contraenti interessi</t>
  </si>
  <si>
    <t>Register Betraege Vertragspartner Zinsen</t>
  </si>
  <si>
    <t>Registro somme dei contraenti accessori</t>
  </si>
  <si>
    <t>Register Betraege Vertragspartner Nebenspesen</t>
  </si>
  <si>
    <t>Registro somme dei contraenti sanz. pecuniar.</t>
  </si>
  <si>
    <t>Register Betraege Vertragspartner Geldstrafe</t>
  </si>
  <si>
    <t>Registro somme dei contraenti</t>
  </si>
  <si>
    <t>Register Betraege Vertragspartner</t>
  </si>
  <si>
    <t>Register Einn.antiker Staatskanaele Zinsen</t>
  </si>
  <si>
    <t>Register Einn.antiker Staatskanaele Nebensp.</t>
  </si>
  <si>
    <t>Registro prov.canali antico dem. sanz. pecun.</t>
  </si>
  <si>
    <t>Register Einn.antiker Staatskanaele Geldstr.</t>
  </si>
  <si>
    <t>Register Einnahmen antiker Staatskanaele</t>
  </si>
  <si>
    <t>Register Einn.Schiffahrtskanaele Zinsen</t>
  </si>
  <si>
    <t>Register Einn.Schiffahrtskanaele  Nebensp.</t>
  </si>
  <si>
    <t>Registro proventi canali navig. sanz. pecun.</t>
  </si>
  <si>
    <t>Register Einn.Schiffahrtskanaele Geldstr.</t>
  </si>
  <si>
    <t>Register Einn.Schiffahrtskanaele  Geldstr.</t>
  </si>
  <si>
    <t>Register Einn.Schiffahrtskanaele</t>
  </si>
  <si>
    <t>Altri proventi demaniali</t>
  </si>
  <si>
    <t>Andere Dominialeinnahmen</t>
  </si>
  <si>
    <t>Entrate relative a beni S.C.I.P.</t>
  </si>
  <si>
    <t>Einnahmen betreffend Gueter S.C.I.P.</t>
  </si>
  <si>
    <t>Imposta comunale sulla pubblicita'</t>
  </si>
  <si>
    <t>Gemeindewerbesteuer</t>
  </si>
  <si>
    <t>Imposta com.pubblic. sanz.pecun. omessa dich.</t>
  </si>
  <si>
    <t>Gemeindewerbesteuer Geldstrafe unterlassene Anmeldung</t>
  </si>
  <si>
    <t>Imposta com.pubblicita' sanz.pec.omesso o tardivo pagamento</t>
  </si>
  <si>
    <t>Abg. Werbemitteilg. Geldstr. f. unterlassene od. versp. Zahlg.</t>
  </si>
  <si>
    <t>Imposta com.pubblicita' sanzione pecuniaria</t>
  </si>
  <si>
    <t>Gemeindewerbesteuer Geldstrafe</t>
  </si>
  <si>
    <t>Tassa sulle concessioni comunali</t>
  </si>
  <si>
    <t>Gebuehr auf Gemeindekonzessionen</t>
  </si>
  <si>
    <t>Tassa concessioni com.li sanz. pecuniaria</t>
  </si>
  <si>
    <t>Gebuehr auf Gemeindekonzessionen Geldstrafe</t>
  </si>
  <si>
    <t>Tassa concessioni com.li sanzione pecuniaria</t>
  </si>
  <si>
    <t>Tassa concessioni com.li interessi</t>
  </si>
  <si>
    <t>Gebuehr auf Gemeindekonzessionen Zinsen</t>
  </si>
  <si>
    <t>Tassa sulle concessioni regionali</t>
  </si>
  <si>
    <t>Tassa concessioni regionali-altri oneri</t>
  </si>
  <si>
    <t>Gebuehr auf Regionalkonzessionen-andere Lasten</t>
  </si>
  <si>
    <t>Reg.int.sanat. l.154/89 l154/91 l85/95 -inter.</t>
  </si>
  <si>
    <t>Reg.zinsen sanierung G.154/89 G.154/91 G.85/95-Zinsen</t>
  </si>
  <si>
    <t>Reg.int.sanat. l.154/89 l154/91 l85/95-access.</t>
  </si>
  <si>
    <t>Reg.zinsen sanierung G.154/89 G.154/91 G.85/95-Nebensp.</t>
  </si>
  <si>
    <t>Reg.int.sanat. l.154/89 l154/91 l85/95-san.pec</t>
  </si>
  <si>
    <t>Reg.zinsen sanierung G.154/89 G.154/91 G.85/95-Geldstr.</t>
  </si>
  <si>
    <t>Reg. inter. sanat. l.154/89 l.154/91 l.85/95</t>
  </si>
  <si>
    <t>Reg.zinsen sanierung G.154/89 G.154/91 G.85/95</t>
  </si>
  <si>
    <t>Imposta di consumo ante riforma</t>
  </si>
  <si>
    <t>I.G.E. su generi diversi ante riforma</t>
  </si>
  <si>
    <t>Diritti di macellazione</t>
  </si>
  <si>
    <t>Imposta com.pubblicita' interessi moratori</t>
  </si>
  <si>
    <t>Gemeindewerbesteuer - Verzugszinsen</t>
  </si>
  <si>
    <t>Imposta com.pubblicita' altri diritti e acc.</t>
  </si>
  <si>
    <t>Gemeindewerbesteuer and.Geb. u.Nebenspesen</t>
  </si>
  <si>
    <t>Diritti sulle pubbliche affissioni</t>
  </si>
  <si>
    <t>Gebuehren auf oeffentliche Plakatierung</t>
  </si>
  <si>
    <t>Diritti pubb.affiss. sanz.pecun. omessa dich.</t>
  </si>
  <si>
    <t>Gebuehren auf oeffentliche Plakatierung Geldstrafe unterl.Anmeldung</t>
  </si>
  <si>
    <t>Diritti pubb.affiss. sanz.pecun. tardivo pag.</t>
  </si>
  <si>
    <t>Gebuehren auf oeffentliche Plakatierung Geldstrafe versp.Zahlung</t>
  </si>
  <si>
    <t>Dogane - tributi per servizi Min.Sanita'</t>
  </si>
  <si>
    <t>Zoll-Abgabe f.Dienste Gesundheitsmin.</t>
  </si>
  <si>
    <t>Registro vendita - beni imm.Stato interessi</t>
  </si>
  <si>
    <t>Registro vendita - beni imm.Stato accessori</t>
  </si>
  <si>
    <t>Register Verkauf Staatsimmobilien Nebenspesen</t>
  </si>
  <si>
    <t>Registro vendita - beni imm.Stato sanz. pec.</t>
  </si>
  <si>
    <t>Registro vendita - beni imm. Stato</t>
  </si>
  <si>
    <t>Diritti su pubb. affissioni sanz. pecuniaria</t>
  </si>
  <si>
    <t>Gebuehre auf oeffentliche Plakatierung Geldstrafe</t>
  </si>
  <si>
    <t>Diritti su pubb. affissioni interessi</t>
  </si>
  <si>
    <t>Gebuehren auf oeff.Plakatierung Zinsen</t>
  </si>
  <si>
    <t>Diritti pubb.affiss.altri diritti e accessori</t>
  </si>
  <si>
    <t>Gebuehren auf oeff.Plakatierung andere Geb.u.Nebenspesen</t>
  </si>
  <si>
    <t>Tassa occupazione temporanea spazi aree pubbliche</t>
  </si>
  <si>
    <t>Gebuehr zeitw.Nutzung oerff.Grund u. Bodens</t>
  </si>
  <si>
    <t>Tassa occupazione temporanea spazi aree pubbliche- indennita' di mora</t>
  </si>
  <si>
    <t>Gebuehr zeitw.Nutzung oerff.Grund u. Bodens Verzugsgeb.</t>
  </si>
  <si>
    <t>Tassa occup.temp.spazi aree pub. sanz. pecun.</t>
  </si>
  <si>
    <t>Gebuehr zeitw.Nutzung oerff.Grund u. Bodens Geldstrafe</t>
  </si>
  <si>
    <t>Tassa occupazione temporanea spazi aree pubbliche - interessi</t>
  </si>
  <si>
    <t>Gebuehr zeitw.Nutzung oerff.Grund u. Bodens Zinsen</t>
  </si>
  <si>
    <t>Tassa occupazione temporanea spazi aree pubbliche - altri diritti</t>
  </si>
  <si>
    <t>Gebuehr zeitw.Nutzung oerff.Grund u. Bodens and.Geb.</t>
  </si>
  <si>
    <t>Canoni diritti servizi disinquinamento acque</t>
  </si>
  <si>
    <t>Gebuehr Abwasseraufbereitungsdienst</t>
  </si>
  <si>
    <t>Canoni diritti disinquin. acque sanz. Pecuniar</t>
  </si>
  <si>
    <t>Gebuehr Abwasseraufbereitungsdienst Geldstrafe</t>
  </si>
  <si>
    <t>Canoni diritti disinq. acque - sanz. Penuniaria</t>
  </si>
  <si>
    <t>Canoni diritti disinq. acque - interessi</t>
  </si>
  <si>
    <t>Gebuehr Abwasseraufbereitungsdienst Zinsen</t>
  </si>
  <si>
    <t>Canoni diritti disinq. acque - oneri accessori</t>
  </si>
  <si>
    <t>Gebuehr Abwasseraufbereitungsdienst Nebensp.</t>
  </si>
  <si>
    <t>Tasse regionali universitarie</t>
  </si>
  <si>
    <t>Regionale Universitaetsgebuehren</t>
  </si>
  <si>
    <t>Tasse regionali universitarie sanz. pecuniar.</t>
  </si>
  <si>
    <t>Regionale Universitaetsgebuehren Geldstrafe</t>
  </si>
  <si>
    <t>Tasse regionali universitarie - sanz. pecun.</t>
  </si>
  <si>
    <t>Tasse regionali universitarie - interessi</t>
  </si>
  <si>
    <t>Regionale Universitaetsgebuehren Zinsen</t>
  </si>
  <si>
    <t>Tasse concessioni com.li recup.maggiorazioni</t>
  </si>
  <si>
    <t>Gebuehr Gemeindekonzession-Einbr.Aufschlag</t>
  </si>
  <si>
    <t>Registro affranc.e alienaz.-Demanio interessi</t>
  </si>
  <si>
    <t>Register Abloese u.Uebereign.Staatsg.Zinsen</t>
  </si>
  <si>
    <t>Registro affranc. e alienaz.Demanio accessori</t>
  </si>
  <si>
    <t>Register Abloese u.Uebereign.Staatsg.Nebenspesen</t>
  </si>
  <si>
    <t>Registro affranc.e alienaz.-Demanio sanz.pec.</t>
  </si>
  <si>
    <t>Register Abloese u.Uebereign.Staatsg.Geldstrafe</t>
  </si>
  <si>
    <t>Registro affranc. e alienaz.-Demanio sanz.pec</t>
  </si>
  <si>
    <t>Registro affranc. e alienaz. - Demanio</t>
  </si>
  <si>
    <t>Register Abloese u.Uebereign.Staatsg.</t>
  </si>
  <si>
    <t>Tasse concessioni com.li-altri diritti e acc.</t>
  </si>
  <si>
    <t>Gebuehr Gemeindekonzession-andere Geb.u.Nebensp.</t>
  </si>
  <si>
    <t>Tassa sulle concessioni regionali - interessi</t>
  </si>
  <si>
    <t>Gebuehr auf Regionalkonzession-Zinsen</t>
  </si>
  <si>
    <t>Tassa sulle concessioni regionali-sanz.pecun.</t>
  </si>
  <si>
    <t>Gebuehr auf Regionalkonzession-Geldstrafe</t>
  </si>
  <si>
    <t>Tassa sulle concessioni regionali -sanz. pec.</t>
  </si>
  <si>
    <t>Recupero somme suolo demaniale</t>
  </si>
  <si>
    <t>Einbringung Betraege Staatsgruende</t>
  </si>
  <si>
    <t>Canoni beni del demanio pubblico</t>
  </si>
  <si>
    <t>Canoni beni del demanio pubblico - interessi</t>
  </si>
  <si>
    <t>Canoni beni del demanio pubblico - spese di notifica</t>
  </si>
  <si>
    <t>Somme dovute dai comuni per l'occupazione di aree art.1 c435 l.311/04</t>
  </si>
  <si>
    <t>Summe geschuldet von den Gemeinden fuer die Besetzung von Grund Art.1 Abs.435 G.311/04</t>
  </si>
  <si>
    <t>Spese processuali per insinuazioni</t>
  </si>
  <si>
    <t>Spese giud. - tasse bollo - sentenza</t>
  </si>
  <si>
    <t>Gerichtsspesen-Stempelgebuehr-Urteil</t>
  </si>
  <si>
    <t>Spese giud. - tasse registro</t>
  </si>
  <si>
    <t>Gerichtsspesen-Registergebuehr</t>
  </si>
  <si>
    <t>Spese giud. - diritti cancelleria</t>
  </si>
  <si>
    <t>Gerichtsspesen-Kanzleigebuehr</t>
  </si>
  <si>
    <t>Vorschuss Spesen - Bezirksgericht</t>
  </si>
  <si>
    <t>Crediti erar. per reati valutari</t>
  </si>
  <si>
    <t>Staatsforderung auf Devisenvergehen</t>
  </si>
  <si>
    <t>Crediti erariali reati valut. - interessi</t>
  </si>
  <si>
    <t>Staatsforderung Devisenvergehen-Zinsen</t>
  </si>
  <si>
    <t>Gebuehr Gerichtsamt</t>
  </si>
  <si>
    <t>Gebuehr und Tagegelder Gerichtsamt</t>
  </si>
  <si>
    <t>Registro depositi spese d'aste interessi</t>
  </si>
  <si>
    <t>Register Hinterl.Spesen Versteigerung Zinsen</t>
  </si>
  <si>
    <t>Registro depositi spese d' aste accessori</t>
  </si>
  <si>
    <t>Register Hinterl.Spesen Versteigerung Nebenspesen</t>
  </si>
  <si>
    <t>Registro depositi spese d' aste sanz. pecun.</t>
  </si>
  <si>
    <t>Register Hinterl.Spesen Versteigerung Geldstrafe</t>
  </si>
  <si>
    <t>Registro depositi spese d' aste</t>
  </si>
  <si>
    <t>Register Hinterl.Spesen Versteigerung</t>
  </si>
  <si>
    <t>Tassa occupazione permanente spazi aree pubbliche</t>
  </si>
  <si>
    <t>Gebuehr staendige Nutzung oeff.Grund u. Bodens</t>
  </si>
  <si>
    <t>Tassa occupazione permanente spazi aree pubbliche sanzione pecuniaria</t>
  </si>
  <si>
    <t>Gebuehr staendige Nutzung oeff.Grund u. Bodens Geldstrafe</t>
  </si>
  <si>
    <t>Tassa occupazione permanente spazi aree pubbliche interessi</t>
  </si>
  <si>
    <t>Gebuehr staendige Nutzung oeff.Grund u. Bodens Zinsen</t>
  </si>
  <si>
    <t>Tassa occupazione permanente spazi aree pubbliche altri diritti</t>
  </si>
  <si>
    <t>Gebuehr staendige Nutzung oeff.Grund u. Bodens andere Geb..</t>
  </si>
  <si>
    <t>Tassa occupazione permanente spazi aree pubbliche indennita' di mora</t>
  </si>
  <si>
    <t>Gebuehr staendige Nutzung oeff.Grund u. Bodens Verzugsgeb.</t>
  </si>
  <si>
    <t>Tassa occupazione temporanea spazi aree pubbliche - sanzione pecuniaria</t>
  </si>
  <si>
    <t>Tassa deposito rifiuti solidi in discarica</t>
  </si>
  <si>
    <t>Muellgebuehr Abladestelle</t>
  </si>
  <si>
    <t>Tassa deposito rifiuti discarica - interessi</t>
  </si>
  <si>
    <t>Muellgebuehr Abladestelle-Zinsen</t>
  </si>
  <si>
    <t>Tassa deposito rifiuti discarica - sanz. pec.</t>
  </si>
  <si>
    <t>Muellgebuehr Abladestelle Geldstrafen</t>
  </si>
  <si>
    <t>Somme dovute per l' occup. di aree art. 5 bis d.l. 143/03 sconfinamenti</t>
  </si>
  <si>
    <t>Summen geschuldet fuer die Besetzung von Grund Art. 5 bis GVD 143/03  Ueberschreitungen</t>
  </si>
  <si>
    <t>Tassa giornaliera smaltimento rifiuti solidi</t>
  </si>
  <si>
    <t>Taegliche Muelentsorgungsgebuhr</t>
  </si>
  <si>
    <t>Tassa smaltimento rifiuti giorn. - interessi</t>
  </si>
  <si>
    <t>Taegliche Muelentsorgungsgebuhr-Zinsen</t>
  </si>
  <si>
    <t>Tassa smaltimento rifiuti giorn. -sanz. pec.</t>
  </si>
  <si>
    <t>Taegliche Muelentsorgungsgebuhr-Geldstrafen</t>
  </si>
  <si>
    <t>Add.le regionale su imp. erar. d.lgs.358/90</t>
  </si>
  <si>
    <t>Reg.Zusatzsteuer auf Staatst. GVD.358/90</t>
  </si>
  <si>
    <t>Add.le regionale imp. sul metano d.l.398/90</t>
  </si>
  <si>
    <t>Reg.Zusatzsteuer auf Methanst. GD.398/90</t>
  </si>
  <si>
    <t>Prelievo sup.latte bovino l.468/92 D.P.R. 569/93</t>
  </si>
  <si>
    <t>Zusatz Milchentnahme G.468/92 DPR 569/93</t>
  </si>
  <si>
    <t>Ulteriore somma l.468/92 D.P.R. 569/93</t>
  </si>
  <si>
    <t>zusaetzlicher Betrag G.468/92 DPR 569/93</t>
  </si>
  <si>
    <t>Interessi l.468/92 D.P.R. 569/93</t>
  </si>
  <si>
    <t>Zinsen G.468/92 DPR 569/93</t>
  </si>
  <si>
    <t>Tasse sulle concessioni provinciali</t>
  </si>
  <si>
    <t>Prov.Konzessionsgebuehren</t>
  </si>
  <si>
    <t>Tasse sulle concessioni prov. - altri oneri -</t>
  </si>
  <si>
    <t>Prov.Konzessionsgebuehren - andere Nebensp.</t>
  </si>
  <si>
    <t>Registro somme anticipate Min.Fin.-interessi</t>
  </si>
  <si>
    <t>Register Vorschuesse Finanzminist.-Zinsen</t>
  </si>
  <si>
    <t>Registro somme anticipate Min.Fin.- accessori</t>
  </si>
  <si>
    <t>Register Vorschuesse Finanzminist.-Nebensp.</t>
  </si>
  <si>
    <t>Registro somme anticipate Min.Fin.- sanz.pec.</t>
  </si>
  <si>
    <t>Register Vorschuesse Finanzminist. Geldstrafen</t>
  </si>
  <si>
    <t>Registro somme anticipate Min.Fin.-sanz. pec.</t>
  </si>
  <si>
    <t>Registro somme anticipate Minist.Finanze</t>
  </si>
  <si>
    <t>Register Vorschuesse Finanzminist.</t>
  </si>
  <si>
    <t>TARSU rav. oper. d.lgs..472/97 art.13-sanzione</t>
  </si>
  <si>
    <t>Muellentsorgungsgebuehr GVD. 472/97 Art.13 - Strafe</t>
  </si>
  <si>
    <t>Recupero crediti - D.P.R. 06/03/1978</t>
  </si>
  <si>
    <t>Einbringung Forderung DPR 6/3/78</t>
  </si>
  <si>
    <t>Recupero crediti - l. 05/10/1991 n. 317</t>
  </si>
  <si>
    <t>Einbringung Forderung G.5/10/91 Nr.317</t>
  </si>
  <si>
    <t>Recupero crediti - l. 29/05/1982 n. 308</t>
  </si>
  <si>
    <t>Einbringung Forderung G.29/5/92 Nr.308</t>
  </si>
  <si>
    <t>Recupero crediti - l. 17/02/1982 n. 46</t>
  </si>
  <si>
    <t>Einbringung Forderung G.17/2/82 Nr.46</t>
  </si>
  <si>
    <t>TARSU ravvedim. operoso d.lgs.472/97 art.13</t>
  </si>
  <si>
    <t>Muellentsorgungsgebuehr GVD. 472/97 Art.13.13</t>
  </si>
  <si>
    <t>TARSU rav.oper. d.lgs.472/97 art.13 interessi</t>
  </si>
  <si>
    <t>Muellentsorgungsgebuehr GVD. 472/97 Art.13.13 - Zinsen</t>
  </si>
  <si>
    <t>Canone occupazione temporanea spazi aree pubbliche</t>
  </si>
  <si>
    <t>Gebuehr zeitweil.Nutzung oeffentlichen Grund u.Bodens</t>
  </si>
  <si>
    <t>Canone occupazione temporanea spazi aree pubbliche- indennita' di mora</t>
  </si>
  <si>
    <t>Gebuehr zeitweil.Nutzung oeffentlichen Grund u.Bodens-Verzugszinsen</t>
  </si>
  <si>
    <t>Canone occupazione temporanea spazi aree pubbliche - interessi</t>
  </si>
  <si>
    <t>Gebuehr zeitweil.Nutzung oeffentlichen Grund u.Bodens-Zinsen</t>
  </si>
  <si>
    <t>Registro canone loc.imm. escal - interessi</t>
  </si>
  <si>
    <t>Register Miete von Immobilien ESCAL -Zinsen</t>
  </si>
  <si>
    <t>Registro canone loc.imm. escal - accessori</t>
  </si>
  <si>
    <t>Register Miete von Immobilien ESCAL -Nebensp.</t>
  </si>
  <si>
    <t>Registro canone loc.imm. escal - sanz.pec.</t>
  </si>
  <si>
    <t>Register Miete von Immobilien ESCAL -Geldstr.</t>
  </si>
  <si>
    <t>Registro canone loc.imm. escal - sanz.pec</t>
  </si>
  <si>
    <t>Registro canone loc.imm. escal - Sicilia</t>
  </si>
  <si>
    <t>Register Miete von Immobilien ESCAL -Sizilien</t>
  </si>
  <si>
    <t>Canone occupazione temporanea spazi aree pubbliche - altri diritti</t>
  </si>
  <si>
    <t>Gebuehr zeitweil.Nutzung oeffentlichen Grund u.Bodens-andere Gebuehren</t>
  </si>
  <si>
    <t>Canone occupazione temporanea spazi aree pubbliche - sanzione pecuniaria</t>
  </si>
  <si>
    <t>Gebuehr zeitweil.Nutzung oeffentlichen Grund u.Bodens-Geldstrafe</t>
  </si>
  <si>
    <t>Canone occupazione permanente spazi aree pubbliche</t>
  </si>
  <si>
    <t>Gebuehr staendige Nutzung oeffentlichen Grund u.Bodens</t>
  </si>
  <si>
    <t>Canone occupazione permanente spazi aree pubbliche- indennita' di mora</t>
  </si>
  <si>
    <t>Gebuehr staendige Nutzung oeffentlichen Grund u.Bodens-Verzugszinsen</t>
  </si>
  <si>
    <t>Canone occupazione permanente spazi aree pubbliche - interessi</t>
  </si>
  <si>
    <t>Gebuehr staendige Nutzung oeffentlichen Grund u.Bodens-Zinsen</t>
  </si>
  <si>
    <t>Canone occupazione permanente spazi aree pubbliche - altri diritti</t>
  </si>
  <si>
    <t>Gebuehr staendige Nutzung oeffentlichen Grund u.Bodens-andere Gebuehren</t>
  </si>
  <si>
    <t>Canone occupazione permanente spazi aree pubbliche - sanzione pecuniaria</t>
  </si>
  <si>
    <t>Gebuehr staendige Nutzung oeffentlichen Grund u.Bodens-Geldstrafe</t>
  </si>
  <si>
    <t>Registro fitti e beni immob.interessi-Sicilia</t>
  </si>
  <si>
    <t>Register Mieten, Ertr. v.Immob.Zinsen - Sizilien</t>
  </si>
  <si>
    <t>Fitti e redditi beni immob. patrimoniali Sicilia</t>
  </si>
  <si>
    <t>Mieten und Einkuenfte unbewegliche Vermoegensgueter Sizilien</t>
  </si>
  <si>
    <t>Registro fitti e beni immob.accessori-Sicilia</t>
  </si>
  <si>
    <t>Register Mieten, Ertr. v.Immob. Nebensp. - Sizilien</t>
  </si>
  <si>
    <t>Registro fitti e beni immob.sanz.pec.-Sicilia</t>
  </si>
  <si>
    <t>Register Mieten, Ertr. v.Immob. Geldstr.- Sizilien</t>
  </si>
  <si>
    <t>Register Mieten, Ertr. v.Immob. Geldstr. - Sizilien</t>
  </si>
  <si>
    <t>Registro fitti e beni immob. - Sicilia</t>
  </si>
  <si>
    <t>Register Mieten, Ertr. v.Immobilien - Sizilien</t>
  </si>
  <si>
    <t>Federtrasporti - contributi associativi</t>
  </si>
  <si>
    <t>Federtransporti - Mitgliedsbeitraege</t>
  </si>
  <si>
    <t>Federambiente - distacchi sindacali</t>
  </si>
  <si>
    <t>Federambiente - Gewerkschaftssektion</t>
  </si>
  <si>
    <t>FIAMCLAF-federaz.ital.aziende municipalizzate</t>
  </si>
  <si>
    <t>FIAMCLAF-Ital.Vereinigung gemeindeeigener Betriebe</t>
  </si>
  <si>
    <t>Consiglio Nazionale dei Chimici</t>
  </si>
  <si>
    <t>Nationalkammer der Chemiker</t>
  </si>
  <si>
    <t>Federambiente-contrib. associativo ordinario</t>
  </si>
  <si>
    <t>Federambiente-ordentlicher Mitgliedsbeitrag</t>
  </si>
  <si>
    <t>Cassa Italiana Geometri contributo soggettivo solidarieta' omesso</t>
  </si>
  <si>
    <t>Italienische Geometerkasse nicht bez. sub. Solidaritätsbeitrag</t>
  </si>
  <si>
    <t>Cassa Italiana Geometri recupero contributo integrativo omesso</t>
  </si>
  <si>
    <t>Italienische Geometerkasse Einholg. nicht bez. Zusatzbeitrag</t>
  </si>
  <si>
    <t>Cassa Italiana Geometri recupero interessi di mora contributo soggettivo - solidarieta'</t>
  </si>
  <si>
    <t>Italienische Geometerkasse Einholg. Verzugszinsen subj. Beitrag - Solidarität</t>
  </si>
  <si>
    <t>Cassa Italiana Geometri recupero interessi di mora contributo integrativo</t>
  </si>
  <si>
    <t>Italienische Geometerkasse Einholg. Verzugszinsen Ergänzungsbeitrag</t>
  </si>
  <si>
    <t>Cassa Italiana Geometri maggiorazione contributo soggettivo tardivo - omesso</t>
  </si>
  <si>
    <t>Italienische Geometerkasse Aufschlag versp. o. nicht bez. sub. Beitrag</t>
  </si>
  <si>
    <t>Registro vendita oggetti interessi - Sicilia</t>
  </si>
  <si>
    <t>Register Verkauf Objekte Zinsen - Sizilien</t>
  </si>
  <si>
    <t>Registro vendita oggetti accessori - Sicilia</t>
  </si>
  <si>
    <t>Register Verkauf Objekte Nebenspesen - Sizilien</t>
  </si>
  <si>
    <t>Registro vendita oggetti sanz. pecun.-Sicilia</t>
  </si>
  <si>
    <t>Register Verkauf Objekte Geldstrafe - Sizilien</t>
  </si>
  <si>
    <t>Registro vendita oggetti - Sicilia</t>
  </si>
  <si>
    <t>Register Verkauf Objekte - Sizilien</t>
  </si>
  <si>
    <t>Consiglio ordine dott.agronomi e forestali</t>
  </si>
  <si>
    <t>Cassa Italiana Geometri contributo di solidarieta' non versato</t>
  </si>
  <si>
    <t>Italienische Geometerkasse nicht bez. Solidaritätsbeitrag</t>
  </si>
  <si>
    <t>Federambiente - contr. associat.straordinario</t>
  </si>
  <si>
    <t>Ferderambiente-ausserord. Versicherungsbeitrag</t>
  </si>
  <si>
    <t>Enel - contributo l.10/1/83 n.8</t>
  </si>
  <si>
    <t>ENEL - Beitrag G.10/1/83 NR.8</t>
  </si>
  <si>
    <t>Enel - interessi su contrib. l.10/1/83, n.8</t>
  </si>
  <si>
    <t>ENEL - Zinsen auf Beitrag G.10/1/1983 NR.8</t>
  </si>
  <si>
    <t>Inarcassa contributo soggettivo minimo</t>
  </si>
  <si>
    <t>INARCASSA subj.Mindestbeitrag</t>
  </si>
  <si>
    <t>Enpacl-recupero contributo integrativo</t>
  </si>
  <si>
    <t>ENPACL-Einbringung Ergaenzungsbeitrag</t>
  </si>
  <si>
    <t>Enpacl-sanzione su contributo integrativo</t>
  </si>
  <si>
    <t>ENPACL-Strafe auf Ergaenzungsbeitrag</t>
  </si>
  <si>
    <t>Enpacl-interessi su contr. integr. e sanzione</t>
  </si>
  <si>
    <t>ENPACL-Zinsen auf Ergaenzungsbeitrag.u.Strafe</t>
  </si>
  <si>
    <t>Enpacl-Maggiorazione contrib.soggettivo</t>
  </si>
  <si>
    <t>ENPACL-Aufschlag subj. Beitrag</t>
  </si>
  <si>
    <t>Registro redd.beni immob.interessi - Sicilia</t>
  </si>
  <si>
    <t>Register Einnahmen Liegenschaften Zinsen - Sizilien</t>
  </si>
  <si>
    <t>Redditi beni consid. immob. e neni mobili Sicilia</t>
  </si>
  <si>
    <t>Einkuenfte unbewegliche und bewegliche Gueter Sizilien</t>
  </si>
  <si>
    <t>Registro redd.beni immob.accessori-Sicilia</t>
  </si>
  <si>
    <t>Register Einnahmen Liegenschaften Nebenspesen - Sizilien</t>
  </si>
  <si>
    <t>Registro redd.beni immob. sanz.pecun.-Sicilia</t>
  </si>
  <si>
    <t>Register Einnahmen Liegenschaften Geldstrafe - Sizilien</t>
  </si>
  <si>
    <t>Registro redd. beni immob. - Sicilia</t>
  </si>
  <si>
    <t>Register Einnahmen Liegenschaften - Sizilien</t>
  </si>
  <si>
    <t>Inarcassa contributo integrativo minimo</t>
  </si>
  <si>
    <t>INARCASSA Mindestergaenz.Beitrag</t>
  </si>
  <si>
    <t>Inarcassa contributo integrativo interessi</t>
  </si>
  <si>
    <t>INARCASSA Ergaenzunsbeitrag Zinsen</t>
  </si>
  <si>
    <t>Inarcassa contributo indennita maternita</t>
  </si>
  <si>
    <t>INARCASSA Mutterschaftsbeitrag</t>
  </si>
  <si>
    <t>Ente nazionale biologi contributi obbligatori</t>
  </si>
  <si>
    <t>Nat.Koerpersch.Biologen Pflichtbeitrag</t>
  </si>
  <si>
    <t>Ente naz. biologi sanzione rit./omesso vers.</t>
  </si>
  <si>
    <t>Nat.Koerp.Biologen Strafe versp./unterl.Einzahl.</t>
  </si>
  <si>
    <t>Ente naz. biologi inter. rit./omesso versam.</t>
  </si>
  <si>
    <t>Nat.Koerp.Biologen Zinsen versp./unterl.Einzahl.</t>
  </si>
  <si>
    <t>Registro diritti erar.idr.interessi - Sicilia</t>
  </si>
  <si>
    <t>Register Staatsgeb.Foss.Brennstoffe Zinsen - Sizilien</t>
  </si>
  <si>
    <t>Registro diritti erar.idr.accessori-Sicilia</t>
  </si>
  <si>
    <t>Register Staatsgeb.Foss.Brennstoffe  Nebensp.- Sizilien</t>
  </si>
  <si>
    <t>Registro diritti erar.idr. sanz.pec.-Sicilia</t>
  </si>
  <si>
    <t>Register Staatsgeb.Foss.Brennstoffe  Geldstrafe - Sizilien</t>
  </si>
  <si>
    <t>Registro diritti erar.idr. - Sicilia</t>
  </si>
  <si>
    <t>Register Staatsgeb.Foss.Brennstoffe  - Sizilien</t>
  </si>
  <si>
    <t>Register Staatsgeb.Foss.Brennstoffe  Zinsen - Sizilien</t>
  </si>
  <si>
    <t>Register Staatsgeb.Foss.Brennstoffe  Geldstr. - Sizilien</t>
  </si>
  <si>
    <t>Registro diritti erar.idr.sanz.pecun.-Sicilia</t>
  </si>
  <si>
    <t>Register Staatsgeb.Foss.Brennstoffe   - Sizilien</t>
  </si>
  <si>
    <t>Consob - contributo sulle negoziazioni</t>
  </si>
  <si>
    <t>CONSOB - Beitrag auf Geschaefte</t>
  </si>
  <si>
    <t>Registro prov.idroc.interessi - Sicilia</t>
  </si>
  <si>
    <t>Register Einn.Foss.Brennstoffe Zinsen - Sizilien</t>
  </si>
  <si>
    <t>Registro prov.idroc.accessori-Sicilia</t>
  </si>
  <si>
    <t>Register Einn.Foss.Brennstoffe Nebensp.- Sizilien</t>
  </si>
  <si>
    <t>Registro prov.idroc. sanz.pecuniaria -Sicilia</t>
  </si>
  <si>
    <t>Register Einn.Foss.Brennstoffe Geldstr. - Sizilien</t>
  </si>
  <si>
    <t>Registro prov.idroc. sanz. pecuniaria-Sicilia</t>
  </si>
  <si>
    <t>Registro prov.idroc.- Sicilia</t>
  </si>
  <si>
    <t>Register Einn.Foss.Brennstoffe Sizilien</t>
  </si>
  <si>
    <t>Cas.naz.prev.forense magg.rateaz.Contr.minimi</t>
  </si>
  <si>
    <t>Nat.Vorsorgekasse Rechtsanwaelte Mehrratenauft.Mindestbeitraege</t>
  </si>
  <si>
    <t>Cassa naz.prev.forense magg.rateaz.conguagli</t>
  </si>
  <si>
    <t>Nat.Vorsorgekasse Rechtsanwaelte Mehrratenauft.Ausgleiche</t>
  </si>
  <si>
    <t>Cassa naz. prev. forense per magg. rateaz.</t>
  </si>
  <si>
    <t>Nat.Vorsorgekasse Rechtsanwaelte Mehrratenaufteilung</t>
  </si>
  <si>
    <t>Cas.naz.prev.for. sanz. dich. l.141/92 art.9</t>
  </si>
  <si>
    <t>Nat.Vorsorgekasse Rechtsanwaelte Strafe Erkl. G.141/92 Art.9</t>
  </si>
  <si>
    <t>Interessi spese giudizio d.lgs..546/92 II.dd</t>
  </si>
  <si>
    <t>Zinsen Gerichtsspesen GVD.546/92 dir.St.</t>
  </si>
  <si>
    <t>Interessi spese giudizio d.lgs..546/92 - reg. -</t>
  </si>
  <si>
    <t>Zinsen Gerichtsspesen GVD.546/92 - Reg. -</t>
  </si>
  <si>
    <t>Interessi spese giudizio d.lgs..546/92 - I.V.A. -</t>
  </si>
  <si>
    <t>Zinsen Gerichtsspesen GVD. 546/92  -MwSt.</t>
  </si>
  <si>
    <t>Registro diritti ric.min.interessi-Sicilia</t>
  </si>
  <si>
    <t>Register Staatsgeb.Schuerfbewill.Zinsen - Sizilien</t>
  </si>
  <si>
    <t>Registro diritti ric.min.accessori-Sicilia</t>
  </si>
  <si>
    <t>Register Staatsgeb.Schuerfbewill.Nebensp.- Sizilien</t>
  </si>
  <si>
    <t>Registro diritti ricerca min.sanz.pec-Sicilia</t>
  </si>
  <si>
    <t>Register Staatsgeb.Schuerfbewill.Geldstr. - Sizilien</t>
  </si>
  <si>
    <t>Registro diritti ricerca min. - Sicilia</t>
  </si>
  <si>
    <t>Register Staatsgeb.Schuerfbewill. Sizilien</t>
  </si>
  <si>
    <t>Risarcimento danno D.P.R.  24/06/98 n. 260</t>
  </si>
  <si>
    <t>Schadensersatz DPR 24/6/98 Nr.260</t>
  </si>
  <si>
    <t>vorgemerkte Verfahrensspesen</t>
  </si>
  <si>
    <t>Art.15 dlgs n.546/92 spese di giudizio ed eventuali oneri accessori</t>
  </si>
  <si>
    <t>Art.15 LGD Nr. 546/92 Verfahrensspesen und evtl. Zusatzspesen</t>
  </si>
  <si>
    <t>Liquid.spese giud.art15 d.lgs..546/92 -registro</t>
  </si>
  <si>
    <t>Auszahl.Gerichtsspesen Art.15 GVD.546/92-Register</t>
  </si>
  <si>
    <t>Liquid.spese giud.art15 d.lgs..546/92 - I.V.A.</t>
  </si>
  <si>
    <t>Auszahl.Gerichtsspesen Art.15 GVD.546/92 -MwSt</t>
  </si>
  <si>
    <t>Liquid.spese giud.art15 d.lgs..546/92-interessi per maggiore rateazione</t>
  </si>
  <si>
    <t>Auszahl.Gerichtsspesen Art.15 GVD. 546/92-Zinsen Mehrratenaufteilung</t>
  </si>
  <si>
    <t>Consob - contributo di vigilanza</t>
  </si>
  <si>
    <t>CONSOB-Beitrag Wachdienst</t>
  </si>
  <si>
    <t>Consob - contributo di vigilanza - interessi</t>
  </si>
  <si>
    <t>CONSOB-Beitrag Wachdienst-Zinsen</t>
  </si>
  <si>
    <t>Contributo ex art.11 l.59/92 - interessi</t>
  </si>
  <si>
    <t>Beitrag ex Art.11 G.59/92 - Zinsen</t>
  </si>
  <si>
    <t>Registro diritti erar.min.interessi-Sicilia</t>
  </si>
  <si>
    <t>Register Staatsgeb.Minerale Zinsen - Sizilien</t>
  </si>
  <si>
    <t>Registro diritti erar.min.accessori-Sicilia</t>
  </si>
  <si>
    <t>Register Staatsgeb.Minerale Nebensp.- Sizilien</t>
  </si>
  <si>
    <t>Registro diritti erar.min.sanz.pecun.-Sicilia</t>
  </si>
  <si>
    <t>Register Staatsgeb.Minerale Geldstr. - Sizilien</t>
  </si>
  <si>
    <t>Registro diritti erar.min.- Sicilia</t>
  </si>
  <si>
    <t>Register Staatsgeb.Minerale Sizilien</t>
  </si>
  <si>
    <t>Contributi per spese ispezioni ordinarie</t>
  </si>
  <si>
    <t>Spesenbeitrag ordentliche Inspektion</t>
  </si>
  <si>
    <t>Contrib. spese ispezioni ordinarie interessi</t>
  </si>
  <si>
    <t>Spesenbeitrag ordentl.Inspektionen Zinsen</t>
  </si>
  <si>
    <t>Contrib.spese ispezioni ordinarie sanzioni</t>
  </si>
  <si>
    <t>Spesenbeitrag ordentl.Inspektionen Strafen</t>
  </si>
  <si>
    <t>Contributo ex art.11 comma 6 l.59/92</t>
  </si>
  <si>
    <t>Beitrag ex Art.11 Absatz 6 G.59/92</t>
  </si>
  <si>
    <t>Contributo d.lgs.17/3/95, n.103 art.10</t>
  </si>
  <si>
    <t>Beitrag GVD.17/3/95 Nr.103 Art.10</t>
  </si>
  <si>
    <t>Contributo d.lgs.103/95 - interessi</t>
  </si>
  <si>
    <t>Beitrag GVD.103/95 - Zinsen</t>
  </si>
  <si>
    <t>A.I.M.A. -recupero somme indebitam. percepite</t>
  </si>
  <si>
    <t>A.I.M.A. Einbr. Unrechtm.erhalt.Betraege</t>
  </si>
  <si>
    <t>A.I.M.A. recupero somme - interessi</t>
  </si>
  <si>
    <t>A.I.M.A. Einbringung Betraege - Zinsen</t>
  </si>
  <si>
    <t>A.I.M.A. - sanzioni amministrative</t>
  </si>
  <si>
    <t>A.I.M.A. Verwaltungsstrafen</t>
  </si>
  <si>
    <t>Compartecipanti familiari e piccoli coloni - tributo</t>
  </si>
  <si>
    <t>Registro prov.acque min.interessi- Sicilia</t>
  </si>
  <si>
    <t>Register Einn.Minerale Zinsen - Sizilien</t>
  </si>
  <si>
    <t>Registro prov.acque min.accessori-Sicilia</t>
  </si>
  <si>
    <t>Register Einn.Minerale Nebensp.- Sizilien</t>
  </si>
  <si>
    <t>Registro prov.acque min. sanz. pecun.-Sicilia</t>
  </si>
  <si>
    <t>Register Einn.Minerale Geldstr. - Sizilien</t>
  </si>
  <si>
    <t>Registro prov.acque min. sanz.pecun. -Sicilia</t>
  </si>
  <si>
    <t>Registro prov.acque min.- Sicilia</t>
  </si>
  <si>
    <t>Register Einn.Minerale - Sizilien</t>
  </si>
  <si>
    <t>Compartecipanti familiari e piccoli coloni - somme aggiuntive</t>
  </si>
  <si>
    <t>A.I.M.A. - interessi da regolamenti</t>
  </si>
  <si>
    <t>A.I.M.A. Zinsen auf Regelung</t>
  </si>
  <si>
    <t>A.I.M.A. - I.V.A.</t>
  </si>
  <si>
    <t>A.I.M.A. MwSt.</t>
  </si>
  <si>
    <t>Compartecipanti familiari e piccoli coloni - interessi</t>
  </si>
  <si>
    <t>Penalita' da regolamenti comunitari</t>
  </si>
  <si>
    <t>Strafen auf Gemeinsch.Regelung</t>
  </si>
  <si>
    <t>A.I.M.A. - svalutazione</t>
  </si>
  <si>
    <t>A.I.M.A. Abwertung</t>
  </si>
  <si>
    <t>A.I.M.A. - rimborso spese legali e di giudizio</t>
  </si>
  <si>
    <t>A.I.M.A.  - Rueckverguetung Gerichtsspesen</t>
  </si>
  <si>
    <t>Risarcimento danno D.P.R.  24/06/98 n. 260 - oneri accessori</t>
  </si>
  <si>
    <t>Schadensverguetung DPR 24/06/98 NR.260 - Nebenspesen</t>
  </si>
  <si>
    <t>Operai a tempo determinato - tributo</t>
  </si>
  <si>
    <t>Risarcimento danno D.P.R.  24/06/98 n. 260 - interessi</t>
  </si>
  <si>
    <t>Schadensverguetung DPR 24/06/98 NR.260 - Zinsen</t>
  </si>
  <si>
    <t>Registro prov.acque pubbl.interessi-Sicilia</t>
  </si>
  <si>
    <t>Register Einn.oeffentl.Gewaesser Zinsen - Sizilien</t>
  </si>
  <si>
    <t>Proventi dell' utilizzazione di acque pubbliche Sicilia</t>
  </si>
  <si>
    <t>Einnahmen aus Benutzung oeffentlicher Gewaesser Sizilien</t>
  </si>
  <si>
    <t>Registro prov.acque pubbl.accessori-Sicilia</t>
  </si>
  <si>
    <t>Register Einn.oeffentl.Gewaesser  Nebensp.- Sizilien</t>
  </si>
  <si>
    <t>Registro prov.acque pubbl.sanz.pecun.-Sicilia</t>
  </si>
  <si>
    <t>Register Einn.oeffentl.Gewaesser  Geldstr. - Sizilien</t>
  </si>
  <si>
    <t>Register Einn.oeffentl.Gewaesser  GGeldstr. - Sizilien</t>
  </si>
  <si>
    <t>Registro prov. acque pubbl. - Sicilia</t>
  </si>
  <si>
    <t>Register Einn.oeffentl.Gewaesser  Sizilien</t>
  </si>
  <si>
    <t>Operai a tempo determinato - somme aggiuntive</t>
  </si>
  <si>
    <t>Operai a tempo determinato - interessi</t>
  </si>
  <si>
    <t>Coloni e mezzadri reinseriti -  tributo</t>
  </si>
  <si>
    <t>Coloni e mezzadri reinseriti -  somme aggiuntive</t>
  </si>
  <si>
    <t>Registro prov.conces.piscic.interessi-Sicilia</t>
  </si>
  <si>
    <t>Register Einn.Konz.Fischzucht Zinsen - Sizilien</t>
  </si>
  <si>
    <t>Registro prov.conces.piscic.accessori-Sicilia</t>
  </si>
  <si>
    <t>Register Einn.Konz.Fischzucht Nebensp.- Sizilien</t>
  </si>
  <si>
    <t>Registro prov.conces.piscic.sanz.pec.-Sicilia</t>
  </si>
  <si>
    <t>Register Einn.Konz.Fischzucht Geldstr. - Sizilien</t>
  </si>
  <si>
    <t>Registro prov.conces.piscic. - sicilia</t>
  </si>
  <si>
    <t>Register Einn.Konz.Fischzucht - Sizilien</t>
  </si>
  <si>
    <t>Coloni e mezzadri reinseriti -  interessi</t>
  </si>
  <si>
    <t>Coltivatori diretti - tributo</t>
  </si>
  <si>
    <t>Coltivatori diretti - somme aggiuntive</t>
  </si>
  <si>
    <t>Coltivatori diretti - interessi</t>
  </si>
  <si>
    <t>Dogane - contributo riciclaggio polietilene</t>
  </si>
  <si>
    <t>Zoll - Beitrag Widerverwertung Polyaethylen</t>
  </si>
  <si>
    <t>Registro vendite beni imm.interessi - Sicilia</t>
  </si>
  <si>
    <t>Register Verkauf Immobilien Zinsen - Sizilien</t>
  </si>
  <si>
    <t>Registro vendite beni imm.accessori-Sicilia</t>
  </si>
  <si>
    <t>Register Verkauf Immobilien Nebensp.- Sizilien</t>
  </si>
  <si>
    <t>Registro vendite beni imm. sanz. pec.-Sicilia</t>
  </si>
  <si>
    <t>Register Verkauf Immobilien Geldstr. - Sizilien</t>
  </si>
  <si>
    <t>Registro vendite beni imm.sanz.pecun.-Sicilia</t>
  </si>
  <si>
    <t>Registro vendite beni imm. - Sicilia</t>
  </si>
  <si>
    <t>Register Verkauf Immobilien - Sizilien</t>
  </si>
  <si>
    <t>Coltivatori diretti - contributo aziendale aggiuntivo malattia - tributo</t>
  </si>
  <si>
    <t>Coltivatori diretti - contributo aziendale aggiuntivo malattia - somme aggiuntive</t>
  </si>
  <si>
    <t>Coltivatori diretti - contributo aziendale aggiuntivo malattia - interessi</t>
  </si>
  <si>
    <t>Registro prov.conc.spiagge interessi-Sicilia</t>
  </si>
  <si>
    <t>Register Einn.Konz.Seestraende Zinsen - Sizilien</t>
  </si>
  <si>
    <t>Registro prov.conces.spiaggeaccessori-Sicilia</t>
  </si>
  <si>
    <t>Register Einn.Konz.Seestraende Nebensp.- Sizilien</t>
  </si>
  <si>
    <t>Registro prov.conces.spiagge sanz.pec-Sicilia</t>
  </si>
  <si>
    <t>Register Einn.Konz.Seestraende Geldstr. - Sizilien</t>
  </si>
  <si>
    <t>Registro prov.conces. spiagge - Sicilia</t>
  </si>
  <si>
    <t>Register Einn.Konz.Seestraende -Sizilien</t>
  </si>
  <si>
    <t>Coltivatori diretti - contributo az.le agg.vo invalidita' e vecchiaia - tributo</t>
  </si>
  <si>
    <t>Coltivatori diretti - contributo az.le agg.vo invalidita' e vecchiaia - somme aggiuntive</t>
  </si>
  <si>
    <t>Coltivatori diretti - contributo az.le agg.vo invalidita' e vecchiaia - interessi</t>
  </si>
  <si>
    <t>Coltivatori diretti - Servizio Sanitario Nazionale</t>
  </si>
  <si>
    <t>Coltivatori diretti - S.S.N. somme aggiuntive</t>
  </si>
  <si>
    <t>Registro prov.bonifica interessi-Sicilia</t>
  </si>
  <si>
    <t>Register Einn.Meliorierung Zinsen - Sizilien</t>
  </si>
  <si>
    <t>Registro prov.bonifica accessori-Sicilia</t>
  </si>
  <si>
    <t>Register Einn.Meliorierung Nebensp.- Sizilien</t>
  </si>
  <si>
    <t>Registro prov.bonifica sanz. pecun. -Sicilia</t>
  </si>
  <si>
    <t>Register Einn.Meliorierung Geldstr. - Sizilien</t>
  </si>
  <si>
    <t>Registro prov.bonifica sanz. pecun.- Sicilia</t>
  </si>
  <si>
    <t>Registro prov. bonifica - Sicilia</t>
  </si>
  <si>
    <t>Register Einn.Meliorierung - Sizilien</t>
  </si>
  <si>
    <t>Coltivatori diretti - S.S.N. interessi</t>
  </si>
  <si>
    <t>Coloni e mezzadri - tributo</t>
  </si>
  <si>
    <t>Coloni e mezzadri - somme aggiuntive</t>
  </si>
  <si>
    <t>Coloni e mezzadri - interessi</t>
  </si>
  <si>
    <t>Registro prov.ant.Demanio interessi-Sicilia</t>
  </si>
  <si>
    <t>Register Einn.antiker Staatskanaele Zinsen - Sizilien</t>
  </si>
  <si>
    <t>Registro prov.ant.demanioaccessori-sicilia</t>
  </si>
  <si>
    <t>Register Einn.antiker Staatskanaele  Nebensp.- Sizilien</t>
  </si>
  <si>
    <t>Registro prov.ant.Demanio sanz.pecun.-Sicilia</t>
  </si>
  <si>
    <t>Register Einn.antiker Staatskanaele  Geldstr. - Sizilien</t>
  </si>
  <si>
    <t>Registro prov.ant. Demanio - Sicilia</t>
  </si>
  <si>
    <t>Register Einn.antiker Staatskanaele  - Sizilien</t>
  </si>
  <si>
    <t>Coloni e mezzadri - contr. az.le agg.vo I.V.</t>
  </si>
  <si>
    <t>Coloni e mezzadri - contr. az.le agg.vo I.V. somme aggiuntive</t>
  </si>
  <si>
    <t>Coloni e mezzadri - contr. az.le agg.vo I.V. interessi</t>
  </si>
  <si>
    <t>Coloni e mezzadri - Servizio Sanitario Nazionale</t>
  </si>
  <si>
    <t>Coloni e mezzadri - S.S.N. somme aggiuntive</t>
  </si>
  <si>
    <t>Registro prov.utiliz.acque interessi-Sicilia</t>
  </si>
  <si>
    <t>Register Einn.Nutzung Gewaesser Zinsen - Sizilien</t>
  </si>
  <si>
    <t>Proventi utilizzazione acque pubbliche, pertinenze idrauliche Sicilia</t>
  </si>
  <si>
    <t>Einnahmen aus Benutzung oeffentlicher Gewaesser und hydraulischer Zubehoer Sizilien</t>
  </si>
  <si>
    <t>Registro prov.utiliz.acque accessori-Sicilia</t>
  </si>
  <si>
    <t>Register Einn.Nutzung Gewaesser Nebensp.- Sizilien</t>
  </si>
  <si>
    <t>Registro prov.utiliz.acque sanz. pec.-Sicilia</t>
  </si>
  <si>
    <t>Register Einn.Nutzung Gewaesser Geldstr. - Sizilien</t>
  </si>
  <si>
    <t>Registro prov.utiliz.acque sanz.pec. -Sicilia</t>
  </si>
  <si>
    <t>Registro prov.utiliz.acque - Sicilia</t>
  </si>
  <si>
    <t>Register Einn.Nutzung Gewaesser Sizilien</t>
  </si>
  <si>
    <t>Coloni e mezzadri - S.S.N. interessi</t>
  </si>
  <si>
    <t>I.A.T.P. imprenditori a titolo principale  - tributo</t>
  </si>
  <si>
    <t>I.A.T.P. imprenditori a titolo principale  - somme aggiuntive</t>
  </si>
  <si>
    <t>I.A.T.P. imprenditori a titolo principale  - interessi</t>
  </si>
  <si>
    <t>Registro alienaz.aree espr.-interessi-Sicilia</t>
  </si>
  <si>
    <t>Register Veraeuss.Enteign.Gruende Zinsen - Sizilien</t>
  </si>
  <si>
    <t>Registro alienaz.aree espr.-accessori-Sicilia</t>
  </si>
  <si>
    <t>Register Veraeuss.Enteign.Gruende Nebensp.- Sizilien</t>
  </si>
  <si>
    <t>Registro alienaz.aree espr.-sanz.pec.-Sicilia</t>
  </si>
  <si>
    <t>Register Veraeuss.Enteign.Gruende Geldstrafe-Sizilien</t>
  </si>
  <si>
    <t>Registro alienaz.aree esprop.sanz.pec-Sicilia</t>
  </si>
  <si>
    <t>Registro alienazione aree espropriate-Sicilia</t>
  </si>
  <si>
    <t>Register Verausserung Enteign.Gruende-Sizilien</t>
  </si>
  <si>
    <t>Compartecipanti familiari e piccoli coloni - Servizio Sanitario Nazionale</t>
  </si>
  <si>
    <t>Compartecipanti familiari e piccoli coloni - S.S.N. somme aggiuntive</t>
  </si>
  <si>
    <t>Compartecipanti familiari e piccoli coloni - S.S.N. interessi</t>
  </si>
  <si>
    <t>Operai a tempo indeterminato - tributo</t>
  </si>
  <si>
    <t>Operai a tempo indeterminato - somme aggiuntive</t>
  </si>
  <si>
    <t>Registro entrate Demanio interessi - Sicilia</t>
  </si>
  <si>
    <t>Register Einnah.Staatsg. Zinsen - Sizilien</t>
  </si>
  <si>
    <t>Registro entrate demanioaccessori-sicilia</t>
  </si>
  <si>
    <t>Register Einnah.Staatsg. . Nebensp.- Sizilien</t>
  </si>
  <si>
    <t>Registro entrate Demanio sanz.pecun. -Sicilia</t>
  </si>
  <si>
    <t>Register Einnah.Staatsg.  Geldstrafe-Sizilien</t>
  </si>
  <si>
    <t>Registro entrate Demanio sanz.pecun.- Sicilia</t>
  </si>
  <si>
    <t>Registro entrate Demanio - Sicilia</t>
  </si>
  <si>
    <t>Register Einnah.Staatsgueter-Sizilien</t>
  </si>
  <si>
    <t>Operai a tempo indeterminato - interessi</t>
  </si>
  <si>
    <t>Operai a tempo indeterminato - servizio sanitario nazionale</t>
  </si>
  <si>
    <t>Operai a tempo indeterminato - S.S.N. somme aggiuntive</t>
  </si>
  <si>
    <t>Operai a tempo indeterminato - S.S.N. interessi</t>
  </si>
  <si>
    <t>Operai a tempo determinato - servizio sanitario nazionale</t>
  </si>
  <si>
    <t>Operai a tempo determinato - S.S.N. somme aggiuntive</t>
  </si>
  <si>
    <t>Registro entrate case lavor.interessi-Sicilia</t>
  </si>
  <si>
    <t>Register Einn.Arbeiterwohnungen Zinsen - Sizilien</t>
  </si>
  <si>
    <t>Registro entrate case lavor.accessori-Sicilia</t>
  </si>
  <si>
    <t>Register Einn.Arbeiterwohnungen Nebensp.- Sizilien</t>
  </si>
  <si>
    <t>Registro entrate case lavor.sanz.pec.-Sicilia</t>
  </si>
  <si>
    <t>Register Einn.Arbeiterwohnungen Geldstr. - Sizilien</t>
  </si>
  <si>
    <t>Registro entrate case lavor. - Sicilia</t>
  </si>
  <si>
    <t>Register Einn.Arbeiterwohnungen-Sizilien</t>
  </si>
  <si>
    <t>Operai a tempo determinato - S.S.N. interessi</t>
  </si>
  <si>
    <t>Registro prov.giacim.idroc.interessi-Sicilia</t>
  </si>
  <si>
    <t>Register Einn.Foss.Brennstoffvork.Zinsen - Sizilien</t>
  </si>
  <si>
    <t>Registro prov.giacim.idroc.accessori-Sicilia</t>
  </si>
  <si>
    <t>Register Einn.Foss.Brennstoffvork.Nebensp.- Sizilien</t>
  </si>
  <si>
    <t>Registro prov.giacim.idroc.sanz.pec. -Sicilia</t>
  </si>
  <si>
    <t>Register Einn.Foss.Brennstoffvork.Geldstr. - Sizilien</t>
  </si>
  <si>
    <t>Registro prov.giacim.idroc.sanz.pec.- Sicilia</t>
  </si>
  <si>
    <t>Register Einn.Foss.Brennstoffvork. Geldstr. - Sizilien</t>
  </si>
  <si>
    <t>Registro prov.giacim.idroc. - Sicilia</t>
  </si>
  <si>
    <t>Register Einn.Foss.Brennstoffvork.-Sizilien</t>
  </si>
  <si>
    <t>Registro canoni demanio interessi - sicilia</t>
  </si>
  <si>
    <t>Register Staatsgebuehren Zinsen - Sizilien</t>
  </si>
  <si>
    <t>Registro canoni demanio accessori-sicilia</t>
  </si>
  <si>
    <t>Register Staatsgebuehren Nebensp.- Sizilien</t>
  </si>
  <si>
    <t>Registro canoni demanio sanz. pecun. -sicilia</t>
  </si>
  <si>
    <t>Register Staatsgebuehren Geldstr. - Sizilien</t>
  </si>
  <si>
    <t>Registro canoni demanio - sicilia</t>
  </si>
  <si>
    <t>Register Staatsgebuehren - Sizilien</t>
  </si>
  <si>
    <t>Ordine degli psicologi</t>
  </si>
  <si>
    <t>Kammer der Psychologen</t>
  </si>
  <si>
    <t>Art 15 dlgs.546/92 spese di giudizio ed eventuali oneri accessori int magg rateaz</t>
  </si>
  <si>
    <t>Art. 15 Leg.D. 546/92 Gerichtsspesen u. evtl. Zusatzspesen Zinsen Ratenzahlg.</t>
  </si>
  <si>
    <t>Ordine assistenti sociali - quota iscrizione</t>
  </si>
  <si>
    <t>Sozialarbeiterkammer-Einschreibequote</t>
  </si>
  <si>
    <t>Registro vers.IRPEF az.cred.interessi</t>
  </si>
  <si>
    <t>Register von Kreditanst.Bezahl.IRPEF Zinsen</t>
  </si>
  <si>
    <t>Registro vers.IRPEF az.cred.accessori</t>
  </si>
  <si>
    <t>Register von Kreditanst.Bezahl.IRPEF Nebensp.</t>
  </si>
  <si>
    <t>Registro vers.IRPEF az.cred. sanz. pecuniaria</t>
  </si>
  <si>
    <t>Register von Kreditanst.Bezahl.IRPEF Geldstr.</t>
  </si>
  <si>
    <t>Registro vers. IRPEF az.cred.</t>
  </si>
  <si>
    <t>Register von Kreditanstalten Bezahl.IRPEF</t>
  </si>
  <si>
    <t>Registro versamenti ILOR az.cred.interessi</t>
  </si>
  <si>
    <t>Register von Kreditanst.Bezah.ILOR Zinsen</t>
  </si>
  <si>
    <t>Registro versamenti ILOR az.cred.accessori</t>
  </si>
  <si>
    <t>Register von Kreditanst.Bezah.ILOR Nebensp.</t>
  </si>
  <si>
    <t>Registro versamenti ILOR az.cred. sanz. pec.</t>
  </si>
  <si>
    <t>Register von Kreditanst.Bezah. ILOR Geldstrafe</t>
  </si>
  <si>
    <t>Registro versamenti ILOR az.cred.</t>
  </si>
  <si>
    <t>Register von Kreditanst.Bezah.ILOR</t>
  </si>
  <si>
    <t>Registro prov.pene pec.infraz.alim.interessi</t>
  </si>
  <si>
    <t>Register Einn.Geldstr.Verstoss Hygieneford. Zinsen</t>
  </si>
  <si>
    <t>Registro prov.pene pec.infraz.alim.accessori</t>
  </si>
  <si>
    <t>Register Einn.Geldstr.Verstoss Hygieneford. Nebenspesen</t>
  </si>
  <si>
    <t>Registro prov. sanz. pecuniaria. infraz.alim.</t>
  </si>
  <si>
    <t>Register Einn.Geldstr.Verstoss Hygieneford.</t>
  </si>
  <si>
    <t>Registro prov.sanz.pecun.infraz. alim.soprat.</t>
  </si>
  <si>
    <t>Register Einn.Geldstr.Verstoss Hygieneford. Zuschlag</t>
  </si>
  <si>
    <t>Registro prov. pene pec.infraz.alim.</t>
  </si>
  <si>
    <t>Register Einn.Geldstr.Verstoss Hygieneforderung</t>
  </si>
  <si>
    <t>Dottori comm.cassa naz-contributo integrativo</t>
  </si>
  <si>
    <t>Wirtsch.-u.Handelsdokt.Nat.Kasse-Ergaenz.Beitrag</t>
  </si>
  <si>
    <t>Dottori comm.cassa naz.-interessi di mora</t>
  </si>
  <si>
    <t>Wirtsch.-u.Handelsdokt.Nat.Kasse-Verzugszinsen</t>
  </si>
  <si>
    <t>Dottori comm.cassa naz.-maggiorazione</t>
  </si>
  <si>
    <t>Wirtsch.-u.Handelsdokt.Nat.Kasse - Aufschlag</t>
  </si>
  <si>
    <t>Dottori comm.cassa naz.-sanzione</t>
  </si>
  <si>
    <t>Wirtsch.-u.Handelsdokt.Nat.Kasse-Strafe</t>
  </si>
  <si>
    <t>Dottori comm.cassa naz.-conguaglio contr.sogg</t>
  </si>
  <si>
    <t>Wirtsch.-u.Handelsdokt.Nat.Kasse-subj.Beitr.Ausgl.</t>
  </si>
  <si>
    <t>Dottori comm.cassa naz.-conguag.contr.integr.</t>
  </si>
  <si>
    <t>Wirtsch.-u.Handelsdokt.Nat.Kasse-erg.Beitr.Ausgl.</t>
  </si>
  <si>
    <t>Dottori comm. cassa naz.contributo maternita'</t>
  </si>
  <si>
    <t>Wirtsch.-u.Handelsdokt.Nat.Kasse Mutterschaftsbeitr.</t>
  </si>
  <si>
    <t>Federaz.degli ordini dei farmacisti italiani</t>
  </si>
  <si>
    <t>Verband der ital.Apotherkerkammern</t>
  </si>
  <si>
    <t>Registro prov.pene pec.varie interessi</t>
  </si>
  <si>
    <t>Register Einn.versch.Geldstr. Zinsen</t>
  </si>
  <si>
    <t>Registro prov.pene pec.varie accessori</t>
  </si>
  <si>
    <t>Register Einn.versch.Geldstr. Nebenspesen</t>
  </si>
  <si>
    <t>Registro prov. sanzioni pecuniarie varie</t>
  </si>
  <si>
    <t>Register Einn.versch.Geldstr.</t>
  </si>
  <si>
    <t>Registro prov. sanz. pecuniarie varie soprat.</t>
  </si>
  <si>
    <t>Register Einn.versch.Geldstr. Zuschlag</t>
  </si>
  <si>
    <t>Registro prov. pene pec. varie</t>
  </si>
  <si>
    <t>Register Einn.versch.Geldstrafen</t>
  </si>
  <si>
    <t>Federaz.naz. tecnici di radiologia</t>
  </si>
  <si>
    <t>Nationale Vereinigung d. Roentgentechniker</t>
  </si>
  <si>
    <t>Contributo sanitario naz.le -sanzione pecun.</t>
  </si>
  <si>
    <t>Nat.Sanitaetsbeitrag-Geldstrafe</t>
  </si>
  <si>
    <t>Contributo sanitario naz.le - interessi</t>
  </si>
  <si>
    <t>Nat.Sanitaetsbeitrag-Zinsen</t>
  </si>
  <si>
    <t>Contrib. sanit. naz.le - sanz. pecun. acconto</t>
  </si>
  <si>
    <t>Nat.Sanitaetsbeitrag-Geldstrafe Akonto</t>
  </si>
  <si>
    <t>Contrib. sanit. naz.le - sanz. pecun. saldo</t>
  </si>
  <si>
    <t>Nat.Sanitaetsbeitrag-Geldstrafe Saldo</t>
  </si>
  <si>
    <t>Contributo sanitario naz.le - acconto</t>
  </si>
  <si>
    <t>Nat.Sanitaetsbeitrag-Akonto</t>
  </si>
  <si>
    <t>Contributo sanitario naz.le - saldo</t>
  </si>
  <si>
    <t>Nat.Sanitaetsbeitrag-Saldo</t>
  </si>
  <si>
    <t>Contributo sanitario naz.le - dich. integrat.</t>
  </si>
  <si>
    <t>Nat.Sanitaetsbeitrag -Ergaenzungserlaerung</t>
  </si>
  <si>
    <t>Contrib. sanit. naz.le dich. int. sanz. pec.</t>
  </si>
  <si>
    <t>Nat.Sanitaetsbeitrag-Erg.Erkl.Geldstrafe</t>
  </si>
  <si>
    <t>Contr. san. interessi magg. rateaz.D.P.R. 602/73</t>
  </si>
  <si>
    <t>Sanitaetsbeitrag Zins. Mehrratenauft. DPR 602/73</t>
  </si>
  <si>
    <t>Registro quote prov.contravv.navig.interessi</t>
  </si>
  <si>
    <t>Register Anteil Einn.Verstoss Schifffahrt Zinsen</t>
  </si>
  <si>
    <t>Indennizzi utilizzazione beni,pertinenze di Demanio marittimo Sicilia</t>
  </si>
  <si>
    <t>Entschaedigungen Benutzung Gueter und Zubehoer Seedomaene Sizilien</t>
  </si>
  <si>
    <t>Registro quote prov.contravv.navig.accessori</t>
  </si>
  <si>
    <t>Register Anteil Einn.Verstoss Schifffahrt Nebensp.</t>
  </si>
  <si>
    <t>Registro quote prov.contravv.navig. sanz.pec.</t>
  </si>
  <si>
    <t>Register Anteil Einn.Verstoss Schifffahrt Geldstr.</t>
  </si>
  <si>
    <t>Registro quote prov.contravv.navig.sanz.pecun</t>
  </si>
  <si>
    <t>Registro quote prov.contravv.navig.</t>
  </si>
  <si>
    <t>Register Anteil Verstoss Einnahmen Schifffahrt</t>
  </si>
  <si>
    <t>Imposta comunale incremento valore immobili</t>
  </si>
  <si>
    <t>Gemeindewertzuwachssteuer auf Immobilien</t>
  </si>
  <si>
    <t>INVIM (art.1,comma 2 d.l. 13/12/91,n.396 conv. dalla legge 6/2/92,n.65)</t>
  </si>
  <si>
    <t>Imposta comunale sugli immobili</t>
  </si>
  <si>
    <t>Gemeindeimmobiliensteuer</t>
  </si>
  <si>
    <t>Sanz. pec. - imposta comunale sugli immobili</t>
  </si>
  <si>
    <t>Geldstrafe - Gemeindeimmobiliensteuer</t>
  </si>
  <si>
    <t>Interessi - imposta comunale sugli immobili</t>
  </si>
  <si>
    <t>Zinsen - Gemeindeimmobiliensteuer</t>
  </si>
  <si>
    <t>Contributo a favore C.N.C. D.P.R. 44/88</t>
  </si>
  <si>
    <t>Beitrag zu Gunsten CNC DPR 44/88</t>
  </si>
  <si>
    <t>Interessi contributo C.N.C. D.P.R. 44/88</t>
  </si>
  <si>
    <t>Zinsen Beitrag CNC DPR 44/88</t>
  </si>
  <si>
    <t>Sanz. pecuniaria - imposta comunale immobili</t>
  </si>
  <si>
    <t>Sanz. pecun.-imposta comunale sugli immobili</t>
  </si>
  <si>
    <t>Reegister Einn.Konz.Seestraende Zinsen-Sizilien</t>
  </si>
  <si>
    <t>Proventi delle spiagge e pertinenze di Demanio marittimo Sicilia</t>
  </si>
  <si>
    <t>Einnahmen aus Straenden und Zubehoer der Seedomaene Sizilien</t>
  </si>
  <si>
    <t>Registro prov.conc.spiagge accessori-Sicilia</t>
  </si>
  <si>
    <t>Reegister Einn.Konz.Seestraende Nebensp.-Sizilien</t>
  </si>
  <si>
    <t>Reegister Einn.Konz.Seestraende Geldstr.-Sizilien</t>
  </si>
  <si>
    <t>Registro prov.conces.spiagge sanz.pec.Sicilia</t>
  </si>
  <si>
    <t>Registro proventi conces.spiagge - Sicilia</t>
  </si>
  <si>
    <t>Reegister Einn.Konz.Seestraende Sizilien</t>
  </si>
  <si>
    <t>Contributo rilascio concessioni edilizie</t>
  </si>
  <si>
    <t>Beitraege Ausstellung Baukonzessionen</t>
  </si>
  <si>
    <t>Sanzione mancato v.to contr.concessioni edil.</t>
  </si>
  <si>
    <t>Strafe unter.Einzahl.Beitr.Baukonzession</t>
  </si>
  <si>
    <t>Contributo obbl.ass. r.d.l. 8-5-927 n.798</t>
  </si>
  <si>
    <t>Pflichtbeitrag K.GD. 8/5/1927 Nr.798</t>
  </si>
  <si>
    <t>Interessi - contributo r.d.l. 8-5-927 n.798</t>
  </si>
  <si>
    <t>Zinsen - Beitrag K.GD. 8/5/1927 Nr. 798 - Zinsen</t>
  </si>
  <si>
    <t>Contributo obbl. rd.l. 6-6-39 n.891 tu l.sanit.</t>
  </si>
  <si>
    <t>Pflichtbeitrag  K.GD. 6/6/39 Nr. 891 ET.G.Sanit.</t>
  </si>
  <si>
    <t>Interessi-contrib.rd.l. 6-6-39 n891 tu l.sanit.</t>
  </si>
  <si>
    <t>Zinsen - Beitrag K.GD. 6/6/39 Nr.891  ET.G.Sanit.</t>
  </si>
  <si>
    <t>Contrib.obbl. acquisto vaccini rd.l. 891/39</t>
  </si>
  <si>
    <t>Pflichtbeitrag ImpfstoffankaufF K.GD. 891/39</t>
  </si>
  <si>
    <t>Interessi - contributo acquisto vaccini</t>
  </si>
  <si>
    <t>Zinsen - Beitrag ImpfstoffankaufF</t>
  </si>
  <si>
    <t>Liquid.spese giud.art15 d.lgs.546/92 enti vari</t>
  </si>
  <si>
    <t>Liq. Gerichtssp. Art.15 GVD.546/92 versch.Koerp.</t>
  </si>
  <si>
    <t>Registro entrate deriv.tributi interessi</t>
  </si>
  <si>
    <t>Register Einnahm.Sonderabgaben Zinsen</t>
  </si>
  <si>
    <t>Registro entrate deriv.tributi accessori</t>
  </si>
  <si>
    <t>Register Einnahm.Sonderabgaben Nebensp.</t>
  </si>
  <si>
    <t>Registro entrate deriv.tributi sanz. pecun.</t>
  </si>
  <si>
    <t>Register Einnahm.Sonderabgaben Geldstr.</t>
  </si>
  <si>
    <t>Registro entrate deriv. tributi</t>
  </si>
  <si>
    <t>Register Einnahm.Sonderabgaben</t>
  </si>
  <si>
    <t>Tassa assistenza in rotta</t>
  </si>
  <si>
    <t>Dienstleistungsgebuehr Fluege</t>
  </si>
  <si>
    <t>Tassa assistenza terminali</t>
  </si>
  <si>
    <t>Dienstleistungsgebuehr Terminal</t>
  </si>
  <si>
    <t>Sopratassa omesso o ritardato pagamento</t>
  </si>
  <si>
    <t>Zuschlag unterlassene o. verspaetete Zahlung</t>
  </si>
  <si>
    <t>Interessi omesso o ritardato pagamento</t>
  </si>
  <si>
    <t>Zinsen unterlassene o. verspaetete Zahlung</t>
  </si>
  <si>
    <t>Sanz. pecuniaria I.C.I. - d.l.504/92 art. 14</t>
  </si>
  <si>
    <t>Geldstrafe I.C.I. - GD. 504/92 Art.14</t>
  </si>
  <si>
    <t>Tributi comunali coattivi - altri diritti e accessori</t>
  </si>
  <si>
    <t>Zwangsgemeindeabgaben-andere Gebuehren und Nebenspesen</t>
  </si>
  <si>
    <t>Recupero spese di notifica imposta comunale sugli immobili</t>
  </si>
  <si>
    <t>Einbring.Zustellungsspesen Gemeindeimmobiliensteuer</t>
  </si>
  <si>
    <t>Diritti aeroportuali -interessi</t>
  </si>
  <si>
    <t>Flughafengebuehren-Zinsen</t>
  </si>
  <si>
    <t>Registro interessi crediti Stato</t>
  </si>
  <si>
    <t>Register Zinsen auf Staatsforderungen</t>
  </si>
  <si>
    <t>Registro interessi crediti Stato accessori</t>
  </si>
  <si>
    <t>Register Zinsen auf Staatsforderungen Nebensp.</t>
  </si>
  <si>
    <t>Registro interessi crediti Stato sanz. pecun.</t>
  </si>
  <si>
    <t>Register Zinsen auf Staatsforderungen Geldstr.</t>
  </si>
  <si>
    <t>Diritti aeroportuali</t>
  </si>
  <si>
    <t>Flughafengebuehren</t>
  </si>
  <si>
    <t>Interessi imposta ipotecaria</t>
  </si>
  <si>
    <t>Zinsen Hypothekarsteuer</t>
  </si>
  <si>
    <t>I.V.A. accertam. con adesione decreto 10/7/96</t>
  </si>
  <si>
    <t>MwSt.Steuerbescheid m.Zustimmung Dekret 10/7/96</t>
  </si>
  <si>
    <t>Sanzioni al tributo 8883</t>
  </si>
  <si>
    <t>Strafen hinsichtlich Abgabe 8883</t>
  </si>
  <si>
    <t>Sanz.pec.artt.93/94D.P.R. 602/73-vers.irregolari</t>
  </si>
  <si>
    <t>Geldstr. Art. 93/94 DPR. 602/73-unregelm.Zahlungen</t>
  </si>
  <si>
    <t>Tributi locali - interessi per maggior rateazione</t>
  </si>
  <si>
    <t>Gemeindeabgaben-Zinsen auf Mehrratenaufteilung</t>
  </si>
  <si>
    <t>Imposta comunale sugli immobili  - maggiore imposta</t>
  </si>
  <si>
    <t>Gemeindeimmobiliensteuer - Mehrsteuer</t>
  </si>
  <si>
    <t>Registro rimborsi e concorsi interessi</t>
  </si>
  <si>
    <t>Register Rueckerst. u.Beitraege Zinsen</t>
  </si>
  <si>
    <t>Registro rimborsi e concorsi accessori</t>
  </si>
  <si>
    <t>Register Rueckerst. u.Beitraege Nebensp.</t>
  </si>
  <si>
    <t>Registro rimborsi e concorsi sanz. pecuniaria</t>
  </si>
  <si>
    <t>Register Rueckerst. u.Beitraege Geldstr.</t>
  </si>
  <si>
    <t>Register Rueckerst. u.Beitraege</t>
  </si>
  <si>
    <t>Contrib. sanit. naz.le -controversie trib.</t>
  </si>
  <si>
    <t>Nat. Sanitaetsbeitrag-Steuerstreitigkeiten</t>
  </si>
  <si>
    <t>Sanzioni contributo Sanit. Naz.le contr.Trib.</t>
  </si>
  <si>
    <t>Strafen Nat.. Sanitaetsbeitr. - Steuerstreitigkeiten</t>
  </si>
  <si>
    <t>Recupero eccedenza imposta serv. sanitario</t>
  </si>
  <si>
    <t>Einbr.Steuerueberschuss Sanitaetsdienst</t>
  </si>
  <si>
    <t>Contributo per le prestazioni del S.S.N. e sopratassa - omesso versamento decreto 5/2/1997</t>
  </si>
  <si>
    <t>Contributo san.naz.int.sanz.- conciliazione</t>
  </si>
  <si>
    <t>Nat. Sanitaetsbeitrag Zinsen Strafen Ausgleich</t>
  </si>
  <si>
    <t>Contributo prestazioni del servizio S.S.N.- accertamento con adesione</t>
  </si>
  <si>
    <t>Beitrag Leistungen Nat.Sanitaetsd. - Steuerbescheid mit Zustimmung</t>
  </si>
  <si>
    <t>Contr. sanitario naz. int. art.15 d.l. 218/97</t>
  </si>
  <si>
    <t>Nat. Sanitaetsbeitrag Zinsen Art.15 GD.218/97</t>
  </si>
  <si>
    <t>Interessi per il pagamento degli importi rateizzati C.S.S.N.</t>
  </si>
  <si>
    <t>Contrib.serv.san.-interessi su sospensioni</t>
  </si>
  <si>
    <t>Sanitaetsbeitrag - Zinsen auf Aussetzung</t>
  </si>
  <si>
    <t>Registro ricupero fitti interessi</t>
  </si>
  <si>
    <t>Register Einbringung Mietzins  Zinsen</t>
  </si>
  <si>
    <t>Registro ricupero fitti accessori</t>
  </si>
  <si>
    <t>Register Einbringung Mietzins Nebenspesen</t>
  </si>
  <si>
    <t>Registro ricupero fitti sanzione pecuniaria</t>
  </si>
  <si>
    <t>Register Einbringung Mietzins Geldstrafe</t>
  </si>
  <si>
    <t>Registro ricupero fitti</t>
  </si>
  <si>
    <t>Register Einbringung Mietzins</t>
  </si>
  <si>
    <t>Revoca indennita' ASpI</t>
  </si>
  <si>
    <t>Widerruf Beihilfe Aspl</t>
  </si>
  <si>
    <t>Revoca indennita' miniASpI</t>
  </si>
  <si>
    <t>Widerruf Beihilfe miniASpI</t>
  </si>
  <si>
    <t>Addiz.comunale all'IRPEF derivante da avvisi di accertamento-sanzione</t>
  </si>
  <si>
    <t>Gemeindezusatzsteur IRPEF auf Feststellungsbescheiden fussend-Strafe</t>
  </si>
  <si>
    <t>Revoca mobilita'</t>
  </si>
  <si>
    <t>Widerruf Mobilität</t>
  </si>
  <si>
    <t>Revoca prestazione integrativa a carico del Fondo speciale trasporto aereo su mobilita'</t>
  </si>
  <si>
    <t>Widerruf Ergänzungsleistung aus Sonderfonds Flugpersonal, Mobilität</t>
  </si>
  <si>
    <t>Revoca prestazione integrativa a carico del Fondo speciale trasporto aereo su CIG</t>
  </si>
  <si>
    <t>Widerruf Ergänzungsleistung aus Sonderfonds Flugpersonal, CIG</t>
  </si>
  <si>
    <t>Registro anticipazione e saldi interessi</t>
  </si>
  <si>
    <t>Register Voraus. u. Restzahlung  Zinsen</t>
  </si>
  <si>
    <t>Registro anticipazione e saldi accessori</t>
  </si>
  <si>
    <t>Register Voraus. u. Restzahlung Nebensp.</t>
  </si>
  <si>
    <t>Registro anticipazione e saldi sanz. pecuniar</t>
  </si>
  <si>
    <t>Register Voraus. u. Restzahlung Geldstr.</t>
  </si>
  <si>
    <t>Registro anticipazione e saldi</t>
  </si>
  <si>
    <t>Register Voraus. u. Restzahlung</t>
  </si>
  <si>
    <t>Registro pene pec.infraz.valut.interessi</t>
  </si>
  <si>
    <t>Register Geldstrafe Devisenverstoss Zinsen</t>
  </si>
  <si>
    <t>Registro pene pec.infraz.valut.accessori</t>
  </si>
  <si>
    <t>Register Geldstrafe Devisenverstoss Nebenspesen</t>
  </si>
  <si>
    <t>Registro pene pec.infraz.valut.sanz. pecuniar</t>
  </si>
  <si>
    <t>Register Geldstrafe Devisenverstoss Geldstrafe</t>
  </si>
  <si>
    <t>Registro pene pec.infraz.valut.</t>
  </si>
  <si>
    <t>Register Geldstrafe Devisenverstoss</t>
  </si>
  <si>
    <t>Art. 3 bis,c. 4 bis, d.lgs 462/97 - controlli 36-bis - sanzione</t>
  </si>
  <si>
    <t>Art. 3 bis,c. 4 bis, Leg.Dekr. 462/97 - Kontrollen 36-bis - Strafe</t>
  </si>
  <si>
    <t>Registro somme vers.enti pubbl.interessi</t>
  </si>
  <si>
    <t>Register v.oeff.Koerpersch.bez.Betr.Zinsen</t>
  </si>
  <si>
    <t>Registro somme vers.enti pubbl.accessori</t>
  </si>
  <si>
    <t>Register v.oeff.Koerpersch.bez.Betr.Nebensp.</t>
  </si>
  <si>
    <t>Registro somme vers. enti pubbl. sanz. pecun.</t>
  </si>
  <si>
    <t>Register v.oeff.Koerpersch.bez.Betr.Geldstr.</t>
  </si>
  <si>
    <t>Registro somme vers. enti pubbl.</t>
  </si>
  <si>
    <t>Register v.oeff.Koerperschaften bez.Betr.</t>
  </si>
  <si>
    <t>Art. 3 bis,c. 4 bis, d.lgs 462/97 - tassazione separata - sanzione</t>
  </si>
  <si>
    <t>Art.3 bis,c. 4 bis, Leg.Dekr. 462/97 - getrennte Besteuerung - Strafe</t>
  </si>
  <si>
    <t>Art. 3 bis,c. 4 bis, d.lgs 462/97 - controlli 36-ter - sanzione</t>
  </si>
  <si>
    <t>Art. 3 bis,c. 4 bis, Leg.Dekr. 462/97 - Kontrollen 36-ter - Strafe</t>
  </si>
  <si>
    <t>I.N.A.I.L. - Premio I rata</t>
  </si>
  <si>
    <t>I.N.A.I.L. - Praemie 1. Rate</t>
  </si>
  <si>
    <t>Imposta erariale sugli aeromobili privati-sanzione</t>
  </si>
  <si>
    <t>I.N.A.I.L. - Premio II rata</t>
  </si>
  <si>
    <t>I.N.A.I.L. - Praemie 2. Rate</t>
  </si>
  <si>
    <t>I.N.A.I.L. - Interessi l. 449/97 e  l. 144/99 II rata</t>
  </si>
  <si>
    <t>I.N.A.I.L. - Zinsen Ges. 449/97 und Ges. 144/99 2. Rate</t>
  </si>
  <si>
    <t>I.N.A.I.L. - Premio III rata</t>
  </si>
  <si>
    <t>I.N.A.I.L. - Praemie 3. Rate</t>
  </si>
  <si>
    <t>I.N.A.I.L. - Interessi l. 449/97 e l. 144/99 III rata</t>
  </si>
  <si>
    <t>I.N.A.I.L. - Zinsen Ges. 449/97 und Ges. 144/99 3. Rate</t>
  </si>
  <si>
    <t>Registro trib.speciali diritti interessi</t>
  </si>
  <si>
    <t>Register Sonderabgabe Geb.Zinsen</t>
  </si>
  <si>
    <t>Registro trib.speciali diritti accessori</t>
  </si>
  <si>
    <t>Register Sonderabgabe Geb.Nebenspesen</t>
  </si>
  <si>
    <t>Registro trib. speciali diritti sanz. pecun.</t>
  </si>
  <si>
    <t>Register Sonderabgabe Geb.Geldstrafe</t>
  </si>
  <si>
    <t>Registro trib. speciali diritti</t>
  </si>
  <si>
    <t>Register Sonderabgabe Gebuehren</t>
  </si>
  <si>
    <t>I.N.A.I.L. - Premio IV rata</t>
  </si>
  <si>
    <t>I.N.A.I.L. - Praemie 4. Rate</t>
  </si>
  <si>
    <t>I.N.A.I.L. - Interessi l. 449/97 e l. 144/99 IV rata</t>
  </si>
  <si>
    <t>I.N.A.I.L. - Zinsen Ges. 449/97 und Ges. 144/99 4. Rate</t>
  </si>
  <si>
    <t>I.N.A.I.L. - Sanzione civile ex legge 183/2010</t>
  </si>
  <si>
    <t>I.N.A.I.L. - Zivilstrafe lt. G. 183/2010</t>
  </si>
  <si>
    <t>Verwaltung Beschäftigte Unterhaltungssektor - nicht bez. Pflichtbeiträge</t>
  </si>
  <si>
    <t>Verwaltung Beschäftigte Unterhaltungssektor - Verwaltungsstr. gem. G. 689/81</t>
  </si>
  <si>
    <t>Gestione lavoratori dello spettacolo - somme aggiuntive per evaso/omesso/tardivo versamento</t>
  </si>
  <si>
    <t>Verwaltung Beschäftigte Unterhaltungssektor - Zusatzbeträge hinterzogene/unterl./verspätete Zahlung</t>
  </si>
  <si>
    <t>Verwaltung Beschäftigte Unterhaltungssektor - nicht bez. Rentenrückbeh.</t>
  </si>
  <si>
    <t>Gestione lavoratori dello spettacolo - somme agg.ve tratten.di pensione evase omesse tard versate</t>
  </si>
  <si>
    <t>Verwaltung Beschäftigte Unterhaltungssektor - Zinsen</t>
  </si>
  <si>
    <t>Verwaltung Beschäftigte Unterhaltungssektor - Einmalige Strafen G. 662/96</t>
  </si>
  <si>
    <t>Registro diritto prop.coop.edil.interessi</t>
  </si>
  <si>
    <t>Register prop.Geb.Wohnbaugenossensch.Zinsen</t>
  </si>
  <si>
    <t>Registro diritto prop.coop.edil.accessori</t>
  </si>
  <si>
    <t>Register prop.Geb.Wohnbaugenossensch.Nebenspesen</t>
  </si>
  <si>
    <t>Registro diritto prop.coop.edil. sanz. pecun.</t>
  </si>
  <si>
    <t>Register prop.Geb.Wohnbaugenossensch.Geldstrafe</t>
  </si>
  <si>
    <t>Registro diritto prop.coop.edil.</t>
  </si>
  <si>
    <t>Register prop.Geb.Wohnbaugenossensch.</t>
  </si>
  <si>
    <t>Gestione lavoratori dello spettacolo - interessi di mora</t>
  </si>
  <si>
    <t>Verwaltung Beschäftigte Unterhaltungssektor - Verzugszinsen</t>
  </si>
  <si>
    <t>Verwaltung Profisportler - nicht bez. Pflichtbeiträge</t>
  </si>
  <si>
    <t>Verwaltung Profisportler - Verwaltungsstr. gem. G. 689/81</t>
  </si>
  <si>
    <t>Gestione sportivi professionisti - somme agg.ve per  evaso/omesso/tardivo versamento</t>
  </si>
  <si>
    <t>Verwaltung Profisportler - Zusatzbeträge hinterzogene/unterlassene/verspätete Zahlung</t>
  </si>
  <si>
    <t>Verwaltung Profisportler - nicht bez. Rentenrückbeh.</t>
  </si>
  <si>
    <t>Verwaltung Profisportler - Zusatzb. hinterz./unterl./versp. bez. Rentenrückbeh.</t>
  </si>
  <si>
    <t>Verwaltung Profisportler - Zinsen</t>
  </si>
  <si>
    <t>Verwaltung Profisportler - Einmalige Strafen G. 662/96</t>
  </si>
  <si>
    <t>Gestione sportivi professionisti - interessi di mora</t>
  </si>
  <si>
    <t>Verwaltung Profisportler - Verzugszinsen</t>
  </si>
  <si>
    <t>TFS</t>
  </si>
  <si>
    <t>Abfertigung TFS</t>
  </si>
  <si>
    <t>Registro vendita oggetti interessi</t>
  </si>
  <si>
    <t>Register Verkauf Objekte Zinsen</t>
  </si>
  <si>
    <t>Registro vendita oggetti accessori</t>
  </si>
  <si>
    <t>Register Verkauf Objekte Nebenspesen</t>
  </si>
  <si>
    <t>Registro vendita oggetti sanzione pecuniaria</t>
  </si>
  <si>
    <t>Register Verkauf Objekte Geldstrafe</t>
  </si>
  <si>
    <t>Registro vendita oggetti</t>
  </si>
  <si>
    <t>Register Verkauf Objekte</t>
  </si>
  <si>
    <t>TFR</t>
  </si>
  <si>
    <t>Abfertigung</t>
  </si>
  <si>
    <t>Credito</t>
  </si>
  <si>
    <t>Guthaben</t>
  </si>
  <si>
    <t>E.N.P.D.E.D.P.</t>
  </si>
  <si>
    <t>Riscatti a fine pensionistici</t>
  </si>
  <si>
    <t>Rückkauf im Sinne der Rente</t>
  </si>
  <si>
    <t>Ricongiunzioni a fine pensionistici</t>
  </si>
  <si>
    <t>Zusammenlegung im Sinne der Rente</t>
  </si>
  <si>
    <t>Riscatti a fine TFS</t>
  </si>
  <si>
    <t>Rückkauf im Sinne der Abfertigung TFS</t>
  </si>
  <si>
    <t>Ruoli/note di debito dpr 538/86</t>
  </si>
  <si>
    <t>Hebelisten/Schuldscheine DPR 538/86</t>
  </si>
  <si>
    <t>Recupero benefici in sede di pensioni</t>
  </si>
  <si>
    <t>Rückholg. Beiträge anstelle von Renten</t>
  </si>
  <si>
    <t>Recupero benefici in sede di TFS</t>
  </si>
  <si>
    <t>Rückholg. Beiträge anstelle von Abfertigung</t>
  </si>
  <si>
    <t>Riscatti a fine TFR</t>
  </si>
  <si>
    <t>Rückkauf im Sinne der Abfertigung TFR</t>
  </si>
  <si>
    <t>Registro entrate Ministero Sanita' interessi</t>
  </si>
  <si>
    <t>Register Einnahmen Gesundheitsministerium Zinsen</t>
  </si>
  <si>
    <t>Registro entrate Ministero Sanita' accessori</t>
  </si>
  <si>
    <t>Register Einnahmen Gesundheitsministerium Nebenspesen</t>
  </si>
  <si>
    <t>Registro entrate Ministero Sanita' sanz. pec.</t>
  </si>
  <si>
    <t>Register Einnahmen Gesundheitsministerium Geldstrafe</t>
  </si>
  <si>
    <t>Registro entrate Ministero Sanita'</t>
  </si>
  <si>
    <t>Register Einnahmen Gesundheitsministerium</t>
  </si>
  <si>
    <t>Interessi di rivalsa</t>
  </si>
  <si>
    <t>Rückgriffszinsen</t>
  </si>
  <si>
    <t>Restituzione contributi sospesi per eventi calamitosi</t>
  </si>
  <si>
    <t>Rückgabe aufgr. v. Katastrophenereignissen ausgesetzter Beiträge</t>
  </si>
  <si>
    <t>Trasferimento contributi</t>
  </si>
  <si>
    <t>Übertragung von Beiträgen</t>
  </si>
  <si>
    <t>Contribuzione volontaria</t>
  </si>
  <si>
    <t>Freiwilliger Beitrag</t>
  </si>
  <si>
    <t>Sanzioni per omissione - L.388/2000 art.116 lett.a</t>
  </si>
  <si>
    <t>Unterlassungsstrafe - G. 388/2000 Art. 116 Buchst. A</t>
  </si>
  <si>
    <t>Sanzioni per evasione - L.388/2000 art. 116 lett. b</t>
  </si>
  <si>
    <t>Hinterziehungsstrafe - G. 388/2000 Art. 116 Buchst. B</t>
  </si>
  <si>
    <t>Interessi di mora L.388/2000 art. 116 lett. a e b</t>
  </si>
  <si>
    <t>Verzugszinsen - G. 388/2000 Art. 116 Buchst. a und b</t>
  </si>
  <si>
    <t>Percezione indebita INCIV per assenza di requisiti</t>
  </si>
  <si>
    <t>Unberechtigter Erhalt INCIV aufgr. fehlender Voraussetzugnen</t>
  </si>
  <si>
    <t>Riscossione indebita posta mortem</t>
  </si>
  <si>
    <t>Widerrechtl. Einzug nach dem Ableben</t>
  </si>
  <si>
    <t>Piano rateale interrotto</t>
  </si>
  <si>
    <t>Unterbrochener Tilgungsplan</t>
  </si>
  <si>
    <t>Registro entrate Ministero Tesoro interessi</t>
  </si>
  <si>
    <t>Register Einnahmen Schatzministerium Zinsen</t>
  </si>
  <si>
    <t>Registro entrate Ministero Tesoro accessori</t>
  </si>
  <si>
    <t>Register Einnahmen Schatzministerium Nebenspesen</t>
  </si>
  <si>
    <t>Registro entrate Ministero Tesoro sanz. pec.</t>
  </si>
  <si>
    <t>Register Einnahmen Schatzministerium Geldstrafe</t>
  </si>
  <si>
    <t>Registro entrate Ministero Tesoro</t>
  </si>
  <si>
    <t>Register Einnahmen Schatzministerium</t>
  </si>
  <si>
    <t>Ricalcolo pensione - importi non dovuti</t>
  </si>
  <si>
    <t>Neuberechnung Rente - nicht geschuldete Beträge</t>
  </si>
  <si>
    <t>Recupero somme aggiuntive</t>
  </si>
  <si>
    <t>Rückholung Zusatzbeträge</t>
  </si>
  <si>
    <t>Revoca assegno/pensione sociale per soggiorno all'estero oltre i limiti consentiti</t>
  </si>
  <si>
    <t>Widerruf Scheck/Sozialrente bei Auslandsaufenthalt ¿ber der gestatteten Dauer</t>
  </si>
  <si>
    <t>Interessi legali</t>
  </si>
  <si>
    <t>Gesetzliche Zinsen</t>
  </si>
  <si>
    <t>Contributi obbligatori pensionistici</t>
  </si>
  <si>
    <t>Verpflichtende Rentenbeiträge</t>
  </si>
  <si>
    <t>Contribuzione 10% L.166/91</t>
  </si>
  <si>
    <t>Beitrag 10% G. 166/91</t>
  </si>
  <si>
    <t>Contributi da Sentenza</t>
  </si>
  <si>
    <t>Abgaben aus Urteil</t>
  </si>
  <si>
    <t>Sanzioni da Sentenza</t>
  </si>
  <si>
    <t>Strafen aus Urteil</t>
  </si>
  <si>
    <t>Premio I e II rata</t>
  </si>
  <si>
    <t>Prämie 1. und 2. Rate</t>
  </si>
  <si>
    <t>Contributo addizionale CIG</t>
  </si>
  <si>
    <t>CIG-Zusatzbeitrag</t>
  </si>
  <si>
    <t>Registro prov.sanzioni recup.spese interessi</t>
  </si>
  <si>
    <t>Register Einnahmen Strafen u. Spesen Zinsen</t>
  </si>
  <si>
    <t>Registro prov.sanzioni recup.spese accessori</t>
  </si>
  <si>
    <t>Register Einnahmen Strafen u. Spesen Nebenspesen</t>
  </si>
  <si>
    <t>Registro prov.sanzioni recup.spese sanz. pec.</t>
  </si>
  <si>
    <t>Register Einnahmen Strafen u. Spesen Geldstrafe</t>
  </si>
  <si>
    <t>Registro prov. sanzioni recup. spese</t>
  </si>
  <si>
    <t>Register Einnahmen Strafen u. Spesen</t>
  </si>
  <si>
    <t>Evasione diff. retr. somministrazione</t>
  </si>
  <si>
    <t>Verz. rückw. Ausf. Ausgabe</t>
  </si>
  <si>
    <t>Revoca indennita' di malattia</t>
  </si>
  <si>
    <t>Widerruf Vergütung bei Krankheit</t>
  </si>
  <si>
    <t>Revoca assegni familiari</t>
  </si>
  <si>
    <t>Widerruf Familiengeld</t>
  </si>
  <si>
    <t>Revoca indennita' di maternita'</t>
  </si>
  <si>
    <t>Widerruf Mutterschaftsgeld</t>
  </si>
  <si>
    <t>Revoca indennita' CIG ordinaria</t>
  </si>
  <si>
    <t>Widerruf ordentliche Vergütung CIG</t>
  </si>
  <si>
    <t>Revoca indennita' CIG straordinaria</t>
  </si>
  <si>
    <t>Widerruf außerordentliche Vergütung CIG</t>
  </si>
  <si>
    <t>Revoca indennita' CISOA</t>
  </si>
  <si>
    <t>Widerruf Vergütung CISOA</t>
  </si>
  <si>
    <t>Revoca dis. agricola</t>
  </si>
  <si>
    <t>Widerruf Arbeitsloseng. Landwirtschaft</t>
  </si>
  <si>
    <t>Revoca dis. non agricola</t>
  </si>
  <si>
    <t>Widerruf Arbeitsloseng. n. Landwirtschaft</t>
  </si>
  <si>
    <t>Imposta comunale sugli immobili interessi maggiore rateazione</t>
  </si>
  <si>
    <t>Gemeindeimmobiliensteuer Zinsen Mehrratenaufteilun</t>
  </si>
  <si>
    <t>Registro prov.ammende interessi</t>
  </si>
  <si>
    <t>Register Einnahmen Bussgelder Zinsen</t>
  </si>
  <si>
    <t>Registro prov.ammende accessori</t>
  </si>
  <si>
    <t>Register Einnahmen Bussgelder Nebenspesen</t>
  </si>
  <si>
    <t>Registro prov. ammende sanzione pecuniaria</t>
  </si>
  <si>
    <t>Register Einnahmen Bussgelder Geldstrafe</t>
  </si>
  <si>
    <t>Registro prov. ammende</t>
  </si>
  <si>
    <t>Register Einnahmen Bussgelder</t>
  </si>
  <si>
    <t>Canone acqua</t>
  </si>
  <si>
    <t>Wasserzins</t>
  </si>
  <si>
    <t>Interessi su canone acqua</t>
  </si>
  <si>
    <t>Zinsen auf Wasserzins</t>
  </si>
  <si>
    <t>Spese verifica contatore acqua potabile</t>
  </si>
  <si>
    <t>Ueberpruefungsspesen Trinkwasserzaehler</t>
  </si>
  <si>
    <t>Sopravvenienze acqua potabile</t>
  </si>
  <si>
    <t>Ausserord. Ertr. Trinkwasser</t>
  </si>
  <si>
    <t>Registro ricupero crediti interessi</t>
  </si>
  <si>
    <t>Register Einbringung Guthaben Zinsen</t>
  </si>
  <si>
    <t>Registro ricupero crediti accessori</t>
  </si>
  <si>
    <t>Register Einbringung Guthaben Nebenspesen</t>
  </si>
  <si>
    <t>Registro recupero crediti sanzione pecuniaria</t>
  </si>
  <si>
    <t>Register Einbringung Guthaben Geldstrafe</t>
  </si>
  <si>
    <t>Registro ricupero crediti</t>
  </si>
  <si>
    <t>Register Einbringung Guthaben</t>
  </si>
  <si>
    <t>Lettura contatori pozzi privati</t>
  </si>
  <si>
    <t>Ablesung privater Gruben-Zahler</t>
  </si>
  <si>
    <t>IRPEF-imposta-art.36ter D.P.R. 600/1973</t>
  </si>
  <si>
    <t>IRPEF-Steuer-Art.36TER DPR 600/1973</t>
  </si>
  <si>
    <t>IRPEF-interessi-art.36ter D.P.R. 600/1973</t>
  </si>
  <si>
    <t>IRPEF-Zinsen-Art.36TER DPR 600/1973</t>
  </si>
  <si>
    <t>IRPEF-sanzioni-art.36ter D.P.R. 600/1973</t>
  </si>
  <si>
    <t>IRPEF-Strafen-Art.36TER DPR600/1973</t>
  </si>
  <si>
    <t>Recupero rimborso IRPEF - imposta</t>
  </si>
  <si>
    <t>Einbringung Rueckerstattung IRPEF-Steuer</t>
  </si>
  <si>
    <t>Recupero rimborso IRPEF - sanzione</t>
  </si>
  <si>
    <t>Einbringung Rueckerstattung IRPEF-Strafe</t>
  </si>
  <si>
    <t>Recupero rimborso IRPEF - interessi</t>
  </si>
  <si>
    <t>Einbringung Rueckerstattung IRPEF-Zinsen</t>
  </si>
  <si>
    <t>Dogane - tassa erariale e tasse portuali</t>
  </si>
  <si>
    <t>Zoll Staats-u.Hafengebuehren</t>
  </si>
  <si>
    <t>Recupero tassa sul medico di famiglia - capitale</t>
  </si>
  <si>
    <t>Einhebung Gebuehr auf Hausarzt -Kapital</t>
  </si>
  <si>
    <t>Recupero tassa sul medico di famiglia - interessi</t>
  </si>
  <si>
    <t>Einhebung Gebuehr auf Hausarzt - Zinsen</t>
  </si>
  <si>
    <t>Recupero tassa sul medico di famiglia - sanzione</t>
  </si>
  <si>
    <t>Einhebung Gebuehr auf Hausarzt - Strafe</t>
  </si>
  <si>
    <t>Registro ritenuta stipendi interessi</t>
  </si>
  <si>
    <t>Register Einbehalt auf Gehalt Zinsen</t>
  </si>
  <si>
    <t>Registro ritenuta stipendi accessori</t>
  </si>
  <si>
    <t>Register Einbehalt auf Gehalt Nebensp.</t>
  </si>
  <si>
    <t>Registro ritenuta stipendi sanz. pecuniaria</t>
  </si>
  <si>
    <t>Register Einbehalt auf Gehalt Geldstr.</t>
  </si>
  <si>
    <t>Registro ritenuta stipendi</t>
  </si>
  <si>
    <t>Register Einbehalt auf Gehalt</t>
  </si>
  <si>
    <t>Acque di rifiuto</t>
  </si>
  <si>
    <t>Abwasser</t>
  </si>
  <si>
    <t>Interessi su acque rifiuto</t>
  </si>
  <si>
    <t>Zinsen auf Abwasser</t>
  </si>
  <si>
    <t>Sanzione pecuniaria su acque rifiuto</t>
  </si>
  <si>
    <t>Geldstrafe auf Abwasser</t>
  </si>
  <si>
    <t>Depurazione acque</t>
  </si>
  <si>
    <t>Abwasseraufbereitung</t>
  </si>
  <si>
    <t>Depurazione rifiuti speciali liquidi</t>
  </si>
  <si>
    <t>Aufbereitung von besonderen Fluessigkeiten</t>
  </si>
  <si>
    <t>Interessi depurazione rifiuti</t>
  </si>
  <si>
    <t>Zinsen Muellaufbereitung</t>
  </si>
  <si>
    <t>Depurazione acque - interessi</t>
  </si>
  <si>
    <t>Abwasseraufbereitung - Zinsen</t>
  </si>
  <si>
    <t>Recupero rimborso IRPEG - imposta</t>
  </si>
  <si>
    <t>Einbringung Rueckerstattung IRPEG - Steuer</t>
  </si>
  <si>
    <t>Recupero rimborso IRPEG - sanzione</t>
  </si>
  <si>
    <t>Einbringung Rueckerstattung IRPEG - Strafe</t>
  </si>
  <si>
    <t>Recupero rimborso IRPEG - interessi</t>
  </si>
  <si>
    <t>Einbringung Rueckerstattung IRPEG - Zinsen</t>
  </si>
  <si>
    <t>Dogane - tasse imbarco e sbarco</t>
  </si>
  <si>
    <t>Zoll Gebuehr fuer Ein.-u.Ausschiffung</t>
  </si>
  <si>
    <t>IRPEG-imposta-art.36/ter D.P.R. 600/73</t>
  </si>
  <si>
    <t>IRPEG-Steuer-Art.36/ter DPR 600/73</t>
  </si>
  <si>
    <t>IRPEG-interessi-art.36/ter D.P.R. 600/73</t>
  </si>
  <si>
    <t>IRPEG-Zinsen-Art.36/ter DPR 600/73</t>
  </si>
  <si>
    <t>IRPEG-sanzioni-art.36/ter D.P.R. 600/73</t>
  </si>
  <si>
    <t>IRPEG-Strafen-Art.36/ter DPR 600/73</t>
  </si>
  <si>
    <t>Registro entrate Ministero Marina interessi</t>
  </si>
  <si>
    <t>Register Einn.Min.f.Handelsmarine Zinsen</t>
  </si>
  <si>
    <t>Registro entrate Ministero Marina accessori</t>
  </si>
  <si>
    <t>Register Einn.Min.f.Handelsmarine  Nebensp.</t>
  </si>
  <si>
    <t>Registro entrate Ministero Marina sanz. pec.</t>
  </si>
  <si>
    <t>Register Einn.Min.f.Handelsmarine  Geldstr.</t>
  </si>
  <si>
    <t>Registro entrate Ministero Marina</t>
  </si>
  <si>
    <t>Register Einn.Min.f.Handelsmarine</t>
  </si>
  <si>
    <t>Irrigazione</t>
  </si>
  <si>
    <t>Bewaesserung</t>
  </si>
  <si>
    <t>Tariffa smaltimento rifiuti e oneri accessori</t>
  </si>
  <si>
    <t>Muellentsorgungstarif und Nebenspesen</t>
  </si>
  <si>
    <t>Recupero I.V.A. su tariffa smaltimento rifiuti e oneri accessori</t>
  </si>
  <si>
    <t>MwSt.-Einbringung auf Muellentsorgungstarif und Nebenspesen</t>
  </si>
  <si>
    <t>Addizionale provinciale su tariffa smaltimento rifiuti e oneri accessori</t>
  </si>
  <si>
    <t>Provinzialaufschlag Muellentsorgungstarif und Nebenspesen</t>
  </si>
  <si>
    <t>Sanzione pecuniaria su tariffa smaltimento rifiuti e oneri accessori</t>
  </si>
  <si>
    <t>Geldstrafe Muellentsorgungstarif und Nebenspesen</t>
  </si>
  <si>
    <t>Irrigazione interessi</t>
  </si>
  <si>
    <t>Berechnung Zinsen</t>
  </si>
  <si>
    <t>Interessi pagam. dilazionato imp. rateizz.-sez.2 mod.di vers.unitario</t>
  </si>
  <si>
    <t>Zinsen Ratenzahlung Steuern - Sekt. 2 Formblatt Einheitszahlung</t>
  </si>
  <si>
    <t>Int.pag.dilaz.imp.rateiz.sez2 mod.ver.unit.int.rit.isc.art20 DPR602/73</t>
  </si>
  <si>
    <t>Zinsen Ratenz.Steuern-Sekt.2 Fbl.UNICO-Zins.versp.Eint.Art.20DPR602/73</t>
  </si>
  <si>
    <t>Int.pag.dil.imp.ratei.sez2 mod.ver.unit.sanz.rit/om.ver.art13 dl471/97</t>
  </si>
  <si>
    <t>Zinsen Ratenz.St-Sek.2 Fbl.UNICO-Str.versp/unterl.Zahl.-Art.13GD471/97</t>
  </si>
  <si>
    <t>Dogane - tassa di ancoraggio</t>
  </si>
  <si>
    <t>Zoll - Ankergebuehr</t>
  </si>
  <si>
    <t>Recupero rimborso I.V.A. - imposta</t>
  </si>
  <si>
    <t>Einbringung Rueckerstattung MwSt. - Steuer</t>
  </si>
  <si>
    <t>Recupero rimborso I.V.A. - sanzione</t>
  </si>
  <si>
    <t>Einbringung Rueckerstattung MwSt. - Strafe</t>
  </si>
  <si>
    <t>Recupero rimborso I.V.A. - interessi</t>
  </si>
  <si>
    <t>Einbringung Rueckerstattung MwSt. - Zinsen</t>
  </si>
  <si>
    <t>Registro tassa aereomob. - interessi</t>
  </si>
  <si>
    <t>Register Geb.Luftfahrzeuge-Zinsen</t>
  </si>
  <si>
    <t>Registro tassa aereomob. - oneri access.</t>
  </si>
  <si>
    <t>Register Geb.Luftfahrzeuge-Nebensp.</t>
  </si>
  <si>
    <t>Registro tassa aereomob. - sanz. pecuniaria</t>
  </si>
  <si>
    <t>Register Geb.Luftfahrzeuge-Geldstrafe</t>
  </si>
  <si>
    <t>Dogane - tassa ancoraggio sanzione pecuniaria</t>
  </si>
  <si>
    <t>Zoll - Ankergebuehr Geldstrafe</t>
  </si>
  <si>
    <t>Registro tassa ann. aereomobili</t>
  </si>
  <si>
    <t>Register Jahresgeb.Luftfahrzeuge</t>
  </si>
  <si>
    <t>Fitto</t>
  </si>
  <si>
    <t>Mietzins</t>
  </si>
  <si>
    <t>Interessi su fitto</t>
  </si>
  <si>
    <t>Zinsen auf Miete</t>
  </si>
  <si>
    <t>Fitti di terreni</t>
  </si>
  <si>
    <t>Grundmiete</t>
  </si>
  <si>
    <t>Fitti di fabbricati</t>
  </si>
  <si>
    <t>Gebaeudemiete</t>
  </si>
  <si>
    <t>Interessi fitti di fabbricati</t>
  </si>
  <si>
    <t>Zinsen Gebaeudemieten</t>
  </si>
  <si>
    <t>Diritti di superficie</t>
  </si>
  <si>
    <t>Oberflaechengebuehr</t>
  </si>
  <si>
    <t>Interessi diritti di superficie</t>
  </si>
  <si>
    <t>Zinsen Oberflaechenrecht</t>
  </si>
  <si>
    <t>Fitto - oneri accessori</t>
  </si>
  <si>
    <t>Mietzins-Nebenspesen</t>
  </si>
  <si>
    <t>Dogane - marchio di esportazione ortofrutta</t>
  </si>
  <si>
    <t>Zoll Ausfuhrwarenzeich.Obsts u.Gemues.Prod.</t>
  </si>
  <si>
    <t>Registro quote prov. contravv. - interessi</t>
  </si>
  <si>
    <t>Register Quoten Einnahm. Verstoesse-Zinsen</t>
  </si>
  <si>
    <t>Registro quote prov contrav. - oneri acc.</t>
  </si>
  <si>
    <t>Register Quoten Einnahm. Verstoesse-Nebenspesen</t>
  </si>
  <si>
    <t>Registro quote prov. contravv. - pena pecuniaria</t>
  </si>
  <si>
    <t>Register Quoten Einnahm. Verstoesse-Geldstrafe</t>
  </si>
  <si>
    <t>Registro 903S - tassa aereomob. - sanz. pec.</t>
  </si>
  <si>
    <t>Register 903S - Geb.Luftfahrzeuge - Geldstr.</t>
  </si>
  <si>
    <t>Registro quote proventi contravv.li</t>
  </si>
  <si>
    <t>Register Quoten Einnahm. aus Verstoessen</t>
  </si>
  <si>
    <t>Illuminazione</t>
  </si>
  <si>
    <t>Beleuchtung</t>
  </si>
  <si>
    <t>Illuminazione interessi</t>
  </si>
  <si>
    <t>Beleuchtung Zinsen</t>
  </si>
  <si>
    <t>Lampade votive</t>
  </si>
  <si>
    <t>Votivlampen</t>
  </si>
  <si>
    <t>Lampade votive interessi</t>
  </si>
  <si>
    <t>Votivlampen Zinsen</t>
  </si>
  <si>
    <t>Riten.retrib.,pensioni,trasfer. mensilita' aggiunt.e relat.conguaglio</t>
  </si>
  <si>
    <t>Einbehalte Gehaelter, Pens., Transferzahl.,Zusatzmonate und Ausgleich</t>
  </si>
  <si>
    <t>Dogane - marchio di esportazione riso</t>
  </si>
  <si>
    <t>Zoll-Ausfuhrwarenzeichen von Reis</t>
  </si>
  <si>
    <t>Registro ricuperi spese enti interessi</t>
  </si>
  <si>
    <t>Register Einbringung Koerpersch.Spesen Zinsen</t>
  </si>
  <si>
    <t>Registro ricuperi spese enti accessori</t>
  </si>
  <si>
    <t>Register Einbringung Koerpersch.Spesen Nebenspesen</t>
  </si>
  <si>
    <t>Registro ricuperi spese enti sanz. pecuniaria</t>
  </si>
  <si>
    <t>Register Einbringung Koerpersch.Spesen Geldstrafe</t>
  </si>
  <si>
    <t>Riten retrib.,pensioni,trasfer.mens. aggiunt.e conguaglio-int.rateaz</t>
  </si>
  <si>
    <t>Einbehalte Loehne, Pensionen, etc. und Ausgleich - Zinsen auf Raten</t>
  </si>
  <si>
    <t>Registro ricuperi spese enti</t>
  </si>
  <si>
    <t>Register Einbringung Koerpersch.Spesen</t>
  </si>
  <si>
    <t>Weiderecht</t>
  </si>
  <si>
    <t>Fida pascolo - interessi</t>
  </si>
  <si>
    <t>Weiderecht - Zinsen</t>
  </si>
  <si>
    <t>Canone smaltimento rifiuti solidi in discarica</t>
  </si>
  <si>
    <t>Canone smaltimento rifiuti solidi in discarica - interessi</t>
  </si>
  <si>
    <t>Muellentsorgungsgebuehr-Zinsen</t>
  </si>
  <si>
    <t>Dogane - marchio di esportazione vino</t>
  </si>
  <si>
    <t>Zoll-Exportmarke Wein</t>
  </si>
  <si>
    <t>Registro entrate diverse - interessi</t>
  </si>
  <si>
    <t>Register versch.Einnahmen Zinsen</t>
  </si>
  <si>
    <t>Registro entrate diverse - oneri acc.</t>
  </si>
  <si>
    <t>Register versch.Einnahmen Nebenspesen</t>
  </si>
  <si>
    <t>Registro entrate diverse - sanz. pecuniaria</t>
  </si>
  <si>
    <t>Register versch.Einnahmen Geldstrafe</t>
  </si>
  <si>
    <t>Registro entrate diverse Min. Trasp. e Nav.</t>
  </si>
  <si>
    <t>Register versch.Einnahmen</t>
  </si>
  <si>
    <t>Canone</t>
  </si>
  <si>
    <t>Gebuehr</t>
  </si>
  <si>
    <t>Interessi su canone</t>
  </si>
  <si>
    <t>Zinsen auf Gebuehr</t>
  </si>
  <si>
    <t>Canone alloggi a riscatto</t>
  </si>
  <si>
    <t>Gebuehr Wohnungen mit Abloeseanspruch</t>
  </si>
  <si>
    <t>Rimborso quote e spese</t>
  </si>
  <si>
    <t>Rueckzahlung Quoten u. Spesen</t>
  </si>
  <si>
    <t>Spese a carico</t>
  </si>
  <si>
    <t>Spesen zu Lasten</t>
  </si>
  <si>
    <t>Interessi su quote e spese</t>
  </si>
  <si>
    <t>Zinsen auf Quoten und Spesen</t>
  </si>
  <si>
    <t>Dogane - contributo a favore dell'I.C.I.</t>
  </si>
  <si>
    <t>Zoll - Beitrag zu Gunsten I.C.I.</t>
  </si>
  <si>
    <t>Registro vers.fondo spec.infortuni interessi</t>
  </si>
  <si>
    <t>Register Einz.Sonderunfallfond Zinsen</t>
  </si>
  <si>
    <t>Registro vers.fondo spec.infortuni accessori</t>
  </si>
  <si>
    <t>Register Einz.Sonderunfallfond Nebenspesen</t>
  </si>
  <si>
    <t>Registro vers. fondo spec.infortuni sanz.pec.</t>
  </si>
  <si>
    <t>Register Einz.Sonderunfallfond Geldstrafe</t>
  </si>
  <si>
    <t>Registro vers.fondo spec.infortuni sanz. pec.</t>
  </si>
  <si>
    <t>Registro vers.fondo spec.infortuni</t>
  </si>
  <si>
    <t>Register Einz.Sonderunfallfond</t>
  </si>
  <si>
    <t>Tiro a segno</t>
  </si>
  <si>
    <t>Scheibenschiessen</t>
  </si>
  <si>
    <t>Imposta sostitutiva locazione immobili uso abitativo-cedolare secca</t>
  </si>
  <si>
    <t>Ersatzst. Vermietung von Imm. zu Wohnzwecken-Einheitssteuersatz</t>
  </si>
  <si>
    <t>Zoll - Zellulosebeitrag</t>
  </si>
  <si>
    <t>Registro rimborso parz.spese interessi</t>
  </si>
  <si>
    <t>Register Teilrueckerstattung Zinsen</t>
  </si>
  <si>
    <t>Registro rimborso parz.spese accessori</t>
  </si>
  <si>
    <t>Register Teilrueckerstattung Nebenspesen</t>
  </si>
  <si>
    <t>Registro rimborso parz.spese sanz. pecuniaria</t>
  </si>
  <si>
    <t>Register Teilrueckerstattung Geldstrafe</t>
  </si>
  <si>
    <t>Registro rimborso parz. spese</t>
  </si>
  <si>
    <t>Register Teilrueckerstattung Spesen</t>
  </si>
  <si>
    <t>Enfiteusi</t>
  </si>
  <si>
    <t>Erbpacht</t>
  </si>
  <si>
    <t>Ritenute alla fonte oggetto di sospensione - capitale</t>
  </si>
  <si>
    <t>Quellensteuer Gegenstand von Aussetzung - Kapital</t>
  </si>
  <si>
    <t>Magg.riten. relat. compensi in natura e rimb.spese-art3,c.98,l.549/96</t>
  </si>
  <si>
    <t>Mehreinbehalt auf Naturalentgelt+Spesenrueckverg.Art3,Abs.98,G.549/95</t>
  </si>
  <si>
    <t>Imp.sost.plusv. red.ces. a titolo oner.part.interm.art6,c9,dlgs.461/97</t>
  </si>
  <si>
    <t>Ersatzsteuer auf Mehrwert Verkauf Beteiligungen Art.6,Abs.9,GD 461/97</t>
  </si>
  <si>
    <t>Ritenute operate dai sost.d'imposta-imposta a sanzione-omesso versam.</t>
  </si>
  <si>
    <t>V.Steuesubstitut durchgef.Einbehalte-Steuer+Strafe-unterl.Zahlung</t>
  </si>
  <si>
    <t>Conguaglio art23 c.3 DPR 600/73-vers.comprens.int.ssi effett.dal sost.</t>
  </si>
  <si>
    <t>Ausgleich Art.23,Abs.3,DPR600/73-vom Substitut durchgef.Zahlung+Zinsen</t>
  </si>
  <si>
    <t>Imposta sostitutiva locazione immob. uso abitativo-cedolare secca int</t>
  </si>
  <si>
    <t>Ersatzst. Vermietung von Imm. zu Wohnzwecken-Einheitssteuersatz Zin</t>
  </si>
  <si>
    <t>Dogane - contributo stazione conserva</t>
  </si>
  <si>
    <t>Zoll- Beitr.Versuchsstadion Lebensmittelkonserven</t>
  </si>
  <si>
    <t>Registro rimb.concorsi Min.Grazia G.interessi</t>
  </si>
  <si>
    <t>Register Rueckerst.u.Beitr. Justizmin.Zinsen</t>
  </si>
  <si>
    <t>Registro rimb.concorsi Min.Grazia G.accessori</t>
  </si>
  <si>
    <t>Register Rueckerst.u.Beitr. Justizmin.Nebensp.</t>
  </si>
  <si>
    <t>Registro rimb.concorsi Min.Grazia G.sanz.pec.</t>
  </si>
  <si>
    <t>Register Rueckerst.u.Beitr. Justizmin.Geldstr.</t>
  </si>
  <si>
    <t>Registro rimb. concorsi Min.Grazia G.</t>
  </si>
  <si>
    <t>Register Rueckerstatt.u Beitr. Justizministerium</t>
  </si>
  <si>
    <t>Interessi di sospensione. imposte dirette</t>
  </si>
  <si>
    <t>Aussetzungszinsen direkte Steuern</t>
  </si>
  <si>
    <t>Recupero crediti-interessi</t>
  </si>
  <si>
    <t>Recupero crediti-indennita' di mora</t>
  </si>
  <si>
    <t>Einbringung Guthaben - Verzugsgebuehren</t>
  </si>
  <si>
    <t>Recupero addizionale</t>
  </si>
  <si>
    <t>Einbringung Zusatzsteuer</t>
  </si>
  <si>
    <t>Recupero proventi</t>
  </si>
  <si>
    <t>Einbringung Ertraege</t>
  </si>
  <si>
    <t>Recupero rimborsi</t>
  </si>
  <si>
    <t>Einbring.Rueckerstattungen</t>
  </si>
  <si>
    <t>Recupero spese - interessi</t>
  </si>
  <si>
    <t>Speseneinbringung Zinsen</t>
  </si>
  <si>
    <t>Recupero contributi arretrati</t>
  </si>
  <si>
    <t>Einbringung Rueckstaende</t>
  </si>
  <si>
    <t>Imp.sostit.su int.,premi,frutti di obbligaz. e similari d.lgs 239/96</t>
  </si>
  <si>
    <t>Ersatzst.auf Zins,Praem.u.Einnahmen aus Obligationen u.aehnl.GVD.239/96</t>
  </si>
  <si>
    <t>Acconto imposte sui trattamenti fine rapporto- art.3, c.212, l.662/96</t>
  </si>
  <si>
    <t>Akonto Steuern auf Abfertigungen - Art.3, Abs.212, G.662/96</t>
  </si>
  <si>
    <t>Imp.sost.su intermed.premi,frutti di obblig.e titoli similari-imposta</t>
  </si>
  <si>
    <t>Ers.Steuer auf Verm.Praemien+Ertraege von Obblig.+aehnl.Titeln-Steuer</t>
  </si>
  <si>
    <t>Dogane - contributo stazione pelli</t>
  </si>
  <si>
    <t>Zoll - Beitrag Versuchsstationn Pelze</t>
  </si>
  <si>
    <t>Imposta sostitutiva locazione immob.uso abitativo-cedolare secca sanz</t>
  </si>
  <si>
    <t>Ersatzst. Vermietung von Imm. zu Wohnzwecken-Einheitssteuersatz Str</t>
  </si>
  <si>
    <t>Registro contributi amm.ni stat.interessi</t>
  </si>
  <si>
    <t>Register Beitrag Staatsverwaltung Zinsen</t>
  </si>
  <si>
    <t>Registro contributi amm.ni stat.accessori</t>
  </si>
  <si>
    <t>Register Beitrag Staatsverwaltung Nebensp.</t>
  </si>
  <si>
    <t>Registro contributi amm.ni stat. sanz. pecun.</t>
  </si>
  <si>
    <t>Register Beitrag Staatsverwaltung Geldstr.</t>
  </si>
  <si>
    <t>Registro contributi amm.ni stat.</t>
  </si>
  <si>
    <t>Register Beitrag Staatsverwaltung</t>
  </si>
  <si>
    <t>Contributi di spettanza comunali</t>
  </si>
  <si>
    <t>Geimeindebeitraege</t>
  </si>
  <si>
    <t>Interessi e magg.ni contrib.spettanza com.le</t>
  </si>
  <si>
    <t>Zinsen u. Zuschlaege Geimeindebeitraege</t>
  </si>
  <si>
    <t>Sanzione pecuniaria contr. spettanza com.le</t>
  </si>
  <si>
    <t>Geldstrafe Geimeindebeitraege</t>
  </si>
  <si>
    <t>Cessione suoli</t>
  </si>
  <si>
    <t>Abgabe von Grund und Boden</t>
  </si>
  <si>
    <t>Cessione suoli - interessi</t>
  </si>
  <si>
    <t>Abgabe von Grund und Boden-Zinsen</t>
  </si>
  <si>
    <t>Recupero rimborsi interessi</t>
  </si>
  <si>
    <t>Einbringung Rueckverguetung Zinsen</t>
  </si>
  <si>
    <t>Eccedenza di rit. alla fonte competenza regione Sicilia-d.m. 3.3.1993</t>
  </si>
  <si>
    <t>Quellenabzuege - Ueberschuss der Region Sizilien - M.D. 3.3.1993</t>
  </si>
  <si>
    <t>Ritenute oggetto di sospensione - impianti in Sicilia - capitale</t>
  </si>
  <si>
    <t>Einbehalt Gegenstand von Aussetzung-Anlagen in Sizilien-Kapital</t>
  </si>
  <si>
    <t>Int.,premi,frutti corrisp.banche V.d'Aosta  a correntisti fuori reg.</t>
  </si>
  <si>
    <t>Zins,Praem.,Einnahmen Bez.von Banken Aosta an Kontoinh.ausser Region</t>
  </si>
  <si>
    <t>Riten.oggetto sospens.-Sicilia,Sardegna,V.d'Aosta-impianti fuori reg.</t>
  </si>
  <si>
    <t>Einbehalte ausgesetzt-Siz.,Sard.+Aosta-Anlagen ausser Region</t>
  </si>
  <si>
    <t>Dogane - contributo stazione essenze agrumi</t>
  </si>
  <si>
    <t>Zoll - Beitrag Versuchsstation Suedfruechte</t>
  </si>
  <si>
    <t>Registro altri introiti eventuali -interessi</t>
  </si>
  <si>
    <t>Register andere Einnahmen -Zinsen</t>
  </si>
  <si>
    <t>Registro altri introiti eventuali -accessori</t>
  </si>
  <si>
    <t>Register andere Einnahmen -Nebensp.</t>
  </si>
  <si>
    <t>Registro atri introiti eventuali -sanz.pecun.</t>
  </si>
  <si>
    <t>Register andere Einnahmen -Geldstr.</t>
  </si>
  <si>
    <t>Registro altri introiti eventuali-sanz.pecun.</t>
  </si>
  <si>
    <t>Registro altri introiti eventuali</t>
  </si>
  <si>
    <t>Register andere Einnahmen</t>
  </si>
  <si>
    <t>Contributi di enti consortili</t>
  </si>
  <si>
    <t>Beitraege Konsortialkoeperschaften</t>
  </si>
  <si>
    <t>Emolum.corrisp.per prestazioni stagionali - impianti in Valle d'Aosta</t>
  </si>
  <si>
    <t>Bezuege bezahlt fuer Saisonarbeit - Anlagen in Aostatal</t>
  </si>
  <si>
    <t>Indennita' per cessazione rapporto di lavoro-impianti Valle d'Aosta</t>
  </si>
  <si>
    <t>Abfertigung fuer Beendigung Arbeitsverhaeltnis - Anlagen in Aostatal</t>
  </si>
  <si>
    <t>Contrib.straord.per l'Europa - importo minimo - sostituti di imposta</t>
  </si>
  <si>
    <t>Ausserord. Beitrag fuer Europa - Mindestbetrag - Steuersubstitute</t>
  </si>
  <si>
    <t>Conguaglio art. 23 c.3 DPR. 600/73- impianti in Valle d'Aosta-capitale</t>
  </si>
  <si>
    <t>Ausgleich Art.23, Abs.3, DPR 600/73 - Anlagen im Aostatal - Kapital</t>
  </si>
  <si>
    <t>Eccedenza vers. rit. imp.erar.da utilizz. in comp. art1 c.2 DPR 445/97</t>
  </si>
  <si>
    <t>Zahlungsuebersch.von Steuereinbeh. zu verrechnen-Art.1,Abs.2,DPR445/97</t>
  </si>
  <si>
    <t>Dogane - contributo stazione combustibili</t>
  </si>
  <si>
    <t>Zoll - Beitrag Versuchsstation Brennstoffe</t>
  </si>
  <si>
    <t>Reg.som. da vers.impr.ass. per R.C.A.-interes</t>
  </si>
  <si>
    <t>Reg.von Versich.zu bez.Autohaftpfl.Betr.Zinsen</t>
  </si>
  <si>
    <t>Reg.som. da vers.imp.ass. per R.C.A.-access.</t>
  </si>
  <si>
    <t>Reg.von Versich.zu bez.Autohaftpfl.Betr.Nebensp.</t>
  </si>
  <si>
    <t>Reg.som. da vers.imp.ass. per R.C.A..-sanz.pec</t>
  </si>
  <si>
    <t>Reg.von Versich.zu bez.Autohaftpfl.Betr.Geldstr.</t>
  </si>
  <si>
    <t>Reg.som. da ver.imp.ass. per R.C.A..-sanz.pec.</t>
  </si>
  <si>
    <t>Reg.sommme da vers.imp.ass. per R.C.A.</t>
  </si>
  <si>
    <t>Reg.von Versich.zu bez.Autohaftpfl.Betr.</t>
  </si>
  <si>
    <t>Strafen</t>
  </si>
  <si>
    <t>Interessi su sanzioni</t>
  </si>
  <si>
    <t>Zinsen auf Strafen</t>
  </si>
  <si>
    <t>Riten.int.premi, altri frutti corrisp.banche oper.V.d'Aosta a corrent</t>
  </si>
  <si>
    <t>Einbeh.auf Zinsen,Praemien etc.bezahlt von Bank in Aosta an Kontoinh.</t>
  </si>
  <si>
    <t>Ritenute oggetto di sospensione - impianti in Sardegna - capitale</t>
  </si>
  <si>
    <t>Einbehalte Gegenstand von Aussetzung - Anlagen in Sardinien - Kapital</t>
  </si>
  <si>
    <t>Indenn.risarcitoria cond.edil.d.m.amb.26/9/97</t>
  </si>
  <si>
    <t>Entschaedigung Straferlass Bausuenden M.D.Amb. 26/9/97</t>
  </si>
  <si>
    <t>Interessi su indennita risarcitoria</t>
  </si>
  <si>
    <t>Zinsen auf Entschaedigung</t>
  </si>
  <si>
    <t>Eccedenza di ritenute alla fonte di comp.za reg. Sardegna dm 3.3.1993</t>
  </si>
  <si>
    <t>Quellenabzuege - Ueberschuss der Region Sardinien - M.D. 3.3.1993</t>
  </si>
  <si>
    <t>Contributo straordinario per l'Europa - sostituti d'imposta- capitale</t>
  </si>
  <si>
    <t>Ausserordentlicher Beitrag fuer Europa - Steuersubstitute - Kapital</t>
  </si>
  <si>
    <t>Sanz.3% sost.imp.importo conguag.dovuti contrib.-contrib.strao.Europa</t>
  </si>
  <si>
    <t>Str.3% fuer Suubst.auf Steuersch.gesch.Betraege-ausserord.Europabeitrag</t>
  </si>
  <si>
    <t>Sanz.3% lavorat.dip.o pensionati su imp.conguag.-contrib.strao.Europa</t>
  </si>
  <si>
    <t>Str.3% fuer Arbeiter o.Rentnerr auf ausgl.Betraege-ausserord.Europabeitrag</t>
  </si>
  <si>
    <t>retribuz.,pens.,trasf,mens.aggiuntive e relat.cong.impianti V.d'Aosta</t>
  </si>
  <si>
    <t>Gehaelter,Pension,Tagegelder,Zusatzmonate u.Ausgleich-Anlagen in Aosta</t>
  </si>
  <si>
    <t>Emolumenti arretrati - impianti in Valle d'Aosta - capitale</t>
  </si>
  <si>
    <t>Rueckstaendige Betraege - Anlagen in Aostatal - Kapital</t>
  </si>
  <si>
    <t>Ritenute oggetto di sospensione - impianti in Valle d'Aosta- capitale</t>
  </si>
  <si>
    <t>Einbehalte Gegenstand von Aussetzung-Anlagen in Aostatal - Kapital</t>
  </si>
  <si>
    <t>Dogane - contributo stazione cellulosa carta</t>
  </si>
  <si>
    <t>Zoll-Beitr.Versuchsstation Zellulose u. Papier</t>
  </si>
  <si>
    <t>Eccedenza di ritenute alla fonte comp. reg. Valle d'Aosta dm 6.8.1998</t>
  </si>
  <si>
    <t>Quellenabzuege - Ueberschuss der Region Aostatal - M.D. 6.8.1998</t>
  </si>
  <si>
    <t>Registro interessi ammortamento anticipazioni</t>
  </si>
  <si>
    <t>Register Zinsen Abschreib.Vorausz.</t>
  </si>
  <si>
    <t>Registro interessi ammortam.anticip.accessori</t>
  </si>
  <si>
    <t>Register Zinsen Abschreib.Vorausz.Nebensp.</t>
  </si>
  <si>
    <t>Registro interessi ammortam. anticip.sanz.pec</t>
  </si>
  <si>
    <t>Register Zinsen Abschreib.Vorausz.Geldstr.</t>
  </si>
  <si>
    <t>Registro interessi ammortam.anticip.</t>
  </si>
  <si>
    <t>Register Zinsen Abschreib.Vorauszahlungen</t>
  </si>
  <si>
    <t>Oneri urbanizzazione l.10/77-D.P.R. 380/2001</t>
  </si>
  <si>
    <t>Erschließungskosten G. 10/77-DPR 380/2001</t>
  </si>
  <si>
    <t>Interessi su oneri urbanizzazione D.P.R. 380/2001</t>
  </si>
  <si>
    <t>Zinsen auf Erschliessungsabgaben DPR380/2001</t>
  </si>
  <si>
    <t>Oblazione abusivismo edilizio</t>
  </si>
  <si>
    <t>Geldbusse widerrechtliches Bauen</t>
  </si>
  <si>
    <t>Sanz.pecuniaria abusivismo edil.</t>
  </si>
  <si>
    <t>Geldstrafe widerrechtliches Bauen</t>
  </si>
  <si>
    <t>Interessi abusivismo edilizio</t>
  </si>
  <si>
    <t>Zinsen widerrechtliches Bauen</t>
  </si>
  <si>
    <t>Quota associativa annuale</t>
  </si>
  <si>
    <t>jaehrlicher Mitgliesbeitrag</t>
  </si>
  <si>
    <t>I.V.A. per costo demolizione</t>
  </si>
  <si>
    <t>MwSt. fuer Abbruchkosten</t>
  </si>
  <si>
    <t>Sanz.pecuniaria abusivismo ambientale</t>
  </si>
  <si>
    <t>Geldstrafe Umweltvergehen</t>
  </si>
  <si>
    <t>Addiz.region. all'imposta sul reddito persone fisiche-sostit. imposta</t>
  </si>
  <si>
    <t>Reg.Zusatzsteuer zur Einkommensst. Natuerl. Personen-Steuersubstitute</t>
  </si>
  <si>
    <t>Add.reg.le all'imposta sul redd.pers.fis.-sostit.imp.-tratt. imp. min</t>
  </si>
  <si>
    <t>Reg.Zusatzst.zur Eink.St. n.Personen-Steuersubstitut-Einbehalt Mind.Betrag</t>
  </si>
  <si>
    <t>Addiz.reg.all'imposta reddito pers.fisiche-sostit.imposta-interessi</t>
  </si>
  <si>
    <t>Reg.Zusatzsteuer zur Einkommenssteuer n.Personen-Steuersubst.-Zinsen</t>
  </si>
  <si>
    <t>Dogane - contributo stazione seta</t>
  </si>
  <si>
    <t>Zoll-Beitrag Versuchsstation Seide</t>
  </si>
  <si>
    <t>Add.reg.le all'imposta sul reddito pers.fisiche-sostit.imposta -sanz.</t>
  </si>
  <si>
    <t>Reg.Zusatzsteuer zur Einkommenssteuer n.Personen-Substitute-Strafen</t>
  </si>
  <si>
    <t>Registro interessi annualita'</t>
  </si>
  <si>
    <t>Register Jahreszinsen</t>
  </si>
  <si>
    <t>Registro interessi annualita' accessori</t>
  </si>
  <si>
    <t>Register Jahreszinsen Nebenspesen</t>
  </si>
  <si>
    <t>Registro interessi annualita' sanz. pecuniar.</t>
  </si>
  <si>
    <t>Register Jahreszinsen Geldstrafe</t>
  </si>
  <si>
    <t>Quote associative</t>
  </si>
  <si>
    <t>Mitgliedsbeitraege</t>
  </si>
  <si>
    <t>Sanz.3% riguardo sost.imp.su imp.conguag. rettifica dovuti da contrib</t>
  </si>
  <si>
    <t>Str.3% gegen Substitut auf St.Schuldn.geschuld.Betraege zur Richtigst.</t>
  </si>
  <si>
    <t>Quota iscrizione</t>
  </si>
  <si>
    <t>Einschreibegebuehr</t>
  </si>
  <si>
    <t>Nolo</t>
  </si>
  <si>
    <t>Frachtgeld</t>
  </si>
  <si>
    <t>I.V.A. su nolo</t>
  </si>
  <si>
    <t>MwSt auf Frachtgeld</t>
  </si>
  <si>
    <t>Dogane - contributo stazione oli e grassi</t>
  </si>
  <si>
    <t>Zoll-Beitrag Versuchsstation Oele u. Fette</t>
  </si>
  <si>
    <t>Registro quota capitale annualita' interessi</t>
  </si>
  <si>
    <t>Register Beitrag Jahreskapital Zinsen</t>
  </si>
  <si>
    <t>Registro quota capitale annualita' accessori</t>
  </si>
  <si>
    <t>Register Beitrag Jahreskapital Nebenspesen</t>
  </si>
  <si>
    <t>Registro quota capitale annualita' sanz. pec.</t>
  </si>
  <si>
    <t>Register Beitrag Jahreskapital Geldstrafe</t>
  </si>
  <si>
    <t>Registro quota capitale annualita'</t>
  </si>
  <si>
    <t>Register Beitrag Jahreskapital</t>
  </si>
  <si>
    <t>Nolo contatore</t>
  </si>
  <si>
    <t>Zaehlermiete</t>
  </si>
  <si>
    <t>Oneri accessori su nolo contatore</t>
  </si>
  <si>
    <t>Nebenspesen Zaehlermiete</t>
  </si>
  <si>
    <t>Allacciamento fognature</t>
  </si>
  <si>
    <t>Kanalisationsanschluss</t>
  </si>
  <si>
    <t>Allacciamento fognature interessi</t>
  </si>
  <si>
    <t>Kanalisationsanschluss Zinsen</t>
  </si>
  <si>
    <t>Allacciamento acquedotto</t>
  </si>
  <si>
    <t>Wasseranschluss</t>
  </si>
  <si>
    <t>Ritenute - interessi</t>
  </si>
  <si>
    <t>Einbehalte - Zinsen</t>
  </si>
  <si>
    <t>Ritenute - sanzioni</t>
  </si>
  <si>
    <t>Einbehalte - Strafen</t>
  </si>
  <si>
    <t>Imp.sost.su intermed.premi,frutti di obblig.e titoli similari-inter.</t>
  </si>
  <si>
    <t>Ers.Steuer  auf Verm.Praemien+Ertraege von Obblig+aehnl.Titeln-Zinsen</t>
  </si>
  <si>
    <t>Dogane - contributo stazione vetro</t>
  </si>
  <si>
    <t>Zoll-Beitrag Versuchsstation Glas</t>
  </si>
  <si>
    <t>Imp.sost.su intermed.premi,frutti di obblig.e titoli similari-sanz.</t>
  </si>
  <si>
    <t>Ers.Steuer  auf Verm.Praemien+Ertraege von Obblig+aehnl.Titeln-Strafe</t>
  </si>
  <si>
    <t>Registro somme indiv.pers.le Min.F.interessi</t>
  </si>
  <si>
    <t>Register individualbetr.Pers.Finanzmin.Zinsen</t>
  </si>
  <si>
    <t>Registro somme indiv.pers.le Min.F.accessori</t>
  </si>
  <si>
    <t>Register individualbetr.Pers.Finanzmin.Nebensp.</t>
  </si>
  <si>
    <t>Registro somme indiv.pers.le Min.F. sanz.pec.</t>
  </si>
  <si>
    <t>Register individualbetr.Pers.Finanzmin.Geldstr.</t>
  </si>
  <si>
    <t>Registro somme indiv.pers.le Min.F.</t>
  </si>
  <si>
    <t>Register individualbetr.Pers.Finanzministerium</t>
  </si>
  <si>
    <t>Fognature</t>
  </si>
  <si>
    <t>Kanalisation</t>
  </si>
  <si>
    <t>Interessi su canone fognature</t>
  </si>
  <si>
    <t>Zinsen Kanalisationsgebuehr</t>
  </si>
  <si>
    <t>Depurazione fognaria</t>
  </si>
  <si>
    <t>Abwasserreinigung</t>
  </si>
  <si>
    <t>Depurazione fognaria interessi</t>
  </si>
  <si>
    <t>Abwasserreinigung Zinsen</t>
  </si>
  <si>
    <t>Addizionale regionale all'IRPEF-interessi-art.36ter D.P.R. 600/1973</t>
  </si>
  <si>
    <t>Regionale Zusatzsteuer IRPEF-Zinsen-Art.36TER DPR 600/1973</t>
  </si>
  <si>
    <t>Addizionale regionale all'IRPEF-sanzioni-art.36ter D.P.R. 600/1973</t>
  </si>
  <si>
    <t>Regionale Zusatzsteuer IRPEF-Strafen-Art.36TER DPR 600/1973</t>
  </si>
  <si>
    <t>Addizionale regionale all'IRPEF-imposta-art.36ter D.P.R. 600/1973</t>
  </si>
  <si>
    <t>Regionale Zusatzsteuer IRPEF-Steuer-Art.36TER DPR 600/1973</t>
  </si>
  <si>
    <t>Dogane - contributo caseario</t>
  </si>
  <si>
    <t>Zoll-Beitrag Kaeseprodukte</t>
  </si>
  <si>
    <t>Registro quote prov. contrav. - interessi</t>
  </si>
  <si>
    <t>Register Einn.Quote Verstoesse -Zinsen</t>
  </si>
  <si>
    <t>Registro quote prov contavv. - oneri access.</t>
  </si>
  <si>
    <t>Register Einn.Quote Verstoesse Nebensp.</t>
  </si>
  <si>
    <t>Registro quote prov. contrav. - sanz. pecun.</t>
  </si>
  <si>
    <t>Register Einn.Quote Verstoesse Geldstr.</t>
  </si>
  <si>
    <t>Registro quote proventi contavv.li</t>
  </si>
  <si>
    <t>Register Einn.Quote Verstoesse</t>
  </si>
  <si>
    <t>Concessioni</t>
  </si>
  <si>
    <t>Konzessionen</t>
  </si>
  <si>
    <t>Interessi su concessioni</t>
  </si>
  <si>
    <t>Zinsen auf Konzessionen</t>
  </si>
  <si>
    <t>Concessione occupazione suolo</t>
  </si>
  <si>
    <t>Konzessionen zur Nutzung von Boden</t>
  </si>
  <si>
    <t>Servizio trasporto</t>
  </si>
  <si>
    <t>Befoerderungsdienst</t>
  </si>
  <si>
    <t>Interessi su concessione occupazione suolo</t>
  </si>
  <si>
    <t>Zinsen auf Besetzung oeffenlichen Grunds</t>
  </si>
  <si>
    <t>Add.reg.le all'IRPEF trattenuta dai sost.imp.a seguito ass.za fiscale</t>
  </si>
  <si>
    <t>Reg.Zusatzst.IRPEF Einbeh.von den Substituten inf.Steuerbeistandes</t>
  </si>
  <si>
    <t>Add.reg.IRPEF trattenuta sost.imp.sanz.rit.om.vers.-art.13 dl 471/1997</t>
  </si>
  <si>
    <t>Reg.Zusatzst.IRPEF Einb.Subst.-Strafe versp.unterl.Zahl.-Art13GD471/97</t>
  </si>
  <si>
    <t>Add.reg.IRPEF trattenuta sost.d'imp.-int.rit.iscriz.-art.20 DPR 602/73</t>
  </si>
  <si>
    <t>Reg.Zusatzst.IRPEF Einb.Subst.-Zins versp.Eintragung-Art.20 DPR 602/73</t>
  </si>
  <si>
    <t>Dogane - riscossione per cassa cong.zucchero</t>
  </si>
  <si>
    <t>Zoll-Einhebung f. Ausgleichskasse Zucker</t>
  </si>
  <si>
    <t>Registro prov.infraz. boschi e terr.interessi</t>
  </si>
  <si>
    <t>Register Einn.Verstoss Waelder u. Boden Zinsen</t>
  </si>
  <si>
    <t>Registro prov.infraz.boschi e terr. accessori</t>
  </si>
  <si>
    <t>Register Einn.Verstoss Waelder u. Boden Nebenspesen</t>
  </si>
  <si>
    <t>Registro prov.infraz.boschi e terr. sanz.pec.</t>
  </si>
  <si>
    <t>Register Einn.Verstoss Waelder u. Boden Geldstrafe</t>
  </si>
  <si>
    <t>Registro prov. infraz. boschi e terreni</t>
  </si>
  <si>
    <t>Register Einn.Verstoss Waelder u. Boden</t>
  </si>
  <si>
    <t>Rinnovo annuale tasse</t>
  </si>
  <si>
    <t>Jaehrliche Gebuehrenerneuerung</t>
  </si>
  <si>
    <t>Diritti di utenza</t>
  </si>
  <si>
    <t>Abnehmergebuehren</t>
  </si>
  <si>
    <t>Dogane - tassa sugli automezzi e sui rimorchi</t>
  </si>
  <si>
    <t>Zoll-Geb.auf Kraftfahrzeuge u. Anhaenger</t>
  </si>
  <si>
    <t>Reg.som.den.confisc. e ricav. da vend.-inter.</t>
  </si>
  <si>
    <t>Reg.Betr.Beschlagn.und Erloes-Zinsen</t>
  </si>
  <si>
    <t>Somme di denaro confiscate l.575/1965 quota 10%</t>
  </si>
  <si>
    <t>Konfiszierte Geldsummen G.575/1965 Quote 10%</t>
  </si>
  <si>
    <t>Reg.som.den.confisc. e ricav. da vend.-acces.</t>
  </si>
  <si>
    <t>Reg.Betr.Beschlagn.und Erloes-Nebensp.</t>
  </si>
  <si>
    <t>Reg.som.den.confisc. e ricav.da vend.-san.pec</t>
  </si>
  <si>
    <t>Reg.Betr.Beschlagn.und Erloes-Geldstr.</t>
  </si>
  <si>
    <t>Reg.som.den.confisc.e ricav. da vend.-san.pec</t>
  </si>
  <si>
    <t>Reg. som.den.confisc.e ricav. da vend.</t>
  </si>
  <si>
    <t>Reg.Betr.Beschlagn.und Erloes</t>
  </si>
  <si>
    <t>Interessi di sospensione. imposte indirette e tasse</t>
  </si>
  <si>
    <t>Aussetzungszinsen indirekte Steuern und Abgaben</t>
  </si>
  <si>
    <t>Quote di utenza</t>
  </si>
  <si>
    <t>Benutzerquote</t>
  </si>
  <si>
    <t>Quote di utenza interessi</t>
  </si>
  <si>
    <t>Abnehmergebuehr Zinsen</t>
  </si>
  <si>
    <t>Imp.sost.IRPEG(art15l.86/94) soc.gestione fondi investim.immob.chiusi</t>
  </si>
  <si>
    <t>Ersatzst.IRPEG(Art15G.86/94) Fuehrungsges. Geschl.Immob.Investm.Fonds</t>
  </si>
  <si>
    <t>Imp.sost.IRPEG(art15l86/94)soc.ges.fondi inv.imm.chiusi-int.DPR 602/73</t>
  </si>
  <si>
    <t>Ersatzst.IRPEG(Art15G.86/94)Ges.Verw.geschl.Inv.Fonds-Zinsen-DPR602/73</t>
  </si>
  <si>
    <t>Mercato generale</t>
  </si>
  <si>
    <t>Allg. Markt</t>
  </si>
  <si>
    <t>Mercato generale - interessi</t>
  </si>
  <si>
    <t>Allgemeiner Markt - Zinsen</t>
  </si>
  <si>
    <t>Imp.sost.va risultante da gest.patrim.- art7,c11, dl 461/97- interessi</t>
  </si>
  <si>
    <t>Ersatzsteuer aus Vermoegensverwaltung - Art.7,Abs.11,G.D.461/97-Zinsen</t>
  </si>
  <si>
    <t>Imp.sost.va risultante da gest patrim.- art7,c.11, dl 461/97- sanzioni</t>
  </si>
  <si>
    <t>Ersatzsteuer aus Vermoegensverwaltung -Art.7,Abs.11,G.D.461/97-Strafen</t>
  </si>
  <si>
    <t>Imp.sost.su int.premi e frutti di obb.e simil. art4,c2 dl 239/96 capit</t>
  </si>
  <si>
    <t>Ersatzst.auf Zins.v.Einnahm.a.Obligat.u.aehnl.Art4,A2 GD239/96-Kapital</t>
  </si>
  <si>
    <t>Imp.sost.va risultante da gest.patrim.- art7,c11,d.l. 461/97- capitale</t>
  </si>
  <si>
    <t>Ersatzsteuer aus Vermoegensverwaltung-Art.7,Abs.11,G.D.461/97-Kapital</t>
  </si>
  <si>
    <t>Imp.sost.IRPEG(art.15 l.86/94) ges.fondi inv.imm.chiusi-sanz.dl 471/97</t>
  </si>
  <si>
    <t>Ersatzst.IRPEG(Art15G.86/94)Verw.geschl.Inv.Fond-Strafe-Art.13GD471/97</t>
  </si>
  <si>
    <t>Registro rec. rimb. interessi - Sicilia</t>
  </si>
  <si>
    <t>Register Einbr. Rueckzahl. Zinsen - Sizilien</t>
  </si>
  <si>
    <t>Registro rec. rimb. accessori - Sicilia</t>
  </si>
  <si>
    <t>Register Einbr. Rueckzahl. Nebebspesen - Sizilien</t>
  </si>
  <si>
    <t>Registro rec. rimb. sanzione pecuniaria</t>
  </si>
  <si>
    <t>Register Einbr. Rueckzahl. Geldstrafe</t>
  </si>
  <si>
    <t>Registro rec. rimb. sanz. pecuniaria -Sicilia</t>
  </si>
  <si>
    <t>Register Einbr. Rueckzahl. Geldstrafe - Sizilien</t>
  </si>
  <si>
    <t>Registro recuperi rimborsi - Sicilia</t>
  </si>
  <si>
    <t>Register Einbr. Rueckzahl. - Sizilien</t>
  </si>
  <si>
    <t>Proventi</t>
  </si>
  <si>
    <t>Einkuenfte</t>
  </si>
  <si>
    <t>Penalita' ritard. pagamento - Acea</t>
  </si>
  <si>
    <t>Strafe verspaetete Zahlung - ACEA</t>
  </si>
  <si>
    <t>Proventi energia elettrica - Acea</t>
  </si>
  <si>
    <t>Einnahmen aus elektrischen Strom - ACEA</t>
  </si>
  <si>
    <t>Proventi acqua - Acea</t>
  </si>
  <si>
    <t>Einnahmen aus Wasser - ACEA</t>
  </si>
  <si>
    <t>Canoni fognature e depurazione - Acea</t>
  </si>
  <si>
    <t>Kanalisations- und Aufbereitungsgebuehren - ACEA</t>
  </si>
  <si>
    <t>Servizio provveditorato</t>
  </si>
  <si>
    <t>Verwaltungsinspektorat</t>
  </si>
  <si>
    <t>Imp.sost.su int.premi e frutti di obb.e simil. art.4,c2 dl 239/96 int.</t>
  </si>
  <si>
    <t>Ersatzst.auf Zinsen v.Einnahmen a.Obligat.,Art.4,Abs.2 GD239/96 Zinsen</t>
  </si>
  <si>
    <t>Imp.sost.su int.premi e frutti di obb.e simil. art.4,c2 dl 239/96 sanz</t>
  </si>
  <si>
    <t>Ersatzst.auf Zinsen v.Einnahmen a.Obligat.,Art.4,Avs.2 GD239/96 Strafe</t>
  </si>
  <si>
    <t>Imp.sost.assegnazione agevolata beni ai soci-art.29 l.449/97-capitale</t>
  </si>
  <si>
    <t>Ersatzst. Beguenst. Zuweis.an Gesellschafter,Art.29 G.449/97-Kapital</t>
  </si>
  <si>
    <t>Imp.sost.va assegnaz. agevolata beni ai soci-art29 l.449/97-interessi</t>
  </si>
  <si>
    <t>Ersatzst. Beguenst. Zuweis.an Gesellschafter,Art.29 G.449/97-Zinsen</t>
  </si>
  <si>
    <t>Imp.sost.va assegnaz. agevolata beni ai soci-art29 l.449/97-sanzioni</t>
  </si>
  <si>
    <t>Ersatzst. Beguenst. Zuweis.an Gesellschafter,Art.29 G.449/97-Strafen</t>
  </si>
  <si>
    <t>Registro quote capitale ai Minist.interessi</t>
  </si>
  <si>
    <t>Register Kapitalanteil Ministerium Zinsen</t>
  </si>
  <si>
    <t>Registro quote capitale ai Minist.accessori</t>
  </si>
  <si>
    <t>Register Kapitalanteil Ministerium Nebenspesen</t>
  </si>
  <si>
    <t>Registro quote capitale ai Ministeri sanz.pec</t>
  </si>
  <si>
    <t>Register Kapitalanteil Ministerium Geldstr.</t>
  </si>
  <si>
    <t>Registro quote capitale ai Ministeri</t>
  </si>
  <si>
    <t>Register Kapitalanteil Ministerium</t>
  </si>
  <si>
    <t>Scarichi produttivi</t>
  </si>
  <si>
    <t>Produkt.Ablagerung</t>
  </si>
  <si>
    <t>Registro vendita beni confiscati-interessi</t>
  </si>
  <si>
    <t>Register Verkauf konfiszierte Gueter-Zinsen</t>
  </si>
  <si>
    <t>Registro vendita beni confiscati-accessori</t>
  </si>
  <si>
    <t>Register Verkauf konfiszierte Gueter-Nebenspesen</t>
  </si>
  <si>
    <t>Registro vendita beni confiscati-pena pec.</t>
  </si>
  <si>
    <t>Register Verkauf konfiszierte Gueter-Geldstrafe</t>
  </si>
  <si>
    <t>Registro vendita beni confiscati-soprat.</t>
  </si>
  <si>
    <t>Register Verkauf konfiszierte Gueter-Aufschlag</t>
  </si>
  <si>
    <t>Register Verkauf konfiszierte Gueter-Wieder.Drogenabh.</t>
  </si>
  <si>
    <t>Costo</t>
  </si>
  <si>
    <t>Kosten</t>
  </si>
  <si>
    <t>Commissione elettorale mandamentale</t>
  </si>
  <si>
    <t>Bezirkswahlkommission</t>
  </si>
  <si>
    <t>Commissione elettorale madamentale - interessi</t>
  </si>
  <si>
    <t>Bezirkswahlkommission - Zinsen</t>
  </si>
  <si>
    <t>Dogane - contributi lavoro portuale merci</t>
  </si>
  <si>
    <t>Zoll-Beitrag f.Hafenarbeit Bez. Waren</t>
  </si>
  <si>
    <t>Registro valori confiscati-interessi</t>
  </si>
  <si>
    <t>Register Verkauf konfiszierte Werte-Zinsen</t>
  </si>
  <si>
    <t>Registro valori confiscati-accessori</t>
  </si>
  <si>
    <t>Register Verkauf konfisz.Werte-Nebenspesen</t>
  </si>
  <si>
    <t>Registro valori confiscati-pena pecuniaria</t>
  </si>
  <si>
    <t>Register Verkauf konfisz.Werte-Geldstrafe</t>
  </si>
  <si>
    <t>Registro valori confiscati-sopratassa</t>
  </si>
  <si>
    <t>Register Verkauf konfisz.Werte-Aufschlag</t>
  </si>
  <si>
    <t>Registro valori confisc. riassegn. m.interno</t>
  </si>
  <si>
    <t>Register Verkauf konfisz.Werte Wiederzuw.m.Intern</t>
  </si>
  <si>
    <t>Aggiornamento Istat</t>
  </si>
  <si>
    <t>ASTAT - Anpassung</t>
  </si>
  <si>
    <t>Imp.sost.plusv.ces.titolo oner.partec.qual.-art.5,c1dl 461/97-capitale</t>
  </si>
  <si>
    <t>Ersatzst.Mehrwert Verkauf Beteiligungen-Art.5,Abs.1,G.D.461/97-Kapital</t>
  </si>
  <si>
    <t>Imp sost.plusv.ces.titolo oner.partec.qual.-art.5,c1d.l.461/97-int.</t>
  </si>
  <si>
    <t>Ersatzst.Mehrwert Verkauf Beteiligungen-Art.5,Abs.1,G.D. 461/97-Zinsen</t>
  </si>
  <si>
    <t>Imp.sost.plusv.ces.titolo oner.partec.qual.-art.5,c1d.l. 461/97-sanz.</t>
  </si>
  <si>
    <t>Ersatzst.Mehrwert Verkauf Beteiligungen-Art.5,Abs.1,G.D. 461/97-Strafe</t>
  </si>
  <si>
    <t>Gas metano</t>
  </si>
  <si>
    <t>Methangas</t>
  </si>
  <si>
    <t>Imp.sost.plusv.ces.titolo oner.part.non qual.art.5,c2d.l.461/97int.</t>
  </si>
  <si>
    <t>Ersatzst.Mehrwert Verkauf Beteiligungen-Art.5,Abs.2,G.D. 461/97-Zinsen</t>
  </si>
  <si>
    <t>Imp.sost.plusv.ces.titolo oner.part.non qual.art.5,c2d.l.461/97-sanz.</t>
  </si>
  <si>
    <t>Ersatzst.Mehrwert Verkauf Beteiligungen-Art.5,Abs.2,G.D. 461/97-Strafe</t>
  </si>
  <si>
    <t>Imp.sost.plusv.ces.titolo oner.part.non qual.art.5,c2dl 461/97capitale</t>
  </si>
  <si>
    <t>Ersatzst.Mehrwert Verkauf Beteiligungen-Art.5,Abs.2,GD 461/97-Kapital</t>
  </si>
  <si>
    <t>Dogane - tassa portuale sulle merci</t>
  </si>
  <si>
    <t>Zoll-Hafengebuehr auf Waren</t>
  </si>
  <si>
    <t>Registro proventi infraz. interessi</t>
  </si>
  <si>
    <t>Register Einnahm. Verstoesse Zinsen</t>
  </si>
  <si>
    <t>Registro proventi infraz. accessori</t>
  </si>
  <si>
    <t>Register Einnahm. Verstoesse Nebenspesen</t>
  </si>
  <si>
    <t>Registro proventi infraz. sanz. pecuniaria</t>
  </si>
  <si>
    <t>Register Einnahm. Verstoesse Geldstrafe</t>
  </si>
  <si>
    <t>Registro proventi infraz.</t>
  </si>
  <si>
    <t>Register Einnahm. Verstoesse</t>
  </si>
  <si>
    <t>Aree edificabili</t>
  </si>
  <si>
    <t>Baugruende</t>
  </si>
  <si>
    <t>Interessi e mora aree edificabili</t>
  </si>
  <si>
    <t>Zinsen u.Verzugsgebuehr Baugruende</t>
  </si>
  <si>
    <t>Rette scuola</t>
  </si>
  <si>
    <t>Kostgeld Schule</t>
  </si>
  <si>
    <t>Interessi rette scuola</t>
  </si>
  <si>
    <t>Zinsen Kostgeld Schule</t>
  </si>
  <si>
    <t>Tasse scolastiche</t>
  </si>
  <si>
    <t>Schulgebuehren</t>
  </si>
  <si>
    <t>Rette asilo nido</t>
  </si>
  <si>
    <t>Kostgeld fuer Kinderkrippe</t>
  </si>
  <si>
    <t>Rette scuola materna</t>
  </si>
  <si>
    <t>Kostgeld fuer Kindergarten</t>
  </si>
  <si>
    <t>Dogane - riscossioni per conto cassa G.P.L.</t>
  </si>
  <si>
    <t>Zoll-Einheb.fuer Kasse G.P.L.</t>
  </si>
  <si>
    <t>Registro IRPEF versata per delega interessi</t>
  </si>
  <si>
    <t>Register mittels Auftr.Bez.IRPEF Zinsen</t>
  </si>
  <si>
    <t>Registro IRPEF versata per delega accessori</t>
  </si>
  <si>
    <t>Register mittels Auftr.Bez.IRPEF Nebenspesen</t>
  </si>
  <si>
    <t>Registro IRPEF versata per delega sanz. pec.</t>
  </si>
  <si>
    <t>Register mittels Auftr.Bez.IRPEF Geldstrafe</t>
  </si>
  <si>
    <t>Registro IRPEF versata per delega</t>
  </si>
  <si>
    <t>Register mittels Auftr.Bez.IRPEF</t>
  </si>
  <si>
    <t>Interessi rette asili nido</t>
  </si>
  <si>
    <t>Zinsen Kostgeld fuer Kinderkrippe</t>
  </si>
  <si>
    <t>Imp.sost.dovuta su plusv.delle partecipaz.- art14,c.7,d.l. 461/97- int</t>
  </si>
  <si>
    <t>Ersatzst. Mehrwert der Beteiligungen-Art.14,Abs.7,G.D. 461/97-Zinsen</t>
  </si>
  <si>
    <t>Canone ricognitorio prov.</t>
  </si>
  <si>
    <t>Prov.Anerkennungsbebuehr</t>
  </si>
  <si>
    <t>Eccedenza imposta sostitutiva quadro rt UNICO-imposta</t>
  </si>
  <si>
    <t>Ueberschuss Ersatzsteuer Feld RT UNICO-Steuer</t>
  </si>
  <si>
    <t>Ecced. imp.sost. quadro rt UNICO-int.ritard.iscriz.-art.20 DPR 602/73</t>
  </si>
  <si>
    <t>Ueberschuss Ersatzst.Feld RT UNICO-Zins.versp.Eintrag.-Art.20DPR602/73</t>
  </si>
  <si>
    <t>Tassa frequenza mensa</t>
  </si>
  <si>
    <t>Mensagebuehr</t>
  </si>
  <si>
    <t>Imp.sost.dovuta su plusv.delle partecipaz.-art14,c7,dl 461/97-capitale</t>
  </si>
  <si>
    <t>Ersatzst. Mehrwert der Beteiligungen-Art.14,Abs.7,G.D.461/97-Kapital</t>
  </si>
  <si>
    <t>Imp.sost.dovuta su plusv.delle partecipaz.- art14,c.7,d.l. 461/97-sanz</t>
  </si>
  <si>
    <t>Ersatzst. Mehrwert der Beteiligungen-Art.14,Abs.7,G.D.461/97-Strafen</t>
  </si>
  <si>
    <t>Ecced.imp.sost.quadro rt UNICO-sanz.rit.omessi vers.art.13 d.l. 471/97</t>
  </si>
  <si>
    <t>Uebersch.Ersatzst.FeldRT UNICO-Strafe versp/unterl.Zahl.Art.13GD471/97</t>
  </si>
  <si>
    <t>Registro ILOR versata per delega interessi</t>
  </si>
  <si>
    <t>Register mittels Auftr.Bez.ILOR Zinsen</t>
  </si>
  <si>
    <t>Registro ILOR versata per delega accessori</t>
  </si>
  <si>
    <t>Register mittels Auftr.Bez.ILOR Nebenspesen</t>
  </si>
  <si>
    <t>Registro ILOR versata per delega sanz. pecun.</t>
  </si>
  <si>
    <t>Register mittels Auftr.Bez.ILOR Geldstrafe</t>
  </si>
  <si>
    <t>Registro ILOR versata per delega</t>
  </si>
  <si>
    <t>Register mittels Auftr.Bez.ILOR</t>
  </si>
  <si>
    <t>Schlachtgebuehren</t>
  </si>
  <si>
    <t>Interessi e diritti di macellazione</t>
  </si>
  <si>
    <t>Zinsen Schlachtgebuehren</t>
  </si>
  <si>
    <t>Imp.sost.premi non impon.imp.val.aggiunto-int.rit.isc.art20 DPR 602/73</t>
  </si>
  <si>
    <t>Ersatzst.-Praemien n. MwSt unterw.-Zins.versp.Eintr.-Art.20 DPR602/73</t>
  </si>
  <si>
    <t>Diritti sopralluogo ai passi carrabili</t>
  </si>
  <si>
    <t>Gebuehren Lokalaugenschein Durchfahrten</t>
  </si>
  <si>
    <t>Manutenzione strade</t>
  </si>
  <si>
    <t>Instandhaltung von Strassen</t>
  </si>
  <si>
    <t>Imp.sost.estromis.beni imm.strum.impr.indiv.(ury)-int.art20 DPR 602/73</t>
  </si>
  <si>
    <t>Ersatzst.Imm.Gueter Einzeluntern.(URY)-Zins.ver.Eintr.-Art.20DPR602/73</t>
  </si>
  <si>
    <t>Imp.sost.estromis.beni imm.strum.impr.indiv.(ury)-sanz.art13 dl 471/97</t>
  </si>
  <si>
    <t>Ersatzst.Imm.Gueter Einzeluntern.(URY)-Strafe.unt.Zahl-Art.13 GD471/97</t>
  </si>
  <si>
    <t>I.V.A su generi diversi</t>
  </si>
  <si>
    <t>MwSt. auf andere Erzeugnisse</t>
  </si>
  <si>
    <t>Imp.sost.IRPEF,IRPEG,IRAP-reg.mag.l.488/99(urs)IRPEF-int.D.P.R.602/73</t>
  </si>
  <si>
    <t>Ersatzst.IRPEF,IRPEG,IRAP-G.488/99(URS)-Zins.ve.Eintr.-Art.20DPR602/73</t>
  </si>
  <si>
    <t>Imposta sostitutiva-premi non imponibili imposta sul valore aggiunto</t>
  </si>
  <si>
    <t>Ersatzsteuer-nicht steuerbare Praemien Mehrwertsteuer</t>
  </si>
  <si>
    <t>Imp.sost.premi non impon.imp.val. agg.-sanz.rit/om ver.art13 dl 471/97</t>
  </si>
  <si>
    <t>Ersatzst-Praemien n.MwSt unterw.-Strafe-versp/unter.Zahl.Art13GD471/97</t>
  </si>
  <si>
    <t>Tassa portuale ex art.2 dpr  n.107 2009 merci imb. e sbarc</t>
  </si>
  <si>
    <t>Hafentaxe lt. Art. 2 DPR 107/09 versch. Güter</t>
  </si>
  <si>
    <t>Imp.sost. estromissione beni immob. strumentali impresa individ.(ury)</t>
  </si>
  <si>
    <t>Ersatzsteuer Ausschluss Instr.Imm.Gueter des Einzelunternehmens (URY)</t>
  </si>
  <si>
    <t>Imp.sost.IRPEF,IRPEG,IRAP-reg.magaz.art7c.11l.b-12 l488/99(urs)IRPEF</t>
  </si>
  <si>
    <t>Ersatzst.IRPEF,IRPEG,IRAP-R.Lager Art.7 Abs.11/B+12G.488/99(URS)IRPEF</t>
  </si>
  <si>
    <t>Imp.sost.IRPEF,IRPEG,IRAP-reg.mag.l488/99(urs)IRPEF-sanz.d.l.471/97</t>
  </si>
  <si>
    <t>Ersatzste.-Lager-G.488/99(URS)IRPEF-Strafe unterl.Zahl.Art.13GV471/97</t>
  </si>
  <si>
    <t>Imposta di consumo</t>
  </si>
  <si>
    <t>Konsumsteuer</t>
  </si>
  <si>
    <t>Regol.magaz.art.7c11let.a l.488/99(urs)iva-int.rit.isc.art20DPR 602/73</t>
  </si>
  <si>
    <t>Lager Art.7 A.11/A G.488/99(URS)MwSt-Zins.versp.Eintr-Art.20 DPR602/73</t>
  </si>
  <si>
    <t>Regol.magaz.art7c11let.a l488/99(urs)iva-san.rit/om.ver.art13 dl471/97</t>
  </si>
  <si>
    <t>Lager Art.7 A.11/A G.488/99(URS)MwSt-Strafe unter.Zahl.Art.13GD471/97</t>
  </si>
  <si>
    <t>Quota semestre</t>
  </si>
  <si>
    <t>Semesteranteil</t>
  </si>
  <si>
    <t>Regolarizzazione di magaz. art.7 c.11 lett.a legge 488/99(urs) I.V.A.</t>
  </si>
  <si>
    <t>Regelung Lager Art.7 Abs.11 Buchst.A Gesetz 488/99 (URS) MwSt</t>
  </si>
  <si>
    <t>Tassa ancoraggio ex art. 1 dpr.107-09 su stazza netta navi</t>
  </si>
  <si>
    <t>Ankerplatzgebühren lt. Art. 1 DPR 107/09 auf Nettogröße Schiff</t>
  </si>
  <si>
    <t>Registro recup.crediti interessi-Sicilia</t>
  </si>
  <si>
    <t>Register Einbringung Guthaben Zinsen - Sizilien</t>
  </si>
  <si>
    <t>Registro recup.crediti accessori-Sicilia</t>
  </si>
  <si>
    <t>Register Einbringung Guthaben  Nebenspesen - Sizilien</t>
  </si>
  <si>
    <t>Registro recup. crediti sanz. pecun. -Sicilia</t>
  </si>
  <si>
    <t>Register Einbringung Guthaben  Geldstrafe-Sizilien</t>
  </si>
  <si>
    <t>Regol. magazzino art.7 co.11 lett.a) l.488/99 (urs) IVA-int di rateaz.</t>
  </si>
  <si>
    <t>Regel.Magazin Art.7 Abs.11 Buchst.A Ges.488/99 (URS) MwSt-Zinsen Raten</t>
  </si>
  <si>
    <t>Registro recup. crediti - Sicilia</t>
  </si>
  <si>
    <t>Register Einbringung Guthaben -Sizilien</t>
  </si>
  <si>
    <t>Quota certificati</t>
  </si>
  <si>
    <t>Anteil Bescheinigungen</t>
  </si>
  <si>
    <t>Quota consumo</t>
  </si>
  <si>
    <t>Konsumanteil</t>
  </si>
  <si>
    <t>Quote dovute da nuclei familiari</t>
  </si>
  <si>
    <t>Von Familienmitgliedern geschuldete Anteile</t>
  </si>
  <si>
    <t>Maggiore imposta IRPEF-rideterminazione del reddito agevolato - sanz.</t>
  </si>
  <si>
    <t>Mehrsteuer IRPEF-Neufestsetzung des Beguenstigten Einkommens-Strafe</t>
  </si>
  <si>
    <t>Interessi di sospensione addizionale comunale</t>
  </si>
  <si>
    <t>Aussetzungszinsen Gemeindesteuer</t>
  </si>
  <si>
    <t>Quota abbonamento</t>
  </si>
  <si>
    <t>Abonnementsanteil</t>
  </si>
  <si>
    <t>Quote varie</t>
  </si>
  <si>
    <t>verschiedene Anteile</t>
  </si>
  <si>
    <t>Contributo stoccaggio rif.sol.urb.</t>
  </si>
  <si>
    <t>Beitrag Lagerung von Muell</t>
  </si>
  <si>
    <t>Contributi INPS somme aggiuntive</t>
  </si>
  <si>
    <t>NISF-Beitraege Zusatzbetraege</t>
  </si>
  <si>
    <t>Contributi IVS proporzionali artigianati - imposta</t>
  </si>
  <si>
    <t>Proporzionale IAH-Beitraege Handwerker - Steuer</t>
  </si>
  <si>
    <t>Contributi IVS proporzionali commercianti  - imposta</t>
  </si>
  <si>
    <t>Proporzionale IAH-Beitraege Kaufleute - Steuer</t>
  </si>
  <si>
    <t>Dogane - somme incamerate latte in polvere</t>
  </si>
  <si>
    <t>Zoll-Einzug v. Michlpulverbetraegen</t>
  </si>
  <si>
    <t>Contributi IVS proporzionali gest.separata professionisti - imposta</t>
  </si>
  <si>
    <t>Proporzionale IAH-Beitraege getrennte Verwaltung Freiberufler - Steuer</t>
  </si>
  <si>
    <t>Recupero credito - contributi previdenziali quadro rx sezione II</t>
  </si>
  <si>
    <t>Einbringung Guthaben - Vorsorgebeitraege Abschnitt RX Sekion II</t>
  </si>
  <si>
    <t>Interessi rateazione contributi INPS art. 32 bis dl 185/2008</t>
  </si>
  <si>
    <t>Zinsen Ratenaufteilung NISF-Beitraege Art. 32 bis GD 185/2008</t>
  </si>
  <si>
    <t>Interessi di mora omesso versamento contrib. IVS eccedenti il minimale</t>
  </si>
  <si>
    <t>Verzugszinsen n,getaet.Zahlung v.den Mindestbetr.uebersteig.IAH-Beitr.</t>
  </si>
  <si>
    <t>Registro residui attivi interessi</t>
  </si>
  <si>
    <t>Register Aktivrestbestand Zinsen</t>
  </si>
  <si>
    <t>Contributi IVS proporzionali - imposta</t>
  </si>
  <si>
    <t>Proporzionale IAH-Beitraege - Steuer</t>
  </si>
  <si>
    <t>Registro residui attivi accessori</t>
  </si>
  <si>
    <t>Register Aktivrestbestand Nebenspesen</t>
  </si>
  <si>
    <t>Registro residui attivi sanzione pecuniaria</t>
  </si>
  <si>
    <t>Register Aktivrestbestand Geldstrafe</t>
  </si>
  <si>
    <t>Registro residui attivi</t>
  </si>
  <si>
    <t>Register Aktivrestbestand</t>
  </si>
  <si>
    <t>Retta di mantenimento di inabili</t>
  </si>
  <si>
    <t>Beitrag zur Erhaltung v.Arbeitsunfaehigen</t>
  </si>
  <si>
    <t>Prestazioni veterinarie</t>
  </si>
  <si>
    <t>Tieraertzliche Leistungen</t>
  </si>
  <si>
    <t>Visite a dipendenti</t>
  </si>
  <si>
    <t>Untersuchungen an Angestellten</t>
  </si>
  <si>
    <t>Interessi su prestazioni veterinarie</t>
  </si>
  <si>
    <t>Zinsen auf tieraerztliche Leistungen</t>
  </si>
  <si>
    <t>Maggiorazione spese prestazioni veterinarie</t>
  </si>
  <si>
    <t>Spesenzuschl.tieraerztliche Leistungen</t>
  </si>
  <si>
    <t>Dogane - contributo sugli oli lubrificanti</t>
  </si>
  <si>
    <t>Zoll-Beitrag auf Schmieroele</t>
  </si>
  <si>
    <t>Registro recuperi e rimb.interessi-Sicilia</t>
  </si>
  <si>
    <t>Register Einbr.und Rueckzahl. Zinsen - Sizilien</t>
  </si>
  <si>
    <t>Registro recuperi e rimb.accessori-Sicilia</t>
  </si>
  <si>
    <t>Register Einbr.und Rueckzahl. Nebenspesen - Sizilien</t>
  </si>
  <si>
    <t>Registro recuperi e rimborsi sanz.pec-Sicilia</t>
  </si>
  <si>
    <t>Register Einbr.und Rueckzahl.Geldstrafe -Sizilien</t>
  </si>
  <si>
    <t>Register Einbr.und Rueckzahl. Geldstrafe- Sizilien</t>
  </si>
  <si>
    <t>Registro recuperi e rimborsi - Sicilia</t>
  </si>
  <si>
    <t>Register Einbr.und Rueckzahl.-Sizilien</t>
  </si>
  <si>
    <t>Manutenzione acquedotto</t>
  </si>
  <si>
    <t>Instandhaltung Wasserleitung</t>
  </si>
  <si>
    <t>Interessi su manutenzione acquedotto</t>
  </si>
  <si>
    <t>Zinsen Instandhaltung Wasserleitung</t>
  </si>
  <si>
    <t>Quote di canoni di affitto</t>
  </si>
  <si>
    <t>Mietzinsanteil</t>
  </si>
  <si>
    <t>Interessi su canoni di affitto</t>
  </si>
  <si>
    <t>Zinsen auf Mietzinsanteil</t>
  </si>
  <si>
    <t>Zoll-Verbrauchsst.elektr. Energie Quote Zustaendigk.Region Sardinien</t>
  </si>
  <si>
    <t>Impiantistica e sicurezza lav. U.S.L.</t>
  </si>
  <si>
    <t>Anlagen und Arbeitssicherheit Sanitaetseinh.</t>
  </si>
  <si>
    <t>Int. impiant. sicurezza lav. U.S.L.</t>
  </si>
  <si>
    <t>Zinsen Anlagen u.Arbeitssicherheit Sanit.Einh</t>
  </si>
  <si>
    <t>Zoll Zinsen Verbrauchsst.elektrische Energie Quote Region Sardinien</t>
  </si>
  <si>
    <t>Addizionale comunale all'IRPEF - interessi di rateazione</t>
  </si>
  <si>
    <t>Gemeindezusatzsteuer zur IRPEF - Zinsen auf Ratenzahlung</t>
  </si>
  <si>
    <t>Sopratassa merci sbarcate-imbarcate nei porti prev. da art5 c8 l84/94</t>
  </si>
  <si>
    <t>Steuerzuschlag Waren in Haefen aus-/eingeladen lt.Art.5 Abs.8 G.84/94</t>
  </si>
  <si>
    <t>Registro versam.titolo d'acconto interessi</t>
  </si>
  <si>
    <t>Register Einzahl.Akonto Zinsen</t>
  </si>
  <si>
    <t>Registro versam.titolo d'acconto accessori</t>
  </si>
  <si>
    <t>Register Einzahl.Akonto Nebenspesen</t>
  </si>
  <si>
    <t>Registro versam.titolo d'acconto sanz. pecun.</t>
  </si>
  <si>
    <t>Register Einzahl.Akonto Geldstrafe</t>
  </si>
  <si>
    <t>Registro versam. titolo d'acconto</t>
  </si>
  <si>
    <t>Register Einzahlung Akonto</t>
  </si>
  <si>
    <t>Registro imp. e pen.tit.d'acconto interessi</t>
  </si>
  <si>
    <t>Register Steuer u.Strafe Akotoeinz.Zinsen</t>
  </si>
  <si>
    <t>Registro imp. e pen.tit.d'acconto accessori</t>
  </si>
  <si>
    <t>Register Steuer u.Strafe Akotoeinz.Nebenspesen</t>
  </si>
  <si>
    <t>Registro imposta e pen.tit.d'acconto sanz.pec</t>
  </si>
  <si>
    <t>Register Steuer u.Strafe Akotoeinz.Geldstrafe</t>
  </si>
  <si>
    <t>Registro imposta e pen.tit. d'acconto</t>
  </si>
  <si>
    <t>Register Steuer u.Strafe Akotoeinzahlung</t>
  </si>
  <si>
    <t>Addizionale comunale all'IRPEF enti locali-sostituti di imposta</t>
  </si>
  <si>
    <t>Gemeindezusatzsteuer auf IRPEF Lokalkoerpersch.-Steuersubstitute</t>
  </si>
  <si>
    <t>Addiz.com.IRPEF enti locali-sost.imp.-int.rit.iscr.-art.20 DPR 602/73</t>
  </si>
  <si>
    <t>Gem.Zusatzst.IRPEF lok.K.-Steuersub-Zins.versp.Eintr.-Art.20 DPR602/73</t>
  </si>
  <si>
    <t>Addiz.com.IRPEF enti locali-sost.imp.sanz.rit.om.vers.art13 d.l.471/97</t>
  </si>
  <si>
    <t>Gem.Zusatzst.IRPEF lok.K.-Steuersub.-Strafe unterl.Zahl.Art13 GD471/97</t>
  </si>
  <si>
    <t>Addizionale comunale all'IRPEF enti locali-autotassazione</t>
  </si>
  <si>
    <t>Gemeindezusatzsteuer auf IRPEF Lokalkoerpersch.-Selbstbesteuerung</t>
  </si>
  <si>
    <t>Addiz.com.IRPEF enti loc-autotass.int.rit.iscriz.art.20 D.P.R. 602/73</t>
  </si>
  <si>
    <t>Gem.Zusatzst.IRPEF lok.K.-Selbstbest.-Zins.versp.Eintr.Art.20DPR602/73</t>
  </si>
  <si>
    <t>Addiz.com.IRPEF enti locali-autotass-sanz.rit.om.vers.art13 dl 471/97</t>
  </si>
  <si>
    <t>Gem.Zusatzst.IRPEF lok.K-Selbstbest.-Strafe unterl.Zahl.Art.13GD471/97</t>
  </si>
  <si>
    <t>Addiz. all'IRPEF-enti locali-trattenuta sostituto imposta - mod. 730</t>
  </si>
  <si>
    <t>Zusatzsteuer IRPEF-Lokalkoerpersch.-Einbehalt des Substituts-Fbl.730</t>
  </si>
  <si>
    <t>Addiz.all'IRPEF-enti locali-tratt.sost.imp-int.rit.iscriz.DPR. 602/73</t>
  </si>
  <si>
    <t>Zusatzst.IRPEF lok.K-Einb.Steuersub.-Zins.versp.Eintr.-Art.20DPR602/73</t>
  </si>
  <si>
    <t>Addiz.IRPEF-enti loc-tratt.sost.imp-M.730-sanz.rit.om.vers.d.l.471/97</t>
  </si>
  <si>
    <t>Zusatzst.IRPEF-Einbehalt Subst.-Fbl.730-Strafe.un.Zahl.Art..13GV471/97</t>
  </si>
  <si>
    <t>Registro prov.sanz.propag.pubbl.interessi</t>
  </si>
  <si>
    <t>Register Einn.Strafe oeff.Werbung Zinsen</t>
  </si>
  <si>
    <t>Registro prov.sanz.propag.pubbl.accessori</t>
  </si>
  <si>
    <t>Register Einn.Strafe oeff.Werbung Nebenspesen</t>
  </si>
  <si>
    <t>Registro prov.sanz.propag.pubbl. sanz. pecun.</t>
  </si>
  <si>
    <t>Register Einn.Strafe oeff.Werbung Geldstrafe</t>
  </si>
  <si>
    <t>Registro prov.sanz.propag.pubbl.</t>
  </si>
  <si>
    <t>Register Einn.Strafe oeff.Werbung</t>
  </si>
  <si>
    <t>Addizionale comunale all'IRPEF - art.36/ter D.P.R. 600/73 - imposta</t>
  </si>
  <si>
    <t>Gemeindezusatzsteuer zur IRPEF - Art.36/TER D.P.R.600/73 - Steuer</t>
  </si>
  <si>
    <t>Addizionale comunale all'IRPEF - art.36/ter D.P.R. 600/73 - interessi</t>
  </si>
  <si>
    <t>Gemeindezusatzsteuer zur IRPEF - Art.36/TER D.P.R.600/73 - Zinsen</t>
  </si>
  <si>
    <t>Addizionale comunale all'IRPEF - art.36/ter D.P.R. 600/73 - sanzione</t>
  </si>
  <si>
    <t>Gemeindezusatzsteuer zur IRPEF - Art.36/TER D.P.R.600/73 - Strafe</t>
  </si>
  <si>
    <t>Imp.sost.redditi rivalutazione TFR dovuta da percettore</t>
  </si>
  <si>
    <t>Einkommensersatzsteuer Neubewert.Abfertigung geschuldet v.Empfaenger</t>
  </si>
  <si>
    <t>Imp.sost.redditi rivalutazione TFR dovuta da sostituto</t>
  </si>
  <si>
    <t>Einkommensersatzsteuer Neubewert.Abfertigung geschuldet v.Substitut</t>
  </si>
  <si>
    <t>Imp.sost.redditi rivalutazione TFR dovuta da sostituto-interessi</t>
  </si>
  <si>
    <t>Einkommensersatzsteuer Neubewert.Abfertig. geschuld.v.Substitut-Zinsen</t>
  </si>
  <si>
    <t>Imp.sost.redditi rivalutazione TFR dovuta da sostituto-sanzione</t>
  </si>
  <si>
    <t>Einkommensersatzsteuer Neubewert.Abfertig. geschuld.v.Substitut-Strafe</t>
  </si>
  <si>
    <t>Saldo imp.sost.redditi deriv.rivalut. TFR versata da sostituto imp.</t>
  </si>
  <si>
    <t>Saldo Ersatzst.Einkommen aus Aufw.Abfertigung eingez. von Steuersub.</t>
  </si>
  <si>
    <t>Saldo imp.sost redditi deriv. rivalut.TFR versata da sost.-inter.</t>
  </si>
  <si>
    <t>Saldo Ersatzst.Einkommen aus Aufw.Abfertigung gez.v. Steuersub.-Zinsen</t>
  </si>
  <si>
    <t>Registro add.le ILOR saldo interessi</t>
  </si>
  <si>
    <t>Register Zusatzsteuer ILOR Saldo Zinsen</t>
  </si>
  <si>
    <t>Saldo imp.sost redditi deriv. rivalut.T.F.R. versata da sostituto sanz</t>
  </si>
  <si>
    <t>Saldo Ersatzst.Einkommen aus Aufw.Abfertigung gez.v. Steuersub.-Strafe</t>
  </si>
  <si>
    <t>Registro add.le ILOR saldo accessori</t>
  </si>
  <si>
    <t>Register Zusatzsteuer ILOR Saldo Nebenspesen</t>
  </si>
  <si>
    <t>Registro add.le ILOR saldo sanz. pecuniaria</t>
  </si>
  <si>
    <t>Register Zusatzsteuer ILOR Saldo Geldstrafe</t>
  </si>
  <si>
    <t>Registro add.le ILOR saldo</t>
  </si>
  <si>
    <t>Register Zusatzsteuer ILOR Saldo</t>
  </si>
  <si>
    <t>Imp.sost.redditi rivalutazione TFR dovuta da percettore-interessi</t>
  </si>
  <si>
    <t>Einkommensersatzsteuer Neubewert.Abfertig.geschuld.v.Empfaenger-Zinsen</t>
  </si>
  <si>
    <t>Imp.sost.redditi rivalutazione TFR dovuta da percettore-sanzione</t>
  </si>
  <si>
    <t>Einkommensersatzsteuer Neubewert.Abfertig.geschuld.v.Empfaenger-Strafe</t>
  </si>
  <si>
    <t>Imp.sost IRPEF,IRPEG regolarizz.lav.sommerso dovuta da dat.lav.-Imp.</t>
  </si>
  <si>
    <t>Ers.Steuer IRPEF,IRPEG fuer Regelung Schwarzarbeit gesch.von Arb.Geber-Steuer</t>
  </si>
  <si>
    <t>Imp.sost.IRPEF,IRPEG per regol. lav. sommerso dovuta da dat. lav.-int</t>
  </si>
  <si>
    <t>Ers.Steuer IRPEF,IRPEG f.Regel.Schwarzarbeit gesch.v. Arb.geber-Zinsen</t>
  </si>
  <si>
    <t>Imp.sost.IRPEF,IRPEG per regol.lav. sommerso dovuta da dat. lav.-sanz</t>
  </si>
  <si>
    <t>Ers.Steuer IRPEF,IRPEG f.Regel.Schwarzarbeit gesch.v. Arb.geber-Strafe</t>
  </si>
  <si>
    <t>Ecced.altre imp.vers.in eccesso quadro rx mod. U.P.F. e soc.p-imposta</t>
  </si>
  <si>
    <t>Ueberhand andere zuviel gez.Steuern Feld RX Fbl.U.P.F.+Soc.P.-Steuer</t>
  </si>
  <si>
    <t>Ecced.altre imp.vers.in eccesso quadro rx mod. U.P.F. e soc.p.-inter.</t>
  </si>
  <si>
    <t>Ueberhand andere zuviel gez.Steuern Feld RX Fbl.U.P.F.+Soc.P.-Zinsen</t>
  </si>
  <si>
    <t>Ecced.altre imp.vers.in eccesso quadro rx mod U.P.F. e soc.p-sanzione</t>
  </si>
  <si>
    <t>Ueberhand andere zuviel gez.Steuern Feld RX Fbl.U.P.F.+Soc.P.-Strafe</t>
  </si>
  <si>
    <t>Registro add.le ILOR acconto interessi</t>
  </si>
  <si>
    <t>Register Zusatzsteure ILOR Akonto Zinsen</t>
  </si>
  <si>
    <t>Imp.sost. imposte sui redd.su riserva e fondi in sosp.d' imp.-imposta</t>
  </si>
  <si>
    <t>Ers.Steuer von Einkommenssteuern auf Reserve+Fonds-Steuer</t>
  </si>
  <si>
    <t>Imp. sost.imposte sui redditi su riserva e fondi in sosp.d' imp.-int.</t>
  </si>
  <si>
    <t>Ers.Steuer von Einkommenssteuern auf Reserve+Fonds-Zinsen</t>
  </si>
  <si>
    <t>Registro add.le ILOR acconto accessori</t>
  </si>
  <si>
    <t>Register Zusatzsteuer ILOR Akonto Nebensp.</t>
  </si>
  <si>
    <t>Registro add.le ILOR acconto-sanz. pecuniaria</t>
  </si>
  <si>
    <t>Register Zusatzsteuer ILOR Akonto Geldstr.</t>
  </si>
  <si>
    <t>Registro add.le ILOR acconto sanz. pecuniaria</t>
  </si>
  <si>
    <t>Registro add.le ILOR acconto</t>
  </si>
  <si>
    <t>Register Zusatzsteuer ILOR Akonto</t>
  </si>
  <si>
    <t>Imp.sost.di imp.sui redditi su riserva e fondi in sosp. d' imp. sanz.</t>
  </si>
  <si>
    <t>Ers.Steuer von Einkommenssteuern auf Reserve+Fonds-Strafe</t>
  </si>
  <si>
    <t>Imp.sost. IRPEF per nuove iniz..ve imprend. e lav. autonomo-imposta</t>
  </si>
  <si>
    <t>Ers.Steuer der IRPEF fuer neue Untern.Initiativen+Selbst.Arbeit-Steuer</t>
  </si>
  <si>
    <t>Imp.sost. IRPEF per nuove iniz..ve imprend. e lav. autonomo-interessi</t>
  </si>
  <si>
    <t>Ers.Steuer der IRPEF fuer neue Untern.Initiativen+Selbst.Arbeit-Zinsen</t>
  </si>
  <si>
    <t>Imp.sost. IRPEF per nuove iniz..ve imprend. e lav. autonomo-sanzione</t>
  </si>
  <si>
    <t>Ers.Steuer der IRPEF fuer neue Untern.Initiativen+Selbst.Arbeit-Strafe</t>
  </si>
  <si>
    <t>Imp.sost.IRPEF per sogg.che si avvalgono del regime ag.att.marg. imp.</t>
  </si>
  <si>
    <t>Ers.Steuer IRPEF fuer Subj.die die Beguenst.Regel.Randakt.benutzen-Steuer</t>
  </si>
  <si>
    <t>Imp.sost.IRPEF sogg. che si avvalgono del regime ag.att. marg.-inter.</t>
  </si>
  <si>
    <t>Ers.Steuer IRPEF fuer Subj.die die Beguenst.Regel.Randakt.benutzen-Zinsen</t>
  </si>
  <si>
    <t>Imp. sost. IRPEF sogg.che si avvalgono regime ag.att.marg.-sanzione</t>
  </si>
  <si>
    <t>Ers.Steuer IRPEF fuer Subj.die die Beguenst.Regel.Randakt.benutzen-Strafe</t>
  </si>
  <si>
    <t>Maggiore imposta IRPEF-rideterminazione del reddito agevolato-imposta</t>
  </si>
  <si>
    <t>Mehrsteuer IRPEF-Neufestsetzung des Beguenstigten Einkommens-Steuer</t>
  </si>
  <si>
    <t>Registro rit.acconto persone giur.interessi</t>
  </si>
  <si>
    <t>Register Steuereinbehalt jurist.Pers.Zinsen</t>
  </si>
  <si>
    <t>Magg.re imposta IRPEF rideterminazione del redd. agevolato interessi</t>
  </si>
  <si>
    <t>Mehrsteuer IRPEF-Neufestsetzung des Beguenstigten Einkommens-Zinsen</t>
  </si>
  <si>
    <t>Registro rit.acc.persone giur.accessori</t>
  </si>
  <si>
    <t>Register Steuereinbehalt jurist.Pers.Nebensp.</t>
  </si>
  <si>
    <t>Registro rit.acconto persone giur. sanz. pec.</t>
  </si>
  <si>
    <t>Register Steuereinbehalt jurist.Pers.Geldstr.</t>
  </si>
  <si>
    <t>Registro rit. acconto persone giur.</t>
  </si>
  <si>
    <t>Register Steuereinbehalt jurist.Pers.</t>
  </si>
  <si>
    <t>Interessi di sospensione. addizionale regionale e IRAP</t>
  </si>
  <si>
    <t>Aussetzungszinsen. Regionale Zusatzsteuer und IRAP</t>
  </si>
  <si>
    <t>Fitti attivi</t>
  </si>
  <si>
    <t>Aktiver Mietzins</t>
  </si>
  <si>
    <t>Canoni accessi stradali</t>
  </si>
  <si>
    <t>Zufahrtsgebuehren</t>
  </si>
  <si>
    <t>Entrate patr. della Provincia</t>
  </si>
  <si>
    <t>Vermoegenseinkuenfte der ProvinzNZ</t>
  </si>
  <si>
    <t>Costo della notifica degli atti</t>
  </si>
  <si>
    <t>Kosten der Aktenzustellung</t>
  </si>
  <si>
    <t>Registro entrate Min.Grazia e G.interessi</t>
  </si>
  <si>
    <t>Register Einnahm.Justizmin.Zinsen</t>
  </si>
  <si>
    <t>Registro entrate Min.Grazia e G.accessori</t>
  </si>
  <si>
    <t>Register Einnahm.Justizmin.Nebenspesen</t>
  </si>
  <si>
    <t>Registro entrate Min.Grazia e G. sanz. pecun.</t>
  </si>
  <si>
    <t>Register Einnahm.Justizmin.Geldstrafe</t>
  </si>
  <si>
    <t>Registro entrate Min. Grazia e G.</t>
  </si>
  <si>
    <t>Register Einnahmen Justizministerium</t>
  </si>
  <si>
    <t>Recupero crediti E.C.A.</t>
  </si>
  <si>
    <t>Einbringung Guthaben G.F.S.</t>
  </si>
  <si>
    <t>Smaltimento grassi lavorazione carni</t>
  </si>
  <si>
    <t>Entsorgung Fette a.Fleischverarbeitung</t>
  </si>
  <si>
    <t>Interessi smaltimento grassi lav.carni</t>
  </si>
  <si>
    <t>Zinsen Entsorgung Fette a.Fleischverarbeit.</t>
  </si>
  <si>
    <t>Tassa di posteggio</t>
  </si>
  <si>
    <t>Parkplatzgebuehr</t>
  </si>
  <si>
    <t>Interessi tassa di posteggio</t>
  </si>
  <si>
    <t>Zinsen auf Parkplatzgebuehr</t>
  </si>
  <si>
    <t>Dogane - recupero di spese di giustizia</t>
  </si>
  <si>
    <t>Zoll - Einbringung Gerichtsspesen</t>
  </si>
  <si>
    <t>Registro proventi infraz.interessi</t>
  </si>
  <si>
    <t>Register Einnahmen Vergehen Zinsen</t>
  </si>
  <si>
    <t>Registro proventi infraz.accesssori</t>
  </si>
  <si>
    <t>Register Einnahmen Vergehen Nebenspesen</t>
  </si>
  <si>
    <t>Registro proventi infraz.pena pec.</t>
  </si>
  <si>
    <t>Register Einnahmen Vergehen Geldstrafe</t>
  </si>
  <si>
    <t>Registro proventi infraz.soprat.</t>
  </si>
  <si>
    <t>Register Einnahmen Vergehen Aufschl.</t>
  </si>
  <si>
    <t>Register Einnahmen Vergehen</t>
  </si>
  <si>
    <t>Dogane - risarcimento danni</t>
  </si>
  <si>
    <t>Zoll - Schadensersats</t>
  </si>
  <si>
    <t>Registro entrate Min.Interno interessi</t>
  </si>
  <si>
    <t>Register Einnahmen Innenministerium Zinsen</t>
  </si>
  <si>
    <t>Registro entrate Min.Interno accessori</t>
  </si>
  <si>
    <t>Register Einnahmen Innenministerium Nebenspesen</t>
  </si>
  <si>
    <t>Registro entrate Min.Interno sanz. pecuniaria</t>
  </si>
  <si>
    <t>Register Einnahmen Innenministerium Geldstr.</t>
  </si>
  <si>
    <t>Registro entrate Min. Interno</t>
  </si>
  <si>
    <t>Register Einnahmen Innenministerium</t>
  </si>
  <si>
    <t>Registro diritti cancelleria interessi</t>
  </si>
  <si>
    <t>Register Kanzleigebuehr Zinsen</t>
  </si>
  <si>
    <t>Registro diritti cancelleria accessori</t>
  </si>
  <si>
    <t>Register Kanzleigebuehr Nebenspesen</t>
  </si>
  <si>
    <t>Registro diritti cancelleria sanz. pecuniaria</t>
  </si>
  <si>
    <t>Register Kanzleigebuehr Geldstrafe</t>
  </si>
  <si>
    <t>Registro diritti cancelleria</t>
  </si>
  <si>
    <t>Register Kanzleigebuehr</t>
  </si>
  <si>
    <t>Registro somme pers.le militare interessi</t>
  </si>
  <si>
    <t>Register Betr.Militaerpersonal Zinsen</t>
  </si>
  <si>
    <t>Registro somme pers.le militare accessori</t>
  </si>
  <si>
    <t>Register Betr.Militaerpersonal Nebenspesen</t>
  </si>
  <si>
    <t>Registro somme pers.le militare sanz. pecun.</t>
  </si>
  <si>
    <t>Register Betr.Militaerpersonal Geldstr.</t>
  </si>
  <si>
    <t>Registro somme pers.le militare</t>
  </si>
  <si>
    <t>Register Betr.Militaerpersonal</t>
  </si>
  <si>
    <t>Imposta sostitutiva d.lgs. n.358/97</t>
  </si>
  <si>
    <t>Ersatzsteuer leg.D. NR.358/97</t>
  </si>
  <si>
    <t>Imposta sostitutiva d.lgs. n.358/97 - interessi</t>
  </si>
  <si>
    <t>Ersatzsteuer leg.D. NR.358/97 - Zinsen</t>
  </si>
  <si>
    <t>Imposta sostitutiva d.lgs. n.358/97 - sanzioni</t>
  </si>
  <si>
    <t>Ersatzsteuer leg.D. NR.358/97 - Strafen</t>
  </si>
  <si>
    <t>Registro prov.contravv. e pene p.interessi</t>
  </si>
  <si>
    <t>Register Einn.Verstoesse u. Geldstr. Zinsen</t>
  </si>
  <si>
    <t>Registro prov.contravv. e pene p.accessori</t>
  </si>
  <si>
    <t>Register Einn.Verstoesse u. Geldstr. Nebensp.</t>
  </si>
  <si>
    <t>Registro prov.contravv. e sanz. pecuniarie</t>
  </si>
  <si>
    <t>Register Einn.Verstoesse u. Geldstrafe</t>
  </si>
  <si>
    <t>Registro prov.contravv. e pene p. sanz. pecun</t>
  </si>
  <si>
    <t>Register Einn.Verstoesse u. Geldstr.-Geldstrafe</t>
  </si>
  <si>
    <t>Registro prov.contravv. e pene p.</t>
  </si>
  <si>
    <t>Registro entrate Min.Difesa interessi</t>
  </si>
  <si>
    <t>Register Einnahm. Verteidigungsmin. Zinsen</t>
  </si>
  <si>
    <t>Registro entrate Min.Difesa accessori</t>
  </si>
  <si>
    <t>Register Einnahm. Verteidigungsmin.Nebensp.</t>
  </si>
  <si>
    <t>Registro entrate Min.Difesa sanz. pecuniaria</t>
  </si>
  <si>
    <t>Register Einnahm. Verteidigungsmin.Geldstr.</t>
  </si>
  <si>
    <t>Registro entrate Min. Difesa</t>
  </si>
  <si>
    <t>Register Einnahm. Verteidigungsministerium</t>
  </si>
  <si>
    <t>Sanz.decadenza rateaz.tributi erariali dlgs 218/97 e dlgs 546/92</t>
  </si>
  <si>
    <t>Str. Verf. Ratenz. Staatsabg. GvD 218/97 und GvD 546/92</t>
  </si>
  <si>
    <t>Sanz. decadenza rateaz.addiz. comunale irperf dlgs 218/97,dlgs 546/92</t>
  </si>
  <si>
    <t>Str. Verf. Ratenz. IRPEF-Gem.Zuschl. GvD 218/97 und GvD 546/92</t>
  </si>
  <si>
    <t>Sanz. decadenza rateaz.Addiz. Regionale IRPEF dlgs 218/97,dlgs 546/92</t>
  </si>
  <si>
    <t>Str. Verf. Ratenz. IRPEF-Reg.Zuschl. GvD 218/97 und GvD 546/92</t>
  </si>
  <si>
    <t>Sanz. per decadenza rateaz. IRAP dlgs 218/97, dlgs 546/92</t>
  </si>
  <si>
    <t>Str. Verf. Ratenz. IRAP GvD 218/97 und GvD 546/92</t>
  </si>
  <si>
    <t>Registro prov.infraz.boschi e terr.interessi</t>
  </si>
  <si>
    <t>Register Einnahm.Vergehen Waelder+Gruende Zinsen</t>
  </si>
  <si>
    <t>Registro prov.infraz.boschi e terr.accessori</t>
  </si>
  <si>
    <t>Register Einnahm.Vergeh.Waelder+Gruend.Zusatzspesen</t>
  </si>
  <si>
    <t>Registro prov.infraz.boschi e terr.pena pec.</t>
  </si>
  <si>
    <t>Register Einnahm.Vergeh.Waelder+Gruend.Geldstrafe</t>
  </si>
  <si>
    <t>Registro prov.infraz.boschi e terr.soprat.</t>
  </si>
  <si>
    <t>Register Einnahm.Vergeh.Waelder+Gruend.Aufschl.</t>
  </si>
  <si>
    <t>Registro  prov.infraz. boschi e terr.</t>
  </si>
  <si>
    <t>Register Einnahm.Vergeh.Waelder+Gruende</t>
  </si>
  <si>
    <t>Registro entrate Min.Agric.interessi</t>
  </si>
  <si>
    <t>Register Einnahm.Landwirtsch.Min. Zinsen</t>
  </si>
  <si>
    <t>Registro entrate Min.Agric.accessori</t>
  </si>
  <si>
    <t>Register Einnahm.Landwirtsch.Min. Nebensp.</t>
  </si>
  <si>
    <t>Registro entrate Min. Agric. sanz. pecuniaria</t>
  </si>
  <si>
    <t>Register Einnahm.Landwirtsch.Min. Geldstr.</t>
  </si>
  <si>
    <t>Registro entrate Min.Agric.</t>
  </si>
  <si>
    <t>Register Einnahm.Landwirtschaftsministerium</t>
  </si>
  <si>
    <t>Registro somme enti privati interessi</t>
  </si>
  <si>
    <t>Register Betr. privater Koerperschaften Zinsen</t>
  </si>
  <si>
    <t>Registro somme enti privati accessori</t>
  </si>
  <si>
    <t>Register Betr. privater Koerperschaften Nebenspesen</t>
  </si>
  <si>
    <t>Registro somme enti privati sanz. pecuniaria</t>
  </si>
  <si>
    <t>Register Betr. privater Koerperschaften Geldstrafe</t>
  </si>
  <si>
    <t>Registro somme enti privati</t>
  </si>
  <si>
    <t>Register Betr. privater Koerperschaften</t>
  </si>
  <si>
    <t>Crediti comprensorio</t>
  </si>
  <si>
    <t>Guthaben Bezirk</t>
  </si>
  <si>
    <t>Interessi su crediti comprensorio</t>
  </si>
  <si>
    <t>Zinsen Guthaben Bezirk</t>
  </si>
  <si>
    <t>Crediti provincia autonoma</t>
  </si>
  <si>
    <t>Guthaben Autonome Provinz</t>
  </si>
  <si>
    <t>Interessi su crediti provincia aut.</t>
  </si>
  <si>
    <t>Zinsen Guthaben Autonome Provinz</t>
  </si>
  <si>
    <t>Registro entrate Min.Beni Cult.interessi</t>
  </si>
  <si>
    <t>Register Einn.Kulturministerium Zinsen</t>
  </si>
  <si>
    <t>Registro entrate Min.Beni Cult.accessori</t>
  </si>
  <si>
    <t>Register Einn.Kulturministerium Nebenspesen</t>
  </si>
  <si>
    <t>Registro entrate Min. Beni Cult. sanz. pecun.</t>
  </si>
  <si>
    <t>Register Einn.Kulturministerium Geldstrafe</t>
  </si>
  <si>
    <t>Registro entrate Min. Beni Cult.</t>
  </si>
  <si>
    <t>Register Einn.Kulturministerium</t>
  </si>
  <si>
    <t>Interessi su canone di concessione</t>
  </si>
  <si>
    <t>Zinsen Konzessionsgebuehr</t>
  </si>
  <si>
    <t>I.V.A. sul canone di concessione</t>
  </si>
  <si>
    <t>MwSt auf Konzessionsgebuehr</t>
  </si>
  <si>
    <t>Spese di rimozione impianti pubbl. abusivi</t>
  </si>
  <si>
    <t>Spesen f.Entfern.unerlaub.oeffentl.Anlagen</t>
  </si>
  <si>
    <t>Spese deposito e custodia impianti pubbl.</t>
  </si>
  <si>
    <t>Lager- und Verwahrungsspesen oeff. Anlagen</t>
  </si>
  <si>
    <t>I.V.A. sulle spese di rimozione e custodia</t>
  </si>
  <si>
    <t>MwSt. auf Lager- und Entfernungsspesen</t>
  </si>
  <si>
    <t>Interessi spese rimozione e custodia</t>
  </si>
  <si>
    <t>Zinsen Lager- und Entfernungsspesen</t>
  </si>
  <si>
    <t>Registro cassa naz. notariato interessi</t>
  </si>
  <si>
    <t>Register nat.Notariatskasse Zinsen</t>
  </si>
  <si>
    <t>Registro cassa naz.notariato accessori</t>
  </si>
  <si>
    <t>Register nat.Notariatskasse Nebenspesen</t>
  </si>
  <si>
    <t>Registro cassa naz.notariato sanz. pecuniaria</t>
  </si>
  <si>
    <t>Register nat.Notariatskasse Geldstrafe</t>
  </si>
  <si>
    <t>Registro cassa naz. notariato</t>
  </si>
  <si>
    <t>Register nat.Notariatskasse</t>
  </si>
  <si>
    <t>Registro ufficio tecnico erariale interessi</t>
  </si>
  <si>
    <t>Register aerarialtechnisches Amt Zinsen</t>
  </si>
  <si>
    <t>Registro ufficio tecnico erariale accessori</t>
  </si>
  <si>
    <t>Register aerarialtechnisches Amt Nebenspesen</t>
  </si>
  <si>
    <t>Registro ufficio tecnico erariale sanz. pec.</t>
  </si>
  <si>
    <t>Register aerarialtechnisches Amt Geldstrafe</t>
  </si>
  <si>
    <t>Registro ufficio tecnico erariale</t>
  </si>
  <si>
    <t>Register aerarialtechnisches Amt</t>
  </si>
  <si>
    <t>Imp.sost.risult.gest. fondi tram.interm./SICAV-art8 c1e2 dln461/97 imp</t>
  </si>
  <si>
    <t>Ersatzst.aus Fondsverw.d.Vermittler/SICAV-Art.8 A.1u.2 GD461/97 Steuer</t>
  </si>
  <si>
    <t>Imp.sost.risult.gest. fondi tram.interm./SICAV-art8 c1e2 dln461/97 int</t>
  </si>
  <si>
    <t>Ersatzst.aus Fondsverw.d.Vermittler/SICAV-Art.8 A.1u.2 GD461/97 Zinsen</t>
  </si>
  <si>
    <t>Imp.sost.risult.gest. fondi tram.interm./SICAV-art8 c1e2 dln461/97sanz</t>
  </si>
  <si>
    <t>Ersatzst.aus Fondsverw.d.Vermittler/SICAV-Art.8 A.1u.2 GD461/97 Strafe</t>
  </si>
  <si>
    <t>Imposta sost.su risultato fondi esteri art.8 c.4 d.l. 461/97 imposta</t>
  </si>
  <si>
    <t>Ersatzsteuer auf Resultat auslaend. Fonds Art. 8 Abs.4 G.D.461/97-Steuer</t>
  </si>
  <si>
    <t>Imp. sost. su risultato fondi esteri art.8 c.4 d.l. 461/97 interessi</t>
  </si>
  <si>
    <t>Ersatzsteuer auf Resultat auslaend. Fonds Art. 8 Abs.4 G.D.461/97-Zinsen</t>
  </si>
  <si>
    <t>Imposta sost.su risultato fondi esteri art.8 c.4 d.l.461/97 sanzione</t>
  </si>
  <si>
    <t>Ersatzsteuer auf Resultat auslaend. Fonds Art. 8 Abs.4 G.D.461/97-Strafe</t>
  </si>
  <si>
    <t>Registro fondo prev.pers.tasse interessi</t>
  </si>
  <si>
    <t>Register Geb.Vorsorgefond Pers.Zinsen</t>
  </si>
  <si>
    <t>Registro fondo prev.pers.tasse accessori</t>
  </si>
  <si>
    <t>Register Geb.Vorsorgefond Pers.Nebensp.</t>
  </si>
  <si>
    <t>Registro fondo prev. pers. tasse sanz. pecun.</t>
  </si>
  <si>
    <t>Register Geb.Vorsorgefond Pers.Geldstr.</t>
  </si>
  <si>
    <t>Registro fondo prev.pers. tasse</t>
  </si>
  <si>
    <t>Register Geb.Vorsorgefond Personal</t>
  </si>
  <si>
    <t>Imp.sost.IRPEF lavoratori regol.redd.lav. emersi art1 c2 lb l383/01imp</t>
  </si>
  <si>
    <t>Ersatzst. IRPEF Arbeiter Regel.Einkommen Art.1 Abs.2/B G.383/01 Steuer</t>
  </si>
  <si>
    <t>Imp.sost.IRPEF lavoratori regol.redd.lav. emersi art1 c2 lb l383/01int</t>
  </si>
  <si>
    <t>Ersatzst. IRPEF Arbeiter Regel.Einkommen Art.1 Abs.2/B G.383/01 Zinsen</t>
  </si>
  <si>
    <t>Imp.sost.IRPEF lavoratori regol.red.lav. emersi art1 c2 lb l383/01sanz</t>
  </si>
  <si>
    <t>Ersatzst. IRPEF Arbeiter Regel.Einkommen Art.1 Abs.2/B G.383/01 Strafe</t>
  </si>
  <si>
    <t>Registro ente nazionale metano interessi</t>
  </si>
  <si>
    <t>Registr nat.Methankoerperschaft Zinsen</t>
  </si>
  <si>
    <t>Registro ente nazionale metano accessori</t>
  </si>
  <si>
    <t>Registr nat.Methankoerperschaft Nebenspesen</t>
  </si>
  <si>
    <t>Registro ente nazionale metano sanz. pecun.</t>
  </si>
  <si>
    <t>Registr nat.Methankoerperschaft Geldstrafe</t>
  </si>
  <si>
    <t>Registro ente nazionale metano</t>
  </si>
  <si>
    <t>Registr nat.Methankoerperschaft</t>
  </si>
  <si>
    <t>Imp. reddito imprese estere controllate art127/bis TUIR sogg.IRPEF-imp</t>
  </si>
  <si>
    <t>Steuer Eink.kontr.auslaend.Unternehm.Art127/bis TUIR Subj.IRPEF-Steuer</t>
  </si>
  <si>
    <t>Imp. reddito imprese estere controllate art127/bis TUIR sogg.IRPEF int</t>
  </si>
  <si>
    <t>Steuer Eink.kontr.auslaend.Unternehm.Art127/bis TUIR Subj.IRPEF-Zinsen</t>
  </si>
  <si>
    <t>Registro fondo culto interessi</t>
  </si>
  <si>
    <t>Register Kultfond Zinsen</t>
  </si>
  <si>
    <t>Registro fondo culto accessori</t>
  </si>
  <si>
    <t>Register Kultfond Nebenspesen</t>
  </si>
  <si>
    <t>Registro fondo culto sanzione pecuniaria</t>
  </si>
  <si>
    <t>Register Kultfond Geldstrafe</t>
  </si>
  <si>
    <t>Registro fondo culto</t>
  </si>
  <si>
    <t>Register Kultfond</t>
  </si>
  <si>
    <t>Imp.reddito imprese estere controllate art127/bis TUIR sogg.IRPEF-sanz</t>
  </si>
  <si>
    <t>Steuer Eink.kontr.auslaend.Unternehm.Art127/bis TUIR Subj.IRPEF-Strafe</t>
  </si>
  <si>
    <t>Registro fondo benef.relig.Roma interessi</t>
  </si>
  <si>
    <t>Register Wohlfahrts-u.Relgi.Fond Rom Zinsen</t>
  </si>
  <si>
    <t>Registro fondo benef.relig.Roma accessori</t>
  </si>
  <si>
    <t>Register Wohlfahrts-u.Relgi.Fond Rom Nebensp.</t>
  </si>
  <si>
    <t>Registro fondo benef.relig. Roma sanz. pecun.</t>
  </si>
  <si>
    <t>Register Wohlfahrts-u.Relgi.Fond Rom Geldstr.</t>
  </si>
  <si>
    <t>Registro fondo benef.relig. Roma</t>
  </si>
  <si>
    <t>Register Wohlfahrts-u.Relgi.Fond Rom</t>
  </si>
  <si>
    <t>Registro patrimoni riun.ex econ.interessi</t>
  </si>
  <si>
    <t>Register ver.Vermoegen ehemaliger Erwerbsg.Zinsen</t>
  </si>
  <si>
    <t>Registro patrimoni riun.ex econ.accessori</t>
  </si>
  <si>
    <t>Register ver.Vermoegen ehemaliger Erwerbsg.Nebenspesen</t>
  </si>
  <si>
    <t>Registro patrimoni riun.ex econ. sanz. pecun.</t>
  </si>
  <si>
    <t>Register ver.Vermoegen ehemaliger Erwerbsg.Geldstrafe</t>
  </si>
  <si>
    <t>Registro patrimoni riun. ex econ.</t>
  </si>
  <si>
    <t>Register ver.Vermoegen ehemaliger Erwerbsg.</t>
  </si>
  <si>
    <t>Registro cassa prev.uff. giudiz.interessi</t>
  </si>
  <si>
    <t>Register Vorsorgekasse Gerichtsvollzieher Zinsen</t>
  </si>
  <si>
    <t>Registro cassa prev.uff.giudiz.accessori</t>
  </si>
  <si>
    <t>Register Vorsorgekasse Gerichtsvollzieher Nebenspesen</t>
  </si>
  <si>
    <t>Registro cassa prev. uff. giudiz. sanz.pecun.</t>
  </si>
  <si>
    <t>Register Vorsorgekasse Gerichtsvollzieher Geldstrafe</t>
  </si>
  <si>
    <t>Registro cassa prev.uff. giudiz. sanz. pecun.</t>
  </si>
  <si>
    <t>Registro cassa prev.uff.giudiz.</t>
  </si>
  <si>
    <t>Register Vorsorgekasse Gerichtsvollzieher</t>
  </si>
  <si>
    <t>Registro tratturi interessi</t>
  </si>
  <si>
    <t>Register Feldweg Zinsen</t>
  </si>
  <si>
    <t>Registro tratturi accessori</t>
  </si>
  <si>
    <t>Register Feldweg Nebenspesen</t>
  </si>
  <si>
    <t>Registro tratturi sanzione pecuniaria</t>
  </si>
  <si>
    <t>Register Feldweg Geldstrafe</t>
  </si>
  <si>
    <t>Registro tratturi</t>
  </si>
  <si>
    <t>Register Feldweg</t>
  </si>
  <si>
    <t>Recupero credito utilizzo discarica</t>
  </si>
  <si>
    <t>Einbr.Guthaben Benutzung Ablagerung</t>
  </si>
  <si>
    <t>Interessi recupero credito utilizzo discarica</t>
  </si>
  <si>
    <t>Zinsen Einbr. Guthaben Benutzung Ablagerung</t>
  </si>
  <si>
    <t>Registro INVIM increm.val.immobil.interessi</t>
  </si>
  <si>
    <t>Register INVIM Wertzuwachsst.Imm. Zinsen</t>
  </si>
  <si>
    <t>Registro INVIM increm.val.immobil.accessori</t>
  </si>
  <si>
    <t>Register INVIM Wertzuwachsst.Imm. Nebensp.</t>
  </si>
  <si>
    <t>Registro INVIM increm.val.immobil.sanz.pecun.</t>
  </si>
  <si>
    <t>Register INVIM Wertzuwachsst.Imm. Geldstrafe</t>
  </si>
  <si>
    <t>Register INVIM Wertzuwachsst.Imm.Geldstrafe</t>
  </si>
  <si>
    <t>Registro INVIM increm.val.immobil.</t>
  </si>
  <si>
    <t>Register INVIM Wertzuwachssteuer Imm.</t>
  </si>
  <si>
    <t>Sanz.pecun.impiego lavor.dip.non risultanti doc.obbl.d.l.12/2002 art3</t>
  </si>
  <si>
    <t>Geldstrafe Einsatz unselb.Arbeit. Nicht Dokum.GD12/2002 Art3</t>
  </si>
  <si>
    <t>Registro casse prev.avv.procur.interessi</t>
  </si>
  <si>
    <t>Register Vorsorgekasse Rechtsanw.Prokurist Zinsen</t>
  </si>
  <si>
    <t>Registro casse prev.avv.procur.accessori</t>
  </si>
  <si>
    <t>Register Vorsorgekasse Rechtsanw.Prokurist Nebensp.</t>
  </si>
  <si>
    <t>Registro casse prev.avv.procur.sanz.pecuniar.</t>
  </si>
  <si>
    <t>Register Vorsorgekasse Rechtsanw.Prokurist Geldstrafe</t>
  </si>
  <si>
    <t>Registro casse prev.avv.procur.</t>
  </si>
  <si>
    <t>Register Vorsorgekasse Rechtsanw.Prokurist</t>
  </si>
  <si>
    <t>Guardia campestre</t>
  </si>
  <si>
    <t>Fluraufsehen</t>
  </si>
  <si>
    <t>Conguaglio costo acquisiz.aree insediam.prod.</t>
  </si>
  <si>
    <t>Ausgleich Ankaufskosten Grund f.Produktionsst.</t>
  </si>
  <si>
    <t>I.V.A. conguaglio costo acquis. aree insed.prod.</t>
  </si>
  <si>
    <t>MwSt.Ankaufskosten Grund f.Produktionsst.</t>
  </si>
  <si>
    <t>Interessi cong. costo acquis.aree insed.prod.</t>
  </si>
  <si>
    <t>Zinsen Ankaufskosten Grund f.Produktionsst.</t>
  </si>
  <si>
    <t>Registro tassa archivio interessi</t>
  </si>
  <si>
    <t>Register Archivgebuehr Zinsen</t>
  </si>
  <si>
    <t>Registro tassa archivio accessori</t>
  </si>
  <si>
    <t>Register Archivgebuehr Nebenspesen</t>
  </si>
  <si>
    <t>Registro tassa archivio sanzione pecuniaria</t>
  </si>
  <si>
    <t>Register Archivgebuehr Geldstrafe</t>
  </si>
  <si>
    <t>Registro tassa archivio</t>
  </si>
  <si>
    <t>Register Archivgebuehr</t>
  </si>
  <si>
    <t>Crediti opera universitaria</t>
  </si>
  <si>
    <t>Guthaben Universitaetsinstitut</t>
  </si>
  <si>
    <t>Interessi su crediti opera universitaria</t>
  </si>
  <si>
    <t>Zinsen auf Guthaben Universitaetsinstitut</t>
  </si>
  <si>
    <t>Registro trazzere interessi</t>
  </si>
  <si>
    <t>Register Viehweg Zinsen</t>
  </si>
  <si>
    <t>Trazzere Sicilia</t>
  </si>
  <si>
    <t>Triften Sizilien</t>
  </si>
  <si>
    <t>Registro trazzere accessori</t>
  </si>
  <si>
    <t>Register Viehweg Nebenspesen</t>
  </si>
  <si>
    <t>Registro trazzere sanzione pecuniaria</t>
  </si>
  <si>
    <t>Register Viehweg Geldstr.</t>
  </si>
  <si>
    <t>Registro trazzere</t>
  </si>
  <si>
    <t>Register Viehweg</t>
  </si>
  <si>
    <t>Registro trib.spec.e compensi interessi</t>
  </si>
  <si>
    <t>Register Sondeabgaben u.-Entgelte Zinsen</t>
  </si>
  <si>
    <t>Registro trib.spec. e compensi accessori</t>
  </si>
  <si>
    <t>Register Sondeabgaben u.-Entgelte Nebensp.</t>
  </si>
  <si>
    <t>Registro trib.spec.e compensi sanz. pecuniar.</t>
  </si>
  <si>
    <t>Register Sondeabgaben u.-Entgelte Geldstrafe</t>
  </si>
  <si>
    <t>Registro trib.spec. e compensi sanz. pecun.</t>
  </si>
  <si>
    <t>Registro trib.spec. e compensi</t>
  </si>
  <si>
    <t>Register Sondeabgaben u.-Entgelte</t>
  </si>
  <si>
    <t>Tasse automobilistiche Sicilia Interessi</t>
  </si>
  <si>
    <t>Kfz-Steuer Sizilien Zinsen</t>
  </si>
  <si>
    <t>Registro tasse riscosse accessori Sicilia</t>
  </si>
  <si>
    <t>Register einkassierte Geb.Nebenspesen Sizilien</t>
  </si>
  <si>
    <t>Registro tasse riscosse sanz. pecun. Sicilia</t>
  </si>
  <si>
    <t>Register einkassierte Geb.Geldstrafe Sizilien</t>
  </si>
  <si>
    <t>Tasse automobilistiche Sicilia Sanzione</t>
  </si>
  <si>
    <t>Kfz-Steuer Sizilien Strafe</t>
  </si>
  <si>
    <t>Tasse automobilistiche Sicilia</t>
  </si>
  <si>
    <t>Kfz-Steuer Sizilien</t>
  </si>
  <si>
    <t>Registro tasse riscosse Piemonte interessi</t>
  </si>
  <si>
    <t>Register einkassierte Geb.Piemont Zinsen</t>
  </si>
  <si>
    <t>Registro tasse riscosse Piemonte accessori</t>
  </si>
  <si>
    <t>Register einkassierte Geb. Piemont Nebenspesen</t>
  </si>
  <si>
    <t>Registro tasse riscosse Piemonte sanz. pecun.</t>
  </si>
  <si>
    <t>Register einkassierte Geb. Piemont Geldstrafe</t>
  </si>
  <si>
    <t>Registro tasse riscosse Piemonte</t>
  </si>
  <si>
    <t>Register einkassierte Geb. Piemont</t>
  </si>
  <si>
    <t>Registro tasse riscosse Lombardia interessi</t>
  </si>
  <si>
    <t>Register einkassierte Geb.Lombardei Zinsen</t>
  </si>
  <si>
    <t>Registro tasse riscosse Lombardia accessori</t>
  </si>
  <si>
    <t>Register einkassierte Geb. Lombardei Nebenspesen</t>
  </si>
  <si>
    <t>Registro tasse riscosse Lombardia sanz. pec.</t>
  </si>
  <si>
    <t>Register einkassierte Geb. Lombardei Geldstrafe</t>
  </si>
  <si>
    <t>Registro tasse riscosse Lombardia</t>
  </si>
  <si>
    <t>Register einkassierte Geb. Lombardei</t>
  </si>
  <si>
    <t>Ritenuta condominio 4% acconto IRES art. 1, c.43, l. 296/2006</t>
  </si>
  <si>
    <t>Abzug Kondomiunium 4% Akonto IRES Art. 1, Abs. 43, G. 296/2006</t>
  </si>
  <si>
    <t>Ritenuta condominio 4% acconto IRES art. 1, c.43, l. 296/2006 - int.</t>
  </si>
  <si>
    <t>Abzug Kondomiunium 4% Akonto IRES Art. 1, Abs. 43, G. 296/2006-Zinsen</t>
  </si>
  <si>
    <t>Ritenuta condominio 4% acconto IRES art. 1, c.43, l. 296/2006 - sanz.</t>
  </si>
  <si>
    <t>Abzug Kondomiunium 4% Akonto IRES Art. 1, Abs. 43, G. 296/2006-Strafe</t>
  </si>
  <si>
    <t>Registro tasse riscosse Veneto interessi</t>
  </si>
  <si>
    <t>Register einkassierte Geb.Venetien Zinsen</t>
  </si>
  <si>
    <t>Registro tasse riscosse Veneto accessori</t>
  </si>
  <si>
    <t>Register einkassierte Geb.Venetien Nebenspesen</t>
  </si>
  <si>
    <t>Registro tasse riscosse Veneto sanz. pecun.</t>
  </si>
  <si>
    <t>Register einkassierte Geb.Venetien Geldstrafe</t>
  </si>
  <si>
    <t>Registro tasse riscosse Veneto</t>
  </si>
  <si>
    <t>Register einkassierte Geb.Venetien</t>
  </si>
  <si>
    <t>Registro tasse riscosse Liguria interessi</t>
  </si>
  <si>
    <t>Register einkassierte Geb.Ligurien Zinsen</t>
  </si>
  <si>
    <t>Registro tasse riscosse Liguria accessori</t>
  </si>
  <si>
    <t>Register einkassierte Geb.Ligurien Nebenspesen</t>
  </si>
  <si>
    <t>Registro tasse riscosse Liguria sanz. pecun.</t>
  </si>
  <si>
    <t>Register einkassierte Geb.Ligurien Geldstrafe</t>
  </si>
  <si>
    <t>Registro tasse riscosse Liguria</t>
  </si>
  <si>
    <t>Register einkassierte Geb.Ligurien</t>
  </si>
  <si>
    <t>Registro tasse riscosse E.Romagna interessi</t>
  </si>
  <si>
    <t>Register einkassierte Geb.E.Romagna Zinsen</t>
  </si>
  <si>
    <t>Registro tasse riscosse E.Romagna accessori</t>
  </si>
  <si>
    <t>Register einkassierte Geb.E.Romagna Nebenspesen</t>
  </si>
  <si>
    <t>Registro tasse riscosse E.Romagna sanz. pec.</t>
  </si>
  <si>
    <t>Register einkassierte Geb.E.Romagna Geldstrafe</t>
  </si>
  <si>
    <t>Registro tasse riscosse E.Romagna</t>
  </si>
  <si>
    <t>Register einkassierte Geb.E.Romagna</t>
  </si>
  <si>
    <t>Vetrinette</t>
  </si>
  <si>
    <t>Schaukaesten</t>
  </si>
  <si>
    <t>Fitto lotti</t>
  </si>
  <si>
    <t>Mietzins Parzellen</t>
  </si>
  <si>
    <t>Banchi piazza Erbe</t>
  </si>
  <si>
    <t>Staende Obstmarkt</t>
  </si>
  <si>
    <t>Registro tasse riscosse Toscana interessi</t>
  </si>
  <si>
    <t>Register einkassierte Geb. Toskana Zinsen</t>
  </si>
  <si>
    <t>Registro tasse riscosse Toscana accessori</t>
  </si>
  <si>
    <t>Register einkassierte Geb. Toskana Nebenspesen</t>
  </si>
  <si>
    <t>Registro tasse riscosse Toscana sanz. pecun.</t>
  </si>
  <si>
    <t>Register einkassierte Geb. Toskana Geldstrafe</t>
  </si>
  <si>
    <t>Registro tasse riscosse Toscana</t>
  </si>
  <si>
    <t>Register einkassierte Geb. Toskana</t>
  </si>
  <si>
    <t>Numerazione civica</t>
  </si>
  <si>
    <t>Hausnummern</t>
  </si>
  <si>
    <t>Diritti certimat</t>
  </si>
  <si>
    <t>Certimat-Gebuehren</t>
  </si>
  <si>
    <t>Distributori carburanti</t>
  </si>
  <si>
    <t>Registro tasse riscosse Umbria interessi</t>
  </si>
  <si>
    <t>Register einkassierte Geb. Zinsen</t>
  </si>
  <si>
    <t>Registro tasse riscosse Umbria accessori</t>
  </si>
  <si>
    <t>Register einkassierte Geb. Umbrien Nebenspesen</t>
  </si>
  <si>
    <t>Registro tasse riscosse Umbria sanz. pecun.</t>
  </si>
  <si>
    <t>Register einkassierte Geb. Umbrien Geldstrafe</t>
  </si>
  <si>
    <t>Registro tasse riscosse Umbria</t>
  </si>
  <si>
    <t>Register einkassierte Geb. Umbrien</t>
  </si>
  <si>
    <t>Segnaletica Z.A.I.</t>
  </si>
  <si>
    <t>Markierung-ZAI</t>
  </si>
  <si>
    <t>Contributo sacrestano</t>
  </si>
  <si>
    <t>Beitrag-Kirchendiener</t>
  </si>
  <si>
    <t>Manutenzioni cimiteriali</t>
  </si>
  <si>
    <t>Friedhofsinstandhaltung</t>
  </si>
  <si>
    <t>Spese contatore</t>
  </si>
  <si>
    <t>Auslagen f.Zaehler</t>
  </si>
  <si>
    <t>Rec. spese punz. accessi</t>
  </si>
  <si>
    <t>Speseneinbringung Zutritte</t>
  </si>
  <si>
    <t>Manutenzioni cimiteriali interessi</t>
  </si>
  <si>
    <t>Friedhofsinstandhaltung Zinsen</t>
  </si>
  <si>
    <t>Registro tasse riscosse Marche interessi</t>
  </si>
  <si>
    <t>Register einkassierte Geb. Marken Zinsen</t>
  </si>
  <si>
    <t>Registro tasse riscosse Marche accessori</t>
  </si>
  <si>
    <t>Register einkassierte Geb. Marken Nebenspesen</t>
  </si>
  <si>
    <t>Registro tasse riscosse Marche sanz. pecun.</t>
  </si>
  <si>
    <t>Register einkassierte Geb. Marken Geldstrafe</t>
  </si>
  <si>
    <t>Registro tasse riscosse Marche</t>
  </si>
  <si>
    <t>Register einkassierte Geb. Marken</t>
  </si>
  <si>
    <t>Contributo legna</t>
  </si>
  <si>
    <t>Beitrag-Holz</t>
  </si>
  <si>
    <t>Combustibile</t>
  </si>
  <si>
    <t>Brennstoffe</t>
  </si>
  <si>
    <t>Contributo fognatura - sanzione pecuniaria</t>
  </si>
  <si>
    <t>Kanalisierungsbeitrag Geldstrafe</t>
  </si>
  <si>
    <t>Canone derivazione acqua</t>
  </si>
  <si>
    <t>Wasserableitungsbebuehren</t>
  </si>
  <si>
    <t>Registro tasse riscosse Lazio interessi</t>
  </si>
  <si>
    <t>Register einkassierte Geb. Latium Zinsen</t>
  </si>
  <si>
    <t>Registro tasse riscosse Lazio accessori</t>
  </si>
  <si>
    <t>Register einkassierte Geb. Latium Nebenspesen</t>
  </si>
  <si>
    <t>Registro tasse riscosse Lazio sanz. pecuniar.</t>
  </si>
  <si>
    <t>Register einkassierte Geb. Latium Geldstrafe</t>
  </si>
  <si>
    <t>Registro tasse riscosse Lazio</t>
  </si>
  <si>
    <t>Register einkassierte Geb. Latium</t>
  </si>
  <si>
    <t>Recupero coattivo di residui</t>
  </si>
  <si>
    <t>Zwangseinbringung von Rueckstaenden</t>
  </si>
  <si>
    <t>Recupero coattivo di residui - interessi</t>
  </si>
  <si>
    <t>Zwangsweise Einbringung Restbestaende - Zinsen</t>
  </si>
  <si>
    <t>Canone ricognitorio comunale</t>
  </si>
  <si>
    <t>Gemeinde Anerkennungsgebuehr</t>
  </si>
  <si>
    <t>Penalita'</t>
  </si>
  <si>
    <t>Strafbestimmung</t>
  </si>
  <si>
    <t>Consorzio basse valli Menago</t>
  </si>
  <si>
    <t>Konsortium Basse Valli Menago</t>
  </si>
  <si>
    <t>Consorzio Muri Cerea</t>
  </si>
  <si>
    <t>Konsortium Muri Cerea</t>
  </si>
  <si>
    <t>Consumi idrici</t>
  </si>
  <si>
    <t>Wasserverbrauch</t>
  </si>
  <si>
    <t>Disinquinamento acque insediamenti produttivi</t>
  </si>
  <si>
    <t>Abwasseraufbereitung Produtionsstaetten</t>
  </si>
  <si>
    <t>Registro tasse riscosse Abruzzi interessi</t>
  </si>
  <si>
    <t>Register einkassierte Geb. Abruzzen Zinsen</t>
  </si>
  <si>
    <t>Registro tasse riscosse Abruzzi accessori</t>
  </si>
  <si>
    <t>Register einkassierte Geb. Abruzzen Nebenspesen</t>
  </si>
  <si>
    <t>Registro tasse riscosse Abruzzi sanz. pecun.</t>
  </si>
  <si>
    <t>Register einkassierte Geb. Abruzzen Geldstrafe</t>
  </si>
  <si>
    <t>Registro tasse riscosse Abruzzi</t>
  </si>
  <si>
    <t>Register einkassierte Geb. Abruzzen</t>
  </si>
  <si>
    <t>Recupero somme erogate da sostituto art. 44, c. 1-2, dl 159/2007</t>
  </si>
  <si>
    <t>Eintreibung v. Substitut ausbez. Betraege Art.44,Abs.1-2,GD.159/2007</t>
  </si>
  <si>
    <t>Recupero somme erogate da sostituto art. 44, c.1-2, dl 159/2007-int.</t>
  </si>
  <si>
    <t>Eintreib.v.Substitut ausbez.Betraege Art.44,Abs.1-2,GD.159/2007-Zinsen</t>
  </si>
  <si>
    <t>Pubblicita' ed affissioni</t>
  </si>
  <si>
    <t>Werbung und Plakatierung</t>
  </si>
  <si>
    <t>Recupero somme erogate da sostituto art. 44, c.1-2, dl 159/2007-sanz.</t>
  </si>
  <si>
    <t>Eintreib.v.Substitut ausbez.Betraege Art.44,Abs.1-2,GD.159/2007-Strafe</t>
  </si>
  <si>
    <t>Canone scarico acque rifiuto</t>
  </si>
  <si>
    <t>Abwassergebuehr</t>
  </si>
  <si>
    <t>Canone scarico acque rifiuto-sanz. pecuniarie</t>
  </si>
  <si>
    <t>Abwassergebuehr Geldstrafe</t>
  </si>
  <si>
    <t>Consorzio per la gestione biblioteche</t>
  </si>
  <si>
    <t>Konsortium z.Fuehrung d.Bibliotheken</t>
  </si>
  <si>
    <t>Registro tasse riscosse Molise interessi</t>
  </si>
  <si>
    <t>Register einkassierte Geb. Molise Zinsen</t>
  </si>
  <si>
    <t>Registro tasse riscosse Molise accessori</t>
  </si>
  <si>
    <t>Register einkassierte Geb. Molise Nebenspesen</t>
  </si>
  <si>
    <t>Registro tasse riscosse Molise sanz. pecun.</t>
  </si>
  <si>
    <t>Register einkassierte Geb. Molise Geldstrafe</t>
  </si>
  <si>
    <t>Registro tasse riscosse Molise</t>
  </si>
  <si>
    <t>Register einkassierte Geb. Molise</t>
  </si>
  <si>
    <t>IVA da rettifica detrazione contr.minimi-art1, C96-117, L244/07</t>
  </si>
  <si>
    <t>Mwst.v.Richtigstellung Abzug Mindestbeitr.-Art.1,Abs.96-117,G.244/07</t>
  </si>
  <si>
    <t>IVA da rettifica detrazione contr.minimi-art1, C96-117, L244/07-int.</t>
  </si>
  <si>
    <t>Mwst.Richtigstell.Abzug Mindestbeitr.-Art.1,Abs96-117,G.244/07-Zinsen</t>
  </si>
  <si>
    <t>IVA da rettifica detrazione contr.minimi-art1, C96-117, L244/07-sanz.</t>
  </si>
  <si>
    <t>Mwst.Richtigstell.Abzug Mindestbeitr.-Art.1,Abs96-117,G.244/07-Strafe</t>
  </si>
  <si>
    <t>Diritti sosta frigo</t>
  </si>
  <si>
    <t>Lagerungsgebuehren Kuehlschraenke</t>
  </si>
  <si>
    <t>Interessi moratori su diritti sosta frigo</t>
  </si>
  <si>
    <t>Verzugszinsen a.Lagerungsgebuehren Kuehlschraenke</t>
  </si>
  <si>
    <t>Diritti di rogito sui contratti</t>
  </si>
  <si>
    <t>Notariatsgebuehren auf Vertraege</t>
  </si>
  <si>
    <t>Registro tasse riscosse Campania interessi</t>
  </si>
  <si>
    <t>Register einkassierte Geb.Kampanien Zinsen</t>
  </si>
  <si>
    <t>Registro tasse riscosse Campania accessori</t>
  </si>
  <si>
    <t>Register einkassierte Geb..Kampanien Nebenspesen</t>
  </si>
  <si>
    <t>Registro tasse riscosse Campania sanz. pecun.</t>
  </si>
  <si>
    <t>Register einkassierte Geb.Kampanien Geldstrafe</t>
  </si>
  <si>
    <t>Registro tasse riscosse Campania</t>
  </si>
  <si>
    <t>Register einkassierte Geb.Kampanien</t>
  </si>
  <si>
    <t>Crediti A.S.L.</t>
  </si>
  <si>
    <t>Forderungen Sanitätsbetrieb</t>
  </si>
  <si>
    <t>Interessi su crediti A.S.L.</t>
  </si>
  <si>
    <t>Zinsen Forderungen Sanitätsbetrieb</t>
  </si>
  <si>
    <t>Associazione liberi professionisti</t>
  </si>
  <si>
    <t>Verband der Freiberufler</t>
  </si>
  <si>
    <t>Servizio staz.incr.cavalli</t>
  </si>
  <si>
    <t>Pfederzucht-Dienststelle</t>
  </si>
  <si>
    <t>Interessi servizio staz. incr. cavalli</t>
  </si>
  <si>
    <t>Zinsen Pfederzucht-Dienststelle</t>
  </si>
  <si>
    <t>Registro tasse riscosse Puglie interessi</t>
  </si>
  <si>
    <t>Register einkassierte Geb. Apulien Zinsen</t>
  </si>
  <si>
    <t>Registro tasse riscosse Puglie accessori</t>
  </si>
  <si>
    <t>Register einkassierte Geb. Apulien Nebenspesen</t>
  </si>
  <si>
    <t>Registro tasse riscosse Puglie sanz.pecuniar.</t>
  </si>
  <si>
    <t>Register einkassierte Geb. Apulien Geldstrafe</t>
  </si>
  <si>
    <t>Registro tasse riscosse Puglie</t>
  </si>
  <si>
    <t>Register einkassierte Geb. Apulien</t>
  </si>
  <si>
    <t>Associazione commercianti</t>
  </si>
  <si>
    <t>Kaufleuteverband</t>
  </si>
  <si>
    <t>Associazione artigiani</t>
  </si>
  <si>
    <t>Handwerkerverband</t>
  </si>
  <si>
    <t>ARACI USARCIA</t>
  </si>
  <si>
    <t>ARACI USARCI</t>
  </si>
  <si>
    <t>ASCOM contributo turistico</t>
  </si>
  <si>
    <t>ASCOM Fremdenverkehrsbeitrag</t>
  </si>
  <si>
    <t>Registro tasse riscosse Basilicata interessi</t>
  </si>
  <si>
    <t>Register einkassierte Geb.Basilikata Zinsen</t>
  </si>
  <si>
    <t>Registro tasse riscosse Basilicata accessori</t>
  </si>
  <si>
    <t>Register einkassierte Geb.Basilikata Nebenspesen</t>
  </si>
  <si>
    <t>Registro tasse riscosse Basilicata sanz. pec.</t>
  </si>
  <si>
    <t>Register einkassierte Geb.Basilikata Geldstrafe</t>
  </si>
  <si>
    <t>Registro tasse riscosse Basilicata</t>
  </si>
  <si>
    <t>Register einkassierte Geb.Basilikata</t>
  </si>
  <si>
    <t>I.V.A. consumi acqua</t>
  </si>
  <si>
    <t>MwSt. Wasserverbrauch</t>
  </si>
  <si>
    <t>I.V.A. consumi metano</t>
  </si>
  <si>
    <t>MwSt. Erdgasverbrauch</t>
  </si>
  <si>
    <t>Addizionale regionale metano</t>
  </si>
  <si>
    <t>Reg.Zusatzsteuer Erdgas</t>
  </si>
  <si>
    <t>Addizionale regionale metano sanzioni e/o indennita' di mora</t>
  </si>
  <si>
    <t>Reg.Zusatzst. Methangas Strafe u/o Verzugsgebuehr</t>
  </si>
  <si>
    <t>Addizionale regionale metano interessi</t>
  </si>
  <si>
    <t>Reg.Zusatzst. Methangas Zinsen</t>
  </si>
  <si>
    <t>Corrispettivo install. mezzi pubbl. comunali</t>
  </si>
  <si>
    <t>Entgelt Inbetriebnahme oeff.Verkehrsmittel der Gemeinde</t>
  </si>
  <si>
    <t>Interessi su corr. mezzi pubbl. comunali</t>
  </si>
  <si>
    <t>Zinsen auf Entgelt oeff.Verkehrsmittel der Gemeinde</t>
  </si>
  <si>
    <t>Quota contrib. refez. scolast. anno in corso</t>
  </si>
  <si>
    <t>Schulausspeisungsanteil laufendes Jahr</t>
  </si>
  <si>
    <t>Quota contrib. refezione scolast. anni preced</t>
  </si>
  <si>
    <t>Schulausspeisungsanteil vorhergehender Jahre</t>
  </si>
  <si>
    <t>Registro tasse riscosse Calabria interessi</t>
  </si>
  <si>
    <t>Register einkassierte Geb.Kalabrien Zinsen</t>
  </si>
  <si>
    <t>Registro tasse riscosse Calabria accessori</t>
  </si>
  <si>
    <t>Register einkassierte Geb. Kalabrien Nebenspesen</t>
  </si>
  <si>
    <t>Registro tasse riscosse Calabria sanz. pecun.</t>
  </si>
  <si>
    <t>Register einkassierte Geb. Kalabrien Geldstrafe</t>
  </si>
  <si>
    <t>Registro tasse riscosse Calabria</t>
  </si>
  <si>
    <t>Register einkassierte Geb. Kalabrien</t>
  </si>
  <si>
    <t>Interessi ritard. pagamento refezione scolast</t>
  </si>
  <si>
    <t>Zinsen verspaet Zahl.Schulausspeisung</t>
  </si>
  <si>
    <t>Spese procedura esecutiva refezione scolastic</t>
  </si>
  <si>
    <t>Zwangsverfahrensspesen Schulausspeisung</t>
  </si>
  <si>
    <t>Quota contr. trasporto scolast. anno in corso</t>
  </si>
  <si>
    <t>Anteil Beitrag Schuelertransport laufendes Jahr</t>
  </si>
  <si>
    <t>Quota contrib. trasporto scolast. anni preced</t>
  </si>
  <si>
    <t>Anteil Beitrag Schuelertransport vorhergeh. Jahre</t>
  </si>
  <si>
    <t>Interessi ritard. pagamento trasporto scolast</t>
  </si>
  <si>
    <t>Zinsen verspaet.Zahlung Schuelertransport</t>
  </si>
  <si>
    <t>Spese procedura esecutiva trasporto scolastic</t>
  </si>
  <si>
    <t>Zwangsverfahrensspesen Schuelertransport</t>
  </si>
  <si>
    <t>Canone concessione stand comm.ti e commiss.ri</t>
  </si>
  <si>
    <t>Konzessionaergebuehr fuer Staende Haendler und Kommissioaere</t>
  </si>
  <si>
    <t>Canone di concessione locali e servizi</t>
  </si>
  <si>
    <t>Konzessionaergebuehr f.Raeumlichk.u.Dienstleist.</t>
  </si>
  <si>
    <t>I.V.A. concessioni stand</t>
  </si>
  <si>
    <t>MwSt. Konzession Ausstellunsstand</t>
  </si>
  <si>
    <t>I.V.A. concessioni locali e servizi</t>
  </si>
  <si>
    <t>MwSt. Konzession Raeumlick.u.Dienstleist.</t>
  </si>
  <si>
    <t>Registro beni dem.Piemonte interessi</t>
  </si>
  <si>
    <t>Register Staatsgueter Piemont Zinsen</t>
  </si>
  <si>
    <t>Registro beni dem.Piemonte accessori</t>
  </si>
  <si>
    <t>Register Staatsgueter Piemont Nebensp.</t>
  </si>
  <si>
    <t>Registro beni dem.Piemonte sanz. pecuniaria</t>
  </si>
  <si>
    <t>Register Staatsgueter Piemont Geldstr.</t>
  </si>
  <si>
    <t>Registro beni dem. Piemonte sanz. pecuniaria</t>
  </si>
  <si>
    <t>Registro beni dem. Piemonte</t>
  </si>
  <si>
    <t>Register Staatsgueter Piemont</t>
  </si>
  <si>
    <t>Interessi di mora concessione stand</t>
  </si>
  <si>
    <t>Verzugszinsen Konzession Ausstellungsstand</t>
  </si>
  <si>
    <t>Interessi di mora concessione locali e serviz</t>
  </si>
  <si>
    <t>Verzugszinsen Konzession Raeumlichk.u.Dienstleist.</t>
  </si>
  <si>
    <t>Rimborso spese per interventi di bonifica</t>
  </si>
  <si>
    <t>Spesenrueckverguetung Bonifizierungsarb.</t>
  </si>
  <si>
    <t>Interessi di mora per ritardato o mancato pag</t>
  </si>
  <si>
    <t>Verzugszinsen verspaetete unterlassene Zahlung</t>
  </si>
  <si>
    <t>Sanzione pecuniaria per mancato o ritardato pagamento</t>
  </si>
  <si>
    <t>Geldstrafe ausständige oder verspätete Zahlung</t>
  </si>
  <si>
    <t>Quota contributiva</t>
  </si>
  <si>
    <t>Beitragsquote</t>
  </si>
  <si>
    <t>Quota contributiva interessi</t>
  </si>
  <si>
    <t>Beitragsquote Zinsen</t>
  </si>
  <si>
    <t>Canone di locazione</t>
  </si>
  <si>
    <t>Indennita' occupazionale locali e servizi</t>
  </si>
  <si>
    <t>Entschaedigung Nutzung Raeumlichk.u.Dienstleist.</t>
  </si>
  <si>
    <t>I.V.A. su rimborso spese interventi di bonifica</t>
  </si>
  <si>
    <t>MwSt. Spesenrueckverg. Bonifizierungsarb.</t>
  </si>
  <si>
    <t>Registro beni dem.Lombardia interessi</t>
  </si>
  <si>
    <t>Register Staatsgueter Lombardei Zinsen</t>
  </si>
  <si>
    <t>Registro beni dem. Lombardia accessori</t>
  </si>
  <si>
    <t>Register Staatsgueter Lombardei Nebensp.</t>
  </si>
  <si>
    <t>Registro beni dem.Lombardia sanz. pecuniaria</t>
  </si>
  <si>
    <t>Register Staatsgueter Lombardei Geldstr.</t>
  </si>
  <si>
    <t>Registro beni dem. Lombardia sanz. pecuniaria</t>
  </si>
  <si>
    <t>Registro beni dem. Lombardia</t>
  </si>
  <si>
    <t>Register Staatsgueter Lombardei</t>
  </si>
  <si>
    <t>Imposta regionale sulla benzina l.158/90</t>
  </si>
  <si>
    <t>Regionalsteuer auf Benzin G.158/90</t>
  </si>
  <si>
    <t>Tassa automobilistica regionale d.l.504/92</t>
  </si>
  <si>
    <t>Regionale Verkehrssteuer GD.504/92</t>
  </si>
  <si>
    <t>Tassa reg. diritto allo studio l.549/95</t>
  </si>
  <si>
    <t>Reg.Gebuehr Anrecht auf Studium G.549/95</t>
  </si>
  <si>
    <t>Tassa abilitazione esercizio professionale</t>
  </si>
  <si>
    <t>Berufszulassungsgebuehr</t>
  </si>
  <si>
    <t>Canone acqua e gas</t>
  </si>
  <si>
    <t>Wasser-u. Gasgebuehr</t>
  </si>
  <si>
    <t>Rimborso contributo</t>
  </si>
  <si>
    <t>Rückvergütung Beitrag</t>
  </si>
  <si>
    <t>Rimborso oneri personale</t>
  </si>
  <si>
    <t>Rueckerstattung Personalverbindl.</t>
  </si>
  <si>
    <t>Recupero contributo partecipazione fiera</t>
  </si>
  <si>
    <t>Rueckerstattung Beitrag Messeteilnahmen</t>
  </si>
  <si>
    <t>Imposta provinciale per iscrizione veicoli</t>
  </si>
  <si>
    <t>Prov.Steuer Einschreibung von Fahrzeugen</t>
  </si>
  <si>
    <t>Registro beni dem.Veneto interessi</t>
  </si>
  <si>
    <t>Register Staatsgueter Venetien Zinsen</t>
  </si>
  <si>
    <t>Registro beni dem.Veneto accessori</t>
  </si>
  <si>
    <t>Register Staatsgueter Venetien Nebensp.</t>
  </si>
  <si>
    <t>Registro beni dem.Veneto sanzione pecuniaria</t>
  </si>
  <si>
    <t>Register Staatsgueter Venetien Geldstr.</t>
  </si>
  <si>
    <t>Registro beni dem. Veneto sanzione pecuniaria</t>
  </si>
  <si>
    <t>Registro beni dem. Veneto</t>
  </si>
  <si>
    <t>Register Staatsgueter Venetien</t>
  </si>
  <si>
    <t>Imp.sost.contribuenti minimi art.1 c.105 l. 244/2007</t>
  </si>
  <si>
    <t>Ersatzst. geringf. Steuerz. Art. 1 Par. 105 G. 244/2007</t>
  </si>
  <si>
    <t>Registro beni dem.Liguria interessi</t>
  </si>
  <si>
    <t>Register Staatsgueter Ligurien  Zinsen</t>
  </si>
  <si>
    <t>Registro beni dem.Liguria accessori</t>
  </si>
  <si>
    <t>Register Staatsgueter Ligurien Nebensp.</t>
  </si>
  <si>
    <t>Registro beni dem.Liguria sanz. pecuniaria</t>
  </si>
  <si>
    <t>Register Staatsgueter Ligurien Geldstr.</t>
  </si>
  <si>
    <t>Registro beni dem. Liguria sanz. pecuniaria</t>
  </si>
  <si>
    <t>Registro beni dem. Liguria</t>
  </si>
  <si>
    <t>Register Staatsgueter Ligurien</t>
  </si>
  <si>
    <t>Entrate patrimoniali - maggiori rateazioni</t>
  </si>
  <si>
    <t>Vermoegenseinkuenfte -Mehrratenaufteilung</t>
  </si>
  <si>
    <t>Registro beni dem.E.Romagna interessi</t>
  </si>
  <si>
    <t>Register Staatsgueter E.Romagna Zinsen</t>
  </si>
  <si>
    <t>Registro beni dem.E.Romagna accessori</t>
  </si>
  <si>
    <t>Register Staatsgueter E.Romagna Nebensp.</t>
  </si>
  <si>
    <t>Registro beni dem.E.Romagna sanz. pecuniaria</t>
  </si>
  <si>
    <t>Register Staatsgueter E.Romagna Geldstr.</t>
  </si>
  <si>
    <t>Imp.sost.contribuenti minimi art.1 c.105 l. 244/2007-interessi</t>
  </si>
  <si>
    <t>Ersatzst. geringf. Steuerz. Art. 1 Par. 105 G. 244/2007 - Zinsen</t>
  </si>
  <si>
    <t>Registro beni dem. E.Romagna sanz. pecuniaria</t>
  </si>
  <si>
    <t>Registro beni dem. E.Romagna</t>
  </si>
  <si>
    <t>Register Staatsgueter E.Romagna</t>
  </si>
  <si>
    <t>Imp.sost.contribuenti minimi art.1 c.105 l. 244/2007-sanzione</t>
  </si>
  <si>
    <t>Ersatzst. geringf. Steuerz. Art. 1 Par. 105 G. 244/2007 - Strafe</t>
  </si>
  <si>
    <t>Addizionale Ires 4% sett.petrolifero e gas art.3 legge 7/2009</t>
  </si>
  <si>
    <t>Ires-Aufschl. 4% Ber. Erdöl und Gas Art. 3, G. 7/2009</t>
  </si>
  <si>
    <t>Registro beni dem.Toscana interessi</t>
  </si>
  <si>
    <t>Register Staatsgueter Toskana Zinsen</t>
  </si>
  <si>
    <t>Registro beni dem.Toscana accessori</t>
  </si>
  <si>
    <t>Register Staatsgueter Toskana Nebensp.</t>
  </si>
  <si>
    <t>Registro beni dem.Toscana sanz. pecuniaria</t>
  </si>
  <si>
    <t>Register Staatsgueter Toskana Geldstr.</t>
  </si>
  <si>
    <t>Addizionale Ires 4% sett.petrolifero e gas art.3 legge 7/2009-int</t>
  </si>
  <si>
    <t>Ires-Aufschl. 4% Ber. Erdöl und Gas Art. 3, G. 7/2009 - Zinsen</t>
  </si>
  <si>
    <t>Registro beni dem. Toscana sanz. pecuniaria</t>
  </si>
  <si>
    <t>Registro beni dem. Toscana</t>
  </si>
  <si>
    <t>Register Staatsgueter Toskana</t>
  </si>
  <si>
    <t>Addizionale Ires 4% sett.petrolifero gas art.3 legge 7/2009-sanz.</t>
  </si>
  <si>
    <t>Ires-Aufschl. 4% Ber. Erdöl und Gas Art. 3, G. 7/2009 - Str.</t>
  </si>
  <si>
    <t>Registro beni dem.Umbria interessi</t>
  </si>
  <si>
    <t>Register Staatsgueter Umbrien Zinsen</t>
  </si>
  <si>
    <t>Registro beni dem.Umbria accessori</t>
  </si>
  <si>
    <t>Register Staatsgueter Umbrien Nebensp.</t>
  </si>
  <si>
    <t>Registro beni dem.Umbria sanz. pecuniaria</t>
  </si>
  <si>
    <t>Register Staatsgueter Umbrien Geldstr.</t>
  </si>
  <si>
    <t>Registro beni dem. Umbria sanz. pecuniaria</t>
  </si>
  <si>
    <t>Registro beni dem. Umbria</t>
  </si>
  <si>
    <t>Register Staatsgueter Umbrien</t>
  </si>
  <si>
    <t>Registro beni dem.Marche interessi</t>
  </si>
  <si>
    <t>Register Staatsgueter Marken Zinsen</t>
  </si>
  <si>
    <t>Registro beni dem.Marche accessori</t>
  </si>
  <si>
    <t>Register Staatsgueter Marken Nebensp.</t>
  </si>
  <si>
    <t>Registro beni dem.Marche sanz. pecuniaria</t>
  </si>
  <si>
    <t>Register Staatsgueter Marken Geldstr.</t>
  </si>
  <si>
    <t>Registro beni dem. Marche sanz. pecuniaria</t>
  </si>
  <si>
    <t>Registro beni dem. Marche</t>
  </si>
  <si>
    <t>Register Staatsgueter Marken</t>
  </si>
  <si>
    <t>Registro beni dem.Lazio interessi</t>
  </si>
  <si>
    <t>Register Staatsgueter Latium Zinsen</t>
  </si>
  <si>
    <t>Registro beni dem.Lazio accessori</t>
  </si>
  <si>
    <t>Register Staatsgueter Latium Nebensp.</t>
  </si>
  <si>
    <t>Registro beni dem.Lazio sanzione pecuniaria</t>
  </si>
  <si>
    <t>Register Staatsgueter Latium Geldstr.</t>
  </si>
  <si>
    <t>Registro beni dem. Lazio sanzione pecuniaria</t>
  </si>
  <si>
    <t>Register Staatsgueter LatiumGeldstr.</t>
  </si>
  <si>
    <t>Registro beni dem. Lazio</t>
  </si>
  <si>
    <t>Register Staatsgueter Latium</t>
  </si>
  <si>
    <t>Dogane-contabilita'speciale-energia elettrica</t>
  </si>
  <si>
    <t>Zoll - Sonderbuchhaltung-Elektr.Strom</t>
  </si>
  <si>
    <t>Registro beni dem.Abruzzi interessi</t>
  </si>
  <si>
    <t>Register Staatsgueter Abruzzen Zinsen</t>
  </si>
  <si>
    <t>Registro beni dem.Abruzzi accessori</t>
  </si>
  <si>
    <t>Register Staatsgueter Abruzzen Nebensp.</t>
  </si>
  <si>
    <t>Registro beni dem.Abruzzi sanzione pecuniaria</t>
  </si>
  <si>
    <t>Register Staatsgueter Abruzzen Geldstr.</t>
  </si>
  <si>
    <t>Registro beni dem. Abruzzi sanzione pecuniar.</t>
  </si>
  <si>
    <t>Registro beni dem. Abruzzi</t>
  </si>
  <si>
    <t>Register Staatsgueter Abruzzen</t>
  </si>
  <si>
    <t>Dogane - cassa ammende</t>
  </si>
  <si>
    <t>Zoll - Bussgeldkasse</t>
  </si>
  <si>
    <t>Registro beni dem.Molise interessi</t>
  </si>
  <si>
    <t>Register Staatsgueter Molise Zinsen</t>
  </si>
  <si>
    <t>Registro beni dem.Molise accessori</t>
  </si>
  <si>
    <t>Register Staatsgueter Molise Nebensp.</t>
  </si>
  <si>
    <t>Registro beni dem.Molise sanzione pecuniaria</t>
  </si>
  <si>
    <t>Register Staatsgueter Molise Geldstr.</t>
  </si>
  <si>
    <t>Registro beni dem. Molise sanzione pecuniaria</t>
  </si>
  <si>
    <t>Registro beni dem. Molise</t>
  </si>
  <si>
    <t>Register Staatsgueter Molise</t>
  </si>
  <si>
    <t>Registro beni dem.Campania interessi</t>
  </si>
  <si>
    <t>Register Staatsgueter Kampanien Zinsen</t>
  </si>
  <si>
    <t>Registro beni dem.Campania accessori</t>
  </si>
  <si>
    <t>Register Staatsgueter Kampanien Nebensp.</t>
  </si>
  <si>
    <t>Registro beni dem.Campania sanzione pecuniar.</t>
  </si>
  <si>
    <t>Register Staatsgueter Kampanien Geldstr.</t>
  </si>
  <si>
    <t>Registro beni dem. Campania sanz. pecuniaria</t>
  </si>
  <si>
    <t>Registro beni dem. Campania</t>
  </si>
  <si>
    <t>Register Staatsgueter Kampanien</t>
  </si>
  <si>
    <t>Registro beni dem.Puglie interessi</t>
  </si>
  <si>
    <t>Register Staatsgueter Apulien Zinsen</t>
  </si>
  <si>
    <t>Registro beni dem.Puglie accessori</t>
  </si>
  <si>
    <t>Register Staatsgueter Apulien Nebensp.</t>
  </si>
  <si>
    <t>Registro beni dem.Puglie sanzione pecuniaria</t>
  </si>
  <si>
    <t>Register Staatsgueter Apulien Geldstr.</t>
  </si>
  <si>
    <t>Registro beni dem. Puglie sanzione pecuniaria</t>
  </si>
  <si>
    <t>Registro beni dem. Puglie</t>
  </si>
  <si>
    <t>Register Staatsgueter Apulien</t>
  </si>
  <si>
    <t>Sanz. tardivo vers. tributi erariali rateiz dlgs 218/97 e dlgs 546/92</t>
  </si>
  <si>
    <t>Str. Verzug Ratenz. Staatsabg. GvD 218/97 und GvD 546/92</t>
  </si>
  <si>
    <t>Sanz. tardivo vers. Add. Com. Irpef rateiz. dlgs 218/97,dlgs 546/92</t>
  </si>
  <si>
    <t>Str. Verzug Ratenz. IRPEF-Gem.Zuschl. GvD 218/97 und GvD 546/92</t>
  </si>
  <si>
    <t>Sanz. tardivo vers. Add. Reg. Irpef rateiz. dlgs 218/97,dlgs 546/92</t>
  </si>
  <si>
    <t>Str. Verzug Ratenz. IRPEF-Reg.Zuschl. GvD 218/97 und GvD 546/92</t>
  </si>
  <si>
    <t>Sanz. tardivo versamento Irap rateiz. dlgs 218/97,dlgs 546/92</t>
  </si>
  <si>
    <t>Str. Verzug Ratenz. IRAP GvD 218/97 und GvD 546/92</t>
  </si>
  <si>
    <t>Registro beni dem.Basilicata interessi</t>
  </si>
  <si>
    <t>Register Staatsgueter  Basilicata Zinsen</t>
  </si>
  <si>
    <t>Registro beni dem.Basilicata accessori</t>
  </si>
  <si>
    <t>Register Staatsgueter  Basilicata Nebensp.</t>
  </si>
  <si>
    <t>Registro beni dem.Basilicata sanzione pecuniaria</t>
  </si>
  <si>
    <t>Register Staatsgueter  Basilicata Geldstr.</t>
  </si>
  <si>
    <t>Registro beni dem. Basilicata sanzione pecuniaria</t>
  </si>
  <si>
    <t>Registro beni dem. Basilicata</t>
  </si>
  <si>
    <t>Register Staatsgueter  Basilicata</t>
  </si>
  <si>
    <t>Registro beni dem.Calabria interessi</t>
  </si>
  <si>
    <t>Register Staatsgueter  Kalabrien Zinsen</t>
  </si>
  <si>
    <t>Registro beni dem.Calabria accessori</t>
  </si>
  <si>
    <t>Register Staatsgueter  Kalabrien Nebensp.</t>
  </si>
  <si>
    <t>Registro beni dem.Calabria sanz. pecuniaria</t>
  </si>
  <si>
    <t>Register Staatsgueter  Kalabrien Geldstr.</t>
  </si>
  <si>
    <t>Registro beni dem. Calabria sanz. pecuniaria</t>
  </si>
  <si>
    <t>Registro beni dem. Calabria</t>
  </si>
  <si>
    <t>Register Staatsgueter  Kalabrien</t>
  </si>
  <si>
    <t>Sanz.per irreg.svolgimemto serv.riscoss.-anomalie flussi rendicontaz.</t>
  </si>
  <si>
    <t>Strafe unrecht. Abwickl.Einhebungsdienst-unregelm.Rechnungslegung</t>
  </si>
  <si>
    <t>Sanz.per irreg.svolgimemto serv.riscoss.-anomalie riversamenti</t>
  </si>
  <si>
    <t>Strafe unrecht. Abwickl.Einhebungsdienst-unregelm.Ueberweisungen</t>
  </si>
  <si>
    <t>Registro diritti terzi mod.69 interessi</t>
  </si>
  <si>
    <t>Register Ansprueche Dritter Fbl.69 Zinsen</t>
  </si>
  <si>
    <t>Registro diritti terzi mod.69 accessori</t>
  </si>
  <si>
    <t>Register Ansprueche Dritter Fbl.69 Nebensp.</t>
  </si>
  <si>
    <t>Registro diritti terzi mod.69 sanzione pecuniaria</t>
  </si>
  <si>
    <t>Register Ansprueche Dritter Fbl.69 Geldstr.</t>
  </si>
  <si>
    <t>Registro diritti terzi mod.69</t>
  </si>
  <si>
    <t>Register Ansprueche Dritter Fbl.69</t>
  </si>
  <si>
    <t>Polizia municipale</t>
  </si>
  <si>
    <t>Gemeindepolizei</t>
  </si>
  <si>
    <t>Registro servizio messi comunali</t>
  </si>
  <si>
    <t>Register - Gemeindediener</t>
  </si>
  <si>
    <t>Gemeinden nach Abgaben</t>
  </si>
  <si>
    <t>Capitaneria di porto</t>
  </si>
  <si>
    <t>Hafenkommando</t>
  </si>
  <si>
    <t>Registro tesoreria comunale</t>
  </si>
  <si>
    <t>Register - Gemeindeschatzamt</t>
  </si>
  <si>
    <t>Isvap</t>
  </si>
  <si>
    <t>ISVAP</t>
  </si>
  <si>
    <t>Gerichts-Hilfsaemter und Aemter der Mitarbeiter</t>
  </si>
  <si>
    <t>Fondo di previdenza e assistenza vigili urbani</t>
  </si>
  <si>
    <t>Fuersorge-Vorsorgefond der Stadtpolizisten</t>
  </si>
  <si>
    <t>Equitalia</t>
  </si>
  <si>
    <t>Soprattasse e pene pecuniarie (pendenze e controversie tributarie).</t>
  </si>
  <si>
    <t>Addizionale comunale all'IRPEF trattenuta dal sostituto d'imposta - saldo.</t>
  </si>
  <si>
    <t>Interessi ritardata iscrizione al ruolo</t>
  </si>
  <si>
    <t>RIT. FONTE SANZ. PECUN. OMESSO RITARD.VERSAM</t>
  </si>
  <si>
    <t>RIT. FONTE INTERESSI OMESSO RITARDATO VERSAMENTO</t>
  </si>
  <si>
    <t>ADDIZ.COM.IRPEF ENTI LOCALI-SOST.IMP.-SANZ.RIT.OM.VERS.ART13 DL471/97</t>
  </si>
  <si>
    <t>ADDIZ.COM.IRPEF ENTI LOCALI-SOST.IMP.-INT.RIT.ISCR.-ART.20 DPR 602/73</t>
  </si>
  <si>
    <t>IVA riscossa all'importazione</t>
  </si>
  <si>
    <t>Risorse proprie tradizionali previste dall’articolo 2, paragrafo 1, lettera a), delle decisioni 2007/436/CE/Euratom del Consiglio, del 7 giugno 2007, e 2014/335/UE/Euratom del Consiglio, del 26 maggio 2014</t>
  </si>
  <si>
    <t>Somme dovute a titolo di recupero di aiuti di Stato ai sensi dell’articolo 16 del regolamento (UE) n. 2015/1589 del Consiglio, del 13 luglio 2015</t>
  </si>
  <si>
    <t>Carichi emessi per il recupero di crediti tributari sorti in uno Stato membro dell’Unione Europea, in uno Stato estero aderente alla Convenzione OCSE/CoE o in uno Stato estero con cui l’Italia ha stipulato una convenzione bilaterale in materia di assistenza alla riscossione</t>
  </si>
  <si>
    <t>Crediti derivanti da pronunce di condanna della Corte dei conti</t>
  </si>
  <si>
    <t>Multe,  ammende e sanzioni pecuniarie dovute a seguito di provvedimenti e sentenze penali di condanna</t>
  </si>
  <si>
    <t>Altre sanzioni diverse da quelle irrogate per violazioni tributarie</t>
  </si>
  <si>
    <t>LA CARTELLA RIPORTA CARICHI INCLUSI NELLA TABELLA SOTTOSTANTE</t>
  </si>
  <si>
    <t>NOTE</t>
  </si>
  <si>
    <t>SCADENZA PRESENTAZIONE DOMANDA DEFINIZIONE AGEVOLATA</t>
  </si>
  <si>
    <t>PRESENTAZIONE DOMANDA ADE PER CONTRIBUENTI NON IN REGOLA CON I PIANI DI DILAZIONE AL 31/12/2016</t>
  </si>
  <si>
    <t>VERSAMENTO RATE DI LUGLIO E SETTEMBRE RELATIVE ALLA PRIMA DEFINIZIONE AGEVOLATA</t>
  </si>
  <si>
    <t>COMUNICAZIONE VIA POSTA ORDINARUIA DA PARTE DELL'AdE R AL DEBITORE DELL'IMPORTO DEI CARICHI DEFINIBILI</t>
  </si>
  <si>
    <t>VERSAMENTO UNICA SOLUZIONE O PRIMA RATA DELLA DEFINIZIONE AGEVOLATA BIS</t>
  </si>
  <si>
    <t>PAGAMENTO RATE NON CORRISPOSTE ENTRO IL 31/12/2016 relative ai piani di rateazione in essere al 24/10/2016</t>
  </si>
  <si>
    <t>SCADENZIARIO</t>
  </si>
  <si>
    <t>INS CARTELLA</t>
  </si>
  <si>
    <t>DATA VERSAMENTO</t>
  </si>
  <si>
    <t>TIPO RATEAZIONE</t>
  </si>
  <si>
    <t>ANTE 2017</t>
  </si>
  <si>
    <t>IMPORTO VERSATO</t>
  </si>
  <si>
    <t>Di cui interessi</t>
  </si>
  <si>
    <t>Rata mensile</t>
  </si>
  <si>
    <t>Importo annuale</t>
  </si>
  <si>
    <t>Totale restituito</t>
  </si>
  <si>
    <t>VER. 1.0</t>
  </si>
  <si>
    <t>DATA AFFIDAMENTO AGENZIA DELLE ENTRATE - RISCOSSIONE</t>
  </si>
  <si>
    <t>Credito dimposta a favore delle imprese energivore (primo trimestre 2022) art. 15 del decreto-legge 27 Gennaio 2022, n. 4</t>
  </si>
  <si>
    <t>Credito d'imposta a favore delle imprese energivore (secondo trimestre 2022) art. 4 del decreto-legge 1 Marzo 2022, n. 17</t>
  </si>
  <si>
    <t>Credito d'imposta a favore delle imprese a forte consumo gas naturale (secondo trimestre 2022) art. 5 del decreto-legge 1 Marzo 2022, n. 17</t>
  </si>
  <si>
    <t>Credito d'imposta a favore delle imprese non energivore (secondo trimestre 2022) art. 3 del decreto-legge 21 Marzo 2022, n. 21</t>
  </si>
  <si>
    <t>Credito dimposta a favore delle imprese diverse da quelle a forte consumo gas naturale (secondo trimestre 2022) art. 4 del decreto-legge 21 Marzo 2022, n. 21</t>
  </si>
  <si>
    <t>Credito dimposta per lacquisto di carburanti per lesercizio dellattivit_x001A_ agricola e della pesca (primo trimestre 2022) art. 18 del decreto-legge 1 Marzo 2022, n. 17</t>
  </si>
  <si>
    <t>Credito dimposta a favore delle imprese a forte consumo di gas naturale (primo trimestre 2022) art. 15.1 del decreto-legge 27 Gennaio 2022, n. 4</t>
  </si>
  <si>
    <t>Credito dimposta per lacquisto di carburanti per lesercizio dellattivit_x001A_ della pesca (secondo trimestre 2022) art. 3-bis del decreto-legge 17 Maggio 2022, n. 50</t>
  </si>
  <si>
    <t>Cessione credito - credito d'imposta a favore delle imprese energivore (primo trimestre 2022) art. 15 del decreto-legge 27 Gennaio 2022, n. 4</t>
  </si>
  <si>
    <t>Cessione credito - credito dimposta a favore delle imprese energivore (secondo trimestre 2022) art. 4 del decreto-legge 1 Marzo 2022, n. 17</t>
  </si>
  <si>
    <t>Cessione credito - credito dimposta a favore delle imprese a forte consumo di gas naturale (primo trimestre 2022) art. 15.1 del decreto-legge 27 Gennaio 2022, n. 4</t>
  </si>
  <si>
    <t>Cessione credito - credito dimposta a favore delle imprese a forte consumo gas naturale (secondo trimestre 2022) art. 5 del decreto-legge 1 Marzo 2022, n. 17</t>
  </si>
  <si>
    <t>Cessione credito - credito dimposta a favore delle imprese non energivore (secondo trimestre 2022) art. 3 del decreto-legge 21 Marzo 2022, n. 21</t>
  </si>
  <si>
    <t>Cessione credito - credito dimposta a favore delle imprese diverse da quelle a forte consumo gas naturale (secondo trimestre 2022) art. 4 del decreto-legge 21 Marzo 2022, n. 21</t>
  </si>
  <si>
    <t>Cessione credito - credito dimposta per lacquisto di carburanti per lesercizio dellattivit_x001A_ agricola e della pesca (primo trimestre 2022) art. 18 del decreto-legge 21 Marzo 2022, n. 21</t>
  </si>
  <si>
    <t>Cessione credito - credito d'imposta per l'acquisto di carburanti per l'esercizio dell'attivit_x001A_ della pesca (secondo trimestre 2022) art. 3-bis del decreto-legge 17 Maggio 2022, n. 50</t>
  </si>
  <si>
    <t>Credito d'imposta per la distribuzione delle testate edite a favore delle imprese editrici di quotidiani e periodici - articolo 67, comma 1, del decreto-legge 25 Maggio 2021, n. 73</t>
  </si>
  <si>
    <t>Credito d'imposta in favore delle attivit_x001A_ di trasporto di passeggeri con navi minori in acque lagunari - articolo 2-bis del decreto-legge 20 Luglio 2021, n. 103</t>
  </si>
  <si>
    <t>Cessione credito - credito d'imposta a favore delle imprese energivore (Ottobre e Novembre 2022) art. 1, c. 1, del decreto-legge 23 Settembre 2022, n. 144</t>
  </si>
  <si>
    <t>Cessione credito - credito d'imposta a favore delle imprese a forte consumo gas naturale (Ottobre e Novembre 2022) art. 1, c. 2, del decreto-legge 23 Settembre 2022, n. 144</t>
  </si>
  <si>
    <t>Cessione credito - credito d'imposta a favore delle imprese non energivore (Ottobre e Novembre 2022) art. 1, c. 3, del decreto-legge 23 Settembre 2022, n. 144</t>
  </si>
  <si>
    <t>Cessione credito - credito d'imposta a favore delle imprese diverse da quelle a forte consumo gas naturale (Ottobre e Novembre 2022) art. 1, c. 4, del decreto-legge 23 Settembre 2022, n. 144</t>
  </si>
  <si>
    <t>Cessione credito - credito d'imposta per l'acquisto di carburanti per l'esercizio dell'attivit_x001A_ agricola e della pesca (quarto trimestre 2022) art. 2 del decreto-legge 23 Settembre 2022, n. 144</t>
  </si>
  <si>
    <t>Credito d'imposta a favore delle imprese energivore (Dicembre 2022) art. 1, del decreto-legge 18 Novembre 2022, n. 176</t>
  </si>
  <si>
    <t>Credito d'imposta a favore delle imprese a forte consumo gas naturale (Dicembre 2022) art. 1, del decreto-legge 18 Novembre 2022, n. 176</t>
  </si>
  <si>
    <t>Credito d'imposta a favore delle imprese non energivore (Dicembre 2022) art. 1, del decreto-legge 18 Novembre 2022, n. 176</t>
  </si>
  <si>
    <t>Credito d'imposta a favore delle imprese diverse da quelle a forte consumo gas naturale (Dicembre 2022) art. 1, del decreto-legge 18 Novembre 2022, n. 176</t>
  </si>
  <si>
    <t>Cessione credito - superbonus art. 119 dl n. 34/2020 art. 121 dl n. 34/2020 opzioni dal 01/11/2022</t>
  </si>
  <si>
    <t>Sconto - superbonus art. 119 dl n. 34/2020 art. 121 dl n. 34/2020 - opzioni dal 01/11/2022</t>
  </si>
  <si>
    <t>Imposta sostitutiva sul saldo attivo di rivalutazione - art. 110, comma 3, del decreto legge 14 Agosto 2020, n. 104, e s.m.</t>
  </si>
  <si>
    <t>Imposta sostitutiva sul maggior valore attribuito ai beni rivalutati - art. 110, comma 4, del decreto legge 14 Agosto 2020, n. 104, e s.m.</t>
  </si>
  <si>
    <t>Credito d'imposta a favore delle strutture ricettive turistico-alberghiere, agrituristiche, termali e all'aria aperta - art. 79 del decreto-legge 14 Agosto 2022, n. 104</t>
  </si>
  <si>
    <t>Credito dimposta in favore delle fondazioni its academy articolo 4, comma 6, della legge 15 Luglio 2022, n. 99</t>
  </si>
  <si>
    <t>Accisa sull'alcole</t>
  </si>
  <si>
    <t>Denaturanti - contrassegni di stato</t>
  </si>
  <si>
    <t>Imposta di consumo sugli oli lubrificanti e sui bitumi di petroli</t>
  </si>
  <si>
    <t>Entrate eventuali diverse concernenti le accise e le imposte di consumo</t>
  </si>
  <si>
    <t>Indennit_x001A_ e interessi di mora per ritardati o differiti versamenti delle accise</t>
  </si>
  <si>
    <t>Sanzioni amministrative dovute in materia di accise ed imposte di consumo</t>
  </si>
  <si>
    <t>Accisa sull'alcole reclamo e mediazione di cui all'articolo 17-bis, d.lgs. n. 546/1992</t>
  </si>
  <si>
    <t>Denaturanti contrassegni di stato reclamo e mediazione di cui all'articolo 17-bis, d.lgs. n. 546/1992</t>
  </si>
  <si>
    <t>Imposta di consumo sugli oli lubrificanti e bitumi di petrolio reclamo e mediazione di cui all'articolo 17-bis, d.lgs. n. 546/1992</t>
  </si>
  <si>
    <t>Entrate eventuali diverse concernenti le accise e le imposte di consumo reclamo e mediazione di cui all'articolo 17-bis, d.lgs. n. 546/1992</t>
  </si>
  <si>
    <t>Accisa sugli oli e grassi animali e vegetali utilizzati per carburazione o combustione reclamo e mediazione di cui all'articolo 17-bis, d.lgs. n. 546/1992</t>
  </si>
  <si>
    <t>Sanzioni amministrative dovute in materia di accise ed imposte di consumo reclamo e mediazione di cui all'articolo 17-bis, d.lgs. n. 546/1992</t>
  </si>
  <si>
    <t>Credito d'imposta per l'acquisto di gasolio per l'esercizio delle attivit_x001A_ di trasporto art. 3 del decreto legge 17 Maggio 2022, n. 50</t>
  </si>
  <si>
    <t>Credito d'imposta e-commerce delle imprese agricole articolo 1, comma 131, della legge 30 Dicembre 2020, n. 178</t>
  </si>
  <si>
    <t>Proventi derivanti dalla fornitura di contrassegni di legittimazione di cui allarticolo 62-quater.1, comma 10, del decreto legislativo 26 Ottobre 1995, n. 504</t>
  </si>
  <si>
    <t>Art. 1 d.l. n. 66 del 2014 e art. 1, commi 12 e ss., della legge n. 190 del 2014 recupero credito indebitamente utilizzato in compensazione da parte dei sostituti d'imposta e relativi interessi controllo sostanziale</t>
  </si>
  <si>
    <t>Art. 1 d.l. n. 66 del 2014 e art. 1, commi 12 e ss., della legge n. 190 del 2014 recupero credito indebitamente utilizzato in compensazione da parte dei sostituti dimposta - sanzione - controllo sostanziale</t>
  </si>
  <si>
    <t>TOTALE  DA PAGARE CON ROTTAMAZIONE QUINQUIES</t>
  </si>
  <si>
    <t>Importo rata</t>
  </si>
  <si>
    <t>Rata Capitale</t>
  </si>
  <si>
    <t>Carichi già inclusi in precedenti definizioni agevolate con piano regolarmente in corso.</t>
  </si>
  <si>
    <t xml:space="preserve">CARICHI ESCLUSI DALLA DEFINIZIONE AGEVOLATA </t>
  </si>
  <si>
    <t>Piano di rateazione</t>
  </si>
  <si>
    <t>Risparmio con rottamazione</t>
  </si>
  <si>
    <t>Capitale da rateizzare</t>
  </si>
  <si>
    <t>RISPARMIO</t>
  </si>
  <si>
    <t>Importo residuo dovuto</t>
  </si>
  <si>
    <t>Interessi per rateazione</t>
  </si>
  <si>
    <t>Date Rif</t>
  </si>
  <si>
    <t>Risparmio</t>
  </si>
  <si>
    <t>Capitale da versare</t>
  </si>
  <si>
    <t>Massima rateazione concessa</t>
  </si>
  <si>
    <t>Numero di rate scelte</t>
  </si>
  <si>
    <t>097 2023 000123456789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</si>
</sst>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0.000%"/>
    <numFmt numFmtId="166" formatCode="_-* #,##0.0000_-;\-* #,##0.0000_-;_-* &quot;-&quot;??_-;_-@_-"/>
    <numFmt numFmtId="167" formatCode="_-* #,##0_-;\-* #,##0_-;_-* &quot;-&quot;??_-;_-@_-"/>
    <numFmt numFmtId="168" formatCode="_-[$€-2]\ * #,##0.00_-;\-[$€-2]\ * #,##0.00_-;_-[$€-2]\ * &quot;-&quot;??_-"/>
    <numFmt numFmtId="169" formatCode="_-* #,##0\ &quot;€&quot;_-;\-* #,##0\ &quot;€&quot;_-;_-* &quot;-&quot;??\ &quot;€&quot;_-;_-@_-"/>
    <numFmt numFmtId="170" formatCode="0\ &quot;rate&quot;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7"/>
      <color theme="1"/>
      <name val="Calibri"/>
      <family val="2"/>
    </font>
    <font>
      <sz val="11"/>
      <name val="Calibri"/>
      <family val="2"/>
      <scheme val="minor"/>
    </font>
    <font>
      <b/>
      <sz val="14"/>
      <color rgb="FFFF9900"/>
      <name val="Calibri"/>
      <family val="2"/>
      <scheme val="minor"/>
    </font>
    <font>
      <sz val="8"/>
      <color theme="1"/>
      <name val="Arial"/>
      <family val="2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4" tint="-0.499984740745262"/>
      <name val="Verdana"/>
      <family val="2"/>
    </font>
    <font>
      <b/>
      <sz val="9"/>
      <color theme="4" tint="-0.499984740745262"/>
      <name val="Calibri"/>
      <family val="2"/>
      <scheme val="minor"/>
    </font>
    <font>
      <sz val="8"/>
      <color indexed="0"/>
      <name val="Arial"/>
      <family val="2"/>
    </font>
    <font>
      <sz val="11"/>
      <color theme="1"/>
      <name val="Calibri"/>
      <family val="2"/>
    </font>
    <font>
      <u/>
      <sz val="8"/>
      <color theme="10"/>
      <name val="Arial"/>
      <family val="2"/>
    </font>
    <font>
      <sz val="11"/>
      <color rgb="FF00B050"/>
      <name val="Calibri"/>
      <family val="2"/>
    </font>
    <font>
      <sz val="10"/>
      <color rgb="FF000080"/>
      <name val="Arial"/>
      <family val="2"/>
    </font>
    <font>
      <sz val="11"/>
      <color rgb="FF000080"/>
      <name val="Arial"/>
      <family val="2"/>
    </font>
    <font>
      <sz val="11"/>
      <color theme="3"/>
      <name val="Calibri"/>
      <family val="2"/>
      <scheme val="minor"/>
    </font>
    <font>
      <sz val="8"/>
      <color theme="3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333333"/>
      <name val="Arial"/>
      <family val="2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sz val="11"/>
      <name val="Calibri"/>
      <family val="2"/>
    </font>
    <font>
      <sz val="7"/>
      <name val="Calibri"/>
      <family val="2"/>
    </font>
    <font>
      <b/>
      <sz val="11"/>
      <color rgb="FFFA7D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C00000"/>
      <name val="Verdana"/>
      <family val="2"/>
    </font>
    <font>
      <sz val="12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name val="Georgia"/>
      <family val="1"/>
    </font>
    <font>
      <b/>
      <sz val="11"/>
      <name val="Georgia"/>
      <family val="1"/>
    </font>
    <font>
      <sz val="11"/>
      <name val="Georgia"/>
      <family val="1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sz val="11"/>
      <color theme="4" tint="-0.499984740745262"/>
      <name val="Georgia"/>
      <family val="1"/>
    </font>
    <font>
      <b/>
      <sz val="11"/>
      <color rgb="FFC00000"/>
      <name val="Georgia"/>
      <family val="1"/>
    </font>
    <font>
      <sz val="22"/>
      <color theme="1"/>
      <name val="Calibri"/>
      <family val="2"/>
      <scheme val="minor"/>
    </font>
    <font>
      <sz val="22"/>
      <color rgb="FF000000"/>
      <name val="Georgia"/>
      <family val="1"/>
    </font>
    <font>
      <sz val="22"/>
      <color theme="1"/>
      <name val="Georgia"/>
      <family val="1"/>
    </font>
    <font>
      <sz val="22"/>
      <color rgb="FF000000"/>
      <name val="Calibri"/>
      <family val="2"/>
    </font>
    <font>
      <b/>
      <i/>
      <sz val="12"/>
      <color rgb="FFFF0000"/>
      <name val="Calibri"/>
      <family val="2"/>
      <scheme val="minor"/>
    </font>
    <font>
      <sz val="24"/>
      <name val="Georgia"/>
      <family val="1"/>
    </font>
    <font>
      <sz val="16"/>
      <color theme="1"/>
      <name val="Georgia"/>
      <family val="1"/>
    </font>
    <font>
      <b/>
      <i/>
      <sz val="11"/>
      <color rgb="FFC0000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4" tint="-0.499984740745262"/>
      </left>
      <right style="dashed">
        <color theme="4" tint="-0.499984740745262"/>
      </right>
      <top style="dashed">
        <color theme="4" tint="-0.499984740745262"/>
      </top>
      <bottom style="dashed">
        <color theme="4" tint="-0.499984740745262"/>
      </bottom>
      <diagonal/>
    </border>
    <border>
      <left style="thin">
        <color indexed="64"/>
      </left>
      <right style="dashed">
        <color theme="4" tint="-0.499984740745262"/>
      </right>
      <top style="dashed">
        <color theme="4" tint="-0.499984740745262"/>
      </top>
      <bottom style="dotted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ck">
        <color indexed="23"/>
      </left>
      <right/>
      <top style="thick">
        <color indexed="23"/>
      </top>
      <bottom style="thin">
        <color indexed="23"/>
      </bottom>
      <diagonal/>
    </border>
    <border>
      <left/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Dashed">
        <color theme="0" tint="-0.499984740745262"/>
      </left>
      <right/>
      <top style="mediumDashed">
        <color theme="0" tint="-0.499984740745262"/>
      </top>
      <bottom style="mediumDashed">
        <color theme="0" tint="-0.499984740745262"/>
      </bottom>
      <diagonal/>
    </border>
    <border>
      <left style="mediumDashed">
        <color theme="4" tint="-0.24994659260841701"/>
      </left>
      <right/>
      <top style="mediumDashed">
        <color theme="0" tint="-0.499984740745262"/>
      </top>
      <bottom style="mediumDashed">
        <color theme="0" tint="-0.499984740745262"/>
      </bottom>
      <diagonal/>
    </border>
    <border>
      <left/>
      <right style="mediumDashed">
        <color theme="0" tint="-0.499984740745262"/>
      </right>
      <top style="mediumDashed">
        <color theme="0" tint="-0.499984740745262"/>
      </top>
      <bottom style="mediumDashed">
        <color theme="0" tint="-0.49998474074526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Dashed">
        <color theme="0" tint="-0.499984740745262"/>
      </top>
      <bottom style="mediumDashed">
        <color theme="0" tint="-0.499984740745262"/>
      </bottom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 style="dashed">
        <color rgb="FFC00000"/>
      </left>
      <right style="dashed">
        <color rgb="FFC00000"/>
      </right>
      <top/>
      <bottom/>
      <diagonal/>
    </border>
    <border>
      <left style="dashed">
        <color rgb="FFC00000"/>
      </left>
      <right style="dashed">
        <color rgb="FFC00000"/>
      </right>
      <top/>
      <bottom style="dashed">
        <color rgb="FFC0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ck">
        <color indexed="23"/>
      </top>
      <bottom style="thin">
        <color indexed="23"/>
      </bottom>
      <diagonal/>
    </border>
    <border>
      <left style="mediumDashed">
        <color theme="1"/>
      </left>
      <right/>
      <top style="mediumDashed">
        <color theme="1"/>
      </top>
      <bottom/>
      <diagonal/>
    </border>
    <border>
      <left/>
      <right/>
      <top style="mediumDashed">
        <color theme="1"/>
      </top>
      <bottom/>
      <diagonal/>
    </border>
    <border>
      <left/>
      <right style="mediumDashed">
        <color theme="1"/>
      </right>
      <top style="mediumDashed">
        <color theme="1"/>
      </top>
      <bottom/>
      <diagonal/>
    </border>
    <border>
      <left style="mediumDashed">
        <color theme="1"/>
      </left>
      <right/>
      <top/>
      <bottom/>
      <diagonal/>
    </border>
    <border>
      <left/>
      <right style="mediumDashed">
        <color theme="1"/>
      </right>
      <top/>
      <bottom/>
      <diagonal/>
    </border>
    <border>
      <left style="mediumDashed">
        <color theme="1"/>
      </left>
      <right/>
      <top/>
      <bottom style="mediumDashed">
        <color theme="1"/>
      </bottom>
      <diagonal/>
    </border>
    <border>
      <left/>
      <right/>
      <top/>
      <bottom style="mediumDashed">
        <color theme="1"/>
      </bottom>
      <diagonal/>
    </border>
    <border>
      <left/>
      <right style="mediumDashed">
        <color theme="1"/>
      </right>
      <top/>
      <bottom style="mediumDashed">
        <color theme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</borders>
  <cellStyleXfs count="21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3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0" fontId="29" fillId="0" borderId="0"/>
    <xf numFmtId="0" fontId="21" fillId="0" borderId="0"/>
    <xf numFmtId="0" fontId="23" fillId="0" borderId="0" applyNumberFormat="0" applyFill="0" applyBorder="0" applyAlignment="0" applyProtection="0"/>
    <xf numFmtId="168" fontId="30" fillId="0" borderId="0"/>
    <xf numFmtId="0" fontId="31" fillId="0" borderId="0" applyNumberFormat="0" applyFill="0" applyBorder="0" applyAlignment="0" applyProtection="0"/>
    <xf numFmtId="0" fontId="32" fillId="0" borderId="0"/>
    <xf numFmtId="0" fontId="36" fillId="6" borderId="0" applyNumberFormat="0" applyBorder="0" applyAlignment="0" applyProtection="0"/>
    <xf numFmtId="0" fontId="37" fillId="7" borderId="0" applyNumberFormat="0" applyBorder="0" applyAlignment="0" applyProtection="0"/>
    <xf numFmtId="0" fontId="43" fillId="10" borderId="12" applyNumberForma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0" borderId="0"/>
  </cellStyleXfs>
  <cellXfs count="203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/>
    <xf numFmtId="10" fontId="0" fillId="0" borderId="0" xfId="0" applyNumberFormat="1"/>
    <xf numFmtId="9" fontId="0" fillId="0" borderId="0" xfId="0" applyNumberFormat="1"/>
    <xf numFmtId="165" fontId="0" fillId="0" borderId="0" xfId="2" applyNumberFormat="1" applyFont="1"/>
    <xf numFmtId="0" fontId="0" fillId="0" borderId="0" xfId="0" applyProtection="1">
      <protection hidden="1"/>
    </xf>
    <xf numFmtId="0" fontId="10" fillId="0" borderId="0" xfId="0" applyFont="1" applyProtection="1">
      <protection hidden="1"/>
    </xf>
    <xf numFmtId="43" fontId="17" fillId="0" borderId="1" xfId="1" applyFont="1" applyBorder="1" applyProtection="1">
      <protection hidden="1"/>
    </xf>
    <xf numFmtId="43" fontId="17" fillId="0" borderId="0" xfId="1" applyFont="1" applyBorder="1" applyProtection="1">
      <protection hidden="1"/>
    </xf>
    <xf numFmtId="43" fontId="17" fillId="3" borderId="1" xfId="1" applyFont="1" applyFill="1" applyBorder="1" applyProtection="1">
      <protection hidden="1"/>
    </xf>
    <xf numFmtId="43" fontId="18" fillId="3" borderId="1" xfId="0" applyNumberFormat="1" applyFont="1" applyFill="1" applyBorder="1" applyProtection="1">
      <protection hidden="1"/>
    </xf>
    <xf numFmtId="0" fontId="17" fillId="0" borderId="0" xfId="0" applyFont="1" applyProtection="1">
      <protection hidden="1"/>
    </xf>
    <xf numFmtId="0" fontId="0" fillId="5" borderId="0" xfId="0" applyFill="1" applyAlignment="1" applyProtection="1">
      <alignment horizontal="center" vertical="center" wrapText="1"/>
      <protection hidden="1"/>
    </xf>
    <xf numFmtId="43" fontId="0" fillId="0" borderId="0" xfId="1" applyFont="1" applyProtection="1">
      <protection hidden="1"/>
    </xf>
    <xf numFmtId="14" fontId="0" fillId="0" borderId="0" xfId="0" applyNumberFormat="1" applyProtection="1">
      <protection locked="0"/>
    </xf>
    <xf numFmtId="43" fontId="0" fillId="0" borderId="0" xfId="1" applyFont="1" applyProtection="1">
      <protection locked="0"/>
    </xf>
    <xf numFmtId="14" fontId="0" fillId="0" borderId="0" xfId="1" applyNumberFormat="1" applyFont="1" applyAlignment="1" applyProtection="1">
      <alignment horizontal="center" vertical="center"/>
      <protection locked="0"/>
    </xf>
    <xf numFmtId="14" fontId="17" fillId="0" borderId="0" xfId="0" applyNumberFormat="1" applyFont="1" applyProtection="1">
      <protection hidden="1"/>
    </xf>
    <xf numFmtId="43" fontId="0" fillId="0" borderId="0" xfId="0" applyNumberFormat="1" applyProtection="1">
      <protection hidden="1"/>
    </xf>
    <xf numFmtId="10" fontId="0" fillId="0" borderId="0" xfId="2" applyNumberFormat="1" applyFont="1" applyProtection="1">
      <protection hidden="1"/>
    </xf>
    <xf numFmtId="165" fontId="0" fillId="0" borderId="0" xfId="2" applyNumberFormat="1" applyFont="1" applyProtection="1">
      <protection hidden="1"/>
    </xf>
    <xf numFmtId="166" fontId="0" fillId="0" borderId="0" xfId="0" applyNumberFormat="1" applyProtection="1">
      <protection hidden="1"/>
    </xf>
    <xf numFmtId="0" fontId="22" fillId="0" borderId="0" xfId="4"/>
    <xf numFmtId="0" fontId="17" fillId="0" borderId="2" xfId="0" applyFont="1" applyBorder="1" applyProtection="1">
      <protection hidden="1"/>
    </xf>
    <xf numFmtId="43" fontId="10" fillId="0" borderId="0" xfId="1" applyFont="1" applyProtection="1">
      <protection hidden="1"/>
    </xf>
    <xf numFmtId="10" fontId="10" fillId="0" borderId="0" xfId="2" applyNumberFormat="1" applyFont="1" applyAlignment="1" applyProtection="1">
      <alignment horizontal="center"/>
      <protection hidden="1"/>
    </xf>
    <xf numFmtId="1" fontId="0" fillId="0" borderId="0" xfId="0" applyNumberFormat="1" applyProtection="1">
      <protection locked="0"/>
    </xf>
    <xf numFmtId="0" fontId="1" fillId="0" borderId="0" xfId="8" applyAlignment="1">
      <alignment horizontal="center"/>
    </xf>
    <xf numFmtId="0" fontId="1" fillId="0" borderId="0" xfId="8"/>
    <xf numFmtId="0" fontId="24" fillId="0" borderId="0" xfId="8" applyFont="1" applyAlignment="1">
      <alignment horizontal="center"/>
    </xf>
    <xf numFmtId="0" fontId="25" fillId="0" borderId="0" xfId="8" applyFont="1"/>
    <xf numFmtId="0" fontId="26" fillId="0" borderId="0" xfId="8" applyFont="1"/>
    <xf numFmtId="0" fontId="29" fillId="0" borderId="0" xfId="9" applyAlignment="1">
      <alignment horizontal="center"/>
    </xf>
    <xf numFmtId="0" fontId="0" fillId="0" borderId="0" xfId="0" applyAlignment="1">
      <alignment horizontal="center"/>
    </xf>
    <xf numFmtId="0" fontId="29" fillId="0" borderId="0" xfId="9"/>
    <xf numFmtId="0" fontId="9" fillId="0" borderId="0" xfId="0" applyFont="1" applyProtection="1">
      <protection hidden="1"/>
    </xf>
    <xf numFmtId="43" fontId="9" fillId="0" borderId="0" xfId="1" applyFont="1" applyProtection="1">
      <protection hidden="1"/>
    </xf>
    <xf numFmtId="1" fontId="0" fillId="0" borderId="0" xfId="0" quotePrefix="1" applyNumberFormat="1" applyProtection="1">
      <protection locked="0"/>
    </xf>
    <xf numFmtId="0" fontId="35" fillId="0" borderId="0" xfId="0" applyFont="1"/>
    <xf numFmtId="1" fontId="0" fillId="0" borderId="0" xfId="0" quotePrefix="1" applyNumberFormat="1" applyAlignment="1" applyProtection="1">
      <alignment horizontal="center"/>
      <protection locked="0"/>
    </xf>
    <xf numFmtId="167" fontId="9" fillId="0" borderId="0" xfId="1" applyNumberFormat="1" applyFont="1" applyProtection="1"/>
    <xf numFmtId="0" fontId="48" fillId="0" borderId="0" xfId="0" applyFont="1" applyProtection="1">
      <protection hidden="1"/>
    </xf>
    <xf numFmtId="0" fontId="47" fillId="0" borderId="0" xfId="0" applyFont="1" applyProtection="1">
      <protection hidden="1"/>
    </xf>
    <xf numFmtId="43" fontId="48" fillId="0" borderId="0" xfId="1" applyFont="1" applyProtection="1">
      <protection hidden="1"/>
    </xf>
    <xf numFmtId="0" fontId="0" fillId="0" borderId="0" xfId="0" applyAlignment="1" applyProtection="1">
      <alignment horizontal="center"/>
      <protection hidden="1"/>
    </xf>
    <xf numFmtId="43" fontId="0" fillId="0" borderId="19" xfId="1" applyFont="1" applyBorder="1" applyProtection="1">
      <protection hidden="1"/>
    </xf>
    <xf numFmtId="43" fontId="0" fillId="0" borderId="20" xfId="1" applyFont="1" applyBorder="1" applyProtection="1">
      <protection hidden="1"/>
    </xf>
    <xf numFmtId="0" fontId="49" fillId="5" borderId="18" xfId="0" applyFont="1" applyFill="1" applyBorder="1" applyAlignment="1" applyProtection="1">
      <alignment horizontal="center" vertical="center" wrapText="1"/>
      <protection hidden="1"/>
    </xf>
    <xf numFmtId="0" fontId="49" fillId="5" borderId="0" xfId="0" applyFont="1" applyFill="1" applyAlignment="1" applyProtection="1">
      <alignment horizontal="center" vertical="center" wrapText="1"/>
      <protection hidden="1"/>
    </xf>
    <xf numFmtId="43" fontId="44" fillId="0" borderId="15" xfId="1" applyFont="1" applyBorder="1" applyAlignment="1" applyProtection="1">
      <alignment vertical="center"/>
      <protection hidden="1"/>
    </xf>
    <xf numFmtId="0" fontId="47" fillId="0" borderId="17" xfId="0" applyFont="1" applyBorder="1" applyAlignment="1" applyProtection="1">
      <alignment vertical="center"/>
      <protection hidden="1"/>
    </xf>
    <xf numFmtId="43" fontId="45" fillId="0" borderId="15" xfId="1" applyFont="1" applyBorder="1" applyAlignment="1" applyProtection="1">
      <alignment vertical="center"/>
      <protection hidden="1"/>
    </xf>
    <xf numFmtId="0" fontId="39" fillId="0" borderId="21" xfId="0" applyFont="1" applyBorder="1" applyAlignment="1" applyProtection="1">
      <alignment horizontal="center" vertical="center" wrapText="1"/>
      <protection hidden="1"/>
    </xf>
    <xf numFmtId="0" fontId="46" fillId="5" borderId="21" xfId="0" applyFont="1" applyFill="1" applyBorder="1" applyAlignment="1" applyProtection="1">
      <alignment horizontal="center" vertical="center" wrapText="1"/>
      <protection hidden="1"/>
    </xf>
    <xf numFmtId="0" fontId="39" fillId="2" borderId="21" xfId="0" applyFont="1" applyFill="1" applyBorder="1" applyAlignment="1" applyProtection="1">
      <alignment horizontal="center" vertical="center" wrapText="1"/>
      <protection hidden="1"/>
    </xf>
    <xf numFmtId="0" fontId="4" fillId="10" borderId="12" xfId="17" applyFont="1" applyAlignment="1" applyProtection="1">
      <alignment horizontal="center" vertical="center" wrapText="1"/>
      <protection hidden="1"/>
    </xf>
    <xf numFmtId="0" fontId="4" fillId="9" borderId="1" xfId="16" applyFont="1" applyFill="1" applyBorder="1" applyAlignment="1" applyProtection="1">
      <alignment horizontal="center" vertical="center" wrapText="1"/>
      <protection hidden="1"/>
    </xf>
    <xf numFmtId="164" fontId="4" fillId="9" borderId="15" xfId="16" applyNumberFormat="1" applyFont="1" applyFill="1" applyBorder="1" applyProtection="1">
      <protection hidden="1"/>
    </xf>
    <xf numFmtId="10" fontId="47" fillId="9" borderId="15" xfId="16" applyNumberFormat="1" applyFont="1" applyFill="1" applyBorder="1" applyProtection="1">
      <protection hidden="1"/>
    </xf>
    <xf numFmtId="1" fontId="18" fillId="0" borderId="0" xfId="0" applyNumberFormat="1" applyFont="1" applyProtection="1">
      <protection hidden="1"/>
    </xf>
    <xf numFmtId="14" fontId="2" fillId="11" borderId="1" xfId="18" applyNumberFormat="1" applyBorder="1" applyProtection="1">
      <protection locked="0"/>
    </xf>
    <xf numFmtId="43" fontId="0" fillId="0" borderId="0" xfId="1" applyFont="1" applyProtection="1"/>
    <xf numFmtId="0" fontId="39" fillId="0" borderId="0" xfId="15" applyFont="1" applyFill="1" applyAlignment="1" applyProtection="1">
      <alignment wrapText="1"/>
    </xf>
    <xf numFmtId="0" fontId="6" fillId="0" borderId="0" xfId="16" applyFont="1" applyFill="1" applyAlignment="1" applyProtection="1">
      <alignment wrapText="1"/>
    </xf>
    <xf numFmtId="43" fontId="12" fillId="0" borderId="0" xfId="1" applyFont="1" applyAlignment="1" applyProtection="1">
      <alignment horizontal="left" indent="1"/>
    </xf>
    <xf numFmtId="43" fontId="0" fillId="0" borderId="0" xfId="1" applyFont="1" applyFill="1" applyBorder="1" applyProtection="1"/>
    <xf numFmtId="43" fontId="2" fillId="0" borderId="4" xfId="1" applyFont="1" applyBorder="1" applyAlignment="1" applyProtection="1">
      <alignment horizontal="center"/>
    </xf>
    <xf numFmtId="43" fontId="9" fillId="0" borderId="0" xfId="1" applyFont="1" applyProtection="1"/>
    <xf numFmtId="43" fontId="12" fillId="0" borderId="0" xfId="1" applyFont="1" applyBorder="1" applyAlignment="1" applyProtection="1">
      <alignment horizontal="left" indent="1"/>
    </xf>
    <xf numFmtId="43" fontId="20" fillId="0" borderId="0" xfId="1" quotePrefix="1" applyFont="1" applyBorder="1" applyAlignment="1" applyProtection="1">
      <alignment horizontal="left" indent="1"/>
    </xf>
    <xf numFmtId="0" fontId="4" fillId="9" borderId="1" xfId="16" applyFont="1" applyFill="1" applyBorder="1" applyAlignment="1" applyProtection="1">
      <alignment horizontal="center" vertical="center" wrapText="1"/>
    </xf>
    <xf numFmtId="0" fontId="1" fillId="0" borderId="0" xfId="4" applyFont="1"/>
    <xf numFmtId="14" fontId="22" fillId="0" borderId="0" xfId="4" applyNumberFormat="1"/>
    <xf numFmtId="43" fontId="19" fillId="0" borderId="1" xfId="1" applyFont="1" applyFill="1" applyBorder="1" applyProtection="1">
      <protection hidden="1"/>
    </xf>
    <xf numFmtId="43" fontId="17" fillId="0" borderId="0" xfId="1" applyFont="1" applyFill="1" applyBorder="1" applyProtection="1">
      <protection hidden="1"/>
    </xf>
    <xf numFmtId="43" fontId="19" fillId="0" borderId="2" xfId="1" applyFont="1" applyFill="1" applyBorder="1" applyProtection="1">
      <protection hidden="1"/>
    </xf>
    <xf numFmtId="10" fontId="17" fillId="0" borderId="5" xfId="2" applyNumberFormat="1" applyFont="1" applyFill="1" applyBorder="1" applyProtection="1">
      <protection hidden="1"/>
    </xf>
    <xf numFmtId="43" fontId="17" fillId="0" borderId="1" xfId="1" applyFont="1" applyFill="1" applyBorder="1" applyProtection="1">
      <protection hidden="1"/>
    </xf>
    <xf numFmtId="43" fontId="18" fillId="0" borderId="1" xfId="1" applyFont="1" applyFill="1" applyBorder="1" applyAlignment="1" applyProtection="1">
      <alignment horizontal="center"/>
      <protection hidden="1"/>
    </xf>
    <xf numFmtId="10" fontId="17" fillId="0" borderId="4" xfId="2" applyNumberFormat="1" applyFont="1" applyFill="1" applyBorder="1" applyAlignment="1" applyProtection="1">
      <alignment horizontal="right"/>
      <protection hidden="1"/>
    </xf>
    <xf numFmtId="43" fontId="17" fillId="0" borderId="1" xfId="0" applyNumberFormat="1" applyFont="1" applyBorder="1" applyProtection="1">
      <protection hidden="1"/>
    </xf>
    <xf numFmtId="43" fontId="19" fillId="0" borderId="3" xfId="1" applyFont="1" applyFill="1" applyBorder="1" applyProtection="1">
      <protection hidden="1"/>
    </xf>
    <xf numFmtId="43" fontId="13" fillId="0" borderId="1" xfId="1" applyFont="1" applyFill="1" applyBorder="1" applyProtection="1">
      <protection hidden="1"/>
    </xf>
    <xf numFmtId="43" fontId="0" fillId="0" borderId="1" xfId="0" applyNumberFormat="1" applyBorder="1" applyProtection="1">
      <protection hidden="1"/>
    </xf>
    <xf numFmtId="43" fontId="11" fillId="0" borderId="1" xfId="1" applyFont="1" applyFill="1" applyBorder="1" applyAlignment="1" applyProtection="1">
      <alignment horizontal="center"/>
      <protection hidden="1"/>
    </xf>
    <xf numFmtId="43" fontId="10" fillId="0" borderId="1" xfId="1" applyFont="1" applyFill="1" applyBorder="1" applyProtection="1">
      <protection hidden="1"/>
    </xf>
    <xf numFmtId="0" fontId="28" fillId="0" borderId="0" xfId="0" applyFont="1" applyAlignment="1" applyProtection="1">
      <alignment vertical="center" wrapText="1"/>
      <protection hidden="1"/>
    </xf>
    <xf numFmtId="43" fontId="53" fillId="8" borderId="32" xfId="0" applyNumberFormat="1" applyFont="1" applyFill="1" applyBorder="1" applyProtection="1">
      <protection hidden="1"/>
    </xf>
    <xf numFmtId="43" fontId="54" fillId="8" borderId="35" xfId="0" applyNumberFormat="1" applyFont="1" applyFill="1" applyBorder="1" applyProtection="1">
      <protection hidden="1"/>
    </xf>
    <xf numFmtId="43" fontId="53" fillId="8" borderId="0" xfId="1" applyFont="1" applyFill="1" applyBorder="1" applyProtection="1">
      <protection hidden="1"/>
    </xf>
    <xf numFmtId="1" fontId="2" fillId="3" borderId="9" xfId="19" applyNumberFormat="1" applyFill="1" applyBorder="1" applyAlignment="1" applyProtection="1">
      <alignment horizontal="left" vertical="center"/>
      <protection locked="0"/>
    </xf>
    <xf numFmtId="0" fontId="0" fillId="13" borderId="0" xfId="0" applyFill="1"/>
    <xf numFmtId="0" fontId="5" fillId="0" borderId="0" xfId="0" applyFont="1"/>
    <xf numFmtId="0" fontId="57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58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6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8" borderId="0" xfId="0" applyFill="1"/>
    <xf numFmtId="0" fontId="40" fillId="0" borderId="0" xfId="0" applyFont="1" applyAlignment="1">
      <alignment vertical="center"/>
    </xf>
    <xf numFmtId="0" fontId="6" fillId="0" borderId="23" xfId="0" applyFont="1" applyBorder="1"/>
    <xf numFmtId="0" fontId="6" fillId="0" borderId="24" xfId="0" applyFont="1" applyBorder="1"/>
    <xf numFmtId="0" fontId="34" fillId="0" borderId="0" xfId="0" applyFont="1" applyAlignment="1">
      <alignment vertical="center"/>
    </xf>
    <xf numFmtId="0" fontId="38" fillId="0" borderId="26" xfId="0" applyFont="1" applyBorder="1" applyAlignment="1">
      <alignment horizontal="center" wrapText="1"/>
    </xf>
    <xf numFmtId="0" fontId="52" fillId="0" borderId="0" xfId="0" applyFont="1" applyAlignment="1">
      <alignment horizontal="center" wrapText="1"/>
    </xf>
    <xf numFmtId="0" fontId="6" fillId="0" borderId="26" xfId="0" applyFont="1" applyBorder="1"/>
    <xf numFmtId="0" fontId="6" fillId="0" borderId="0" xfId="0" applyFont="1"/>
    <xf numFmtId="0" fontId="41" fillId="0" borderId="0" xfId="4" applyFont="1"/>
    <xf numFmtId="0" fontId="42" fillId="0" borderId="0" xfId="4" applyFont="1"/>
    <xf numFmtId="0" fontId="41" fillId="0" borderId="0" xfId="4" applyFont="1" applyAlignment="1">
      <alignment horizontal="center"/>
    </xf>
    <xf numFmtId="0" fontId="0" fillId="0" borderId="25" xfId="0" applyBorder="1"/>
    <xf numFmtId="0" fontId="0" fillId="0" borderId="27" xfId="0" applyBorder="1"/>
    <xf numFmtId="0" fontId="38" fillId="8" borderId="31" xfId="0" applyFont="1" applyFill="1" applyBorder="1"/>
    <xf numFmtId="0" fontId="53" fillId="8" borderId="32" xfId="0" applyFont="1" applyFill="1" applyBorder="1"/>
    <xf numFmtId="0" fontId="6" fillId="8" borderId="34" xfId="0" quotePrefix="1" applyFont="1" applyFill="1" applyBorder="1"/>
    <xf numFmtId="0" fontId="54" fillId="8" borderId="35" xfId="0" quotePrefix="1" applyFont="1" applyFill="1" applyBorder="1"/>
    <xf numFmtId="0" fontId="6" fillId="8" borderId="6" xfId="0" applyFont="1" applyFill="1" applyBorder="1"/>
    <xf numFmtId="0" fontId="6" fillId="8" borderId="7" xfId="0" applyFont="1" applyFill="1" applyBorder="1"/>
    <xf numFmtId="0" fontId="6" fillId="8" borderId="8" xfId="0" applyFont="1" applyFill="1" applyBorder="1"/>
    <xf numFmtId="0" fontId="0" fillId="8" borderId="31" xfId="0" applyFill="1" applyBorder="1"/>
    <xf numFmtId="0" fontId="0" fillId="8" borderId="32" xfId="0" applyFill="1" applyBorder="1"/>
    <xf numFmtId="0" fontId="0" fillId="8" borderId="33" xfId="0" applyFill="1" applyBorder="1"/>
    <xf numFmtId="0" fontId="0" fillId="8" borderId="37" xfId="0" applyFill="1" applyBorder="1"/>
    <xf numFmtId="0" fontId="55" fillId="8" borderId="0" xfId="0" applyFont="1" applyFill="1"/>
    <xf numFmtId="0" fontId="0" fillId="8" borderId="38" xfId="0" applyFill="1" applyBorder="1"/>
    <xf numFmtId="0" fontId="54" fillId="8" borderId="0" xfId="0" applyFont="1" applyFill="1" applyAlignment="1">
      <alignment horizontal="center" vertical="center"/>
    </xf>
    <xf numFmtId="164" fontId="16" fillId="8" borderId="38" xfId="0" applyNumberFormat="1" applyFont="1" applyFill="1" applyBorder="1"/>
    <xf numFmtId="0" fontId="0" fillId="8" borderId="34" xfId="0" applyFill="1" applyBorder="1"/>
    <xf numFmtId="0" fontId="0" fillId="8" borderId="35" xfId="0" applyFill="1" applyBorder="1"/>
    <xf numFmtId="0" fontId="0" fillId="8" borderId="36" xfId="0" applyFill="1" applyBorder="1"/>
    <xf numFmtId="0" fontId="27" fillId="0" borderId="0" xfId="0" applyFont="1"/>
    <xf numFmtId="0" fontId="44" fillId="0" borderId="1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7" fillId="0" borderId="0" xfId="0" applyFont="1"/>
    <xf numFmtId="0" fontId="6" fillId="0" borderId="0" xfId="0" applyFont="1" applyAlignment="1">
      <alignment wrapText="1"/>
    </xf>
    <xf numFmtId="0" fontId="29" fillId="0" borderId="0" xfId="9" applyAlignment="1" applyProtection="1">
      <alignment horizontal="center"/>
      <protection locked="0"/>
    </xf>
    <xf numFmtId="1" fontId="0" fillId="0" borderId="0" xfId="0" applyNumberFormat="1" applyProtection="1">
      <protection locked="0" hidden="1"/>
    </xf>
    <xf numFmtId="0" fontId="47" fillId="0" borderId="15" xfId="0" applyFont="1" applyBorder="1" applyAlignment="1">
      <alignment vertical="center"/>
    </xf>
    <xf numFmtId="0" fontId="7" fillId="0" borderId="0" xfId="0" applyFont="1"/>
    <xf numFmtId="0" fontId="0" fillId="0" borderId="0" xfId="0" applyAlignment="1">
      <alignment vertical="top" wrapText="1"/>
    </xf>
    <xf numFmtId="0" fontId="39" fillId="0" borderId="21" xfId="0" applyFont="1" applyBorder="1" applyAlignment="1">
      <alignment horizontal="center" vertical="center" wrapText="1"/>
    </xf>
    <xf numFmtId="0" fontId="46" fillId="4" borderId="21" xfId="0" applyFont="1" applyFill="1" applyBorder="1" applyAlignment="1">
      <alignment vertical="top" wrapText="1"/>
    </xf>
    <xf numFmtId="0" fontId="39" fillId="4" borderId="21" xfId="0" applyFont="1" applyFill="1" applyBorder="1" applyAlignment="1">
      <alignment horizontal="center" vertical="top" wrapText="1"/>
    </xf>
    <xf numFmtId="0" fontId="9" fillId="0" borderId="0" xfId="0" applyFont="1"/>
    <xf numFmtId="0" fontId="45" fillId="0" borderId="13" xfId="0" applyFont="1" applyBorder="1" applyAlignment="1">
      <alignment vertical="center"/>
    </xf>
    <xf numFmtId="0" fontId="45" fillId="0" borderId="14" xfId="0" applyFont="1" applyBorder="1" applyAlignment="1">
      <alignment vertical="center"/>
    </xf>
    <xf numFmtId="0" fontId="50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43" fontId="0" fillId="0" borderId="0" xfId="0" applyNumberFormat="1"/>
    <xf numFmtId="14" fontId="2" fillId="11" borderId="1" xfId="18" applyNumberFormat="1" applyBorder="1" applyProtection="1"/>
    <xf numFmtId="0" fontId="10" fillId="0" borderId="0" xfId="0" applyFont="1"/>
    <xf numFmtId="0" fontId="8" fillId="0" borderId="0" xfId="0" applyFont="1"/>
    <xf numFmtId="0" fontId="59" fillId="0" borderId="24" xfId="0" applyFont="1" applyBorder="1"/>
    <xf numFmtId="0" fontId="60" fillId="0" borderId="26" xfId="4" applyFont="1" applyBorder="1"/>
    <xf numFmtId="14" fontId="54" fillId="0" borderId="0" xfId="1" applyNumberFormat="1" applyFont="1" applyFill="1" applyBorder="1" applyAlignment="1" applyProtection="1">
      <alignment horizontal="center" vertical="center"/>
      <protection locked="0"/>
    </xf>
    <xf numFmtId="43" fontId="54" fillId="0" borderId="0" xfId="1" applyFont="1" applyFill="1" applyBorder="1" applyAlignment="1" applyProtection="1">
      <alignment horizontal="center" vertical="center"/>
      <protection locked="0"/>
    </xf>
    <xf numFmtId="43" fontId="54" fillId="0" borderId="0" xfId="0" applyNumberFormat="1" applyFont="1" applyAlignment="1" applyProtection="1">
      <alignment horizontal="center"/>
      <protection hidden="1"/>
    </xf>
    <xf numFmtId="4" fontId="6" fillId="0" borderId="0" xfId="0" applyNumberFormat="1" applyFont="1"/>
    <xf numFmtId="4" fontId="55" fillId="14" borderId="9" xfId="1" applyNumberFormat="1" applyFont="1" applyFill="1" applyBorder="1" applyAlignment="1" applyProtection="1">
      <alignment horizontal="center" vertical="center"/>
      <protection locked="0"/>
    </xf>
    <xf numFmtId="1" fontId="55" fillId="14" borderId="9" xfId="1" applyNumberFormat="1" applyFont="1" applyFill="1" applyBorder="1" applyAlignment="1" applyProtection="1">
      <alignment horizontal="center" vertical="center"/>
      <protection locked="0"/>
    </xf>
    <xf numFmtId="10" fontId="55" fillId="14" borderId="9" xfId="2" applyNumberFormat="1" applyFont="1" applyFill="1" applyBorder="1" applyAlignment="1" applyProtection="1">
      <alignment horizontal="center" vertical="center"/>
      <protection locked="0"/>
    </xf>
    <xf numFmtId="4" fontId="55" fillId="8" borderId="16" xfId="1" applyNumberFormat="1" applyFont="1" applyFill="1" applyBorder="1" applyAlignment="1" applyProtection="1">
      <alignment horizontal="center" vertical="center"/>
    </xf>
    <xf numFmtId="0" fontId="63" fillId="0" borderId="0" xfId="0" applyFont="1" applyAlignment="1">
      <alignment vertical="center" wrapText="1"/>
    </xf>
    <xf numFmtId="0" fontId="64" fillId="0" borderId="24" xfId="0" applyFont="1" applyBorder="1"/>
    <xf numFmtId="0" fontId="61" fillId="14" borderId="10" xfId="1" applyNumberFormat="1" applyFont="1" applyFill="1" applyBorder="1" applyAlignment="1" applyProtection="1">
      <alignment horizontal="center" vertical="center"/>
      <protection locked="0"/>
    </xf>
    <xf numFmtId="0" fontId="65" fillId="0" borderId="0" xfId="0" applyFont="1" applyAlignment="1">
      <alignment horizontal="left" vertical="center" indent="2"/>
    </xf>
    <xf numFmtId="0" fontId="61" fillId="0" borderId="23" xfId="0" applyFont="1" applyBorder="1"/>
    <xf numFmtId="0" fontId="59" fillId="0" borderId="0" xfId="0" applyFont="1"/>
    <xf numFmtId="43" fontId="61" fillId="0" borderId="24" xfId="1" applyFont="1" applyBorder="1" applyAlignment="1"/>
    <xf numFmtId="0" fontId="45" fillId="0" borderId="17" xfId="0" applyFont="1" applyBorder="1" applyAlignment="1">
      <alignment vertical="center"/>
    </xf>
    <xf numFmtId="0" fontId="45" fillId="0" borderId="0" xfId="0" applyFont="1" applyAlignment="1">
      <alignment vertical="center"/>
    </xf>
    <xf numFmtId="43" fontId="45" fillId="0" borderId="0" xfId="1" applyFont="1" applyBorder="1" applyAlignment="1" applyProtection="1">
      <alignment vertical="center"/>
      <protection hidden="1"/>
    </xf>
    <xf numFmtId="10" fontId="66" fillId="0" borderId="0" xfId="2" applyNumberFormat="1" applyFont="1" applyAlignment="1">
      <alignment horizontal="left"/>
    </xf>
    <xf numFmtId="0" fontId="65" fillId="0" borderId="0" xfId="0" applyFont="1" applyAlignment="1">
      <alignment vertical="center"/>
    </xf>
    <xf numFmtId="4" fontId="0" fillId="0" borderId="0" xfId="0" applyNumberFormat="1"/>
    <xf numFmtId="3" fontId="0" fillId="0" borderId="0" xfId="0" applyNumberFormat="1"/>
    <xf numFmtId="170" fontId="61" fillId="0" borderId="0" xfId="1" applyNumberFormat="1" applyFont="1" applyBorder="1" applyAlignment="1">
      <alignment horizontal="center" vertical="center"/>
    </xf>
    <xf numFmtId="0" fontId="61" fillId="0" borderId="26" xfId="0" applyFont="1" applyBorder="1" applyAlignment="1">
      <alignment vertical="center"/>
    </xf>
    <xf numFmtId="43" fontId="54" fillId="0" borderId="0" xfId="1" applyFont="1" applyFill="1" applyBorder="1" applyAlignment="1" applyProtection="1">
      <alignment horizontal="center"/>
      <protection hidden="1"/>
    </xf>
    <xf numFmtId="0" fontId="54" fillId="8" borderId="0" xfId="0" applyFont="1" applyFill="1" applyAlignment="1">
      <alignment horizontal="center" vertical="center"/>
    </xf>
    <xf numFmtId="1" fontId="0" fillId="3" borderId="10" xfId="19" applyNumberFormat="1" applyFont="1" applyFill="1" applyBorder="1" applyAlignment="1" applyProtection="1">
      <alignment horizontal="left" vertical="center"/>
      <protection locked="0"/>
    </xf>
    <xf numFmtId="1" fontId="0" fillId="3" borderId="22" xfId="19" applyNumberFormat="1" applyFont="1" applyFill="1" applyBorder="1" applyAlignment="1" applyProtection="1">
      <alignment horizontal="left" vertical="center"/>
      <protection locked="0"/>
    </xf>
    <xf numFmtId="1" fontId="0" fillId="3" borderId="11" xfId="19" applyNumberFormat="1" applyFont="1" applyFill="1" applyBorder="1" applyAlignment="1" applyProtection="1">
      <alignment horizontal="left" vertical="center"/>
      <protection locked="0"/>
    </xf>
    <xf numFmtId="1" fontId="2" fillId="3" borderId="10" xfId="19" applyNumberFormat="1" applyFill="1" applyBorder="1" applyAlignment="1" applyProtection="1">
      <alignment horizontal="left" vertical="center"/>
      <protection locked="0"/>
    </xf>
    <xf numFmtId="1" fontId="2" fillId="3" borderId="22" xfId="19" applyNumberFormat="1" applyFill="1" applyBorder="1" applyAlignment="1" applyProtection="1">
      <alignment horizontal="left" vertical="center"/>
      <protection locked="0"/>
    </xf>
    <xf numFmtId="1" fontId="2" fillId="3" borderId="11" xfId="19" applyNumberFormat="1" applyFill="1" applyBorder="1" applyAlignment="1" applyProtection="1">
      <alignment horizontal="left" vertical="center"/>
      <protection locked="0"/>
    </xf>
    <xf numFmtId="0" fontId="33" fillId="0" borderId="0" xfId="0" applyFont="1" applyAlignment="1">
      <alignment horizontal="center" vertical="center"/>
    </xf>
    <xf numFmtId="0" fontId="0" fillId="8" borderId="0" xfId="0" applyFill="1" applyAlignment="1">
      <alignment horizontal="center"/>
    </xf>
    <xf numFmtId="169" fontId="65" fillId="0" borderId="0" xfId="1" applyNumberFormat="1" applyFont="1" applyAlignment="1" applyProtection="1">
      <alignment horizontal="center" vertical="center"/>
      <protection hidden="1"/>
    </xf>
    <xf numFmtId="0" fontId="65" fillId="0" borderId="0" xfId="0" applyFont="1" applyAlignment="1">
      <alignment horizontal="left" vertical="center" indent="2"/>
    </xf>
    <xf numFmtId="0" fontId="62" fillId="0" borderId="28" xfId="4" applyFont="1" applyBorder="1" applyAlignment="1">
      <alignment horizontal="center"/>
    </xf>
    <xf numFmtId="0" fontId="62" fillId="0" borderId="29" xfId="4" applyFont="1" applyBorder="1" applyAlignment="1">
      <alignment horizontal="center"/>
    </xf>
    <xf numFmtId="0" fontId="62" fillId="0" borderId="30" xfId="4" applyFont="1" applyBorder="1" applyAlignment="1">
      <alignment horizontal="center"/>
    </xf>
    <xf numFmtId="0" fontId="28" fillId="0" borderId="0" xfId="0" applyFont="1" applyAlignment="1" applyProtection="1">
      <alignment horizontal="center" vertical="center" wrapText="1"/>
      <protection hidden="1"/>
    </xf>
    <xf numFmtId="0" fontId="4" fillId="9" borderId="13" xfId="16" applyFont="1" applyFill="1" applyBorder="1" applyAlignment="1" applyProtection="1">
      <alignment horizontal="center"/>
      <protection hidden="1"/>
    </xf>
    <xf numFmtId="0" fontId="4" fillId="9" borderId="17" xfId="16" applyFont="1" applyFill="1" applyBorder="1" applyAlignment="1" applyProtection="1">
      <alignment horizontal="center"/>
      <protection hidden="1"/>
    </xf>
    <xf numFmtId="0" fontId="47" fillId="9" borderId="13" xfId="16" applyFont="1" applyFill="1" applyBorder="1" applyAlignment="1" applyProtection="1">
      <alignment horizontal="center"/>
      <protection hidden="1"/>
    </xf>
    <xf numFmtId="0" fontId="47" fillId="9" borderId="17" xfId="16" applyFont="1" applyFill="1" applyBorder="1" applyAlignment="1" applyProtection="1">
      <alignment horizontal="center"/>
      <protection hidden="1"/>
    </xf>
    <xf numFmtId="0" fontId="37" fillId="7" borderId="0" xfId="16" applyAlignment="1">
      <alignment horizontal="center"/>
    </xf>
  </cellXfs>
  <cellStyles count="21">
    <cellStyle name="20% - Colore 1" xfId="18" builtinId="30"/>
    <cellStyle name="20% - Colore 5" xfId="19" builtinId="46"/>
    <cellStyle name="Calcolo" xfId="17" builtinId="22"/>
    <cellStyle name="Collegamento ipertestuale 2" xfId="6" xr:uid="{00000000-0005-0000-0000-000003000000}"/>
    <cellStyle name="Collegamento ipertestuale 2 5" xfId="11" xr:uid="{00000000-0005-0000-0000-000004000000}"/>
    <cellStyle name="Collegamento ipertestuale 3" xfId="13" xr:uid="{00000000-0005-0000-0000-000005000000}"/>
    <cellStyle name="Migliaia" xfId="1" builtinId="3"/>
    <cellStyle name="Migliaia 2" xfId="7" xr:uid="{00000000-0005-0000-0000-000009000000}"/>
    <cellStyle name="Neutrale" xfId="16" builtinId="28"/>
    <cellStyle name="Normale" xfId="0" builtinId="0"/>
    <cellStyle name="Normale 2" xfId="4" xr:uid="{00000000-0005-0000-0000-00000C000000}"/>
    <cellStyle name="Normale 2 2" xfId="12" xr:uid="{00000000-0005-0000-0000-00000D000000}"/>
    <cellStyle name="Normale 3" xfId="8" xr:uid="{00000000-0005-0000-0000-00000E000000}"/>
    <cellStyle name="Normale 4" xfId="9" xr:uid="{00000000-0005-0000-0000-00000F000000}"/>
    <cellStyle name="Normale 4 2" xfId="20" xr:uid="{6304B318-E1CA-41F9-B87C-7AEACBA9C005}"/>
    <cellStyle name="Normale 5" xfId="3" xr:uid="{00000000-0005-0000-0000-000010000000}"/>
    <cellStyle name="Normale 5 3" xfId="5" xr:uid="{00000000-0005-0000-0000-000011000000}"/>
    <cellStyle name="Normale 5 3 2" xfId="14" xr:uid="{00000000-0005-0000-0000-000012000000}"/>
    <cellStyle name="Normale 5 5" xfId="10" xr:uid="{00000000-0005-0000-0000-000013000000}"/>
    <cellStyle name="Percentuale" xfId="2" builtinId="5"/>
    <cellStyle name="Valore non valido" xfId="15" builtinId="27"/>
  </cellStyles>
  <dxfs count="1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fgColor rgb="FFC00000"/>
          <bgColor rgb="FFFF9C7D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9" formatCode="dd/mm/yyyy"/>
      <protection locked="0" hidden="0"/>
    </dxf>
    <dxf>
      <protection locked="0" hidden="0"/>
    </dxf>
    <dxf>
      <numFmt numFmtId="1" formatCode="0"/>
      <protection locked="0" hidden="1"/>
    </dxf>
    <dxf>
      <numFmt numFmtId="1" formatCode="0"/>
      <protection locked="0" hidden="0"/>
    </dxf>
    <dxf>
      <protection locked="0" hidden="0"/>
    </dxf>
    <dxf>
      <border>
        <bottom style="dashed">
          <color auto="1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/>
        <bottom/>
      </border>
      <protection locked="1" hidden="0"/>
    </dxf>
    <dxf>
      <numFmt numFmtId="35" formatCode="_-* #,##0.00_-;\-* #,##0.00_-;_-* &quot;-&quot;??_-;_-@_-"/>
      <protection locked="1" hidden="1"/>
    </dxf>
    <dxf>
      <numFmt numFmtId="0" formatCode="General"/>
      <protection locked="1" hidden="1"/>
    </dxf>
    <dxf>
      <numFmt numFmtId="35" formatCode="_-* #,##0.00_-;\-* #,##0.00_-;_-* &quot;-&quot;??_-;_-@_-"/>
      <protection locked="1" hidden="1"/>
    </dxf>
    <dxf>
      <numFmt numFmtId="35" formatCode="_-* #,##0.00_-;\-* #,##0.00_-;_-* &quot;-&quot;??_-;_-@_-"/>
      <protection locked="1" hidden="1"/>
    </dxf>
    <dxf>
      <numFmt numFmtId="35" formatCode="_-* #,##0.00_-;\-* #,##0.00_-;_-* &quot;-&quot;??_-;_-@_-"/>
      <protection locked="1" hidden="1"/>
    </dxf>
    <dxf>
      <numFmt numFmtId="35" formatCode="_-* #,##0.00_-;\-* #,##0.00_-;_-* &quot;-&quot;??_-;_-@_-"/>
      <protection locked="1" hidden="1"/>
    </dxf>
    <dxf>
      <numFmt numFmtId="35" formatCode="_-* #,##0.00_-;\-* #,##0.00_-;_-* &quot;-&quot;??_-;_-@_-"/>
      <protection locked="1" hidden="1"/>
    </dxf>
    <dxf>
      <numFmt numFmtId="35" formatCode="_-* #,##0.00_-;\-* #,##0.00_-;_-* &quot;-&quot;??_-;_-@_-"/>
      <protection locked="1" hidden="1"/>
    </dxf>
    <dxf>
      <numFmt numFmtId="35" formatCode="_-* #,##0.00_-;\-* #,##0.00_-;_-* &quot;-&quot;??_-;_-@_-"/>
      <protection locked="1" hidden="1"/>
    </dxf>
    <dxf>
      <protection locked="0" hidden="0"/>
    </dxf>
    <dxf>
      <numFmt numFmtId="19" formatCode="dd/mm/yyyy"/>
      <protection locked="0" hidden="0"/>
    </dxf>
    <dxf>
      <protection locked="0" hidden="0"/>
    </dxf>
    <dxf>
      <numFmt numFmtId="1" formatCode="0"/>
      <protection locked="0" hidden="1"/>
    </dxf>
    <dxf>
      <numFmt numFmtId="1" formatCode="0"/>
      <protection locked="0" hidden="0"/>
    </dxf>
    <dxf>
      <protection locked="0" hidden="0"/>
    </dxf>
    <dxf>
      <border>
        <bottom style="dashed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dashed">
          <color indexed="64"/>
        </left>
        <right style="dashed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1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protection locked="1"/>
    </dxf>
    <dxf>
      <numFmt numFmtId="0" formatCode="General"/>
      <protection locked="1" hidden="1"/>
    </dxf>
    <dxf>
      <numFmt numFmtId="0" formatCode="General"/>
      <alignment horizontal="center" vertical="bottom" textRotation="0" wrapText="0" indent="0" justifyLastLine="0" shrinkToFit="0" readingOrder="0"/>
      <protection locked="1" hidden="1"/>
    </dxf>
    <dxf>
      <numFmt numFmtId="19" formatCode="dd/mm/yyyy"/>
      <alignment horizontal="center" vertical="center" textRotation="0" wrapText="0" indent="0" justifyLastLine="0" shrinkToFit="0" readingOrder="0"/>
      <protection locked="1" hidden="0"/>
    </dxf>
    <dxf>
      <protection locked="1" hidden="1"/>
    </dxf>
    <dxf>
      <numFmt numFmtId="35" formatCode="_-* #,##0.00_-;\-* #,##0.00_-;_-* &quot;-&quot;??_-;_-@_-"/>
      <protection locked="0" hidden="0"/>
    </dxf>
    <dxf>
      <numFmt numFmtId="35" formatCode="_-* #,##0.00_-;\-* #,##0.00_-;_-* &quot;-&quot;??_-;_-@_-"/>
      <protection locked="0" hidden="0"/>
    </dxf>
    <dxf>
      <numFmt numFmtId="35" formatCode="_-* #,##0.00_-;\-* #,##0.00_-;_-* &quot;-&quot;??_-;_-@_-"/>
      <protection locked="0" hidden="0"/>
    </dxf>
    <dxf>
      <numFmt numFmtId="35" formatCode="_-* #,##0.00_-;\-* #,##0.00_-;_-* &quot;-&quot;??_-;_-@_-"/>
      <protection locked="0" hidden="0"/>
    </dxf>
    <dxf>
      <protection locked="0" hidden="0"/>
    </dxf>
    <dxf>
      <numFmt numFmtId="35" formatCode="_-* #,##0.00_-;\-* #,##0.00_-;_-* &quot;-&quot;??_-;_-@_-"/>
      <protection locked="0" hidden="0"/>
    </dxf>
    <dxf>
      <numFmt numFmtId="35" formatCode="_-* #,##0.00_-;\-* #,##0.00_-;_-* &quot;-&quot;??_-;_-@_-"/>
      <protection locked="0" hidden="0"/>
    </dxf>
    <dxf>
      <numFmt numFmtId="35" formatCode="_-* #,##0.00_-;\-* #,##0.00_-;_-* &quot;-&quot;??_-;_-@_-"/>
      <protection locked="0" hidden="0"/>
    </dxf>
    <dxf>
      <numFmt numFmtId="19" formatCode="dd/mm/yyyy"/>
      <protection locked="0" hidden="0"/>
    </dxf>
    <dxf>
      <numFmt numFmtId="1" formatCode="0"/>
      <alignment horizontal="center" vertical="bottom" textRotation="0" wrapText="0" indent="0" justifyLastLine="0" shrinkToFit="0" readingOrder="0"/>
      <protection locked="0" hidden="0"/>
    </dxf>
    <dxf>
      <numFmt numFmtId="1" formatCode="0"/>
      <protection locked="0" hidden="0"/>
    </dxf>
    <dxf>
      <protection locked="1"/>
    </dxf>
    <dxf>
      <alignment horizontal="center" vertical="center" textRotation="0" wrapText="1" indent="0" justifyLastLine="0" shrinkToFit="0" readingOrder="0"/>
      <protection locked="1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hair">
          <color rgb="FFFFC000"/>
        </left>
        <right style="hair">
          <color rgb="FFFFC000"/>
        </right>
        <top style="hair">
          <color rgb="FFFFC000"/>
        </top>
        <bottom style="hair">
          <color rgb="FFFFC000"/>
        </bottom>
        <vertical style="hair">
          <color rgb="FFFFC000"/>
        </vertical>
        <horizontal style="hair">
          <color rgb="FFFFC000"/>
        </horizontal>
      </border>
    </dxf>
  </dxfs>
  <tableStyles count="1" defaultTableStyle="TableStyleMedium2" defaultPivotStyle="PivotStyleLight16">
    <tableStyle name="TableStyleMedium2 2" pivot="0" count="7" xr9:uid="{00000000-0011-0000-FFFF-FFFF00000000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colors>
    <mruColors>
      <color rgb="FFFFFFCC"/>
      <color rgb="FFFFF9E7"/>
      <color rgb="FFFF9900"/>
      <color rgb="FFFF9C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it-IT">
                <a:latin typeface="Verdana" panose="020B0604030504040204" pitchFamily="34" charset="0"/>
                <a:ea typeface="Verdana" panose="020B0604030504040204" pitchFamily="34" charset="0"/>
              </a:rPr>
              <a:t>SUDDIVISIONE DEBITO ORIGINARIO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spPr>
            <a:pattFill prst="pct5">
              <a:fgClr>
                <a:srgbClr val="00B050"/>
              </a:fgClr>
              <a:bgClr>
                <a:schemeClr val="bg1"/>
              </a:bgClr>
            </a:pattFill>
          </c:spPr>
          <c:dPt>
            <c:idx val="0"/>
            <c:bubble3D val="0"/>
            <c:spPr>
              <a:pattFill prst="pct5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F95-4D58-934B-10DCD308DE5F}"/>
              </c:ext>
            </c:extLst>
          </c:dPt>
          <c:dPt>
            <c:idx val="1"/>
            <c:bubble3D val="0"/>
            <c:spPr>
              <a:pattFill prst="pct5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chemeClr val="accent6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F95-4D58-934B-10DCD308DE5F}"/>
              </c:ext>
            </c:extLst>
          </c:dPt>
          <c:dLbls>
            <c:dLbl>
              <c:idx val="0"/>
              <c:layout>
                <c:manualLayout>
                  <c:x val="3.850634295713036E-2"/>
                  <c:y val="-8.0766987459901692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Verdana" panose="020B0604030504040204" pitchFamily="34" charset="0"/>
                      <a:ea typeface="Verdana" panose="020B0604030504040204" pitchFamily="34" charset="0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95-4D58-934B-10DCD308DE5F}"/>
                </c:ext>
              </c:extLst>
            </c:dLbl>
            <c:dLbl>
              <c:idx val="1"/>
              <c:layout>
                <c:manualLayout>
                  <c:x val="3.1601049868766151E-3"/>
                  <c:y val="-2.433070866141732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latin typeface="Verdana" panose="020B0604030504040204" pitchFamily="34" charset="0"/>
                      <a:ea typeface="Verdana" panose="020B0604030504040204" pitchFamily="34" charset="0"/>
                      <a:cs typeface="+mn-cs"/>
                    </a:defRPr>
                  </a:pPr>
                  <a:endParaRPr lang="it-IT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95-4D58-934B-10DCD308DE5F}"/>
                </c:ext>
              </c:extLst>
            </c:dLbl>
            <c:spPr>
              <a:solidFill>
                <a:schemeClr val="tx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TABELLE!$E$15:$E$16</c:f>
              <c:strCache>
                <c:ptCount val="2"/>
                <c:pt idx="0">
                  <c:v>Capitale da versare</c:v>
                </c:pt>
                <c:pt idx="1">
                  <c:v>Risparmio</c:v>
                </c:pt>
              </c:strCache>
            </c:strRef>
          </c:cat>
          <c:val>
            <c:numRef>
              <c:f>TABELLE!$F$15:$F$16</c:f>
              <c:numCache>
                <c:formatCode>#,##0.00</c:formatCode>
                <c:ptCount val="2"/>
                <c:pt idx="0">
                  <c:v>7899.8</c:v>
                </c:pt>
                <c:pt idx="1">
                  <c:v>4018.9999999999991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95-4D58-934B-10DCD308DE5F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title pos="t" align="ctr" overlay="0">
      <cx:tx>
        <cx:txData>
          <cx:v>La rottamazione in cifre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Verdana" panose="020B0604030504040204" pitchFamily="34" charset="0"/>
              <a:ea typeface="Verdana" panose="020B0604030504040204" pitchFamily="34" charset="0"/>
            </a:rPr>
            <a:t>La rottamazione in cifre</a:t>
          </a:r>
        </a:p>
      </cx:txPr>
    </cx:title>
    <cx:plotArea>
      <cx:plotAreaRegion>
        <cx:series layoutId="waterfall" uniqueId="{A2B0C410-1FBC-47C4-A713-4FBFB5C142EC}">
          <cx:dataPt idx="2">
            <cx:spPr>
              <a:solidFill>
                <a:srgbClr val="4472C4">
                  <a:lumMod val="60000"/>
                  <a:lumOff val="40000"/>
                </a:srgbClr>
              </a:solidFill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Verdana" panose="020B0604030504040204" pitchFamily="34" charset="0"/>
                  <a:ea typeface="Verdana" panose="020B0604030504040204" pitchFamily="34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2"/>
            </cx:subtotals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700" b="1"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it-IT" sz="7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Verdana" panose="020B0604030504040204" pitchFamily="34" charset="0"/>
              <a:ea typeface="Verdana" panose="020B0604030504040204" pitchFamily="34" charset="0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/>
            </a:pPr>
            <a:endParaRPr lang="it-IT" sz="9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</cx:plotArea>
  </cx:chart>
  <cx:fmtOvrs>
    <cx:fmtOvr idx="1">
      <cx:spPr>
        <a:solidFill>
          <a:srgbClr val="92D050"/>
        </a:solidFill>
      </cx:spPr>
    </cx:fmtOvr>
    <cx:fmtOvr idx="0">
      <cx:spPr>
        <a:solidFill>
          <a:srgbClr val="FF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hyperlink" Target="#RATEAZIONI!A1"/><Relationship Id="rId2" Type="http://schemas.openxmlformats.org/officeDocument/2006/relationships/hyperlink" Target="#DATI!A1"/><Relationship Id="rId1" Type="http://schemas.openxmlformats.org/officeDocument/2006/relationships/hyperlink" Target="#MENU!A1"/><Relationship Id="rId5" Type="http://schemas.openxmlformats.org/officeDocument/2006/relationships/hyperlink" Target="#RISULTATI!A1"/><Relationship Id="rId4" Type="http://schemas.openxmlformats.org/officeDocument/2006/relationships/hyperlink" Target="#'RATEAZIONI (dati liberi)'!A1"/></Relationships>
</file>

<file path=xl/diagrams/_rels/data2.xml.rels><?xml version="1.0" encoding="UTF-8" standalone="yes"?>
<Relationships xmlns="http://schemas.openxmlformats.org/package/2006/relationships"><Relationship Id="rId3" Type="http://schemas.openxmlformats.org/officeDocument/2006/relationships/hyperlink" Target="#RATEAZIONI!A1"/><Relationship Id="rId2" Type="http://schemas.openxmlformats.org/officeDocument/2006/relationships/hyperlink" Target="#DATI!A1"/><Relationship Id="rId1" Type="http://schemas.openxmlformats.org/officeDocument/2006/relationships/hyperlink" Target="#MENU!A1"/><Relationship Id="rId5" Type="http://schemas.openxmlformats.org/officeDocument/2006/relationships/hyperlink" Target="#RISULTATI!A1"/><Relationship Id="rId4" Type="http://schemas.openxmlformats.org/officeDocument/2006/relationships/hyperlink" Target="#'RATEAZIONI (dati liberi)'!A1"/></Relationships>
</file>

<file path=xl/diagrams/_rels/data3.xml.rels><?xml version="1.0" encoding="UTF-8" standalone="yes"?>
<Relationships xmlns="http://schemas.openxmlformats.org/package/2006/relationships"><Relationship Id="rId3" Type="http://schemas.openxmlformats.org/officeDocument/2006/relationships/hyperlink" Target="#RATEAZIONI!A1"/><Relationship Id="rId2" Type="http://schemas.openxmlformats.org/officeDocument/2006/relationships/hyperlink" Target="#DATI!A1"/><Relationship Id="rId1" Type="http://schemas.openxmlformats.org/officeDocument/2006/relationships/hyperlink" Target="#MENU!A1"/><Relationship Id="rId5" Type="http://schemas.openxmlformats.org/officeDocument/2006/relationships/hyperlink" Target="#RISULTATI!A1"/><Relationship Id="rId4" Type="http://schemas.openxmlformats.org/officeDocument/2006/relationships/hyperlink" Target="#'RATEAZIONI (dati liberi)'!A1"/></Relationships>
</file>

<file path=xl/diagrams/_rels/data4.xml.rels><?xml version="1.0" encoding="UTF-8" standalone="yes"?>
<Relationships xmlns="http://schemas.openxmlformats.org/package/2006/relationships"><Relationship Id="rId3" Type="http://schemas.openxmlformats.org/officeDocument/2006/relationships/hyperlink" Target="#RATEAZIONI!A1"/><Relationship Id="rId2" Type="http://schemas.openxmlformats.org/officeDocument/2006/relationships/hyperlink" Target="#DATI!A1"/><Relationship Id="rId1" Type="http://schemas.openxmlformats.org/officeDocument/2006/relationships/hyperlink" Target="#MENU!A1"/><Relationship Id="rId5" Type="http://schemas.openxmlformats.org/officeDocument/2006/relationships/hyperlink" Target="#RISULTATI!A1"/><Relationship Id="rId4" Type="http://schemas.openxmlformats.org/officeDocument/2006/relationships/hyperlink" Target="#'RATEAZIONI (dati liberi)'!A1"/></Relationships>
</file>

<file path=xl/diagrams/_rels/data5.xml.rels><?xml version="1.0" encoding="UTF-8" standalone="yes"?>
<Relationships xmlns="http://schemas.openxmlformats.org/package/2006/relationships"><Relationship Id="rId3" Type="http://schemas.openxmlformats.org/officeDocument/2006/relationships/hyperlink" Target="#RATEAZIONI!A1"/><Relationship Id="rId2" Type="http://schemas.openxmlformats.org/officeDocument/2006/relationships/hyperlink" Target="#DATI!A1"/><Relationship Id="rId1" Type="http://schemas.openxmlformats.org/officeDocument/2006/relationships/hyperlink" Target="#MENU!A1"/><Relationship Id="rId5" Type="http://schemas.openxmlformats.org/officeDocument/2006/relationships/hyperlink" Target="#RISULTATI!A1"/><Relationship Id="rId4" Type="http://schemas.openxmlformats.org/officeDocument/2006/relationships/hyperlink" Target="#'RATEAZIONI (dati liberi)'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1">
  <dgm:title val=""/>
  <dgm:desc val=""/>
  <dgm:catLst>
    <dgm:cat type="accent1" pri="11100"/>
  </dgm:catLst>
  <dgm:styleLbl name="node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1">
        <a:alpha val="4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1">
  <dgm:title val=""/>
  <dgm:desc val=""/>
  <dgm:catLst>
    <dgm:cat type="accent1" pri="11100"/>
  </dgm:catLst>
  <dgm:styleLbl name="node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1">
        <a:alpha val="4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accent1_1">
  <dgm:title val=""/>
  <dgm:desc val=""/>
  <dgm:catLst>
    <dgm:cat type="accent1" pri="11100"/>
  </dgm:catLst>
  <dgm:styleLbl name="node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1">
        <a:alpha val="4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4.xml><?xml version="1.0" encoding="utf-8"?>
<dgm:colorsDef xmlns:dgm="http://schemas.openxmlformats.org/drawingml/2006/diagram" xmlns:a="http://schemas.openxmlformats.org/drawingml/2006/main" uniqueId="urn:microsoft.com/office/officeart/2005/8/colors/accent1_1">
  <dgm:title val=""/>
  <dgm:desc val=""/>
  <dgm:catLst>
    <dgm:cat type="accent1" pri="11100"/>
  </dgm:catLst>
  <dgm:styleLbl name="node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1">
        <a:alpha val="4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5.xml><?xml version="1.0" encoding="utf-8"?>
<dgm:colorsDef xmlns:dgm="http://schemas.openxmlformats.org/drawingml/2006/diagram" xmlns:a="http://schemas.openxmlformats.org/drawingml/2006/main" uniqueId="urn:microsoft.com/office/officeart/2005/8/colors/accent1_1">
  <dgm:title val=""/>
  <dgm:desc val=""/>
  <dgm:catLst>
    <dgm:cat type="accent1" pri="11100"/>
  </dgm:catLst>
  <dgm:styleLbl name="node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4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accent1">
        <a:alpha val="4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accent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accent1">
        <a:alpha val="90000"/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D3D5C92-B77C-415C-BB61-D1CA22F71307}" type="doc">
      <dgm:prSet loTypeId="urn:microsoft.com/office/officeart/2005/8/layout/matrix1" loCatId="matrix" qsTypeId="urn:microsoft.com/office/officeart/2005/8/quickstyle/3d2" qsCatId="3D" csTypeId="urn:microsoft.com/office/officeart/2005/8/colors/accent1_1" csCatId="accent1" phldr="1"/>
      <dgm:spPr/>
      <dgm:t>
        <a:bodyPr/>
        <a:lstStyle/>
        <a:p>
          <a:endParaRPr lang="it-IT"/>
        </a:p>
      </dgm:t>
    </dgm:pt>
    <dgm:pt modelId="{6D28B2AD-87B2-4F54-A86F-28322C6FF93B}">
      <dgm:prSet phldrT="[Testo]"/>
      <dgm:spPr/>
      <dgm:t>
        <a:bodyPr/>
        <a:lstStyle/>
        <a:p>
          <a:pPr algn="ctr"/>
          <a:r>
            <a:rPr lang="it-IT"/>
            <a:t>MENU'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CCC31625-9308-45D3-A48E-D4E18D3023AE}" type="parTrans" cxnId="{556AB5E9-8629-4B16-A1FA-B4030576D562}">
      <dgm:prSet/>
      <dgm:spPr/>
      <dgm:t>
        <a:bodyPr/>
        <a:lstStyle/>
        <a:p>
          <a:pPr algn="ctr"/>
          <a:endParaRPr lang="it-IT"/>
        </a:p>
      </dgm:t>
    </dgm:pt>
    <dgm:pt modelId="{70D8B66F-08C5-4DF1-A1EE-F9A4B35A9707}" type="sibTrans" cxnId="{556AB5E9-8629-4B16-A1FA-B4030576D562}">
      <dgm:prSet/>
      <dgm:spPr/>
      <dgm:t>
        <a:bodyPr/>
        <a:lstStyle/>
        <a:p>
          <a:pPr algn="ctr"/>
          <a:endParaRPr lang="it-IT"/>
        </a:p>
      </dgm:t>
    </dgm:pt>
    <dgm:pt modelId="{0234334A-CC48-418F-893E-F1869F127381}">
      <dgm:prSet phldrT="[Testo]"/>
      <dgm:spPr/>
      <dgm:t>
        <a:bodyPr anchor="b"/>
        <a:lstStyle/>
        <a:p>
          <a:pPr algn="ctr"/>
          <a:r>
            <a:rPr lang="it-IT"/>
            <a:t>DATI CARTELLE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28B5F195-8FF2-4801-9DC4-6F37083A0428}" type="parTrans" cxnId="{F32CCF0F-01A5-40CA-B779-D059116D0772}">
      <dgm:prSet/>
      <dgm:spPr/>
      <dgm:t>
        <a:bodyPr/>
        <a:lstStyle/>
        <a:p>
          <a:pPr algn="ctr"/>
          <a:endParaRPr lang="it-IT"/>
        </a:p>
      </dgm:t>
    </dgm:pt>
    <dgm:pt modelId="{618952BB-3D0A-48D2-A523-6D552BAF22A7}" type="sibTrans" cxnId="{F32CCF0F-01A5-40CA-B779-D059116D0772}">
      <dgm:prSet/>
      <dgm:spPr/>
      <dgm:t>
        <a:bodyPr/>
        <a:lstStyle/>
        <a:p>
          <a:pPr algn="ctr"/>
          <a:endParaRPr lang="it-IT"/>
        </a:p>
      </dgm:t>
    </dgm:pt>
    <dgm:pt modelId="{5003F692-D6ED-458A-AC44-28FBD6E58827}">
      <dgm:prSet phldrT="[Testo]"/>
      <dgm:spPr/>
      <dgm:t>
        <a:bodyPr anchor="b"/>
        <a:lstStyle/>
        <a:p>
          <a:pPr algn="ctr"/>
          <a:r>
            <a:rPr lang="it-IT"/>
            <a:t>RATEAZIONI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DF870B3-EC13-4E9A-95CA-D13A4E23823A}" type="parTrans" cxnId="{F4A7F775-CDCA-4DAD-BE41-0F1C0A7B5BCA}">
      <dgm:prSet/>
      <dgm:spPr/>
      <dgm:t>
        <a:bodyPr/>
        <a:lstStyle/>
        <a:p>
          <a:pPr algn="ctr"/>
          <a:endParaRPr lang="it-IT"/>
        </a:p>
      </dgm:t>
    </dgm:pt>
    <dgm:pt modelId="{C36B1FDD-FDC6-4462-8A90-FCD36B691991}" type="sibTrans" cxnId="{F4A7F775-CDCA-4DAD-BE41-0F1C0A7B5BCA}">
      <dgm:prSet/>
      <dgm:spPr/>
      <dgm:t>
        <a:bodyPr/>
        <a:lstStyle/>
        <a:p>
          <a:pPr algn="ctr"/>
          <a:endParaRPr lang="it-IT"/>
        </a:p>
      </dgm:t>
    </dgm:pt>
    <dgm:pt modelId="{3FAB9E5D-1EAB-4019-9B07-D45022934FFE}">
      <dgm:prSet phldrT="[Testo]"/>
      <dgm:spPr/>
      <dgm:t>
        <a:bodyPr anchor="t"/>
        <a:lstStyle/>
        <a:p>
          <a:pPr algn="ctr"/>
          <a:r>
            <a:rPr lang="it-IT"/>
            <a:t>RATEAZIONI (DATI LIBERI)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111F91FF-EB2B-4096-8450-CF9B6EC210CC}" type="parTrans" cxnId="{CD19B561-7ECA-48D5-A32C-8FF5B2471375}">
      <dgm:prSet/>
      <dgm:spPr/>
      <dgm:t>
        <a:bodyPr/>
        <a:lstStyle/>
        <a:p>
          <a:pPr algn="ctr"/>
          <a:endParaRPr lang="it-IT"/>
        </a:p>
      </dgm:t>
    </dgm:pt>
    <dgm:pt modelId="{5D120F8F-8243-462E-A633-CADA5EC5CD4B}" type="sibTrans" cxnId="{CD19B561-7ECA-48D5-A32C-8FF5B2471375}">
      <dgm:prSet/>
      <dgm:spPr/>
      <dgm:t>
        <a:bodyPr/>
        <a:lstStyle/>
        <a:p>
          <a:pPr algn="ctr"/>
          <a:endParaRPr lang="it-IT"/>
        </a:p>
      </dgm:t>
    </dgm:pt>
    <dgm:pt modelId="{F9881B5A-189C-4F90-BE72-6768A59871C1}">
      <dgm:prSet phldrT="[Testo]"/>
      <dgm:spPr/>
      <dgm:t>
        <a:bodyPr anchor="t"/>
        <a:lstStyle/>
        <a:p>
          <a:pPr algn="ctr"/>
          <a:r>
            <a:rPr lang="it-IT"/>
            <a:t>RISULTATI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2E71BEF4-F674-4BD4-A2F8-45C9E831B623}" type="parTrans" cxnId="{A5F2C68C-D9D2-4A25-B48C-7A55B3103264}">
      <dgm:prSet/>
      <dgm:spPr/>
      <dgm:t>
        <a:bodyPr/>
        <a:lstStyle/>
        <a:p>
          <a:pPr algn="ctr"/>
          <a:endParaRPr lang="it-IT"/>
        </a:p>
      </dgm:t>
    </dgm:pt>
    <dgm:pt modelId="{CF543D99-BB5A-4593-A5BA-1758CE6BCE7C}" type="sibTrans" cxnId="{A5F2C68C-D9D2-4A25-B48C-7A55B3103264}">
      <dgm:prSet/>
      <dgm:spPr/>
      <dgm:t>
        <a:bodyPr/>
        <a:lstStyle/>
        <a:p>
          <a:pPr algn="ctr"/>
          <a:endParaRPr lang="it-IT"/>
        </a:p>
      </dgm:t>
    </dgm:pt>
    <dgm:pt modelId="{ACAE84A6-6D72-4B95-9667-B3DCC9069BB8}" type="pres">
      <dgm:prSet presAssocID="{3D3D5C92-B77C-415C-BB61-D1CA22F71307}" presName="diagram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4B86E542-110D-4EC6-BA75-F544031D5DD7}" type="pres">
      <dgm:prSet presAssocID="{3D3D5C92-B77C-415C-BB61-D1CA22F71307}" presName="matrix" presStyleCnt="0"/>
      <dgm:spPr/>
    </dgm:pt>
    <dgm:pt modelId="{FF181C5C-8C36-4613-A3CB-86AF538E506D}" type="pres">
      <dgm:prSet presAssocID="{3D3D5C92-B77C-415C-BB61-D1CA22F71307}" presName="tile1" presStyleLbl="node1" presStyleIdx="0" presStyleCnt="4"/>
      <dgm:spPr/>
    </dgm:pt>
    <dgm:pt modelId="{0946BA26-7B6B-4A5A-B234-A8B69F12C2CE}" type="pres">
      <dgm:prSet presAssocID="{3D3D5C92-B77C-415C-BB61-D1CA22F71307}" presName="tile1text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F95E8C40-642B-4C64-9C9D-95B3E1C8E690}" type="pres">
      <dgm:prSet presAssocID="{3D3D5C92-B77C-415C-BB61-D1CA22F71307}" presName="tile2" presStyleLbl="node1" presStyleIdx="1" presStyleCnt="4"/>
      <dgm:spPr/>
    </dgm:pt>
    <dgm:pt modelId="{E707864C-64A9-47E3-B492-7D58760206E1}" type="pres">
      <dgm:prSet presAssocID="{3D3D5C92-B77C-415C-BB61-D1CA22F71307}" presName="tile2text" presStyleLbl="node1" presStyleIdx="1" presStyleCnt="4">
        <dgm:presLayoutVars>
          <dgm:chMax val="0"/>
          <dgm:chPref val="0"/>
          <dgm:bulletEnabled val="1"/>
        </dgm:presLayoutVars>
      </dgm:prSet>
      <dgm:spPr/>
    </dgm:pt>
    <dgm:pt modelId="{E4A5A4AB-FC05-4055-BE64-88B5B981AE75}" type="pres">
      <dgm:prSet presAssocID="{3D3D5C92-B77C-415C-BB61-D1CA22F71307}" presName="tile3" presStyleLbl="node1" presStyleIdx="2" presStyleCnt="4"/>
      <dgm:spPr/>
    </dgm:pt>
    <dgm:pt modelId="{48FD2795-9B0E-4EA2-BAF0-385EB607A5AF}" type="pres">
      <dgm:prSet presAssocID="{3D3D5C92-B77C-415C-BB61-D1CA22F71307}" presName="tile3text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3162176D-618E-4414-A62B-B0CBD70FBAD4}" type="pres">
      <dgm:prSet presAssocID="{3D3D5C92-B77C-415C-BB61-D1CA22F71307}" presName="tile4" presStyleLbl="node1" presStyleIdx="3" presStyleCnt="4"/>
      <dgm:spPr/>
    </dgm:pt>
    <dgm:pt modelId="{F72BF72F-ABF1-45FE-9473-EB28927749EC}" type="pres">
      <dgm:prSet presAssocID="{3D3D5C92-B77C-415C-BB61-D1CA22F71307}" presName="tile4text" presStyleLbl="node1" presStyleIdx="3" presStyleCnt="4">
        <dgm:presLayoutVars>
          <dgm:chMax val="0"/>
          <dgm:chPref val="0"/>
          <dgm:bulletEnabled val="1"/>
        </dgm:presLayoutVars>
      </dgm:prSet>
      <dgm:spPr/>
    </dgm:pt>
    <dgm:pt modelId="{57C459E0-2A2C-4A77-ADB5-2344F929D547}" type="pres">
      <dgm:prSet presAssocID="{3D3D5C92-B77C-415C-BB61-D1CA22F71307}" presName="centerTile" presStyleLbl="fgShp" presStyleIdx="0" presStyleCnt="1">
        <dgm:presLayoutVars>
          <dgm:chMax val="0"/>
          <dgm:chPref val="0"/>
        </dgm:presLayoutVars>
      </dgm:prSet>
      <dgm:spPr/>
    </dgm:pt>
  </dgm:ptLst>
  <dgm:cxnLst>
    <dgm:cxn modelId="{F32CCF0F-01A5-40CA-B779-D059116D0772}" srcId="{6D28B2AD-87B2-4F54-A86F-28322C6FF93B}" destId="{0234334A-CC48-418F-893E-F1869F127381}" srcOrd="0" destOrd="0" parTransId="{28B5F195-8FF2-4801-9DC4-6F37083A0428}" sibTransId="{618952BB-3D0A-48D2-A523-6D552BAF22A7}"/>
    <dgm:cxn modelId="{CD19B561-7ECA-48D5-A32C-8FF5B2471375}" srcId="{6D28B2AD-87B2-4F54-A86F-28322C6FF93B}" destId="{3FAB9E5D-1EAB-4019-9B07-D45022934FFE}" srcOrd="2" destOrd="0" parTransId="{111F91FF-EB2B-4096-8450-CF9B6EC210CC}" sibTransId="{5D120F8F-8243-462E-A633-CADA5EC5CD4B}"/>
    <dgm:cxn modelId="{E5980A62-48D2-429A-8363-937F2700E379}" type="presOf" srcId="{5003F692-D6ED-458A-AC44-28FBD6E58827}" destId="{E707864C-64A9-47E3-B492-7D58760206E1}" srcOrd="1" destOrd="0" presId="urn:microsoft.com/office/officeart/2005/8/layout/matrix1"/>
    <dgm:cxn modelId="{13FF2748-D0EC-47D5-937F-EC44A2CD441C}" type="presOf" srcId="{3FAB9E5D-1EAB-4019-9B07-D45022934FFE}" destId="{E4A5A4AB-FC05-4055-BE64-88B5B981AE75}" srcOrd="0" destOrd="0" presId="urn:microsoft.com/office/officeart/2005/8/layout/matrix1"/>
    <dgm:cxn modelId="{8F03BF51-1408-4806-8EC9-A474D7A25ECF}" type="presOf" srcId="{5003F692-D6ED-458A-AC44-28FBD6E58827}" destId="{F95E8C40-642B-4C64-9C9D-95B3E1C8E690}" srcOrd="0" destOrd="0" presId="urn:microsoft.com/office/officeart/2005/8/layout/matrix1"/>
    <dgm:cxn modelId="{F4A7F775-CDCA-4DAD-BE41-0F1C0A7B5BCA}" srcId="{6D28B2AD-87B2-4F54-A86F-28322C6FF93B}" destId="{5003F692-D6ED-458A-AC44-28FBD6E58827}" srcOrd="1" destOrd="0" parTransId="{6DF870B3-EC13-4E9A-95CA-D13A4E23823A}" sibTransId="{C36B1FDD-FDC6-4462-8A90-FCD36B691991}"/>
    <dgm:cxn modelId="{9A54E057-BC28-465E-A5E3-2CB1C168CB2B}" type="presOf" srcId="{6D28B2AD-87B2-4F54-A86F-28322C6FF93B}" destId="{57C459E0-2A2C-4A77-ADB5-2344F929D547}" srcOrd="0" destOrd="0" presId="urn:microsoft.com/office/officeart/2005/8/layout/matrix1"/>
    <dgm:cxn modelId="{D3817483-A12F-4899-AD25-172F44E8EF1D}" type="presOf" srcId="{F9881B5A-189C-4F90-BE72-6768A59871C1}" destId="{F72BF72F-ABF1-45FE-9473-EB28927749EC}" srcOrd="1" destOrd="0" presId="urn:microsoft.com/office/officeart/2005/8/layout/matrix1"/>
    <dgm:cxn modelId="{A5F2C68C-D9D2-4A25-B48C-7A55B3103264}" srcId="{6D28B2AD-87B2-4F54-A86F-28322C6FF93B}" destId="{F9881B5A-189C-4F90-BE72-6768A59871C1}" srcOrd="3" destOrd="0" parTransId="{2E71BEF4-F674-4BD4-A2F8-45C9E831B623}" sibTransId="{CF543D99-BB5A-4593-A5BA-1758CE6BCE7C}"/>
    <dgm:cxn modelId="{35EE3499-C372-48D1-A897-F33FCA746610}" type="presOf" srcId="{0234334A-CC48-418F-893E-F1869F127381}" destId="{FF181C5C-8C36-4613-A3CB-86AF538E506D}" srcOrd="0" destOrd="0" presId="urn:microsoft.com/office/officeart/2005/8/layout/matrix1"/>
    <dgm:cxn modelId="{B2C6CCA3-3C43-4773-AB77-ABD22C0A8E9C}" type="presOf" srcId="{3FAB9E5D-1EAB-4019-9B07-D45022934FFE}" destId="{48FD2795-9B0E-4EA2-BAF0-385EB607A5AF}" srcOrd="1" destOrd="0" presId="urn:microsoft.com/office/officeart/2005/8/layout/matrix1"/>
    <dgm:cxn modelId="{FFB48EB3-5619-4073-8E24-55CBBF9A9137}" type="presOf" srcId="{0234334A-CC48-418F-893E-F1869F127381}" destId="{0946BA26-7B6B-4A5A-B234-A8B69F12C2CE}" srcOrd="1" destOrd="0" presId="urn:microsoft.com/office/officeart/2005/8/layout/matrix1"/>
    <dgm:cxn modelId="{556AB5E9-8629-4B16-A1FA-B4030576D562}" srcId="{3D3D5C92-B77C-415C-BB61-D1CA22F71307}" destId="{6D28B2AD-87B2-4F54-A86F-28322C6FF93B}" srcOrd="0" destOrd="0" parTransId="{CCC31625-9308-45D3-A48E-D4E18D3023AE}" sibTransId="{70D8B66F-08C5-4DF1-A1EE-F9A4B35A9707}"/>
    <dgm:cxn modelId="{76B2D5F6-5E75-453D-B07F-A308C8C90BBE}" type="presOf" srcId="{3D3D5C92-B77C-415C-BB61-D1CA22F71307}" destId="{ACAE84A6-6D72-4B95-9667-B3DCC9069BB8}" srcOrd="0" destOrd="0" presId="urn:microsoft.com/office/officeart/2005/8/layout/matrix1"/>
    <dgm:cxn modelId="{A6D755FF-E5D0-403A-8E2A-E0B440FA7BF5}" type="presOf" srcId="{F9881B5A-189C-4F90-BE72-6768A59871C1}" destId="{3162176D-618E-4414-A62B-B0CBD70FBAD4}" srcOrd="0" destOrd="0" presId="urn:microsoft.com/office/officeart/2005/8/layout/matrix1"/>
    <dgm:cxn modelId="{D7A23509-BEA5-49AE-86D3-664257683D33}" type="presParOf" srcId="{ACAE84A6-6D72-4B95-9667-B3DCC9069BB8}" destId="{4B86E542-110D-4EC6-BA75-F544031D5DD7}" srcOrd="0" destOrd="0" presId="urn:microsoft.com/office/officeart/2005/8/layout/matrix1"/>
    <dgm:cxn modelId="{2C44326B-DE5E-4C29-8C18-CBEC0CF6E6B5}" type="presParOf" srcId="{4B86E542-110D-4EC6-BA75-F544031D5DD7}" destId="{FF181C5C-8C36-4613-A3CB-86AF538E506D}" srcOrd="0" destOrd="0" presId="urn:microsoft.com/office/officeart/2005/8/layout/matrix1"/>
    <dgm:cxn modelId="{B23D3DD3-3314-42CA-B944-8DAED65978A8}" type="presParOf" srcId="{4B86E542-110D-4EC6-BA75-F544031D5DD7}" destId="{0946BA26-7B6B-4A5A-B234-A8B69F12C2CE}" srcOrd="1" destOrd="0" presId="urn:microsoft.com/office/officeart/2005/8/layout/matrix1"/>
    <dgm:cxn modelId="{B18BBFC8-89D1-4AB5-8CCD-347A03298219}" type="presParOf" srcId="{4B86E542-110D-4EC6-BA75-F544031D5DD7}" destId="{F95E8C40-642B-4C64-9C9D-95B3E1C8E690}" srcOrd="2" destOrd="0" presId="urn:microsoft.com/office/officeart/2005/8/layout/matrix1"/>
    <dgm:cxn modelId="{DB3300D3-B0E2-41E6-B870-4510D47091DF}" type="presParOf" srcId="{4B86E542-110D-4EC6-BA75-F544031D5DD7}" destId="{E707864C-64A9-47E3-B492-7D58760206E1}" srcOrd="3" destOrd="0" presId="urn:microsoft.com/office/officeart/2005/8/layout/matrix1"/>
    <dgm:cxn modelId="{D3CB9532-1377-42EC-88ED-80176483C3E3}" type="presParOf" srcId="{4B86E542-110D-4EC6-BA75-F544031D5DD7}" destId="{E4A5A4AB-FC05-4055-BE64-88B5B981AE75}" srcOrd="4" destOrd="0" presId="urn:microsoft.com/office/officeart/2005/8/layout/matrix1"/>
    <dgm:cxn modelId="{FAE0C62F-9AA4-4655-A33E-DAADDFD48051}" type="presParOf" srcId="{4B86E542-110D-4EC6-BA75-F544031D5DD7}" destId="{48FD2795-9B0E-4EA2-BAF0-385EB607A5AF}" srcOrd="5" destOrd="0" presId="urn:microsoft.com/office/officeart/2005/8/layout/matrix1"/>
    <dgm:cxn modelId="{F0CC7C74-BB27-46A1-9FC3-D2269A92CAED}" type="presParOf" srcId="{4B86E542-110D-4EC6-BA75-F544031D5DD7}" destId="{3162176D-618E-4414-A62B-B0CBD70FBAD4}" srcOrd="6" destOrd="0" presId="urn:microsoft.com/office/officeart/2005/8/layout/matrix1"/>
    <dgm:cxn modelId="{177276D5-7165-445C-8C42-B78373D3AB2E}" type="presParOf" srcId="{4B86E542-110D-4EC6-BA75-F544031D5DD7}" destId="{F72BF72F-ABF1-45FE-9473-EB28927749EC}" srcOrd="7" destOrd="0" presId="urn:microsoft.com/office/officeart/2005/8/layout/matrix1"/>
    <dgm:cxn modelId="{AF554228-9EC0-4C35-88D1-921DA271A6C9}" type="presParOf" srcId="{ACAE84A6-6D72-4B95-9667-B3DCC9069BB8}" destId="{57C459E0-2A2C-4A77-ADB5-2344F929D547}" srcOrd="1" destOrd="0" presId="urn:microsoft.com/office/officeart/2005/8/layout/matrix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3D3D5C92-B77C-415C-BB61-D1CA22F71307}" type="doc">
      <dgm:prSet loTypeId="urn:microsoft.com/office/officeart/2005/8/layout/matrix1" loCatId="matrix" qsTypeId="urn:microsoft.com/office/officeart/2005/8/quickstyle/3d2" qsCatId="3D" csTypeId="urn:microsoft.com/office/officeart/2005/8/colors/accent1_1" csCatId="accent1" phldr="1"/>
      <dgm:spPr/>
      <dgm:t>
        <a:bodyPr/>
        <a:lstStyle/>
        <a:p>
          <a:endParaRPr lang="it-IT"/>
        </a:p>
      </dgm:t>
    </dgm:pt>
    <dgm:pt modelId="{6D28B2AD-87B2-4F54-A86F-28322C6FF93B}">
      <dgm:prSet phldrT="[Testo]"/>
      <dgm:spPr/>
      <dgm:t>
        <a:bodyPr/>
        <a:lstStyle/>
        <a:p>
          <a:r>
            <a:rPr lang="it-IT"/>
            <a:t>MENU'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CCC31625-9308-45D3-A48E-D4E18D3023AE}" type="parTrans" cxnId="{556AB5E9-8629-4B16-A1FA-B4030576D562}">
      <dgm:prSet/>
      <dgm:spPr/>
      <dgm:t>
        <a:bodyPr/>
        <a:lstStyle/>
        <a:p>
          <a:endParaRPr lang="it-IT"/>
        </a:p>
      </dgm:t>
    </dgm:pt>
    <dgm:pt modelId="{70D8B66F-08C5-4DF1-A1EE-F9A4B35A9707}" type="sibTrans" cxnId="{556AB5E9-8629-4B16-A1FA-B4030576D562}">
      <dgm:prSet/>
      <dgm:spPr/>
      <dgm:t>
        <a:bodyPr/>
        <a:lstStyle/>
        <a:p>
          <a:endParaRPr lang="it-IT"/>
        </a:p>
      </dgm:t>
    </dgm:pt>
    <dgm:pt modelId="{0234334A-CC48-418F-893E-F1869F127381}">
      <dgm:prSet phldrT="[Testo]"/>
      <dgm:spPr/>
      <dgm:t>
        <a:bodyPr anchor="b"/>
        <a:lstStyle/>
        <a:p>
          <a:r>
            <a:rPr lang="it-IT"/>
            <a:t>DATI CARTELLE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28B5F195-8FF2-4801-9DC4-6F37083A0428}" type="parTrans" cxnId="{F32CCF0F-01A5-40CA-B779-D059116D0772}">
      <dgm:prSet/>
      <dgm:spPr/>
      <dgm:t>
        <a:bodyPr/>
        <a:lstStyle/>
        <a:p>
          <a:endParaRPr lang="it-IT"/>
        </a:p>
      </dgm:t>
    </dgm:pt>
    <dgm:pt modelId="{618952BB-3D0A-48D2-A523-6D552BAF22A7}" type="sibTrans" cxnId="{F32CCF0F-01A5-40CA-B779-D059116D0772}">
      <dgm:prSet/>
      <dgm:spPr/>
      <dgm:t>
        <a:bodyPr/>
        <a:lstStyle/>
        <a:p>
          <a:endParaRPr lang="it-IT"/>
        </a:p>
      </dgm:t>
    </dgm:pt>
    <dgm:pt modelId="{5003F692-D6ED-458A-AC44-28FBD6E58827}">
      <dgm:prSet phldrT="[Testo]"/>
      <dgm:spPr/>
      <dgm:t>
        <a:bodyPr anchor="b"/>
        <a:lstStyle/>
        <a:p>
          <a:r>
            <a:rPr lang="it-IT"/>
            <a:t>RATEAZIONI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DF870B3-EC13-4E9A-95CA-D13A4E23823A}" type="parTrans" cxnId="{F4A7F775-CDCA-4DAD-BE41-0F1C0A7B5BCA}">
      <dgm:prSet/>
      <dgm:spPr/>
      <dgm:t>
        <a:bodyPr/>
        <a:lstStyle/>
        <a:p>
          <a:endParaRPr lang="it-IT"/>
        </a:p>
      </dgm:t>
    </dgm:pt>
    <dgm:pt modelId="{C36B1FDD-FDC6-4462-8A90-FCD36B691991}" type="sibTrans" cxnId="{F4A7F775-CDCA-4DAD-BE41-0F1C0A7B5BCA}">
      <dgm:prSet/>
      <dgm:spPr/>
      <dgm:t>
        <a:bodyPr/>
        <a:lstStyle/>
        <a:p>
          <a:endParaRPr lang="it-IT"/>
        </a:p>
      </dgm:t>
    </dgm:pt>
    <dgm:pt modelId="{3FAB9E5D-1EAB-4019-9B07-D45022934FFE}">
      <dgm:prSet phldrT="[Testo]"/>
      <dgm:spPr/>
      <dgm:t>
        <a:bodyPr anchor="t"/>
        <a:lstStyle/>
        <a:p>
          <a:r>
            <a:rPr lang="it-IT"/>
            <a:t>RATEAZIONI (DATI LIBERI)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111F91FF-EB2B-4096-8450-CF9B6EC210CC}" type="parTrans" cxnId="{CD19B561-7ECA-48D5-A32C-8FF5B2471375}">
      <dgm:prSet/>
      <dgm:spPr/>
      <dgm:t>
        <a:bodyPr/>
        <a:lstStyle/>
        <a:p>
          <a:endParaRPr lang="it-IT"/>
        </a:p>
      </dgm:t>
    </dgm:pt>
    <dgm:pt modelId="{5D120F8F-8243-462E-A633-CADA5EC5CD4B}" type="sibTrans" cxnId="{CD19B561-7ECA-48D5-A32C-8FF5B2471375}">
      <dgm:prSet/>
      <dgm:spPr/>
      <dgm:t>
        <a:bodyPr/>
        <a:lstStyle/>
        <a:p>
          <a:endParaRPr lang="it-IT"/>
        </a:p>
      </dgm:t>
    </dgm:pt>
    <dgm:pt modelId="{F9881B5A-189C-4F90-BE72-6768A59871C1}">
      <dgm:prSet phldrT="[Testo]"/>
      <dgm:spPr/>
      <dgm:t>
        <a:bodyPr anchor="t"/>
        <a:lstStyle/>
        <a:p>
          <a:r>
            <a:rPr lang="it-IT"/>
            <a:t>RISULTATI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2E71BEF4-F674-4BD4-A2F8-45C9E831B623}" type="parTrans" cxnId="{A5F2C68C-D9D2-4A25-B48C-7A55B3103264}">
      <dgm:prSet/>
      <dgm:spPr/>
      <dgm:t>
        <a:bodyPr/>
        <a:lstStyle/>
        <a:p>
          <a:endParaRPr lang="it-IT"/>
        </a:p>
      </dgm:t>
    </dgm:pt>
    <dgm:pt modelId="{CF543D99-BB5A-4593-A5BA-1758CE6BCE7C}" type="sibTrans" cxnId="{A5F2C68C-D9D2-4A25-B48C-7A55B3103264}">
      <dgm:prSet/>
      <dgm:spPr/>
      <dgm:t>
        <a:bodyPr/>
        <a:lstStyle/>
        <a:p>
          <a:endParaRPr lang="it-IT"/>
        </a:p>
      </dgm:t>
    </dgm:pt>
    <dgm:pt modelId="{ACAE84A6-6D72-4B95-9667-B3DCC9069BB8}" type="pres">
      <dgm:prSet presAssocID="{3D3D5C92-B77C-415C-BB61-D1CA22F71307}" presName="diagram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4B86E542-110D-4EC6-BA75-F544031D5DD7}" type="pres">
      <dgm:prSet presAssocID="{3D3D5C92-B77C-415C-BB61-D1CA22F71307}" presName="matrix" presStyleCnt="0"/>
      <dgm:spPr/>
    </dgm:pt>
    <dgm:pt modelId="{FF181C5C-8C36-4613-A3CB-86AF538E506D}" type="pres">
      <dgm:prSet presAssocID="{3D3D5C92-B77C-415C-BB61-D1CA22F71307}" presName="tile1" presStyleLbl="node1" presStyleIdx="0" presStyleCnt="4"/>
      <dgm:spPr/>
    </dgm:pt>
    <dgm:pt modelId="{0946BA26-7B6B-4A5A-B234-A8B69F12C2CE}" type="pres">
      <dgm:prSet presAssocID="{3D3D5C92-B77C-415C-BB61-D1CA22F71307}" presName="tile1text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F95E8C40-642B-4C64-9C9D-95B3E1C8E690}" type="pres">
      <dgm:prSet presAssocID="{3D3D5C92-B77C-415C-BB61-D1CA22F71307}" presName="tile2" presStyleLbl="node1" presStyleIdx="1" presStyleCnt="4"/>
      <dgm:spPr/>
    </dgm:pt>
    <dgm:pt modelId="{E707864C-64A9-47E3-B492-7D58760206E1}" type="pres">
      <dgm:prSet presAssocID="{3D3D5C92-B77C-415C-BB61-D1CA22F71307}" presName="tile2text" presStyleLbl="node1" presStyleIdx="1" presStyleCnt="4">
        <dgm:presLayoutVars>
          <dgm:chMax val="0"/>
          <dgm:chPref val="0"/>
          <dgm:bulletEnabled val="1"/>
        </dgm:presLayoutVars>
      </dgm:prSet>
      <dgm:spPr/>
    </dgm:pt>
    <dgm:pt modelId="{E4A5A4AB-FC05-4055-BE64-88B5B981AE75}" type="pres">
      <dgm:prSet presAssocID="{3D3D5C92-B77C-415C-BB61-D1CA22F71307}" presName="tile3" presStyleLbl="node1" presStyleIdx="2" presStyleCnt="4"/>
      <dgm:spPr/>
    </dgm:pt>
    <dgm:pt modelId="{48FD2795-9B0E-4EA2-BAF0-385EB607A5AF}" type="pres">
      <dgm:prSet presAssocID="{3D3D5C92-B77C-415C-BB61-D1CA22F71307}" presName="tile3text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3162176D-618E-4414-A62B-B0CBD70FBAD4}" type="pres">
      <dgm:prSet presAssocID="{3D3D5C92-B77C-415C-BB61-D1CA22F71307}" presName="tile4" presStyleLbl="node1" presStyleIdx="3" presStyleCnt="4"/>
      <dgm:spPr/>
    </dgm:pt>
    <dgm:pt modelId="{F72BF72F-ABF1-45FE-9473-EB28927749EC}" type="pres">
      <dgm:prSet presAssocID="{3D3D5C92-B77C-415C-BB61-D1CA22F71307}" presName="tile4text" presStyleLbl="node1" presStyleIdx="3" presStyleCnt="4">
        <dgm:presLayoutVars>
          <dgm:chMax val="0"/>
          <dgm:chPref val="0"/>
          <dgm:bulletEnabled val="1"/>
        </dgm:presLayoutVars>
      </dgm:prSet>
      <dgm:spPr/>
    </dgm:pt>
    <dgm:pt modelId="{57C459E0-2A2C-4A77-ADB5-2344F929D547}" type="pres">
      <dgm:prSet presAssocID="{3D3D5C92-B77C-415C-BB61-D1CA22F71307}" presName="centerTile" presStyleLbl="fgShp" presStyleIdx="0" presStyleCnt="1">
        <dgm:presLayoutVars>
          <dgm:chMax val="0"/>
          <dgm:chPref val="0"/>
        </dgm:presLayoutVars>
      </dgm:prSet>
      <dgm:spPr/>
    </dgm:pt>
  </dgm:ptLst>
  <dgm:cxnLst>
    <dgm:cxn modelId="{F32CCF0F-01A5-40CA-B779-D059116D0772}" srcId="{6D28B2AD-87B2-4F54-A86F-28322C6FF93B}" destId="{0234334A-CC48-418F-893E-F1869F127381}" srcOrd="0" destOrd="0" parTransId="{28B5F195-8FF2-4801-9DC4-6F37083A0428}" sibTransId="{618952BB-3D0A-48D2-A523-6D552BAF22A7}"/>
    <dgm:cxn modelId="{CD19B561-7ECA-48D5-A32C-8FF5B2471375}" srcId="{6D28B2AD-87B2-4F54-A86F-28322C6FF93B}" destId="{3FAB9E5D-1EAB-4019-9B07-D45022934FFE}" srcOrd="2" destOrd="0" parTransId="{111F91FF-EB2B-4096-8450-CF9B6EC210CC}" sibTransId="{5D120F8F-8243-462E-A633-CADA5EC5CD4B}"/>
    <dgm:cxn modelId="{E5980A62-48D2-429A-8363-937F2700E379}" type="presOf" srcId="{5003F692-D6ED-458A-AC44-28FBD6E58827}" destId="{E707864C-64A9-47E3-B492-7D58760206E1}" srcOrd="1" destOrd="0" presId="urn:microsoft.com/office/officeart/2005/8/layout/matrix1"/>
    <dgm:cxn modelId="{13FF2748-D0EC-47D5-937F-EC44A2CD441C}" type="presOf" srcId="{3FAB9E5D-1EAB-4019-9B07-D45022934FFE}" destId="{E4A5A4AB-FC05-4055-BE64-88B5B981AE75}" srcOrd="0" destOrd="0" presId="urn:microsoft.com/office/officeart/2005/8/layout/matrix1"/>
    <dgm:cxn modelId="{8F03BF51-1408-4806-8EC9-A474D7A25ECF}" type="presOf" srcId="{5003F692-D6ED-458A-AC44-28FBD6E58827}" destId="{F95E8C40-642B-4C64-9C9D-95B3E1C8E690}" srcOrd="0" destOrd="0" presId="urn:microsoft.com/office/officeart/2005/8/layout/matrix1"/>
    <dgm:cxn modelId="{F4A7F775-CDCA-4DAD-BE41-0F1C0A7B5BCA}" srcId="{6D28B2AD-87B2-4F54-A86F-28322C6FF93B}" destId="{5003F692-D6ED-458A-AC44-28FBD6E58827}" srcOrd="1" destOrd="0" parTransId="{6DF870B3-EC13-4E9A-95CA-D13A4E23823A}" sibTransId="{C36B1FDD-FDC6-4462-8A90-FCD36B691991}"/>
    <dgm:cxn modelId="{9A54E057-BC28-465E-A5E3-2CB1C168CB2B}" type="presOf" srcId="{6D28B2AD-87B2-4F54-A86F-28322C6FF93B}" destId="{57C459E0-2A2C-4A77-ADB5-2344F929D547}" srcOrd="0" destOrd="0" presId="urn:microsoft.com/office/officeart/2005/8/layout/matrix1"/>
    <dgm:cxn modelId="{D3817483-A12F-4899-AD25-172F44E8EF1D}" type="presOf" srcId="{F9881B5A-189C-4F90-BE72-6768A59871C1}" destId="{F72BF72F-ABF1-45FE-9473-EB28927749EC}" srcOrd="1" destOrd="0" presId="urn:microsoft.com/office/officeart/2005/8/layout/matrix1"/>
    <dgm:cxn modelId="{A5F2C68C-D9D2-4A25-B48C-7A55B3103264}" srcId="{6D28B2AD-87B2-4F54-A86F-28322C6FF93B}" destId="{F9881B5A-189C-4F90-BE72-6768A59871C1}" srcOrd="3" destOrd="0" parTransId="{2E71BEF4-F674-4BD4-A2F8-45C9E831B623}" sibTransId="{CF543D99-BB5A-4593-A5BA-1758CE6BCE7C}"/>
    <dgm:cxn modelId="{35EE3499-C372-48D1-A897-F33FCA746610}" type="presOf" srcId="{0234334A-CC48-418F-893E-F1869F127381}" destId="{FF181C5C-8C36-4613-A3CB-86AF538E506D}" srcOrd="0" destOrd="0" presId="urn:microsoft.com/office/officeart/2005/8/layout/matrix1"/>
    <dgm:cxn modelId="{B2C6CCA3-3C43-4773-AB77-ABD22C0A8E9C}" type="presOf" srcId="{3FAB9E5D-1EAB-4019-9B07-D45022934FFE}" destId="{48FD2795-9B0E-4EA2-BAF0-385EB607A5AF}" srcOrd="1" destOrd="0" presId="urn:microsoft.com/office/officeart/2005/8/layout/matrix1"/>
    <dgm:cxn modelId="{FFB48EB3-5619-4073-8E24-55CBBF9A9137}" type="presOf" srcId="{0234334A-CC48-418F-893E-F1869F127381}" destId="{0946BA26-7B6B-4A5A-B234-A8B69F12C2CE}" srcOrd="1" destOrd="0" presId="urn:microsoft.com/office/officeart/2005/8/layout/matrix1"/>
    <dgm:cxn modelId="{556AB5E9-8629-4B16-A1FA-B4030576D562}" srcId="{3D3D5C92-B77C-415C-BB61-D1CA22F71307}" destId="{6D28B2AD-87B2-4F54-A86F-28322C6FF93B}" srcOrd="0" destOrd="0" parTransId="{CCC31625-9308-45D3-A48E-D4E18D3023AE}" sibTransId="{70D8B66F-08C5-4DF1-A1EE-F9A4B35A9707}"/>
    <dgm:cxn modelId="{76B2D5F6-5E75-453D-B07F-A308C8C90BBE}" type="presOf" srcId="{3D3D5C92-B77C-415C-BB61-D1CA22F71307}" destId="{ACAE84A6-6D72-4B95-9667-B3DCC9069BB8}" srcOrd="0" destOrd="0" presId="urn:microsoft.com/office/officeart/2005/8/layout/matrix1"/>
    <dgm:cxn modelId="{A6D755FF-E5D0-403A-8E2A-E0B440FA7BF5}" type="presOf" srcId="{F9881B5A-189C-4F90-BE72-6768A59871C1}" destId="{3162176D-618E-4414-A62B-B0CBD70FBAD4}" srcOrd="0" destOrd="0" presId="urn:microsoft.com/office/officeart/2005/8/layout/matrix1"/>
    <dgm:cxn modelId="{D7A23509-BEA5-49AE-86D3-664257683D33}" type="presParOf" srcId="{ACAE84A6-6D72-4B95-9667-B3DCC9069BB8}" destId="{4B86E542-110D-4EC6-BA75-F544031D5DD7}" srcOrd="0" destOrd="0" presId="urn:microsoft.com/office/officeart/2005/8/layout/matrix1"/>
    <dgm:cxn modelId="{2C44326B-DE5E-4C29-8C18-CBEC0CF6E6B5}" type="presParOf" srcId="{4B86E542-110D-4EC6-BA75-F544031D5DD7}" destId="{FF181C5C-8C36-4613-A3CB-86AF538E506D}" srcOrd="0" destOrd="0" presId="urn:microsoft.com/office/officeart/2005/8/layout/matrix1"/>
    <dgm:cxn modelId="{B23D3DD3-3314-42CA-B944-8DAED65978A8}" type="presParOf" srcId="{4B86E542-110D-4EC6-BA75-F544031D5DD7}" destId="{0946BA26-7B6B-4A5A-B234-A8B69F12C2CE}" srcOrd="1" destOrd="0" presId="urn:microsoft.com/office/officeart/2005/8/layout/matrix1"/>
    <dgm:cxn modelId="{B18BBFC8-89D1-4AB5-8CCD-347A03298219}" type="presParOf" srcId="{4B86E542-110D-4EC6-BA75-F544031D5DD7}" destId="{F95E8C40-642B-4C64-9C9D-95B3E1C8E690}" srcOrd="2" destOrd="0" presId="urn:microsoft.com/office/officeart/2005/8/layout/matrix1"/>
    <dgm:cxn modelId="{DB3300D3-B0E2-41E6-B870-4510D47091DF}" type="presParOf" srcId="{4B86E542-110D-4EC6-BA75-F544031D5DD7}" destId="{E707864C-64A9-47E3-B492-7D58760206E1}" srcOrd="3" destOrd="0" presId="urn:microsoft.com/office/officeart/2005/8/layout/matrix1"/>
    <dgm:cxn modelId="{D3CB9532-1377-42EC-88ED-80176483C3E3}" type="presParOf" srcId="{4B86E542-110D-4EC6-BA75-F544031D5DD7}" destId="{E4A5A4AB-FC05-4055-BE64-88B5B981AE75}" srcOrd="4" destOrd="0" presId="urn:microsoft.com/office/officeart/2005/8/layout/matrix1"/>
    <dgm:cxn modelId="{FAE0C62F-9AA4-4655-A33E-DAADDFD48051}" type="presParOf" srcId="{4B86E542-110D-4EC6-BA75-F544031D5DD7}" destId="{48FD2795-9B0E-4EA2-BAF0-385EB607A5AF}" srcOrd="5" destOrd="0" presId="urn:microsoft.com/office/officeart/2005/8/layout/matrix1"/>
    <dgm:cxn modelId="{F0CC7C74-BB27-46A1-9FC3-D2269A92CAED}" type="presParOf" srcId="{4B86E542-110D-4EC6-BA75-F544031D5DD7}" destId="{3162176D-618E-4414-A62B-B0CBD70FBAD4}" srcOrd="6" destOrd="0" presId="urn:microsoft.com/office/officeart/2005/8/layout/matrix1"/>
    <dgm:cxn modelId="{177276D5-7165-445C-8C42-B78373D3AB2E}" type="presParOf" srcId="{4B86E542-110D-4EC6-BA75-F544031D5DD7}" destId="{F72BF72F-ABF1-45FE-9473-EB28927749EC}" srcOrd="7" destOrd="0" presId="urn:microsoft.com/office/officeart/2005/8/layout/matrix1"/>
    <dgm:cxn modelId="{AF554228-9EC0-4C35-88D1-921DA271A6C9}" type="presParOf" srcId="{ACAE84A6-6D72-4B95-9667-B3DCC9069BB8}" destId="{57C459E0-2A2C-4A77-ADB5-2344F929D547}" srcOrd="1" destOrd="0" presId="urn:microsoft.com/office/officeart/2005/8/layout/matrix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3D3D5C92-B77C-415C-BB61-D1CA22F71307}" type="doc">
      <dgm:prSet loTypeId="urn:microsoft.com/office/officeart/2005/8/layout/matrix1" loCatId="matrix" qsTypeId="urn:microsoft.com/office/officeart/2005/8/quickstyle/3d2" qsCatId="3D" csTypeId="urn:microsoft.com/office/officeart/2005/8/colors/accent1_1" csCatId="accent1" phldr="1"/>
      <dgm:spPr/>
      <dgm:t>
        <a:bodyPr/>
        <a:lstStyle/>
        <a:p>
          <a:endParaRPr lang="it-IT"/>
        </a:p>
      </dgm:t>
    </dgm:pt>
    <dgm:pt modelId="{6D28B2AD-87B2-4F54-A86F-28322C6FF93B}">
      <dgm:prSet phldrT="[Testo]"/>
      <dgm:spPr/>
      <dgm:t>
        <a:bodyPr/>
        <a:lstStyle/>
        <a:p>
          <a:r>
            <a:rPr lang="it-IT"/>
            <a:t>MENU'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CCC31625-9308-45D3-A48E-D4E18D3023AE}" type="parTrans" cxnId="{556AB5E9-8629-4B16-A1FA-B4030576D562}">
      <dgm:prSet/>
      <dgm:spPr/>
      <dgm:t>
        <a:bodyPr/>
        <a:lstStyle/>
        <a:p>
          <a:endParaRPr lang="it-IT"/>
        </a:p>
      </dgm:t>
    </dgm:pt>
    <dgm:pt modelId="{70D8B66F-08C5-4DF1-A1EE-F9A4B35A9707}" type="sibTrans" cxnId="{556AB5E9-8629-4B16-A1FA-B4030576D562}">
      <dgm:prSet/>
      <dgm:spPr/>
      <dgm:t>
        <a:bodyPr/>
        <a:lstStyle/>
        <a:p>
          <a:endParaRPr lang="it-IT"/>
        </a:p>
      </dgm:t>
    </dgm:pt>
    <dgm:pt modelId="{0234334A-CC48-418F-893E-F1869F127381}">
      <dgm:prSet phldrT="[Testo]"/>
      <dgm:spPr/>
      <dgm:t>
        <a:bodyPr anchor="b"/>
        <a:lstStyle/>
        <a:p>
          <a:r>
            <a:rPr lang="it-IT"/>
            <a:t>DATI CARTELLE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28B5F195-8FF2-4801-9DC4-6F37083A0428}" type="parTrans" cxnId="{F32CCF0F-01A5-40CA-B779-D059116D0772}">
      <dgm:prSet/>
      <dgm:spPr/>
      <dgm:t>
        <a:bodyPr/>
        <a:lstStyle/>
        <a:p>
          <a:endParaRPr lang="it-IT"/>
        </a:p>
      </dgm:t>
    </dgm:pt>
    <dgm:pt modelId="{618952BB-3D0A-48D2-A523-6D552BAF22A7}" type="sibTrans" cxnId="{F32CCF0F-01A5-40CA-B779-D059116D0772}">
      <dgm:prSet/>
      <dgm:spPr/>
      <dgm:t>
        <a:bodyPr/>
        <a:lstStyle/>
        <a:p>
          <a:endParaRPr lang="it-IT"/>
        </a:p>
      </dgm:t>
    </dgm:pt>
    <dgm:pt modelId="{5003F692-D6ED-458A-AC44-28FBD6E58827}">
      <dgm:prSet phldrT="[Testo]"/>
      <dgm:spPr/>
      <dgm:t>
        <a:bodyPr anchor="b"/>
        <a:lstStyle/>
        <a:p>
          <a:r>
            <a:rPr lang="it-IT"/>
            <a:t>RATEAZIONI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DF870B3-EC13-4E9A-95CA-D13A4E23823A}" type="parTrans" cxnId="{F4A7F775-CDCA-4DAD-BE41-0F1C0A7B5BCA}">
      <dgm:prSet/>
      <dgm:spPr/>
      <dgm:t>
        <a:bodyPr/>
        <a:lstStyle/>
        <a:p>
          <a:endParaRPr lang="it-IT"/>
        </a:p>
      </dgm:t>
    </dgm:pt>
    <dgm:pt modelId="{C36B1FDD-FDC6-4462-8A90-FCD36B691991}" type="sibTrans" cxnId="{F4A7F775-CDCA-4DAD-BE41-0F1C0A7B5BCA}">
      <dgm:prSet/>
      <dgm:spPr/>
      <dgm:t>
        <a:bodyPr/>
        <a:lstStyle/>
        <a:p>
          <a:endParaRPr lang="it-IT"/>
        </a:p>
      </dgm:t>
    </dgm:pt>
    <dgm:pt modelId="{3FAB9E5D-1EAB-4019-9B07-D45022934FFE}">
      <dgm:prSet phldrT="[Testo]"/>
      <dgm:spPr/>
      <dgm:t>
        <a:bodyPr anchor="t"/>
        <a:lstStyle/>
        <a:p>
          <a:r>
            <a:rPr lang="it-IT"/>
            <a:t>RATEAZIONI (DATI LIBERI)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111F91FF-EB2B-4096-8450-CF9B6EC210CC}" type="parTrans" cxnId="{CD19B561-7ECA-48D5-A32C-8FF5B2471375}">
      <dgm:prSet/>
      <dgm:spPr/>
      <dgm:t>
        <a:bodyPr/>
        <a:lstStyle/>
        <a:p>
          <a:endParaRPr lang="it-IT"/>
        </a:p>
      </dgm:t>
    </dgm:pt>
    <dgm:pt modelId="{5D120F8F-8243-462E-A633-CADA5EC5CD4B}" type="sibTrans" cxnId="{CD19B561-7ECA-48D5-A32C-8FF5B2471375}">
      <dgm:prSet/>
      <dgm:spPr/>
      <dgm:t>
        <a:bodyPr/>
        <a:lstStyle/>
        <a:p>
          <a:endParaRPr lang="it-IT"/>
        </a:p>
      </dgm:t>
    </dgm:pt>
    <dgm:pt modelId="{F9881B5A-189C-4F90-BE72-6768A59871C1}">
      <dgm:prSet phldrT="[Testo]"/>
      <dgm:spPr/>
      <dgm:t>
        <a:bodyPr anchor="t"/>
        <a:lstStyle/>
        <a:p>
          <a:r>
            <a:rPr lang="it-IT"/>
            <a:t>RISULTATI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2E71BEF4-F674-4BD4-A2F8-45C9E831B623}" type="parTrans" cxnId="{A5F2C68C-D9D2-4A25-B48C-7A55B3103264}">
      <dgm:prSet/>
      <dgm:spPr/>
      <dgm:t>
        <a:bodyPr/>
        <a:lstStyle/>
        <a:p>
          <a:endParaRPr lang="it-IT"/>
        </a:p>
      </dgm:t>
    </dgm:pt>
    <dgm:pt modelId="{CF543D99-BB5A-4593-A5BA-1758CE6BCE7C}" type="sibTrans" cxnId="{A5F2C68C-D9D2-4A25-B48C-7A55B3103264}">
      <dgm:prSet/>
      <dgm:spPr/>
      <dgm:t>
        <a:bodyPr/>
        <a:lstStyle/>
        <a:p>
          <a:endParaRPr lang="it-IT"/>
        </a:p>
      </dgm:t>
    </dgm:pt>
    <dgm:pt modelId="{ACAE84A6-6D72-4B95-9667-B3DCC9069BB8}" type="pres">
      <dgm:prSet presAssocID="{3D3D5C92-B77C-415C-BB61-D1CA22F71307}" presName="diagram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4B86E542-110D-4EC6-BA75-F544031D5DD7}" type="pres">
      <dgm:prSet presAssocID="{3D3D5C92-B77C-415C-BB61-D1CA22F71307}" presName="matrix" presStyleCnt="0"/>
      <dgm:spPr/>
    </dgm:pt>
    <dgm:pt modelId="{FF181C5C-8C36-4613-A3CB-86AF538E506D}" type="pres">
      <dgm:prSet presAssocID="{3D3D5C92-B77C-415C-BB61-D1CA22F71307}" presName="tile1" presStyleLbl="node1" presStyleIdx="0" presStyleCnt="4"/>
      <dgm:spPr/>
    </dgm:pt>
    <dgm:pt modelId="{0946BA26-7B6B-4A5A-B234-A8B69F12C2CE}" type="pres">
      <dgm:prSet presAssocID="{3D3D5C92-B77C-415C-BB61-D1CA22F71307}" presName="tile1text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F95E8C40-642B-4C64-9C9D-95B3E1C8E690}" type="pres">
      <dgm:prSet presAssocID="{3D3D5C92-B77C-415C-BB61-D1CA22F71307}" presName="tile2" presStyleLbl="node1" presStyleIdx="1" presStyleCnt="4"/>
      <dgm:spPr/>
    </dgm:pt>
    <dgm:pt modelId="{E707864C-64A9-47E3-B492-7D58760206E1}" type="pres">
      <dgm:prSet presAssocID="{3D3D5C92-B77C-415C-BB61-D1CA22F71307}" presName="tile2text" presStyleLbl="node1" presStyleIdx="1" presStyleCnt="4">
        <dgm:presLayoutVars>
          <dgm:chMax val="0"/>
          <dgm:chPref val="0"/>
          <dgm:bulletEnabled val="1"/>
        </dgm:presLayoutVars>
      </dgm:prSet>
      <dgm:spPr/>
    </dgm:pt>
    <dgm:pt modelId="{E4A5A4AB-FC05-4055-BE64-88B5B981AE75}" type="pres">
      <dgm:prSet presAssocID="{3D3D5C92-B77C-415C-BB61-D1CA22F71307}" presName="tile3" presStyleLbl="node1" presStyleIdx="2" presStyleCnt="4"/>
      <dgm:spPr/>
    </dgm:pt>
    <dgm:pt modelId="{48FD2795-9B0E-4EA2-BAF0-385EB607A5AF}" type="pres">
      <dgm:prSet presAssocID="{3D3D5C92-B77C-415C-BB61-D1CA22F71307}" presName="tile3text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3162176D-618E-4414-A62B-B0CBD70FBAD4}" type="pres">
      <dgm:prSet presAssocID="{3D3D5C92-B77C-415C-BB61-D1CA22F71307}" presName="tile4" presStyleLbl="node1" presStyleIdx="3" presStyleCnt="4"/>
      <dgm:spPr/>
    </dgm:pt>
    <dgm:pt modelId="{F72BF72F-ABF1-45FE-9473-EB28927749EC}" type="pres">
      <dgm:prSet presAssocID="{3D3D5C92-B77C-415C-BB61-D1CA22F71307}" presName="tile4text" presStyleLbl="node1" presStyleIdx="3" presStyleCnt="4">
        <dgm:presLayoutVars>
          <dgm:chMax val="0"/>
          <dgm:chPref val="0"/>
          <dgm:bulletEnabled val="1"/>
        </dgm:presLayoutVars>
      </dgm:prSet>
      <dgm:spPr/>
    </dgm:pt>
    <dgm:pt modelId="{57C459E0-2A2C-4A77-ADB5-2344F929D547}" type="pres">
      <dgm:prSet presAssocID="{3D3D5C92-B77C-415C-BB61-D1CA22F71307}" presName="centerTile" presStyleLbl="fgShp" presStyleIdx="0" presStyleCnt="1">
        <dgm:presLayoutVars>
          <dgm:chMax val="0"/>
          <dgm:chPref val="0"/>
        </dgm:presLayoutVars>
      </dgm:prSet>
      <dgm:spPr/>
    </dgm:pt>
  </dgm:ptLst>
  <dgm:cxnLst>
    <dgm:cxn modelId="{F32CCF0F-01A5-40CA-B779-D059116D0772}" srcId="{6D28B2AD-87B2-4F54-A86F-28322C6FF93B}" destId="{0234334A-CC48-418F-893E-F1869F127381}" srcOrd="0" destOrd="0" parTransId="{28B5F195-8FF2-4801-9DC4-6F37083A0428}" sibTransId="{618952BB-3D0A-48D2-A523-6D552BAF22A7}"/>
    <dgm:cxn modelId="{CD19B561-7ECA-48D5-A32C-8FF5B2471375}" srcId="{6D28B2AD-87B2-4F54-A86F-28322C6FF93B}" destId="{3FAB9E5D-1EAB-4019-9B07-D45022934FFE}" srcOrd="2" destOrd="0" parTransId="{111F91FF-EB2B-4096-8450-CF9B6EC210CC}" sibTransId="{5D120F8F-8243-462E-A633-CADA5EC5CD4B}"/>
    <dgm:cxn modelId="{E5980A62-48D2-429A-8363-937F2700E379}" type="presOf" srcId="{5003F692-D6ED-458A-AC44-28FBD6E58827}" destId="{E707864C-64A9-47E3-B492-7D58760206E1}" srcOrd="1" destOrd="0" presId="urn:microsoft.com/office/officeart/2005/8/layout/matrix1"/>
    <dgm:cxn modelId="{13FF2748-D0EC-47D5-937F-EC44A2CD441C}" type="presOf" srcId="{3FAB9E5D-1EAB-4019-9B07-D45022934FFE}" destId="{E4A5A4AB-FC05-4055-BE64-88B5B981AE75}" srcOrd="0" destOrd="0" presId="urn:microsoft.com/office/officeart/2005/8/layout/matrix1"/>
    <dgm:cxn modelId="{8F03BF51-1408-4806-8EC9-A474D7A25ECF}" type="presOf" srcId="{5003F692-D6ED-458A-AC44-28FBD6E58827}" destId="{F95E8C40-642B-4C64-9C9D-95B3E1C8E690}" srcOrd="0" destOrd="0" presId="urn:microsoft.com/office/officeart/2005/8/layout/matrix1"/>
    <dgm:cxn modelId="{F4A7F775-CDCA-4DAD-BE41-0F1C0A7B5BCA}" srcId="{6D28B2AD-87B2-4F54-A86F-28322C6FF93B}" destId="{5003F692-D6ED-458A-AC44-28FBD6E58827}" srcOrd="1" destOrd="0" parTransId="{6DF870B3-EC13-4E9A-95CA-D13A4E23823A}" sibTransId="{C36B1FDD-FDC6-4462-8A90-FCD36B691991}"/>
    <dgm:cxn modelId="{9A54E057-BC28-465E-A5E3-2CB1C168CB2B}" type="presOf" srcId="{6D28B2AD-87B2-4F54-A86F-28322C6FF93B}" destId="{57C459E0-2A2C-4A77-ADB5-2344F929D547}" srcOrd="0" destOrd="0" presId="urn:microsoft.com/office/officeart/2005/8/layout/matrix1"/>
    <dgm:cxn modelId="{D3817483-A12F-4899-AD25-172F44E8EF1D}" type="presOf" srcId="{F9881B5A-189C-4F90-BE72-6768A59871C1}" destId="{F72BF72F-ABF1-45FE-9473-EB28927749EC}" srcOrd="1" destOrd="0" presId="urn:microsoft.com/office/officeart/2005/8/layout/matrix1"/>
    <dgm:cxn modelId="{A5F2C68C-D9D2-4A25-B48C-7A55B3103264}" srcId="{6D28B2AD-87B2-4F54-A86F-28322C6FF93B}" destId="{F9881B5A-189C-4F90-BE72-6768A59871C1}" srcOrd="3" destOrd="0" parTransId="{2E71BEF4-F674-4BD4-A2F8-45C9E831B623}" sibTransId="{CF543D99-BB5A-4593-A5BA-1758CE6BCE7C}"/>
    <dgm:cxn modelId="{35EE3499-C372-48D1-A897-F33FCA746610}" type="presOf" srcId="{0234334A-CC48-418F-893E-F1869F127381}" destId="{FF181C5C-8C36-4613-A3CB-86AF538E506D}" srcOrd="0" destOrd="0" presId="urn:microsoft.com/office/officeart/2005/8/layout/matrix1"/>
    <dgm:cxn modelId="{B2C6CCA3-3C43-4773-AB77-ABD22C0A8E9C}" type="presOf" srcId="{3FAB9E5D-1EAB-4019-9B07-D45022934FFE}" destId="{48FD2795-9B0E-4EA2-BAF0-385EB607A5AF}" srcOrd="1" destOrd="0" presId="urn:microsoft.com/office/officeart/2005/8/layout/matrix1"/>
    <dgm:cxn modelId="{FFB48EB3-5619-4073-8E24-55CBBF9A9137}" type="presOf" srcId="{0234334A-CC48-418F-893E-F1869F127381}" destId="{0946BA26-7B6B-4A5A-B234-A8B69F12C2CE}" srcOrd="1" destOrd="0" presId="urn:microsoft.com/office/officeart/2005/8/layout/matrix1"/>
    <dgm:cxn modelId="{556AB5E9-8629-4B16-A1FA-B4030576D562}" srcId="{3D3D5C92-B77C-415C-BB61-D1CA22F71307}" destId="{6D28B2AD-87B2-4F54-A86F-28322C6FF93B}" srcOrd="0" destOrd="0" parTransId="{CCC31625-9308-45D3-A48E-D4E18D3023AE}" sibTransId="{70D8B66F-08C5-4DF1-A1EE-F9A4B35A9707}"/>
    <dgm:cxn modelId="{76B2D5F6-5E75-453D-B07F-A308C8C90BBE}" type="presOf" srcId="{3D3D5C92-B77C-415C-BB61-D1CA22F71307}" destId="{ACAE84A6-6D72-4B95-9667-B3DCC9069BB8}" srcOrd="0" destOrd="0" presId="urn:microsoft.com/office/officeart/2005/8/layout/matrix1"/>
    <dgm:cxn modelId="{A6D755FF-E5D0-403A-8E2A-E0B440FA7BF5}" type="presOf" srcId="{F9881B5A-189C-4F90-BE72-6768A59871C1}" destId="{3162176D-618E-4414-A62B-B0CBD70FBAD4}" srcOrd="0" destOrd="0" presId="urn:microsoft.com/office/officeart/2005/8/layout/matrix1"/>
    <dgm:cxn modelId="{D7A23509-BEA5-49AE-86D3-664257683D33}" type="presParOf" srcId="{ACAE84A6-6D72-4B95-9667-B3DCC9069BB8}" destId="{4B86E542-110D-4EC6-BA75-F544031D5DD7}" srcOrd="0" destOrd="0" presId="urn:microsoft.com/office/officeart/2005/8/layout/matrix1"/>
    <dgm:cxn modelId="{2C44326B-DE5E-4C29-8C18-CBEC0CF6E6B5}" type="presParOf" srcId="{4B86E542-110D-4EC6-BA75-F544031D5DD7}" destId="{FF181C5C-8C36-4613-A3CB-86AF538E506D}" srcOrd="0" destOrd="0" presId="urn:microsoft.com/office/officeart/2005/8/layout/matrix1"/>
    <dgm:cxn modelId="{B23D3DD3-3314-42CA-B944-8DAED65978A8}" type="presParOf" srcId="{4B86E542-110D-4EC6-BA75-F544031D5DD7}" destId="{0946BA26-7B6B-4A5A-B234-A8B69F12C2CE}" srcOrd="1" destOrd="0" presId="urn:microsoft.com/office/officeart/2005/8/layout/matrix1"/>
    <dgm:cxn modelId="{B18BBFC8-89D1-4AB5-8CCD-347A03298219}" type="presParOf" srcId="{4B86E542-110D-4EC6-BA75-F544031D5DD7}" destId="{F95E8C40-642B-4C64-9C9D-95B3E1C8E690}" srcOrd="2" destOrd="0" presId="urn:microsoft.com/office/officeart/2005/8/layout/matrix1"/>
    <dgm:cxn modelId="{DB3300D3-B0E2-41E6-B870-4510D47091DF}" type="presParOf" srcId="{4B86E542-110D-4EC6-BA75-F544031D5DD7}" destId="{E707864C-64A9-47E3-B492-7D58760206E1}" srcOrd="3" destOrd="0" presId="urn:microsoft.com/office/officeart/2005/8/layout/matrix1"/>
    <dgm:cxn modelId="{D3CB9532-1377-42EC-88ED-80176483C3E3}" type="presParOf" srcId="{4B86E542-110D-4EC6-BA75-F544031D5DD7}" destId="{E4A5A4AB-FC05-4055-BE64-88B5B981AE75}" srcOrd="4" destOrd="0" presId="urn:microsoft.com/office/officeart/2005/8/layout/matrix1"/>
    <dgm:cxn modelId="{FAE0C62F-9AA4-4655-A33E-DAADDFD48051}" type="presParOf" srcId="{4B86E542-110D-4EC6-BA75-F544031D5DD7}" destId="{48FD2795-9B0E-4EA2-BAF0-385EB607A5AF}" srcOrd="5" destOrd="0" presId="urn:microsoft.com/office/officeart/2005/8/layout/matrix1"/>
    <dgm:cxn modelId="{F0CC7C74-BB27-46A1-9FC3-D2269A92CAED}" type="presParOf" srcId="{4B86E542-110D-4EC6-BA75-F544031D5DD7}" destId="{3162176D-618E-4414-A62B-B0CBD70FBAD4}" srcOrd="6" destOrd="0" presId="urn:microsoft.com/office/officeart/2005/8/layout/matrix1"/>
    <dgm:cxn modelId="{177276D5-7165-445C-8C42-B78373D3AB2E}" type="presParOf" srcId="{4B86E542-110D-4EC6-BA75-F544031D5DD7}" destId="{F72BF72F-ABF1-45FE-9473-EB28927749EC}" srcOrd="7" destOrd="0" presId="urn:microsoft.com/office/officeart/2005/8/layout/matrix1"/>
    <dgm:cxn modelId="{AF554228-9EC0-4C35-88D1-921DA271A6C9}" type="presParOf" srcId="{ACAE84A6-6D72-4B95-9667-B3DCC9069BB8}" destId="{57C459E0-2A2C-4A77-ADB5-2344F929D547}" srcOrd="1" destOrd="0" presId="urn:microsoft.com/office/officeart/2005/8/layout/matrix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4.xml><?xml version="1.0" encoding="utf-8"?>
<dgm:dataModel xmlns:dgm="http://schemas.openxmlformats.org/drawingml/2006/diagram" xmlns:a="http://schemas.openxmlformats.org/drawingml/2006/main">
  <dgm:ptLst>
    <dgm:pt modelId="{3D3D5C92-B77C-415C-BB61-D1CA22F71307}" type="doc">
      <dgm:prSet loTypeId="urn:microsoft.com/office/officeart/2005/8/layout/matrix1" loCatId="matrix" qsTypeId="urn:microsoft.com/office/officeart/2005/8/quickstyle/3d2" qsCatId="3D" csTypeId="urn:microsoft.com/office/officeart/2005/8/colors/accent1_1" csCatId="accent1" phldr="1"/>
      <dgm:spPr/>
      <dgm:t>
        <a:bodyPr/>
        <a:lstStyle/>
        <a:p>
          <a:endParaRPr lang="it-IT"/>
        </a:p>
      </dgm:t>
    </dgm:pt>
    <dgm:pt modelId="{6D28B2AD-87B2-4F54-A86F-28322C6FF93B}">
      <dgm:prSet phldrT="[Testo]"/>
      <dgm:spPr/>
      <dgm:t>
        <a:bodyPr/>
        <a:lstStyle/>
        <a:p>
          <a:r>
            <a:rPr lang="it-IT"/>
            <a:t>MENU'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CCC31625-9308-45D3-A48E-D4E18D3023AE}" type="parTrans" cxnId="{556AB5E9-8629-4B16-A1FA-B4030576D562}">
      <dgm:prSet/>
      <dgm:spPr/>
      <dgm:t>
        <a:bodyPr/>
        <a:lstStyle/>
        <a:p>
          <a:endParaRPr lang="it-IT"/>
        </a:p>
      </dgm:t>
    </dgm:pt>
    <dgm:pt modelId="{70D8B66F-08C5-4DF1-A1EE-F9A4B35A9707}" type="sibTrans" cxnId="{556AB5E9-8629-4B16-A1FA-B4030576D562}">
      <dgm:prSet/>
      <dgm:spPr/>
      <dgm:t>
        <a:bodyPr/>
        <a:lstStyle/>
        <a:p>
          <a:endParaRPr lang="it-IT"/>
        </a:p>
      </dgm:t>
    </dgm:pt>
    <dgm:pt modelId="{0234334A-CC48-418F-893E-F1869F127381}">
      <dgm:prSet phldrT="[Testo]"/>
      <dgm:spPr/>
      <dgm:t>
        <a:bodyPr anchor="b"/>
        <a:lstStyle/>
        <a:p>
          <a:r>
            <a:rPr lang="it-IT"/>
            <a:t>DATI CARTELLE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28B5F195-8FF2-4801-9DC4-6F37083A0428}" type="parTrans" cxnId="{F32CCF0F-01A5-40CA-B779-D059116D0772}">
      <dgm:prSet/>
      <dgm:spPr/>
      <dgm:t>
        <a:bodyPr/>
        <a:lstStyle/>
        <a:p>
          <a:endParaRPr lang="it-IT"/>
        </a:p>
      </dgm:t>
    </dgm:pt>
    <dgm:pt modelId="{618952BB-3D0A-48D2-A523-6D552BAF22A7}" type="sibTrans" cxnId="{F32CCF0F-01A5-40CA-B779-D059116D0772}">
      <dgm:prSet/>
      <dgm:spPr/>
      <dgm:t>
        <a:bodyPr/>
        <a:lstStyle/>
        <a:p>
          <a:endParaRPr lang="it-IT"/>
        </a:p>
      </dgm:t>
    </dgm:pt>
    <dgm:pt modelId="{5003F692-D6ED-458A-AC44-28FBD6E58827}">
      <dgm:prSet phldrT="[Testo]"/>
      <dgm:spPr/>
      <dgm:t>
        <a:bodyPr anchor="b"/>
        <a:lstStyle/>
        <a:p>
          <a:r>
            <a:rPr lang="it-IT"/>
            <a:t>RATEAZIONI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DF870B3-EC13-4E9A-95CA-D13A4E23823A}" type="parTrans" cxnId="{F4A7F775-CDCA-4DAD-BE41-0F1C0A7B5BCA}">
      <dgm:prSet/>
      <dgm:spPr/>
      <dgm:t>
        <a:bodyPr/>
        <a:lstStyle/>
        <a:p>
          <a:endParaRPr lang="it-IT"/>
        </a:p>
      </dgm:t>
    </dgm:pt>
    <dgm:pt modelId="{C36B1FDD-FDC6-4462-8A90-FCD36B691991}" type="sibTrans" cxnId="{F4A7F775-CDCA-4DAD-BE41-0F1C0A7B5BCA}">
      <dgm:prSet/>
      <dgm:spPr/>
      <dgm:t>
        <a:bodyPr/>
        <a:lstStyle/>
        <a:p>
          <a:endParaRPr lang="it-IT"/>
        </a:p>
      </dgm:t>
    </dgm:pt>
    <dgm:pt modelId="{3FAB9E5D-1EAB-4019-9B07-D45022934FFE}">
      <dgm:prSet phldrT="[Testo]"/>
      <dgm:spPr/>
      <dgm:t>
        <a:bodyPr anchor="t"/>
        <a:lstStyle/>
        <a:p>
          <a:r>
            <a:rPr lang="it-IT"/>
            <a:t>RATEAZIONI (DATI LIBERI)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111F91FF-EB2B-4096-8450-CF9B6EC210CC}" type="parTrans" cxnId="{CD19B561-7ECA-48D5-A32C-8FF5B2471375}">
      <dgm:prSet/>
      <dgm:spPr/>
      <dgm:t>
        <a:bodyPr/>
        <a:lstStyle/>
        <a:p>
          <a:endParaRPr lang="it-IT"/>
        </a:p>
      </dgm:t>
    </dgm:pt>
    <dgm:pt modelId="{5D120F8F-8243-462E-A633-CADA5EC5CD4B}" type="sibTrans" cxnId="{CD19B561-7ECA-48D5-A32C-8FF5B2471375}">
      <dgm:prSet/>
      <dgm:spPr/>
      <dgm:t>
        <a:bodyPr/>
        <a:lstStyle/>
        <a:p>
          <a:endParaRPr lang="it-IT"/>
        </a:p>
      </dgm:t>
    </dgm:pt>
    <dgm:pt modelId="{F9881B5A-189C-4F90-BE72-6768A59871C1}">
      <dgm:prSet phldrT="[Testo]"/>
      <dgm:spPr/>
      <dgm:t>
        <a:bodyPr anchor="t"/>
        <a:lstStyle/>
        <a:p>
          <a:r>
            <a:rPr lang="it-IT"/>
            <a:t>RISULTATI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2E71BEF4-F674-4BD4-A2F8-45C9E831B623}" type="parTrans" cxnId="{A5F2C68C-D9D2-4A25-B48C-7A55B3103264}">
      <dgm:prSet/>
      <dgm:spPr/>
      <dgm:t>
        <a:bodyPr/>
        <a:lstStyle/>
        <a:p>
          <a:endParaRPr lang="it-IT"/>
        </a:p>
      </dgm:t>
    </dgm:pt>
    <dgm:pt modelId="{CF543D99-BB5A-4593-A5BA-1758CE6BCE7C}" type="sibTrans" cxnId="{A5F2C68C-D9D2-4A25-B48C-7A55B3103264}">
      <dgm:prSet/>
      <dgm:spPr/>
      <dgm:t>
        <a:bodyPr/>
        <a:lstStyle/>
        <a:p>
          <a:endParaRPr lang="it-IT"/>
        </a:p>
      </dgm:t>
    </dgm:pt>
    <dgm:pt modelId="{ACAE84A6-6D72-4B95-9667-B3DCC9069BB8}" type="pres">
      <dgm:prSet presAssocID="{3D3D5C92-B77C-415C-BB61-D1CA22F71307}" presName="diagram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4B86E542-110D-4EC6-BA75-F544031D5DD7}" type="pres">
      <dgm:prSet presAssocID="{3D3D5C92-B77C-415C-BB61-D1CA22F71307}" presName="matrix" presStyleCnt="0"/>
      <dgm:spPr/>
    </dgm:pt>
    <dgm:pt modelId="{FF181C5C-8C36-4613-A3CB-86AF538E506D}" type="pres">
      <dgm:prSet presAssocID="{3D3D5C92-B77C-415C-BB61-D1CA22F71307}" presName="tile1" presStyleLbl="node1" presStyleIdx="0" presStyleCnt="4"/>
      <dgm:spPr/>
    </dgm:pt>
    <dgm:pt modelId="{0946BA26-7B6B-4A5A-B234-A8B69F12C2CE}" type="pres">
      <dgm:prSet presAssocID="{3D3D5C92-B77C-415C-BB61-D1CA22F71307}" presName="tile1text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F95E8C40-642B-4C64-9C9D-95B3E1C8E690}" type="pres">
      <dgm:prSet presAssocID="{3D3D5C92-B77C-415C-BB61-D1CA22F71307}" presName="tile2" presStyleLbl="node1" presStyleIdx="1" presStyleCnt="4"/>
      <dgm:spPr/>
    </dgm:pt>
    <dgm:pt modelId="{E707864C-64A9-47E3-B492-7D58760206E1}" type="pres">
      <dgm:prSet presAssocID="{3D3D5C92-B77C-415C-BB61-D1CA22F71307}" presName="tile2text" presStyleLbl="node1" presStyleIdx="1" presStyleCnt="4">
        <dgm:presLayoutVars>
          <dgm:chMax val="0"/>
          <dgm:chPref val="0"/>
          <dgm:bulletEnabled val="1"/>
        </dgm:presLayoutVars>
      </dgm:prSet>
      <dgm:spPr/>
    </dgm:pt>
    <dgm:pt modelId="{E4A5A4AB-FC05-4055-BE64-88B5B981AE75}" type="pres">
      <dgm:prSet presAssocID="{3D3D5C92-B77C-415C-BB61-D1CA22F71307}" presName="tile3" presStyleLbl="node1" presStyleIdx="2" presStyleCnt="4"/>
      <dgm:spPr/>
    </dgm:pt>
    <dgm:pt modelId="{48FD2795-9B0E-4EA2-BAF0-385EB607A5AF}" type="pres">
      <dgm:prSet presAssocID="{3D3D5C92-B77C-415C-BB61-D1CA22F71307}" presName="tile3text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3162176D-618E-4414-A62B-B0CBD70FBAD4}" type="pres">
      <dgm:prSet presAssocID="{3D3D5C92-B77C-415C-BB61-D1CA22F71307}" presName="tile4" presStyleLbl="node1" presStyleIdx="3" presStyleCnt="4"/>
      <dgm:spPr/>
    </dgm:pt>
    <dgm:pt modelId="{F72BF72F-ABF1-45FE-9473-EB28927749EC}" type="pres">
      <dgm:prSet presAssocID="{3D3D5C92-B77C-415C-BB61-D1CA22F71307}" presName="tile4text" presStyleLbl="node1" presStyleIdx="3" presStyleCnt="4">
        <dgm:presLayoutVars>
          <dgm:chMax val="0"/>
          <dgm:chPref val="0"/>
          <dgm:bulletEnabled val="1"/>
        </dgm:presLayoutVars>
      </dgm:prSet>
      <dgm:spPr/>
    </dgm:pt>
    <dgm:pt modelId="{57C459E0-2A2C-4A77-ADB5-2344F929D547}" type="pres">
      <dgm:prSet presAssocID="{3D3D5C92-B77C-415C-BB61-D1CA22F71307}" presName="centerTile" presStyleLbl="fgShp" presStyleIdx="0" presStyleCnt="1">
        <dgm:presLayoutVars>
          <dgm:chMax val="0"/>
          <dgm:chPref val="0"/>
        </dgm:presLayoutVars>
      </dgm:prSet>
      <dgm:spPr/>
    </dgm:pt>
  </dgm:ptLst>
  <dgm:cxnLst>
    <dgm:cxn modelId="{F32CCF0F-01A5-40CA-B779-D059116D0772}" srcId="{6D28B2AD-87B2-4F54-A86F-28322C6FF93B}" destId="{0234334A-CC48-418F-893E-F1869F127381}" srcOrd="0" destOrd="0" parTransId="{28B5F195-8FF2-4801-9DC4-6F37083A0428}" sibTransId="{618952BB-3D0A-48D2-A523-6D552BAF22A7}"/>
    <dgm:cxn modelId="{CD19B561-7ECA-48D5-A32C-8FF5B2471375}" srcId="{6D28B2AD-87B2-4F54-A86F-28322C6FF93B}" destId="{3FAB9E5D-1EAB-4019-9B07-D45022934FFE}" srcOrd="2" destOrd="0" parTransId="{111F91FF-EB2B-4096-8450-CF9B6EC210CC}" sibTransId="{5D120F8F-8243-462E-A633-CADA5EC5CD4B}"/>
    <dgm:cxn modelId="{E5980A62-48D2-429A-8363-937F2700E379}" type="presOf" srcId="{5003F692-D6ED-458A-AC44-28FBD6E58827}" destId="{E707864C-64A9-47E3-B492-7D58760206E1}" srcOrd="1" destOrd="0" presId="urn:microsoft.com/office/officeart/2005/8/layout/matrix1"/>
    <dgm:cxn modelId="{13FF2748-D0EC-47D5-937F-EC44A2CD441C}" type="presOf" srcId="{3FAB9E5D-1EAB-4019-9B07-D45022934FFE}" destId="{E4A5A4AB-FC05-4055-BE64-88B5B981AE75}" srcOrd="0" destOrd="0" presId="urn:microsoft.com/office/officeart/2005/8/layout/matrix1"/>
    <dgm:cxn modelId="{8F03BF51-1408-4806-8EC9-A474D7A25ECF}" type="presOf" srcId="{5003F692-D6ED-458A-AC44-28FBD6E58827}" destId="{F95E8C40-642B-4C64-9C9D-95B3E1C8E690}" srcOrd="0" destOrd="0" presId="urn:microsoft.com/office/officeart/2005/8/layout/matrix1"/>
    <dgm:cxn modelId="{F4A7F775-CDCA-4DAD-BE41-0F1C0A7B5BCA}" srcId="{6D28B2AD-87B2-4F54-A86F-28322C6FF93B}" destId="{5003F692-D6ED-458A-AC44-28FBD6E58827}" srcOrd="1" destOrd="0" parTransId="{6DF870B3-EC13-4E9A-95CA-D13A4E23823A}" sibTransId="{C36B1FDD-FDC6-4462-8A90-FCD36B691991}"/>
    <dgm:cxn modelId="{9A54E057-BC28-465E-A5E3-2CB1C168CB2B}" type="presOf" srcId="{6D28B2AD-87B2-4F54-A86F-28322C6FF93B}" destId="{57C459E0-2A2C-4A77-ADB5-2344F929D547}" srcOrd="0" destOrd="0" presId="urn:microsoft.com/office/officeart/2005/8/layout/matrix1"/>
    <dgm:cxn modelId="{D3817483-A12F-4899-AD25-172F44E8EF1D}" type="presOf" srcId="{F9881B5A-189C-4F90-BE72-6768A59871C1}" destId="{F72BF72F-ABF1-45FE-9473-EB28927749EC}" srcOrd="1" destOrd="0" presId="urn:microsoft.com/office/officeart/2005/8/layout/matrix1"/>
    <dgm:cxn modelId="{A5F2C68C-D9D2-4A25-B48C-7A55B3103264}" srcId="{6D28B2AD-87B2-4F54-A86F-28322C6FF93B}" destId="{F9881B5A-189C-4F90-BE72-6768A59871C1}" srcOrd="3" destOrd="0" parTransId="{2E71BEF4-F674-4BD4-A2F8-45C9E831B623}" sibTransId="{CF543D99-BB5A-4593-A5BA-1758CE6BCE7C}"/>
    <dgm:cxn modelId="{35EE3499-C372-48D1-A897-F33FCA746610}" type="presOf" srcId="{0234334A-CC48-418F-893E-F1869F127381}" destId="{FF181C5C-8C36-4613-A3CB-86AF538E506D}" srcOrd="0" destOrd="0" presId="urn:microsoft.com/office/officeart/2005/8/layout/matrix1"/>
    <dgm:cxn modelId="{B2C6CCA3-3C43-4773-AB77-ABD22C0A8E9C}" type="presOf" srcId="{3FAB9E5D-1EAB-4019-9B07-D45022934FFE}" destId="{48FD2795-9B0E-4EA2-BAF0-385EB607A5AF}" srcOrd="1" destOrd="0" presId="urn:microsoft.com/office/officeart/2005/8/layout/matrix1"/>
    <dgm:cxn modelId="{FFB48EB3-5619-4073-8E24-55CBBF9A9137}" type="presOf" srcId="{0234334A-CC48-418F-893E-F1869F127381}" destId="{0946BA26-7B6B-4A5A-B234-A8B69F12C2CE}" srcOrd="1" destOrd="0" presId="urn:microsoft.com/office/officeart/2005/8/layout/matrix1"/>
    <dgm:cxn modelId="{556AB5E9-8629-4B16-A1FA-B4030576D562}" srcId="{3D3D5C92-B77C-415C-BB61-D1CA22F71307}" destId="{6D28B2AD-87B2-4F54-A86F-28322C6FF93B}" srcOrd="0" destOrd="0" parTransId="{CCC31625-9308-45D3-A48E-D4E18D3023AE}" sibTransId="{70D8B66F-08C5-4DF1-A1EE-F9A4B35A9707}"/>
    <dgm:cxn modelId="{76B2D5F6-5E75-453D-B07F-A308C8C90BBE}" type="presOf" srcId="{3D3D5C92-B77C-415C-BB61-D1CA22F71307}" destId="{ACAE84A6-6D72-4B95-9667-B3DCC9069BB8}" srcOrd="0" destOrd="0" presId="urn:microsoft.com/office/officeart/2005/8/layout/matrix1"/>
    <dgm:cxn modelId="{A6D755FF-E5D0-403A-8E2A-E0B440FA7BF5}" type="presOf" srcId="{F9881B5A-189C-4F90-BE72-6768A59871C1}" destId="{3162176D-618E-4414-A62B-B0CBD70FBAD4}" srcOrd="0" destOrd="0" presId="urn:microsoft.com/office/officeart/2005/8/layout/matrix1"/>
    <dgm:cxn modelId="{D7A23509-BEA5-49AE-86D3-664257683D33}" type="presParOf" srcId="{ACAE84A6-6D72-4B95-9667-B3DCC9069BB8}" destId="{4B86E542-110D-4EC6-BA75-F544031D5DD7}" srcOrd="0" destOrd="0" presId="urn:microsoft.com/office/officeart/2005/8/layout/matrix1"/>
    <dgm:cxn modelId="{2C44326B-DE5E-4C29-8C18-CBEC0CF6E6B5}" type="presParOf" srcId="{4B86E542-110D-4EC6-BA75-F544031D5DD7}" destId="{FF181C5C-8C36-4613-A3CB-86AF538E506D}" srcOrd="0" destOrd="0" presId="urn:microsoft.com/office/officeart/2005/8/layout/matrix1"/>
    <dgm:cxn modelId="{B23D3DD3-3314-42CA-B944-8DAED65978A8}" type="presParOf" srcId="{4B86E542-110D-4EC6-BA75-F544031D5DD7}" destId="{0946BA26-7B6B-4A5A-B234-A8B69F12C2CE}" srcOrd="1" destOrd="0" presId="urn:microsoft.com/office/officeart/2005/8/layout/matrix1"/>
    <dgm:cxn modelId="{B18BBFC8-89D1-4AB5-8CCD-347A03298219}" type="presParOf" srcId="{4B86E542-110D-4EC6-BA75-F544031D5DD7}" destId="{F95E8C40-642B-4C64-9C9D-95B3E1C8E690}" srcOrd="2" destOrd="0" presId="urn:microsoft.com/office/officeart/2005/8/layout/matrix1"/>
    <dgm:cxn modelId="{DB3300D3-B0E2-41E6-B870-4510D47091DF}" type="presParOf" srcId="{4B86E542-110D-4EC6-BA75-F544031D5DD7}" destId="{E707864C-64A9-47E3-B492-7D58760206E1}" srcOrd="3" destOrd="0" presId="urn:microsoft.com/office/officeart/2005/8/layout/matrix1"/>
    <dgm:cxn modelId="{D3CB9532-1377-42EC-88ED-80176483C3E3}" type="presParOf" srcId="{4B86E542-110D-4EC6-BA75-F544031D5DD7}" destId="{E4A5A4AB-FC05-4055-BE64-88B5B981AE75}" srcOrd="4" destOrd="0" presId="urn:microsoft.com/office/officeart/2005/8/layout/matrix1"/>
    <dgm:cxn modelId="{FAE0C62F-9AA4-4655-A33E-DAADDFD48051}" type="presParOf" srcId="{4B86E542-110D-4EC6-BA75-F544031D5DD7}" destId="{48FD2795-9B0E-4EA2-BAF0-385EB607A5AF}" srcOrd="5" destOrd="0" presId="urn:microsoft.com/office/officeart/2005/8/layout/matrix1"/>
    <dgm:cxn modelId="{F0CC7C74-BB27-46A1-9FC3-D2269A92CAED}" type="presParOf" srcId="{4B86E542-110D-4EC6-BA75-F544031D5DD7}" destId="{3162176D-618E-4414-A62B-B0CBD70FBAD4}" srcOrd="6" destOrd="0" presId="urn:microsoft.com/office/officeart/2005/8/layout/matrix1"/>
    <dgm:cxn modelId="{177276D5-7165-445C-8C42-B78373D3AB2E}" type="presParOf" srcId="{4B86E542-110D-4EC6-BA75-F544031D5DD7}" destId="{F72BF72F-ABF1-45FE-9473-EB28927749EC}" srcOrd="7" destOrd="0" presId="urn:microsoft.com/office/officeart/2005/8/layout/matrix1"/>
    <dgm:cxn modelId="{AF554228-9EC0-4C35-88D1-921DA271A6C9}" type="presParOf" srcId="{ACAE84A6-6D72-4B95-9667-B3DCC9069BB8}" destId="{57C459E0-2A2C-4A77-ADB5-2344F929D547}" srcOrd="1" destOrd="0" presId="urn:microsoft.com/office/officeart/2005/8/layout/matrix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5.xml><?xml version="1.0" encoding="utf-8"?>
<dgm:dataModel xmlns:dgm="http://schemas.openxmlformats.org/drawingml/2006/diagram" xmlns:a="http://schemas.openxmlformats.org/drawingml/2006/main">
  <dgm:ptLst>
    <dgm:pt modelId="{3D3D5C92-B77C-415C-BB61-D1CA22F71307}" type="doc">
      <dgm:prSet loTypeId="urn:microsoft.com/office/officeart/2005/8/layout/matrix1" loCatId="matrix" qsTypeId="urn:microsoft.com/office/officeart/2005/8/quickstyle/3d2" qsCatId="3D" csTypeId="urn:microsoft.com/office/officeart/2005/8/colors/accent1_1" csCatId="accent1" phldr="1"/>
      <dgm:spPr/>
      <dgm:t>
        <a:bodyPr/>
        <a:lstStyle/>
        <a:p>
          <a:endParaRPr lang="it-IT"/>
        </a:p>
      </dgm:t>
    </dgm:pt>
    <dgm:pt modelId="{6D28B2AD-87B2-4F54-A86F-28322C6FF93B}">
      <dgm:prSet phldrT="[Testo]"/>
      <dgm:spPr/>
      <dgm:t>
        <a:bodyPr/>
        <a:lstStyle/>
        <a:p>
          <a:r>
            <a:rPr lang="it-IT"/>
            <a:t>MENU'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CCC31625-9308-45D3-A48E-D4E18D3023AE}" type="parTrans" cxnId="{556AB5E9-8629-4B16-A1FA-B4030576D562}">
      <dgm:prSet/>
      <dgm:spPr/>
      <dgm:t>
        <a:bodyPr/>
        <a:lstStyle/>
        <a:p>
          <a:endParaRPr lang="it-IT"/>
        </a:p>
      </dgm:t>
    </dgm:pt>
    <dgm:pt modelId="{70D8B66F-08C5-4DF1-A1EE-F9A4B35A9707}" type="sibTrans" cxnId="{556AB5E9-8629-4B16-A1FA-B4030576D562}">
      <dgm:prSet/>
      <dgm:spPr/>
      <dgm:t>
        <a:bodyPr/>
        <a:lstStyle/>
        <a:p>
          <a:endParaRPr lang="it-IT"/>
        </a:p>
      </dgm:t>
    </dgm:pt>
    <dgm:pt modelId="{0234334A-CC48-418F-893E-F1869F127381}">
      <dgm:prSet phldrT="[Testo]"/>
      <dgm:spPr/>
      <dgm:t>
        <a:bodyPr anchor="b"/>
        <a:lstStyle/>
        <a:p>
          <a:r>
            <a:rPr lang="it-IT"/>
            <a:t>DATI CARTELLE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28B5F195-8FF2-4801-9DC4-6F37083A0428}" type="parTrans" cxnId="{F32CCF0F-01A5-40CA-B779-D059116D0772}">
      <dgm:prSet/>
      <dgm:spPr/>
      <dgm:t>
        <a:bodyPr/>
        <a:lstStyle/>
        <a:p>
          <a:endParaRPr lang="it-IT"/>
        </a:p>
      </dgm:t>
    </dgm:pt>
    <dgm:pt modelId="{618952BB-3D0A-48D2-A523-6D552BAF22A7}" type="sibTrans" cxnId="{F32CCF0F-01A5-40CA-B779-D059116D0772}">
      <dgm:prSet/>
      <dgm:spPr/>
      <dgm:t>
        <a:bodyPr/>
        <a:lstStyle/>
        <a:p>
          <a:endParaRPr lang="it-IT"/>
        </a:p>
      </dgm:t>
    </dgm:pt>
    <dgm:pt modelId="{5003F692-D6ED-458A-AC44-28FBD6E58827}">
      <dgm:prSet phldrT="[Testo]"/>
      <dgm:spPr/>
      <dgm:t>
        <a:bodyPr anchor="b"/>
        <a:lstStyle/>
        <a:p>
          <a:r>
            <a:rPr lang="it-IT"/>
            <a:t>RATEAZIONI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6DF870B3-EC13-4E9A-95CA-D13A4E23823A}" type="parTrans" cxnId="{F4A7F775-CDCA-4DAD-BE41-0F1C0A7B5BCA}">
      <dgm:prSet/>
      <dgm:spPr/>
      <dgm:t>
        <a:bodyPr/>
        <a:lstStyle/>
        <a:p>
          <a:endParaRPr lang="it-IT"/>
        </a:p>
      </dgm:t>
    </dgm:pt>
    <dgm:pt modelId="{C36B1FDD-FDC6-4462-8A90-FCD36B691991}" type="sibTrans" cxnId="{F4A7F775-CDCA-4DAD-BE41-0F1C0A7B5BCA}">
      <dgm:prSet/>
      <dgm:spPr/>
      <dgm:t>
        <a:bodyPr/>
        <a:lstStyle/>
        <a:p>
          <a:endParaRPr lang="it-IT"/>
        </a:p>
      </dgm:t>
    </dgm:pt>
    <dgm:pt modelId="{3FAB9E5D-1EAB-4019-9B07-D45022934FFE}">
      <dgm:prSet phldrT="[Testo]"/>
      <dgm:spPr/>
      <dgm:t>
        <a:bodyPr anchor="t"/>
        <a:lstStyle/>
        <a:p>
          <a:r>
            <a:rPr lang="it-IT"/>
            <a:t>RATEAZIONI (DATI LIBERI)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111F91FF-EB2B-4096-8450-CF9B6EC210CC}" type="parTrans" cxnId="{CD19B561-7ECA-48D5-A32C-8FF5B2471375}">
      <dgm:prSet/>
      <dgm:spPr/>
      <dgm:t>
        <a:bodyPr/>
        <a:lstStyle/>
        <a:p>
          <a:endParaRPr lang="it-IT"/>
        </a:p>
      </dgm:t>
    </dgm:pt>
    <dgm:pt modelId="{5D120F8F-8243-462E-A633-CADA5EC5CD4B}" type="sibTrans" cxnId="{CD19B561-7ECA-48D5-A32C-8FF5B2471375}">
      <dgm:prSet/>
      <dgm:spPr/>
      <dgm:t>
        <a:bodyPr/>
        <a:lstStyle/>
        <a:p>
          <a:endParaRPr lang="it-IT"/>
        </a:p>
      </dgm:t>
    </dgm:pt>
    <dgm:pt modelId="{F9881B5A-189C-4F90-BE72-6768A59871C1}">
      <dgm:prSet phldrT="[Testo]"/>
      <dgm:spPr/>
      <dgm:t>
        <a:bodyPr anchor="t"/>
        <a:lstStyle/>
        <a:p>
          <a:r>
            <a:rPr lang="it-IT"/>
            <a:t>RISULTATI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2E71BEF4-F674-4BD4-A2F8-45C9E831B623}" type="parTrans" cxnId="{A5F2C68C-D9D2-4A25-B48C-7A55B3103264}">
      <dgm:prSet/>
      <dgm:spPr/>
      <dgm:t>
        <a:bodyPr/>
        <a:lstStyle/>
        <a:p>
          <a:endParaRPr lang="it-IT"/>
        </a:p>
      </dgm:t>
    </dgm:pt>
    <dgm:pt modelId="{CF543D99-BB5A-4593-A5BA-1758CE6BCE7C}" type="sibTrans" cxnId="{A5F2C68C-D9D2-4A25-B48C-7A55B3103264}">
      <dgm:prSet/>
      <dgm:spPr/>
      <dgm:t>
        <a:bodyPr/>
        <a:lstStyle/>
        <a:p>
          <a:endParaRPr lang="it-IT"/>
        </a:p>
      </dgm:t>
    </dgm:pt>
    <dgm:pt modelId="{ACAE84A6-6D72-4B95-9667-B3DCC9069BB8}" type="pres">
      <dgm:prSet presAssocID="{3D3D5C92-B77C-415C-BB61-D1CA22F71307}" presName="diagram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4B86E542-110D-4EC6-BA75-F544031D5DD7}" type="pres">
      <dgm:prSet presAssocID="{3D3D5C92-B77C-415C-BB61-D1CA22F71307}" presName="matrix" presStyleCnt="0"/>
      <dgm:spPr/>
    </dgm:pt>
    <dgm:pt modelId="{FF181C5C-8C36-4613-A3CB-86AF538E506D}" type="pres">
      <dgm:prSet presAssocID="{3D3D5C92-B77C-415C-BB61-D1CA22F71307}" presName="tile1" presStyleLbl="node1" presStyleIdx="0" presStyleCnt="4"/>
      <dgm:spPr/>
    </dgm:pt>
    <dgm:pt modelId="{0946BA26-7B6B-4A5A-B234-A8B69F12C2CE}" type="pres">
      <dgm:prSet presAssocID="{3D3D5C92-B77C-415C-BB61-D1CA22F71307}" presName="tile1text" presStyleLbl="node1" presStyleIdx="0" presStyleCnt="4">
        <dgm:presLayoutVars>
          <dgm:chMax val="0"/>
          <dgm:chPref val="0"/>
          <dgm:bulletEnabled val="1"/>
        </dgm:presLayoutVars>
      </dgm:prSet>
      <dgm:spPr/>
    </dgm:pt>
    <dgm:pt modelId="{F95E8C40-642B-4C64-9C9D-95B3E1C8E690}" type="pres">
      <dgm:prSet presAssocID="{3D3D5C92-B77C-415C-BB61-D1CA22F71307}" presName="tile2" presStyleLbl="node1" presStyleIdx="1" presStyleCnt="4"/>
      <dgm:spPr/>
    </dgm:pt>
    <dgm:pt modelId="{E707864C-64A9-47E3-B492-7D58760206E1}" type="pres">
      <dgm:prSet presAssocID="{3D3D5C92-B77C-415C-BB61-D1CA22F71307}" presName="tile2text" presStyleLbl="node1" presStyleIdx="1" presStyleCnt="4">
        <dgm:presLayoutVars>
          <dgm:chMax val="0"/>
          <dgm:chPref val="0"/>
          <dgm:bulletEnabled val="1"/>
        </dgm:presLayoutVars>
      </dgm:prSet>
      <dgm:spPr/>
    </dgm:pt>
    <dgm:pt modelId="{E4A5A4AB-FC05-4055-BE64-88B5B981AE75}" type="pres">
      <dgm:prSet presAssocID="{3D3D5C92-B77C-415C-BB61-D1CA22F71307}" presName="tile3" presStyleLbl="node1" presStyleIdx="2" presStyleCnt="4"/>
      <dgm:spPr/>
    </dgm:pt>
    <dgm:pt modelId="{48FD2795-9B0E-4EA2-BAF0-385EB607A5AF}" type="pres">
      <dgm:prSet presAssocID="{3D3D5C92-B77C-415C-BB61-D1CA22F71307}" presName="tile3text" presStyleLbl="node1" presStyleIdx="2" presStyleCnt="4">
        <dgm:presLayoutVars>
          <dgm:chMax val="0"/>
          <dgm:chPref val="0"/>
          <dgm:bulletEnabled val="1"/>
        </dgm:presLayoutVars>
      </dgm:prSet>
      <dgm:spPr/>
    </dgm:pt>
    <dgm:pt modelId="{3162176D-618E-4414-A62B-B0CBD70FBAD4}" type="pres">
      <dgm:prSet presAssocID="{3D3D5C92-B77C-415C-BB61-D1CA22F71307}" presName="tile4" presStyleLbl="node1" presStyleIdx="3" presStyleCnt="4" custLinFactNeighborX="652" custLinFactNeighborY="0"/>
      <dgm:spPr/>
    </dgm:pt>
    <dgm:pt modelId="{F72BF72F-ABF1-45FE-9473-EB28927749EC}" type="pres">
      <dgm:prSet presAssocID="{3D3D5C92-B77C-415C-BB61-D1CA22F71307}" presName="tile4text" presStyleLbl="node1" presStyleIdx="3" presStyleCnt="4">
        <dgm:presLayoutVars>
          <dgm:chMax val="0"/>
          <dgm:chPref val="0"/>
          <dgm:bulletEnabled val="1"/>
        </dgm:presLayoutVars>
      </dgm:prSet>
      <dgm:spPr/>
    </dgm:pt>
    <dgm:pt modelId="{57C459E0-2A2C-4A77-ADB5-2344F929D547}" type="pres">
      <dgm:prSet presAssocID="{3D3D5C92-B77C-415C-BB61-D1CA22F71307}" presName="centerTile" presStyleLbl="fgShp" presStyleIdx="0" presStyleCnt="1">
        <dgm:presLayoutVars>
          <dgm:chMax val="0"/>
          <dgm:chPref val="0"/>
        </dgm:presLayoutVars>
      </dgm:prSet>
      <dgm:spPr/>
    </dgm:pt>
  </dgm:ptLst>
  <dgm:cxnLst>
    <dgm:cxn modelId="{F32CCF0F-01A5-40CA-B779-D059116D0772}" srcId="{6D28B2AD-87B2-4F54-A86F-28322C6FF93B}" destId="{0234334A-CC48-418F-893E-F1869F127381}" srcOrd="0" destOrd="0" parTransId="{28B5F195-8FF2-4801-9DC4-6F37083A0428}" sibTransId="{618952BB-3D0A-48D2-A523-6D552BAF22A7}"/>
    <dgm:cxn modelId="{CD19B561-7ECA-48D5-A32C-8FF5B2471375}" srcId="{6D28B2AD-87B2-4F54-A86F-28322C6FF93B}" destId="{3FAB9E5D-1EAB-4019-9B07-D45022934FFE}" srcOrd="2" destOrd="0" parTransId="{111F91FF-EB2B-4096-8450-CF9B6EC210CC}" sibTransId="{5D120F8F-8243-462E-A633-CADA5EC5CD4B}"/>
    <dgm:cxn modelId="{E5980A62-48D2-429A-8363-937F2700E379}" type="presOf" srcId="{5003F692-D6ED-458A-AC44-28FBD6E58827}" destId="{E707864C-64A9-47E3-B492-7D58760206E1}" srcOrd="1" destOrd="0" presId="urn:microsoft.com/office/officeart/2005/8/layout/matrix1"/>
    <dgm:cxn modelId="{13FF2748-D0EC-47D5-937F-EC44A2CD441C}" type="presOf" srcId="{3FAB9E5D-1EAB-4019-9B07-D45022934FFE}" destId="{E4A5A4AB-FC05-4055-BE64-88B5B981AE75}" srcOrd="0" destOrd="0" presId="urn:microsoft.com/office/officeart/2005/8/layout/matrix1"/>
    <dgm:cxn modelId="{8F03BF51-1408-4806-8EC9-A474D7A25ECF}" type="presOf" srcId="{5003F692-D6ED-458A-AC44-28FBD6E58827}" destId="{F95E8C40-642B-4C64-9C9D-95B3E1C8E690}" srcOrd="0" destOrd="0" presId="urn:microsoft.com/office/officeart/2005/8/layout/matrix1"/>
    <dgm:cxn modelId="{F4A7F775-CDCA-4DAD-BE41-0F1C0A7B5BCA}" srcId="{6D28B2AD-87B2-4F54-A86F-28322C6FF93B}" destId="{5003F692-D6ED-458A-AC44-28FBD6E58827}" srcOrd="1" destOrd="0" parTransId="{6DF870B3-EC13-4E9A-95CA-D13A4E23823A}" sibTransId="{C36B1FDD-FDC6-4462-8A90-FCD36B691991}"/>
    <dgm:cxn modelId="{9A54E057-BC28-465E-A5E3-2CB1C168CB2B}" type="presOf" srcId="{6D28B2AD-87B2-4F54-A86F-28322C6FF93B}" destId="{57C459E0-2A2C-4A77-ADB5-2344F929D547}" srcOrd="0" destOrd="0" presId="urn:microsoft.com/office/officeart/2005/8/layout/matrix1"/>
    <dgm:cxn modelId="{D3817483-A12F-4899-AD25-172F44E8EF1D}" type="presOf" srcId="{F9881B5A-189C-4F90-BE72-6768A59871C1}" destId="{F72BF72F-ABF1-45FE-9473-EB28927749EC}" srcOrd="1" destOrd="0" presId="urn:microsoft.com/office/officeart/2005/8/layout/matrix1"/>
    <dgm:cxn modelId="{A5F2C68C-D9D2-4A25-B48C-7A55B3103264}" srcId="{6D28B2AD-87B2-4F54-A86F-28322C6FF93B}" destId="{F9881B5A-189C-4F90-BE72-6768A59871C1}" srcOrd="3" destOrd="0" parTransId="{2E71BEF4-F674-4BD4-A2F8-45C9E831B623}" sibTransId="{CF543D99-BB5A-4593-A5BA-1758CE6BCE7C}"/>
    <dgm:cxn modelId="{35EE3499-C372-48D1-A897-F33FCA746610}" type="presOf" srcId="{0234334A-CC48-418F-893E-F1869F127381}" destId="{FF181C5C-8C36-4613-A3CB-86AF538E506D}" srcOrd="0" destOrd="0" presId="urn:microsoft.com/office/officeart/2005/8/layout/matrix1"/>
    <dgm:cxn modelId="{B2C6CCA3-3C43-4773-AB77-ABD22C0A8E9C}" type="presOf" srcId="{3FAB9E5D-1EAB-4019-9B07-D45022934FFE}" destId="{48FD2795-9B0E-4EA2-BAF0-385EB607A5AF}" srcOrd="1" destOrd="0" presId="urn:microsoft.com/office/officeart/2005/8/layout/matrix1"/>
    <dgm:cxn modelId="{FFB48EB3-5619-4073-8E24-55CBBF9A9137}" type="presOf" srcId="{0234334A-CC48-418F-893E-F1869F127381}" destId="{0946BA26-7B6B-4A5A-B234-A8B69F12C2CE}" srcOrd="1" destOrd="0" presId="urn:microsoft.com/office/officeart/2005/8/layout/matrix1"/>
    <dgm:cxn modelId="{556AB5E9-8629-4B16-A1FA-B4030576D562}" srcId="{3D3D5C92-B77C-415C-BB61-D1CA22F71307}" destId="{6D28B2AD-87B2-4F54-A86F-28322C6FF93B}" srcOrd="0" destOrd="0" parTransId="{CCC31625-9308-45D3-A48E-D4E18D3023AE}" sibTransId="{70D8B66F-08C5-4DF1-A1EE-F9A4B35A9707}"/>
    <dgm:cxn modelId="{76B2D5F6-5E75-453D-B07F-A308C8C90BBE}" type="presOf" srcId="{3D3D5C92-B77C-415C-BB61-D1CA22F71307}" destId="{ACAE84A6-6D72-4B95-9667-B3DCC9069BB8}" srcOrd="0" destOrd="0" presId="urn:microsoft.com/office/officeart/2005/8/layout/matrix1"/>
    <dgm:cxn modelId="{A6D755FF-E5D0-403A-8E2A-E0B440FA7BF5}" type="presOf" srcId="{F9881B5A-189C-4F90-BE72-6768A59871C1}" destId="{3162176D-618E-4414-A62B-B0CBD70FBAD4}" srcOrd="0" destOrd="0" presId="urn:microsoft.com/office/officeart/2005/8/layout/matrix1"/>
    <dgm:cxn modelId="{D7A23509-BEA5-49AE-86D3-664257683D33}" type="presParOf" srcId="{ACAE84A6-6D72-4B95-9667-B3DCC9069BB8}" destId="{4B86E542-110D-4EC6-BA75-F544031D5DD7}" srcOrd="0" destOrd="0" presId="urn:microsoft.com/office/officeart/2005/8/layout/matrix1"/>
    <dgm:cxn modelId="{2C44326B-DE5E-4C29-8C18-CBEC0CF6E6B5}" type="presParOf" srcId="{4B86E542-110D-4EC6-BA75-F544031D5DD7}" destId="{FF181C5C-8C36-4613-A3CB-86AF538E506D}" srcOrd="0" destOrd="0" presId="urn:microsoft.com/office/officeart/2005/8/layout/matrix1"/>
    <dgm:cxn modelId="{B23D3DD3-3314-42CA-B944-8DAED65978A8}" type="presParOf" srcId="{4B86E542-110D-4EC6-BA75-F544031D5DD7}" destId="{0946BA26-7B6B-4A5A-B234-A8B69F12C2CE}" srcOrd="1" destOrd="0" presId="urn:microsoft.com/office/officeart/2005/8/layout/matrix1"/>
    <dgm:cxn modelId="{B18BBFC8-89D1-4AB5-8CCD-347A03298219}" type="presParOf" srcId="{4B86E542-110D-4EC6-BA75-F544031D5DD7}" destId="{F95E8C40-642B-4C64-9C9D-95B3E1C8E690}" srcOrd="2" destOrd="0" presId="urn:microsoft.com/office/officeart/2005/8/layout/matrix1"/>
    <dgm:cxn modelId="{DB3300D3-B0E2-41E6-B870-4510D47091DF}" type="presParOf" srcId="{4B86E542-110D-4EC6-BA75-F544031D5DD7}" destId="{E707864C-64A9-47E3-B492-7D58760206E1}" srcOrd="3" destOrd="0" presId="urn:microsoft.com/office/officeart/2005/8/layout/matrix1"/>
    <dgm:cxn modelId="{D3CB9532-1377-42EC-88ED-80176483C3E3}" type="presParOf" srcId="{4B86E542-110D-4EC6-BA75-F544031D5DD7}" destId="{E4A5A4AB-FC05-4055-BE64-88B5B981AE75}" srcOrd="4" destOrd="0" presId="urn:microsoft.com/office/officeart/2005/8/layout/matrix1"/>
    <dgm:cxn modelId="{FAE0C62F-9AA4-4655-A33E-DAADDFD48051}" type="presParOf" srcId="{4B86E542-110D-4EC6-BA75-F544031D5DD7}" destId="{48FD2795-9B0E-4EA2-BAF0-385EB607A5AF}" srcOrd="5" destOrd="0" presId="urn:microsoft.com/office/officeart/2005/8/layout/matrix1"/>
    <dgm:cxn modelId="{F0CC7C74-BB27-46A1-9FC3-D2269A92CAED}" type="presParOf" srcId="{4B86E542-110D-4EC6-BA75-F544031D5DD7}" destId="{3162176D-618E-4414-A62B-B0CBD70FBAD4}" srcOrd="6" destOrd="0" presId="urn:microsoft.com/office/officeart/2005/8/layout/matrix1"/>
    <dgm:cxn modelId="{177276D5-7165-445C-8C42-B78373D3AB2E}" type="presParOf" srcId="{4B86E542-110D-4EC6-BA75-F544031D5DD7}" destId="{F72BF72F-ABF1-45FE-9473-EB28927749EC}" srcOrd="7" destOrd="0" presId="urn:microsoft.com/office/officeart/2005/8/layout/matrix1"/>
    <dgm:cxn modelId="{AF554228-9EC0-4C35-88D1-921DA271A6C9}" type="presParOf" srcId="{ACAE84A6-6D72-4B95-9667-B3DCC9069BB8}" destId="{57C459E0-2A2C-4A77-ADB5-2344F929D547}" srcOrd="1" destOrd="0" presId="urn:microsoft.com/office/officeart/2005/8/layout/matrix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F181C5C-8C36-4613-A3CB-86AF538E506D}">
      <dsp:nvSpPr>
        <dsp:cNvPr id="0" name=""/>
        <dsp:cNvSpPr/>
      </dsp:nvSpPr>
      <dsp:spPr>
        <a:xfrm rot="16200000">
          <a:off x="715149" y="-715149"/>
          <a:ext cx="723616" cy="2153914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b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400" kern="1200"/>
            <a:t>DATI CARTELLE</a:t>
          </a:r>
        </a:p>
      </dsp:txBody>
      <dsp:txXfrm rot="5400000">
        <a:off x="0" y="0"/>
        <a:ext cx="2153914" cy="542712"/>
      </dsp:txXfrm>
    </dsp:sp>
    <dsp:sp modelId="{F95E8C40-642B-4C64-9C9D-95B3E1C8E690}">
      <dsp:nvSpPr>
        <dsp:cNvPr id="0" name=""/>
        <dsp:cNvSpPr/>
      </dsp:nvSpPr>
      <dsp:spPr>
        <a:xfrm>
          <a:off x="2153914" y="0"/>
          <a:ext cx="2153914" cy="723616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b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400" kern="1200"/>
            <a:t>RATEAZIONI</a:t>
          </a:r>
        </a:p>
      </dsp:txBody>
      <dsp:txXfrm>
        <a:off x="2153914" y="0"/>
        <a:ext cx="2153914" cy="542712"/>
      </dsp:txXfrm>
    </dsp:sp>
    <dsp:sp modelId="{E4A5A4AB-FC05-4055-BE64-88B5B981AE75}">
      <dsp:nvSpPr>
        <dsp:cNvPr id="0" name=""/>
        <dsp:cNvSpPr/>
      </dsp:nvSpPr>
      <dsp:spPr>
        <a:xfrm rot="10800000">
          <a:off x="0" y="723616"/>
          <a:ext cx="2153914" cy="723616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t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400" kern="1200"/>
            <a:t>RATEAZIONI (DATI LIBERI)</a:t>
          </a:r>
        </a:p>
      </dsp:txBody>
      <dsp:txXfrm rot="10800000">
        <a:off x="0" y="904520"/>
        <a:ext cx="2153914" cy="542712"/>
      </dsp:txXfrm>
    </dsp:sp>
    <dsp:sp modelId="{3162176D-618E-4414-A62B-B0CBD70FBAD4}">
      <dsp:nvSpPr>
        <dsp:cNvPr id="0" name=""/>
        <dsp:cNvSpPr/>
      </dsp:nvSpPr>
      <dsp:spPr>
        <a:xfrm rot="5400000">
          <a:off x="2869063" y="8466"/>
          <a:ext cx="723616" cy="2153914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9568" tIns="99568" rIns="99568" bIns="99568" numCol="1" spcCol="1270" anchor="t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400" kern="1200"/>
            <a:t>RISULTATI</a:t>
          </a:r>
        </a:p>
      </dsp:txBody>
      <dsp:txXfrm rot="-5400000">
        <a:off x="2153914" y="904519"/>
        <a:ext cx="2153914" cy="542712"/>
      </dsp:txXfrm>
    </dsp:sp>
    <dsp:sp modelId="{57C459E0-2A2C-4A77-ADB5-2344F929D547}">
      <dsp:nvSpPr>
        <dsp:cNvPr id="0" name=""/>
        <dsp:cNvSpPr/>
      </dsp:nvSpPr>
      <dsp:spPr>
        <a:xfrm>
          <a:off x="1507740" y="542712"/>
          <a:ext cx="1292348" cy="361808"/>
        </a:xfrm>
        <a:prstGeom prst="roundRect">
          <a:avLst/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matte">
          <a:bevelT w="50800" h="190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3340" tIns="53340" rIns="53340" bIns="5334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400" kern="1200"/>
            <a:t>MENU'</a:t>
          </a:r>
        </a:p>
      </dsp:txBody>
      <dsp:txXfrm>
        <a:off x="1525402" y="560374"/>
        <a:ext cx="1257024" cy="326484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F181C5C-8C36-4613-A3CB-86AF538E506D}">
      <dsp:nvSpPr>
        <dsp:cNvPr id="0" name=""/>
        <dsp:cNvSpPr/>
      </dsp:nvSpPr>
      <dsp:spPr>
        <a:xfrm rot="16200000">
          <a:off x="490636" y="-490636"/>
          <a:ext cx="749128" cy="1730401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b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300" kern="1200"/>
            <a:t>DATI CARTELLE</a:t>
          </a:r>
        </a:p>
      </dsp:txBody>
      <dsp:txXfrm rot="5400000">
        <a:off x="0" y="0"/>
        <a:ext cx="1730401" cy="561846"/>
      </dsp:txXfrm>
    </dsp:sp>
    <dsp:sp modelId="{F95E8C40-642B-4C64-9C9D-95B3E1C8E690}">
      <dsp:nvSpPr>
        <dsp:cNvPr id="0" name=""/>
        <dsp:cNvSpPr/>
      </dsp:nvSpPr>
      <dsp:spPr>
        <a:xfrm>
          <a:off x="1730401" y="0"/>
          <a:ext cx="1730401" cy="749128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b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300" kern="1200"/>
            <a:t>RATEAZIONI</a:t>
          </a:r>
        </a:p>
      </dsp:txBody>
      <dsp:txXfrm>
        <a:off x="1730401" y="0"/>
        <a:ext cx="1730401" cy="561846"/>
      </dsp:txXfrm>
    </dsp:sp>
    <dsp:sp modelId="{E4A5A4AB-FC05-4055-BE64-88B5B981AE75}">
      <dsp:nvSpPr>
        <dsp:cNvPr id="0" name=""/>
        <dsp:cNvSpPr/>
      </dsp:nvSpPr>
      <dsp:spPr>
        <a:xfrm rot="10800000">
          <a:off x="0" y="749128"/>
          <a:ext cx="1730401" cy="749128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t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300" kern="1200"/>
            <a:t>RATEAZIONI (DATI LIBERI)</a:t>
          </a:r>
        </a:p>
      </dsp:txBody>
      <dsp:txXfrm rot="10800000">
        <a:off x="0" y="936410"/>
        <a:ext cx="1730401" cy="561846"/>
      </dsp:txXfrm>
    </dsp:sp>
    <dsp:sp modelId="{3162176D-618E-4414-A62B-B0CBD70FBAD4}">
      <dsp:nvSpPr>
        <dsp:cNvPr id="0" name=""/>
        <dsp:cNvSpPr/>
      </dsp:nvSpPr>
      <dsp:spPr>
        <a:xfrm rot="5400000">
          <a:off x="2221038" y="258492"/>
          <a:ext cx="749128" cy="1730401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t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300" kern="1200"/>
            <a:t>RISULTATI</a:t>
          </a:r>
        </a:p>
      </dsp:txBody>
      <dsp:txXfrm rot="-5400000">
        <a:off x="1730402" y="936410"/>
        <a:ext cx="1730401" cy="561846"/>
      </dsp:txXfrm>
    </dsp:sp>
    <dsp:sp modelId="{57C459E0-2A2C-4A77-ADB5-2344F929D547}">
      <dsp:nvSpPr>
        <dsp:cNvPr id="0" name=""/>
        <dsp:cNvSpPr/>
      </dsp:nvSpPr>
      <dsp:spPr>
        <a:xfrm>
          <a:off x="1211281" y="561846"/>
          <a:ext cx="1038240" cy="374564"/>
        </a:xfrm>
        <a:prstGeom prst="roundRect">
          <a:avLst/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matte">
          <a:bevelT w="50800" h="190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300" kern="1200"/>
            <a:t>MENU'</a:t>
          </a:r>
        </a:p>
      </dsp:txBody>
      <dsp:txXfrm>
        <a:off x="1229566" y="580131"/>
        <a:ext cx="1001670" cy="337994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F181C5C-8C36-4613-A3CB-86AF538E506D}">
      <dsp:nvSpPr>
        <dsp:cNvPr id="0" name=""/>
        <dsp:cNvSpPr/>
      </dsp:nvSpPr>
      <dsp:spPr>
        <a:xfrm rot="16200000">
          <a:off x="509065" y="-509065"/>
          <a:ext cx="738160" cy="1756291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b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300" kern="1200"/>
            <a:t>DATI CARTELLE</a:t>
          </a:r>
        </a:p>
      </dsp:txBody>
      <dsp:txXfrm rot="5400000">
        <a:off x="0" y="0"/>
        <a:ext cx="1756291" cy="553620"/>
      </dsp:txXfrm>
    </dsp:sp>
    <dsp:sp modelId="{F95E8C40-642B-4C64-9C9D-95B3E1C8E690}">
      <dsp:nvSpPr>
        <dsp:cNvPr id="0" name=""/>
        <dsp:cNvSpPr/>
      </dsp:nvSpPr>
      <dsp:spPr>
        <a:xfrm>
          <a:off x="1756291" y="0"/>
          <a:ext cx="1756291" cy="738160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b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300" kern="1200"/>
            <a:t>RATEAZIONI</a:t>
          </a:r>
        </a:p>
      </dsp:txBody>
      <dsp:txXfrm>
        <a:off x="1756291" y="0"/>
        <a:ext cx="1756291" cy="553620"/>
      </dsp:txXfrm>
    </dsp:sp>
    <dsp:sp modelId="{E4A5A4AB-FC05-4055-BE64-88B5B981AE75}">
      <dsp:nvSpPr>
        <dsp:cNvPr id="0" name=""/>
        <dsp:cNvSpPr/>
      </dsp:nvSpPr>
      <dsp:spPr>
        <a:xfrm rot="10800000">
          <a:off x="0" y="738160"/>
          <a:ext cx="1756291" cy="738160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t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300" kern="1200"/>
            <a:t>RATEAZIONI (DATI LIBERI)</a:t>
          </a:r>
        </a:p>
      </dsp:txBody>
      <dsp:txXfrm rot="10800000">
        <a:off x="0" y="922699"/>
        <a:ext cx="1756291" cy="553620"/>
      </dsp:txXfrm>
    </dsp:sp>
    <dsp:sp modelId="{3162176D-618E-4414-A62B-B0CBD70FBAD4}">
      <dsp:nvSpPr>
        <dsp:cNvPr id="0" name=""/>
        <dsp:cNvSpPr/>
      </dsp:nvSpPr>
      <dsp:spPr>
        <a:xfrm rot="5400000">
          <a:off x="2265357" y="229094"/>
          <a:ext cx="738160" cy="1756291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92456" tIns="92456" rIns="92456" bIns="92456" numCol="1" spcCol="1270" anchor="t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300" kern="1200"/>
            <a:t>RISULTATI</a:t>
          </a:r>
        </a:p>
      </dsp:txBody>
      <dsp:txXfrm rot="-5400000">
        <a:off x="1756292" y="922699"/>
        <a:ext cx="1756291" cy="553620"/>
      </dsp:txXfrm>
    </dsp:sp>
    <dsp:sp modelId="{57C459E0-2A2C-4A77-ADB5-2344F929D547}">
      <dsp:nvSpPr>
        <dsp:cNvPr id="0" name=""/>
        <dsp:cNvSpPr/>
      </dsp:nvSpPr>
      <dsp:spPr>
        <a:xfrm>
          <a:off x="1229404" y="553620"/>
          <a:ext cx="1053774" cy="369080"/>
        </a:xfrm>
        <a:prstGeom prst="roundRect">
          <a:avLst/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matte">
          <a:bevelT w="50800" h="190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9530" tIns="49530" rIns="49530" bIns="4953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300" kern="1200"/>
            <a:t>MENU'</a:t>
          </a:r>
        </a:p>
      </dsp:txBody>
      <dsp:txXfrm>
        <a:off x="1247421" y="571637"/>
        <a:ext cx="1017740" cy="333046"/>
      </dsp:txXfrm>
    </dsp:sp>
  </dsp:spTree>
</dsp:drawing>
</file>

<file path=xl/diagrams/drawing4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F181C5C-8C36-4613-A3CB-86AF538E506D}">
      <dsp:nvSpPr>
        <dsp:cNvPr id="0" name=""/>
        <dsp:cNvSpPr/>
      </dsp:nvSpPr>
      <dsp:spPr>
        <a:xfrm rot="16200000">
          <a:off x="457070" y="-457070"/>
          <a:ext cx="662520" cy="1576660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8232" tIns="78232" rIns="78232" bIns="78232" numCol="1" spcCol="1270" anchor="b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100" kern="1200"/>
            <a:t>DATI CARTELLE</a:t>
          </a:r>
        </a:p>
      </dsp:txBody>
      <dsp:txXfrm rot="5400000">
        <a:off x="0" y="0"/>
        <a:ext cx="1576660" cy="496890"/>
      </dsp:txXfrm>
    </dsp:sp>
    <dsp:sp modelId="{F95E8C40-642B-4C64-9C9D-95B3E1C8E690}">
      <dsp:nvSpPr>
        <dsp:cNvPr id="0" name=""/>
        <dsp:cNvSpPr/>
      </dsp:nvSpPr>
      <dsp:spPr>
        <a:xfrm>
          <a:off x="1576660" y="0"/>
          <a:ext cx="1576660" cy="662520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8232" tIns="78232" rIns="78232" bIns="78232" numCol="1" spcCol="1270" anchor="b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100" kern="1200"/>
            <a:t>RATEAZIONI</a:t>
          </a:r>
        </a:p>
      </dsp:txBody>
      <dsp:txXfrm>
        <a:off x="1576660" y="0"/>
        <a:ext cx="1576660" cy="496890"/>
      </dsp:txXfrm>
    </dsp:sp>
    <dsp:sp modelId="{E4A5A4AB-FC05-4055-BE64-88B5B981AE75}">
      <dsp:nvSpPr>
        <dsp:cNvPr id="0" name=""/>
        <dsp:cNvSpPr/>
      </dsp:nvSpPr>
      <dsp:spPr>
        <a:xfrm rot="10800000">
          <a:off x="0" y="662520"/>
          <a:ext cx="1576660" cy="662520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8232" tIns="78232" rIns="78232" bIns="78232" numCol="1" spcCol="1270" anchor="t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100" kern="1200"/>
            <a:t>RATEAZIONI (DATI LIBERI)</a:t>
          </a:r>
        </a:p>
      </dsp:txBody>
      <dsp:txXfrm rot="10800000">
        <a:off x="0" y="828150"/>
        <a:ext cx="1576660" cy="496890"/>
      </dsp:txXfrm>
    </dsp:sp>
    <dsp:sp modelId="{3162176D-618E-4414-A62B-B0CBD70FBAD4}">
      <dsp:nvSpPr>
        <dsp:cNvPr id="0" name=""/>
        <dsp:cNvSpPr/>
      </dsp:nvSpPr>
      <dsp:spPr>
        <a:xfrm rot="5400000">
          <a:off x="2033730" y="205450"/>
          <a:ext cx="662520" cy="1576660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78232" tIns="78232" rIns="78232" bIns="78232" numCol="1" spcCol="1270" anchor="t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100" kern="1200"/>
            <a:t>RISULTATI</a:t>
          </a:r>
        </a:p>
      </dsp:txBody>
      <dsp:txXfrm rot="-5400000">
        <a:off x="1576660" y="828150"/>
        <a:ext cx="1576660" cy="496890"/>
      </dsp:txXfrm>
    </dsp:sp>
    <dsp:sp modelId="{57C459E0-2A2C-4A77-ADB5-2344F929D547}">
      <dsp:nvSpPr>
        <dsp:cNvPr id="0" name=""/>
        <dsp:cNvSpPr/>
      </dsp:nvSpPr>
      <dsp:spPr>
        <a:xfrm>
          <a:off x="1103662" y="496890"/>
          <a:ext cx="945996" cy="331260"/>
        </a:xfrm>
        <a:prstGeom prst="roundRect">
          <a:avLst/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matte">
          <a:bevelT w="50800" h="190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1910" tIns="41910" rIns="41910" bIns="41910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100" kern="1200"/>
            <a:t>MENU'</a:t>
          </a:r>
        </a:p>
      </dsp:txBody>
      <dsp:txXfrm>
        <a:off x="1119833" y="513061"/>
        <a:ext cx="913654" cy="298918"/>
      </dsp:txXfrm>
    </dsp:sp>
  </dsp:spTree>
</dsp:drawing>
</file>

<file path=xl/diagrams/drawing5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F181C5C-8C36-4613-A3CB-86AF538E506D}">
      <dsp:nvSpPr>
        <dsp:cNvPr id="0" name=""/>
        <dsp:cNvSpPr/>
      </dsp:nvSpPr>
      <dsp:spPr>
        <a:xfrm rot="16200000">
          <a:off x="442460" y="-442460"/>
          <a:ext cx="685659" cy="1570580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5344" tIns="85344" rIns="85344" bIns="85344" numCol="1" spcCol="1270" anchor="b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200" kern="1200"/>
            <a:t>DATI CARTELLE</a:t>
          </a:r>
        </a:p>
      </dsp:txBody>
      <dsp:txXfrm rot="5400000">
        <a:off x="0" y="0"/>
        <a:ext cx="1570580" cy="514245"/>
      </dsp:txXfrm>
    </dsp:sp>
    <dsp:sp modelId="{F95E8C40-642B-4C64-9C9D-95B3E1C8E690}">
      <dsp:nvSpPr>
        <dsp:cNvPr id="0" name=""/>
        <dsp:cNvSpPr/>
      </dsp:nvSpPr>
      <dsp:spPr>
        <a:xfrm>
          <a:off x="1570580" y="0"/>
          <a:ext cx="1570580" cy="685659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5344" tIns="85344" rIns="85344" bIns="85344" numCol="1" spcCol="1270" anchor="b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200" kern="1200"/>
            <a:t>RATEAZIONI</a:t>
          </a:r>
        </a:p>
      </dsp:txBody>
      <dsp:txXfrm>
        <a:off x="1570580" y="0"/>
        <a:ext cx="1570580" cy="514245"/>
      </dsp:txXfrm>
    </dsp:sp>
    <dsp:sp modelId="{E4A5A4AB-FC05-4055-BE64-88B5B981AE75}">
      <dsp:nvSpPr>
        <dsp:cNvPr id="0" name=""/>
        <dsp:cNvSpPr/>
      </dsp:nvSpPr>
      <dsp:spPr>
        <a:xfrm rot="10800000">
          <a:off x="0" y="685659"/>
          <a:ext cx="1570580" cy="685659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5344" tIns="85344" rIns="85344" bIns="85344" numCol="1" spcCol="1270" anchor="t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200" kern="1200"/>
            <a:t>RATEAZIONI (DATI LIBERI)</a:t>
          </a:r>
        </a:p>
      </dsp:txBody>
      <dsp:txXfrm rot="10800000">
        <a:off x="0" y="857074"/>
        <a:ext cx="1570580" cy="514245"/>
      </dsp:txXfrm>
    </dsp:sp>
    <dsp:sp modelId="{3162176D-618E-4414-A62B-B0CBD70FBAD4}">
      <dsp:nvSpPr>
        <dsp:cNvPr id="0" name=""/>
        <dsp:cNvSpPr/>
      </dsp:nvSpPr>
      <dsp:spPr>
        <a:xfrm rot="5400000">
          <a:off x="2013041" y="243199"/>
          <a:ext cx="685659" cy="1570580"/>
        </a:xfrm>
        <a:prstGeom prst="round1Rect">
          <a:avLst/>
        </a:prstGeom>
        <a:gradFill rotWithShape="0">
          <a:gsLst>
            <a:gs pos="0">
              <a:schemeClr val="lt1">
                <a:hueOff val="0"/>
                <a:satOff val="0"/>
                <a:lumOff val="0"/>
                <a:alphaOff val="0"/>
                <a:satMod val="103000"/>
                <a:lumMod val="102000"/>
                <a:tint val="94000"/>
              </a:schemeClr>
            </a:gs>
            <a:gs pos="50000">
              <a:schemeClr val="lt1">
                <a:hueOff val="0"/>
                <a:satOff val="0"/>
                <a:lumOff val="0"/>
                <a:alphaOff val="0"/>
                <a:satMod val="110000"/>
                <a:lumMod val="100000"/>
                <a:shade val="100000"/>
              </a:schemeClr>
            </a:gs>
            <a:gs pos="100000">
              <a:schemeClr val="lt1">
                <a:hueOff val="0"/>
                <a:satOff val="0"/>
                <a:lumOff val="0"/>
                <a:alphaOff val="0"/>
                <a:lumMod val="99000"/>
                <a:satMod val="120000"/>
                <a:shade val="78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prstMaterial="plastic">
          <a:bevelT w="127000" h="25400" prst="relaxedInset"/>
        </a:sp3d>
      </dsp:spPr>
      <dsp:style>
        <a:lnRef idx="0">
          <a:scrgbClr r="0" g="0" b="0"/>
        </a:lnRef>
        <a:fillRef idx="3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85344" tIns="85344" rIns="85344" bIns="85344" numCol="1" spcCol="1270" anchor="t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200" kern="1200"/>
            <a:t>RISULTATI</a:t>
          </a:r>
        </a:p>
      </dsp:txBody>
      <dsp:txXfrm rot="-5400000">
        <a:off x="1570581" y="857073"/>
        <a:ext cx="1570580" cy="514245"/>
      </dsp:txXfrm>
    </dsp:sp>
    <dsp:sp modelId="{57C459E0-2A2C-4A77-ADB5-2344F929D547}">
      <dsp:nvSpPr>
        <dsp:cNvPr id="0" name=""/>
        <dsp:cNvSpPr/>
      </dsp:nvSpPr>
      <dsp:spPr>
        <a:xfrm>
          <a:off x="1099406" y="514245"/>
          <a:ext cx="942348" cy="342829"/>
        </a:xfrm>
        <a:prstGeom prst="roundRect">
          <a:avLst/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/>
          <a:lightRig rig="threePt" dir="t">
            <a:rot lat="0" lon="0" rev="7500000"/>
          </a:lightRig>
        </a:scene3d>
        <a:sp3d z="152400" extrusionH="63500" prstMaterial="matte">
          <a:bevelT w="50800" h="19050" prst="relaxedInset"/>
          <a:contourClr>
            <a:schemeClr val="bg1"/>
          </a:contourClr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200" kern="1200"/>
            <a:t>MENU'</a:t>
          </a:r>
        </a:p>
      </dsp:txBody>
      <dsp:txXfrm>
        <a:off x="1116142" y="530981"/>
        <a:ext cx="908876" cy="30935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matrix1">
  <dgm:title val=""/>
  <dgm:desc val=""/>
  <dgm:catLst>
    <dgm:cat type="matrix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3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3" destOrd="0"/>
      </dgm:cxnLst>
      <dgm:bg/>
      <dgm:whole/>
    </dgm:dataModel>
  </dgm:clrData>
  <dgm:layoutNode name="diagram">
    <dgm:varLst>
      <dgm:chMax val="1"/>
      <dgm:dir/>
      <dgm:animLvl val="ctr"/>
      <dgm:resizeHandles val="exact"/>
    </dgm:varLst>
    <dgm:alg type="composite"/>
    <dgm:shape xmlns:r="http://schemas.openxmlformats.org/officeDocument/2006/relationships" r:blip="">
      <dgm:adjLst/>
    </dgm:shape>
    <dgm:presOf/>
    <dgm:constrLst>
      <dgm:constr type="ctrX" for="ch" forName="matrix" refType="w" fact="0.5"/>
      <dgm:constr type="ctrY" for="ch" forName="matrix" refType="h" fact="0.5"/>
      <dgm:constr type="w" for="ch" forName="matrix" refType="w"/>
      <dgm:constr type="h" for="ch" forName="matrix" refType="h"/>
      <dgm:constr type="ctrX" for="ch" forName="centerTile" refType="w" fact="0.5"/>
      <dgm:constr type="ctrY" for="ch" forName="centerTile" refType="h" fact="0.5"/>
      <dgm:constr type="w" for="ch" forName="centerTile" refType="w" fact="0.3"/>
      <dgm:constr type="h" for="ch" forName="centerTile" refType="h" fact="0.25"/>
      <dgm:constr type="primFontSz" for="des" ptType="node" op="equ" val="65"/>
    </dgm:constrLst>
    <dgm:ruleLst/>
    <dgm:choose name="Name0">
      <dgm:if name="Name1" axis="ch" ptType="node" func="cnt" op="gte" val="1">
        <dgm:layoutNode name="matrix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l" for="ch" forName="tile1"/>
            <dgm:constr type="t" for="ch" forName="tile1"/>
            <dgm:constr type="r" for="ch" forName="tile1" refType="w" fact="0.5"/>
            <dgm:constr type="b" for="ch" forName="tile1" refType="h" fact="0.5"/>
            <dgm:constr type="l" for="ch" forName="tile1text" refType="l" refFor="ch" refForName="tile1"/>
            <dgm:constr type="t" for="ch" forName="tile1text" refType="t" refFor="ch" refForName="tile1"/>
            <dgm:constr type="w" for="ch" forName="tile1text" refType="w" refFor="ch" refForName="tile1"/>
            <dgm:constr type="h" for="ch" forName="tile1text" refType="h" refFor="ch" refForName="tile1" fact="0.75"/>
            <dgm:constr type="r" for="ch" forName="tile2" refType="w"/>
            <dgm:constr type="t" for="ch" forName="tile2"/>
            <dgm:constr type="l" for="ch" forName="tile2" refType="w" fact="0.5"/>
            <dgm:constr type="b" for="ch" forName="tile2" refType="h" fact="0.5"/>
            <dgm:constr type="r" for="ch" forName="tile2text" refType="r" refFor="ch" refForName="tile2"/>
            <dgm:constr type="t" for="ch" forName="tile2text" refType="t" refFor="ch" refForName="tile2"/>
            <dgm:constr type="w" for="ch" forName="tile2text" refType="w" refFor="ch" refForName="tile2"/>
            <dgm:constr type="h" for="ch" forName="tile2text" refType="h" refFor="ch" refForName="tile2" fact="0.75"/>
            <dgm:constr type="l" for="ch" forName="tile3"/>
            <dgm:constr type="b" for="ch" forName="tile3" refType="h"/>
            <dgm:constr type="r" for="ch" forName="tile3" refType="w" fact="0.5"/>
            <dgm:constr type="t" for="ch" forName="tile3" refType="h" fact="0.5"/>
            <dgm:constr type="l" for="ch" forName="tile3text" refType="l" refFor="ch" refForName="tile3"/>
            <dgm:constr type="b" for="ch" forName="tile3text" refType="b" refFor="ch" refForName="tile3"/>
            <dgm:constr type="w" for="ch" forName="tile3text" refType="w" refFor="ch" refForName="tile3"/>
            <dgm:constr type="h" for="ch" forName="tile3text" refType="h" refFor="ch" refForName="tile3" fact="0.75"/>
            <dgm:constr type="r" for="ch" forName="tile4" refType="w"/>
            <dgm:constr type="b" for="ch" forName="tile4" refType="h"/>
            <dgm:constr type="l" for="ch" forName="tile4" refType="w" fact="0.5"/>
            <dgm:constr type="t" for="ch" forName="tile4" refType="h" fact="0.5"/>
            <dgm:constr type="r" for="ch" forName="tile4text" refType="r" refFor="ch" refForName="tile4"/>
            <dgm:constr type="b" for="ch" forName="tile4text" refType="b" refFor="ch" refForName="tile4"/>
            <dgm:constr type="w" for="ch" forName="tile4text" refType="w" refFor="ch" refForName="tile4"/>
            <dgm:constr type="h" for="ch" forName="tile4text" refType="h" refFor="ch" refForName="tile4" fact="0.75"/>
          </dgm:constrLst>
          <dgm:ruleLst/>
          <dgm:layoutNode name="tile1" styleLbl="node1">
            <dgm:alg type="sp"/>
            <dgm:shape xmlns:r="http://schemas.openxmlformats.org/officeDocument/2006/relationships" rot="270" type="round1Rect" r:blip="">
              <dgm:adjLst/>
            </dgm:shape>
            <dgm:choose name="Name2">
              <dgm:if name="Name3" func="var" arg="dir" op="equ" val="norm">
                <dgm:presOf axis="ch ch desOrSelf" ptType="node node node" st="1 1 1" cnt="1 1 0"/>
              </dgm:if>
              <dgm:else name="Name4">
                <dgm:presOf axis="ch ch desOrSelf" ptType="node node node" st="1 2 1" cnt="1 1 0"/>
              </dgm:else>
            </dgm:choose>
            <dgm:constrLst/>
            <dgm:ruleLst/>
          </dgm:layoutNode>
          <dgm:layoutNode name="tile1text" styleLbl="node1">
            <dgm:varLst>
              <dgm:chMax val="0"/>
              <dgm:chPref val="0"/>
              <dgm:bulletEnabled val="1"/>
            </dgm:varLst>
            <dgm:choose name="Name5">
              <dgm:if name="Name6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7">
                <dgm:alg type="tx"/>
              </dgm:else>
            </dgm:choose>
            <dgm:shape xmlns:r="http://schemas.openxmlformats.org/officeDocument/2006/relationships" rot="270" type="rect" r:blip="" hideGeom="1">
              <dgm:adjLst>
                <dgm:adj idx="1" val="0.2"/>
              </dgm:adjLst>
            </dgm:shape>
            <dgm:choose name="Name8">
              <dgm:if name="Name9" func="var" arg="dir" op="equ" val="norm">
                <dgm:presOf axis="ch ch desOrSelf" ptType="node node node" st="1 1 1" cnt="1 1 0"/>
              </dgm:if>
              <dgm:else name="Name10">
                <dgm:presOf axis="ch ch desOrSelf" ptType="node node node" st="1 2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2" styleLbl="node1">
            <dgm:alg type="sp"/>
            <dgm:shape xmlns:r="http://schemas.openxmlformats.org/officeDocument/2006/relationships" type="round1Rect" r:blip="">
              <dgm:adjLst/>
            </dgm:shape>
            <dgm:choose name="Name11">
              <dgm:if name="Name12" func="var" arg="dir" op="equ" val="norm">
                <dgm:presOf axis="ch ch desOrSelf" ptType="node node node" st="1 2 1" cnt="1 1 0"/>
              </dgm:if>
              <dgm:else name="Name13">
                <dgm:presOf axis="ch ch desOrSelf" ptType="node node node" st="1 1 1" cnt="1 1 0"/>
              </dgm:else>
            </dgm:choose>
            <dgm:constrLst/>
            <dgm:ruleLst/>
          </dgm:layoutNode>
          <dgm:layoutNode name="tile2text" styleLbl="node1">
            <dgm:varLst>
              <dgm:chMax val="0"/>
              <dgm:chPref val="0"/>
              <dgm:bulletEnabled val="1"/>
            </dgm:varLst>
            <dgm:choose name="Name14">
              <dgm:if name="Name15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16">
                <dgm:alg type="tx"/>
              </dgm:else>
            </dgm:choose>
            <dgm:shape xmlns:r="http://schemas.openxmlformats.org/officeDocument/2006/relationships" type="rect" r:blip="" hideGeom="1">
              <dgm:adjLst/>
            </dgm:shape>
            <dgm:choose name="Name17">
              <dgm:if name="Name18" func="var" arg="dir" op="equ" val="norm">
                <dgm:presOf axis="ch ch desOrSelf" ptType="node node node" st="1 2 1" cnt="1 1 0"/>
              </dgm:if>
              <dgm:else name="Name19">
                <dgm:presOf axis="ch ch desOrSelf" ptType="node node node" st="1 1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3" styleLbl="node1">
            <dgm:alg type="sp"/>
            <dgm:shape xmlns:r="http://schemas.openxmlformats.org/officeDocument/2006/relationships" rot="180" type="round1Rect" r:blip="">
              <dgm:adjLst/>
            </dgm:shape>
            <dgm:choose name="Name20">
              <dgm:if name="Name21" func="var" arg="dir" op="equ" val="norm">
                <dgm:presOf axis="ch ch desOrSelf" ptType="node node node" st="1 3 1" cnt="1 1 0"/>
              </dgm:if>
              <dgm:else name="Name22">
                <dgm:presOf axis="ch ch desOrSelf" ptType="node node node" st="1 4 1" cnt="1 1 0"/>
              </dgm:else>
            </dgm:choose>
            <dgm:constrLst/>
            <dgm:ruleLst/>
          </dgm:layoutNode>
          <dgm:layoutNode name="tile3text" styleLbl="node1">
            <dgm:varLst>
              <dgm:chMax val="0"/>
              <dgm:chPref val="0"/>
              <dgm:bulletEnabled val="1"/>
            </dgm:varLst>
            <dgm:choose name="Name23">
              <dgm:if name="Name24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25">
                <dgm:alg type="tx"/>
              </dgm:else>
            </dgm:choose>
            <dgm:shape xmlns:r="http://schemas.openxmlformats.org/officeDocument/2006/relationships" rot="180" type="rect" r:blip="" hideGeom="1">
              <dgm:adjLst/>
            </dgm:shape>
            <dgm:choose name="Name26">
              <dgm:if name="Name27" func="var" arg="dir" op="equ" val="norm">
                <dgm:presOf axis="ch ch desOrSelf" ptType="node node node" st="1 3 1" cnt="1 1 0"/>
              </dgm:if>
              <dgm:else name="Name28">
                <dgm:presOf axis="ch ch desOrSelf" ptType="node node node" st="1 4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4" styleLbl="node1">
            <dgm:alg type="sp"/>
            <dgm:shape xmlns:r="http://schemas.openxmlformats.org/officeDocument/2006/relationships" rot="90" type="round1Rect" r:blip="">
              <dgm:adjLst/>
            </dgm:shape>
            <dgm:choose name="Name29">
              <dgm:if name="Name30" func="var" arg="dir" op="equ" val="norm">
                <dgm:presOf axis="ch ch desOrSelf" ptType="node node node" st="1 4 1" cnt="1 1 0"/>
              </dgm:if>
              <dgm:else name="Name31">
                <dgm:presOf axis="ch ch desOrSelf" ptType="node node node" st="1 3 1" cnt="1 1 0"/>
              </dgm:else>
            </dgm:choose>
            <dgm:constrLst/>
            <dgm:ruleLst/>
          </dgm:layoutNode>
          <dgm:layoutNode name="tile4text" styleLbl="node1">
            <dgm:varLst>
              <dgm:chMax val="0"/>
              <dgm:chPref val="0"/>
              <dgm:bulletEnabled val="1"/>
            </dgm:varLst>
            <dgm:choose name="Name32">
              <dgm:if name="Name33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34">
                <dgm:alg type="tx"/>
              </dgm:else>
            </dgm:choose>
            <dgm:shape xmlns:r="http://schemas.openxmlformats.org/officeDocument/2006/relationships" rot="90" type="rect" r:blip="" hideGeom="1">
              <dgm:adjLst/>
            </dgm:shape>
            <dgm:choose name="Name35">
              <dgm:if name="Name36" func="var" arg="dir" op="equ" val="norm">
                <dgm:presOf axis="ch ch desOrSelf" ptType="node node node" st="1 4 1" cnt="1 1 0"/>
              </dgm:if>
              <dgm:else name="Name37">
                <dgm:presOf axis="ch ch desOrSelf" ptType="node node node" st="1 3 1" cnt="1 1 0"/>
              </dgm:else>
            </dgm:choose>
            <dgm:constrLst/>
            <dgm:ruleLst>
              <dgm:rule type="primFontSz" val="5" fact="NaN" max="NaN"/>
            </dgm:ruleLst>
          </dgm:layoutNode>
        </dgm:layoutNode>
        <dgm:layoutNode name="centerTile" styleLbl="fgShp">
          <dgm:varLst>
            <dgm:chMax val="0"/>
            <dgm:chPref val="0"/>
          </dgm:varLst>
          <dgm:alg type="tx"/>
          <dgm:shape xmlns:r="http://schemas.openxmlformats.org/officeDocument/2006/relationships" type="roundRect" r:blip="">
            <dgm:adjLst/>
          </dgm:shape>
          <dgm:presOf axis="ch" ptType="node" cnt="1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38"/>
    </dgm:choos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matrix1">
  <dgm:title val=""/>
  <dgm:desc val=""/>
  <dgm:catLst>
    <dgm:cat type="matrix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3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3" destOrd="0"/>
      </dgm:cxnLst>
      <dgm:bg/>
      <dgm:whole/>
    </dgm:dataModel>
  </dgm:clrData>
  <dgm:layoutNode name="diagram">
    <dgm:varLst>
      <dgm:chMax val="1"/>
      <dgm:dir/>
      <dgm:animLvl val="ctr"/>
      <dgm:resizeHandles val="exact"/>
    </dgm:varLst>
    <dgm:alg type="composite"/>
    <dgm:shape xmlns:r="http://schemas.openxmlformats.org/officeDocument/2006/relationships" r:blip="">
      <dgm:adjLst/>
    </dgm:shape>
    <dgm:presOf/>
    <dgm:constrLst>
      <dgm:constr type="ctrX" for="ch" forName="matrix" refType="w" fact="0.5"/>
      <dgm:constr type="ctrY" for="ch" forName="matrix" refType="h" fact="0.5"/>
      <dgm:constr type="w" for="ch" forName="matrix" refType="w"/>
      <dgm:constr type="h" for="ch" forName="matrix" refType="h"/>
      <dgm:constr type="ctrX" for="ch" forName="centerTile" refType="w" fact="0.5"/>
      <dgm:constr type="ctrY" for="ch" forName="centerTile" refType="h" fact="0.5"/>
      <dgm:constr type="w" for="ch" forName="centerTile" refType="w" fact="0.3"/>
      <dgm:constr type="h" for="ch" forName="centerTile" refType="h" fact="0.25"/>
      <dgm:constr type="primFontSz" for="des" ptType="node" op="equ" val="65"/>
    </dgm:constrLst>
    <dgm:ruleLst/>
    <dgm:choose name="Name0">
      <dgm:if name="Name1" axis="ch" ptType="node" func="cnt" op="gte" val="1">
        <dgm:layoutNode name="matrix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l" for="ch" forName="tile1"/>
            <dgm:constr type="t" for="ch" forName="tile1"/>
            <dgm:constr type="r" for="ch" forName="tile1" refType="w" fact="0.5"/>
            <dgm:constr type="b" for="ch" forName="tile1" refType="h" fact="0.5"/>
            <dgm:constr type="l" for="ch" forName="tile1text" refType="l" refFor="ch" refForName="tile1"/>
            <dgm:constr type="t" for="ch" forName="tile1text" refType="t" refFor="ch" refForName="tile1"/>
            <dgm:constr type="w" for="ch" forName="tile1text" refType="w" refFor="ch" refForName="tile1"/>
            <dgm:constr type="h" for="ch" forName="tile1text" refType="h" refFor="ch" refForName="tile1" fact="0.75"/>
            <dgm:constr type="r" for="ch" forName="tile2" refType="w"/>
            <dgm:constr type="t" for="ch" forName="tile2"/>
            <dgm:constr type="l" for="ch" forName="tile2" refType="w" fact="0.5"/>
            <dgm:constr type="b" for="ch" forName="tile2" refType="h" fact="0.5"/>
            <dgm:constr type="r" for="ch" forName="tile2text" refType="r" refFor="ch" refForName="tile2"/>
            <dgm:constr type="t" for="ch" forName="tile2text" refType="t" refFor="ch" refForName="tile2"/>
            <dgm:constr type="w" for="ch" forName="tile2text" refType="w" refFor="ch" refForName="tile2"/>
            <dgm:constr type="h" for="ch" forName="tile2text" refType="h" refFor="ch" refForName="tile2" fact="0.75"/>
            <dgm:constr type="l" for="ch" forName="tile3"/>
            <dgm:constr type="b" for="ch" forName="tile3" refType="h"/>
            <dgm:constr type="r" for="ch" forName="tile3" refType="w" fact="0.5"/>
            <dgm:constr type="t" for="ch" forName="tile3" refType="h" fact="0.5"/>
            <dgm:constr type="l" for="ch" forName="tile3text" refType="l" refFor="ch" refForName="tile3"/>
            <dgm:constr type="b" for="ch" forName="tile3text" refType="b" refFor="ch" refForName="tile3"/>
            <dgm:constr type="w" for="ch" forName="tile3text" refType="w" refFor="ch" refForName="tile3"/>
            <dgm:constr type="h" for="ch" forName="tile3text" refType="h" refFor="ch" refForName="tile3" fact="0.75"/>
            <dgm:constr type="r" for="ch" forName="tile4" refType="w"/>
            <dgm:constr type="b" for="ch" forName="tile4" refType="h"/>
            <dgm:constr type="l" for="ch" forName="tile4" refType="w" fact="0.5"/>
            <dgm:constr type="t" for="ch" forName="tile4" refType="h" fact="0.5"/>
            <dgm:constr type="r" for="ch" forName="tile4text" refType="r" refFor="ch" refForName="tile4"/>
            <dgm:constr type="b" for="ch" forName="tile4text" refType="b" refFor="ch" refForName="tile4"/>
            <dgm:constr type="w" for="ch" forName="tile4text" refType="w" refFor="ch" refForName="tile4"/>
            <dgm:constr type="h" for="ch" forName="tile4text" refType="h" refFor="ch" refForName="tile4" fact="0.75"/>
          </dgm:constrLst>
          <dgm:ruleLst/>
          <dgm:layoutNode name="tile1" styleLbl="node1">
            <dgm:alg type="sp"/>
            <dgm:shape xmlns:r="http://schemas.openxmlformats.org/officeDocument/2006/relationships" rot="270" type="round1Rect" r:blip="">
              <dgm:adjLst/>
            </dgm:shape>
            <dgm:choose name="Name2">
              <dgm:if name="Name3" func="var" arg="dir" op="equ" val="norm">
                <dgm:presOf axis="ch ch desOrSelf" ptType="node node node" st="1 1 1" cnt="1 1 0"/>
              </dgm:if>
              <dgm:else name="Name4">
                <dgm:presOf axis="ch ch desOrSelf" ptType="node node node" st="1 2 1" cnt="1 1 0"/>
              </dgm:else>
            </dgm:choose>
            <dgm:constrLst/>
            <dgm:ruleLst/>
          </dgm:layoutNode>
          <dgm:layoutNode name="tile1text" styleLbl="node1">
            <dgm:varLst>
              <dgm:chMax val="0"/>
              <dgm:chPref val="0"/>
              <dgm:bulletEnabled val="1"/>
            </dgm:varLst>
            <dgm:choose name="Name5">
              <dgm:if name="Name6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7">
                <dgm:alg type="tx"/>
              </dgm:else>
            </dgm:choose>
            <dgm:shape xmlns:r="http://schemas.openxmlformats.org/officeDocument/2006/relationships" rot="270" type="rect" r:blip="" hideGeom="1">
              <dgm:adjLst>
                <dgm:adj idx="1" val="0.2"/>
              </dgm:adjLst>
            </dgm:shape>
            <dgm:choose name="Name8">
              <dgm:if name="Name9" func="var" arg="dir" op="equ" val="norm">
                <dgm:presOf axis="ch ch desOrSelf" ptType="node node node" st="1 1 1" cnt="1 1 0"/>
              </dgm:if>
              <dgm:else name="Name10">
                <dgm:presOf axis="ch ch desOrSelf" ptType="node node node" st="1 2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2" styleLbl="node1">
            <dgm:alg type="sp"/>
            <dgm:shape xmlns:r="http://schemas.openxmlformats.org/officeDocument/2006/relationships" type="round1Rect" r:blip="">
              <dgm:adjLst/>
            </dgm:shape>
            <dgm:choose name="Name11">
              <dgm:if name="Name12" func="var" arg="dir" op="equ" val="norm">
                <dgm:presOf axis="ch ch desOrSelf" ptType="node node node" st="1 2 1" cnt="1 1 0"/>
              </dgm:if>
              <dgm:else name="Name13">
                <dgm:presOf axis="ch ch desOrSelf" ptType="node node node" st="1 1 1" cnt="1 1 0"/>
              </dgm:else>
            </dgm:choose>
            <dgm:constrLst/>
            <dgm:ruleLst/>
          </dgm:layoutNode>
          <dgm:layoutNode name="tile2text" styleLbl="node1">
            <dgm:varLst>
              <dgm:chMax val="0"/>
              <dgm:chPref val="0"/>
              <dgm:bulletEnabled val="1"/>
            </dgm:varLst>
            <dgm:choose name="Name14">
              <dgm:if name="Name15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16">
                <dgm:alg type="tx"/>
              </dgm:else>
            </dgm:choose>
            <dgm:shape xmlns:r="http://schemas.openxmlformats.org/officeDocument/2006/relationships" type="rect" r:blip="" hideGeom="1">
              <dgm:adjLst/>
            </dgm:shape>
            <dgm:choose name="Name17">
              <dgm:if name="Name18" func="var" arg="dir" op="equ" val="norm">
                <dgm:presOf axis="ch ch desOrSelf" ptType="node node node" st="1 2 1" cnt="1 1 0"/>
              </dgm:if>
              <dgm:else name="Name19">
                <dgm:presOf axis="ch ch desOrSelf" ptType="node node node" st="1 1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3" styleLbl="node1">
            <dgm:alg type="sp"/>
            <dgm:shape xmlns:r="http://schemas.openxmlformats.org/officeDocument/2006/relationships" rot="180" type="round1Rect" r:blip="">
              <dgm:adjLst/>
            </dgm:shape>
            <dgm:choose name="Name20">
              <dgm:if name="Name21" func="var" arg="dir" op="equ" val="norm">
                <dgm:presOf axis="ch ch desOrSelf" ptType="node node node" st="1 3 1" cnt="1 1 0"/>
              </dgm:if>
              <dgm:else name="Name22">
                <dgm:presOf axis="ch ch desOrSelf" ptType="node node node" st="1 4 1" cnt="1 1 0"/>
              </dgm:else>
            </dgm:choose>
            <dgm:constrLst/>
            <dgm:ruleLst/>
          </dgm:layoutNode>
          <dgm:layoutNode name="tile3text" styleLbl="node1">
            <dgm:varLst>
              <dgm:chMax val="0"/>
              <dgm:chPref val="0"/>
              <dgm:bulletEnabled val="1"/>
            </dgm:varLst>
            <dgm:choose name="Name23">
              <dgm:if name="Name24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25">
                <dgm:alg type="tx"/>
              </dgm:else>
            </dgm:choose>
            <dgm:shape xmlns:r="http://schemas.openxmlformats.org/officeDocument/2006/relationships" rot="180" type="rect" r:blip="" hideGeom="1">
              <dgm:adjLst/>
            </dgm:shape>
            <dgm:choose name="Name26">
              <dgm:if name="Name27" func="var" arg="dir" op="equ" val="norm">
                <dgm:presOf axis="ch ch desOrSelf" ptType="node node node" st="1 3 1" cnt="1 1 0"/>
              </dgm:if>
              <dgm:else name="Name28">
                <dgm:presOf axis="ch ch desOrSelf" ptType="node node node" st="1 4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4" styleLbl="node1">
            <dgm:alg type="sp"/>
            <dgm:shape xmlns:r="http://schemas.openxmlformats.org/officeDocument/2006/relationships" rot="90" type="round1Rect" r:blip="">
              <dgm:adjLst/>
            </dgm:shape>
            <dgm:choose name="Name29">
              <dgm:if name="Name30" func="var" arg="dir" op="equ" val="norm">
                <dgm:presOf axis="ch ch desOrSelf" ptType="node node node" st="1 4 1" cnt="1 1 0"/>
              </dgm:if>
              <dgm:else name="Name31">
                <dgm:presOf axis="ch ch desOrSelf" ptType="node node node" st="1 3 1" cnt="1 1 0"/>
              </dgm:else>
            </dgm:choose>
            <dgm:constrLst/>
            <dgm:ruleLst/>
          </dgm:layoutNode>
          <dgm:layoutNode name="tile4text" styleLbl="node1">
            <dgm:varLst>
              <dgm:chMax val="0"/>
              <dgm:chPref val="0"/>
              <dgm:bulletEnabled val="1"/>
            </dgm:varLst>
            <dgm:choose name="Name32">
              <dgm:if name="Name33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34">
                <dgm:alg type="tx"/>
              </dgm:else>
            </dgm:choose>
            <dgm:shape xmlns:r="http://schemas.openxmlformats.org/officeDocument/2006/relationships" rot="90" type="rect" r:blip="" hideGeom="1">
              <dgm:adjLst/>
            </dgm:shape>
            <dgm:choose name="Name35">
              <dgm:if name="Name36" func="var" arg="dir" op="equ" val="norm">
                <dgm:presOf axis="ch ch desOrSelf" ptType="node node node" st="1 4 1" cnt="1 1 0"/>
              </dgm:if>
              <dgm:else name="Name37">
                <dgm:presOf axis="ch ch desOrSelf" ptType="node node node" st="1 3 1" cnt="1 1 0"/>
              </dgm:else>
            </dgm:choose>
            <dgm:constrLst/>
            <dgm:ruleLst>
              <dgm:rule type="primFontSz" val="5" fact="NaN" max="NaN"/>
            </dgm:ruleLst>
          </dgm:layoutNode>
        </dgm:layoutNode>
        <dgm:layoutNode name="centerTile" styleLbl="fgShp">
          <dgm:varLst>
            <dgm:chMax val="0"/>
            <dgm:chPref val="0"/>
          </dgm:varLst>
          <dgm:alg type="tx"/>
          <dgm:shape xmlns:r="http://schemas.openxmlformats.org/officeDocument/2006/relationships" type="roundRect" r:blip="">
            <dgm:adjLst/>
          </dgm:shape>
          <dgm:presOf axis="ch" ptType="node" cnt="1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38"/>
    </dgm:choose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microsoft.com/office/officeart/2005/8/layout/matrix1">
  <dgm:title val=""/>
  <dgm:desc val=""/>
  <dgm:catLst>
    <dgm:cat type="matrix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3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3" destOrd="0"/>
      </dgm:cxnLst>
      <dgm:bg/>
      <dgm:whole/>
    </dgm:dataModel>
  </dgm:clrData>
  <dgm:layoutNode name="diagram">
    <dgm:varLst>
      <dgm:chMax val="1"/>
      <dgm:dir/>
      <dgm:animLvl val="ctr"/>
      <dgm:resizeHandles val="exact"/>
    </dgm:varLst>
    <dgm:alg type="composite"/>
    <dgm:shape xmlns:r="http://schemas.openxmlformats.org/officeDocument/2006/relationships" r:blip="">
      <dgm:adjLst/>
    </dgm:shape>
    <dgm:presOf/>
    <dgm:constrLst>
      <dgm:constr type="ctrX" for="ch" forName="matrix" refType="w" fact="0.5"/>
      <dgm:constr type="ctrY" for="ch" forName="matrix" refType="h" fact="0.5"/>
      <dgm:constr type="w" for="ch" forName="matrix" refType="w"/>
      <dgm:constr type="h" for="ch" forName="matrix" refType="h"/>
      <dgm:constr type="ctrX" for="ch" forName="centerTile" refType="w" fact="0.5"/>
      <dgm:constr type="ctrY" for="ch" forName="centerTile" refType="h" fact="0.5"/>
      <dgm:constr type="w" for="ch" forName="centerTile" refType="w" fact="0.3"/>
      <dgm:constr type="h" for="ch" forName="centerTile" refType="h" fact="0.25"/>
      <dgm:constr type="primFontSz" for="des" ptType="node" op="equ" val="65"/>
    </dgm:constrLst>
    <dgm:ruleLst/>
    <dgm:choose name="Name0">
      <dgm:if name="Name1" axis="ch" ptType="node" func="cnt" op="gte" val="1">
        <dgm:layoutNode name="matrix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l" for="ch" forName="tile1"/>
            <dgm:constr type="t" for="ch" forName="tile1"/>
            <dgm:constr type="r" for="ch" forName="tile1" refType="w" fact="0.5"/>
            <dgm:constr type="b" for="ch" forName="tile1" refType="h" fact="0.5"/>
            <dgm:constr type="l" for="ch" forName="tile1text" refType="l" refFor="ch" refForName="tile1"/>
            <dgm:constr type="t" for="ch" forName="tile1text" refType="t" refFor="ch" refForName="tile1"/>
            <dgm:constr type="w" for="ch" forName="tile1text" refType="w" refFor="ch" refForName="tile1"/>
            <dgm:constr type="h" for="ch" forName="tile1text" refType="h" refFor="ch" refForName="tile1" fact="0.75"/>
            <dgm:constr type="r" for="ch" forName="tile2" refType="w"/>
            <dgm:constr type="t" for="ch" forName="tile2"/>
            <dgm:constr type="l" for="ch" forName="tile2" refType="w" fact="0.5"/>
            <dgm:constr type="b" for="ch" forName="tile2" refType="h" fact="0.5"/>
            <dgm:constr type="r" for="ch" forName="tile2text" refType="r" refFor="ch" refForName="tile2"/>
            <dgm:constr type="t" for="ch" forName="tile2text" refType="t" refFor="ch" refForName="tile2"/>
            <dgm:constr type="w" for="ch" forName="tile2text" refType="w" refFor="ch" refForName="tile2"/>
            <dgm:constr type="h" for="ch" forName="tile2text" refType="h" refFor="ch" refForName="tile2" fact="0.75"/>
            <dgm:constr type="l" for="ch" forName="tile3"/>
            <dgm:constr type="b" for="ch" forName="tile3" refType="h"/>
            <dgm:constr type="r" for="ch" forName="tile3" refType="w" fact="0.5"/>
            <dgm:constr type="t" for="ch" forName="tile3" refType="h" fact="0.5"/>
            <dgm:constr type="l" for="ch" forName="tile3text" refType="l" refFor="ch" refForName="tile3"/>
            <dgm:constr type="b" for="ch" forName="tile3text" refType="b" refFor="ch" refForName="tile3"/>
            <dgm:constr type="w" for="ch" forName="tile3text" refType="w" refFor="ch" refForName="tile3"/>
            <dgm:constr type="h" for="ch" forName="tile3text" refType="h" refFor="ch" refForName="tile3" fact="0.75"/>
            <dgm:constr type="r" for="ch" forName="tile4" refType="w"/>
            <dgm:constr type="b" for="ch" forName="tile4" refType="h"/>
            <dgm:constr type="l" for="ch" forName="tile4" refType="w" fact="0.5"/>
            <dgm:constr type="t" for="ch" forName="tile4" refType="h" fact="0.5"/>
            <dgm:constr type="r" for="ch" forName="tile4text" refType="r" refFor="ch" refForName="tile4"/>
            <dgm:constr type="b" for="ch" forName="tile4text" refType="b" refFor="ch" refForName="tile4"/>
            <dgm:constr type="w" for="ch" forName="tile4text" refType="w" refFor="ch" refForName="tile4"/>
            <dgm:constr type="h" for="ch" forName="tile4text" refType="h" refFor="ch" refForName="tile4" fact="0.75"/>
          </dgm:constrLst>
          <dgm:ruleLst/>
          <dgm:layoutNode name="tile1" styleLbl="node1">
            <dgm:alg type="sp"/>
            <dgm:shape xmlns:r="http://schemas.openxmlformats.org/officeDocument/2006/relationships" rot="270" type="round1Rect" r:blip="">
              <dgm:adjLst/>
            </dgm:shape>
            <dgm:choose name="Name2">
              <dgm:if name="Name3" func="var" arg="dir" op="equ" val="norm">
                <dgm:presOf axis="ch ch desOrSelf" ptType="node node node" st="1 1 1" cnt="1 1 0"/>
              </dgm:if>
              <dgm:else name="Name4">
                <dgm:presOf axis="ch ch desOrSelf" ptType="node node node" st="1 2 1" cnt="1 1 0"/>
              </dgm:else>
            </dgm:choose>
            <dgm:constrLst/>
            <dgm:ruleLst/>
          </dgm:layoutNode>
          <dgm:layoutNode name="tile1text" styleLbl="node1">
            <dgm:varLst>
              <dgm:chMax val="0"/>
              <dgm:chPref val="0"/>
              <dgm:bulletEnabled val="1"/>
            </dgm:varLst>
            <dgm:choose name="Name5">
              <dgm:if name="Name6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7">
                <dgm:alg type="tx"/>
              </dgm:else>
            </dgm:choose>
            <dgm:shape xmlns:r="http://schemas.openxmlformats.org/officeDocument/2006/relationships" rot="270" type="rect" r:blip="" hideGeom="1">
              <dgm:adjLst>
                <dgm:adj idx="1" val="0.2"/>
              </dgm:adjLst>
            </dgm:shape>
            <dgm:choose name="Name8">
              <dgm:if name="Name9" func="var" arg="dir" op="equ" val="norm">
                <dgm:presOf axis="ch ch desOrSelf" ptType="node node node" st="1 1 1" cnt="1 1 0"/>
              </dgm:if>
              <dgm:else name="Name10">
                <dgm:presOf axis="ch ch desOrSelf" ptType="node node node" st="1 2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2" styleLbl="node1">
            <dgm:alg type="sp"/>
            <dgm:shape xmlns:r="http://schemas.openxmlformats.org/officeDocument/2006/relationships" type="round1Rect" r:blip="">
              <dgm:adjLst/>
            </dgm:shape>
            <dgm:choose name="Name11">
              <dgm:if name="Name12" func="var" arg="dir" op="equ" val="norm">
                <dgm:presOf axis="ch ch desOrSelf" ptType="node node node" st="1 2 1" cnt="1 1 0"/>
              </dgm:if>
              <dgm:else name="Name13">
                <dgm:presOf axis="ch ch desOrSelf" ptType="node node node" st="1 1 1" cnt="1 1 0"/>
              </dgm:else>
            </dgm:choose>
            <dgm:constrLst/>
            <dgm:ruleLst/>
          </dgm:layoutNode>
          <dgm:layoutNode name="tile2text" styleLbl="node1">
            <dgm:varLst>
              <dgm:chMax val="0"/>
              <dgm:chPref val="0"/>
              <dgm:bulletEnabled val="1"/>
            </dgm:varLst>
            <dgm:choose name="Name14">
              <dgm:if name="Name15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16">
                <dgm:alg type="tx"/>
              </dgm:else>
            </dgm:choose>
            <dgm:shape xmlns:r="http://schemas.openxmlformats.org/officeDocument/2006/relationships" type="rect" r:blip="" hideGeom="1">
              <dgm:adjLst/>
            </dgm:shape>
            <dgm:choose name="Name17">
              <dgm:if name="Name18" func="var" arg="dir" op="equ" val="norm">
                <dgm:presOf axis="ch ch desOrSelf" ptType="node node node" st="1 2 1" cnt="1 1 0"/>
              </dgm:if>
              <dgm:else name="Name19">
                <dgm:presOf axis="ch ch desOrSelf" ptType="node node node" st="1 1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3" styleLbl="node1">
            <dgm:alg type="sp"/>
            <dgm:shape xmlns:r="http://schemas.openxmlformats.org/officeDocument/2006/relationships" rot="180" type="round1Rect" r:blip="">
              <dgm:adjLst/>
            </dgm:shape>
            <dgm:choose name="Name20">
              <dgm:if name="Name21" func="var" arg="dir" op="equ" val="norm">
                <dgm:presOf axis="ch ch desOrSelf" ptType="node node node" st="1 3 1" cnt="1 1 0"/>
              </dgm:if>
              <dgm:else name="Name22">
                <dgm:presOf axis="ch ch desOrSelf" ptType="node node node" st="1 4 1" cnt="1 1 0"/>
              </dgm:else>
            </dgm:choose>
            <dgm:constrLst/>
            <dgm:ruleLst/>
          </dgm:layoutNode>
          <dgm:layoutNode name="tile3text" styleLbl="node1">
            <dgm:varLst>
              <dgm:chMax val="0"/>
              <dgm:chPref val="0"/>
              <dgm:bulletEnabled val="1"/>
            </dgm:varLst>
            <dgm:choose name="Name23">
              <dgm:if name="Name24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25">
                <dgm:alg type="tx"/>
              </dgm:else>
            </dgm:choose>
            <dgm:shape xmlns:r="http://schemas.openxmlformats.org/officeDocument/2006/relationships" rot="180" type="rect" r:blip="" hideGeom="1">
              <dgm:adjLst/>
            </dgm:shape>
            <dgm:choose name="Name26">
              <dgm:if name="Name27" func="var" arg="dir" op="equ" val="norm">
                <dgm:presOf axis="ch ch desOrSelf" ptType="node node node" st="1 3 1" cnt="1 1 0"/>
              </dgm:if>
              <dgm:else name="Name28">
                <dgm:presOf axis="ch ch desOrSelf" ptType="node node node" st="1 4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4" styleLbl="node1">
            <dgm:alg type="sp"/>
            <dgm:shape xmlns:r="http://schemas.openxmlformats.org/officeDocument/2006/relationships" rot="90" type="round1Rect" r:blip="">
              <dgm:adjLst/>
            </dgm:shape>
            <dgm:choose name="Name29">
              <dgm:if name="Name30" func="var" arg="dir" op="equ" val="norm">
                <dgm:presOf axis="ch ch desOrSelf" ptType="node node node" st="1 4 1" cnt="1 1 0"/>
              </dgm:if>
              <dgm:else name="Name31">
                <dgm:presOf axis="ch ch desOrSelf" ptType="node node node" st="1 3 1" cnt="1 1 0"/>
              </dgm:else>
            </dgm:choose>
            <dgm:constrLst/>
            <dgm:ruleLst/>
          </dgm:layoutNode>
          <dgm:layoutNode name="tile4text" styleLbl="node1">
            <dgm:varLst>
              <dgm:chMax val="0"/>
              <dgm:chPref val="0"/>
              <dgm:bulletEnabled val="1"/>
            </dgm:varLst>
            <dgm:choose name="Name32">
              <dgm:if name="Name33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34">
                <dgm:alg type="tx"/>
              </dgm:else>
            </dgm:choose>
            <dgm:shape xmlns:r="http://schemas.openxmlformats.org/officeDocument/2006/relationships" rot="90" type="rect" r:blip="" hideGeom="1">
              <dgm:adjLst/>
            </dgm:shape>
            <dgm:choose name="Name35">
              <dgm:if name="Name36" func="var" arg="dir" op="equ" val="norm">
                <dgm:presOf axis="ch ch desOrSelf" ptType="node node node" st="1 4 1" cnt="1 1 0"/>
              </dgm:if>
              <dgm:else name="Name37">
                <dgm:presOf axis="ch ch desOrSelf" ptType="node node node" st="1 3 1" cnt="1 1 0"/>
              </dgm:else>
            </dgm:choose>
            <dgm:constrLst/>
            <dgm:ruleLst>
              <dgm:rule type="primFontSz" val="5" fact="NaN" max="NaN"/>
            </dgm:ruleLst>
          </dgm:layoutNode>
        </dgm:layoutNode>
        <dgm:layoutNode name="centerTile" styleLbl="fgShp">
          <dgm:varLst>
            <dgm:chMax val="0"/>
            <dgm:chPref val="0"/>
          </dgm:varLst>
          <dgm:alg type="tx"/>
          <dgm:shape xmlns:r="http://schemas.openxmlformats.org/officeDocument/2006/relationships" type="roundRect" r:blip="">
            <dgm:adjLst/>
          </dgm:shape>
          <dgm:presOf axis="ch" ptType="node" cnt="1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38"/>
    </dgm:choose>
  </dgm:layoutNode>
</dgm:layoutDef>
</file>

<file path=xl/diagrams/layout4.xml><?xml version="1.0" encoding="utf-8"?>
<dgm:layoutDef xmlns:dgm="http://schemas.openxmlformats.org/drawingml/2006/diagram" xmlns:a="http://schemas.openxmlformats.org/drawingml/2006/main" uniqueId="urn:microsoft.com/office/officeart/2005/8/layout/matrix1">
  <dgm:title val=""/>
  <dgm:desc val=""/>
  <dgm:catLst>
    <dgm:cat type="matrix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3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3" destOrd="0"/>
      </dgm:cxnLst>
      <dgm:bg/>
      <dgm:whole/>
    </dgm:dataModel>
  </dgm:clrData>
  <dgm:layoutNode name="diagram">
    <dgm:varLst>
      <dgm:chMax val="1"/>
      <dgm:dir/>
      <dgm:animLvl val="ctr"/>
      <dgm:resizeHandles val="exact"/>
    </dgm:varLst>
    <dgm:alg type="composite"/>
    <dgm:shape xmlns:r="http://schemas.openxmlformats.org/officeDocument/2006/relationships" r:blip="">
      <dgm:adjLst/>
    </dgm:shape>
    <dgm:presOf/>
    <dgm:constrLst>
      <dgm:constr type="ctrX" for="ch" forName="matrix" refType="w" fact="0.5"/>
      <dgm:constr type="ctrY" for="ch" forName="matrix" refType="h" fact="0.5"/>
      <dgm:constr type="w" for="ch" forName="matrix" refType="w"/>
      <dgm:constr type="h" for="ch" forName="matrix" refType="h"/>
      <dgm:constr type="ctrX" for="ch" forName="centerTile" refType="w" fact="0.5"/>
      <dgm:constr type="ctrY" for="ch" forName="centerTile" refType="h" fact="0.5"/>
      <dgm:constr type="w" for="ch" forName="centerTile" refType="w" fact="0.3"/>
      <dgm:constr type="h" for="ch" forName="centerTile" refType="h" fact="0.25"/>
      <dgm:constr type="primFontSz" for="des" ptType="node" op="equ" val="65"/>
    </dgm:constrLst>
    <dgm:ruleLst/>
    <dgm:choose name="Name0">
      <dgm:if name="Name1" axis="ch" ptType="node" func="cnt" op="gte" val="1">
        <dgm:layoutNode name="matrix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l" for="ch" forName="tile1"/>
            <dgm:constr type="t" for="ch" forName="tile1"/>
            <dgm:constr type="r" for="ch" forName="tile1" refType="w" fact="0.5"/>
            <dgm:constr type="b" for="ch" forName="tile1" refType="h" fact="0.5"/>
            <dgm:constr type="l" for="ch" forName="tile1text" refType="l" refFor="ch" refForName="tile1"/>
            <dgm:constr type="t" for="ch" forName="tile1text" refType="t" refFor="ch" refForName="tile1"/>
            <dgm:constr type="w" for="ch" forName="tile1text" refType="w" refFor="ch" refForName="tile1"/>
            <dgm:constr type="h" for="ch" forName="tile1text" refType="h" refFor="ch" refForName="tile1" fact="0.75"/>
            <dgm:constr type="r" for="ch" forName="tile2" refType="w"/>
            <dgm:constr type="t" for="ch" forName="tile2"/>
            <dgm:constr type="l" for="ch" forName="tile2" refType="w" fact="0.5"/>
            <dgm:constr type="b" for="ch" forName="tile2" refType="h" fact="0.5"/>
            <dgm:constr type="r" for="ch" forName="tile2text" refType="r" refFor="ch" refForName="tile2"/>
            <dgm:constr type="t" for="ch" forName="tile2text" refType="t" refFor="ch" refForName="tile2"/>
            <dgm:constr type="w" for="ch" forName="tile2text" refType="w" refFor="ch" refForName="tile2"/>
            <dgm:constr type="h" for="ch" forName="tile2text" refType="h" refFor="ch" refForName="tile2" fact="0.75"/>
            <dgm:constr type="l" for="ch" forName="tile3"/>
            <dgm:constr type="b" for="ch" forName="tile3" refType="h"/>
            <dgm:constr type="r" for="ch" forName="tile3" refType="w" fact="0.5"/>
            <dgm:constr type="t" for="ch" forName="tile3" refType="h" fact="0.5"/>
            <dgm:constr type="l" for="ch" forName="tile3text" refType="l" refFor="ch" refForName="tile3"/>
            <dgm:constr type="b" for="ch" forName="tile3text" refType="b" refFor="ch" refForName="tile3"/>
            <dgm:constr type="w" for="ch" forName="tile3text" refType="w" refFor="ch" refForName="tile3"/>
            <dgm:constr type="h" for="ch" forName="tile3text" refType="h" refFor="ch" refForName="tile3" fact="0.75"/>
            <dgm:constr type="r" for="ch" forName="tile4" refType="w"/>
            <dgm:constr type="b" for="ch" forName="tile4" refType="h"/>
            <dgm:constr type="l" for="ch" forName="tile4" refType="w" fact="0.5"/>
            <dgm:constr type="t" for="ch" forName="tile4" refType="h" fact="0.5"/>
            <dgm:constr type="r" for="ch" forName="tile4text" refType="r" refFor="ch" refForName="tile4"/>
            <dgm:constr type="b" for="ch" forName="tile4text" refType="b" refFor="ch" refForName="tile4"/>
            <dgm:constr type="w" for="ch" forName="tile4text" refType="w" refFor="ch" refForName="tile4"/>
            <dgm:constr type="h" for="ch" forName="tile4text" refType="h" refFor="ch" refForName="tile4" fact="0.75"/>
          </dgm:constrLst>
          <dgm:ruleLst/>
          <dgm:layoutNode name="tile1" styleLbl="node1">
            <dgm:alg type="sp"/>
            <dgm:shape xmlns:r="http://schemas.openxmlformats.org/officeDocument/2006/relationships" rot="270" type="round1Rect" r:blip="">
              <dgm:adjLst/>
            </dgm:shape>
            <dgm:choose name="Name2">
              <dgm:if name="Name3" func="var" arg="dir" op="equ" val="norm">
                <dgm:presOf axis="ch ch desOrSelf" ptType="node node node" st="1 1 1" cnt="1 1 0"/>
              </dgm:if>
              <dgm:else name="Name4">
                <dgm:presOf axis="ch ch desOrSelf" ptType="node node node" st="1 2 1" cnt="1 1 0"/>
              </dgm:else>
            </dgm:choose>
            <dgm:constrLst/>
            <dgm:ruleLst/>
          </dgm:layoutNode>
          <dgm:layoutNode name="tile1text" styleLbl="node1">
            <dgm:varLst>
              <dgm:chMax val="0"/>
              <dgm:chPref val="0"/>
              <dgm:bulletEnabled val="1"/>
            </dgm:varLst>
            <dgm:choose name="Name5">
              <dgm:if name="Name6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7">
                <dgm:alg type="tx"/>
              </dgm:else>
            </dgm:choose>
            <dgm:shape xmlns:r="http://schemas.openxmlformats.org/officeDocument/2006/relationships" rot="270" type="rect" r:blip="" hideGeom="1">
              <dgm:adjLst>
                <dgm:adj idx="1" val="0.2"/>
              </dgm:adjLst>
            </dgm:shape>
            <dgm:choose name="Name8">
              <dgm:if name="Name9" func="var" arg="dir" op="equ" val="norm">
                <dgm:presOf axis="ch ch desOrSelf" ptType="node node node" st="1 1 1" cnt="1 1 0"/>
              </dgm:if>
              <dgm:else name="Name10">
                <dgm:presOf axis="ch ch desOrSelf" ptType="node node node" st="1 2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2" styleLbl="node1">
            <dgm:alg type="sp"/>
            <dgm:shape xmlns:r="http://schemas.openxmlformats.org/officeDocument/2006/relationships" type="round1Rect" r:blip="">
              <dgm:adjLst/>
            </dgm:shape>
            <dgm:choose name="Name11">
              <dgm:if name="Name12" func="var" arg="dir" op="equ" val="norm">
                <dgm:presOf axis="ch ch desOrSelf" ptType="node node node" st="1 2 1" cnt="1 1 0"/>
              </dgm:if>
              <dgm:else name="Name13">
                <dgm:presOf axis="ch ch desOrSelf" ptType="node node node" st="1 1 1" cnt="1 1 0"/>
              </dgm:else>
            </dgm:choose>
            <dgm:constrLst/>
            <dgm:ruleLst/>
          </dgm:layoutNode>
          <dgm:layoutNode name="tile2text" styleLbl="node1">
            <dgm:varLst>
              <dgm:chMax val="0"/>
              <dgm:chPref val="0"/>
              <dgm:bulletEnabled val="1"/>
            </dgm:varLst>
            <dgm:choose name="Name14">
              <dgm:if name="Name15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16">
                <dgm:alg type="tx"/>
              </dgm:else>
            </dgm:choose>
            <dgm:shape xmlns:r="http://schemas.openxmlformats.org/officeDocument/2006/relationships" type="rect" r:blip="" hideGeom="1">
              <dgm:adjLst/>
            </dgm:shape>
            <dgm:choose name="Name17">
              <dgm:if name="Name18" func="var" arg="dir" op="equ" val="norm">
                <dgm:presOf axis="ch ch desOrSelf" ptType="node node node" st="1 2 1" cnt="1 1 0"/>
              </dgm:if>
              <dgm:else name="Name19">
                <dgm:presOf axis="ch ch desOrSelf" ptType="node node node" st="1 1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3" styleLbl="node1">
            <dgm:alg type="sp"/>
            <dgm:shape xmlns:r="http://schemas.openxmlformats.org/officeDocument/2006/relationships" rot="180" type="round1Rect" r:blip="">
              <dgm:adjLst/>
            </dgm:shape>
            <dgm:choose name="Name20">
              <dgm:if name="Name21" func="var" arg="dir" op="equ" val="norm">
                <dgm:presOf axis="ch ch desOrSelf" ptType="node node node" st="1 3 1" cnt="1 1 0"/>
              </dgm:if>
              <dgm:else name="Name22">
                <dgm:presOf axis="ch ch desOrSelf" ptType="node node node" st="1 4 1" cnt="1 1 0"/>
              </dgm:else>
            </dgm:choose>
            <dgm:constrLst/>
            <dgm:ruleLst/>
          </dgm:layoutNode>
          <dgm:layoutNode name="tile3text" styleLbl="node1">
            <dgm:varLst>
              <dgm:chMax val="0"/>
              <dgm:chPref val="0"/>
              <dgm:bulletEnabled val="1"/>
            </dgm:varLst>
            <dgm:choose name="Name23">
              <dgm:if name="Name24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25">
                <dgm:alg type="tx"/>
              </dgm:else>
            </dgm:choose>
            <dgm:shape xmlns:r="http://schemas.openxmlformats.org/officeDocument/2006/relationships" rot="180" type="rect" r:blip="" hideGeom="1">
              <dgm:adjLst/>
            </dgm:shape>
            <dgm:choose name="Name26">
              <dgm:if name="Name27" func="var" arg="dir" op="equ" val="norm">
                <dgm:presOf axis="ch ch desOrSelf" ptType="node node node" st="1 3 1" cnt="1 1 0"/>
              </dgm:if>
              <dgm:else name="Name28">
                <dgm:presOf axis="ch ch desOrSelf" ptType="node node node" st="1 4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4" styleLbl="node1">
            <dgm:alg type="sp"/>
            <dgm:shape xmlns:r="http://schemas.openxmlformats.org/officeDocument/2006/relationships" rot="90" type="round1Rect" r:blip="">
              <dgm:adjLst/>
            </dgm:shape>
            <dgm:choose name="Name29">
              <dgm:if name="Name30" func="var" arg="dir" op="equ" val="norm">
                <dgm:presOf axis="ch ch desOrSelf" ptType="node node node" st="1 4 1" cnt="1 1 0"/>
              </dgm:if>
              <dgm:else name="Name31">
                <dgm:presOf axis="ch ch desOrSelf" ptType="node node node" st="1 3 1" cnt="1 1 0"/>
              </dgm:else>
            </dgm:choose>
            <dgm:constrLst/>
            <dgm:ruleLst/>
          </dgm:layoutNode>
          <dgm:layoutNode name="tile4text" styleLbl="node1">
            <dgm:varLst>
              <dgm:chMax val="0"/>
              <dgm:chPref val="0"/>
              <dgm:bulletEnabled val="1"/>
            </dgm:varLst>
            <dgm:choose name="Name32">
              <dgm:if name="Name33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34">
                <dgm:alg type="tx"/>
              </dgm:else>
            </dgm:choose>
            <dgm:shape xmlns:r="http://schemas.openxmlformats.org/officeDocument/2006/relationships" rot="90" type="rect" r:blip="" hideGeom="1">
              <dgm:adjLst/>
            </dgm:shape>
            <dgm:choose name="Name35">
              <dgm:if name="Name36" func="var" arg="dir" op="equ" val="norm">
                <dgm:presOf axis="ch ch desOrSelf" ptType="node node node" st="1 4 1" cnt="1 1 0"/>
              </dgm:if>
              <dgm:else name="Name37">
                <dgm:presOf axis="ch ch desOrSelf" ptType="node node node" st="1 3 1" cnt="1 1 0"/>
              </dgm:else>
            </dgm:choose>
            <dgm:constrLst/>
            <dgm:ruleLst>
              <dgm:rule type="primFontSz" val="5" fact="NaN" max="NaN"/>
            </dgm:ruleLst>
          </dgm:layoutNode>
        </dgm:layoutNode>
        <dgm:layoutNode name="centerTile" styleLbl="fgShp">
          <dgm:varLst>
            <dgm:chMax val="0"/>
            <dgm:chPref val="0"/>
          </dgm:varLst>
          <dgm:alg type="tx"/>
          <dgm:shape xmlns:r="http://schemas.openxmlformats.org/officeDocument/2006/relationships" type="roundRect" r:blip="">
            <dgm:adjLst/>
          </dgm:shape>
          <dgm:presOf axis="ch" ptType="node" cnt="1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38"/>
    </dgm:choose>
  </dgm:layoutNode>
</dgm:layoutDef>
</file>

<file path=xl/diagrams/layout5.xml><?xml version="1.0" encoding="utf-8"?>
<dgm:layoutDef xmlns:dgm="http://schemas.openxmlformats.org/drawingml/2006/diagram" xmlns:a="http://schemas.openxmlformats.org/drawingml/2006/main" uniqueId="urn:microsoft.com/office/officeart/2005/8/layout/matrix1">
  <dgm:title val=""/>
  <dgm:desc val=""/>
  <dgm:catLst>
    <dgm:cat type="matrix" pri="2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3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3" destOrd="0"/>
      </dgm:cxnLst>
      <dgm:bg/>
      <dgm:whole/>
    </dgm:dataModel>
  </dgm:clrData>
  <dgm:layoutNode name="diagram">
    <dgm:varLst>
      <dgm:chMax val="1"/>
      <dgm:dir/>
      <dgm:animLvl val="ctr"/>
      <dgm:resizeHandles val="exact"/>
    </dgm:varLst>
    <dgm:alg type="composite"/>
    <dgm:shape xmlns:r="http://schemas.openxmlformats.org/officeDocument/2006/relationships" r:blip="">
      <dgm:adjLst/>
    </dgm:shape>
    <dgm:presOf/>
    <dgm:constrLst>
      <dgm:constr type="ctrX" for="ch" forName="matrix" refType="w" fact="0.5"/>
      <dgm:constr type="ctrY" for="ch" forName="matrix" refType="h" fact="0.5"/>
      <dgm:constr type="w" for="ch" forName="matrix" refType="w"/>
      <dgm:constr type="h" for="ch" forName="matrix" refType="h"/>
      <dgm:constr type="ctrX" for="ch" forName="centerTile" refType="w" fact="0.5"/>
      <dgm:constr type="ctrY" for="ch" forName="centerTile" refType="h" fact="0.5"/>
      <dgm:constr type="w" for="ch" forName="centerTile" refType="w" fact="0.3"/>
      <dgm:constr type="h" for="ch" forName="centerTile" refType="h" fact="0.25"/>
      <dgm:constr type="primFontSz" for="des" ptType="node" op="equ" val="65"/>
    </dgm:constrLst>
    <dgm:ruleLst/>
    <dgm:choose name="Name0">
      <dgm:if name="Name1" axis="ch" ptType="node" func="cnt" op="gte" val="1">
        <dgm:layoutNode name="matrix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l" for="ch" forName="tile1"/>
            <dgm:constr type="t" for="ch" forName="tile1"/>
            <dgm:constr type="r" for="ch" forName="tile1" refType="w" fact="0.5"/>
            <dgm:constr type="b" for="ch" forName="tile1" refType="h" fact="0.5"/>
            <dgm:constr type="l" for="ch" forName="tile1text" refType="l" refFor="ch" refForName="tile1"/>
            <dgm:constr type="t" for="ch" forName="tile1text" refType="t" refFor="ch" refForName="tile1"/>
            <dgm:constr type="w" for="ch" forName="tile1text" refType="w" refFor="ch" refForName="tile1"/>
            <dgm:constr type="h" for="ch" forName="tile1text" refType="h" refFor="ch" refForName="tile1" fact="0.75"/>
            <dgm:constr type="r" for="ch" forName="tile2" refType="w"/>
            <dgm:constr type="t" for="ch" forName="tile2"/>
            <dgm:constr type="l" for="ch" forName="tile2" refType="w" fact="0.5"/>
            <dgm:constr type="b" for="ch" forName="tile2" refType="h" fact="0.5"/>
            <dgm:constr type="r" for="ch" forName="tile2text" refType="r" refFor="ch" refForName="tile2"/>
            <dgm:constr type="t" for="ch" forName="tile2text" refType="t" refFor="ch" refForName="tile2"/>
            <dgm:constr type="w" for="ch" forName="tile2text" refType="w" refFor="ch" refForName="tile2"/>
            <dgm:constr type="h" for="ch" forName="tile2text" refType="h" refFor="ch" refForName="tile2" fact="0.75"/>
            <dgm:constr type="l" for="ch" forName="tile3"/>
            <dgm:constr type="b" for="ch" forName="tile3" refType="h"/>
            <dgm:constr type="r" for="ch" forName="tile3" refType="w" fact="0.5"/>
            <dgm:constr type="t" for="ch" forName="tile3" refType="h" fact="0.5"/>
            <dgm:constr type="l" for="ch" forName="tile3text" refType="l" refFor="ch" refForName="tile3"/>
            <dgm:constr type="b" for="ch" forName="tile3text" refType="b" refFor="ch" refForName="tile3"/>
            <dgm:constr type="w" for="ch" forName="tile3text" refType="w" refFor="ch" refForName="tile3"/>
            <dgm:constr type="h" for="ch" forName="tile3text" refType="h" refFor="ch" refForName="tile3" fact="0.75"/>
            <dgm:constr type="r" for="ch" forName="tile4" refType="w"/>
            <dgm:constr type="b" for="ch" forName="tile4" refType="h"/>
            <dgm:constr type="l" for="ch" forName="tile4" refType="w" fact="0.5"/>
            <dgm:constr type="t" for="ch" forName="tile4" refType="h" fact="0.5"/>
            <dgm:constr type="r" for="ch" forName="tile4text" refType="r" refFor="ch" refForName="tile4"/>
            <dgm:constr type="b" for="ch" forName="tile4text" refType="b" refFor="ch" refForName="tile4"/>
            <dgm:constr type="w" for="ch" forName="tile4text" refType="w" refFor="ch" refForName="tile4"/>
            <dgm:constr type="h" for="ch" forName="tile4text" refType="h" refFor="ch" refForName="tile4" fact="0.75"/>
          </dgm:constrLst>
          <dgm:ruleLst/>
          <dgm:layoutNode name="tile1" styleLbl="node1">
            <dgm:alg type="sp"/>
            <dgm:shape xmlns:r="http://schemas.openxmlformats.org/officeDocument/2006/relationships" rot="270" type="round1Rect" r:blip="">
              <dgm:adjLst/>
            </dgm:shape>
            <dgm:choose name="Name2">
              <dgm:if name="Name3" func="var" arg="dir" op="equ" val="norm">
                <dgm:presOf axis="ch ch desOrSelf" ptType="node node node" st="1 1 1" cnt="1 1 0"/>
              </dgm:if>
              <dgm:else name="Name4">
                <dgm:presOf axis="ch ch desOrSelf" ptType="node node node" st="1 2 1" cnt="1 1 0"/>
              </dgm:else>
            </dgm:choose>
            <dgm:constrLst/>
            <dgm:ruleLst/>
          </dgm:layoutNode>
          <dgm:layoutNode name="tile1text" styleLbl="node1">
            <dgm:varLst>
              <dgm:chMax val="0"/>
              <dgm:chPref val="0"/>
              <dgm:bulletEnabled val="1"/>
            </dgm:varLst>
            <dgm:choose name="Name5">
              <dgm:if name="Name6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7">
                <dgm:alg type="tx"/>
              </dgm:else>
            </dgm:choose>
            <dgm:shape xmlns:r="http://schemas.openxmlformats.org/officeDocument/2006/relationships" rot="270" type="rect" r:blip="" hideGeom="1">
              <dgm:adjLst>
                <dgm:adj idx="1" val="0.2"/>
              </dgm:adjLst>
            </dgm:shape>
            <dgm:choose name="Name8">
              <dgm:if name="Name9" func="var" arg="dir" op="equ" val="norm">
                <dgm:presOf axis="ch ch desOrSelf" ptType="node node node" st="1 1 1" cnt="1 1 0"/>
              </dgm:if>
              <dgm:else name="Name10">
                <dgm:presOf axis="ch ch desOrSelf" ptType="node node node" st="1 2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2" styleLbl="node1">
            <dgm:alg type="sp"/>
            <dgm:shape xmlns:r="http://schemas.openxmlformats.org/officeDocument/2006/relationships" type="round1Rect" r:blip="">
              <dgm:adjLst/>
            </dgm:shape>
            <dgm:choose name="Name11">
              <dgm:if name="Name12" func="var" arg="dir" op="equ" val="norm">
                <dgm:presOf axis="ch ch desOrSelf" ptType="node node node" st="1 2 1" cnt="1 1 0"/>
              </dgm:if>
              <dgm:else name="Name13">
                <dgm:presOf axis="ch ch desOrSelf" ptType="node node node" st="1 1 1" cnt="1 1 0"/>
              </dgm:else>
            </dgm:choose>
            <dgm:constrLst/>
            <dgm:ruleLst/>
          </dgm:layoutNode>
          <dgm:layoutNode name="tile2text" styleLbl="node1">
            <dgm:varLst>
              <dgm:chMax val="0"/>
              <dgm:chPref val="0"/>
              <dgm:bulletEnabled val="1"/>
            </dgm:varLst>
            <dgm:choose name="Name14">
              <dgm:if name="Name15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16">
                <dgm:alg type="tx"/>
              </dgm:else>
            </dgm:choose>
            <dgm:shape xmlns:r="http://schemas.openxmlformats.org/officeDocument/2006/relationships" type="rect" r:blip="" hideGeom="1">
              <dgm:adjLst/>
            </dgm:shape>
            <dgm:choose name="Name17">
              <dgm:if name="Name18" func="var" arg="dir" op="equ" val="norm">
                <dgm:presOf axis="ch ch desOrSelf" ptType="node node node" st="1 2 1" cnt="1 1 0"/>
              </dgm:if>
              <dgm:else name="Name19">
                <dgm:presOf axis="ch ch desOrSelf" ptType="node node node" st="1 1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3" styleLbl="node1">
            <dgm:alg type="sp"/>
            <dgm:shape xmlns:r="http://schemas.openxmlformats.org/officeDocument/2006/relationships" rot="180" type="round1Rect" r:blip="">
              <dgm:adjLst/>
            </dgm:shape>
            <dgm:choose name="Name20">
              <dgm:if name="Name21" func="var" arg="dir" op="equ" val="norm">
                <dgm:presOf axis="ch ch desOrSelf" ptType="node node node" st="1 3 1" cnt="1 1 0"/>
              </dgm:if>
              <dgm:else name="Name22">
                <dgm:presOf axis="ch ch desOrSelf" ptType="node node node" st="1 4 1" cnt="1 1 0"/>
              </dgm:else>
            </dgm:choose>
            <dgm:constrLst/>
            <dgm:ruleLst/>
          </dgm:layoutNode>
          <dgm:layoutNode name="tile3text" styleLbl="node1">
            <dgm:varLst>
              <dgm:chMax val="0"/>
              <dgm:chPref val="0"/>
              <dgm:bulletEnabled val="1"/>
            </dgm:varLst>
            <dgm:choose name="Name23">
              <dgm:if name="Name24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25">
                <dgm:alg type="tx"/>
              </dgm:else>
            </dgm:choose>
            <dgm:shape xmlns:r="http://schemas.openxmlformats.org/officeDocument/2006/relationships" rot="180" type="rect" r:blip="" hideGeom="1">
              <dgm:adjLst/>
            </dgm:shape>
            <dgm:choose name="Name26">
              <dgm:if name="Name27" func="var" arg="dir" op="equ" val="norm">
                <dgm:presOf axis="ch ch desOrSelf" ptType="node node node" st="1 3 1" cnt="1 1 0"/>
              </dgm:if>
              <dgm:else name="Name28">
                <dgm:presOf axis="ch ch desOrSelf" ptType="node node node" st="1 4 1" cnt="1 1 0"/>
              </dgm:else>
            </dgm:choose>
            <dgm:constrLst/>
            <dgm:ruleLst>
              <dgm:rule type="primFontSz" val="5" fact="NaN" max="NaN"/>
            </dgm:ruleLst>
          </dgm:layoutNode>
          <dgm:layoutNode name="tile4" styleLbl="node1">
            <dgm:alg type="sp"/>
            <dgm:shape xmlns:r="http://schemas.openxmlformats.org/officeDocument/2006/relationships" rot="90" type="round1Rect" r:blip="">
              <dgm:adjLst/>
            </dgm:shape>
            <dgm:choose name="Name29">
              <dgm:if name="Name30" func="var" arg="dir" op="equ" val="norm">
                <dgm:presOf axis="ch ch desOrSelf" ptType="node node node" st="1 4 1" cnt="1 1 0"/>
              </dgm:if>
              <dgm:else name="Name31">
                <dgm:presOf axis="ch ch desOrSelf" ptType="node node node" st="1 3 1" cnt="1 1 0"/>
              </dgm:else>
            </dgm:choose>
            <dgm:constrLst/>
            <dgm:ruleLst/>
          </dgm:layoutNode>
          <dgm:layoutNode name="tile4text" styleLbl="node1">
            <dgm:varLst>
              <dgm:chMax val="0"/>
              <dgm:chPref val="0"/>
              <dgm:bulletEnabled val="1"/>
            </dgm:varLst>
            <dgm:choose name="Name32">
              <dgm:if name="Name33" axis="root des" func="maxDepth" op="gte" val="3">
                <dgm:alg type="tx">
                  <dgm:param type="txAnchorVert" val="t"/>
                  <dgm:param type="parTxLTRAlign" val="l"/>
                  <dgm:param type="parTxRTLAlign" val="r"/>
                </dgm:alg>
              </dgm:if>
              <dgm:else name="Name34">
                <dgm:alg type="tx"/>
              </dgm:else>
            </dgm:choose>
            <dgm:shape xmlns:r="http://schemas.openxmlformats.org/officeDocument/2006/relationships" rot="90" type="rect" r:blip="" hideGeom="1">
              <dgm:adjLst/>
            </dgm:shape>
            <dgm:choose name="Name35">
              <dgm:if name="Name36" func="var" arg="dir" op="equ" val="norm">
                <dgm:presOf axis="ch ch desOrSelf" ptType="node node node" st="1 4 1" cnt="1 1 0"/>
              </dgm:if>
              <dgm:else name="Name37">
                <dgm:presOf axis="ch ch desOrSelf" ptType="node node node" st="1 3 1" cnt="1 1 0"/>
              </dgm:else>
            </dgm:choose>
            <dgm:constrLst/>
            <dgm:ruleLst>
              <dgm:rule type="primFontSz" val="5" fact="NaN" max="NaN"/>
            </dgm:ruleLst>
          </dgm:layoutNode>
        </dgm:layoutNode>
        <dgm:layoutNode name="centerTile" styleLbl="fgShp">
          <dgm:varLst>
            <dgm:chMax val="0"/>
            <dgm:chPref val="0"/>
          </dgm:varLst>
          <dgm:alg type="tx"/>
          <dgm:shape xmlns:r="http://schemas.openxmlformats.org/officeDocument/2006/relationships" type="roundRect" r:blip="">
            <dgm:adjLst/>
          </dgm:shape>
          <dgm:presOf axis="ch" ptType="node" cnt="1"/>
          <dgm:constrLst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38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2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3d2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3d2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4.xml><?xml version="1.0" encoding="utf-8"?>
<dgm:styleDef xmlns:dgm="http://schemas.openxmlformats.org/drawingml/2006/diagram" xmlns:a="http://schemas.openxmlformats.org/drawingml/2006/main" uniqueId="urn:microsoft.com/office/officeart/2005/8/quickstyle/3d2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5.xml><?xml version="1.0" encoding="utf-8"?>
<dgm:styleDef xmlns:dgm="http://schemas.openxmlformats.org/drawingml/2006/diagram" xmlns:a="http://schemas.openxmlformats.org/drawingml/2006/main" uniqueId="urn:microsoft.com/office/officeart/2005/8/quickstyle/3d2">
  <dgm:title val=""/>
  <dgm:desc val=""/>
  <dgm:catLst>
    <dgm:cat type="3D" pri="11200"/>
  </dgm:catLst>
  <dgm:scene3d>
    <a:camera prst="orthographicFront"/>
    <a:lightRig rig="threePt" dir="t"/>
  </dgm:scene3d>
  <dgm:styleLbl name="node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1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tx1"/>
      </a:fontRef>
    </dgm:style>
  </dgm:styleLbl>
  <dgm:styleLbl name="aling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>
        <a:rot lat="0" lon="0" rev="7500000"/>
      </a:lightRig>
    </dgm:scene3d>
    <dgm:sp3d z="2540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>
        <a:rot lat="0" lon="0" rev="7500000"/>
      </a:lightRig>
    </dgm:scene3d>
    <dgm:sp3d z="-152400" extrusionH="63500" contourW="12700" prstMaterial="matte">
      <a:contourClr>
        <a:schemeClr val="lt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>
        <a:rot lat="0" lon="0" rev="7500000"/>
      </a:lightRig>
    </dgm:scene3d>
    <dgm:sp3d z="-700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>
        <a:rot lat="0" lon="0" rev="7500000"/>
      </a:lightRig>
    </dgm:scene3d>
    <dgm:sp3d z="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>
        <a:rot lat="0" lon="0" rev="7500000"/>
      </a:lightRig>
    </dgm:scene3d>
    <dgm:sp3d z="-152400" extrusionH="63500" prstMaterial="matte">
      <a:bevelT w="25400" h="63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>
        <a:rot lat="0" lon="0" rev="7500000"/>
      </a:lightRig>
    </dgm:scene3d>
    <dgm:sp3d z="127000" prstMaterial="matte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</dgm:sp3d>
    <dgm:txPr/>
    <dgm:style>
      <a:lnRef idx="0">
        <a:scrgbClr r="0" g="0" b="0"/>
      </a:lnRef>
      <a:fillRef idx="3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>
        <a:rot lat="0" lon="0" rev="7500000"/>
      </a:lightRig>
    </dgm:scene3d>
    <dgm:sp3d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>
        <a:rot lat="0" lon="0" rev="7500000"/>
      </a:lightRig>
    </dgm:scene3d>
    <dgm:sp3d z="60000" prstMaterial="flat">
      <a:bevelT w="120900" h="88900"/>
    </dgm:sp3d>
    <dgm:txPr/>
    <dgm:style>
      <a:lnRef idx="0">
        <a:scrgbClr r="0" g="0" b="0"/>
      </a:lnRef>
      <a:fillRef idx="3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>
        <a:rot lat="0" lon="0" rev="7500000"/>
      </a:lightRig>
    </dgm:scene3d>
    <dgm:sp3d z="-40000" prstMaterial="matte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>
        <a:rot lat="0" lon="0" rev="7500000"/>
      </a:lightRig>
    </dgm:scene3d>
    <dgm:sp3d extrusionH="190500" prstMaterial="dkEdge">
      <a:bevelT w="13540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>
        <a:rot lat="0" lon="0" rev="7500000"/>
      </a:lightRig>
    </dgm:scene3d>
    <dgm:sp3d prstMaterial="plastic">
      <a:bevelT w="127000" h="35400"/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24450" h="1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0800" h="190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BgAcc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>
        <a:rot lat="0" lon="0" rev="7500000"/>
      </a:lightRig>
    </dgm:scene3d>
    <dgm:sp3d extrusionH="190500" prstMaterial="dkEdge">
      <a:bevelT w="120650" h="38100" prst="relaxedInset"/>
      <a:bevelB w="120650" h="571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>
        <a:rot lat="0" lon="0" rev="7500000"/>
      </a:lightRig>
    </dgm:scene3d>
    <dgm:sp3d z="-152400" extrusionH="63500" prstMaterial="dkEdge">
      <a:bevelT w="14445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>
        <a:rot lat="0" lon="0" rev="7500000"/>
      </a:lightRig>
    </dgm:scene3d>
    <dgm:sp3d z="152400" extrusionH="63500" prstMaterial="dkEdge">
      <a:bevelT w="125400" h="36350" prst="relaxedInset"/>
      <a:contourClr>
        <a:schemeClr val="bg1"/>
      </a:contourClr>
    </dgm:sp3d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>
        <a:rot lat="0" lon="0" rev="7500000"/>
      </a:lightRig>
    </dgm:scene3d>
    <dgm:sp3d z="-152400" extrusionH="63500" prstMaterial="matte">
      <a:bevelT w="144450" h="6350" prst="relaxedInset"/>
      <a:contourClr>
        <a:schemeClr val="bg1"/>
      </a:contourClr>
    </dgm:sp3d>
    <dgm:txPr/>
    <dgm:style>
      <a:lnRef idx="0">
        <a:scrgbClr r="0" g="0" b="0"/>
      </a:lnRef>
      <a:fillRef idx="3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>
        <a:rot lat="0" lon="0" rev="7500000"/>
      </a:lightRig>
    </dgm:scene3d>
    <dgm:sp3d prstMaterial="plastic">
      <a:bevelT w="127000" h="25400" prst="relaxedInset"/>
      <a:bevelB w="88900" h="121750" prst="angle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trBgShp">
    <dgm:scene3d>
      <a:camera prst="orthographicFront"/>
      <a:lightRig rig="threePt" dir="t"/>
    </dgm:scene3d>
    <dgm:sp3d z="-152400" prstMaterial="matte"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>
        <a:rot lat="0" lon="0" rev="7500000"/>
      </a:lightRig>
    </dgm:scene3d>
    <dgm:sp3d z="152400" extrusionH="63500" prstMaterial="matte">
      <a:bevelT w="50800" h="19050" prst="relaxedInset"/>
      <a:contourClr>
        <a:schemeClr val="bg1"/>
      </a:contourClr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3" Type="http://schemas.openxmlformats.org/officeDocument/2006/relationships/diagramQuickStyle" Target="../diagrams/quickStyle1.xml"/><Relationship Id="rId7" Type="http://schemas.openxmlformats.org/officeDocument/2006/relationships/chart" Target="../charts/chart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2.pn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6" Type="http://schemas.openxmlformats.org/officeDocument/2006/relationships/image" Target="../media/image2.png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3.xml"/><Relationship Id="rId7" Type="http://schemas.openxmlformats.org/officeDocument/2006/relationships/image" Target="../media/image2.png"/><Relationship Id="rId2" Type="http://schemas.openxmlformats.org/officeDocument/2006/relationships/diagramLayout" Target="../diagrams/layout3.xml"/><Relationship Id="rId1" Type="http://schemas.openxmlformats.org/officeDocument/2006/relationships/diagramData" Target="../diagrams/data3.xml"/><Relationship Id="rId6" Type="http://schemas.openxmlformats.org/officeDocument/2006/relationships/image" Target="../media/image3.emf"/><Relationship Id="rId5" Type="http://schemas.microsoft.com/office/2007/relationships/diagramDrawing" Target="../diagrams/drawing3.xml"/><Relationship Id="rId4" Type="http://schemas.openxmlformats.org/officeDocument/2006/relationships/diagramColors" Target="../diagrams/colors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4.xml"/><Relationship Id="rId7" Type="http://schemas.openxmlformats.org/officeDocument/2006/relationships/image" Target="../media/image2.png"/><Relationship Id="rId2" Type="http://schemas.openxmlformats.org/officeDocument/2006/relationships/diagramLayout" Target="../diagrams/layout4.xml"/><Relationship Id="rId1" Type="http://schemas.openxmlformats.org/officeDocument/2006/relationships/diagramData" Target="../diagrams/data4.xml"/><Relationship Id="rId6" Type="http://schemas.openxmlformats.org/officeDocument/2006/relationships/image" Target="../media/image5.emf"/><Relationship Id="rId5" Type="http://schemas.microsoft.com/office/2007/relationships/diagramDrawing" Target="../diagrams/drawing4.xml"/><Relationship Id="rId4" Type="http://schemas.openxmlformats.org/officeDocument/2006/relationships/diagramColors" Target="../diagrams/colors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5.xml"/><Relationship Id="rId7" Type="http://schemas.openxmlformats.org/officeDocument/2006/relationships/image" Target="../media/image7.emf"/><Relationship Id="rId2" Type="http://schemas.openxmlformats.org/officeDocument/2006/relationships/diagramLayout" Target="../diagrams/layout5.xml"/><Relationship Id="rId1" Type="http://schemas.openxmlformats.org/officeDocument/2006/relationships/diagramData" Target="../diagrams/data5.xml"/><Relationship Id="rId6" Type="http://schemas.openxmlformats.org/officeDocument/2006/relationships/image" Target="../media/image2.png"/><Relationship Id="rId5" Type="http://schemas.microsoft.com/office/2007/relationships/diagramDrawing" Target="../diagrams/drawing5.xml"/><Relationship Id="rId4" Type="http://schemas.openxmlformats.org/officeDocument/2006/relationships/diagramColors" Target="../diagrams/colors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370728</xdr:colOff>
      <xdr:row>10</xdr:row>
      <xdr:rowOff>158627</xdr:rowOff>
    </xdr:from>
    <xdr:to>
      <xdr:col>9</xdr:col>
      <xdr:colOff>1485900</xdr:colOff>
      <xdr:row>13</xdr:row>
      <xdr:rowOff>62234</xdr:rowOff>
    </xdr:to>
    <xdr:sp macro="" textlink="">
      <xdr:nvSpPr>
        <xdr:cNvPr id="11" name="Freccia a destr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066928" y="3606677"/>
          <a:ext cx="1115172" cy="503682"/>
        </a:xfrm>
        <a:prstGeom prst="rightArrow">
          <a:avLst/>
        </a:prstGeom>
        <a:ln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l"/>
          <a:r>
            <a:rPr lang="it-IT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Logo</a:t>
          </a:r>
          <a:r>
            <a:rPr lang="it-IT" sz="11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studio</a:t>
          </a:r>
          <a:endParaRPr lang="it-IT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3</xdr:col>
      <xdr:colOff>8777</xdr:colOff>
      <xdr:row>90</xdr:row>
      <xdr:rowOff>8591</xdr:rowOff>
    </xdr:from>
    <xdr:ext cx="5681383" cy="974911"/>
    <xdr:sp macro="" textlink="">
      <xdr:nvSpPr>
        <xdr:cNvPr id="15" name="Rettangolo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491956" y="16024198"/>
          <a:ext cx="5681383" cy="97491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it-IT" sz="28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IPOTESI DI FINANZIAMENTO </a:t>
          </a:r>
        </a:p>
        <a:p>
          <a:pPr algn="l"/>
          <a:r>
            <a:rPr lang="it-IT" sz="28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(MEDIANTE ISTITUTO DI CREDITO)</a:t>
          </a:r>
        </a:p>
      </xdr:txBody>
    </xdr:sp>
    <xdr:clientData/>
  </xdr:oneCellAnchor>
  <xdr:twoCellAnchor>
    <xdr:from>
      <xdr:col>9</xdr:col>
      <xdr:colOff>429473</xdr:colOff>
      <xdr:row>3</xdr:row>
      <xdr:rowOff>148770</xdr:rowOff>
    </xdr:from>
    <xdr:to>
      <xdr:col>9</xdr:col>
      <xdr:colOff>1112098</xdr:colOff>
      <xdr:row>4</xdr:row>
      <xdr:rowOff>148770</xdr:rowOff>
    </xdr:to>
    <xdr:sp macro="" textlink="TABELLE!A2">
      <xdr:nvSpPr>
        <xdr:cNvPr id="22" name="Rettangolo arrotondato 1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153653" y="729200"/>
          <a:ext cx="682625" cy="193476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39AAAB83-58A9-43E8-A15A-83D683B8A809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VER. 1.0</a:t>
          </a:fld>
          <a:endParaRPr lang="it-IT" sz="40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328893</xdr:colOff>
      <xdr:row>9</xdr:row>
      <xdr:rowOff>124573</xdr:rowOff>
    </xdr:from>
    <xdr:to>
      <xdr:col>17</xdr:col>
      <xdr:colOff>531854</xdr:colOff>
      <xdr:row>17</xdr:row>
      <xdr:rowOff>88491</xdr:rowOff>
    </xdr:to>
    <xdr:graphicFrame macro="">
      <xdr:nvGraphicFramePr>
        <xdr:cNvPr id="29" name="Diagramm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oneCellAnchor>
    <xdr:from>
      <xdr:col>18</xdr:col>
      <xdr:colOff>774700</xdr:colOff>
      <xdr:row>18</xdr:row>
      <xdr:rowOff>60326</xdr:rowOff>
    </xdr:from>
    <xdr:ext cx="1590675" cy="476250"/>
    <xdr:sp macro="" textlink="">
      <xdr:nvSpPr>
        <xdr:cNvPr id="14" name="Rettangol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7078325" y="3489326"/>
          <a:ext cx="1590675" cy="47625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it-IT" sz="20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Manuale d'uso</a:t>
          </a:r>
        </a:p>
      </xdr:txBody>
    </xdr:sp>
    <xdr:clientData/>
  </xdr:oneCellAnchor>
  <xdr:oneCellAnchor>
    <xdr:from>
      <xdr:col>0</xdr:col>
      <xdr:colOff>0</xdr:colOff>
      <xdr:row>1</xdr:row>
      <xdr:rowOff>16535</xdr:rowOff>
    </xdr:from>
    <xdr:ext cx="7410686" cy="809360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207035"/>
          <a:ext cx="7410686" cy="8093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txBody>
        <a:bodyPr wrap="square" lIns="91440" tIns="45720" rIns="91440" bIns="45720">
          <a:noAutofit/>
        </a:bodyPr>
        <a:lstStyle/>
        <a:p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Rottamazione</a:t>
          </a:r>
          <a:r>
            <a:rPr lang="it-IT" sz="3600" b="1" i="1"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Quinquies</a:t>
          </a:r>
        </a:p>
      </xdr:txBody>
    </xdr:sp>
    <xdr:clientData/>
  </xdr:oneCellAnchor>
  <xdr:twoCellAnchor editAs="oneCell">
    <xdr:from>
      <xdr:col>10</xdr:col>
      <xdr:colOff>675555</xdr:colOff>
      <xdr:row>1</xdr:row>
      <xdr:rowOff>56028</xdr:rowOff>
    </xdr:from>
    <xdr:to>
      <xdr:col>13</xdr:col>
      <xdr:colOff>390054</xdr:colOff>
      <xdr:row>4</xdr:row>
      <xdr:rowOff>147809</xdr:rowOff>
    </xdr:to>
    <xdr:pic>
      <xdr:nvPicPr>
        <xdr:cNvPr id="8" name="Immagine 7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1126" y="237457"/>
          <a:ext cx="2234222" cy="63606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300038</xdr:colOff>
          <xdr:row>0</xdr:row>
          <xdr:rowOff>90488</xdr:rowOff>
        </xdr:from>
        <xdr:to>
          <xdr:col>21</xdr:col>
          <xdr:colOff>176213</xdr:colOff>
          <xdr:row>17</xdr:row>
          <xdr:rowOff>185738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10</xdr:col>
      <xdr:colOff>257736</xdr:colOff>
      <xdr:row>10</xdr:row>
      <xdr:rowOff>33618</xdr:rowOff>
    </xdr:from>
    <xdr:to>
      <xdr:col>12</xdr:col>
      <xdr:colOff>711824</xdr:colOff>
      <xdr:row>13</xdr:row>
      <xdr:rowOff>91782</xdr:rowOff>
    </xdr:to>
    <xdr:pic>
      <xdr:nvPicPr>
        <xdr:cNvPr id="4" name="Immagine 3" descr="Immagine che contiene testo&#10;&#10;Descrizione generata automaticamente">
          <a:extLst>
            <a:ext uri="{FF2B5EF4-FFF2-40B4-BE49-F238E27FC236}">
              <a16:creationId xmlns:a16="http://schemas.microsoft.com/office/drawing/2014/main" id="{1561CF10-9BFE-4DAC-AF76-F4298114D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5383" y="1961030"/>
          <a:ext cx="2112558" cy="663281"/>
        </a:xfrm>
        <a:prstGeom prst="rect">
          <a:avLst/>
        </a:prstGeom>
      </xdr:spPr>
    </xdr:pic>
    <xdr:clientData/>
  </xdr:twoCellAnchor>
  <xdr:twoCellAnchor>
    <xdr:from>
      <xdr:col>8</xdr:col>
      <xdr:colOff>905061</xdr:colOff>
      <xdr:row>29</xdr:row>
      <xdr:rowOff>366058</xdr:rowOff>
    </xdr:from>
    <xdr:to>
      <xdr:col>12</xdr:col>
      <xdr:colOff>433294</xdr:colOff>
      <xdr:row>46</xdr:row>
      <xdr:rowOff>22412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C2F1B33-3C70-440B-AD68-65AD96165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642470</xdr:colOff>
      <xdr:row>29</xdr:row>
      <xdr:rowOff>351118</xdr:rowOff>
    </xdr:from>
    <xdr:to>
      <xdr:col>17</xdr:col>
      <xdr:colOff>657410</xdr:colOff>
      <xdr:row>46</xdr:row>
      <xdr:rowOff>37353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BE6D4208-4EA1-4E65-916B-41400FCA1C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46952" y="7214833"/>
              <a:ext cx="4900313" cy="3604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462803</xdr:colOff>
      <xdr:row>7</xdr:row>
      <xdr:rowOff>12327</xdr:rowOff>
    </xdr:from>
    <xdr:to>
      <xdr:col>13</xdr:col>
      <xdr:colOff>574302</xdr:colOff>
      <xdr:row>14</xdr:row>
      <xdr:rowOff>91889</xdr:rowOff>
    </xdr:to>
    <xdr:sp macro="" textlink="">
      <xdr:nvSpPr>
        <xdr:cNvPr id="5" name="Rettangolo con angoli arrotondati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7361274" y="1345827"/>
          <a:ext cx="3955116" cy="1491503"/>
        </a:xfrm>
        <a:prstGeom prst="roundRect">
          <a:avLst/>
        </a:prstGeom>
        <a:noFill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  <xdr:oneCellAnchor>
    <xdr:from>
      <xdr:col>10</xdr:col>
      <xdr:colOff>811306</xdr:colOff>
      <xdr:row>7</xdr:row>
      <xdr:rowOff>170889</xdr:rowOff>
    </xdr:from>
    <xdr:ext cx="2192991" cy="371475"/>
    <xdr:sp macro="" textlink="">
      <xdr:nvSpPr>
        <xdr:cNvPr id="16" name="Rettangolo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16992467" y="1508925"/>
          <a:ext cx="2192991" cy="3714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l"/>
          <a:r>
            <a:rPr lang="it-IT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Ricerca</a:t>
          </a:r>
          <a:r>
            <a:rPr lang="it-IT" sz="1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codici tributo</a:t>
          </a:r>
          <a:endParaRPr lang="it-IT" sz="1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4</xdr:col>
      <xdr:colOff>557892</xdr:colOff>
      <xdr:row>6</xdr:row>
      <xdr:rowOff>100854</xdr:rowOff>
    </xdr:from>
    <xdr:to>
      <xdr:col>6</xdr:col>
      <xdr:colOff>1192627</xdr:colOff>
      <xdr:row>14</xdr:row>
      <xdr:rowOff>40821</xdr:rowOff>
    </xdr:to>
    <xdr:graphicFrame macro="">
      <xdr:nvGraphicFramePr>
        <xdr:cNvPr id="14" name="Diagramma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3</xdr:col>
      <xdr:colOff>1037920</xdr:colOff>
      <xdr:row>4</xdr:row>
      <xdr:rowOff>2115</xdr:rowOff>
    </xdr:from>
    <xdr:to>
      <xdr:col>4</xdr:col>
      <xdr:colOff>33259</xdr:colOff>
      <xdr:row>5</xdr:row>
      <xdr:rowOff>2115</xdr:rowOff>
    </xdr:to>
    <xdr:sp macro="" textlink="TABELLE!A2">
      <xdr:nvSpPr>
        <xdr:cNvPr id="11" name="Rettangolo arrotondato 1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7120313" y="764115"/>
          <a:ext cx="682625" cy="190500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39AAAB83-58A9-43E8-A15A-83D683B8A809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VER. 1.0</a:t>
          </a:fld>
          <a:endParaRPr lang="it-IT" sz="40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8</xdr:col>
      <xdr:colOff>607519</xdr:colOff>
      <xdr:row>1</xdr:row>
      <xdr:rowOff>78707</xdr:rowOff>
    </xdr:from>
    <xdr:to>
      <xdr:col>9</xdr:col>
      <xdr:colOff>1265607</xdr:colOff>
      <xdr:row>4</xdr:row>
      <xdr:rowOff>177151</xdr:rowOff>
    </xdr:to>
    <xdr:pic>
      <xdr:nvPicPr>
        <xdr:cNvPr id="13" name="Immagine 12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3412" y="260136"/>
          <a:ext cx="2241781" cy="636066"/>
        </a:xfrm>
        <a:prstGeom prst="rect">
          <a:avLst/>
        </a:prstGeom>
      </xdr:spPr>
    </xdr:pic>
    <xdr:clientData/>
  </xdr:twoCellAnchor>
  <xdr:oneCellAnchor>
    <xdr:from>
      <xdr:col>1</xdr:col>
      <xdr:colOff>81643</xdr:colOff>
      <xdr:row>0</xdr:row>
      <xdr:rowOff>122464</xdr:rowOff>
    </xdr:from>
    <xdr:ext cx="7650416" cy="809360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94555" y="122464"/>
          <a:ext cx="7650416" cy="8093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txBody>
        <a:bodyPr wrap="square" lIns="91440" tIns="45720" rIns="91440" bIns="45720">
          <a:noAutofit/>
        </a:bodyPr>
        <a:lstStyle/>
        <a:p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Rottamazione</a:t>
          </a:r>
          <a:r>
            <a:rPr lang="it-IT" sz="3600" b="1" i="1"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Quinquies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728382</xdr:colOff>
      <xdr:row>6</xdr:row>
      <xdr:rowOff>100852</xdr:rowOff>
    </xdr:from>
    <xdr:to>
      <xdr:col>8</xdr:col>
      <xdr:colOff>699570</xdr:colOff>
      <xdr:row>14</xdr:row>
      <xdr:rowOff>56029</xdr:rowOff>
    </xdr:to>
    <xdr:graphicFrame macro="">
      <xdr:nvGraphicFramePr>
        <xdr:cNvPr id="10" name="Diagramma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766358</xdr:colOff>
          <xdr:row>5</xdr:row>
          <xdr:rowOff>188568</xdr:rowOff>
        </xdr:from>
        <xdr:to>
          <xdr:col>15</xdr:col>
          <xdr:colOff>94005</xdr:colOff>
          <xdr:row>10</xdr:row>
          <xdr:rowOff>142283</xdr:rowOff>
        </xdr:to>
        <xdr:pic>
          <xdr:nvPicPr>
            <xdr:cNvPr id="13" name="Immagine 12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ENU!$K$11:$N$14" spid="_x0000_s3831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1533749" y="1141068"/>
              <a:ext cx="3137647" cy="80682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chemeClr val="bg1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12</xdr:col>
      <xdr:colOff>789480</xdr:colOff>
      <xdr:row>1</xdr:row>
      <xdr:rowOff>72303</xdr:rowOff>
    </xdr:from>
    <xdr:to>
      <xdr:col>15</xdr:col>
      <xdr:colOff>261453</xdr:colOff>
      <xdr:row>4</xdr:row>
      <xdr:rowOff>164084</xdr:rowOff>
    </xdr:to>
    <xdr:pic>
      <xdr:nvPicPr>
        <xdr:cNvPr id="5" name="Immagine 4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0159" y="262803"/>
          <a:ext cx="2111758" cy="663281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</xdr:row>
      <xdr:rowOff>0</xdr:rowOff>
    </xdr:from>
    <xdr:ext cx="8497956" cy="809360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56761" y="190500"/>
          <a:ext cx="8497956" cy="8093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txBody>
        <a:bodyPr wrap="square" lIns="91440" tIns="45720" rIns="91440" bIns="45720">
          <a:noAutofit/>
        </a:bodyPr>
        <a:lstStyle/>
        <a:p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Rottamazione</a:t>
          </a:r>
          <a:r>
            <a:rPr lang="it-IT" sz="3600" b="1" i="1"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Quinquies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347381</xdr:colOff>
      <xdr:row>6</xdr:row>
      <xdr:rowOff>100854</xdr:rowOff>
    </xdr:from>
    <xdr:to>
      <xdr:col>8</xdr:col>
      <xdr:colOff>1136597</xdr:colOff>
      <xdr:row>14</xdr:row>
      <xdr:rowOff>2</xdr:rowOff>
    </xdr:to>
    <xdr:graphicFrame macro="">
      <xdr:nvGraphicFramePr>
        <xdr:cNvPr id="8" name="Diagramma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1098572</xdr:colOff>
          <xdr:row>6</xdr:row>
          <xdr:rowOff>69274</xdr:rowOff>
        </xdr:from>
        <xdr:to>
          <xdr:col>15</xdr:col>
          <xdr:colOff>426219</xdr:colOff>
          <xdr:row>11</xdr:row>
          <xdr:rowOff>24451</xdr:rowOff>
        </xdr:to>
        <xdr:pic>
          <xdr:nvPicPr>
            <xdr:cNvPr id="6" name="Immagine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ENU!$K$11:$N$14" spid="_x0000_s7810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1430396" y="1212274"/>
              <a:ext cx="3137647" cy="80682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8</xdr:col>
      <xdr:colOff>289251</xdr:colOff>
      <xdr:row>3</xdr:row>
      <xdr:rowOff>131452</xdr:rowOff>
    </xdr:from>
    <xdr:to>
      <xdr:col>8</xdr:col>
      <xdr:colOff>971876</xdr:colOff>
      <xdr:row>4</xdr:row>
      <xdr:rowOff>131452</xdr:rowOff>
    </xdr:to>
    <xdr:sp macro="" textlink="TABELLE!A2">
      <xdr:nvSpPr>
        <xdr:cNvPr id="3" name="Rettangolo arrotondato 1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147251" y="702952"/>
          <a:ext cx="682625" cy="190500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39AAAB83-58A9-43E8-A15A-83D683B8A809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VER. 1.0</a:t>
          </a:fld>
          <a:endParaRPr lang="it-IT" sz="40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12</xdr:col>
      <xdr:colOff>571647</xdr:colOff>
      <xdr:row>1</xdr:row>
      <xdr:rowOff>73346</xdr:rowOff>
    </xdr:from>
    <xdr:to>
      <xdr:col>15</xdr:col>
      <xdr:colOff>58462</xdr:colOff>
      <xdr:row>4</xdr:row>
      <xdr:rowOff>165127</xdr:rowOff>
    </xdr:to>
    <xdr:pic>
      <xdr:nvPicPr>
        <xdr:cNvPr id="5" name="Immagine 4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6283" y="263846"/>
          <a:ext cx="2119179" cy="663281"/>
        </a:xfrm>
        <a:prstGeom prst="rect">
          <a:avLst/>
        </a:prstGeom>
      </xdr:spPr>
    </xdr:pic>
    <xdr:clientData/>
  </xdr:twoCellAnchor>
  <xdr:oneCellAnchor>
    <xdr:from>
      <xdr:col>0</xdr:col>
      <xdr:colOff>268940</xdr:colOff>
      <xdr:row>1</xdr:row>
      <xdr:rowOff>0</xdr:rowOff>
    </xdr:from>
    <xdr:ext cx="7814235" cy="809360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68940" y="186765"/>
          <a:ext cx="7814235" cy="8093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txBody>
        <a:bodyPr wrap="square" lIns="91440" tIns="45720" rIns="91440" bIns="45720">
          <a:noAutofit/>
        </a:bodyPr>
        <a:lstStyle/>
        <a:p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Rottamazione</a:t>
          </a:r>
          <a:r>
            <a:rPr lang="it-IT" sz="3600" b="1" i="1"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Quinquies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607919</xdr:colOff>
      <xdr:row>0</xdr:row>
      <xdr:rowOff>175374</xdr:rowOff>
    </xdr:from>
    <xdr:to>
      <xdr:col>7</xdr:col>
      <xdr:colOff>500104</xdr:colOff>
      <xdr:row>8</xdr:row>
      <xdr:rowOff>84606</xdr:rowOff>
    </xdr:to>
    <xdr:graphicFrame macro="">
      <xdr:nvGraphicFramePr>
        <xdr:cNvPr id="7" name="Diagramma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9</xdr:col>
      <xdr:colOff>476251</xdr:colOff>
      <xdr:row>0</xdr:row>
      <xdr:rowOff>175217</xdr:rowOff>
    </xdr:from>
    <xdr:to>
      <xdr:col>11</xdr:col>
      <xdr:colOff>555834</xdr:colOff>
      <xdr:row>4</xdr:row>
      <xdr:rowOff>80233</xdr:rowOff>
    </xdr:to>
    <xdr:pic>
      <xdr:nvPicPr>
        <xdr:cNvPr id="8" name="Immagine 7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58976" y="175217"/>
          <a:ext cx="2356058" cy="66701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</xdr:row>
      <xdr:rowOff>0</xdr:rowOff>
    </xdr:from>
    <xdr:ext cx="8413750" cy="809360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88056" y="370417"/>
          <a:ext cx="8413750" cy="80936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txBody>
        <a:bodyPr wrap="square" lIns="91440" tIns="45720" rIns="91440" bIns="45720">
          <a:noAutofit/>
        </a:bodyPr>
        <a:lstStyle/>
        <a:p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Rottamazione</a:t>
          </a:r>
          <a:r>
            <a:rPr lang="it-IT" sz="3600" b="1" i="1"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Quinquies</a:t>
          </a:r>
        </a:p>
      </xdr:txBody>
    </xdr:sp>
    <xdr:clientData/>
  </xdr:oneCellAnchor>
  <xdr:twoCellAnchor>
    <xdr:from>
      <xdr:col>4</xdr:col>
      <xdr:colOff>519546</xdr:colOff>
      <xdr:row>4</xdr:row>
      <xdr:rowOff>138546</xdr:rowOff>
    </xdr:from>
    <xdr:to>
      <xdr:col>4</xdr:col>
      <xdr:colOff>1202171</xdr:colOff>
      <xdr:row>5</xdr:row>
      <xdr:rowOff>138546</xdr:rowOff>
    </xdr:to>
    <xdr:sp macro="" textlink="TABELLE!A2">
      <xdr:nvSpPr>
        <xdr:cNvPr id="4" name="Rettangolo arrotondato 1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031182" y="900546"/>
          <a:ext cx="682625" cy="190500"/>
        </a:xfrm>
        <a:prstGeom prst="round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fld id="{39AAAB83-58A9-43E8-A15A-83D683B8A809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VER. 1.0</a:t>
          </a:fld>
          <a:endParaRPr lang="it-IT" sz="40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900545</xdr:colOff>
          <xdr:row>5</xdr:row>
          <xdr:rowOff>69273</xdr:rowOff>
        </xdr:from>
        <xdr:to>
          <xdr:col>15</xdr:col>
          <xdr:colOff>56742</xdr:colOff>
          <xdr:row>9</xdr:row>
          <xdr:rowOff>105278</xdr:rowOff>
        </xdr:to>
        <xdr:pic>
          <xdr:nvPicPr>
            <xdr:cNvPr id="5" name="Immagine 4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MENU!$K$11:$N$14" spid="_x0000_s8210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14149820" y="1021773"/>
              <a:ext cx="3137647" cy="806824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ttavelliassociati.sharepoint.com/Clienti/Commercialista%20Telematico/Pubblicati/Controllazienda/Controllazienda%201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i/SMN/BILANCI/Bilancio%202015/Bilancio2015SM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ttavelliassociati.sharepoint.com/Clienti/Commercialista%20Telematico/Pubblicati/Assegnazione%20agevolata/ASSEGNAZIONEBENIAISOCI4.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ttavelliassociati.sharepoint.com/Clienti/Commercialista%20Telematico/Pubblicati/Ravvedimento%20Plus/Ravvedimento%20Plus%207.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attavelliassociati.sharepoint.com/Clienti/Commercialista%20Telematico/Pubblicati/Ravvedimento%20Plus/Ravvedimento%20Plus%205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"/>
      <sheetName val="IMS"/>
      <sheetName val="REL"/>
      <sheetName val="PI"/>
      <sheetName val="C"/>
      <sheetName val="CR"/>
      <sheetName val="AZ"/>
      <sheetName val="SI"/>
      <sheetName val="T"/>
      <sheetName val="CONTATTI"/>
    </sheetNames>
    <sheetDataSet>
      <sheetData sheetId="0" refreshError="1"/>
      <sheetData sheetId="1">
        <row r="11">
          <cell r="J11" t="str">
            <v>Fatturato</v>
          </cell>
          <cell r="O11" t="str">
            <v>Redditività</v>
          </cell>
          <cell r="T11" t="str">
            <v>Flussi di cassa</v>
          </cell>
          <cell r="Y11" t="str">
            <v>Controllo costi</v>
          </cell>
        </row>
        <row r="29">
          <cell r="J29" t="str">
            <v>Sviluppo nuovi clienti e prodotti</v>
          </cell>
          <cell r="O29" t="str">
            <v>Fedeltà</v>
          </cell>
          <cell r="T29" t="str">
            <v>Servizio</v>
          </cell>
          <cell r="Y29" t="str">
            <v>Qualità percepita</v>
          </cell>
        </row>
        <row r="47">
          <cell r="J47" t="str">
            <v>Progettazione</v>
          </cell>
          <cell r="O47" t="str">
            <v>Pianificazione</v>
          </cell>
          <cell r="T47" t="str">
            <v>Produzione/Vendita</v>
          </cell>
          <cell r="Y47" t="str">
            <v>Approvigionamento</v>
          </cell>
        </row>
        <row r="67">
          <cell r="J67" t="str">
            <v>Clima</v>
          </cell>
          <cell r="O67" t="str">
            <v>Formazione</v>
          </cell>
          <cell r="T67" t="str">
            <v>Miglioramento continuo qualità e sicurezza</v>
          </cell>
        </row>
      </sheetData>
      <sheetData sheetId="2" refreshError="1"/>
      <sheetData sheetId="3">
        <row r="10">
          <cell r="A10" t="str">
            <v>id</v>
          </cell>
          <cell r="B10" t="str">
            <v>PSI</v>
          </cell>
          <cell r="C10" t="str">
            <v>id2</v>
          </cell>
          <cell r="D10" t="str">
            <v>Peso PSI</v>
          </cell>
          <cell r="E10" t="str">
            <v>Dimensione</v>
          </cell>
          <cell r="F10" t="str">
            <v>PesoDim</v>
          </cell>
          <cell r="G10" t="str">
            <v>PSA</v>
          </cell>
          <cell r="H10" t="str">
            <v>DESC PSA</v>
          </cell>
          <cell r="I10" t="str">
            <v>Obiettivo Strat.</v>
          </cell>
          <cell r="J10" t="str">
            <v>PESO PSA</v>
          </cell>
          <cell r="K10" t="str">
            <v>PESO TOTALE</v>
          </cell>
          <cell r="L10" t="str">
            <v>Periodicità</v>
          </cell>
          <cell r="M10" t="str">
            <v>OWNER</v>
          </cell>
          <cell r="N10" t="str">
            <v>ANNO N-1</v>
          </cell>
          <cell r="O10" t="str">
            <v>TARGET</v>
          </cell>
          <cell r="P10" t="str">
            <v xml:space="preserve">Scarso </v>
          </cell>
          <cell r="Q10" t="str">
            <v xml:space="preserve">Buono </v>
          </cell>
          <cell r="R10" t="str">
            <v>Ottimo</v>
          </cell>
          <cell r="S10" t="str">
            <v>Inverso</v>
          </cell>
          <cell r="T10">
            <v>1</v>
          </cell>
          <cell r="U10">
            <v>2</v>
          </cell>
          <cell r="V10">
            <v>3</v>
          </cell>
          <cell r="W10">
            <v>4</v>
          </cell>
          <cell r="X10">
            <v>5</v>
          </cell>
          <cell r="Y10">
            <v>6</v>
          </cell>
          <cell r="Z10">
            <v>7</v>
          </cell>
          <cell r="AA10">
            <v>8</v>
          </cell>
          <cell r="AB10">
            <v>9</v>
          </cell>
          <cell r="AC10">
            <v>10</v>
          </cell>
          <cell r="AD10">
            <v>11</v>
          </cell>
          <cell r="AE10">
            <v>12</v>
          </cell>
        </row>
        <row r="11">
          <cell r="A11">
            <v>1</v>
          </cell>
          <cell r="B11" t="str">
            <v>Fatturato</v>
          </cell>
          <cell r="C11">
            <v>1</v>
          </cell>
          <cell r="D11">
            <v>0.35</v>
          </cell>
          <cell r="E11">
            <v>1</v>
          </cell>
          <cell r="F11">
            <v>0.35</v>
          </cell>
          <cell r="G11">
            <v>1</v>
          </cell>
          <cell r="H11" t="str">
            <v>Fatturato</v>
          </cell>
          <cell r="I11" t="str">
            <v>Raggiungere i 10m€ entro il 2020</v>
          </cell>
          <cell r="J11">
            <v>0.2</v>
          </cell>
          <cell r="K11">
            <v>2.4499999999999997E-2</v>
          </cell>
        </row>
        <row r="12">
          <cell r="A12">
            <v>2</v>
          </cell>
          <cell r="B12" t="str">
            <v>Ordinato</v>
          </cell>
          <cell r="C12">
            <v>2</v>
          </cell>
          <cell r="D12">
            <v>0.35</v>
          </cell>
          <cell r="E12">
            <v>1</v>
          </cell>
          <cell r="F12">
            <v>0.35</v>
          </cell>
          <cell r="G12">
            <v>1</v>
          </cell>
          <cell r="H12" t="str">
            <v>Fatturato</v>
          </cell>
          <cell r="I12" t="str">
            <v>Raggiungere i 10m€ entro il 2020</v>
          </cell>
          <cell r="J12">
            <v>0.2</v>
          </cell>
          <cell r="K12">
            <v>2.4499999999999997E-2</v>
          </cell>
        </row>
        <row r="13">
          <cell r="A13">
            <v>3</v>
          </cell>
          <cell r="B13" t="str">
            <v>Settimane in target</v>
          </cell>
          <cell r="C13">
            <v>3</v>
          </cell>
          <cell r="D13">
            <v>0.3</v>
          </cell>
          <cell r="E13">
            <v>1</v>
          </cell>
          <cell r="F13">
            <v>0.35</v>
          </cell>
          <cell r="G13">
            <v>1</v>
          </cell>
          <cell r="H13" t="str">
            <v>Fatturato</v>
          </cell>
          <cell r="I13" t="str">
            <v>Raggiungere i 10m€ entro il 2020</v>
          </cell>
          <cell r="J13">
            <v>0.2</v>
          </cell>
          <cell r="K13">
            <v>2.1000000000000001E-2</v>
          </cell>
        </row>
        <row r="14">
          <cell r="A14">
            <v>4</v>
          </cell>
          <cell r="B14" t="str">
            <v>ROI= EBITDA/CIN</v>
          </cell>
          <cell r="C14">
            <v>4</v>
          </cell>
          <cell r="D14">
            <v>0.3</v>
          </cell>
          <cell r="E14">
            <v>1</v>
          </cell>
          <cell r="F14">
            <v>0.35</v>
          </cell>
          <cell r="G14">
            <v>2</v>
          </cell>
          <cell r="H14" t="str">
            <v>Redditività</v>
          </cell>
          <cell r="I14" t="str">
            <v>Distribuzione di un dividendo del 2% sul fatturato entro il 2020, senza compromettere l'indipendenza finanziaria</v>
          </cell>
          <cell r="J14">
            <v>0.2</v>
          </cell>
          <cell r="K14">
            <v>2.1000000000000001E-2</v>
          </cell>
        </row>
        <row r="15">
          <cell r="A15">
            <v>5</v>
          </cell>
          <cell r="B15" t="str">
            <v>% Mdc</v>
          </cell>
          <cell r="C15">
            <v>5</v>
          </cell>
          <cell r="D15">
            <v>0.2</v>
          </cell>
          <cell r="E15">
            <v>1</v>
          </cell>
          <cell r="F15">
            <v>0.35</v>
          </cell>
          <cell r="G15">
            <v>2</v>
          </cell>
          <cell r="H15" t="str">
            <v>Redditività</v>
          </cell>
          <cell r="I15" t="str">
            <v>Distribuzione di un dividendo del 2% sul fatturato entro il 2020, senza compromettere l'indipendenza finanziaria</v>
          </cell>
          <cell r="J15">
            <v>0.2</v>
          </cell>
          <cell r="K15">
            <v>1.3999999999999999E-2</v>
          </cell>
        </row>
        <row r="16">
          <cell r="A16">
            <v>6</v>
          </cell>
          <cell r="B16" t="str">
            <v>Ricavo unitario medio KG PVC</v>
          </cell>
          <cell r="C16">
            <v>6</v>
          </cell>
          <cell r="D16">
            <v>0.25</v>
          </cell>
          <cell r="E16">
            <v>1</v>
          </cell>
          <cell r="F16">
            <v>0.35</v>
          </cell>
          <cell r="G16">
            <v>2</v>
          </cell>
          <cell r="H16" t="str">
            <v>Redditività</v>
          </cell>
          <cell r="I16" t="str">
            <v>Distribuzione di un dividendo del 2% sul fatturato entro il 2020, senza compromettere l'indipendenza finanziaria</v>
          </cell>
          <cell r="J16">
            <v>0.2</v>
          </cell>
          <cell r="K16">
            <v>1.7499999999999998E-2</v>
          </cell>
        </row>
        <row r="17">
          <cell r="A17">
            <v>7</v>
          </cell>
          <cell r="B17" t="str">
            <v>Ricavo unitario medio lc</v>
          </cell>
          <cell r="C17">
            <v>7</v>
          </cell>
          <cell r="D17">
            <v>0.25</v>
          </cell>
          <cell r="E17">
            <v>1</v>
          </cell>
          <cell r="F17">
            <v>0.35</v>
          </cell>
          <cell r="G17">
            <v>2</v>
          </cell>
          <cell r="H17" t="str">
            <v>Redditività</v>
          </cell>
          <cell r="I17" t="str">
            <v>Distribuzione di un dividendo del 2% sul fatturato entro il 2020, senza compromettere l'indipendenza finanziaria</v>
          </cell>
          <cell r="J17">
            <v>0.2</v>
          </cell>
          <cell r="K17">
            <v>1.7499999999999998E-2</v>
          </cell>
        </row>
        <row r="18">
          <cell r="A18">
            <v>8</v>
          </cell>
          <cell r="B18" t="str">
            <v>Cash flow ante gestione finanziaria</v>
          </cell>
          <cell r="C18">
            <v>8</v>
          </cell>
          <cell r="D18">
            <v>0.3</v>
          </cell>
          <cell r="E18">
            <v>1</v>
          </cell>
          <cell r="F18">
            <v>0.35</v>
          </cell>
          <cell r="G18">
            <v>3</v>
          </cell>
          <cell r="H18" t="str">
            <v>Flussi di cassa</v>
          </cell>
          <cell r="I18" t="str">
            <v>Autofinanziamento puro (no banche a breve) entro il 2020</v>
          </cell>
          <cell r="J18">
            <v>0.4</v>
          </cell>
          <cell r="K18">
            <v>4.2000000000000003E-2</v>
          </cell>
        </row>
        <row r="19">
          <cell r="A19">
            <v>9</v>
          </cell>
          <cell r="B19" t="str">
            <v>Ciclo monetario netto</v>
          </cell>
          <cell r="C19">
            <v>9</v>
          </cell>
          <cell r="D19">
            <v>0.3</v>
          </cell>
          <cell r="E19">
            <v>1</v>
          </cell>
          <cell r="F19">
            <v>0.35</v>
          </cell>
          <cell r="G19">
            <v>3</v>
          </cell>
          <cell r="H19" t="str">
            <v>Flussi di cassa</v>
          </cell>
          <cell r="I19" t="str">
            <v>Autofinanziamento puro (no banche a breve) entro il 2020</v>
          </cell>
          <cell r="J19">
            <v>0.4</v>
          </cell>
          <cell r="K19">
            <v>4.2000000000000003E-2</v>
          </cell>
        </row>
        <row r="20">
          <cell r="A20">
            <v>10</v>
          </cell>
          <cell r="B20" t="str">
            <v>Slow moving magazzino (&gt;150 gg)</v>
          </cell>
          <cell r="C20">
            <v>10</v>
          </cell>
          <cell r="D20">
            <v>0.3</v>
          </cell>
          <cell r="E20">
            <v>1</v>
          </cell>
          <cell r="F20">
            <v>0.35</v>
          </cell>
          <cell r="G20">
            <v>3</v>
          </cell>
          <cell r="H20" t="str">
            <v>Flussi di cassa</v>
          </cell>
          <cell r="I20" t="str">
            <v>Autofinanziamento puro (no banche a breve) entro il 2020</v>
          </cell>
          <cell r="J20">
            <v>0.4</v>
          </cell>
          <cell r="K20">
            <v>4.2000000000000003E-2</v>
          </cell>
        </row>
        <row r="21">
          <cell r="A21">
            <v>11</v>
          </cell>
          <cell r="B21" t="str">
            <v>Valore insoluti</v>
          </cell>
          <cell r="C21">
            <v>11</v>
          </cell>
          <cell r="D21">
            <v>0.1</v>
          </cell>
          <cell r="E21">
            <v>1</v>
          </cell>
          <cell r="F21">
            <v>0.35</v>
          </cell>
          <cell r="G21">
            <v>3</v>
          </cell>
          <cell r="H21" t="str">
            <v>Flussi di cassa</v>
          </cell>
          <cell r="I21" t="str">
            <v>Autofinanziamento puro (no banche a breve) entro il 2020</v>
          </cell>
          <cell r="J21">
            <v>0.4</v>
          </cell>
          <cell r="K21">
            <v>1.3999999999999999E-2</v>
          </cell>
        </row>
        <row r="22">
          <cell r="A22">
            <v>12</v>
          </cell>
          <cell r="B22" t="str">
            <v>COSTI FISSI/FATT. (esclusi amm.)</v>
          </cell>
          <cell r="C22">
            <v>12</v>
          </cell>
          <cell r="D22">
            <v>0.3</v>
          </cell>
          <cell r="E22">
            <v>1</v>
          </cell>
          <cell r="F22">
            <v>0.35</v>
          </cell>
          <cell r="G22">
            <v>4</v>
          </cell>
          <cell r="H22" t="str">
            <v>Controllo costi</v>
          </cell>
          <cell r="I22">
            <v>0</v>
          </cell>
          <cell r="J22">
            <v>0.2</v>
          </cell>
          <cell r="K22">
            <v>2.1000000000000001E-2</v>
          </cell>
        </row>
        <row r="23">
          <cell r="A23">
            <v>13</v>
          </cell>
          <cell r="B23" t="str">
            <v>COSTO CILINDRI</v>
          </cell>
          <cell r="C23">
            <v>13</v>
          </cell>
          <cell r="D23">
            <v>0.4</v>
          </cell>
          <cell r="E23">
            <v>1</v>
          </cell>
          <cell r="F23">
            <v>0.35</v>
          </cell>
          <cell r="G23">
            <v>4</v>
          </cell>
          <cell r="H23" t="str">
            <v>Controllo costi</v>
          </cell>
          <cell r="I23">
            <v>0</v>
          </cell>
          <cell r="J23">
            <v>0.2</v>
          </cell>
          <cell r="K23">
            <v>2.7999999999999997E-2</v>
          </cell>
        </row>
        <row r="24">
          <cell r="A24">
            <v>14</v>
          </cell>
          <cell r="B24" t="str">
            <v>OF/PFN</v>
          </cell>
          <cell r="C24">
            <v>14</v>
          </cell>
          <cell r="D24">
            <v>0.3</v>
          </cell>
          <cell r="E24">
            <v>1</v>
          </cell>
          <cell r="F24">
            <v>0.35</v>
          </cell>
          <cell r="G24">
            <v>4</v>
          </cell>
          <cell r="H24" t="str">
            <v>Controllo costi</v>
          </cell>
          <cell r="I24">
            <v>0</v>
          </cell>
          <cell r="J24">
            <v>0.2</v>
          </cell>
          <cell r="K24">
            <v>2.1000000000000001E-2</v>
          </cell>
        </row>
        <row r="25">
          <cell r="A25">
            <v>15</v>
          </cell>
          <cell r="B25" t="str">
            <v>Fatturato nuovi clienti</v>
          </cell>
          <cell r="C25">
            <v>15</v>
          </cell>
          <cell r="D25">
            <v>0.3</v>
          </cell>
          <cell r="E25">
            <v>2</v>
          </cell>
          <cell r="F25">
            <v>0.2</v>
          </cell>
          <cell r="G25">
            <v>1</v>
          </cell>
          <cell r="H25" t="str">
            <v>Sviluppo nuovi clienti e prodotti</v>
          </cell>
          <cell r="I25" t="str">
            <v>Attrarre nuovi clienti e proporre nuovi prodotti</v>
          </cell>
          <cell r="J25">
            <v>0.1</v>
          </cell>
          <cell r="K25">
            <v>6.0000000000000001E-3</v>
          </cell>
        </row>
        <row r="26">
          <cell r="A26">
            <v>16</v>
          </cell>
          <cell r="B26" t="str">
            <v>Numero Campionature e varianti</v>
          </cell>
          <cell r="C26">
            <v>16</v>
          </cell>
          <cell r="D26">
            <v>0.2</v>
          </cell>
          <cell r="E26">
            <v>2</v>
          </cell>
          <cell r="F26">
            <v>0.2</v>
          </cell>
          <cell r="G26">
            <v>1</v>
          </cell>
          <cell r="H26" t="str">
            <v>Sviluppo nuovi clienti e prodotti</v>
          </cell>
          <cell r="I26" t="str">
            <v>Attrarre nuovi clienti e proporre nuovi prodotti</v>
          </cell>
          <cell r="J26">
            <v>0.1</v>
          </cell>
          <cell r="K26">
            <v>4.000000000000001E-3</v>
          </cell>
        </row>
        <row r="27">
          <cell r="A27">
            <v>17</v>
          </cell>
          <cell r="B27" t="str">
            <v>% preventivi accettati</v>
          </cell>
          <cell r="C27">
            <v>17</v>
          </cell>
          <cell r="D27">
            <v>0.2</v>
          </cell>
          <cell r="E27">
            <v>2</v>
          </cell>
          <cell r="F27">
            <v>0.2</v>
          </cell>
          <cell r="G27">
            <v>1</v>
          </cell>
          <cell r="H27" t="str">
            <v>Sviluppo nuovi clienti e prodotti</v>
          </cell>
          <cell r="I27" t="str">
            <v>Attrarre nuovi clienti e proporre nuovi prodotti</v>
          </cell>
          <cell r="J27">
            <v>0.1</v>
          </cell>
          <cell r="K27">
            <v>4.000000000000001E-3</v>
          </cell>
        </row>
        <row r="28">
          <cell r="A28">
            <v>18</v>
          </cell>
          <cell r="B28" t="str">
            <v>Numero di preventivi mese</v>
          </cell>
          <cell r="C28">
            <v>18</v>
          </cell>
          <cell r="D28">
            <v>0.15</v>
          </cell>
          <cell r="E28">
            <v>2</v>
          </cell>
          <cell r="F28">
            <v>0.2</v>
          </cell>
          <cell r="G28">
            <v>1</v>
          </cell>
          <cell r="H28" t="str">
            <v>Sviluppo nuovi clienti e prodotti</v>
          </cell>
          <cell r="I28" t="str">
            <v>Attrarre nuovi clienti e proporre nuovi prodotti</v>
          </cell>
          <cell r="J28">
            <v>0.1</v>
          </cell>
          <cell r="K28">
            <v>3.0000000000000001E-3</v>
          </cell>
        </row>
        <row r="29">
          <cell r="A29">
            <v>19</v>
          </cell>
          <cell r="B29" t="str">
            <v xml:space="preserve">Numero di visite </v>
          </cell>
          <cell r="C29">
            <v>19</v>
          </cell>
          <cell r="D29">
            <v>0.15</v>
          </cell>
          <cell r="E29">
            <v>2</v>
          </cell>
          <cell r="F29">
            <v>0.2</v>
          </cell>
          <cell r="G29">
            <v>1</v>
          </cell>
          <cell r="H29" t="str">
            <v>Sviluppo nuovi clienti e prodotti</v>
          </cell>
          <cell r="I29" t="str">
            <v>Attrarre nuovi clienti e proporre nuovi prodotti</v>
          </cell>
          <cell r="J29">
            <v>0.1</v>
          </cell>
          <cell r="K29">
            <v>3.0000000000000001E-3</v>
          </cell>
        </row>
        <row r="30">
          <cell r="A30">
            <v>20</v>
          </cell>
          <cell r="B30" t="str">
            <v>Fatturato clienti persi</v>
          </cell>
          <cell r="C30">
            <v>20</v>
          </cell>
          <cell r="D30">
            <v>0.4</v>
          </cell>
          <cell r="E30">
            <v>2</v>
          </cell>
          <cell r="F30">
            <v>0.2</v>
          </cell>
          <cell r="G30">
            <v>2</v>
          </cell>
          <cell r="H30" t="str">
            <v>Fedeltà</v>
          </cell>
          <cell r="I30" t="str">
            <v>Mantenere i clienti esistenti e migliorare il loro fatturato</v>
          </cell>
          <cell r="J30">
            <v>0.2</v>
          </cell>
          <cell r="K30">
            <v>1.6000000000000004E-2</v>
          </cell>
        </row>
        <row r="31">
          <cell r="A31">
            <v>21</v>
          </cell>
          <cell r="B31" t="str">
            <v>Fatturato key client</v>
          </cell>
          <cell r="C31">
            <v>21</v>
          </cell>
          <cell r="D31">
            <v>0.4</v>
          </cell>
          <cell r="E31">
            <v>2</v>
          </cell>
          <cell r="F31">
            <v>0.2</v>
          </cell>
          <cell r="G31">
            <v>2</v>
          </cell>
          <cell r="H31" t="str">
            <v>Fedeltà</v>
          </cell>
          <cell r="I31" t="str">
            <v>Mantenere i clienti esistenti e migliorare il loro fatturato</v>
          </cell>
          <cell r="J31">
            <v>0.2</v>
          </cell>
          <cell r="K31">
            <v>1.6000000000000004E-2</v>
          </cell>
        </row>
        <row r="32">
          <cell r="A32">
            <v>22</v>
          </cell>
          <cell r="B32" t="str">
            <v>Questionario Sodd. Clientela</v>
          </cell>
          <cell r="C32">
            <v>22</v>
          </cell>
          <cell r="D32">
            <v>0.2</v>
          </cell>
          <cell r="E32">
            <v>2</v>
          </cell>
          <cell r="F32">
            <v>0.2</v>
          </cell>
          <cell r="G32">
            <v>2</v>
          </cell>
          <cell r="H32" t="str">
            <v>Fedeltà</v>
          </cell>
          <cell r="I32" t="str">
            <v>Mantenere i clienti esistenti e migliorare il loro fatturato</v>
          </cell>
          <cell r="J32">
            <v>0.2</v>
          </cell>
          <cell r="K32">
            <v>8.0000000000000019E-3</v>
          </cell>
        </row>
        <row r="33">
          <cell r="A33">
            <v>23</v>
          </cell>
          <cell r="B33" t="str">
            <v>Valore assoluto inevaso</v>
          </cell>
          <cell r="C33">
            <v>23</v>
          </cell>
          <cell r="D33">
            <v>0.3</v>
          </cell>
          <cell r="E33">
            <v>2</v>
          </cell>
          <cell r="F33">
            <v>0.2</v>
          </cell>
          <cell r="G33">
            <v>3</v>
          </cell>
          <cell r="H33" t="str">
            <v>Servizio</v>
          </cell>
          <cell r="I33" t="str">
            <v xml:space="preserve">Partner dei clienti prima e dopo la vendita
</v>
          </cell>
          <cell r="J33">
            <v>0.4</v>
          </cell>
          <cell r="K33">
            <v>2.4E-2</v>
          </cell>
        </row>
        <row r="34">
          <cell r="A34">
            <v>24</v>
          </cell>
          <cell r="B34" t="str">
            <v>Time to market</v>
          </cell>
          <cell r="C34">
            <v>24</v>
          </cell>
          <cell r="D34">
            <v>0.3</v>
          </cell>
          <cell r="E34">
            <v>2</v>
          </cell>
          <cell r="F34">
            <v>0.2</v>
          </cell>
          <cell r="G34">
            <v>3</v>
          </cell>
          <cell r="H34" t="str">
            <v>Servizio</v>
          </cell>
          <cell r="I34" t="str">
            <v xml:space="preserve">Partner dei clienti prima e dopo la vendita
</v>
          </cell>
          <cell r="J34">
            <v>0.4</v>
          </cell>
          <cell r="K34">
            <v>2.4E-2</v>
          </cell>
        </row>
        <row r="35">
          <cell r="A35">
            <v>25</v>
          </cell>
          <cell r="B35" t="str">
            <v>% evasione ordine media</v>
          </cell>
          <cell r="C35">
            <v>25</v>
          </cell>
          <cell r="D35">
            <v>0.4</v>
          </cell>
          <cell r="E35">
            <v>2</v>
          </cell>
          <cell r="F35">
            <v>0.2</v>
          </cell>
          <cell r="G35">
            <v>3</v>
          </cell>
          <cell r="H35" t="str">
            <v>Servizio</v>
          </cell>
          <cell r="I35" t="str">
            <v xml:space="preserve">Partner dei clienti prima e dopo la vendita
</v>
          </cell>
          <cell r="J35">
            <v>0.4</v>
          </cell>
          <cell r="K35">
            <v>3.2000000000000008E-2</v>
          </cell>
        </row>
        <row r="36">
          <cell r="A36">
            <v>26</v>
          </cell>
          <cell r="B36" t="str">
            <v xml:space="preserve">Numero di claim </v>
          </cell>
          <cell r="C36">
            <v>26</v>
          </cell>
          <cell r="D36">
            <v>0.3</v>
          </cell>
          <cell r="E36">
            <v>2</v>
          </cell>
          <cell r="F36">
            <v>0.2</v>
          </cell>
          <cell r="G36">
            <v>4</v>
          </cell>
          <cell r="H36" t="str">
            <v>Qualità percepita</v>
          </cell>
          <cell r="I36">
            <v>0</v>
          </cell>
          <cell r="J36">
            <v>0.3</v>
          </cell>
          <cell r="K36">
            <v>1.7999999999999999E-2</v>
          </cell>
        </row>
        <row r="37">
          <cell r="A37">
            <v>27</v>
          </cell>
          <cell r="B37" t="str">
            <v>Valore reclami</v>
          </cell>
          <cell r="C37">
            <v>27</v>
          </cell>
          <cell r="D37">
            <v>0.3</v>
          </cell>
          <cell r="E37">
            <v>2</v>
          </cell>
          <cell r="F37">
            <v>0.2</v>
          </cell>
          <cell r="G37">
            <v>4</v>
          </cell>
          <cell r="H37" t="str">
            <v>Qualità percepita</v>
          </cell>
          <cell r="I37">
            <v>0</v>
          </cell>
          <cell r="J37">
            <v>0.3</v>
          </cell>
          <cell r="K37">
            <v>1.7999999999999999E-2</v>
          </cell>
        </row>
        <row r="38">
          <cell r="A38">
            <v>28</v>
          </cell>
          <cell r="B38" t="str">
            <v>% importi in ritardo</v>
          </cell>
          <cell r="C38">
            <v>28</v>
          </cell>
          <cell r="D38">
            <v>0.4</v>
          </cell>
          <cell r="E38">
            <v>2</v>
          </cell>
          <cell r="F38">
            <v>0.2</v>
          </cell>
          <cell r="G38">
            <v>4</v>
          </cell>
          <cell r="H38" t="str">
            <v>Qualità percepita</v>
          </cell>
          <cell r="I38">
            <v>0</v>
          </cell>
          <cell r="J38">
            <v>0.3</v>
          </cell>
          <cell r="K38">
            <v>2.4000000000000004E-2</v>
          </cell>
        </row>
        <row r="39">
          <cell r="A39">
            <v>29</v>
          </cell>
          <cell r="B39" t="str">
            <v>% progetti nei tempi</v>
          </cell>
          <cell r="C39">
            <v>29</v>
          </cell>
          <cell r="D39">
            <v>0.6</v>
          </cell>
          <cell r="E39">
            <v>3</v>
          </cell>
          <cell r="F39">
            <v>0.3</v>
          </cell>
          <cell r="G39">
            <v>1</v>
          </cell>
          <cell r="H39" t="str">
            <v>Progettazione</v>
          </cell>
          <cell r="I39" t="str">
            <v>Tempo-Qualità-Risultati
Migliorare distrib. ordine ing.
Ridurre le non conformità
Buona distrib. ordine ing.</v>
          </cell>
          <cell r="J39">
            <v>0.1</v>
          </cell>
          <cell r="K39">
            <v>1.7999999999999999E-2</v>
          </cell>
        </row>
        <row r="40">
          <cell r="A40">
            <v>30</v>
          </cell>
          <cell r="B40" t="str">
            <v>Mt. Nuovi disegni lc</v>
          </cell>
          <cell r="C40">
            <v>30</v>
          </cell>
          <cell r="D40">
            <v>0.2</v>
          </cell>
          <cell r="E40">
            <v>3</v>
          </cell>
          <cell r="F40">
            <v>0.3</v>
          </cell>
          <cell r="G40">
            <v>1</v>
          </cell>
          <cell r="H40" t="str">
            <v>Progettazione</v>
          </cell>
          <cell r="I40" t="str">
            <v>Tempo-Qualità-Risultati
Migliorare distrib. ordine ing.
Ridurre le non conformità
Buona distrib. ordine ing.</v>
          </cell>
          <cell r="J40">
            <v>0.1</v>
          </cell>
          <cell r="K40">
            <v>6.0000000000000001E-3</v>
          </cell>
        </row>
        <row r="41">
          <cell r="A41">
            <v>31</v>
          </cell>
          <cell r="B41" t="str">
            <v>Numero di disegni nuovi non lc</v>
          </cell>
          <cell r="C41">
            <v>31</v>
          </cell>
          <cell r="D41">
            <v>0.2</v>
          </cell>
          <cell r="E41">
            <v>3</v>
          </cell>
          <cell r="F41">
            <v>0.3</v>
          </cell>
          <cell r="G41">
            <v>1</v>
          </cell>
          <cell r="H41" t="str">
            <v>Progettazione</v>
          </cell>
          <cell r="I41" t="str">
            <v>Tempo-Qualità-Risultati
Migliorare distrib. ordine ing.
Ridurre le non conformità
Buona distrib. ordine ing.</v>
          </cell>
          <cell r="J41">
            <v>0.1</v>
          </cell>
          <cell r="K41">
            <v>6.0000000000000001E-3</v>
          </cell>
        </row>
        <row r="42">
          <cell r="A42">
            <v>32</v>
          </cell>
          <cell r="B42" t="str">
            <v>% righe ordini in ritardo</v>
          </cell>
          <cell r="C42">
            <v>32</v>
          </cell>
          <cell r="D42">
            <v>0.2</v>
          </cell>
          <cell r="E42">
            <v>3</v>
          </cell>
          <cell r="F42">
            <v>0.3</v>
          </cell>
          <cell r="G42">
            <v>2</v>
          </cell>
          <cell r="H42" t="str">
            <v>Pianificazione</v>
          </cell>
          <cell r="I42">
            <v>0</v>
          </cell>
          <cell r="J42">
            <v>0.2</v>
          </cell>
          <cell r="K42">
            <v>1.2E-2</v>
          </cell>
        </row>
        <row r="43">
          <cell r="A43">
            <v>33</v>
          </cell>
          <cell r="B43" t="str">
            <v>Qta A-c</v>
          </cell>
          <cell r="C43">
            <v>33</v>
          </cell>
          <cell r="D43">
            <v>0.1</v>
          </cell>
          <cell r="E43">
            <v>3</v>
          </cell>
          <cell r="F43">
            <v>0.3</v>
          </cell>
          <cell r="G43">
            <v>2</v>
          </cell>
          <cell r="H43" t="str">
            <v>Pianificazione</v>
          </cell>
          <cell r="I43">
            <v>0</v>
          </cell>
          <cell r="J43">
            <v>0.2</v>
          </cell>
          <cell r="K43">
            <v>6.0000000000000001E-3</v>
          </cell>
        </row>
        <row r="44">
          <cell r="A44">
            <v>34</v>
          </cell>
          <cell r="B44" t="str">
            <v>Qta C-a</v>
          </cell>
          <cell r="C44">
            <v>34</v>
          </cell>
          <cell r="D44">
            <v>0.1</v>
          </cell>
          <cell r="E44">
            <v>3</v>
          </cell>
          <cell r="F44">
            <v>0.3</v>
          </cell>
          <cell r="G44">
            <v>2</v>
          </cell>
          <cell r="H44" t="str">
            <v>Pianificazione</v>
          </cell>
          <cell r="I44">
            <v>0</v>
          </cell>
          <cell r="J44">
            <v>0.2</v>
          </cell>
          <cell r="K44">
            <v>6.0000000000000001E-3</v>
          </cell>
        </row>
        <row r="45">
          <cell r="A45">
            <v>35</v>
          </cell>
          <cell r="B45" t="str">
            <v>Prodotto pianificato</v>
          </cell>
          <cell r="C45">
            <v>35</v>
          </cell>
          <cell r="D45">
            <v>0.6</v>
          </cell>
          <cell r="E45">
            <v>3</v>
          </cell>
          <cell r="F45">
            <v>0.3</v>
          </cell>
          <cell r="G45">
            <v>2</v>
          </cell>
          <cell r="H45" t="str">
            <v>Pianificazione</v>
          </cell>
          <cell r="I45">
            <v>0</v>
          </cell>
          <cell r="J45">
            <v>0.2</v>
          </cell>
          <cell r="K45">
            <v>3.5999999999999997E-2</v>
          </cell>
        </row>
        <row r="46">
          <cell r="A46">
            <v>36</v>
          </cell>
          <cell r="B46" t="str">
            <v>OEE Fase 1</v>
          </cell>
          <cell r="C46">
            <v>36</v>
          </cell>
          <cell r="D46">
            <v>0.35</v>
          </cell>
          <cell r="E46">
            <v>3</v>
          </cell>
          <cell r="F46">
            <v>0.3</v>
          </cell>
          <cell r="G46">
            <v>3</v>
          </cell>
          <cell r="H46" t="str">
            <v>Produzione/Vendita</v>
          </cell>
          <cell r="I46">
            <v>0</v>
          </cell>
          <cell r="J46">
            <v>0.4</v>
          </cell>
          <cell r="K46">
            <v>4.2000000000000003E-2</v>
          </cell>
        </row>
        <row r="47">
          <cell r="A47">
            <v>37</v>
          </cell>
          <cell r="B47" t="str">
            <v xml:space="preserve">Valore non conf. </v>
          </cell>
          <cell r="C47">
            <v>37</v>
          </cell>
          <cell r="D47">
            <v>0.2</v>
          </cell>
          <cell r="E47">
            <v>3</v>
          </cell>
          <cell r="F47">
            <v>0.3</v>
          </cell>
          <cell r="G47">
            <v>3</v>
          </cell>
          <cell r="H47" t="str">
            <v>Produzione/Vendita</v>
          </cell>
          <cell r="I47">
            <v>0</v>
          </cell>
          <cell r="J47">
            <v>0.4</v>
          </cell>
          <cell r="K47">
            <v>2.4E-2</v>
          </cell>
        </row>
        <row r="48">
          <cell r="A48">
            <v>38</v>
          </cell>
          <cell r="B48" t="str">
            <v>Valore non conf. Stampa</v>
          </cell>
          <cell r="C48">
            <v>38</v>
          </cell>
          <cell r="D48">
            <v>0.2</v>
          </cell>
          <cell r="E48">
            <v>3</v>
          </cell>
          <cell r="F48">
            <v>0.3</v>
          </cell>
          <cell r="G48">
            <v>3</v>
          </cell>
          <cell r="H48" t="str">
            <v>Produzione/Vendita</v>
          </cell>
          <cell r="I48">
            <v>0</v>
          </cell>
          <cell r="J48">
            <v>0.4</v>
          </cell>
          <cell r="K48">
            <v>2.4E-2</v>
          </cell>
        </row>
        <row r="49">
          <cell r="A49">
            <v>39</v>
          </cell>
          <cell r="B49" t="str">
            <v>Ore fermo macchina</v>
          </cell>
          <cell r="C49">
            <v>39</v>
          </cell>
          <cell r="D49">
            <v>0.1</v>
          </cell>
          <cell r="E49">
            <v>3</v>
          </cell>
          <cell r="F49">
            <v>0.3</v>
          </cell>
          <cell r="G49">
            <v>3</v>
          </cell>
          <cell r="H49" t="str">
            <v>Produzione/Vendita</v>
          </cell>
          <cell r="I49">
            <v>0</v>
          </cell>
          <cell r="J49">
            <v>0.4</v>
          </cell>
          <cell r="K49">
            <v>1.2E-2</v>
          </cell>
        </row>
        <row r="50">
          <cell r="A50">
            <v>40</v>
          </cell>
          <cell r="B50" t="str">
            <v>OEE Fase 2</v>
          </cell>
          <cell r="C50">
            <v>40</v>
          </cell>
          <cell r="D50">
            <v>0.15</v>
          </cell>
          <cell r="E50">
            <v>3</v>
          </cell>
          <cell r="F50">
            <v>0.3</v>
          </cell>
          <cell r="G50">
            <v>3</v>
          </cell>
          <cell r="H50" t="str">
            <v>Produzione/Vendita</v>
          </cell>
          <cell r="I50">
            <v>0</v>
          </cell>
          <cell r="J50">
            <v>0.4</v>
          </cell>
          <cell r="K50">
            <v>1.7999999999999999E-2</v>
          </cell>
        </row>
        <row r="51">
          <cell r="A51">
            <v>41</v>
          </cell>
          <cell r="B51" t="str">
            <v>GG ritardo di consegna (+3gg)</v>
          </cell>
          <cell r="C51">
            <v>41</v>
          </cell>
          <cell r="D51">
            <v>0.3</v>
          </cell>
          <cell r="E51">
            <v>3</v>
          </cell>
          <cell r="F51">
            <v>0.3</v>
          </cell>
          <cell r="G51">
            <v>4</v>
          </cell>
          <cell r="H51" t="str">
            <v>Approvigionamento</v>
          </cell>
          <cell r="I51">
            <v>0</v>
          </cell>
          <cell r="J51">
            <v>0.3</v>
          </cell>
          <cell r="K51">
            <v>2.7E-2</v>
          </cell>
        </row>
        <row r="52">
          <cell r="A52">
            <v>42</v>
          </cell>
          <cell r="B52" t="str">
            <v>GG ritardo ponderati</v>
          </cell>
          <cell r="C52">
            <v>42</v>
          </cell>
          <cell r="D52">
            <v>0.4</v>
          </cell>
          <cell r="E52">
            <v>3</v>
          </cell>
          <cell r="F52">
            <v>0.3</v>
          </cell>
          <cell r="G52">
            <v>4</v>
          </cell>
          <cell r="H52" t="str">
            <v>Approvigionamento</v>
          </cell>
          <cell r="I52">
            <v>0</v>
          </cell>
          <cell r="J52">
            <v>0.3</v>
          </cell>
          <cell r="K52">
            <v>3.5999999999999997E-2</v>
          </cell>
        </row>
        <row r="53">
          <cell r="A53">
            <v>43</v>
          </cell>
          <cell r="B53" t="str">
            <v>Numero Nc fornitore</v>
          </cell>
          <cell r="C53">
            <v>43</v>
          </cell>
          <cell r="D53">
            <v>0.2</v>
          </cell>
          <cell r="E53">
            <v>3</v>
          </cell>
          <cell r="F53">
            <v>0.3</v>
          </cell>
          <cell r="G53">
            <v>4</v>
          </cell>
          <cell r="H53" t="str">
            <v>Approvigionamento</v>
          </cell>
          <cell r="I53">
            <v>0</v>
          </cell>
          <cell r="J53">
            <v>0.3</v>
          </cell>
          <cell r="K53">
            <v>1.7999999999999999E-2</v>
          </cell>
        </row>
        <row r="54">
          <cell r="A54">
            <v>44</v>
          </cell>
          <cell r="B54" t="str">
            <v>Totale fidi concessi dai forn.</v>
          </cell>
          <cell r="C54">
            <v>44</v>
          </cell>
          <cell r="D54">
            <v>0.1</v>
          </cell>
          <cell r="E54">
            <v>3</v>
          </cell>
          <cell r="F54">
            <v>0.3</v>
          </cell>
          <cell r="G54">
            <v>4</v>
          </cell>
          <cell r="H54" t="str">
            <v>Approvigionamento</v>
          </cell>
          <cell r="I54">
            <v>0</v>
          </cell>
          <cell r="J54">
            <v>0.3</v>
          </cell>
          <cell r="K54">
            <v>8.9999999999999993E-3</v>
          </cell>
        </row>
        <row r="55">
          <cell r="A55">
            <v>45</v>
          </cell>
          <cell r="B55" t="str">
            <v>Ore nn lavorate (no cig-inf-mat)</v>
          </cell>
          <cell r="C55">
            <v>45</v>
          </cell>
          <cell r="D55">
            <v>0.5</v>
          </cell>
          <cell r="E55">
            <v>4</v>
          </cell>
          <cell r="F55">
            <v>0.15</v>
          </cell>
          <cell r="G55">
            <v>1</v>
          </cell>
          <cell r="H55" t="str">
            <v>Clima</v>
          </cell>
          <cell r="I55" t="str">
            <v xml:space="preserve">Persone più soddisfatte
Persone più motivate
</v>
          </cell>
          <cell r="J55">
            <v>0.25</v>
          </cell>
          <cell r="K55">
            <v>1.8749999999999999E-2</v>
          </cell>
        </row>
        <row r="56">
          <cell r="A56">
            <v>46</v>
          </cell>
          <cell r="B56" t="str">
            <v xml:space="preserve">Numero suggerimenti ric. </v>
          </cell>
          <cell r="C56">
            <v>46</v>
          </cell>
          <cell r="D56">
            <v>0.15</v>
          </cell>
          <cell r="E56">
            <v>4</v>
          </cell>
          <cell r="F56">
            <v>0.15</v>
          </cell>
          <cell r="G56">
            <v>1</v>
          </cell>
          <cell r="H56" t="str">
            <v>Clima</v>
          </cell>
          <cell r="I56" t="str">
            <v xml:space="preserve">Persone più soddisfatte
Persone più motivate
</v>
          </cell>
          <cell r="J56">
            <v>0.25</v>
          </cell>
          <cell r="K56">
            <v>5.6249999999999998E-3</v>
          </cell>
        </row>
        <row r="57">
          <cell r="A57">
            <v>47</v>
          </cell>
          <cell r="B57" t="str">
            <v>Quest. Sodd. Interno</v>
          </cell>
          <cell r="C57">
            <v>47</v>
          </cell>
          <cell r="D57">
            <v>0.15</v>
          </cell>
          <cell r="E57">
            <v>4</v>
          </cell>
          <cell r="F57">
            <v>0.15</v>
          </cell>
          <cell r="G57">
            <v>1</v>
          </cell>
          <cell r="H57" t="str">
            <v>Clima</v>
          </cell>
          <cell r="I57" t="str">
            <v xml:space="preserve">Persone più soddisfatte
Persone più motivate
</v>
          </cell>
          <cell r="J57">
            <v>0.25</v>
          </cell>
          <cell r="K57">
            <v>5.6249999999999998E-3</v>
          </cell>
        </row>
        <row r="58">
          <cell r="A58">
            <v>48</v>
          </cell>
          <cell r="B58" t="str">
            <v xml:space="preserve">Numero suggerimenti applicati </v>
          </cell>
          <cell r="C58">
            <v>48</v>
          </cell>
          <cell r="D58">
            <v>0.2</v>
          </cell>
          <cell r="E58">
            <v>4</v>
          </cell>
          <cell r="F58">
            <v>0.15</v>
          </cell>
          <cell r="G58">
            <v>1</v>
          </cell>
          <cell r="H58" t="str">
            <v>Clima</v>
          </cell>
          <cell r="I58" t="str">
            <v xml:space="preserve">Persone più soddisfatte
Persone più motivate
</v>
          </cell>
          <cell r="J58">
            <v>0.25</v>
          </cell>
          <cell r="K58">
            <v>7.4999999999999997E-3</v>
          </cell>
        </row>
        <row r="59">
          <cell r="A59">
            <v>49</v>
          </cell>
          <cell r="B59" t="str">
            <v>h/uomo formazione</v>
          </cell>
          <cell r="C59">
            <v>49</v>
          </cell>
          <cell r="D59">
            <v>0.33</v>
          </cell>
          <cell r="E59">
            <v>4</v>
          </cell>
          <cell r="F59">
            <v>0.15</v>
          </cell>
          <cell r="G59">
            <v>2</v>
          </cell>
          <cell r="H59" t="str">
            <v>Formazione</v>
          </cell>
          <cell r="I59">
            <v>0</v>
          </cell>
          <cell r="J59">
            <v>0.25</v>
          </cell>
          <cell r="K59">
            <v>1.2375000000000001E-2</v>
          </cell>
        </row>
        <row r="60">
          <cell r="A60">
            <v>50</v>
          </cell>
          <cell r="B60" t="str">
            <v>Numero persone formate (8h)</v>
          </cell>
          <cell r="C60">
            <v>50</v>
          </cell>
          <cell r="D60">
            <v>0.33</v>
          </cell>
          <cell r="E60">
            <v>4</v>
          </cell>
          <cell r="F60">
            <v>0.15</v>
          </cell>
          <cell r="G60">
            <v>2</v>
          </cell>
          <cell r="H60" t="str">
            <v>Formazione</v>
          </cell>
          <cell r="I60">
            <v>0</v>
          </cell>
          <cell r="J60">
            <v>0.25</v>
          </cell>
          <cell r="K60">
            <v>1.2375000000000001E-2</v>
          </cell>
        </row>
        <row r="61">
          <cell r="A61">
            <v>51</v>
          </cell>
          <cell r="B61" t="str">
            <v>Num. Polivalenze create</v>
          </cell>
          <cell r="C61">
            <v>51</v>
          </cell>
          <cell r="D61">
            <v>0.34</v>
          </cell>
          <cell r="E61">
            <v>4</v>
          </cell>
          <cell r="F61">
            <v>0.15</v>
          </cell>
          <cell r="G61">
            <v>2</v>
          </cell>
          <cell r="H61" t="str">
            <v>Formazione</v>
          </cell>
          <cell r="I61">
            <v>0</v>
          </cell>
          <cell r="J61">
            <v>0.25</v>
          </cell>
          <cell r="K61">
            <v>1.2750000000000001E-2</v>
          </cell>
        </row>
        <row r="62">
          <cell r="A62">
            <v>52</v>
          </cell>
          <cell r="B62" t="str">
            <v xml:space="preserve">Numero Audit </v>
          </cell>
          <cell r="C62">
            <v>52</v>
          </cell>
          <cell r="D62">
            <v>0.3</v>
          </cell>
          <cell r="E62">
            <v>4</v>
          </cell>
          <cell r="F62">
            <v>0.15</v>
          </cell>
          <cell r="G62">
            <v>3</v>
          </cell>
          <cell r="H62" t="str">
            <v>Miglioramento continuo qualità e sicurezza</v>
          </cell>
          <cell r="I62">
            <v>0</v>
          </cell>
          <cell r="J62">
            <v>0.5</v>
          </cell>
          <cell r="K62">
            <v>2.2499999999999999E-2</v>
          </cell>
        </row>
        <row r="63">
          <cell r="A63">
            <v>53</v>
          </cell>
          <cell r="B63" t="str">
            <v>Numero Azioni prev e corrett.</v>
          </cell>
          <cell r="C63">
            <v>53</v>
          </cell>
          <cell r="D63">
            <v>0.4</v>
          </cell>
          <cell r="E63">
            <v>4</v>
          </cell>
          <cell r="F63">
            <v>0.15</v>
          </cell>
          <cell r="G63">
            <v>3</v>
          </cell>
          <cell r="H63" t="str">
            <v>Miglioramento continuo qualità e sicurezza</v>
          </cell>
          <cell r="I63">
            <v>0</v>
          </cell>
          <cell r="J63">
            <v>0.5</v>
          </cell>
          <cell r="K63">
            <v>0.03</v>
          </cell>
        </row>
        <row r="64">
          <cell r="A64">
            <v>54</v>
          </cell>
          <cell r="B64" t="str">
            <v>Numero di NC da Audit</v>
          </cell>
          <cell r="C64">
            <v>54</v>
          </cell>
          <cell r="D64">
            <v>0.2</v>
          </cell>
          <cell r="E64">
            <v>4</v>
          </cell>
          <cell r="F64">
            <v>0.15</v>
          </cell>
          <cell r="G64">
            <v>3</v>
          </cell>
          <cell r="H64" t="str">
            <v>Miglioramento continuo qualità e sicurezza</v>
          </cell>
          <cell r="I64">
            <v>0</v>
          </cell>
          <cell r="J64">
            <v>0.5</v>
          </cell>
          <cell r="K64">
            <v>1.4999999999999999E-2</v>
          </cell>
        </row>
        <row r="65">
          <cell r="A65">
            <v>55</v>
          </cell>
          <cell r="B65" t="str">
            <v>Numero processi informatizzati</v>
          </cell>
          <cell r="C65">
            <v>55</v>
          </cell>
          <cell r="D65">
            <v>0.1</v>
          </cell>
          <cell r="E65">
            <v>4</v>
          </cell>
          <cell r="F65">
            <v>0.15</v>
          </cell>
          <cell r="G65">
            <v>3</v>
          </cell>
          <cell r="H65" t="str">
            <v>Miglioramento continuo qualità e sicurezza</v>
          </cell>
          <cell r="I65">
            <v>0</v>
          </cell>
          <cell r="J65">
            <v>0.5</v>
          </cell>
          <cell r="K65">
            <v>7.4999999999999997E-3</v>
          </cell>
        </row>
        <row r="66">
          <cell r="A66"/>
          <cell r="B66">
            <v>0</v>
          </cell>
          <cell r="C66"/>
          <cell r="D66">
            <v>0</v>
          </cell>
          <cell r="E66"/>
          <cell r="F66">
            <v>0</v>
          </cell>
          <cell r="G66"/>
          <cell r="H66"/>
          <cell r="I66"/>
          <cell r="J66">
            <v>0</v>
          </cell>
          <cell r="K66">
            <v>0</v>
          </cell>
        </row>
        <row r="67">
          <cell r="A67"/>
          <cell r="B67">
            <v>0</v>
          </cell>
          <cell r="C67"/>
          <cell r="D67">
            <v>0</v>
          </cell>
          <cell r="E67"/>
          <cell r="F67">
            <v>0</v>
          </cell>
          <cell r="G67"/>
          <cell r="H67"/>
          <cell r="I67"/>
          <cell r="J67">
            <v>0</v>
          </cell>
          <cell r="K67">
            <v>0</v>
          </cell>
        </row>
        <row r="68">
          <cell r="A68"/>
          <cell r="B68">
            <v>0</v>
          </cell>
          <cell r="C68"/>
          <cell r="D68">
            <v>0</v>
          </cell>
          <cell r="E68"/>
          <cell r="F68">
            <v>0</v>
          </cell>
          <cell r="G68"/>
          <cell r="H68"/>
          <cell r="I68"/>
          <cell r="J68">
            <v>0</v>
          </cell>
          <cell r="K68">
            <v>0</v>
          </cell>
        </row>
        <row r="69">
          <cell r="A69"/>
          <cell r="B69">
            <v>0</v>
          </cell>
          <cell r="C69"/>
          <cell r="D69">
            <v>0</v>
          </cell>
          <cell r="E69"/>
          <cell r="F69">
            <v>0</v>
          </cell>
          <cell r="G69"/>
          <cell r="H69"/>
          <cell r="I69"/>
          <cell r="J69">
            <v>0</v>
          </cell>
          <cell r="K69">
            <v>0</v>
          </cell>
        </row>
        <row r="70">
          <cell r="A70"/>
          <cell r="B70">
            <v>0</v>
          </cell>
          <cell r="C70"/>
          <cell r="D70">
            <v>0</v>
          </cell>
          <cell r="E70"/>
          <cell r="F70">
            <v>0</v>
          </cell>
          <cell r="G70"/>
          <cell r="H70"/>
          <cell r="I70"/>
          <cell r="J70">
            <v>0</v>
          </cell>
          <cell r="K70">
            <v>0</v>
          </cell>
        </row>
        <row r="71">
          <cell r="A71"/>
          <cell r="B71">
            <v>0</v>
          </cell>
          <cell r="C71"/>
          <cell r="D71">
            <v>0</v>
          </cell>
          <cell r="E71"/>
          <cell r="F71">
            <v>0</v>
          </cell>
          <cell r="G71"/>
          <cell r="H71"/>
          <cell r="I71"/>
          <cell r="J71">
            <v>0</v>
          </cell>
          <cell r="K71">
            <v>0</v>
          </cell>
        </row>
        <row r="72">
          <cell r="A72"/>
          <cell r="B72">
            <v>0</v>
          </cell>
          <cell r="C72"/>
          <cell r="D72">
            <v>0</v>
          </cell>
          <cell r="E72"/>
          <cell r="F72">
            <v>0</v>
          </cell>
          <cell r="G72"/>
          <cell r="H72"/>
          <cell r="I72"/>
          <cell r="J72">
            <v>0</v>
          </cell>
          <cell r="K72">
            <v>0</v>
          </cell>
        </row>
        <row r="73">
          <cell r="A73"/>
          <cell r="B73">
            <v>0</v>
          </cell>
          <cell r="C73"/>
          <cell r="D73">
            <v>0</v>
          </cell>
          <cell r="E73"/>
          <cell r="F73">
            <v>0</v>
          </cell>
          <cell r="G73"/>
          <cell r="H73"/>
          <cell r="I73"/>
          <cell r="J73">
            <v>0</v>
          </cell>
          <cell r="K73">
            <v>0</v>
          </cell>
        </row>
        <row r="74">
          <cell r="A74"/>
          <cell r="B74">
            <v>0</v>
          </cell>
          <cell r="C74"/>
          <cell r="D74">
            <v>0</v>
          </cell>
          <cell r="E74"/>
          <cell r="F74">
            <v>0</v>
          </cell>
          <cell r="G74"/>
          <cell r="H74"/>
          <cell r="I74"/>
          <cell r="J74">
            <v>0</v>
          </cell>
          <cell r="K74">
            <v>0</v>
          </cell>
        </row>
        <row r="75">
          <cell r="A75"/>
          <cell r="B75">
            <v>0</v>
          </cell>
          <cell r="C75"/>
          <cell r="D75">
            <v>0</v>
          </cell>
          <cell r="E75"/>
          <cell r="F75">
            <v>0</v>
          </cell>
          <cell r="G75"/>
          <cell r="H75"/>
          <cell r="I75"/>
          <cell r="J75">
            <v>0</v>
          </cell>
          <cell r="K75">
            <v>0</v>
          </cell>
        </row>
        <row r="76">
          <cell r="A76"/>
          <cell r="B76">
            <v>0</v>
          </cell>
          <cell r="C76"/>
          <cell r="D76">
            <v>0</v>
          </cell>
          <cell r="E76"/>
          <cell r="F76">
            <v>0</v>
          </cell>
          <cell r="G76"/>
          <cell r="H76"/>
          <cell r="I76"/>
          <cell r="J76">
            <v>0</v>
          </cell>
          <cell r="K76">
            <v>0</v>
          </cell>
        </row>
        <row r="77">
          <cell r="A77"/>
          <cell r="B77">
            <v>0</v>
          </cell>
          <cell r="C77"/>
          <cell r="D77">
            <v>0</v>
          </cell>
          <cell r="E77"/>
          <cell r="F77">
            <v>0</v>
          </cell>
          <cell r="G77"/>
          <cell r="H77"/>
          <cell r="I77"/>
          <cell r="J77">
            <v>0</v>
          </cell>
          <cell r="K77">
            <v>0</v>
          </cell>
        </row>
        <row r="78">
          <cell r="A78"/>
          <cell r="B78">
            <v>0</v>
          </cell>
          <cell r="C78"/>
          <cell r="D78">
            <v>0</v>
          </cell>
          <cell r="E78"/>
          <cell r="F78">
            <v>0</v>
          </cell>
          <cell r="G78"/>
          <cell r="H78"/>
          <cell r="I78"/>
          <cell r="J78">
            <v>0</v>
          </cell>
          <cell r="K78">
            <v>0</v>
          </cell>
        </row>
        <row r="79">
          <cell r="A79"/>
          <cell r="B79">
            <v>0</v>
          </cell>
          <cell r="C79"/>
          <cell r="D79">
            <v>0</v>
          </cell>
          <cell r="E79"/>
          <cell r="F79">
            <v>0</v>
          </cell>
          <cell r="G79"/>
          <cell r="H79"/>
          <cell r="I79"/>
          <cell r="J79">
            <v>0</v>
          </cell>
          <cell r="K79">
            <v>0</v>
          </cell>
        </row>
        <row r="80">
          <cell r="A80"/>
          <cell r="B80">
            <v>0</v>
          </cell>
          <cell r="C80"/>
          <cell r="D80">
            <v>0</v>
          </cell>
          <cell r="E80"/>
          <cell r="F80">
            <v>0</v>
          </cell>
          <cell r="G80"/>
          <cell r="H80"/>
          <cell r="I80"/>
          <cell r="J80">
            <v>0</v>
          </cell>
          <cell r="K80">
            <v>0</v>
          </cell>
        </row>
        <row r="81">
          <cell r="A81"/>
          <cell r="B81">
            <v>0</v>
          </cell>
          <cell r="C81"/>
          <cell r="D81">
            <v>0</v>
          </cell>
          <cell r="E81"/>
          <cell r="F81">
            <v>0</v>
          </cell>
          <cell r="G81"/>
          <cell r="H81"/>
          <cell r="I81"/>
          <cell r="J81">
            <v>0</v>
          </cell>
          <cell r="K81">
            <v>0</v>
          </cell>
        </row>
        <row r="82">
          <cell r="A82"/>
          <cell r="B82">
            <v>0</v>
          </cell>
          <cell r="C82"/>
          <cell r="D82">
            <v>0</v>
          </cell>
          <cell r="E82"/>
          <cell r="F82">
            <v>0</v>
          </cell>
          <cell r="G82"/>
          <cell r="H82"/>
          <cell r="I82"/>
          <cell r="J82">
            <v>0</v>
          </cell>
          <cell r="K82">
            <v>0</v>
          </cell>
        </row>
        <row r="83">
          <cell r="A83"/>
          <cell r="B83">
            <v>0</v>
          </cell>
          <cell r="C83"/>
          <cell r="D83">
            <v>0</v>
          </cell>
          <cell r="E83"/>
          <cell r="F83">
            <v>0</v>
          </cell>
          <cell r="G83"/>
          <cell r="H83"/>
          <cell r="I83"/>
          <cell r="J83">
            <v>0</v>
          </cell>
          <cell r="K83">
            <v>0</v>
          </cell>
        </row>
        <row r="84">
          <cell r="A84"/>
          <cell r="B84">
            <v>0</v>
          </cell>
          <cell r="C84"/>
          <cell r="D84">
            <v>0</v>
          </cell>
          <cell r="E84"/>
          <cell r="F84">
            <v>0</v>
          </cell>
          <cell r="G84"/>
          <cell r="H84"/>
          <cell r="I84"/>
          <cell r="J84">
            <v>0</v>
          </cell>
          <cell r="K84">
            <v>0</v>
          </cell>
        </row>
        <row r="85">
          <cell r="A85"/>
          <cell r="B85">
            <v>0</v>
          </cell>
          <cell r="C85"/>
          <cell r="D85">
            <v>0</v>
          </cell>
          <cell r="E85"/>
          <cell r="F85">
            <v>0</v>
          </cell>
          <cell r="G85"/>
          <cell r="H85"/>
          <cell r="I85"/>
          <cell r="J85">
            <v>0</v>
          </cell>
          <cell r="K85">
            <v>0</v>
          </cell>
        </row>
        <row r="86">
          <cell r="A86"/>
          <cell r="B86">
            <v>0</v>
          </cell>
          <cell r="C86"/>
          <cell r="D86">
            <v>0</v>
          </cell>
          <cell r="E86"/>
          <cell r="F86">
            <v>0</v>
          </cell>
          <cell r="G86"/>
          <cell r="H86"/>
          <cell r="I86"/>
          <cell r="J86">
            <v>0</v>
          </cell>
          <cell r="K86">
            <v>0</v>
          </cell>
        </row>
        <row r="87">
          <cell r="A87"/>
          <cell r="B87">
            <v>0</v>
          </cell>
          <cell r="C87"/>
          <cell r="D87">
            <v>0</v>
          </cell>
          <cell r="E87"/>
          <cell r="F87">
            <v>0</v>
          </cell>
          <cell r="G87"/>
          <cell r="H87"/>
          <cell r="I87"/>
          <cell r="J87">
            <v>0</v>
          </cell>
          <cell r="K87">
            <v>0</v>
          </cell>
        </row>
        <row r="88">
          <cell r="A88"/>
          <cell r="B88">
            <v>0</v>
          </cell>
          <cell r="C88"/>
          <cell r="D88">
            <v>0</v>
          </cell>
          <cell r="E88"/>
          <cell r="F88">
            <v>0</v>
          </cell>
          <cell r="G88"/>
          <cell r="H88"/>
          <cell r="I88"/>
          <cell r="J88">
            <v>0</v>
          </cell>
          <cell r="K88">
            <v>0</v>
          </cell>
        </row>
        <row r="89">
          <cell r="A89"/>
          <cell r="B89">
            <v>0</v>
          </cell>
          <cell r="C89"/>
          <cell r="D89">
            <v>0</v>
          </cell>
          <cell r="E89"/>
          <cell r="F89">
            <v>0</v>
          </cell>
          <cell r="G89"/>
          <cell r="H89"/>
          <cell r="I89"/>
          <cell r="J89">
            <v>0</v>
          </cell>
          <cell r="K89">
            <v>0</v>
          </cell>
        </row>
        <row r="90">
          <cell r="A90"/>
          <cell r="B90">
            <v>0</v>
          </cell>
          <cell r="C90"/>
          <cell r="D90">
            <v>0</v>
          </cell>
          <cell r="E90"/>
          <cell r="F90">
            <v>0</v>
          </cell>
          <cell r="G90"/>
          <cell r="H90"/>
          <cell r="I90"/>
          <cell r="J90">
            <v>0</v>
          </cell>
          <cell r="K90">
            <v>0</v>
          </cell>
        </row>
        <row r="91">
          <cell r="A91"/>
          <cell r="B91">
            <v>0</v>
          </cell>
          <cell r="C91"/>
          <cell r="D91">
            <v>0</v>
          </cell>
          <cell r="E91"/>
          <cell r="F91">
            <v>0</v>
          </cell>
          <cell r="G91"/>
          <cell r="H91"/>
          <cell r="I91"/>
          <cell r="J91">
            <v>0</v>
          </cell>
          <cell r="K91">
            <v>0</v>
          </cell>
        </row>
      </sheetData>
      <sheetData sheetId="4" refreshError="1"/>
      <sheetData sheetId="5" refreshError="1"/>
      <sheetData sheetId="6" refreshError="1"/>
      <sheetData sheetId="7">
        <row r="9">
          <cell r="E9">
            <v>1</v>
          </cell>
        </row>
        <row r="10">
          <cell r="F10" t="str">
            <v>L'indicatore è utile per valutare gli obiettivi strategici relativi all'area Fatturato il cui obiettivo di lungo termine è: Raggiungere i 10m€ entro il 2020. L'indicatore appartiene alla dimensione: Finanziaria</v>
          </cell>
        </row>
        <row r="11">
          <cell r="E11">
            <v>1</v>
          </cell>
          <cell r="F11">
            <v>0</v>
          </cell>
        </row>
        <row r="13">
          <cell r="E13">
            <v>1</v>
          </cell>
        </row>
      </sheetData>
      <sheetData sheetId="8">
        <row r="1">
          <cell r="H1">
            <v>1</v>
          </cell>
        </row>
        <row r="3">
          <cell r="G3" t="str">
            <v>Giornaliera</v>
          </cell>
        </row>
        <row r="4">
          <cell r="G4" t="str">
            <v>Settimanale</v>
          </cell>
        </row>
        <row r="5">
          <cell r="G5" t="str">
            <v>Mensile</v>
          </cell>
        </row>
        <row r="6">
          <cell r="G6" t="str">
            <v>Trimestrale</v>
          </cell>
        </row>
        <row r="7">
          <cell r="G7" t="str">
            <v>Quadrimestrale</v>
          </cell>
        </row>
        <row r="8">
          <cell r="G8" t="str">
            <v>Semestrale</v>
          </cell>
        </row>
        <row r="9">
          <cell r="G9" t="str">
            <v>Annuale</v>
          </cell>
        </row>
        <row r="10">
          <cell r="G10" t="str">
            <v>Altro</v>
          </cell>
        </row>
      </sheetData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sing"/>
      <sheetName val="Bil2012"/>
      <sheetName val="Bil2013"/>
      <sheetName val="SS"/>
      <sheetName val="Titolo"/>
      <sheetName val="DatiBil14"/>
      <sheetName val="DatiBil15"/>
      <sheetName val="Foglio1"/>
      <sheetName val="UnSC"/>
      <sheetName val="BIL15"/>
      <sheetName val="Rendiconto Finanziario"/>
      <sheetName val="Relazione sulla Gestione"/>
      <sheetName val="DatiIndici"/>
      <sheetName val="Nota Integrativa"/>
      <sheetName val="NiAbbr"/>
      <sheetName val="Confronto"/>
      <sheetName val="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"/>
      <sheetName val="Contatti"/>
      <sheetName val="Tabelle"/>
      <sheetName val="ASSEGNAZIONEBENIAISOCI4.00"/>
    </sheetNames>
    <sheetDataSet>
      <sheetData sheetId="0">
        <row r="12">
          <cell r="G12">
            <v>0.27500000000000002</v>
          </cell>
        </row>
        <row r="92">
          <cell r="E92">
            <v>60485</v>
          </cell>
        </row>
      </sheetData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oli"/>
      <sheetName val="Prospetto"/>
      <sheetName val="F24 "/>
      <sheetName val="F23"/>
      <sheetName val="Codici"/>
      <sheetName val="Contatti"/>
    </sheetNames>
    <sheetDataSet>
      <sheetData sheetId="0">
        <row r="12">
          <cell r="D12">
            <v>100000</v>
          </cell>
        </row>
        <row r="14">
          <cell r="D14">
            <v>44135</v>
          </cell>
        </row>
        <row r="15">
          <cell r="D15">
            <v>17</v>
          </cell>
        </row>
        <row r="17">
          <cell r="D17">
            <v>0.9</v>
          </cell>
        </row>
        <row r="29">
          <cell r="G29">
            <v>45291</v>
          </cell>
        </row>
      </sheetData>
      <sheetData sheetId="1">
        <row r="5">
          <cell r="C5" t="b">
            <v>1</v>
          </cell>
          <cell r="F5" t="b">
            <v>1</v>
          </cell>
        </row>
        <row r="23">
          <cell r="F23">
            <v>1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oli"/>
      <sheetName val="Prospetto"/>
      <sheetName val="F24 "/>
      <sheetName val="F23"/>
      <sheetName val="Codici"/>
      <sheetName val="Contatti"/>
    </sheetNames>
    <sheetDataSet>
      <sheetData sheetId="0">
        <row r="12">
          <cell r="D12">
            <v>100000</v>
          </cell>
        </row>
      </sheetData>
      <sheetData sheetId="1">
        <row r="5">
          <cell r="C5" t="b">
            <v>1</v>
          </cell>
        </row>
      </sheetData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1" displayName="Tabella1" ref="B16:P28" totalsRowShown="0" headerRowDxfId="162" dataDxfId="161">
  <tableColumns count="15">
    <tableColumn id="1" xr3:uid="{00000000-0010-0000-0000-000001000000}" name="NUMERO CARTELLA" dataDxfId="160"/>
    <tableColumn id="14" xr3:uid="{00000000-0010-0000-0000-00000E000000}" name="LA CARTELLA RIPORTA CARICHI INCLUSI NELLA TABELLA SOTTOSTANTE" dataDxfId="159"/>
    <tableColumn id="11" xr3:uid="{00000000-0010-0000-0000-00000B000000}" name="DATA AFFIDAMENTO AGENZIA DELLE ENTRATE - RISCOSSIONE" dataDxfId="158"/>
    <tableColumn id="2" xr3:uid="{00000000-0010-0000-0000-000002000000}" name="IMPOSTE" dataDxfId="157" dataCellStyle="Migliaia"/>
    <tableColumn id="3" xr3:uid="{00000000-0010-0000-0000-000003000000}" name="SANZIONI" dataDxfId="156" dataCellStyle="Migliaia"/>
    <tableColumn id="4" xr3:uid="{00000000-0010-0000-0000-000004000000}" name="INTERESSI DI MORA" dataDxfId="155" dataCellStyle="Migliaia"/>
    <tableColumn id="5" xr3:uid="{00000000-0010-0000-0000-000005000000}" name="INTERESSI DI DILAZIONE" dataDxfId="154" dataCellStyle="Migliaia"/>
    <tableColumn id="6" xr3:uid="{00000000-0010-0000-0000-000006000000}" name="INTERESSI RITARDATA ISCRIZIONE A RUOLO" dataDxfId="153" dataCellStyle="Migliaia"/>
    <tableColumn id="7" xr3:uid="{00000000-0010-0000-0000-000007000000}" name="ONERI DI RISCOSSIONE (AGGIO)" dataDxfId="152" dataCellStyle="Migliaia"/>
    <tableColumn id="8" xr3:uid="{00000000-0010-0000-0000-000008000000}" name="SPESE DI NOTIFICA" dataDxfId="151" dataCellStyle="Migliaia"/>
    <tableColumn id="9" xr3:uid="{00000000-0010-0000-0000-000009000000}" name="SPESE PER PROCEDURE ESECUTIVE" dataDxfId="150" dataCellStyle="Migliaia"/>
    <tableColumn id="10" xr3:uid="{00000000-0010-0000-0000-00000A000000}" name="TOTALE CARTELLA" dataDxfId="149" dataCellStyle="Migliaia">
      <calculatedColumnFormula>SUM(Tabella1[[#This Row],[IMPOSTE]:[SPESE PER PROCEDURE ESECUTIVE]])</calculatedColumnFormula>
    </tableColumn>
    <tableColumn id="12" xr3:uid="{00000000-0010-0000-0000-00000C000000}" name="DATA NOTIFICA" dataDxfId="148" dataCellStyle="Migliaia"/>
    <tableColumn id="13" xr3:uid="{00000000-0010-0000-0000-00000D000000}" name="NOTE" dataDxfId="147">
      <calculatedColumnFormula>+IF(Tabella1[[#This Row],[LA CARTELLA RIPORTA CARICHI INCLUSI NELLA TABELLA SOTTOSTANTE]]="","",+IF(Tabella1[[#This Row],[LA CARTELLA RIPORTA CARICHI INCLUSI NELLA TABELLA SOTTOSTANTE]]="Sì","RUOLO ESCLUSO DALLA DEFINIZIONE AGEVOLATA","RUOLO ROTTAMABILE"))</calculatedColumnFormula>
    </tableColumn>
    <tableColumn id="15" xr3:uid="{00000000-0010-0000-0000-00000F000000}" name="TIPO RATEAZIONE" dataDxfId="146">
      <calculatedColumnFormula>+IF(Tabella1[[#This Row],[DATA AFFIDAMENTO AGENZIA DELLE ENTRATE - RISCOSSIONE]]&lt;42736,1,2)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ella8" displayName="Tabella8" ref="C30:C38" totalsRowShown="0" headerRowDxfId="145" dataDxfId="144" headerRowCellStyle="Valore non valido">
  <tableColumns count="1">
    <tableColumn id="1" xr3:uid="{00000000-0010-0000-0100-000001000000}" name="CARICHI ESCLUSI DALLA DEFINIZIONE AGEVOLATA " dataDxfId="143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24" displayName="Tabella24" ref="B16:O1502" totalsRowShown="0" headerRowDxfId="142" dataDxfId="140" headerRowBorderDxfId="141">
  <tableColumns count="14">
    <tableColumn id="1" xr3:uid="{00000000-0010-0000-0200-000001000000}" name="INS CARTELLA" dataDxfId="139"/>
    <tableColumn id="2" xr3:uid="{00000000-0010-0000-0200-000002000000}" name="Cartella2" dataDxfId="138">
      <calculatedColumnFormula>+IF(Tabella24[[#This Row],[INS CARTELLA]]="",C16,+VLOOKUP(Tabella24[[#This Row],[INS CARTELLA]],Tabella1[[NUMERO CARTELLA]:[IMPOSTE]],1,0))</calculatedColumnFormula>
    </tableColumn>
    <tableColumn id="3" xr3:uid="{00000000-0010-0000-0200-000003000000}" name="N° RATA" dataDxfId="137"/>
    <tableColumn id="4" xr3:uid="{00000000-0010-0000-0200-000004000000}" name="DATA VERSAMENTO" dataDxfId="136"/>
    <tableColumn id="5" xr3:uid="{00000000-0010-0000-0200-000005000000}" name="IMPORTO VERSATO" dataDxfId="135" dataCellStyle="Migliaia"/>
    <tableColumn id="6" xr3:uid="{00000000-0010-0000-0200-000006000000}" name="Quota imposta" dataDxfId="134" dataCellStyle="Migliaia">
      <calculatedColumnFormula>+IFERROR(+Tabella24[[#This Row],[IMPORTO VERSATO]]/SUMIF(DATI!B:B,Tabella24[[#This Row],[Cartella2]],DATI!M:M)*SUMIF(DATI!B:B,Tabella24[[#This Row],[Cartella2]],DATI!E:E),"")</calculatedColumnFormula>
    </tableColumn>
    <tableColumn id="7" xr3:uid="{00000000-0010-0000-0200-000007000000}" name="Quota Sanzioni" dataDxfId="133">
      <calculatedColumnFormula>+IFERROR(+Tabella24[[#This Row],[IMPORTO VERSATO]]/SUMIF(DATI!$B:$B,Tabella24[[#This Row],[Cartella2]],DATI!$M:$M)*SUMIF(DATI!$B:$B,Tabella24[[#This Row],[Cartella2]],DATI!$F:$F),"")</calculatedColumnFormula>
    </tableColumn>
    <tableColumn id="8" xr3:uid="{00000000-0010-0000-0200-000008000000}" name="Quota Int. Mora" dataDxfId="132">
      <calculatedColumnFormula>+IFERROR(+Tabella24[[#This Row],[IMPORTO VERSATO]]/SUMIF(DATI!$B:$B,Tabella24[[#This Row],[Cartella2]],DATI!$M:$M)*SUMIF(DATI!$B:$B,Tabella24[[#This Row],[Cartella2]],DATI!$G:$G),"")</calculatedColumnFormula>
    </tableColumn>
    <tableColumn id="9" xr3:uid="{00000000-0010-0000-0200-000009000000}" name="Quota Int. di dilazione" dataDxfId="131">
      <calculatedColumnFormula>+IFERROR(+Tabella24[[#This Row],[IMPORTO VERSATO]]/SUMIF(DATI!$B:$B,Tabella24[[#This Row],[Cartella2]],DATI!$M:$M)*SUMIF(DATI!$B:$B,Tabella24[[#This Row],[Cartella2]],DATI!$H:$H),"")</calculatedColumnFormula>
    </tableColumn>
    <tableColumn id="10" xr3:uid="{00000000-0010-0000-0200-00000A000000}" name="Quota Interessi per rit. Iscr. a ruolo" dataDxfId="130">
      <calculatedColumnFormula>+IFERROR(+Tabella24[[#This Row],[IMPORTO VERSATO]]/SUMIF(DATI!$B:$B,Tabella24[[#This Row],[Cartella2]],DATI!$M:$M)*SUMIF(DATI!$B:$B,Tabella24[[#This Row],[Cartella2]],DATI!$I:$I),"")</calculatedColumnFormula>
    </tableColumn>
    <tableColumn id="11" xr3:uid="{00000000-0010-0000-0200-00000B000000}" name="Oneri di riscossione_x000a_(aggio esattoriale)" dataDxfId="129">
      <calculatedColumnFormula>+IFERROR(+Tabella24[[#This Row],[IMPORTO VERSATO]]/SUMIF(DATI!$B:$B,Tabella24[[#This Row],[Cartella2]],DATI!$M:$M)*SUMIF(DATI!$B:$B,Tabella24[[#This Row],[Cartella2]],DATI!$J:$J),"")</calculatedColumnFormula>
    </tableColumn>
    <tableColumn id="12" xr3:uid="{00000000-0010-0000-0200-00000C000000}" name="Spese per procedure esecutive" dataDxfId="128">
      <calculatedColumnFormula>+IFERROR(+Tabella24[[#This Row],[IMPORTO VERSATO]]/SUMIF(DATI!$B:$B,Tabella24[[#This Row],[Cartella2]],DATI!$M:$M)*SUMIF(DATI!$B:$B,Tabella24[[#This Row],[Cartella2]],DATI!$L:$L),"")</calculatedColumnFormula>
    </tableColumn>
    <tableColumn id="13" xr3:uid="{00000000-0010-0000-0200-00000D000000}" name="X" dataDxfId="127">
      <calculatedColumnFormula>+IF(COUNTIF($C$17:C17,Tabella24[[#This Row],[Cartella2]])=1,"X","")</calculatedColumnFormula>
    </tableColumn>
    <tableColumn id="14" xr3:uid="{00000000-0010-0000-0200-00000E000000}" name="Spese di Notifica" dataDxfId="126">
      <calculatedColumnFormula>+IFERROR(+Tabella24[[#This Row],[IMPORTO VERSATO]]/SUMIF(DATI!$B:$B,Tabella24[[#This Row],[Cartella2]],DATI!$M:$M)*SUMIF(DATI!$B:$B,Tabella24[[#This Row],[Cartella2]],DATI!$K:$K),"")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a245" displayName="Tabella245" ref="B16:O1502" totalsRowShown="0" headerRowDxfId="125" dataDxfId="123" headerRowBorderDxfId="124">
  <tableColumns count="14">
    <tableColumn id="1" xr3:uid="{00000000-0010-0000-0300-000001000000}" name="Ins Cartella" dataDxfId="122"/>
    <tableColumn id="2" xr3:uid="{00000000-0010-0000-0300-000002000000}" name="Cartella2" dataDxfId="121">
      <calculatedColumnFormula>+IF(Tabella245[[#This Row],[Ins Cartella]]="",C16,+VLOOKUP(Tabella245[[#This Row],[Ins Cartella]],Tabella1[[NUMERO CARTELLA]:[IMPOSTE]],1,0))</calculatedColumnFormula>
    </tableColumn>
    <tableColumn id="3" xr3:uid="{00000000-0010-0000-0300-000003000000}" name="N° RATA" dataDxfId="120"/>
    <tableColumn id="4" xr3:uid="{00000000-0010-0000-0300-000004000000}" name="Data versamento" dataDxfId="119"/>
    <tableColumn id="5" xr3:uid="{00000000-0010-0000-0300-000005000000}" name="Capitale Versato" dataDxfId="118" dataCellStyle="Migliaia"/>
    <tableColumn id="6" xr3:uid="{00000000-0010-0000-0300-000006000000}" name="Quota imposta" dataDxfId="117" dataCellStyle="Migliaia"/>
    <tableColumn id="7" xr3:uid="{00000000-0010-0000-0300-000007000000}" name="Quota Sanzioni" dataDxfId="116" dataCellStyle="Migliaia"/>
    <tableColumn id="8" xr3:uid="{00000000-0010-0000-0300-000008000000}" name="Quota Int. Mora" dataDxfId="115" dataCellStyle="Migliaia"/>
    <tableColumn id="9" xr3:uid="{00000000-0010-0000-0300-000009000000}" name="Quota Int. di dilazione" dataDxfId="114" dataCellStyle="Migliaia"/>
    <tableColumn id="10" xr3:uid="{00000000-0010-0000-0300-00000A000000}" name="Quota Interessi per rit. Iscr. a ruolo" dataDxfId="113" dataCellStyle="Migliaia"/>
    <tableColumn id="11" xr3:uid="{00000000-0010-0000-0300-00000B000000}" name="Oneri di riscossione_x000a_(aggio esattoriale)" dataDxfId="112" dataCellStyle="Migliaia"/>
    <tableColumn id="12" xr3:uid="{00000000-0010-0000-0300-00000C000000}" name="Spese per procedure esecutive" dataDxfId="111" dataCellStyle="Migliaia"/>
    <tableColumn id="13" xr3:uid="{00000000-0010-0000-0300-00000D000000}" name="X" dataDxfId="110" dataCellStyle="Migliaia">
      <calculatedColumnFormula>+IF(COUNTIF($C$17:C17,Tabella245[[#This Row],[Cartella2]])=1,"X","")</calculatedColumnFormula>
    </tableColumn>
    <tableColumn id="14" xr3:uid="{00000000-0010-0000-0300-00000E000000}" name="Spese di Notifica" dataDxfId="109" dataCellStyle="Migliaia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abella2" displayName="Tabella2" ref="A16:A18" totalsRowShown="0">
  <autoFilter ref="A16:A18" xr:uid="{00000000-0009-0000-0100-000002000000}"/>
  <tableColumns count="1">
    <tableColumn id="1" xr3:uid="{00000000-0010-0000-0400-000001000000}" name="sì-n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Codici" displayName="Codici" ref="P1:U20432" totalsRowShown="0">
  <autoFilter ref="P1:U20432" xr:uid="{00000000-0009-0000-0100-000005000000}"/>
  <sortState xmlns:xlrd2="http://schemas.microsoft.com/office/spreadsheetml/2017/richdata2" ref="P2:U93">
    <sortCondition ref="P2"/>
  </sortState>
  <tableColumns count="6">
    <tableColumn id="1" xr3:uid="{00000000-0010-0000-0500-000001000000}" name="Codice" dataDxfId="108"/>
    <tableColumn id="2" xr3:uid="{00000000-0010-0000-0500-000002000000}" name="Imposta "/>
    <tableColumn id="3" xr3:uid="{00000000-0010-0000-0500-000003000000}" name="Descrizione"/>
    <tableColumn id="4" xr3:uid="{00000000-0010-0000-0500-000004000000}" name="Sanz." dataDxfId="107"/>
    <tableColumn id="5" xr3:uid="{00000000-0010-0000-0500-000005000000}" name="Int." dataDxfId="106"/>
    <tableColumn id="6" xr3:uid="{00000000-0010-0000-0500-000006000000}" name="Sezione" dataDxfId="105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7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1CA2217-66AA-4854-9EDD-FEB68CE88E0B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AD194"/>
  <sheetViews>
    <sheetView showGridLines="0" tabSelected="1" topLeftCell="B1" zoomScale="70" zoomScaleNormal="70" workbookViewId="0">
      <selection activeCell="I18" sqref="I18"/>
    </sheetView>
  </sheetViews>
  <sheetFormatPr defaultColWidth="0" defaultRowHeight="14.25" zeroHeight="1" x14ac:dyDescent="0.45"/>
  <cols>
    <col min="1" max="1" width="10.19921875" hidden="1" customWidth="1"/>
    <col min="2" max="2" width="9.19921875" customWidth="1"/>
    <col min="3" max="3" width="5.73046875" customWidth="1"/>
    <col min="4" max="4" width="5.265625" customWidth="1"/>
    <col min="5" max="5" width="50.796875" customWidth="1"/>
    <col min="6" max="6" width="22.53125" customWidth="1"/>
    <col min="7" max="7" width="20.53125" customWidth="1"/>
    <col min="8" max="8" width="1.46484375" customWidth="1"/>
    <col min="9" max="9" width="13" customWidth="1"/>
    <col min="10" max="10" width="28.53125" customWidth="1"/>
    <col min="11" max="11" width="13.73046875" customWidth="1"/>
    <col min="12" max="14" width="11.19921875" customWidth="1"/>
    <col min="15" max="15" width="23.53125" customWidth="1"/>
    <col min="16" max="28" width="11.19921875" customWidth="1"/>
    <col min="29" max="29" width="12.46484375" customWidth="1"/>
    <col min="30" max="30" width="9.19921875" customWidth="1"/>
    <col min="31" max="16384" width="9.19921875" hidden="1"/>
  </cols>
  <sheetData>
    <row r="1" spans="1:30" s="92" customForma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s="92" customForma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s="92" customForma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s="92" customForma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x14ac:dyDescent="0.45"/>
    <row r="6" spans="1:30" x14ac:dyDescent="0.45"/>
    <row r="7" spans="1:30" x14ac:dyDescent="0.45"/>
    <row r="8" spans="1:30" x14ac:dyDescent="0.45"/>
    <row r="9" spans="1:30" ht="14.65" thickBot="1" x14ac:dyDescent="0.5">
      <c r="M9" s="93"/>
      <c r="N9" s="93"/>
    </row>
    <row r="10" spans="1:30" ht="14.65" thickTop="1" x14ac:dyDescent="0.45">
      <c r="C10" s="94" t="s">
        <v>0</v>
      </c>
      <c r="D10" s="95"/>
      <c r="E10" s="91"/>
      <c r="F10" s="94" t="s">
        <v>1</v>
      </c>
      <c r="G10" s="187"/>
      <c r="H10" s="188"/>
      <c r="I10" s="189"/>
    </row>
    <row r="11" spans="1:30" ht="14.65" thickBot="1" x14ac:dyDescent="0.5">
      <c r="C11" s="96"/>
      <c r="D11" s="97"/>
      <c r="E11" s="98"/>
      <c r="F11" s="99"/>
      <c r="G11" s="97"/>
      <c r="H11" s="100"/>
      <c r="I11" s="97"/>
      <c r="K11" s="191"/>
      <c r="L11" s="191"/>
      <c r="M11" s="191"/>
      <c r="N11" s="191"/>
      <c r="Q11" s="101"/>
      <c r="R11" s="101"/>
    </row>
    <row r="12" spans="1:30" ht="14.65" thickTop="1" x14ac:dyDescent="0.45">
      <c r="C12" s="94" t="s">
        <v>2</v>
      </c>
      <c r="D12" s="95"/>
      <c r="E12" s="91"/>
      <c r="F12" s="94" t="s">
        <v>3</v>
      </c>
      <c r="G12" s="184"/>
      <c r="H12" s="185"/>
      <c r="I12" s="186"/>
      <c r="K12" s="191"/>
      <c r="L12" s="191"/>
      <c r="M12" s="191"/>
      <c r="N12" s="191"/>
      <c r="Q12" s="101"/>
      <c r="R12" s="101"/>
    </row>
    <row r="13" spans="1:30" ht="14.65" thickBot="1" x14ac:dyDescent="0.5">
      <c r="C13" s="96"/>
      <c r="D13" s="97"/>
      <c r="E13" s="98"/>
      <c r="F13" s="99"/>
      <c r="G13" s="97"/>
      <c r="H13" s="100"/>
      <c r="I13" s="97"/>
      <c r="K13" s="191"/>
      <c r="L13" s="191"/>
      <c r="M13" s="191"/>
      <c r="N13" s="191"/>
      <c r="Q13" s="101"/>
      <c r="R13" s="101"/>
    </row>
    <row r="14" spans="1:30" ht="14.65" thickTop="1" x14ac:dyDescent="0.45">
      <c r="C14" s="94" t="s">
        <v>4</v>
      </c>
      <c r="D14" s="95"/>
      <c r="E14" s="91"/>
      <c r="F14" s="94" t="s">
        <v>4</v>
      </c>
      <c r="G14" s="187"/>
      <c r="H14" s="188"/>
      <c r="I14" s="189"/>
      <c r="K14" s="191"/>
      <c r="L14" s="191"/>
      <c r="M14" s="191"/>
      <c r="N14" s="191"/>
      <c r="Q14" s="101"/>
      <c r="R14" s="101"/>
    </row>
    <row r="15" spans="1:30" ht="14.65" thickBot="1" x14ac:dyDescent="0.5">
      <c r="C15" s="96"/>
      <c r="D15" s="97"/>
      <c r="E15" s="98"/>
      <c r="F15" s="99"/>
      <c r="G15" s="97"/>
      <c r="H15" s="100"/>
      <c r="I15" s="97"/>
      <c r="O15" s="101"/>
      <c r="P15" s="101"/>
      <c r="Q15" s="101"/>
      <c r="R15" s="101"/>
    </row>
    <row r="16" spans="1:30" ht="14.65" thickTop="1" x14ac:dyDescent="0.45">
      <c r="C16" s="94" t="s">
        <v>5</v>
      </c>
      <c r="D16" s="95"/>
      <c r="E16" s="91"/>
      <c r="F16" s="94" t="s">
        <v>5</v>
      </c>
      <c r="G16" s="187"/>
      <c r="H16" s="188"/>
      <c r="I16" s="189"/>
    </row>
    <row r="17" spans="3:21" x14ac:dyDescent="0.45"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</row>
    <row r="18" spans="3:21" x14ac:dyDescent="0.45"/>
    <row r="19" spans="3:21" x14ac:dyDescent="0.45"/>
    <row r="20" spans="3:21" ht="28.5" hidden="1" x14ac:dyDescent="0.45">
      <c r="R20" s="102"/>
    </row>
    <row r="21" spans="3:21" ht="13.5" customHeight="1" x14ac:dyDescent="0.45"/>
    <row r="22" spans="3:21" ht="13.5" customHeight="1" thickBot="1" x14ac:dyDescent="0.5">
      <c r="T22" s="105"/>
      <c r="U22" s="105"/>
    </row>
    <row r="23" spans="3:21" ht="52.5" customHeight="1" x14ac:dyDescent="0.85">
      <c r="D23" s="170" t="s">
        <v>28965</v>
      </c>
      <c r="E23" s="156"/>
      <c r="F23" s="172">
        <f>+ROTP</f>
        <v>7899.8</v>
      </c>
      <c r="G23" s="113"/>
      <c r="S23" s="105"/>
      <c r="T23" s="105"/>
      <c r="U23" s="105"/>
    </row>
    <row r="24" spans="3:21" ht="52.5" customHeight="1" thickBot="1" x14ac:dyDescent="0.9">
      <c r="D24" s="181" t="s">
        <v>28972</v>
      </c>
      <c r="E24" s="171"/>
      <c r="F24" s="180">
        <f>+MAX(1,MIN(54,TRUNC(F23/100)))</f>
        <v>54</v>
      </c>
      <c r="G24" s="114"/>
      <c r="J24" s="193" t="s">
        <v>28967</v>
      </c>
      <c r="K24" s="193"/>
      <c r="O24" s="192">
        <f>+RISULTATI!D10</f>
        <v>11918.8</v>
      </c>
      <c r="P24" s="192"/>
      <c r="Q24" s="192"/>
      <c r="S24" s="105"/>
      <c r="T24" s="105"/>
      <c r="U24" s="105"/>
    </row>
    <row r="25" spans="3:21" ht="52.5" customHeight="1" thickTop="1" x14ac:dyDescent="0.7">
      <c r="D25" s="157" t="s">
        <v>28973</v>
      </c>
      <c r="F25" s="168">
        <v>17</v>
      </c>
      <c r="G25" s="114"/>
      <c r="J25" s="193" t="s">
        <v>28964</v>
      </c>
      <c r="K25" s="193"/>
      <c r="O25" s="192">
        <f>+SUMIF(RISULTATI!C:C,J25,RISULTATI!E:E)</f>
        <v>4018.9999999999991</v>
      </c>
      <c r="P25" s="192"/>
      <c r="Q25" s="192"/>
    </row>
    <row r="26" spans="3:21" ht="52.5" customHeight="1" thickBot="1" x14ac:dyDescent="0.9">
      <c r="D26" s="194"/>
      <c r="E26" s="195"/>
      <c r="F26" s="195"/>
      <c r="G26" s="196"/>
      <c r="J26" s="169" t="s">
        <v>28968</v>
      </c>
      <c r="K26" s="177"/>
      <c r="L26" s="177"/>
      <c r="M26" s="177"/>
      <c r="N26" s="177"/>
      <c r="O26" s="192">
        <f>+G87</f>
        <v>316.4375970991141</v>
      </c>
      <c r="P26" s="192"/>
      <c r="Q26" s="192"/>
    </row>
    <row r="27" spans="3:21" ht="9" customHeight="1" x14ac:dyDescent="0.45"/>
    <row r="28" spans="3:21" ht="10.5" customHeight="1" x14ac:dyDescent="0.45"/>
    <row r="29" spans="3:21" ht="8.25" customHeight="1" thickBot="1" x14ac:dyDescent="0.5"/>
    <row r="30" spans="3:21" ht="29.25" customHeight="1" x14ac:dyDescent="0.75">
      <c r="D30" s="103"/>
      <c r="E30" s="167" t="s">
        <v>28963</v>
      </c>
      <c r="F30" s="104"/>
      <c r="G30" s="104"/>
      <c r="H30" s="108"/>
    </row>
    <row r="31" spans="3:21" ht="29.25" customHeight="1" x14ac:dyDescent="0.45">
      <c r="D31" s="106"/>
      <c r="E31" s="107" t="s">
        <v>19</v>
      </c>
      <c r="F31" s="107" t="s">
        <v>28960</v>
      </c>
      <c r="G31" s="107" t="s">
        <v>28959</v>
      </c>
      <c r="H31" s="106"/>
    </row>
    <row r="32" spans="3:21" x14ac:dyDescent="0.45">
      <c r="C32" s="34">
        <v>1</v>
      </c>
      <c r="D32" s="106"/>
      <c r="E32" s="159" t="str">
        <f>+IF(PROT&gt;0,"31/07/2026","")</f>
        <v>31/07/2026</v>
      </c>
      <c r="F32" s="159">
        <f t="shared" ref="F32:F63" si="0">+IF(PROT&gt;0,IF(PROT&gt;=C32,ROTP/PROT,""),"")</f>
        <v>464.69411764705882</v>
      </c>
      <c r="G32" s="182">
        <f>+IF(PROT&gt;0,IF(PROT&gt;=C32,F23/PROT,""),"")</f>
        <v>464.69411764705882</v>
      </c>
      <c r="H32" s="106"/>
      <c r="I32" s="109"/>
      <c r="K32" s="109"/>
      <c r="L32" s="109"/>
      <c r="M32" s="109"/>
      <c r="N32" s="109"/>
      <c r="O32" s="109"/>
      <c r="P32" s="109"/>
      <c r="Q32" s="109"/>
      <c r="R32" s="110"/>
    </row>
    <row r="33" spans="3:22" ht="16.5" customHeight="1" x14ac:dyDescent="0.45">
      <c r="C33" s="34">
        <f t="shared" ref="C33:C64" si="1">+IFERROR(IF(C32+1&lt;=PROT,C32+1,""),"")</f>
        <v>2</v>
      </c>
      <c r="D33" s="106"/>
      <c r="E33" s="158">
        <f t="shared" ref="E33:E64" si="2">+IFERROR(EOMONTH(start,(C33-1)*2),"")</f>
        <v>46295</v>
      </c>
      <c r="F33" s="159">
        <f t="shared" si="0"/>
        <v>464.69411764705882</v>
      </c>
      <c r="G33" s="160">
        <f>+IFERROR((E33-E32)/365*SUM(F33:$F$85)*3%+F33,"")</f>
        <v>501.97149782433519</v>
      </c>
      <c r="H33" s="106"/>
      <c r="I33" s="109"/>
      <c r="J33" s="109"/>
      <c r="K33" s="109"/>
      <c r="L33" s="111"/>
      <c r="M33" s="109"/>
      <c r="N33" s="112"/>
      <c r="O33" s="112"/>
      <c r="P33" s="112"/>
      <c r="Q33" s="112"/>
      <c r="R33" s="110"/>
    </row>
    <row r="34" spans="3:22" ht="16.5" customHeight="1" x14ac:dyDescent="0.45">
      <c r="C34" s="34">
        <f t="shared" si="1"/>
        <v>3</v>
      </c>
      <c r="D34" s="106"/>
      <c r="E34" s="158">
        <f t="shared" si="2"/>
        <v>46356</v>
      </c>
      <c r="F34" s="159">
        <f t="shared" si="0"/>
        <v>464.69411764705882</v>
      </c>
      <c r="G34" s="160">
        <f>+IFERROR((E34-E33)/365*SUM(F34:$F$85)*3%+F34,"")</f>
        <v>499.64166156325541</v>
      </c>
      <c r="H34" s="106"/>
      <c r="I34" s="109"/>
      <c r="J34" s="109"/>
      <c r="K34" s="109"/>
      <c r="L34" s="111"/>
      <c r="M34" s="109"/>
      <c r="N34" s="112"/>
      <c r="O34" s="112"/>
      <c r="P34" s="112"/>
      <c r="Q34" s="112"/>
      <c r="R34" s="110"/>
    </row>
    <row r="35" spans="3:22" ht="16.5" customHeight="1" x14ac:dyDescent="0.45">
      <c r="C35" s="34">
        <f t="shared" si="1"/>
        <v>4</v>
      </c>
      <c r="D35" s="106"/>
      <c r="E35" s="158">
        <f t="shared" si="2"/>
        <v>46418</v>
      </c>
      <c r="F35" s="159">
        <f t="shared" si="0"/>
        <v>464.69411764705882</v>
      </c>
      <c r="G35" s="160">
        <f>+IFERROR((E35-E34)/365*SUM(F35:$F$85)*3%+F35,"")</f>
        <v>497.846541821112</v>
      </c>
      <c r="H35" s="106"/>
      <c r="I35" s="109"/>
      <c r="J35" s="109"/>
      <c r="K35" s="109"/>
      <c r="L35" s="109"/>
      <c r="M35" s="109"/>
      <c r="N35" s="109"/>
      <c r="O35" s="109"/>
      <c r="P35" s="109"/>
      <c r="Q35" s="109"/>
      <c r="R35" s="109"/>
    </row>
    <row r="36" spans="3:22" ht="16.5" customHeight="1" x14ac:dyDescent="0.45">
      <c r="C36" s="34">
        <f t="shared" si="1"/>
        <v>5</v>
      </c>
      <c r="D36" s="106"/>
      <c r="E36" s="158">
        <f t="shared" si="2"/>
        <v>46477</v>
      </c>
      <c r="F36" s="159">
        <f t="shared" si="0"/>
        <v>464.69411764705882</v>
      </c>
      <c r="G36" s="160">
        <f>+IFERROR((E36-E35)/365*SUM(F36:$F$85)*3%+F36,"")</f>
        <v>493.98894407735696</v>
      </c>
      <c r="H36" s="106"/>
      <c r="I36" s="109"/>
      <c r="J36" s="109"/>
      <c r="K36" s="109"/>
      <c r="L36" s="109"/>
      <c r="M36" s="109"/>
      <c r="N36" s="109"/>
      <c r="O36" s="109"/>
      <c r="P36" s="109"/>
      <c r="Q36" s="109"/>
      <c r="R36" s="109"/>
    </row>
    <row r="37" spans="3:22" ht="16.5" customHeight="1" x14ac:dyDescent="0.45">
      <c r="C37" s="34">
        <f t="shared" si="1"/>
        <v>6</v>
      </c>
      <c r="D37" s="106"/>
      <c r="E37" s="158">
        <f t="shared" si="2"/>
        <v>46538</v>
      </c>
      <c r="F37" s="159">
        <f t="shared" si="0"/>
        <v>464.69411764705882</v>
      </c>
      <c r="G37" s="160">
        <f>+IFERROR((E37-E36)/365*SUM(F37:$F$85)*3%+F37,"")</f>
        <v>492.65215278001614</v>
      </c>
      <c r="H37" s="106"/>
      <c r="I37" s="109"/>
      <c r="J37" s="109"/>
      <c r="K37" s="109"/>
      <c r="L37" s="109"/>
      <c r="M37" s="109"/>
      <c r="N37" s="109"/>
      <c r="O37" s="109"/>
      <c r="P37" s="109"/>
      <c r="Q37" s="109"/>
      <c r="R37" s="109"/>
    </row>
    <row r="38" spans="3:22" ht="16.5" customHeight="1" x14ac:dyDescent="0.45">
      <c r="C38" s="34">
        <f t="shared" si="1"/>
        <v>7</v>
      </c>
      <c r="D38" s="106"/>
      <c r="E38" s="158">
        <f t="shared" si="2"/>
        <v>46599</v>
      </c>
      <c r="F38" s="159">
        <f t="shared" si="0"/>
        <v>464.69411764705882</v>
      </c>
      <c r="G38" s="160">
        <f>+IFERROR((E38-E37)/365*SUM(F38:$F$85)*3%+F38,"")</f>
        <v>490.32231651893636</v>
      </c>
      <c r="H38" s="106"/>
      <c r="I38" s="109"/>
      <c r="J38" s="109"/>
      <c r="K38" s="109"/>
      <c r="L38" s="109"/>
      <c r="M38" s="109"/>
      <c r="N38" s="109"/>
      <c r="O38" s="109"/>
      <c r="P38" s="109"/>
      <c r="Q38" s="109"/>
      <c r="R38" s="109"/>
    </row>
    <row r="39" spans="3:22" ht="16.5" customHeight="1" x14ac:dyDescent="0.45">
      <c r="C39" s="34">
        <f t="shared" si="1"/>
        <v>8</v>
      </c>
      <c r="D39" s="106"/>
      <c r="E39" s="158">
        <f t="shared" si="2"/>
        <v>46660</v>
      </c>
      <c r="F39" s="159">
        <f t="shared" si="0"/>
        <v>464.69411764705882</v>
      </c>
      <c r="G39" s="160">
        <f>+IFERROR((E39-E38)/365*SUM(F39:$F$85)*3%+F39,"")</f>
        <v>487.99248025785658</v>
      </c>
      <c r="H39" s="106"/>
      <c r="J39" s="109"/>
      <c r="K39" s="109"/>
      <c r="L39" s="109"/>
      <c r="M39" s="109"/>
      <c r="N39" s="109"/>
      <c r="O39" s="109"/>
      <c r="P39" s="109"/>
      <c r="Q39" s="109"/>
      <c r="R39" s="109"/>
    </row>
    <row r="40" spans="3:22" ht="16.5" customHeight="1" x14ac:dyDescent="0.45">
      <c r="C40" s="34">
        <f t="shared" si="1"/>
        <v>9</v>
      </c>
      <c r="D40" s="106"/>
      <c r="E40" s="158">
        <f t="shared" si="2"/>
        <v>46721</v>
      </c>
      <c r="F40" s="159">
        <f t="shared" si="0"/>
        <v>464.69411764705882</v>
      </c>
      <c r="G40" s="160">
        <f>+IFERROR((E40-E39)/365*SUM(F40:$F$85)*3%+F40,"")</f>
        <v>485.66264399677681</v>
      </c>
      <c r="H40" s="106"/>
      <c r="I40" s="109"/>
      <c r="J40" s="109"/>
      <c r="K40" s="109"/>
      <c r="L40" s="109"/>
      <c r="M40" s="109"/>
      <c r="N40" s="109"/>
      <c r="O40" s="109"/>
      <c r="P40" s="109"/>
      <c r="Q40" s="109"/>
      <c r="R40" s="109"/>
    </row>
    <row r="41" spans="3:22" ht="16.5" customHeight="1" x14ac:dyDescent="0.45">
      <c r="C41" s="34">
        <f t="shared" si="1"/>
        <v>10</v>
      </c>
      <c r="D41" s="106"/>
      <c r="E41" s="158">
        <f t="shared" si="2"/>
        <v>46783</v>
      </c>
      <c r="F41" s="159">
        <f t="shared" si="0"/>
        <v>464.69411764705882</v>
      </c>
      <c r="G41" s="160">
        <f>+IFERROR((E41-E40)/365*SUM(F41:$F$85)*3%+F41,"")</f>
        <v>483.63836003223207</v>
      </c>
      <c r="H41" s="106"/>
      <c r="J41" s="109"/>
      <c r="R41" s="109"/>
      <c r="S41" s="109"/>
    </row>
    <row r="42" spans="3:22" ht="16.5" customHeight="1" x14ac:dyDescent="0.45">
      <c r="C42" s="34">
        <f t="shared" si="1"/>
        <v>11</v>
      </c>
      <c r="D42" s="106"/>
      <c r="E42" s="158">
        <f t="shared" si="2"/>
        <v>46843</v>
      </c>
      <c r="F42" s="159">
        <f t="shared" si="0"/>
        <v>464.69411764705882</v>
      </c>
      <c r="G42" s="160">
        <f>+IFERROR((E42-E41)/365*SUM(F42:$F$85)*3%+F42,"")</f>
        <v>480.73561321514904</v>
      </c>
      <c r="H42" s="106"/>
      <c r="J42" s="109"/>
      <c r="R42" s="109"/>
      <c r="S42" s="109"/>
      <c r="T42" s="190"/>
      <c r="U42" s="190"/>
      <c r="V42" s="190"/>
    </row>
    <row r="43" spans="3:22" ht="16.5" customHeight="1" x14ac:dyDescent="0.45">
      <c r="C43" s="34">
        <f t="shared" si="1"/>
        <v>12</v>
      </c>
      <c r="D43" s="106"/>
      <c r="E43" s="158">
        <f t="shared" si="2"/>
        <v>46904</v>
      </c>
      <c r="F43" s="159">
        <f t="shared" si="0"/>
        <v>464.69411764705882</v>
      </c>
      <c r="G43" s="160">
        <f>+IFERROR((E43-E42)/365*SUM(F43:$F$85)*3%+F43,"")</f>
        <v>478.67313521353748</v>
      </c>
      <c r="H43" s="106"/>
      <c r="J43" s="109"/>
      <c r="R43" s="109"/>
      <c r="S43" s="109"/>
      <c r="T43" s="190"/>
      <c r="U43" s="190"/>
      <c r="V43" s="190"/>
    </row>
    <row r="44" spans="3:22" ht="16.5" customHeight="1" x14ac:dyDescent="0.45">
      <c r="C44" s="34">
        <f t="shared" si="1"/>
        <v>13</v>
      </c>
      <c r="D44" s="106"/>
      <c r="E44" s="158">
        <f t="shared" si="2"/>
        <v>46965</v>
      </c>
      <c r="F44" s="159">
        <f t="shared" si="0"/>
        <v>464.69411764705882</v>
      </c>
      <c r="G44" s="160">
        <f>+IFERROR((E44-E43)/365*SUM(F44:$F$85)*3%+F44,"")</f>
        <v>476.3432989524577</v>
      </c>
      <c r="H44" s="106"/>
      <c r="J44" s="109"/>
      <c r="R44" s="109"/>
      <c r="S44" s="109"/>
    </row>
    <row r="45" spans="3:22" ht="16.5" customHeight="1" x14ac:dyDescent="0.45">
      <c r="C45" s="34">
        <f t="shared" si="1"/>
        <v>14</v>
      </c>
      <c r="D45" s="106"/>
      <c r="E45" s="158">
        <f t="shared" si="2"/>
        <v>47026</v>
      </c>
      <c r="F45" s="159">
        <f t="shared" si="0"/>
        <v>464.69411764705882</v>
      </c>
      <c r="G45" s="160">
        <f>+IFERROR((E45-E44)/365*SUM(F45:$F$85)*3%+F45,"")</f>
        <v>474.01346269137792</v>
      </c>
      <c r="H45" s="106"/>
      <c r="J45" s="161"/>
      <c r="R45" s="109"/>
      <c r="S45" s="109"/>
    </row>
    <row r="46" spans="3:22" ht="16.5" customHeight="1" x14ac:dyDescent="0.45">
      <c r="C46" s="34">
        <f t="shared" si="1"/>
        <v>15</v>
      </c>
      <c r="D46" s="106"/>
      <c r="E46" s="158">
        <f t="shared" si="2"/>
        <v>47087</v>
      </c>
      <c r="F46" s="159">
        <f t="shared" si="0"/>
        <v>464.69411764705882</v>
      </c>
      <c r="G46" s="160">
        <f>+IFERROR((E46-E45)/365*SUM(F46:$F$85)*3%+F46,"")</f>
        <v>471.68362643029815</v>
      </c>
      <c r="H46" s="106"/>
    </row>
    <row r="47" spans="3:22" ht="16.5" customHeight="1" x14ac:dyDescent="0.45">
      <c r="C47" s="34">
        <f t="shared" si="1"/>
        <v>16</v>
      </c>
      <c r="D47" s="106"/>
      <c r="E47" s="158">
        <f t="shared" si="2"/>
        <v>47149</v>
      </c>
      <c r="F47" s="159">
        <f t="shared" si="0"/>
        <v>464.69411764705882</v>
      </c>
      <c r="G47" s="160">
        <f>+IFERROR((E47-E46)/365*SUM(F47:$F$85)*3%+F47,"")</f>
        <v>469.43017824335215</v>
      </c>
      <c r="H47" s="106"/>
    </row>
    <row r="48" spans="3:22" ht="16.5" customHeight="1" x14ac:dyDescent="0.45">
      <c r="C48" s="34">
        <f t="shared" si="1"/>
        <v>17</v>
      </c>
      <c r="D48" s="106"/>
      <c r="E48" s="158">
        <f t="shared" si="2"/>
        <v>47208</v>
      </c>
      <c r="F48" s="159">
        <f t="shared" si="0"/>
        <v>464.69411764705882</v>
      </c>
      <c r="G48" s="160">
        <f>+IFERROR((E48-E47)/365*SUM(F48:$F$85)*3%+F48,"")</f>
        <v>466.94756583400482</v>
      </c>
      <c r="H48" s="106"/>
    </row>
    <row r="49" spans="3:8" ht="16.5" customHeight="1" x14ac:dyDescent="0.45">
      <c r="C49" s="34" t="str">
        <f t="shared" si="1"/>
        <v/>
      </c>
      <c r="D49" s="106"/>
      <c r="E49" s="158" t="str">
        <f t="shared" si="2"/>
        <v/>
      </c>
      <c r="F49" s="159" t="str">
        <f t="shared" si="0"/>
        <v/>
      </c>
      <c r="G49" s="160" t="str">
        <f>+IFERROR((E49-E48)/365*SUM(F49:$F$85)*3%+F49,"")</f>
        <v/>
      </c>
      <c r="H49" s="106"/>
    </row>
    <row r="50" spans="3:8" ht="16.5" customHeight="1" x14ac:dyDescent="0.45">
      <c r="C50" s="34" t="str">
        <f t="shared" si="1"/>
        <v/>
      </c>
      <c r="D50" s="106"/>
      <c r="E50" s="158" t="str">
        <f t="shared" si="2"/>
        <v/>
      </c>
      <c r="F50" s="159" t="str">
        <f t="shared" si="0"/>
        <v/>
      </c>
      <c r="G50" s="160" t="str">
        <f>+IFERROR((E50-E49)/365*SUM(F50:$F$85)*3%+F50,"")</f>
        <v/>
      </c>
      <c r="H50" s="106"/>
    </row>
    <row r="51" spans="3:8" ht="16.5" customHeight="1" x14ac:dyDescent="0.45">
      <c r="C51" s="34" t="str">
        <f t="shared" si="1"/>
        <v/>
      </c>
      <c r="D51" s="106"/>
      <c r="E51" s="158" t="str">
        <f t="shared" si="2"/>
        <v/>
      </c>
      <c r="F51" s="159" t="str">
        <f t="shared" si="0"/>
        <v/>
      </c>
      <c r="G51" s="160" t="str">
        <f>+IFERROR((E51-E50)/365*SUM(F51:$F$85)*3%+F51,"")</f>
        <v/>
      </c>
      <c r="H51" s="106"/>
    </row>
    <row r="52" spans="3:8" ht="16.5" customHeight="1" x14ac:dyDescent="0.45">
      <c r="C52" s="34" t="str">
        <f t="shared" si="1"/>
        <v/>
      </c>
      <c r="D52" s="106"/>
      <c r="E52" s="158" t="str">
        <f t="shared" si="2"/>
        <v/>
      </c>
      <c r="F52" s="159" t="str">
        <f t="shared" si="0"/>
        <v/>
      </c>
      <c r="G52" s="160" t="str">
        <f>+IFERROR((E52-E51)/365*SUM(F52:$F$85)*3%+F52,"")</f>
        <v/>
      </c>
      <c r="H52" s="106"/>
    </row>
    <row r="53" spans="3:8" ht="16.5" customHeight="1" x14ac:dyDescent="0.45">
      <c r="C53" s="34" t="str">
        <f t="shared" si="1"/>
        <v/>
      </c>
      <c r="D53" s="106"/>
      <c r="E53" s="158" t="str">
        <f t="shared" si="2"/>
        <v/>
      </c>
      <c r="F53" s="159" t="str">
        <f t="shared" si="0"/>
        <v/>
      </c>
      <c r="G53" s="160" t="str">
        <f>+IFERROR((E53-E52)/365*SUM(F53:$F$85)*3%+F53,"")</f>
        <v/>
      </c>
      <c r="H53" s="106"/>
    </row>
    <row r="54" spans="3:8" ht="16.5" customHeight="1" x14ac:dyDescent="0.45">
      <c r="C54" s="34" t="str">
        <f t="shared" si="1"/>
        <v/>
      </c>
      <c r="D54" s="106"/>
      <c r="E54" s="158" t="str">
        <f t="shared" si="2"/>
        <v/>
      </c>
      <c r="F54" s="159" t="str">
        <f t="shared" si="0"/>
        <v/>
      </c>
      <c r="G54" s="160" t="str">
        <f>+IFERROR((E54-E53)/365*SUM(F54:$F$85)*3%+F54,"")</f>
        <v/>
      </c>
      <c r="H54" s="106"/>
    </row>
    <row r="55" spans="3:8" ht="16.5" customHeight="1" x14ac:dyDescent="0.45">
      <c r="C55" s="34" t="str">
        <f t="shared" si="1"/>
        <v/>
      </c>
      <c r="D55" s="106"/>
      <c r="E55" s="158" t="str">
        <f t="shared" si="2"/>
        <v/>
      </c>
      <c r="F55" s="159" t="str">
        <f t="shared" si="0"/>
        <v/>
      </c>
      <c r="G55" s="160" t="str">
        <f>+IFERROR((E55-E54)/365*SUM(F55:$F$85)*3%+F55,"")</f>
        <v/>
      </c>
      <c r="H55" s="106"/>
    </row>
    <row r="56" spans="3:8" ht="16.5" customHeight="1" x14ac:dyDescent="0.45">
      <c r="C56" s="34" t="str">
        <f t="shared" si="1"/>
        <v/>
      </c>
      <c r="D56" s="106"/>
      <c r="E56" s="158" t="str">
        <f t="shared" si="2"/>
        <v/>
      </c>
      <c r="F56" s="159" t="str">
        <f t="shared" si="0"/>
        <v/>
      </c>
      <c r="G56" s="160" t="str">
        <f>+IFERROR((E56-E55)/365*SUM(F56:$F$85)*3%+F56,"")</f>
        <v/>
      </c>
      <c r="H56" s="106"/>
    </row>
    <row r="57" spans="3:8" ht="16.5" customHeight="1" x14ac:dyDescent="0.45">
      <c r="C57" s="34" t="str">
        <f t="shared" si="1"/>
        <v/>
      </c>
      <c r="D57" s="106"/>
      <c r="E57" s="158" t="str">
        <f t="shared" si="2"/>
        <v/>
      </c>
      <c r="F57" s="159" t="str">
        <f t="shared" si="0"/>
        <v/>
      </c>
      <c r="G57" s="160" t="str">
        <f>+IFERROR((E57-E56)/365*SUM(F57:$F$85)*3%+F57,"")</f>
        <v/>
      </c>
      <c r="H57" s="106"/>
    </row>
    <row r="58" spans="3:8" ht="16.5" customHeight="1" x14ac:dyDescent="0.45">
      <c r="C58" s="34" t="str">
        <f t="shared" si="1"/>
        <v/>
      </c>
      <c r="D58" s="106"/>
      <c r="E58" s="158" t="str">
        <f t="shared" si="2"/>
        <v/>
      </c>
      <c r="F58" s="159" t="str">
        <f t="shared" si="0"/>
        <v/>
      </c>
      <c r="G58" s="160" t="str">
        <f>+IFERROR((E58-E57)/365*SUM(F58:$F$85)*3%+F58,"")</f>
        <v/>
      </c>
      <c r="H58" s="106"/>
    </row>
    <row r="59" spans="3:8" ht="16.5" customHeight="1" x14ac:dyDescent="0.45">
      <c r="C59" s="34" t="str">
        <f t="shared" si="1"/>
        <v/>
      </c>
      <c r="D59" s="106"/>
      <c r="E59" s="158" t="str">
        <f t="shared" si="2"/>
        <v/>
      </c>
      <c r="F59" s="159" t="str">
        <f t="shared" si="0"/>
        <v/>
      </c>
      <c r="G59" s="160" t="str">
        <f>+IFERROR((E59-E58)/365*SUM(F59:$F$85)*3%+F59,"")</f>
        <v/>
      </c>
      <c r="H59" s="106"/>
    </row>
    <row r="60" spans="3:8" ht="16.5" customHeight="1" x14ac:dyDescent="0.45">
      <c r="C60" s="34" t="str">
        <f t="shared" si="1"/>
        <v/>
      </c>
      <c r="D60" s="106"/>
      <c r="E60" s="158" t="str">
        <f t="shared" si="2"/>
        <v/>
      </c>
      <c r="F60" s="159" t="str">
        <f t="shared" si="0"/>
        <v/>
      </c>
      <c r="G60" s="160" t="str">
        <f>+IFERROR((E60-E59)/365*SUM(F60:$F$85)*3%+F60,"")</f>
        <v/>
      </c>
      <c r="H60" s="106"/>
    </row>
    <row r="61" spans="3:8" ht="16.5" customHeight="1" x14ac:dyDescent="0.45">
      <c r="C61" s="34" t="str">
        <f t="shared" si="1"/>
        <v/>
      </c>
      <c r="D61" s="106"/>
      <c r="E61" s="158" t="str">
        <f t="shared" si="2"/>
        <v/>
      </c>
      <c r="F61" s="159" t="str">
        <f t="shared" si="0"/>
        <v/>
      </c>
      <c r="G61" s="160" t="str">
        <f>+IFERROR((E61-E60)/365*SUM(F61:$F$85)*3%+F61,"")</f>
        <v/>
      </c>
      <c r="H61" s="106"/>
    </row>
    <row r="62" spans="3:8" ht="16.5" customHeight="1" x14ac:dyDescent="0.45">
      <c r="C62" s="34" t="str">
        <f t="shared" si="1"/>
        <v/>
      </c>
      <c r="D62" s="106"/>
      <c r="E62" s="158" t="str">
        <f t="shared" si="2"/>
        <v/>
      </c>
      <c r="F62" s="159" t="str">
        <f t="shared" si="0"/>
        <v/>
      </c>
      <c r="G62" s="160" t="str">
        <f>+IFERROR((E62-E61)/365*SUM(F62:$F$85)*3%+F62,"")</f>
        <v/>
      </c>
      <c r="H62" s="106"/>
    </row>
    <row r="63" spans="3:8" ht="16.5" customHeight="1" x14ac:dyDescent="0.45">
      <c r="C63" s="34" t="str">
        <f t="shared" si="1"/>
        <v/>
      </c>
      <c r="D63" s="106"/>
      <c r="E63" s="158" t="str">
        <f t="shared" si="2"/>
        <v/>
      </c>
      <c r="F63" s="159" t="str">
        <f t="shared" si="0"/>
        <v/>
      </c>
      <c r="G63" s="160" t="str">
        <f>+IFERROR((E63-E62)/365*SUM(F63:$F$85)*3%+F63,"")</f>
        <v/>
      </c>
      <c r="H63" s="106"/>
    </row>
    <row r="64" spans="3:8" ht="16.5" customHeight="1" x14ac:dyDescent="0.45">
      <c r="C64" s="34" t="str">
        <f t="shared" si="1"/>
        <v/>
      </c>
      <c r="D64" s="106"/>
      <c r="E64" s="158" t="str">
        <f t="shared" si="2"/>
        <v/>
      </c>
      <c r="F64" s="159" t="str">
        <f t="shared" ref="F64:F85" si="3">+IF(PROT&gt;0,IF(PROT&gt;=C64,ROTP/PROT,""),"")</f>
        <v/>
      </c>
      <c r="G64" s="160" t="str">
        <f>+IFERROR((E64-E63)/365*SUM(F64:$F$85)*3%+F64,"")</f>
        <v/>
      </c>
      <c r="H64" s="106"/>
    </row>
    <row r="65" spans="3:8" ht="16.5" customHeight="1" x14ac:dyDescent="0.45">
      <c r="C65" s="34" t="str">
        <f t="shared" ref="C65:C85" si="4">+IFERROR(IF(C64+1&lt;=PROT,C64+1,""),"")</f>
        <v/>
      </c>
      <c r="D65" s="106"/>
      <c r="E65" s="158" t="str">
        <f t="shared" ref="E65:E85" si="5">+IFERROR(EOMONTH(start,(C65-1)*2),"")</f>
        <v/>
      </c>
      <c r="F65" s="159" t="str">
        <f t="shared" si="3"/>
        <v/>
      </c>
      <c r="G65" s="160" t="str">
        <f>+IFERROR((E65-E64)/365*SUM(F65:$F$85)*3%+F65,"")</f>
        <v/>
      </c>
      <c r="H65" s="106"/>
    </row>
    <row r="66" spans="3:8" ht="16.5" customHeight="1" x14ac:dyDescent="0.45">
      <c r="C66" s="34" t="str">
        <f t="shared" si="4"/>
        <v/>
      </c>
      <c r="D66" s="106"/>
      <c r="E66" s="158" t="str">
        <f t="shared" si="5"/>
        <v/>
      </c>
      <c r="F66" s="159" t="str">
        <f t="shared" si="3"/>
        <v/>
      </c>
      <c r="G66" s="160" t="str">
        <f>+IFERROR((E66-E65)/365*SUM(F66:$F$85)*3%+F66,"")</f>
        <v/>
      </c>
      <c r="H66" s="106"/>
    </row>
    <row r="67" spans="3:8" ht="16.5" customHeight="1" x14ac:dyDescent="0.45">
      <c r="C67" s="34" t="str">
        <f t="shared" si="4"/>
        <v/>
      </c>
      <c r="D67" s="106"/>
      <c r="E67" s="158" t="str">
        <f t="shared" si="5"/>
        <v/>
      </c>
      <c r="F67" s="159" t="str">
        <f t="shared" si="3"/>
        <v/>
      </c>
      <c r="G67" s="160" t="str">
        <f>+IFERROR((E67-E66)/365*SUM(F67:$F$85)*3%+F67,"")</f>
        <v/>
      </c>
      <c r="H67" s="106"/>
    </row>
    <row r="68" spans="3:8" ht="16.5" customHeight="1" x14ac:dyDescent="0.45">
      <c r="C68" s="34" t="str">
        <f t="shared" si="4"/>
        <v/>
      </c>
      <c r="D68" s="106"/>
      <c r="E68" s="158" t="str">
        <f t="shared" si="5"/>
        <v/>
      </c>
      <c r="F68" s="159" t="str">
        <f t="shared" si="3"/>
        <v/>
      </c>
      <c r="G68" s="160" t="str">
        <f>+IFERROR((E68-E67)/365*SUM(F68:$F$85)*3%+F68,"")</f>
        <v/>
      </c>
      <c r="H68" s="106"/>
    </row>
    <row r="69" spans="3:8" ht="16.5" customHeight="1" x14ac:dyDescent="0.45">
      <c r="C69" s="34" t="str">
        <f t="shared" si="4"/>
        <v/>
      </c>
      <c r="D69" s="106"/>
      <c r="E69" s="158" t="str">
        <f t="shared" si="5"/>
        <v/>
      </c>
      <c r="F69" s="159" t="str">
        <f t="shared" si="3"/>
        <v/>
      </c>
      <c r="G69" s="160" t="str">
        <f>+IFERROR((E69-E68)/365*SUM(F69:$F$85)*3%+F69,"")</f>
        <v/>
      </c>
      <c r="H69" s="106"/>
    </row>
    <row r="70" spans="3:8" ht="16.5" customHeight="1" x14ac:dyDescent="0.45">
      <c r="C70" s="34" t="str">
        <f t="shared" si="4"/>
        <v/>
      </c>
      <c r="D70" s="106"/>
      <c r="E70" s="158" t="str">
        <f t="shared" si="5"/>
        <v/>
      </c>
      <c r="F70" s="159" t="str">
        <f t="shared" si="3"/>
        <v/>
      </c>
      <c r="G70" s="160" t="str">
        <f>+IFERROR((E70-E69)/365*SUM(F70:$F$85)*3%+F70,"")</f>
        <v/>
      </c>
      <c r="H70" s="106"/>
    </row>
    <row r="71" spans="3:8" ht="16.5" customHeight="1" x14ac:dyDescent="0.45">
      <c r="C71" s="34" t="str">
        <f t="shared" si="4"/>
        <v/>
      </c>
      <c r="D71" s="106"/>
      <c r="E71" s="158" t="str">
        <f t="shared" si="5"/>
        <v/>
      </c>
      <c r="F71" s="159" t="str">
        <f t="shared" si="3"/>
        <v/>
      </c>
      <c r="G71" s="160" t="str">
        <f>+IFERROR((E71-E70)/365*SUM(F71:$F$85)*3%+F71,"")</f>
        <v/>
      </c>
      <c r="H71" s="106"/>
    </row>
    <row r="72" spans="3:8" ht="16.5" customHeight="1" x14ac:dyDescent="0.45">
      <c r="C72" s="34" t="str">
        <f t="shared" si="4"/>
        <v/>
      </c>
      <c r="D72" s="106"/>
      <c r="E72" s="158" t="str">
        <f t="shared" si="5"/>
        <v/>
      </c>
      <c r="F72" s="159" t="str">
        <f t="shared" si="3"/>
        <v/>
      </c>
      <c r="G72" s="160" t="str">
        <f>+IFERROR((E72-E71)/365*SUM(F72:$F$85)*3%+F72,"")</f>
        <v/>
      </c>
      <c r="H72" s="106"/>
    </row>
    <row r="73" spans="3:8" ht="16.5" customHeight="1" x14ac:dyDescent="0.45">
      <c r="C73" s="34" t="str">
        <f t="shared" si="4"/>
        <v/>
      </c>
      <c r="D73" s="106"/>
      <c r="E73" s="158" t="str">
        <f t="shared" si="5"/>
        <v/>
      </c>
      <c r="F73" s="159" t="str">
        <f t="shared" si="3"/>
        <v/>
      </c>
      <c r="G73" s="160" t="str">
        <f>+IFERROR((E73-E72)/365*SUM(F73:$F$85)*3%+F73,"")</f>
        <v/>
      </c>
      <c r="H73" s="106"/>
    </row>
    <row r="74" spans="3:8" ht="16.5" customHeight="1" x14ac:dyDescent="0.45">
      <c r="C74" s="34" t="str">
        <f t="shared" si="4"/>
        <v/>
      </c>
      <c r="D74" s="106"/>
      <c r="E74" s="158" t="str">
        <f t="shared" si="5"/>
        <v/>
      </c>
      <c r="F74" s="159" t="str">
        <f t="shared" si="3"/>
        <v/>
      </c>
      <c r="G74" s="160" t="str">
        <f>+IFERROR((E74-E73)/365*SUM(F74:$F$85)*3%+F74,"")</f>
        <v/>
      </c>
      <c r="H74" s="106"/>
    </row>
    <row r="75" spans="3:8" ht="16.5" customHeight="1" x14ac:dyDescent="0.45">
      <c r="C75" s="34" t="str">
        <f t="shared" si="4"/>
        <v/>
      </c>
      <c r="D75" s="106"/>
      <c r="E75" s="158" t="str">
        <f t="shared" si="5"/>
        <v/>
      </c>
      <c r="F75" s="159" t="str">
        <f t="shared" si="3"/>
        <v/>
      </c>
      <c r="G75" s="160" t="str">
        <f>+IFERROR((E75-E74)/365*SUM(F75:$F$85)*3%+F75,"")</f>
        <v/>
      </c>
      <c r="H75" s="106"/>
    </row>
    <row r="76" spans="3:8" ht="16.5" customHeight="1" x14ac:dyDescent="0.45">
      <c r="C76" s="34" t="str">
        <f t="shared" si="4"/>
        <v/>
      </c>
      <c r="D76" s="106"/>
      <c r="E76" s="158" t="str">
        <f t="shared" si="5"/>
        <v/>
      </c>
      <c r="F76" s="159" t="str">
        <f t="shared" si="3"/>
        <v/>
      </c>
      <c r="G76" s="160" t="str">
        <f>+IFERROR((E76-E75)/365*SUM(F76:$F$85)*3%+F76,"")</f>
        <v/>
      </c>
      <c r="H76" s="106"/>
    </row>
    <row r="77" spans="3:8" ht="16.5" customHeight="1" x14ac:dyDescent="0.45">
      <c r="C77" s="34" t="str">
        <f t="shared" si="4"/>
        <v/>
      </c>
      <c r="D77" s="106"/>
      <c r="E77" s="158" t="str">
        <f t="shared" si="5"/>
        <v/>
      </c>
      <c r="F77" s="159" t="str">
        <f t="shared" si="3"/>
        <v/>
      </c>
      <c r="G77" s="160" t="str">
        <f>+IFERROR((E77-E76)/365*SUM(F77:$F$85)*3%+F77,"")</f>
        <v/>
      </c>
      <c r="H77" s="106"/>
    </row>
    <row r="78" spans="3:8" ht="16.5" customHeight="1" x14ac:dyDescent="0.45">
      <c r="C78" s="34" t="str">
        <f t="shared" si="4"/>
        <v/>
      </c>
      <c r="D78" s="106"/>
      <c r="E78" s="158" t="str">
        <f t="shared" si="5"/>
        <v/>
      </c>
      <c r="F78" s="159" t="str">
        <f t="shared" si="3"/>
        <v/>
      </c>
      <c r="G78" s="160" t="str">
        <f>+IFERROR((E78-E77)/365*SUM(F78:$F$85)*3%+F78,"")</f>
        <v/>
      </c>
      <c r="H78" s="106"/>
    </row>
    <row r="79" spans="3:8" ht="16.5" customHeight="1" x14ac:dyDescent="0.45">
      <c r="C79" s="34" t="str">
        <f t="shared" si="4"/>
        <v/>
      </c>
      <c r="D79" s="106"/>
      <c r="E79" s="158" t="str">
        <f t="shared" si="5"/>
        <v/>
      </c>
      <c r="F79" s="159" t="str">
        <f t="shared" si="3"/>
        <v/>
      </c>
      <c r="G79" s="160" t="str">
        <f>+IFERROR((E79-E78)/365*SUM(F79:$F$85)*3%+F79,"")</f>
        <v/>
      </c>
      <c r="H79" s="106"/>
    </row>
    <row r="80" spans="3:8" ht="16.5" customHeight="1" x14ac:dyDescent="0.45">
      <c r="C80" s="34" t="str">
        <f t="shared" si="4"/>
        <v/>
      </c>
      <c r="D80" s="106"/>
      <c r="E80" s="158" t="str">
        <f t="shared" si="5"/>
        <v/>
      </c>
      <c r="F80" s="159" t="str">
        <f t="shared" si="3"/>
        <v/>
      </c>
      <c r="G80" s="160" t="str">
        <f>+IFERROR((E80-E79)/365*SUM(F80:$F$85)*3%+F80,"")</f>
        <v/>
      </c>
      <c r="H80" s="106"/>
    </row>
    <row r="81" spans="3:8" ht="16.5" customHeight="1" x14ac:dyDescent="0.45">
      <c r="C81" s="34" t="str">
        <f t="shared" si="4"/>
        <v/>
      </c>
      <c r="D81" s="106"/>
      <c r="E81" s="158" t="str">
        <f t="shared" si="5"/>
        <v/>
      </c>
      <c r="F81" s="159" t="str">
        <f t="shared" si="3"/>
        <v/>
      </c>
      <c r="G81" s="160" t="str">
        <f>+IFERROR((E81-E80)/365*SUM(F81:$F$85)*3%+F81,"")</f>
        <v/>
      </c>
      <c r="H81" s="106"/>
    </row>
    <row r="82" spans="3:8" ht="16.5" customHeight="1" x14ac:dyDescent="0.45">
      <c r="C82" s="34" t="str">
        <f t="shared" si="4"/>
        <v/>
      </c>
      <c r="D82" s="106"/>
      <c r="E82" s="158" t="str">
        <f t="shared" si="5"/>
        <v/>
      </c>
      <c r="F82" s="159" t="str">
        <f t="shared" si="3"/>
        <v/>
      </c>
      <c r="G82" s="160" t="str">
        <f>+IFERROR((E82-E81)/365*SUM(F82:$F$85)*3%+F82,"")</f>
        <v/>
      </c>
      <c r="H82" s="106"/>
    </row>
    <row r="83" spans="3:8" ht="16.5" customHeight="1" x14ac:dyDescent="0.45">
      <c r="C83" s="34" t="str">
        <f t="shared" si="4"/>
        <v/>
      </c>
      <c r="D83" s="106"/>
      <c r="E83" s="158" t="str">
        <f t="shared" si="5"/>
        <v/>
      </c>
      <c r="F83" s="159" t="str">
        <f t="shared" si="3"/>
        <v/>
      </c>
      <c r="G83" s="160" t="str">
        <f>+IFERROR((E83-E82)/365*SUM(F83:$F$85)*3%+F83,"")</f>
        <v/>
      </c>
      <c r="H83" s="106"/>
    </row>
    <row r="84" spans="3:8" ht="16.5" customHeight="1" x14ac:dyDescent="0.45">
      <c r="C84" s="34" t="str">
        <f t="shared" si="4"/>
        <v/>
      </c>
      <c r="D84" s="106"/>
      <c r="E84" s="158" t="str">
        <f t="shared" si="5"/>
        <v/>
      </c>
      <c r="F84" s="159" t="str">
        <f t="shared" si="3"/>
        <v/>
      </c>
      <c r="G84" s="160" t="str">
        <f>+IFERROR((E84-E83)/365*SUM(F84:$F$85)*3%+F84,"")</f>
        <v/>
      </c>
      <c r="H84" s="106"/>
    </row>
    <row r="85" spans="3:8" ht="16.5" customHeight="1" thickBot="1" x14ac:dyDescent="0.5">
      <c r="C85" s="34" t="str">
        <f t="shared" si="4"/>
        <v/>
      </c>
      <c r="D85" s="106"/>
      <c r="E85" s="158" t="str">
        <f t="shared" si="5"/>
        <v/>
      </c>
      <c r="F85" s="159" t="str">
        <f t="shared" si="3"/>
        <v/>
      </c>
      <c r="G85" s="160" t="str">
        <f>+IFERROR((E85-E84)/365*SUM(F85:$F$85)*3%+F85,"")</f>
        <v/>
      </c>
      <c r="H85" s="106"/>
    </row>
    <row r="86" spans="3:8" ht="16.5" customHeight="1" x14ac:dyDescent="0.45">
      <c r="D86" s="115"/>
      <c r="E86" s="116" t="s">
        <v>48</v>
      </c>
      <c r="F86" s="116"/>
      <c r="G86" s="88">
        <f>SUM(G32:G85)</f>
        <v>8216.2375970991143</v>
      </c>
      <c r="H86" s="106"/>
    </row>
    <row r="87" spans="3:8" ht="16.5" customHeight="1" thickBot="1" x14ac:dyDescent="0.5">
      <c r="D87" s="117"/>
      <c r="E87" s="118" t="s">
        <v>49</v>
      </c>
      <c r="F87" s="159"/>
      <c r="G87" s="89">
        <f>+G86-ROTP</f>
        <v>316.4375970991141</v>
      </c>
      <c r="H87" s="106"/>
    </row>
    <row r="88" spans="3:8" ht="16.5" customHeight="1" x14ac:dyDescent="0.45">
      <c r="F88" s="116"/>
      <c r="H88" s="106"/>
    </row>
    <row r="89" spans="3:8" ht="29.25" customHeight="1" x14ac:dyDescent="0.45"/>
    <row r="90" spans="3:8" ht="29.25" customHeight="1" x14ac:dyDescent="0.45"/>
    <row r="91" spans="3:8" ht="29.25" customHeight="1" x14ac:dyDescent="0.45"/>
    <row r="92" spans="3:8" ht="29.25" customHeight="1" x14ac:dyDescent="0.45"/>
    <row r="93" spans="3:8" ht="29.25" customHeight="1" x14ac:dyDescent="0.45"/>
    <row r="94" spans="3:8" ht="29.25" customHeight="1" x14ac:dyDescent="0.45"/>
    <row r="95" spans="3:8" ht="29.25" customHeight="1" x14ac:dyDescent="0.45"/>
    <row r="96" spans="3:8" ht="29.25" customHeight="1" x14ac:dyDescent="0.45"/>
    <row r="97" spans="4:16" ht="29.25" customHeight="1" x14ac:dyDescent="0.45"/>
    <row r="98" spans="4:16" ht="29.25" customHeight="1" x14ac:dyDescent="0.45">
      <c r="I98" s="109"/>
    </row>
    <row r="99" spans="4:16" ht="29.25" customHeight="1" x14ac:dyDescent="0.45">
      <c r="I99" s="109"/>
    </row>
    <row r="100" spans="4:16" ht="29.25" customHeight="1" x14ac:dyDescent="0.45">
      <c r="I100" s="109"/>
      <c r="J100" s="119"/>
      <c r="K100" s="120"/>
      <c r="L100" s="120"/>
      <c r="M100" s="120"/>
      <c r="N100" s="120"/>
      <c r="O100" s="120"/>
      <c r="P100" s="121"/>
    </row>
    <row r="101" spans="4:16" ht="29.25" customHeight="1" x14ac:dyDescent="0.45">
      <c r="I101" s="109"/>
    </row>
    <row r="102" spans="4:16" ht="29.25" customHeight="1" x14ac:dyDescent="0.45">
      <c r="I102" s="109"/>
    </row>
    <row r="103" spans="4:16" ht="29.25" customHeight="1" thickBot="1" x14ac:dyDescent="0.5">
      <c r="I103" s="109"/>
    </row>
    <row r="104" spans="4:16" ht="29.25" customHeight="1" thickBot="1" x14ac:dyDescent="0.5">
      <c r="D104" s="122"/>
      <c r="E104" s="123"/>
      <c r="F104" s="123"/>
      <c r="G104" s="123"/>
      <c r="I104" s="109"/>
    </row>
    <row r="105" spans="4:16" ht="29.25" customHeight="1" thickTop="1" x14ac:dyDescent="0.45">
      <c r="D105" s="125"/>
      <c r="E105" s="126" t="s">
        <v>60</v>
      </c>
      <c r="F105" s="162"/>
      <c r="G105" s="90"/>
      <c r="H105" s="124"/>
      <c r="I105" s="109"/>
    </row>
    <row r="106" spans="4:16" ht="29.25" customHeight="1" thickBot="1" x14ac:dyDescent="0.5">
      <c r="D106" s="125"/>
      <c r="E106" s="126"/>
      <c r="F106" s="126"/>
      <c r="G106" s="126"/>
      <c r="H106" s="127"/>
      <c r="I106" s="109"/>
    </row>
    <row r="107" spans="4:16" ht="29.25" customHeight="1" thickTop="1" x14ac:dyDescent="0.45">
      <c r="D107" s="125"/>
      <c r="E107" s="126" t="s">
        <v>55</v>
      </c>
      <c r="F107" s="163">
        <v>120</v>
      </c>
      <c r="G107" s="126"/>
      <c r="H107" s="127"/>
      <c r="I107" s="109"/>
    </row>
    <row r="108" spans="4:16" ht="29.25" customHeight="1" thickBot="1" x14ac:dyDescent="0.5">
      <c r="D108" s="125"/>
      <c r="E108" s="126"/>
      <c r="F108" s="126"/>
      <c r="G108" s="126"/>
      <c r="H108" s="127"/>
      <c r="I108" s="109"/>
    </row>
    <row r="109" spans="4:16" ht="29.25" customHeight="1" thickTop="1" x14ac:dyDescent="0.45">
      <c r="D109" s="125"/>
      <c r="E109" s="126" t="s">
        <v>56</v>
      </c>
      <c r="F109" s="164">
        <v>0.05</v>
      </c>
      <c r="G109" s="126"/>
      <c r="H109" s="127"/>
      <c r="I109" s="109"/>
    </row>
    <row r="110" spans="4:16" ht="29.25" customHeight="1" x14ac:dyDescent="0.45">
      <c r="D110" s="125"/>
      <c r="E110" s="126"/>
      <c r="F110" s="126"/>
      <c r="G110" s="126"/>
      <c r="H110" s="127"/>
      <c r="I110" s="109"/>
    </row>
    <row r="111" spans="4:16" ht="29.25" customHeight="1" thickBot="1" x14ac:dyDescent="0.5">
      <c r="D111" s="125"/>
      <c r="E111" s="126"/>
      <c r="F111" s="128" t="s">
        <v>28903</v>
      </c>
      <c r="G111" s="128" t="s">
        <v>28904</v>
      </c>
      <c r="H111" s="127"/>
      <c r="I111" s="109"/>
    </row>
    <row r="112" spans="4:16" ht="29.25" customHeight="1" x14ac:dyDescent="0.45">
      <c r="D112" s="125"/>
      <c r="E112" s="183" t="s">
        <v>57</v>
      </c>
      <c r="F112" s="165" t="e">
        <f>-PMT(F109/12,F107,IF(F105&gt;0,F105,#REF!))</f>
        <v>#REF!</v>
      </c>
      <c r="G112" s="165" t="e">
        <f>+F112*12</f>
        <v>#REF!</v>
      </c>
      <c r="H112" s="127"/>
      <c r="I112" s="109"/>
    </row>
    <row r="113" spans="4:9" ht="29.25" customHeight="1" x14ac:dyDescent="0.45">
      <c r="D113" s="125"/>
      <c r="E113" s="183"/>
      <c r="F113" s="126"/>
      <c r="G113" s="126"/>
      <c r="H113" s="129"/>
      <c r="I113" s="109"/>
    </row>
    <row r="114" spans="4:9" ht="29.25" customHeight="1" thickBot="1" x14ac:dyDescent="0.5">
      <c r="D114" s="125"/>
      <c r="E114" s="183"/>
      <c r="F114" s="128" t="s">
        <v>28905</v>
      </c>
      <c r="G114" s="128" t="s">
        <v>28902</v>
      </c>
      <c r="H114" s="129"/>
      <c r="I114" s="109"/>
    </row>
    <row r="115" spans="4:9" ht="29.25" customHeight="1" x14ac:dyDescent="0.45">
      <c r="D115" s="125"/>
      <c r="E115" s="183"/>
      <c r="F115" s="165" t="e">
        <f>+F112*F107</f>
        <v>#REF!</v>
      </c>
      <c r="G115" s="165" t="e">
        <f>+F112*F107-(IF(F105&gt;0,F105,#REF!))</f>
        <v>#REF!</v>
      </c>
      <c r="H115" s="129"/>
      <c r="I115" s="109"/>
    </row>
    <row r="116" spans="4:9" ht="29.25" customHeight="1" thickBot="1" x14ac:dyDescent="0.5">
      <c r="D116" s="130"/>
      <c r="E116" s="131"/>
      <c r="F116" s="131"/>
      <c r="G116" s="131"/>
      <c r="H116" s="129"/>
      <c r="I116" s="109"/>
    </row>
    <row r="117" spans="4:9" ht="29.25" customHeight="1" thickBot="1" x14ac:dyDescent="0.5">
      <c r="H117" s="132"/>
      <c r="I117" s="109"/>
    </row>
    <row r="118" spans="4:9" ht="29.25" customHeight="1" x14ac:dyDescent="0.45">
      <c r="I118" s="109"/>
    </row>
    <row r="119" spans="4:9" ht="29.25" customHeight="1" x14ac:dyDescent="0.45">
      <c r="I119" s="109"/>
    </row>
    <row r="120" spans="4:9" ht="29.25" customHeight="1" x14ac:dyDescent="0.45">
      <c r="I120" s="109"/>
    </row>
    <row r="121" spans="4:9" ht="29.25" customHeight="1" x14ac:dyDescent="0.45">
      <c r="I121" s="109"/>
    </row>
    <row r="122" spans="4:9" ht="29.25" customHeight="1" x14ac:dyDescent="0.45">
      <c r="I122" s="109"/>
    </row>
    <row r="123" spans="4:9" ht="29.25" customHeight="1" x14ac:dyDescent="0.45"/>
    <row r="124" spans="4:9" ht="29.25" customHeight="1" x14ac:dyDescent="0.45"/>
    <row r="125" spans="4:9" ht="29.25" customHeight="1" x14ac:dyDescent="0.45"/>
    <row r="126" spans="4:9" ht="29.25" customHeight="1" x14ac:dyDescent="0.45"/>
    <row r="127" spans="4:9" ht="29.25" customHeight="1" x14ac:dyDescent="0.45"/>
    <row r="128" spans="4:9" ht="29.25" customHeight="1" x14ac:dyDescent="0.45"/>
    <row r="129" ht="29.25" customHeight="1" x14ac:dyDescent="0.45"/>
    <row r="130" ht="29.25" customHeight="1" x14ac:dyDescent="0.45"/>
    <row r="131" ht="29.25" customHeight="1" x14ac:dyDescent="0.45"/>
    <row r="132" ht="29.25" customHeight="1" x14ac:dyDescent="0.45"/>
    <row r="133" ht="29.25" customHeight="1" x14ac:dyDescent="0.45"/>
    <row r="134" ht="29.25" customHeight="1" x14ac:dyDescent="0.45"/>
    <row r="135" ht="29.25" customHeight="1" x14ac:dyDescent="0.45"/>
    <row r="136" ht="29.25" customHeight="1" x14ac:dyDescent="0.45"/>
    <row r="137" ht="29.25" customHeight="1" x14ac:dyDescent="0.45"/>
    <row r="138" ht="29.25" customHeight="1" x14ac:dyDescent="0.45"/>
    <row r="139" ht="29.25" customHeight="1" x14ac:dyDescent="0.45"/>
    <row r="140" ht="29.25" customHeight="1" x14ac:dyDescent="0.45"/>
    <row r="141" ht="29.25" customHeight="1" x14ac:dyDescent="0.45"/>
    <row r="142" ht="29.25" customHeight="1" x14ac:dyDescent="0.45"/>
    <row r="143" ht="29.25" customHeight="1" x14ac:dyDescent="0.45"/>
    <row r="144" ht="29.25" customHeight="1" x14ac:dyDescent="0.45"/>
    <row r="145" ht="29.25" customHeight="1" x14ac:dyDescent="0.45"/>
    <row r="146" ht="29.25" customHeight="1" x14ac:dyDescent="0.45"/>
    <row r="147" ht="29.25" customHeight="1" x14ac:dyDescent="0.45"/>
    <row r="148" ht="29.25" customHeight="1" x14ac:dyDescent="0.45"/>
    <row r="149" ht="29.25" customHeight="1" x14ac:dyDescent="0.45"/>
    <row r="150" ht="29.25" customHeight="1" x14ac:dyDescent="0.45"/>
    <row r="151" ht="29.25" customHeight="1" x14ac:dyDescent="0.45"/>
    <row r="152" ht="29.25" customHeight="1" x14ac:dyDescent="0.45"/>
    <row r="153" ht="29.25" customHeight="1" x14ac:dyDescent="0.45"/>
    <row r="154" ht="29.25" customHeight="1" x14ac:dyDescent="0.45"/>
    <row r="155" ht="29.25" customHeight="1" x14ac:dyDescent="0.45"/>
    <row r="156" ht="29.25" customHeight="1" x14ac:dyDescent="0.45"/>
    <row r="157" ht="29.25" customHeight="1" x14ac:dyDescent="0.45"/>
    <row r="158" ht="29.25" customHeight="1" x14ac:dyDescent="0.45"/>
    <row r="159" ht="29.25" customHeight="1" x14ac:dyDescent="0.45"/>
    <row r="160" ht="29.25" customHeight="1" x14ac:dyDescent="0.45"/>
    <row r="161" ht="29.25" customHeight="1" x14ac:dyDescent="0.45"/>
    <row r="162" ht="29.25" customHeight="1" x14ac:dyDescent="0.45"/>
    <row r="163" ht="29.25" customHeight="1" x14ac:dyDescent="0.45"/>
    <row r="164" ht="29.25" customHeight="1" x14ac:dyDescent="0.45"/>
    <row r="165" ht="29.25" customHeight="1" x14ac:dyDescent="0.45"/>
    <row r="166" ht="29.25" customHeight="1" x14ac:dyDescent="0.45"/>
    <row r="167" ht="29.25" customHeight="1" x14ac:dyDescent="0.45"/>
    <row r="168" ht="29.25" customHeight="1" x14ac:dyDescent="0.45"/>
    <row r="169" ht="29.25" customHeight="1" x14ac:dyDescent="0.45"/>
    <row r="170" ht="29.25" customHeight="1" x14ac:dyDescent="0.45"/>
    <row r="171" ht="29.25" customHeight="1" x14ac:dyDescent="0.45"/>
    <row r="172" ht="29.25" customHeight="1" x14ac:dyDescent="0.45"/>
    <row r="173" ht="29.25" customHeight="1" x14ac:dyDescent="0.45"/>
    <row r="174" ht="29.25" customHeight="1" x14ac:dyDescent="0.45"/>
    <row r="175" ht="29.25" customHeight="1" x14ac:dyDescent="0.45"/>
    <row r="176" ht="29.25" customHeight="1" x14ac:dyDescent="0.45"/>
    <row r="177" ht="29.25" customHeight="1" x14ac:dyDescent="0.45"/>
    <row r="178" ht="29.25" customHeight="1" x14ac:dyDescent="0.45"/>
    <row r="179" ht="29.25" customHeight="1" x14ac:dyDescent="0.45"/>
    <row r="180" ht="29.25" customHeight="1" x14ac:dyDescent="0.45"/>
    <row r="181" ht="29.25" customHeight="1" x14ac:dyDescent="0.45"/>
    <row r="182" ht="29.25" customHeight="1" x14ac:dyDescent="0.45"/>
    <row r="183" ht="29.25" customHeight="1" x14ac:dyDescent="0.45"/>
    <row r="184" ht="29.25" customHeight="1" x14ac:dyDescent="0.45"/>
    <row r="185" ht="29.25" customHeight="1" x14ac:dyDescent="0.45"/>
    <row r="186" ht="29.25" customHeight="1" x14ac:dyDescent="0.45"/>
    <row r="187" ht="29.25" customHeight="1" x14ac:dyDescent="0.45"/>
    <row r="188" ht="29.25" customHeight="1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</sheetData>
  <sheetProtection selectLockedCells="1" autoFilter="0"/>
  <mergeCells count="13">
    <mergeCell ref="E112:E115"/>
    <mergeCell ref="G12:I12"/>
    <mergeCell ref="G10:I10"/>
    <mergeCell ref="T42:V43"/>
    <mergeCell ref="G16:I16"/>
    <mergeCell ref="G14:I14"/>
    <mergeCell ref="K11:N14"/>
    <mergeCell ref="O25:Q25"/>
    <mergeCell ref="J25:K25"/>
    <mergeCell ref="J24:K24"/>
    <mergeCell ref="O24:Q24"/>
    <mergeCell ref="O26:Q26"/>
    <mergeCell ref="D26:G26"/>
  </mergeCells>
  <conditionalFormatting sqref="E10 E32:F85 F87">
    <cfRule type="cellIs" dxfId="104" priority="46" stopIfTrue="1" operator="lessThan">
      <formula>#REF!</formula>
    </cfRule>
  </conditionalFormatting>
  <conditionalFormatting sqref="E12">
    <cfRule type="cellIs" dxfId="103" priority="45" stopIfTrue="1" operator="lessThan">
      <formula>#REF!</formula>
    </cfRule>
  </conditionalFormatting>
  <conditionalFormatting sqref="E14">
    <cfRule type="cellIs" dxfId="102" priority="44" stopIfTrue="1" operator="lessThan">
      <formula>#REF!</formula>
    </cfRule>
  </conditionalFormatting>
  <conditionalFormatting sqref="E16">
    <cfRule type="cellIs" dxfId="101" priority="43" stopIfTrue="1" operator="lessThan">
      <formula>#REF!</formula>
    </cfRule>
  </conditionalFormatting>
  <conditionalFormatting sqref="F25">
    <cfRule type="cellIs" dxfId="100" priority="97" stopIfTrue="1" operator="lessThan">
      <formula>#REF!</formula>
    </cfRule>
  </conditionalFormatting>
  <conditionalFormatting sqref="F105">
    <cfRule type="cellIs" dxfId="99" priority="96" stopIfTrue="1" operator="lessThan">
      <formula>#REF!</formula>
    </cfRule>
  </conditionalFormatting>
  <conditionalFormatting sqref="F107">
    <cfRule type="cellIs" dxfId="98" priority="95" stopIfTrue="1" operator="lessThan">
      <formula>#REF!</formula>
    </cfRule>
  </conditionalFormatting>
  <conditionalFormatting sqref="F109">
    <cfRule type="cellIs" dxfId="97" priority="94" stopIfTrue="1" operator="lessThan">
      <formula>#REF!</formula>
    </cfRule>
  </conditionalFormatting>
  <conditionalFormatting sqref="F112:G112">
    <cfRule type="cellIs" dxfId="96" priority="92" stopIfTrue="1" operator="lessThan">
      <formula>#REF!</formula>
    </cfRule>
  </conditionalFormatting>
  <conditionalFormatting sqref="F115:G115">
    <cfRule type="cellIs" dxfId="95" priority="90" stopIfTrue="1" operator="lessThan">
      <formula>#REF!</formula>
    </cfRule>
  </conditionalFormatting>
  <conditionalFormatting sqref="G10">
    <cfRule type="cellIs" dxfId="94" priority="42" stopIfTrue="1" operator="lessThan">
      <formula>#REF!</formula>
    </cfRule>
  </conditionalFormatting>
  <conditionalFormatting sqref="G12">
    <cfRule type="cellIs" dxfId="93" priority="41" stopIfTrue="1" operator="lessThan">
      <formula>#REF!</formula>
    </cfRule>
  </conditionalFormatting>
  <conditionalFormatting sqref="G14">
    <cfRule type="cellIs" dxfId="92" priority="40" stopIfTrue="1" operator="lessThan">
      <formula>#REF!</formula>
    </cfRule>
  </conditionalFormatting>
  <conditionalFormatting sqref="G16">
    <cfRule type="cellIs" dxfId="91" priority="39" stopIfTrue="1" operator="lessThan">
      <formula>#REF!</formula>
    </cfRule>
  </conditionalFormatting>
  <dataValidations count="2">
    <dataValidation type="whole" allowBlank="1" showInputMessage="1" showErrorMessage="1" errorTitle="Numero rate errato" error="Numero di rate al di fuori dei limiti consentiti" promptTitle="Rateazione" prompt="Inserire il numero di rate" sqref="F25" xr:uid="{CE042150-0E09-42D4-9D24-7793AEAF5407}">
      <formula1>1</formula1>
      <formula2>F24</formula2>
    </dataValidation>
    <dataValidation type="list" allowBlank="1" showInputMessage="1" showErrorMessage="1" sqref="N33:Q34" xr:uid="{00000000-0002-0000-0000-000002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horizontalDpi="0" verticalDpi="0" r:id="rId1"/>
  <rowBreaks count="1" manualBreakCount="1">
    <brk id="58" min="1" max="15" man="1"/>
  </rowBreaks>
  <drawing r:id="rId2"/>
  <legacyDrawing r:id="rId3"/>
  <oleObjects>
    <mc:AlternateContent xmlns:mc="http://schemas.openxmlformats.org/markup-compatibility/2006">
      <mc:Choice Requires="x14">
        <oleObject progId="Acrobat Document" shapeId="1046" r:id="rId4">
          <objectPr defaultSize="0" autoPict="0" r:id="rId5">
            <anchor moveWithCells="1">
              <from>
                <xdr:col>18</xdr:col>
                <xdr:colOff>300038</xdr:colOff>
                <xdr:row>0</xdr:row>
                <xdr:rowOff>90488</xdr:rowOff>
              </from>
              <to>
                <xdr:col>21</xdr:col>
                <xdr:colOff>176213</xdr:colOff>
                <xdr:row>17</xdr:row>
                <xdr:rowOff>185738</xdr:rowOff>
              </to>
            </anchor>
          </objectPr>
        </oleObject>
      </mc:Choice>
      <mc:Fallback>
        <oleObject progId="Acrobat Document" shapeId="104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fitToPage="1"/>
  </sheetPr>
  <dimension ref="A1:XFC41"/>
  <sheetViews>
    <sheetView showGridLines="0" topLeftCell="D1" zoomScale="85" zoomScaleNormal="85" workbookViewId="0">
      <selection activeCell="I16" sqref="I16:O29"/>
    </sheetView>
  </sheetViews>
  <sheetFormatPr defaultColWidth="0" defaultRowHeight="14.25" zeroHeight="1" x14ac:dyDescent="0.45"/>
  <cols>
    <col min="1" max="1" width="3.19921875" customWidth="1"/>
    <col min="2" max="2" width="41.53125" bestFit="1" customWidth="1"/>
    <col min="3" max="3" width="37.46484375" customWidth="1"/>
    <col min="4" max="4" width="25.265625" customWidth="1"/>
    <col min="5" max="5" width="19.73046875" customWidth="1"/>
    <col min="6" max="6" width="19.796875" customWidth="1"/>
    <col min="7" max="7" width="20" customWidth="1"/>
    <col min="8" max="8" width="20.73046875" customWidth="1"/>
    <col min="9" max="10" width="22.73046875" customWidth="1"/>
    <col min="11" max="11" width="15" customWidth="1"/>
    <col min="12" max="12" width="21.73046875" customWidth="1"/>
    <col min="13" max="13" width="21" customWidth="1"/>
    <col min="14" max="14" width="15" bestFit="1" customWidth="1"/>
    <col min="15" max="15" width="45.73046875" bestFit="1" customWidth="1"/>
    <col min="16" max="16" width="5.73046875" hidden="1" customWidth="1"/>
    <col min="17" max="17" width="9.19921875" customWidth="1"/>
    <col min="18" max="16383" width="9.19921875" hidden="1"/>
    <col min="16384" max="16384" width="7" hidden="1" customWidth="1"/>
  </cols>
  <sheetData>
    <row r="1" spans="1:30" s="92" customForma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s="92" customForma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s="92" customForma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s="92" customForma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x14ac:dyDescent="0.45"/>
    <row r="6" spans="1:30" x14ac:dyDescent="0.45"/>
    <row r="7" spans="1:30" ht="15" customHeight="1" x14ac:dyDescent="0.45">
      <c r="N7" s="87"/>
    </row>
    <row r="8" spans="1:30" x14ac:dyDescent="0.45">
      <c r="L8" s="87"/>
      <c r="M8" s="87"/>
      <c r="N8" s="87"/>
    </row>
    <row r="9" spans="1:30" x14ac:dyDescent="0.45">
      <c r="G9" s="97"/>
      <c r="H9" s="97"/>
      <c r="I9" s="97"/>
      <c r="J9" s="97"/>
      <c r="K9" s="97"/>
      <c r="N9" s="87"/>
      <c r="O9" s="97"/>
      <c r="P9" s="97"/>
      <c r="Q9" s="97"/>
    </row>
    <row r="10" spans="1:30" ht="22.5" customHeight="1" x14ac:dyDescent="0.45">
      <c r="G10" s="97"/>
      <c r="H10" s="97"/>
      <c r="I10" s="97"/>
      <c r="J10" s="97"/>
      <c r="K10" s="97"/>
      <c r="N10" s="87"/>
      <c r="O10" s="97"/>
      <c r="P10" s="97"/>
      <c r="Q10" s="97"/>
    </row>
    <row r="11" spans="1:30" x14ac:dyDescent="0.45">
      <c r="G11" s="97"/>
      <c r="H11" s="97"/>
      <c r="I11" s="97"/>
      <c r="J11" s="97"/>
      <c r="K11" s="97"/>
      <c r="L11" s="133" t="s">
        <v>220</v>
      </c>
      <c r="M11" s="139" t="s">
        <v>8021</v>
      </c>
      <c r="N11" s="97"/>
      <c r="O11" s="97"/>
      <c r="P11" s="97"/>
      <c r="Q11" s="97"/>
    </row>
    <row r="12" spans="1:30" ht="8.25" customHeight="1" x14ac:dyDescent="0.45">
      <c r="G12" s="97"/>
      <c r="H12" s="97"/>
      <c r="I12" s="97"/>
      <c r="J12" s="97"/>
      <c r="K12" s="97"/>
      <c r="L12" s="197" t="str">
        <f>+VLOOKUP(M11,Codici[],3,0)</f>
        <v>Sanzione amministrativa l.24/11/1981 n,689 circoscrizione aeroportuale</v>
      </c>
      <c r="M12" s="197"/>
      <c r="N12" s="97"/>
      <c r="O12" s="97"/>
      <c r="P12" s="97"/>
      <c r="Q12" s="97"/>
    </row>
    <row r="13" spans="1:30" ht="14.65" thickBot="1" x14ac:dyDescent="0.5">
      <c r="G13" s="97"/>
      <c r="H13" s="97"/>
      <c r="I13" s="97"/>
      <c r="J13" s="97"/>
      <c r="K13" s="97"/>
      <c r="L13" s="197"/>
      <c r="M13" s="197"/>
      <c r="N13" s="97"/>
      <c r="O13" s="97"/>
      <c r="P13" s="97"/>
      <c r="Q13" s="97"/>
    </row>
    <row r="14" spans="1:30" ht="18.399999999999999" thickBot="1" x14ac:dyDescent="0.5">
      <c r="B14" s="134" t="s">
        <v>28</v>
      </c>
      <c r="C14" s="50">
        <f>SUM(Tabella1[TOTALE CARTELLA])</f>
        <v>11918.8</v>
      </c>
      <c r="L14" s="197"/>
      <c r="M14" s="197"/>
    </row>
    <row r="15" spans="1:30" x14ac:dyDescent="0.45"/>
    <row r="16" spans="1:30" ht="68.25" customHeight="1" x14ac:dyDescent="0.45">
      <c r="B16" s="135" t="s">
        <v>11</v>
      </c>
      <c r="C16" s="136" t="s">
        <v>28888</v>
      </c>
      <c r="D16" s="136" t="s">
        <v>28907</v>
      </c>
      <c r="E16" s="135" t="s">
        <v>7</v>
      </c>
      <c r="F16" s="135" t="s">
        <v>8</v>
      </c>
      <c r="G16" s="136" t="s">
        <v>9</v>
      </c>
      <c r="H16" s="136" t="s">
        <v>10</v>
      </c>
      <c r="I16" s="136" t="s">
        <v>12</v>
      </c>
      <c r="J16" s="136" t="s">
        <v>13</v>
      </c>
      <c r="K16" s="136" t="s">
        <v>15</v>
      </c>
      <c r="L16" s="136" t="s">
        <v>14</v>
      </c>
      <c r="M16" s="48" t="s">
        <v>27</v>
      </c>
      <c r="N16" s="136" t="s">
        <v>46</v>
      </c>
      <c r="O16" s="49" t="s">
        <v>28889</v>
      </c>
      <c r="P16" s="13" t="s">
        <v>28899</v>
      </c>
    </row>
    <row r="17" spans="2:16" x14ac:dyDescent="0.45">
      <c r="B17" t="s">
        <v>28974</v>
      </c>
      <c r="C17" s="40" t="s">
        <v>42</v>
      </c>
      <c r="D17" s="15">
        <v>45089</v>
      </c>
      <c r="E17" s="16">
        <v>7890</v>
      </c>
      <c r="F17" s="16">
        <v>2367</v>
      </c>
      <c r="G17" s="16">
        <v>421</v>
      </c>
      <c r="H17" s="16">
        <v>278</v>
      </c>
      <c r="I17" s="16">
        <v>139</v>
      </c>
      <c r="J17" s="16">
        <v>814</v>
      </c>
      <c r="K17" s="16">
        <v>9.8000000000000007</v>
      </c>
      <c r="L17" s="16"/>
      <c r="M17" s="46">
        <f>SUM(Tabella1[[#This Row],[IMPOSTE]:[SPESE PER PROCEDURE ESECUTIVE]])</f>
        <v>11918.8</v>
      </c>
      <c r="N17" s="17">
        <v>45110</v>
      </c>
      <c r="O17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>RUOLO ROTTAMABILE</v>
      </c>
      <c r="P17" s="6">
        <f>+IF(Tabella1[[#This Row],[DATA AFFIDAMENTO AGENZIA DELLE ENTRATE - RISCOSSIONE]]&lt;42736,1,2)</f>
        <v>2</v>
      </c>
    </row>
    <row r="18" spans="2:16" x14ac:dyDescent="0.45">
      <c r="B18" s="38"/>
      <c r="C18" s="40"/>
      <c r="D18" s="15"/>
      <c r="E18" s="16"/>
      <c r="F18" s="16"/>
      <c r="G18" s="16"/>
      <c r="H18" s="16"/>
      <c r="I18" s="16"/>
      <c r="J18" s="16"/>
      <c r="K18" s="16"/>
      <c r="L18" s="16"/>
      <c r="M18" s="46">
        <f>SUM(Tabella1[[#This Row],[IMPOSTE]:[SPESE PER PROCEDURE ESECUTIVE]])</f>
        <v>0</v>
      </c>
      <c r="N18" s="17"/>
      <c r="O18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18" s="6">
        <f>+IF(Tabella1[[#This Row],[DATA AFFIDAMENTO AGENZIA DELLE ENTRATE - RISCOSSIONE]]&lt;42736,1,2)</f>
        <v>1</v>
      </c>
    </row>
    <row r="19" spans="2:16" x14ac:dyDescent="0.45">
      <c r="B19" s="38"/>
      <c r="C19" s="40"/>
      <c r="D19" s="15"/>
      <c r="E19" s="16"/>
      <c r="F19" s="16"/>
      <c r="G19" s="16"/>
      <c r="H19" s="16"/>
      <c r="I19" s="16"/>
      <c r="J19" s="16"/>
      <c r="K19" s="16"/>
      <c r="L19" s="16"/>
      <c r="M19" s="46">
        <f>SUM(Tabella1[[#This Row],[IMPOSTE]:[SPESE PER PROCEDURE ESECUTIVE]])</f>
        <v>0</v>
      </c>
      <c r="N19" s="17"/>
      <c r="O19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19" s="6">
        <f>+IF(Tabella1[[#This Row],[DATA AFFIDAMENTO AGENZIA DELLE ENTRATE - RISCOSSIONE]]&lt;42736,1,2)</f>
        <v>1</v>
      </c>
    </row>
    <row r="20" spans="2:16" x14ac:dyDescent="0.45">
      <c r="B20" s="38"/>
      <c r="C20" s="40"/>
      <c r="D20" s="15"/>
      <c r="E20" s="16"/>
      <c r="F20" s="16"/>
      <c r="G20" s="16"/>
      <c r="H20" s="16"/>
      <c r="I20" s="16"/>
      <c r="J20" s="16"/>
      <c r="K20" s="16"/>
      <c r="L20" s="16"/>
      <c r="M20" s="46">
        <f>SUM(Tabella1[[#This Row],[IMPOSTE]:[SPESE PER PROCEDURE ESECUTIVE]])</f>
        <v>0</v>
      </c>
      <c r="N20" s="17"/>
      <c r="O20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20" s="6">
        <f>+IF(Tabella1[[#This Row],[DATA AFFIDAMENTO AGENZIA DELLE ENTRATE - RISCOSSIONE]]&lt;42736,1,2)</f>
        <v>1</v>
      </c>
    </row>
    <row r="21" spans="2:16" x14ac:dyDescent="0.45">
      <c r="B21" s="38"/>
      <c r="C21" s="40"/>
      <c r="D21" s="15"/>
      <c r="E21" s="16"/>
      <c r="F21" s="16"/>
      <c r="G21" s="16"/>
      <c r="H21" s="16"/>
      <c r="I21" s="16"/>
      <c r="J21" s="16"/>
      <c r="K21" s="16"/>
      <c r="L21" s="16"/>
      <c r="M21" s="46">
        <f>SUM(Tabella1[[#This Row],[IMPOSTE]:[SPESE PER PROCEDURE ESECUTIVE]])</f>
        <v>0</v>
      </c>
      <c r="N21" s="17"/>
      <c r="O21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21" s="6">
        <f>+IF(Tabella1[[#This Row],[DATA AFFIDAMENTO AGENZIA DELLE ENTRATE - RISCOSSIONE]]&lt;42736,1,2)</f>
        <v>1</v>
      </c>
    </row>
    <row r="22" spans="2:16" x14ac:dyDescent="0.45">
      <c r="B22" s="38"/>
      <c r="C22" s="40"/>
      <c r="D22" s="15"/>
      <c r="E22" s="16"/>
      <c r="F22" s="16"/>
      <c r="G22" s="16"/>
      <c r="H22" s="16"/>
      <c r="I22" s="16"/>
      <c r="J22" s="16"/>
      <c r="K22" s="16"/>
      <c r="L22" s="16"/>
      <c r="M22" s="46">
        <f>SUM(Tabella1[[#This Row],[IMPOSTE]:[SPESE PER PROCEDURE ESECUTIVE]])</f>
        <v>0</v>
      </c>
      <c r="N22" s="17"/>
      <c r="O22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22" s="6">
        <f>+IF(Tabella1[[#This Row],[DATA AFFIDAMENTO AGENZIA DELLE ENTRATE - RISCOSSIONE]]&lt;42736,1,2)</f>
        <v>1</v>
      </c>
    </row>
    <row r="23" spans="2:16" x14ac:dyDescent="0.45">
      <c r="B23" s="38"/>
      <c r="C23" s="40"/>
      <c r="D23" s="15"/>
      <c r="E23" s="16"/>
      <c r="F23" s="16"/>
      <c r="G23" s="16"/>
      <c r="H23" s="16"/>
      <c r="I23" s="16"/>
      <c r="J23" s="16"/>
      <c r="K23" s="16"/>
      <c r="L23" s="16"/>
      <c r="M23" s="46">
        <f>SUM(Tabella1[[#This Row],[IMPOSTE]:[SPESE PER PROCEDURE ESECUTIVE]])</f>
        <v>0</v>
      </c>
      <c r="N23" s="17"/>
      <c r="O23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23" s="6">
        <f>+IF(Tabella1[[#This Row],[DATA AFFIDAMENTO AGENZIA DELLE ENTRATE - RISCOSSIONE]]&lt;42736,1,2)</f>
        <v>1</v>
      </c>
    </row>
    <row r="24" spans="2:16" x14ac:dyDescent="0.45">
      <c r="B24" s="38"/>
      <c r="C24" s="40"/>
      <c r="D24" s="15"/>
      <c r="E24" s="16"/>
      <c r="F24" s="16"/>
      <c r="G24" s="16"/>
      <c r="H24" s="16"/>
      <c r="I24" s="16"/>
      <c r="J24" s="16"/>
      <c r="K24" s="16"/>
      <c r="L24" s="16"/>
      <c r="M24" s="46">
        <f>SUM(Tabella1[[#This Row],[IMPOSTE]:[SPESE PER PROCEDURE ESECUTIVE]])</f>
        <v>0</v>
      </c>
      <c r="N24" s="17"/>
      <c r="O24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24" s="6">
        <f>+IF(Tabella1[[#This Row],[DATA AFFIDAMENTO AGENZIA DELLE ENTRATE - RISCOSSIONE]]&lt;42736,1,2)</f>
        <v>1</v>
      </c>
    </row>
    <row r="25" spans="2:16" x14ac:dyDescent="0.45">
      <c r="B25" s="38"/>
      <c r="C25" s="40"/>
      <c r="D25" s="15"/>
      <c r="E25" s="16"/>
      <c r="F25" s="16"/>
      <c r="G25" s="16"/>
      <c r="H25" s="16"/>
      <c r="I25" s="16"/>
      <c r="J25" s="16"/>
      <c r="K25" s="16"/>
      <c r="L25" s="16"/>
      <c r="M25" s="46">
        <f>SUM(Tabella1[[#This Row],[IMPOSTE]:[SPESE PER PROCEDURE ESECUTIVE]])</f>
        <v>0</v>
      </c>
      <c r="N25" s="17"/>
      <c r="O25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25" s="6">
        <f>+IF(Tabella1[[#This Row],[DATA AFFIDAMENTO AGENZIA DELLE ENTRATE - RISCOSSIONE]]&lt;42736,1,2)</f>
        <v>1</v>
      </c>
    </row>
    <row r="26" spans="2:16" x14ac:dyDescent="0.45">
      <c r="B26" s="38"/>
      <c r="C26" s="40"/>
      <c r="D26" s="15"/>
      <c r="E26" s="16"/>
      <c r="F26" s="16"/>
      <c r="G26" s="16"/>
      <c r="H26" s="16"/>
      <c r="I26" s="16"/>
      <c r="J26" s="16"/>
      <c r="K26" s="16"/>
      <c r="L26" s="16"/>
      <c r="M26" s="46">
        <f>SUM(Tabella1[[#This Row],[IMPOSTE]:[SPESE PER PROCEDURE ESECUTIVE]])</f>
        <v>0</v>
      </c>
      <c r="N26" s="17"/>
      <c r="O26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26" s="6">
        <f>+IF(Tabella1[[#This Row],[DATA AFFIDAMENTO AGENZIA DELLE ENTRATE - RISCOSSIONE]]&lt;42736,1,2)</f>
        <v>1</v>
      </c>
    </row>
    <row r="27" spans="2:16" x14ac:dyDescent="0.45">
      <c r="B27" s="38"/>
      <c r="C27" s="40"/>
      <c r="D27" s="15"/>
      <c r="E27" s="16"/>
      <c r="F27" s="16"/>
      <c r="G27" s="16"/>
      <c r="H27" s="16"/>
      <c r="I27" s="16"/>
      <c r="J27" s="16"/>
      <c r="K27" s="16"/>
      <c r="L27" s="16"/>
      <c r="M27" s="46">
        <f>SUM(Tabella1[[#This Row],[IMPOSTE]:[SPESE PER PROCEDURE ESECUTIVE]])</f>
        <v>0</v>
      </c>
      <c r="N27" s="17"/>
      <c r="O27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27" s="6">
        <f>+IF(Tabella1[[#This Row],[DATA AFFIDAMENTO AGENZIA DELLE ENTRATE - RISCOSSIONE]]&lt;42736,1,2)</f>
        <v>1</v>
      </c>
    </row>
    <row r="28" spans="2:16" x14ac:dyDescent="0.45">
      <c r="B28" s="38"/>
      <c r="C28" s="40"/>
      <c r="D28" s="15"/>
      <c r="E28" s="16"/>
      <c r="F28" s="16"/>
      <c r="G28" s="16"/>
      <c r="H28" s="16"/>
      <c r="I28" s="16"/>
      <c r="J28" s="16"/>
      <c r="K28" s="16"/>
      <c r="L28" s="16"/>
      <c r="M28" s="47">
        <f>SUM(Tabella1[[#This Row],[IMPOSTE]:[SPESE PER PROCEDURE ESECUTIVE]])</f>
        <v>0</v>
      </c>
      <c r="N28" s="17"/>
      <c r="O28" s="45" t="str">
        <f>+IF(Tabella1[[#This Row],[LA CARTELLA RIPORTA CARICHI INCLUSI NELLA TABELLA SOTTOSTANTE]]="","",+IF(Tabella1[[#This Row],[LA CARTELLA RIPORTA CARICHI INCLUSI NELLA TABELLA SOTTOSTANTE]]="Sì","RUOLO ESCLUSO DALLA DEFINIZIONE AGEVOLATA","RUOLO ROTTAMABILE"))</f>
        <v/>
      </c>
      <c r="P28" s="6">
        <f>+IF(Tabella1[[#This Row],[DATA AFFIDAMENTO AGENZIA DELLE ENTRATE - RISCOSSIONE]]&lt;42736,1,2)</f>
        <v>1</v>
      </c>
    </row>
    <row r="29" spans="2:16" ht="15.75" x14ac:dyDescent="0.5">
      <c r="B29" s="42" t="s">
        <v>6</v>
      </c>
      <c r="C29" s="42"/>
      <c r="D29" s="43"/>
      <c r="E29" s="44">
        <f>SUBTOTAL(109,Tabella1[IMPOSTE])</f>
        <v>7890</v>
      </c>
      <c r="F29" s="44">
        <f>SUBTOTAL(109,Tabella1[SANZIONI])</f>
        <v>2367</v>
      </c>
      <c r="G29" s="44">
        <f>SUBTOTAL(109,Tabella1[INTERESSI DI MORA])</f>
        <v>421</v>
      </c>
      <c r="H29" s="44">
        <f>SUBTOTAL(109,Tabella1[INTERESSI DI DILAZIONE])</f>
        <v>278</v>
      </c>
      <c r="I29" s="44">
        <f>SUBTOTAL(109,Tabella1[INTERESSI RITARDATA ISCRIZIONE A RUOLO])</f>
        <v>139</v>
      </c>
      <c r="J29" s="44">
        <f>SUBTOTAL(109,Tabella1[ONERI DI RISCOSSIONE (AGGIO)])</f>
        <v>814</v>
      </c>
      <c r="K29" s="44">
        <f>SUBTOTAL(109,Tabella1[SPESE DI NOTIFICA])</f>
        <v>9.8000000000000007</v>
      </c>
      <c r="L29" s="44">
        <f>SUBTOTAL(109,Tabella1[SPESE PER PROCEDURE ESECUTIVE])</f>
        <v>0</v>
      </c>
      <c r="M29" s="44">
        <f>SUBTOTAL(109,Tabella1[TOTALE CARTELLA])</f>
        <v>11918.8</v>
      </c>
      <c r="N29" s="43"/>
      <c r="O29" s="137"/>
      <c r="P29" s="137"/>
    </row>
    <row r="30" spans="2:16" ht="62.2" customHeight="1" x14ac:dyDescent="0.5">
      <c r="C30" s="63" t="s">
        <v>28962</v>
      </c>
    </row>
    <row r="31" spans="2:16" ht="85.5" x14ac:dyDescent="0.45">
      <c r="C31" s="64" t="s">
        <v>28882</v>
      </c>
      <c r="O31" s="2"/>
    </row>
    <row r="32" spans="2:16" ht="14.55" customHeight="1" x14ac:dyDescent="0.45">
      <c r="C32" s="138" t="s">
        <v>28881</v>
      </c>
    </row>
    <row r="33" spans="3:3" ht="57" x14ac:dyDescent="0.45">
      <c r="C33" s="64" t="s">
        <v>28883</v>
      </c>
    </row>
    <row r="34" spans="3:3" ht="99.75" x14ac:dyDescent="0.45">
      <c r="C34" s="138" t="s">
        <v>28884</v>
      </c>
    </row>
    <row r="35" spans="3:3" ht="28.5" x14ac:dyDescent="0.45">
      <c r="C35" s="64" t="s">
        <v>28885</v>
      </c>
    </row>
    <row r="36" spans="3:3" ht="42.75" x14ac:dyDescent="0.45">
      <c r="C36" s="138" t="s">
        <v>28886</v>
      </c>
    </row>
    <row r="37" spans="3:3" ht="28.5" x14ac:dyDescent="0.45">
      <c r="C37" s="64" t="s">
        <v>28887</v>
      </c>
    </row>
    <row r="38" spans="3:3" ht="47.25" x14ac:dyDescent="0.45">
      <c r="C38" s="166" t="s">
        <v>28961</v>
      </c>
    </row>
    <row r="39" spans="3:3" x14ac:dyDescent="0.45"/>
    <row r="40" spans="3:3" x14ac:dyDescent="0.45"/>
    <row r="41" spans="3:3" x14ac:dyDescent="0.45"/>
  </sheetData>
  <sheetProtection selectLockedCells="1" autoFilter="0"/>
  <mergeCells count="1">
    <mergeCell ref="L12:M14"/>
  </mergeCells>
  <conditionalFormatting sqref="D17">
    <cfRule type="cellIs" dxfId="90" priority="1" operator="greaterThan">
      <formula>45291</formula>
    </cfRule>
  </conditionalFormatting>
  <conditionalFormatting sqref="D17:D28">
    <cfRule type="expression" dxfId="89" priority="14">
      <formula>$C17="Sì"</formula>
    </cfRule>
  </conditionalFormatting>
  <conditionalFormatting sqref="E17:E28">
    <cfRule type="expression" dxfId="88" priority="13">
      <formula>$C17="Sì"</formula>
    </cfRule>
  </conditionalFormatting>
  <conditionalFormatting sqref="F17:F28">
    <cfRule type="expression" dxfId="87" priority="12">
      <formula>$C17="Sì"</formula>
    </cfRule>
  </conditionalFormatting>
  <conditionalFormatting sqref="G17:G28">
    <cfRule type="expression" dxfId="86" priority="11">
      <formula>$C17="Sì"</formula>
    </cfRule>
  </conditionalFormatting>
  <conditionalFormatting sqref="H17:H28">
    <cfRule type="expression" dxfId="85" priority="10">
      <formula>$C17="Sì"</formula>
    </cfRule>
  </conditionalFormatting>
  <conditionalFormatting sqref="I17:I28">
    <cfRule type="expression" dxfId="84" priority="9">
      <formula>$C17="Sì"</formula>
    </cfRule>
  </conditionalFormatting>
  <conditionalFormatting sqref="J17:J28">
    <cfRule type="expression" dxfId="83" priority="8">
      <formula>$C17="Sì"</formula>
    </cfRule>
  </conditionalFormatting>
  <conditionalFormatting sqref="K17:K28">
    <cfRule type="expression" dxfId="82" priority="7">
      <formula>$C17="Sì"</formula>
    </cfRule>
  </conditionalFormatting>
  <conditionalFormatting sqref="L17:L28">
    <cfRule type="expression" dxfId="81" priority="6">
      <formula>$C17="Sì"</formula>
    </cfRule>
  </conditionalFormatting>
  <conditionalFormatting sqref="M17:M28">
    <cfRule type="expression" dxfId="80" priority="26">
      <formula>$C17="Sì"</formula>
    </cfRule>
  </conditionalFormatting>
  <conditionalFormatting sqref="N17:N28">
    <cfRule type="expression" dxfId="79" priority="2">
      <formula>$C17="Sì"</formula>
    </cfRule>
    <cfRule type="expression" dxfId="78" priority="3">
      <formula>N17&lt;D17</formula>
    </cfRule>
  </conditionalFormatting>
  <dataValidations count="3">
    <dataValidation type="list" allowBlank="1" showInputMessage="1" showErrorMessage="1" sqref="M11" xr:uid="{00000000-0002-0000-0100-000000000000}">
      <formula1>CodTrib</formula1>
    </dataValidation>
    <dataValidation type="list" allowBlank="1" showInputMessage="1" showErrorMessage="1" sqref="C17:C28" xr:uid="{00000000-0002-0000-0100-000001000000}">
      <formula1>SINO</formula1>
    </dataValidation>
    <dataValidation type="date" allowBlank="1" showInputMessage="1" showErrorMessage="1" error="La data di affidamento deve essere compresa tra il 01/01/2000 e il 31/12/23_x000d__x000a_" sqref="D17:D28" xr:uid="{2FD0D5D4-6314-41BC-AB8E-12B3351E8486}">
      <formula1>36526</formula1>
      <formula2>45291</formula2>
    </dataValidation>
  </dataValidations>
  <pageMargins left="0.70866141732283472" right="0.70866141732283472" top="0.74803149606299213" bottom="0.74803149606299213" header="0.31496062992125984" footer="0.31496062992125984"/>
  <pageSetup paperSize="9" scale="35" fitToHeight="0" orientation="landscape" horizontalDpi="0" verticalDpi="0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>
    <pageSetUpPr fitToPage="1"/>
  </sheetPr>
  <dimension ref="A1:AD1504"/>
  <sheetViews>
    <sheetView showGridLines="0" zoomScale="115" zoomScaleNormal="115" workbookViewId="0">
      <selection activeCell="G20" sqref="G20"/>
    </sheetView>
  </sheetViews>
  <sheetFormatPr defaultColWidth="0" defaultRowHeight="14.25" zeroHeight="1" x14ac:dyDescent="0.45"/>
  <cols>
    <col min="1" max="1" width="3.796875" customWidth="1"/>
    <col min="2" max="2" width="29.265625" customWidth="1"/>
    <col min="3" max="3" width="8.46484375" style="6" hidden="1" customWidth="1"/>
    <col min="4" max="4" width="10.73046875" customWidth="1"/>
    <col min="5" max="6" width="16.46484375" customWidth="1"/>
    <col min="7" max="7" width="16.46484375" bestFit="1" customWidth="1"/>
    <col min="8" max="8" width="16.73046875" bestFit="1" customWidth="1"/>
    <col min="9" max="9" width="17.53125" bestFit="1" customWidth="1"/>
    <col min="10" max="10" width="16.73046875" customWidth="1"/>
    <col min="11" max="11" width="17.46484375" customWidth="1"/>
    <col min="12" max="12" width="17.46484375" bestFit="1" customWidth="1"/>
    <col min="13" max="13" width="17" customWidth="1"/>
    <col min="14" max="14" width="0" hidden="1" customWidth="1"/>
    <col min="15" max="15" width="22.73046875" customWidth="1"/>
    <col min="16" max="16" width="9.19921875" customWidth="1"/>
    <col min="17" max="18" width="0" hidden="1" customWidth="1"/>
    <col min="19" max="16384" width="9.19921875" hidden="1"/>
  </cols>
  <sheetData>
    <row r="1" spans="1:30" s="92" customForma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s="92" customForma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s="92" customForma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s="92" customForma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x14ac:dyDescent="0.45">
      <c r="C5"/>
    </row>
    <row r="6" spans="1:30" x14ac:dyDescent="0.45">
      <c r="C6"/>
    </row>
    <row r="7" spans="1:30" x14ac:dyDescent="0.45"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</row>
    <row r="8" spans="1:30" x14ac:dyDescent="0.45"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</row>
    <row r="9" spans="1:30" ht="12.75" customHeight="1" x14ac:dyDescent="0.45"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</row>
    <row r="10" spans="1:30" ht="9" customHeight="1" x14ac:dyDescent="0.45"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</row>
    <row r="11" spans="1:30" ht="14.65" thickBot="1" x14ac:dyDescent="0.5"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</row>
    <row r="12" spans="1:30" ht="18.399999999999999" thickBot="1" x14ac:dyDescent="0.5">
      <c r="B12" s="134" t="s">
        <v>50</v>
      </c>
      <c r="C12" s="51"/>
      <c r="D12" s="141"/>
    </row>
    <row r="13" spans="1:30" ht="18" x14ac:dyDescent="0.55000000000000004">
      <c r="B13" s="142"/>
    </row>
    <row r="14" spans="1:30" ht="18" x14ac:dyDescent="0.55000000000000004">
      <c r="B14" s="142"/>
    </row>
    <row r="15" spans="1:30" x14ac:dyDescent="0.45"/>
    <row r="16" spans="1:30" s="143" customFormat="1" ht="58.5" customHeight="1" x14ac:dyDescent="0.45">
      <c r="B16" s="144" t="s">
        <v>28897</v>
      </c>
      <c r="C16" s="53" t="s">
        <v>16</v>
      </c>
      <c r="D16" s="144" t="s">
        <v>18</v>
      </c>
      <c r="E16" s="144" t="s">
        <v>28898</v>
      </c>
      <c r="F16" s="144" t="s">
        <v>28901</v>
      </c>
      <c r="G16" s="54" t="s">
        <v>22</v>
      </c>
      <c r="H16" s="54" t="s">
        <v>23</v>
      </c>
      <c r="I16" s="54" t="s">
        <v>24</v>
      </c>
      <c r="J16" s="54" t="s">
        <v>25</v>
      </c>
      <c r="K16" s="54" t="s">
        <v>26</v>
      </c>
      <c r="L16" s="54" t="s">
        <v>20</v>
      </c>
      <c r="M16" s="54" t="s">
        <v>21</v>
      </c>
      <c r="N16" s="145" t="s">
        <v>33</v>
      </c>
      <c r="O16" s="54" t="s">
        <v>35</v>
      </c>
    </row>
    <row r="17" spans="2:15" x14ac:dyDescent="0.45">
      <c r="B17" s="27">
        <v>1</v>
      </c>
      <c r="C17" s="140" t="e">
        <f>+IF(Tabella24[[#This Row],[INS CARTELLA]]="",C16,+VLOOKUP(Tabella24[[#This Row],[INS CARTELLA]],Tabella1[[NUMERO CARTELLA]:[IMPOSTE]],1,0))</f>
        <v>#N/A</v>
      </c>
      <c r="D17" s="1">
        <v>1</v>
      </c>
      <c r="E17" s="15">
        <v>44255</v>
      </c>
      <c r="F17" s="16">
        <v>1500</v>
      </c>
      <c r="G17" s="14" t="str">
        <f>+IFERROR(+Tabella24[[#This Row],[IMPORTO VERSATO]]/SUMIF(DATI!B:B,Tabella24[[#This Row],[Cartella2]],DATI!M:M)*SUMIF(DATI!B:B,Tabella24[[#This Row],[Cartella2]],DATI!E:E),"")</f>
        <v/>
      </c>
      <c r="H17" s="14" t="str">
        <f>+IFERROR(+Tabella24[[#This Row],[IMPORTO VERSATO]]/SUMIF(DATI!$B:$B,Tabella24[[#This Row],[Cartella2]],DATI!$M:$M)*SUMIF(DATI!$B:$B,Tabella24[[#This Row],[Cartella2]],DATI!$F:$F),"")</f>
        <v/>
      </c>
      <c r="I17" s="14" t="str">
        <f>+IFERROR(+Tabella24[[#This Row],[IMPORTO VERSATO]]/SUMIF(DATI!$B:$B,Tabella24[[#This Row],[Cartella2]],DATI!$M:$M)*SUMIF(DATI!$B:$B,Tabella24[[#This Row],[Cartella2]],DATI!$G:$G),"")</f>
        <v/>
      </c>
      <c r="J17" s="14" t="str">
        <f>+IFERROR(+Tabella24[[#This Row],[IMPORTO VERSATO]]/SUMIF(DATI!$B:$B,Tabella24[[#This Row],[Cartella2]],DATI!$M:$M)*SUMIF(DATI!$B:$B,Tabella24[[#This Row],[Cartella2]],DATI!$H:$H),"")</f>
        <v/>
      </c>
      <c r="K17" s="14" t="str">
        <f>+IFERROR(+Tabella24[[#This Row],[IMPORTO VERSATO]]/SUMIF(DATI!$B:$B,Tabella24[[#This Row],[Cartella2]],DATI!$M:$M)*SUMIF(DATI!$B:$B,Tabella24[[#This Row],[Cartella2]],DATI!$I:$I),"")</f>
        <v/>
      </c>
      <c r="L17" s="14" t="str">
        <f>+IFERROR(+Tabella24[[#This Row],[IMPORTO VERSATO]]/SUMIF(DATI!$B:$B,Tabella24[[#This Row],[Cartella2]],DATI!$M:$M)*SUMIF(DATI!$B:$B,Tabella24[[#This Row],[Cartella2]],DATI!$J:$J),"")</f>
        <v/>
      </c>
      <c r="M17" s="14" t="str">
        <f>+IFERROR(+Tabella24[[#This Row],[IMPORTO VERSATO]]/SUMIF(DATI!$B:$B,Tabella24[[#This Row],[Cartella2]],DATI!$M:$M)*SUMIF(DATI!$B:$B,Tabella24[[#This Row],[Cartella2]],DATI!$L:$L),"")</f>
        <v/>
      </c>
      <c r="N17" s="6"/>
      <c r="O17" s="14" t="str">
        <f>+IFERROR(+Tabella24[[#This Row],[IMPORTO VERSATO]]/SUMIF(DATI!$B:$B,Tabella24[[#This Row],[Cartella2]],DATI!$M:$M)*SUMIF(DATI!$B:$B,Tabella24[[#This Row],[Cartella2]],DATI!$K:$K),"")</f>
        <v/>
      </c>
    </row>
    <row r="18" spans="2:15" x14ac:dyDescent="0.45">
      <c r="B18" s="27"/>
      <c r="C18" s="140" t="e">
        <f>+IF(Tabella24[[#This Row],[INS CARTELLA]]="",C17,+VLOOKUP(Tabella24[[#This Row],[INS CARTELLA]],Tabella1[[NUMERO CARTELLA]:[IMPOSTE]],1,0))</f>
        <v>#N/A</v>
      </c>
      <c r="D18" s="1">
        <v>2</v>
      </c>
      <c r="E18" s="15">
        <v>44286</v>
      </c>
      <c r="F18" s="16">
        <v>1500</v>
      </c>
      <c r="G18" s="14" t="str">
        <f>+IFERROR(+Tabella24[[#This Row],[IMPORTO VERSATO]]/SUMIF(DATI!B:B,Tabella24[[#This Row],[Cartella2]],DATI!M:M)*SUMIF(DATI!B:B,Tabella24[[#This Row],[Cartella2]],DATI!E:E),"")</f>
        <v/>
      </c>
      <c r="H18" s="14" t="str">
        <f>+IFERROR(+Tabella24[[#This Row],[IMPORTO VERSATO]]/SUMIF(DATI!$B:$B,Tabella24[[#This Row],[Cartella2]],DATI!$M:$M)*SUMIF(DATI!$B:$B,Tabella24[[#This Row],[Cartella2]],DATI!$F:$F),"")</f>
        <v/>
      </c>
      <c r="I18" s="19" t="str">
        <f>+IFERROR(+Tabella24[[#This Row],[IMPORTO VERSATO]]/SUMIF(DATI!$B:$B,Tabella24[[#This Row],[Cartella2]],DATI!$M:$M)*SUMIF(DATI!$B:$B,Tabella24[[#This Row],[Cartella2]],DATI!$G:$G),"")</f>
        <v/>
      </c>
      <c r="J18" s="19" t="str">
        <f>+IFERROR(+Tabella24[[#This Row],[IMPORTO VERSATO]]/SUMIF(DATI!$B:$B,Tabella24[[#This Row],[Cartella2]],DATI!$M:$M)*SUMIF(DATI!$B:$B,Tabella24[[#This Row],[Cartella2]],DATI!$H:$H),"")</f>
        <v/>
      </c>
      <c r="K18" s="19" t="str">
        <f>+IFERROR(+Tabella24[[#This Row],[IMPORTO VERSATO]]/SUMIF(DATI!$B:$B,Tabella24[[#This Row],[Cartella2]],DATI!$M:$M)*SUMIF(DATI!$B:$B,Tabella24[[#This Row],[Cartella2]],DATI!$I:$I),"")</f>
        <v/>
      </c>
      <c r="L18" s="19" t="str">
        <f>+IFERROR(+Tabella24[[#This Row],[IMPORTO VERSATO]]/SUMIF(DATI!$B:$B,Tabella24[[#This Row],[Cartella2]],DATI!$M:$M)*SUMIF(DATI!$B:$B,Tabella24[[#This Row],[Cartella2]],DATI!$J:$J),"")</f>
        <v/>
      </c>
      <c r="M18" s="14" t="str">
        <f>+IFERROR(+Tabella24[[#This Row],[IMPORTO VERSATO]]/SUMIF(DATI!$B:$B,Tabella24[[#This Row],[Cartella2]],DATI!$M:$M)*SUMIF(DATI!$B:$B,Tabella24[[#This Row],[Cartella2]],DATI!$L:$L),"")</f>
        <v/>
      </c>
      <c r="N18" s="6"/>
      <c r="O18" s="14" t="str">
        <f>+IFERROR(+Tabella24[[#This Row],[IMPORTO VERSATO]]/SUMIF(DATI!$B:$B,Tabella24[[#This Row],[Cartella2]],DATI!$M:$M)*SUMIF(DATI!$B:$B,Tabella24[[#This Row],[Cartella2]],DATI!$K:$K),"")</f>
        <v/>
      </c>
    </row>
    <row r="19" spans="2:15" x14ac:dyDescent="0.45">
      <c r="B19" s="27"/>
      <c r="C19" s="140" t="e">
        <f>+IF(Tabella24[[#This Row],[INS CARTELLA]]="",C18,+VLOOKUP(Tabella24[[#This Row],[INS CARTELLA]],Tabella1[[NUMERO CARTELLA]:[IMPOSTE]],1,0))</f>
        <v>#N/A</v>
      </c>
      <c r="D19" s="1">
        <v>3</v>
      </c>
      <c r="E19" s="15">
        <v>44316</v>
      </c>
      <c r="F19" s="16">
        <v>1500</v>
      </c>
      <c r="G19" s="14" t="str">
        <f>+IFERROR(+Tabella24[[#This Row],[IMPORTO VERSATO]]/SUMIF(DATI!B:B,Tabella24[[#This Row],[Cartella2]],DATI!M:M)*SUMIF(DATI!B:B,Tabella24[[#This Row],[Cartella2]],DATI!E:E),"")</f>
        <v/>
      </c>
      <c r="H19" s="14" t="str">
        <f>+IFERROR(+Tabella24[[#This Row],[IMPORTO VERSATO]]/SUMIF(DATI!$B:$B,Tabella24[[#This Row],[Cartella2]],DATI!$M:$M)*SUMIF(DATI!$B:$B,Tabella24[[#This Row],[Cartella2]],DATI!$F:$F),"")</f>
        <v/>
      </c>
      <c r="I19" s="19" t="str">
        <f>+IFERROR(+Tabella24[[#This Row],[IMPORTO VERSATO]]/SUMIF(DATI!$B:$B,Tabella24[[#This Row],[Cartella2]],DATI!$M:$M)*SUMIF(DATI!$B:$B,Tabella24[[#This Row],[Cartella2]],DATI!$G:$G),"")</f>
        <v/>
      </c>
      <c r="J19" s="19" t="str">
        <f>+IFERROR(+Tabella24[[#This Row],[IMPORTO VERSATO]]/SUMIF(DATI!$B:$B,Tabella24[[#This Row],[Cartella2]],DATI!$M:$M)*SUMIF(DATI!$B:$B,Tabella24[[#This Row],[Cartella2]],DATI!$H:$H),"")</f>
        <v/>
      </c>
      <c r="K19" s="19" t="str">
        <f>+IFERROR(+Tabella24[[#This Row],[IMPORTO VERSATO]]/SUMIF(DATI!$B:$B,Tabella24[[#This Row],[Cartella2]],DATI!$M:$M)*SUMIF(DATI!$B:$B,Tabella24[[#This Row],[Cartella2]],DATI!$I:$I),"")</f>
        <v/>
      </c>
      <c r="L19" s="19" t="str">
        <f>+IFERROR(+Tabella24[[#This Row],[IMPORTO VERSATO]]/SUMIF(DATI!$B:$B,Tabella24[[#This Row],[Cartella2]],DATI!$M:$M)*SUMIF(DATI!$B:$B,Tabella24[[#This Row],[Cartella2]],DATI!$J:$J),"")</f>
        <v/>
      </c>
      <c r="M19" s="14" t="str">
        <f>+IFERROR(+Tabella24[[#This Row],[IMPORTO VERSATO]]/SUMIF(DATI!$B:$B,Tabella24[[#This Row],[Cartella2]],DATI!$M:$M)*SUMIF(DATI!$B:$B,Tabella24[[#This Row],[Cartella2]],DATI!$L:$L),"")</f>
        <v/>
      </c>
      <c r="N19" s="6"/>
      <c r="O19" s="14" t="str">
        <f>+IFERROR(+Tabella24[[#This Row],[IMPORTO VERSATO]]/SUMIF(DATI!$B:$B,Tabella24[[#This Row],[Cartella2]],DATI!$M:$M)*SUMIF(DATI!$B:$B,Tabella24[[#This Row],[Cartella2]],DATI!$K:$K),"")</f>
        <v/>
      </c>
    </row>
    <row r="20" spans="2:15" x14ac:dyDescent="0.45">
      <c r="B20" s="27">
        <v>2</v>
      </c>
      <c r="C20" s="140" t="e">
        <f>+IF(Tabella24[[#This Row],[INS CARTELLA]]="",C19,+VLOOKUP(Tabella24[[#This Row],[INS CARTELLA]],Tabella1[[NUMERO CARTELLA]:[IMPOSTE]],1,0))</f>
        <v>#N/A</v>
      </c>
      <c r="D20" s="1">
        <v>1</v>
      </c>
      <c r="E20" s="15">
        <v>44469</v>
      </c>
      <c r="F20" s="16">
        <v>500</v>
      </c>
      <c r="G20" s="14" t="str">
        <f>+IFERROR(+Tabella24[[#This Row],[IMPORTO VERSATO]]/SUMIF(DATI!B:B,Tabella24[[#This Row],[Cartella2]],DATI!M:M)*SUMIF(DATI!B:B,Tabella24[[#This Row],[Cartella2]],DATI!E:E),"")</f>
        <v/>
      </c>
      <c r="H20" s="14" t="str">
        <f>+IFERROR(+Tabella24[[#This Row],[IMPORTO VERSATO]]/SUMIF(DATI!$B:$B,Tabella24[[#This Row],[Cartella2]],DATI!$M:$M)*SUMIF(DATI!$B:$B,Tabella24[[#This Row],[Cartella2]],DATI!$F:$F),"")</f>
        <v/>
      </c>
      <c r="I20" s="19" t="str">
        <f>+IFERROR(+Tabella24[[#This Row],[IMPORTO VERSATO]]/SUMIF(DATI!$B:$B,Tabella24[[#This Row],[Cartella2]],DATI!$M:$M)*SUMIF(DATI!$B:$B,Tabella24[[#This Row],[Cartella2]],DATI!$G:$G),"")</f>
        <v/>
      </c>
      <c r="J20" s="19" t="str">
        <f>+IFERROR(+Tabella24[[#This Row],[IMPORTO VERSATO]]/SUMIF(DATI!$B:$B,Tabella24[[#This Row],[Cartella2]],DATI!$M:$M)*SUMIF(DATI!$B:$B,Tabella24[[#This Row],[Cartella2]],DATI!$H:$H),"")</f>
        <v/>
      </c>
      <c r="K20" s="19" t="str">
        <f>+IFERROR(+Tabella24[[#This Row],[IMPORTO VERSATO]]/SUMIF(DATI!$B:$B,Tabella24[[#This Row],[Cartella2]],DATI!$M:$M)*SUMIF(DATI!$B:$B,Tabella24[[#This Row],[Cartella2]],DATI!$I:$I),"")</f>
        <v/>
      </c>
      <c r="L20" s="19" t="str">
        <f>+IFERROR(+Tabella24[[#This Row],[IMPORTO VERSATO]]/SUMIF(DATI!$B:$B,Tabella24[[#This Row],[Cartella2]],DATI!$M:$M)*SUMIF(DATI!$B:$B,Tabella24[[#This Row],[Cartella2]],DATI!$J:$J),"")</f>
        <v/>
      </c>
      <c r="M20" s="14" t="str">
        <f>+IFERROR(+Tabella24[[#This Row],[IMPORTO VERSATO]]/SUMIF(DATI!$B:$B,Tabella24[[#This Row],[Cartella2]],DATI!$M:$M)*SUMIF(DATI!$B:$B,Tabella24[[#This Row],[Cartella2]],DATI!$L:$L),"")</f>
        <v/>
      </c>
      <c r="N20" s="6"/>
      <c r="O20" s="14" t="str">
        <f>+IFERROR(+Tabella24[[#This Row],[IMPORTO VERSATO]]/SUMIF(DATI!$B:$B,Tabella24[[#This Row],[Cartella2]],DATI!$M:$M)*SUMIF(DATI!$B:$B,Tabella24[[#This Row],[Cartella2]],DATI!$K:$K),"")</f>
        <v/>
      </c>
    </row>
    <row r="21" spans="2:15" x14ac:dyDescent="0.45">
      <c r="B21" s="27"/>
      <c r="C21" s="140" t="e">
        <f>+IF(Tabella24[[#This Row],[INS CARTELLA]]="",C20,+VLOOKUP(Tabella24[[#This Row],[INS CARTELLA]],Tabella1[[NUMERO CARTELLA]:[IMPOSTE]],1,0))</f>
        <v>#N/A</v>
      </c>
      <c r="D21" s="1">
        <v>2</v>
      </c>
      <c r="E21" s="15">
        <v>44500</v>
      </c>
      <c r="F21" s="16">
        <v>500</v>
      </c>
      <c r="G21" s="14" t="str">
        <f>+IFERROR(+Tabella24[[#This Row],[IMPORTO VERSATO]]/SUMIF(DATI!B:B,Tabella24[[#This Row],[Cartella2]],DATI!M:M)*SUMIF(DATI!B:B,Tabella24[[#This Row],[Cartella2]],DATI!E:E),"")</f>
        <v/>
      </c>
      <c r="H21" s="14" t="str">
        <f>+IFERROR(+Tabella24[[#This Row],[IMPORTO VERSATO]]/SUMIF(DATI!$B:$B,Tabella24[[#This Row],[Cartella2]],DATI!$M:$M)*SUMIF(DATI!$B:$B,Tabella24[[#This Row],[Cartella2]],DATI!$F:$F),"")</f>
        <v/>
      </c>
      <c r="I21" s="19" t="str">
        <f>+IFERROR(+Tabella24[[#This Row],[IMPORTO VERSATO]]/SUMIF(DATI!$B:$B,Tabella24[[#This Row],[Cartella2]],DATI!$M:$M)*SUMIF(DATI!$B:$B,Tabella24[[#This Row],[Cartella2]],DATI!$G:$G),"")</f>
        <v/>
      </c>
      <c r="J21" s="19" t="str">
        <f>+IFERROR(+Tabella24[[#This Row],[IMPORTO VERSATO]]/SUMIF(DATI!$B:$B,Tabella24[[#This Row],[Cartella2]],DATI!$M:$M)*SUMIF(DATI!$B:$B,Tabella24[[#This Row],[Cartella2]],DATI!$H:$H),"")</f>
        <v/>
      </c>
      <c r="K21" s="19" t="str">
        <f>+IFERROR(+Tabella24[[#This Row],[IMPORTO VERSATO]]/SUMIF(DATI!$B:$B,Tabella24[[#This Row],[Cartella2]],DATI!$M:$M)*SUMIF(DATI!$B:$B,Tabella24[[#This Row],[Cartella2]],DATI!$I:$I),"")</f>
        <v/>
      </c>
      <c r="L21" s="19" t="str">
        <f>+IFERROR(+Tabella24[[#This Row],[IMPORTO VERSATO]]/SUMIF(DATI!$B:$B,Tabella24[[#This Row],[Cartella2]],DATI!$M:$M)*SUMIF(DATI!$B:$B,Tabella24[[#This Row],[Cartella2]],DATI!$J:$J),"")</f>
        <v/>
      </c>
      <c r="M21" s="14" t="str">
        <f>+IFERROR(+Tabella24[[#This Row],[IMPORTO VERSATO]]/SUMIF(DATI!$B:$B,Tabella24[[#This Row],[Cartella2]],DATI!$M:$M)*SUMIF(DATI!$B:$B,Tabella24[[#This Row],[Cartella2]],DATI!$L:$L),"")</f>
        <v/>
      </c>
      <c r="N21" s="6"/>
      <c r="O21" s="14" t="str">
        <f>+IFERROR(+Tabella24[[#This Row],[IMPORTO VERSATO]]/SUMIF(DATI!$B:$B,Tabella24[[#This Row],[Cartella2]],DATI!$M:$M)*SUMIF(DATI!$B:$B,Tabella24[[#This Row],[Cartella2]],DATI!$K:$K),"")</f>
        <v/>
      </c>
    </row>
    <row r="22" spans="2:15" x14ac:dyDescent="0.45">
      <c r="B22" s="27"/>
      <c r="C22" s="140" t="e">
        <f>+IF(Tabella24[[#This Row],[INS CARTELLA]]="",C21,+VLOOKUP(Tabella24[[#This Row],[INS CARTELLA]],Tabella1[[NUMERO CARTELLA]:[IMPOSTE]],1,0))</f>
        <v>#N/A</v>
      </c>
      <c r="D22" s="1">
        <v>3</v>
      </c>
      <c r="E22" s="15">
        <v>44530</v>
      </c>
      <c r="F22" s="16">
        <v>500</v>
      </c>
      <c r="G22" s="14" t="str">
        <f>+IFERROR(+Tabella24[[#This Row],[IMPORTO VERSATO]]/SUMIF(DATI!B:B,Tabella24[[#This Row],[Cartella2]],DATI!M:M)*SUMIF(DATI!B:B,Tabella24[[#This Row],[Cartella2]],DATI!E:E),"")</f>
        <v/>
      </c>
      <c r="H22" s="14" t="str">
        <f>+IFERROR(+Tabella24[[#This Row],[IMPORTO VERSATO]]/SUMIF(DATI!$B:$B,Tabella24[[#This Row],[Cartella2]],DATI!$M:$M)*SUMIF(DATI!$B:$B,Tabella24[[#This Row],[Cartella2]],DATI!$F:$F),"")</f>
        <v/>
      </c>
      <c r="I22" s="19" t="str">
        <f>+IFERROR(+Tabella24[[#This Row],[IMPORTO VERSATO]]/SUMIF(DATI!$B:$B,Tabella24[[#This Row],[Cartella2]],DATI!$M:$M)*SUMIF(DATI!$B:$B,Tabella24[[#This Row],[Cartella2]],DATI!$G:$G),"")</f>
        <v/>
      </c>
      <c r="J22" s="19" t="str">
        <f>+IFERROR(+Tabella24[[#This Row],[IMPORTO VERSATO]]/SUMIF(DATI!$B:$B,Tabella24[[#This Row],[Cartella2]],DATI!$M:$M)*SUMIF(DATI!$B:$B,Tabella24[[#This Row],[Cartella2]],DATI!$H:$H),"")</f>
        <v/>
      </c>
      <c r="K22" s="19" t="str">
        <f>+IFERROR(+Tabella24[[#This Row],[IMPORTO VERSATO]]/SUMIF(DATI!$B:$B,Tabella24[[#This Row],[Cartella2]],DATI!$M:$M)*SUMIF(DATI!$B:$B,Tabella24[[#This Row],[Cartella2]],DATI!$I:$I),"")</f>
        <v/>
      </c>
      <c r="L22" s="19" t="str">
        <f>+IFERROR(+Tabella24[[#This Row],[IMPORTO VERSATO]]/SUMIF(DATI!$B:$B,Tabella24[[#This Row],[Cartella2]],DATI!$M:$M)*SUMIF(DATI!$B:$B,Tabella24[[#This Row],[Cartella2]],DATI!$J:$J),"")</f>
        <v/>
      </c>
      <c r="M22" s="14" t="str">
        <f>+IFERROR(+Tabella24[[#This Row],[IMPORTO VERSATO]]/SUMIF(DATI!$B:$B,Tabella24[[#This Row],[Cartella2]],DATI!$M:$M)*SUMIF(DATI!$B:$B,Tabella24[[#This Row],[Cartella2]],DATI!$L:$L),"")</f>
        <v/>
      </c>
      <c r="N22" s="6"/>
      <c r="O22" s="14" t="str">
        <f>+IFERROR(+Tabella24[[#This Row],[IMPORTO VERSATO]]/SUMIF(DATI!$B:$B,Tabella24[[#This Row],[Cartella2]],DATI!$M:$M)*SUMIF(DATI!$B:$B,Tabella24[[#This Row],[Cartella2]],DATI!$K:$K),"")</f>
        <v/>
      </c>
    </row>
    <row r="23" spans="2:15" x14ac:dyDescent="0.45">
      <c r="B23" s="27"/>
      <c r="C23" s="140" t="e">
        <f>+IF(Tabella24[[#This Row],[INS CARTELLA]]="",C22,+VLOOKUP(Tabella24[[#This Row],[INS CARTELLA]],Tabella1[[NUMERO CARTELLA]:[IMPOSTE]],1,0))</f>
        <v>#N/A</v>
      </c>
      <c r="D23" s="1"/>
      <c r="E23" s="15"/>
      <c r="F23" s="16"/>
      <c r="G23" s="14" t="str">
        <f>+IFERROR(+Tabella24[[#This Row],[IMPORTO VERSATO]]/SUMIF(DATI!B:B,Tabella24[[#This Row],[Cartella2]],DATI!M:M)*SUMIF(DATI!B:B,Tabella24[[#This Row],[Cartella2]],DATI!E:E),"")</f>
        <v/>
      </c>
      <c r="H23" s="14" t="str">
        <f>+IFERROR(+Tabella24[[#This Row],[IMPORTO VERSATO]]/SUMIF(DATI!$B:$B,Tabella24[[#This Row],[Cartella2]],DATI!$M:$M)*SUMIF(DATI!$B:$B,Tabella24[[#This Row],[Cartella2]],DATI!$F:$F),"")</f>
        <v/>
      </c>
      <c r="I23" s="19" t="str">
        <f>+IFERROR(+Tabella24[[#This Row],[IMPORTO VERSATO]]/SUMIF(DATI!$B:$B,Tabella24[[#This Row],[Cartella2]],DATI!$M:$M)*SUMIF(DATI!$B:$B,Tabella24[[#This Row],[Cartella2]],DATI!$G:$G),"")</f>
        <v/>
      </c>
      <c r="J23" s="19" t="str">
        <f>+IFERROR(+Tabella24[[#This Row],[IMPORTO VERSATO]]/SUMIF(DATI!$B:$B,Tabella24[[#This Row],[Cartella2]],DATI!$M:$M)*SUMIF(DATI!$B:$B,Tabella24[[#This Row],[Cartella2]],DATI!$H:$H),"")</f>
        <v/>
      </c>
      <c r="K23" s="19" t="str">
        <f>+IFERROR(+Tabella24[[#This Row],[IMPORTO VERSATO]]/SUMIF(DATI!$B:$B,Tabella24[[#This Row],[Cartella2]],DATI!$M:$M)*SUMIF(DATI!$B:$B,Tabella24[[#This Row],[Cartella2]],DATI!$I:$I),"")</f>
        <v/>
      </c>
      <c r="L23" s="19" t="str">
        <f>+IFERROR(+Tabella24[[#This Row],[IMPORTO VERSATO]]/SUMIF(DATI!$B:$B,Tabella24[[#This Row],[Cartella2]],DATI!$M:$M)*SUMIF(DATI!$B:$B,Tabella24[[#This Row],[Cartella2]],DATI!$J:$J),"")</f>
        <v/>
      </c>
      <c r="M23" s="14" t="str">
        <f>+IFERROR(+Tabella24[[#This Row],[IMPORTO VERSATO]]/SUMIF(DATI!$B:$B,Tabella24[[#This Row],[Cartella2]],DATI!$M:$M)*SUMIF(DATI!$B:$B,Tabella24[[#This Row],[Cartella2]],DATI!$L:$L),"")</f>
        <v/>
      </c>
      <c r="N23" s="6"/>
      <c r="O23" s="14" t="str">
        <f>+IFERROR(+Tabella24[[#This Row],[IMPORTO VERSATO]]/SUMIF(DATI!$B:$B,Tabella24[[#This Row],[Cartella2]],DATI!$M:$M)*SUMIF(DATI!$B:$B,Tabella24[[#This Row],[Cartella2]],DATI!$K:$K),"")</f>
        <v/>
      </c>
    </row>
    <row r="24" spans="2:15" x14ac:dyDescent="0.45">
      <c r="B24" s="27"/>
      <c r="C24" s="140" t="e">
        <f>+IF(Tabella24[[#This Row],[INS CARTELLA]]="",C23,+VLOOKUP(Tabella24[[#This Row],[INS CARTELLA]],Tabella1[[NUMERO CARTELLA]:[IMPOSTE]],1,0))</f>
        <v>#N/A</v>
      </c>
      <c r="D24" s="1"/>
      <c r="E24" s="15"/>
      <c r="F24" s="16"/>
      <c r="G24" s="14" t="str">
        <f>+IFERROR(+Tabella24[[#This Row],[IMPORTO VERSATO]]/SUMIF(DATI!B:B,Tabella24[[#This Row],[Cartella2]],DATI!M:M)*SUMIF(DATI!B:B,Tabella24[[#This Row],[Cartella2]],DATI!E:E),"")</f>
        <v/>
      </c>
      <c r="H24" s="14" t="str">
        <f>+IFERROR(+Tabella24[[#This Row],[IMPORTO VERSATO]]/SUMIF(DATI!$B:$B,Tabella24[[#This Row],[Cartella2]],DATI!$M:$M)*SUMIF(DATI!$B:$B,Tabella24[[#This Row],[Cartella2]],DATI!$F:$F),"")</f>
        <v/>
      </c>
      <c r="I24" s="19" t="str">
        <f>+IFERROR(+Tabella24[[#This Row],[IMPORTO VERSATO]]/SUMIF(DATI!$B:$B,Tabella24[[#This Row],[Cartella2]],DATI!$M:$M)*SUMIF(DATI!$B:$B,Tabella24[[#This Row],[Cartella2]],DATI!$G:$G),"")</f>
        <v/>
      </c>
      <c r="J24" s="19" t="str">
        <f>+IFERROR(+Tabella24[[#This Row],[IMPORTO VERSATO]]/SUMIF(DATI!$B:$B,Tabella24[[#This Row],[Cartella2]],DATI!$M:$M)*SUMIF(DATI!$B:$B,Tabella24[[#This Row],[Cartella2]],DATI!$H:$H),"")</f>
        <v/>
      </c>
      <c r="K24" s="19" t="str">
        <f>+IFERROR(+Tabella24[[#This Row],[IMPORTO VERSATO]]/SUMIF(DATI!$B:$B,Tabella24[[#This Row],[Cartella2]],DATI!$M:$M)*SUMIF(DATI!$B:$B,Tabella24[[#This Row],[Cartella2]],DATI!$I:$I),"")</f>
        <v/>
      </c>
      <c r="L24" s="19" t="str">
        <f>+IFERROR(+Tabella24[[#This Row],[IMPORTO VERSATO]]/SUMIF(DATI!$B:$B,Tabella24[[#This Row],[Cartella2]],DATI!$M:$M)*SUMIF(DATI!$B:$B,Tabella24[[#This Row],[Cartella2]],DATI!$J:$J),"")</f>
        <v/>
      </c>
      <c r="M24" s="14" t="str">
        <f>+IFERROR(+Tabella24[[#This Row],[IMPORTO VERSATO]]/SUMIF(DATI!$B:$B,Tabella24[[#This Row],[Cartella2]],DATI!$M:$M)*SUMIF(DATI!$B:$B,Tabella24[[#This Row],[Cartella2]],DATI!$L:$L),"")</f>
        <v/>
      </c>
      <c r="N24" s="6"/>
      <c r="O24" s="14" t="str">
        <f>+IFERROR(+Tabella24[[#This Row],[IMPORTO VERSATO]]/SUMIF(DATI!$B:$B,Tabella24[[#This Row],[Cartella2]],DATI!$M:$M)*SUMIF(DATI!$B:$B,Tabella24[[#This Row],[Cartella2]],DATI!$K:$K),"")</f>
        <v/>
      </c>
    </row>
    <row r="25" spans="2:15" x14ac:dyDescent="0.45">
      <c r="B25" s="27"/>
      <c r="C25" s="140" t="e">
        <f>+IF(Tabella24[[#This Row],[INS CARTELLA]]="",C24,+VLOOKUP(Tabella24[[#This Row],[INS CARTELLA]],Tabella1[[NUMERO CARTELLA]:[IMPOSTE]],1,0))</f>
        <v>#N/A</v>
      </c>
      <c r="D25" s="1"/>
      <c r="E25" s="15"/>
      <c r="F25" s="16"/>
      <c r="G25" s="14" t="str">
        <f>+IFERROR(+Tabella24[[#This Row],[IMPORTO VERSATO]]/SUMIF(DATI!B:B,Tabella24[[#This Row],[Cartella2]],DATI!M:M)*SUMIF(DATI!B:B,Tabella24[[#This Row],[Cartella2]],DATI!E:E),"")</f>
        <v/>
      </c>
      <c r="H25" s="14" t="str">
        <f>+IFERROR(+Tabella24[[#This Row],[IMPORTO VERSATO]]/SUMIF(DATI!$B:$B,Tabella24[[#This Row],[Cartella2]],DATI!$M:$M)*SUMIF(DATI!$B:$B,Tabella24[[#This Row],[Cartella2]],DATI!$F:$F),"")</f>
        <v/>
      </c>
      <c r="I25" s="19" t="str">
        <f>+IFERROR(+Tabella24[[#This Row],[IMPORTO VERSATO]]/SUMIF(DATI!$B:$B,Tabella24[[#This Row],[Cartella2]],DATI!$M:$M)*SUMIF(DATI!$B:$B,Tabella24[[#This Row],[Cartella2]],DATI!$G:$G),"")</f>
        <v/>
      </c>
      <c r="J25" s="19" t="str">
        <f>+IFERROR(+Tabella24[[#This Row],[IMPORTO VERSATO]]/SUMIF(DATI!$B:$B,Tabella24[[#This Row],[Cartella2]],DATI!$M:$M)*SUMIF(DATI!$B:$B,Tabella24[[#This Row],[Cartella2]],DATI!$H:$H),"")</f>
        <v/>
      </c>
      <c r="K25" s="19" t="str">
        <f>+IFERROR(+Tabella24[[#This Row],[IMPORTO VERSATO]]/SUMIF(DATI!$B:$B,Tabella24[[#This Row],[Cartella2]],DATI!$M:$M)*SUMIF(DATI!$B:$B,Tabella24[[#This Row],[Cartella2]],DATI!$I:$I),"")</f>
        <v/>
      </c>
      <c r="L25" s="19" t="str">
        <f>+IFERROR(+Tabella24[[#This Row],[IMPORTO VERSATO]]/SUMIF(DATI!$B:$B,Tabella24[[#This Row],[Cartella2]],DATI!$M:$M)*SUMIF(DATI!$B:$B,Tabella24[[#This Row],[Cartella2]],DATI!$J:$J),"")</f>
        <v/>
      </c>
      <c r="M25" s="14" t="str">
        <f>+IFERROR(+Tabella24[[#This Row],[IMPORTO VERSATO]]/SUMIF(DATI!$B:$B,Tabella24[[#This Row],[Cartella2]],DATI!$M:$M)*SUMIF(DATI!$B:$B,Tabella24[[#This Row],[Cartella2]],DATI!$L:$L),"")</f>
        <v/>
      </c>
      <c r="N25" s="6"/>
      <c r="O25" s="14" t="str">
        <f>+IFERROR(+Tabella24[[#This Row],[IMPORTO VERSATO]]/SUMIF(DATI!$B:$B,Tabella24[[#This Row],[Cartella2]],DATI!$M:$M)*SUMIF(DATI!$B:$B,Tabella24[[#This Row],[Cartella2]],DATI!$K:$K),"")</f>
        <v/>
      </c>
    </row>
    <row r="26" spans="2:15" x14ac:dyDescent="0.45">
      <c r="B26" s="27"/>
      <c r="C26" s="140" t="e">
        <f>+IF(Tabella24[[#This Row],[INS CARTELLA]]="",C25,+VLOOKUP(Tabella24[[#This Row],[INS CARTELLA]],Tabella1[[NUMERO CARTELLA]:[IMPOSTE]],1,0))</f>
        <v>#N/A</v>
      </c>
      <c r="D26" s="1"/>
      <c r="E26" s="15"/>
      <c r="F26" s="16"/>
      <c r="G26" s="14" t="str">
        <f>+IFERROR(+Tabella24[[#This Row],[IMPORTO VERSATO]]/SUMIF(DATI!B:B,Tabella24[[#This Row],[Cartella2]],DATI!M:M)*SUMIF(DATI!B:B,Tabella24[[#This Row],[Cartella2]],DATI!E:E),"")</f>
        <v/>
      </c>
      <c r="H26" s="14" t="str">
        <f>+IFERROR(+Tabella24[[#This Row],[IMPORTO VERSATO]]/SUMIF(DATI!$B:$B,Tabella24[[#This Row],[Cartella2]],DATI!$M:$M)*SUMIF(DATI!$B:$B,Tabella24[[#This Row],[Cartella2]],DATI!$F:$F),"")</f>
        <v/>
      </c>
      <c r="I26" s="19" t="str">
        <f>+IFERROR(+Tabella24[[#This Row],[IMPORTO VERSATO]]/SUMIF(DATI!$B:$B,Tabella24[[#This Row],[Cartella2]],DATI!$M:$M)*SUMIF(DATI!$B:$B,Tabella24[[#This Row],[Cartella2]],DATI!$G:$G),"")</f>
        <v/>
      </c>
      <c r="J26" s="19" t="str">
        <f>+IFERROR(+Tabella24[[#This Row],[IMPORTO VERSATO]]/SUMIF(DATI!$B:$B,Tabella24[[#This Row],[Cartella2]],DATI!$M:$M)*SUMIF(DATI!$B:$B,Tabella24[[#This Row],[Cartella2]],DATI!$H:$H),"")</f>
        <v/>
      </c>
      <c r="K26" s="19" t="str">
        <f>+IFERROR(+Tabella24[[#This Row],[IMPORTO VERSATO]]/SUMIF(DATI!$B:$B,Tabella24[[#This Row],[Cartella2]],DATI!$M:$M)*SUMIF(DATI!$B:$B,Tabella24[[#This Row],[Cartella2]],DATI!$I:$I),"")</f>
        <v/>
      </c>
      <c r="L26" s="19" t="str">
        <f>+IFERROR(+Tabella24[[#This Row],[IMPORTO VERSATO]]/SUMIF(DATI!$B:$B,Tabella24[[#This Row],[Cartella2]],DATI!$M:$M)*SUMIF(DATI!$B:$B,Tabella24[[#This Row],[Cartella2]],DATI!$J:$J),"")</f>
        <v/>
      </c>
      <c r="M26" s="14" t="str">
        <f>+IFERROR(+Tabella24[[#This Row],[IMPORTO VERSATO]]/SUMIF(DATI!$B:$B,Tabella24[[#This Row],[Cartella2]],DATI!$M:$M)*SUMIF(DATI!$B:$B,Tabella24[[#This Row],[Cartella2]],DATI!$L:$L),"")</f>
        <v/>
      </c>
      <c r="N26" s="6"/>
      <c r="O26" s="14" t="str">
        <f>+IFERROR(+Tabella24[[#This Row],[IMPORTO VERSATO]]/SUMIF(DATI!$B:$B,Tabella24[[#This Row],[Cartella2]],DATI!$M:$M)*SUMIF(DATI!$B:$B,Tabella24[[#This Row],[Cartella2]],DATI!$K:$K),"")</f>
        <v/>
      </c>
    </row>
    <row r="27" spans="2:15" x14ac:dyDescent="0.45">
      <c r="B27" s="27"/>
      <c r="C27" s="140" t="e">
        <f>+IF(Tabella24[[#This Row],[INS CARTELLA]]="",C26,+VLOOKUP(Tabella24[[#This Row],[INS CARTELLA]],Tabella1[[NUMERO CARTELLA]:[IMPOSTE]],1,0))</f>
        <v>#N/A</v>
      </c>
      <c r="D27" s="1"/>
      <c r="E27" s="15"/>
      <c r="F27" s="16"/>
      <c r="G27" s="14" t="str">
        <f>+IFERROR(+Tabella24[[#This Row],[IMPORTO VERSATO]]/SUMIF(DATI!B:B,Tabella24[[#This Row],[Cartella2]],DATI!M:M)*SUMIF(DATI!B:B,Tabella24[[#This Row],[Cartella2]],DATI!E:E),"")</f>
        <v/>
      </c>
      <c r="H27" s="14" t="str">
        <f>+IFERROR(+Tabella24[[#This Row],[IMPORTO VERSATO]]/SUMIF(DATI!$B:$B,Tabella24[[#This Row],[Cartella2]],DATI!$M:$M)*SUMIF(DATI!$B:$B,Tabella24[[#This Row],[Cartella2]],DATI!$F:$F),"")</f>
        <v/>
      </c>
      <c r="I27" s="19" t="str">
        <f>+IFERROR(+Tabella24[[#This Row],[IMPORTO VERSATO]]/SUMIF(DATI!$B:$B,Tabella24[[#This Row],[Cartella2]],DATI!$M:$M)*SUMIF(DATI!$B:$B,Tabella24[[#This Row],[Cartella2]],DATI!$G:$G),"")</f>
        <v/>
      </c>
      <c r="J27" s="19" t="str">
        <f>+IFERROR(+Tabella24[[#This Row],[IMPORTO VERSATO]]/SUMIF(DATI!$B:$B,Tabella24[[#This Row],[Cartella2]],DATI!$M:$M)*SUMIF(DATI!$B:$B,Tabella24[[#This Row],[Cartella2]],DATI!$H:$H),"")</f>
        <v/>
      </c>
      <c r="K27" s="19" t="str">
        <f>+IFERROR(+Tabella24[[#This Row],[IMPORTO VERSATO]]/SUMIF(DATI!$B:$B,Tabella24[[#This Row],[Cartella2]],DATI!$M:$M)*SUMIF(DATI!$B:$B,Tabella24[[#This Row],[Cartella2]],DATI!$I:$I),"")</f>
        <v/>
      </c>
      <c r="L27" s="19" t="str">
        <f>+IFERROR(+Tabella24[[#This Row],[IMPORTO VERSATO]]/SUMIF(DATI!$B:$B,Tabella24[[#This Row],[Cartella2]],DATI!$M:$M)*SUMIF(DATI!$B:$B,Tabella24[[#This Row],[Cartella2]],DATI!$J:$J),"")</f>
        <v/>
      </c>
      <c r="M27" s="14" t="str">
        <f>+IFERROR(+Tabella24[[#This Row],[IMPORTO VERSATO]]/SUMIF(DATI!$B:$B,Tabella24[[#This Row],[Cartella2]],DATI!$M:$M)*SUMIF(DATI!$B:$B,Tabella24[[#This Row],[Cartella2]],DATI!$L:$L),"")</f>
        <v/>
      </c>
      <c r="N27" s="6"/>
      <c r="O27" s="14" t="str">
        <f>+IFERROR(+Tabella24[[#This Row],[IMPORTO VERSATO]]/SUMIF(DATI!$B:$B,Tabella24[[#This Row],[Cartella2]],DATI!$M:$M)*SUMIF(DATI!$B:$B,Tabella24[[#This Row],[Cartella2]],DATI!$K:$K),"")</f>
        <v/>
      </c>
    </row>
    <row r="28" spans="2:15" x14ac:dyDescent="0.45">
      <c r="B28" s="27"/>
      <c r="C28" s="140" t="e">
        <f>+IF(Tabella24[[#This Row],[INS CARTELLA]]="",C27,+VLOOKUP(Tabella24[[#This Row],[INS CARTELLA]],Tabella1[[NUMERO CARTELLA]:[IMPOSTE]],1,0))</f>
        <v>#N/A</v>
      </c>
      <c r="D28" s="1"/>
      <c r="E28" s="15"/>
      <c r="F28" s="16"/>
      <c r="G28" s="14" t="str">
        <f>+IFERROR(+Tabella24[[#This Row],[IMPORTO VERSATO]]/SUMIF(DATI!B:B,Tabella24[[#This Row],[Cartella2]],DATI!M:M)*SUMIF(DATI!B:B,Tabella24[[#This Row],[Cartella2]],DATI!E:E),"")</f>
        <v/>
      </c>
      <c r="H28" s="14" t="str">
        <f>+IFERROR(+Tabella24[[#This Row],[IMPORTO VERSATO]]/SUMIF(DATI!$B:$B,Tabella24[[#This Row],[Cartella2]],DATI!$M:$M)*SUMIF(DATI!$B:$B,Tabella24[[#This Row],[Cartella2]],DATI!$F:$F),"")</f>
        <v/>
      </c>
      <c r="I28" s="19" t="str">
        <f>+IFERROR(+Tabella24[[#This Row],[IMPORTO VERSATO]]/SUMIF(DATI!$B:$B,Tabella24[[#This Row],[Cartella2]],DATI!$M:$M)*SUMIF(DATI!$B:$B,Tabella24[[#This Row],[Cartella2]],DATI!$G:$G),"")</f>
        <v/>
      </c>
      <c r="J28" s="19" t="str">
        <f>+IFERROR(+Tabella24[[#This Row],[IMPORTO VERSATO]]/SUMIF(DATI!$B:$B,Tabella24[[#This Row],[Cartella2]],DATI!$M:$M)*SUMIF(DATI!$B:$B,Tabella24[[#This Row],[Cartella2]],DATI!$H:$H),"")</f>
        <v/>
      </c>
      <c r="K28" s="19" t="str">
        <f>+IFERROR(+Tabella24[[#This Row],[IMPORTO VERSATO]]/SUMIF(DATI!$B:$B,Tabella24[[#This Row],[Cartella2]],DATI!$M:$M)*SUMIF(DATI!$B:$B,Tabella24[[#This Row],[Cartella2]],DATI!$I:$I),"")</f>
        <v/>
      </c>
      <c r="L28" s="19" t="str">
        <f>+IFERROR(+Tabella24[[#This Row],[IMPORTO VERSATO]]/SUMIF(DATI!$B:$B,Tabella24[[#This Row],[Cartella2]],DATI!$M:$M)*SUMIF(DATI!$B:$B,Tabella24[[#This Row],[Cartella2]],DATI!$J:$J),"")</f>
        <v/>
      </c>
      <c r="M28" s="14" t="str">
        <f>+IFERROR(+Tabella24[[#This Row],[IMPORTO VERSATO]]/SUMIF(DATI!$B:$B,Tabella24[[#This Row],[Cartella2]],DATI!$M:$M)*SUMIF(DATI!$B:$B,Tabella24[[#This Row],[Cartella2]],DATI!$L:$L),"")</f>
        <v/>
      </c>
      <c r="N28" s="6"/>
      <c r="O28" s="14" t="str">
        <f>+IFERROR(+Tabella24[[#This Row],[IMPORTO VERSATO]]/SUMIF(DATI!$B:$B,Tabella24[[#This Row],[Cartella2]],DATI!$M:$M)*SUMIF(DATI!$B:$B,Tabella24[[#This Row],[Cartella2]],DATI!$K:$K),"")</f>
        <v/>
      </c>
    </row>
    <row r="29" spans="2:15" x14ac:dyDescent="0.45">
      <c r="B29" s="27"/>
      <c r="C29" s="140" t="e">
        <f>+IF(Tabella24[[#This Row],[INS CARTELLA]]="",C28,+VLOOKUP(Tabella24[[#This Row],[INS CARTELLA]],Tabella1[[NUMERO CARTELLA]:[IMPOSTE]],1,0))</f>
        <v>#N/A</v>
      </c>
      <c r="D29" s="1"/>
      <c r="E29" s="15"/>
      <c r="F29" s="16"/>
      <c r="G29" s="14" t="str">
        <f>+IFERROR(+Tabella24[[#This Row],[IMPORTO VERSATO]]/SUMIF(DATI!B:B,Tabella24[[#This Row],[Cartella2]],DATI!M:M)*SUMIF(DATI!B:B,Tabella24[[#This Row],[Cartella2]],DATI!E:E),"")</f>
        <v/>
      </c>
      <c r="H29" s="14" t="str">
        <f>+IFERROR(+Tabella24[[#This Row],[IMPORTO VERSATO]]/SUMIF(DATI!$B:$B,Tabella24[[#This Row],[Cartella2]],DATI!$M:$M)*SUMIF(DATI!$B:$B,Tabella24[[#This Row],[Cartella2]],DATI!$F:$F),"")</f>
        <v/>
      </c>
      <c r="I29" s="19" t="str">
        <f>+IFERROR(+Tabella24[[#This Row],[IMPORTO VERSATO]]/SUMIF(DATI!$B:$B,Tabella24[[#This Row],[Cartella2]],DATI!$M:$M)*SUMIF(DATI!$B:$B,Tabella24[[#This Row],[Cartella2]],DATI!$G:$G),"")</f>
        <v/>
      </c>
      <c r="J29" s="19" t="str">
        <f>+IFERROR(+Tabella24[[#This Row],[IMPORTO VERSATO]]/SUMIF(DATI!$B:$B,Tabella24[[#This Row],[Cartella2]],DATI!$M:$M)*SUMIF(DATI!$B:$B,Tabella24[[#This Row],[Cartella2]],DATI!$H:$H),"")</f>
        <v/>
      </c>
      <c r="K29" s="19" t="str">
        <f>+IFERROR(+Tabella24[[#This Row],[IMPORTO VERSATO]]/SUMIF(DATI!$B:$B,Tabella24[[#This Row],[Cartella2]],DATI!$M:$M)*SUMIF(DATI!$B:$B,Tabella24[[#This Row],[Cartella2]],DATI!$I:$I),"")</f>
        <v/>
      </c>
      <c r="L29" s="19" t="str">
        <f>+IFERROR(+Tabella24[[#This Row],[IMPORTO VERSATO]]/SUMIF(DATI!$B:$B,Tabella24[[#This Row],[Cartella2]],DATI!$M:$M)*SUMIF(DATI!$B:$B,Tabella24[[#This Row],[Cartella2]],DATI!$J:$J),"")</f>
        <v/>
      </c>
      <c r="M29" s="14" t="str">
        <f>+IFERROR(+Tabella24[[#This Row],[IMPORTO VERSATO]]/SUMIF(DATI!$B:$B,Tabella24[[#This Row],[Cartella2]],DATI!$M:$M)*SUMIF(DATI!$B:$B,Tabella24[[#This Row],[Cartella2]],DATI!$L:$L),"")</f>
        <v/>
      </c>
      <c r="N29" s="6" t="str">
        <f>+IF(COUNTIF($C$17:C29,Tabella24[[#This Row],[Cartella2]])=1,"X","")</f>
        <v/>
      </c>
      <c r="O29" s="14" t="str">
        <f>+IFERROR(+Tabella24[[#This Row],[IMPORTO VERSATO]]/SUMIF(DATI!$B:$B,Tabella24[[#This Row],[Cartella2]],DATI!$M:$M)*SUMIF(DATI!$B:$B,Tabella24[[#This Row],[Cartella2]],DATI!$K:$K),"")</f>
        <v/>
      </c>
    </row>
    <row r="30" spans="2:15" x14ac:dyDescent="0.45">
      <c r="B30" s="27"/>
      <c r="C30" s="140" t="e">
        <f>+IF(Tabella24[[#This Row],[INS CARTELLA]]="",C29,+VLOOKUP(Tabella24[[#This Row],[INS CARTELLA]],Tabella1[[NUMERO CARTELLA]:[IMPOSTE]],1,0))</f>
        <v>#N/A</v>
      </c>
      <c r="D30" s="1"/>
      <c r="E30" s="15"/>
      <c r="F30" s="16"/>
      <c r="G30" s="14" t="str">
        <f>+IFERROR(+Tabella24[[#This Row],[IMPORTO VERSATO]]/SUMIF(DATI!B:B,Tabella24[[#This Row],[Cartella2]],DATI!M:M)*SUMIF(DATI!B:B,Tabella24[[#This Row],[Cartella2]],DATI!E:E),"")</f>
        <v/>
      </c>
      <c r="H30" s="14" t="str">
        <f>+IFERROR(+Tabella24[[#This Row],[IMPORTO VERSATO]]/SUMIF(DATI!$B:$B,Tabella24[[#This Row],[Cartella2]],DATI!$M:$M)*SUMIF(DATI!$B:$B,Tabella24[[#This Row],[Cartella2]],DATI!$F:$F),"")</f>
        <v/>
      </c>
      <c r="I30" s="19" t="str">
        <f>+IFERROR(+Tabella24[[#This Row],[IMPORTO VERSATO]]/SUMIF(DATI!$B:$B,Tabella24[[#This Row],[Cartella2]],DATI!$M:$M)*SUMIF(DATI!$B:$B,Tabella24[[#This Row],[Cartella2]],DATI!$G:$G),"")</f>
        <v/>
      </c>
      <c r="J30" s="19" t="str">
        <f>+IFERROR(+Tabella24[[#This Row],[IMPORTO VERSATO]]/SUMIF(DATI!$B:$B,Tabella24[[#This Row],[Cartella2]],DATI!$M:$M)*SUMIF(DATI!$B:$B,Tabella24[[#This Row],[Cartella2]],DATI!$H:$H),"")</f>
        <v/>
      </c>
      <c r="K30" s="19" t="str">
        <f>+IFERROR(+Tabella24[[#This Row],[IMPORTO VERSATO]]/SUMIF(DATI!$B:$B,Tabella24[[#This Row],[Cartella2]],DATI!$M:$M)*SUMIF(DATI!$B:$B,Tabella24[[#This Row],[Cartella2]],DATI!$I:$I),"")</f>
        <v/>
      </c>
      <c r="L30" s="19" t="str">
        <f>+IFERROR(+Tabella24[[#This Row],[IMPORTO VERSATO]]/SUMIF(DATI!$B:$B,Tabella24[[#This Row],[Cartella2]],DATI!$M:$M)*SUMIF(DATI!$B:$B,Tabella24[[#This Row],[Cartella2]],DATI!$J:$J),"")</f>
        <v/>
      </c>
      <c r="M30" s="14" t="str">
        <f>+IFERROR(+Tabella24[[#This Row],[IMPORTO VERSATO]]/SUMIF(DATI!$B:$B,Tabella24[[#This Row],[Cartella2]],DATI!$M:$M)*SUMIF(DATI!$B:$B,Tabella24[[#This Row],[Cartella2]],DATI!$L:$L),"")</f>
        <v/>
      </c>
      <c r="N30" s="6" t="str">
        <f>+IF(COUNTIF($C$17:C30,Tabella24[[#This Row],[Cartella2]])=1,"X","")</f>
        <v/>
      </c>
      <c r="O30" s="14" t="str">
        <f>+IFERROR(+Tabella24[[#This Row],[IMPORTO VERSATO]]/SUMIF(DATI!$B:$B,Tabella24[[#This Row],[Cartella2]],DATI!$M:$M)*SUMIF(DATI!$B:$B,Tabella24[[#This Row],[Cartella2]],DATI!$K:$K),"")</f>
        <v/>
      </c>
    </row>
    <row r="31" spans="2:15" x14ac:dyDescent="0.45">
      <c r="B31" s="27"/>
      <c r="C31" s="140" t="e">
        <f>+IF(Tabella24[[#This Row],[INS CARTELLA]]="",C30,+VLOOKUP(Tabella24[[#This Row],[INS CARTELLA]],Tabella1[[NUMERO CARTELLA]:[IMPOSTE]],1,0))</f>
        <v>#N/A</v>
      </c>
      <c r="D31" s="1"/>
      <c r="E31" s="15"/>
      <c r="F31" s="16"/>
      <c r="G31" s="14" t="str">
        <f>+IFERROR(+Tabella24[[#This Row],[IMPORTO VERSATO]]/SUMIF(DATI!B:B,Tabella24[[#This Row],[Cartella2]],DATI!M:M)*SUMIF(DATI!B:B,Tabella24[[#This Row],[Cartella2]],DATI!E:E),"")</f>
        <v/>
      </c>
      <c r="H31" s="14" t="str">
        <f>+IFERROR(+Tabella24[[#This Row],[IMPORTO VERSATO]]/SUMIF(DATI!$B:$B,Tabella24[[#This Row],[Cartella2]],DATI!$M:$M)*SUMIF(DATI!$B:$B,Tabella24[[#This Row],[Cartella2]],DATI!$F:$F),"")</f>
        <v/>
      </c>
      <c r="I31" s="19" t="str">
        <f>+IFERROR(+Tabella24[[#This Row],[IMPORTO VERSATO]]/SUMIF(DATI!$B:$B,Tabella24[[#This Row],[Cartella2]],DATI!$M:$M)*SUMIF(DATI!$B:$B,Tabella24[[#This Row],[Cartella2]],DATI!$G:$G),"")</f>
        <v/>
      </c>
      <c r="J31" s="19" t="str">
        <f>+IFERROR(+Tabella24[[#This Row],[IMPORTO VERSATO]]/SUMIF(DATI!$B:$B,Tabella24[[#This Row],[Cartella2]],DATI!$M:$M)*SUMIF(DATI!$B:$B,Tabella24[[#This Row],[Cartella2]],DATI!$H:$H),"")</f>
        <v/>
      </c>
      <c r="K31" s="19" t="str">
        <f>+IFERROR(+Tabella24[[#This Row],[IMPORTO VERSATO]]/SUMIF(DATI!$B:$B,Tabella24[[#This Row],[Cartella2]],DATI!$M:$M)*SUMIF(DATI!$B:$B,Tabella24[[#This Row],[Cartella2]],DATI!$I:$I),"")</f>
        <v/>
      </c>
      <c r="L31" s="19" t="str">
        <f>+IFERROR(+Tabella24[[#This Row],[IMPORTO VERSATO]]/SUMIF(DATI!$B:$B,Tabella24[[#This Row],[Cartella2]],DATI!$M:$M)*SUMIF(DATI!$B:$B,Tabella24[[#This Row],[Cartella2]],DATI!$J:$J),"")</f>
        <v/>
      </c>
      <c r="M31" s="14" t="str">
        <f>+IFERROR(+Tabella24[[#This Row],[IMPORTO VERSATO]]/SUMIF(DATI!$B:$B,Tabella24[[#This Row],[Cartella2]],DATI!$M:$M)*SUMIF(DATI!$B:$B,Tabella24[[#This Row],[Cartella2]],DATI!$L:$L),"")</f>
        <v/>
      </c>
      <c r="N31" s="6" t="str">
        <f>+IF(COUNTIF($C$17:C31,Tabella24[[#This Row],[Cartella2]])=1,"X","")</f>
        <v/>
      </c>
      <c r="O31" s="14" t="str">
        <f>+IFERROR(+Tabella24[[#This Row],[IMPORTO VERSATO]]/SUMIF(DATI!$B:$B,Tabella24[[#This Row],[Cartella2]],DATI!$M:$M)*SUMIF(DATI!$B:$B,Tabella24[[#This Row],[Cartella2]],DATI!$K:$K),"")</f>
        <v/>
      </c>
    </row>
    <row r="32" spans="2:15" x14ac:dyDescent="0.45">
      <c r="B32" s="27"/>
      <c r="C32" s="140" t="e">
        <f>+IF(Tabella24[[#This Row],[INS CARTELLA]]="",C31,+VLOOKUP(Tabella24[[#This Row],[INS CARTELLA]],Tabella1[[NUMERO CARTELLA]:[IMPOSTE]],1,0))</f>
        <v>#N/A</v>
      </c>
      <c r="D32" s="1"/>
      <c r="E32" s="15"/>
      <c r="F32" s="16"/>
      <c r="G32" s="14" t="str">
        <f>+IFERROR(+Tabella24[[#This Row],[IMPORTO VERSATO]]/SUMIF(DATI!B:B,Tabella24[[#This Row],[Cartella2]],DATI!M:M)*SUMIF(DATI!B:B,Tabella24[[#This Row],[Cartella2]],DATI!E:E),"")</f>
        <v/>
      </c>
      <c r="H32" s="14" t="str">
        <f>+IFERROR(+Tabella24[[#This Row],[IMPORTO VERSATO]]/SUMIF(DATI!$B:$B,Tabella24[[#This Row],[Cartella2]],DATI!$M:$M)*SUMIF(DATI!$B:$B,Tabella24[[#This Row],[Cartella2]],DATI!$F:$F),"")</f>
        <v/>
      </c>
      <c r="I32" s="19" t="str">
        <f>+IFERROR(+Tabella24[[#This Row],[IMPORTO VERSATO]]/SUMIF(DATI!$B:$B,Tabella24[[#This Row],[Cartella2]],DATI!$M:$M)*SUMIF(DATI!$B:$B,Tabella24[[#This Row],[Cartella2]],DATI!$G:$G),"")</f>
        <v/>
      </c>
      <c r="J32" s="19" t="str">
        <f>+IFERROR(+Tabella24[[#This Row],[IMPORTO VERSATO]]/SUMIF(DATI!$B:$B,Tabella24[[#This Row],[Cartella2]],DATI!$M:$M)*SUMIF(DATI!$B:$B,Tabella24[[#This Row],[Cartella2]],DATI!$H:$H),"")</f>
        <v/>
      </c>
      <c r="K32" s="19" t="str">
        <f>+IFERROR(+Tabella24[[#This Row],[IMPORTO VERSATO]]/SUMIF(DATI!$B:$B,Tabella24[[#This Row],[Cartella2]],DATI!$M:$M)*SUMIF(DATI!$B:$B,Tabella24[[#This Row],[Cartella2]],DATI!$I:$I),"")</f>
        <v/>
      </c>
      <c r="L32" s="19" t="str">
        <f>+IFERROR(+Tabella24[[#This Row],[IMPORTO VERSATO]]/SUMIF(DATI!$B:$B,Tabella24[[#This Row],[Cartella2]],DATI!$M:$M)*SUMIF(DATI!$B:$B,Tabella24[[#This Row],[Cartella2]],DATI!$J:$J),"")</f>
        <v/>
      </c>
      <c r="M32" s="14" t="str">
        <f>+IFERROR(+Tabella24[[#This Row],[IMPORTO VERSATO]]/SUMIF(DATI!$B:$B,Tabella24[[#This Row],[Cartella2]],DATI!$M:$M)*SUMIF(DATI!$B:$B,Tabella24[[#This Row],[Cartella2]],DATI!$L:$L),"")</f>
        <v/>
      </c>
      <c r="N32" s="6" t="str">
        <f>+IF(COUNTIF($C$17:C32,Tabella24[[#This Row],[Cartella2]])=1,"X","")</f>
        <v/>
      </c>
      <c r="O32" s="14" t="str">
        <f>+IFERROR(+Tabella24[[#This Row],[IMPORTO VERSATO]]/SUMIF(DATI!$B:$B,Tabella24[[#This Row],[Cartella2]],DATI!$M:$M)*SUMIF(DATI!$B:$B,Tabella24[[#This Row],[Cartella2]],DATI!$K:$K),"")</f>
        <v/>
      </c>
    </row>
    <row r="33" spans="2:15" x14ac:dyDescent="0.45">
      <c r="B33" s="27"/>
      <c r="C33" s="140" t="e">
        <f>+IF(Tabella24[[#This Row],[INS CARTELLA]]="",C32,+VLOOKUP(Tabella24[[#This Row],[INS CARTELLA]],Tabella1[[NUMERO CARTELLA]:[IMPOSTE]],1,0))</f>
        <v>#N/A</v>
      </c>
      <c r="D33" s="1"/>
      <c r="E33" s="15"/>
      <c r="F33" s="16"/>
      <c r="G33" s="14" t="str">
        <f>+IFERROR(+Tabella24[[#This Row],[IMPORTO VERSATO]]/SUMIF(DATI!B:B,Tabella24[[#This Row],[Cartella2]],DATI!M:M)*SUMIF(DATI!B:B,Tabella24[[#This Row],[Cartella2]],DATI!E:E),"")</f>
        <v/>
      </c>
      <c r="H33" s="14" t="str">
        <f>+IFERROR(+Tabella24[[#This Row],[IMPORTO VERSATO]]/SUMIF(DATI!$B:$B,Tabella24[[#This Row],[Cartella2]],DATI!$M:$M)*SUMIF(DATI!$B:$B,Tabella24[[#This Row],[Cartella2]],DATI!$F:$F),"")</f>
        <v/>
      </c>
      <c r="I33" s="19" t="str">
        <f>+IFERROR(+Tabella24[[#This Row],[IMPORTO VERSATO]]/SUMIF(DATI!$B:$B,Tabella24[[#This Row],[Cartella2]],DATI!$M:$M)*SUMIF(DATI!$B:$B,Tabella24[[#This Row],[Cartella2]],DATI!$G:$G),"")</f>
        <v/>
      </c>
      <c r="J33" s="19" t="str">
        <f>+IFERROR(+Tabella24[[#This Row],[IMPORTO VERSATO]]/SUMIF(DATI!$B:$B,Tabella24[[#This Row],[Cartella2]],DATI!$M:$M)*SUMIF(DATI!$B:$B,Tabella24[[#This Row],[Cartella2]],DATI!$H:$H),"")</f>
        <v/>
      </c>
      <c r="K33" s="19" t="str">
        <f>+IFERROR(+Tabella24[[#This Row],[IMPORTO VERSATO]]/SUMIF(DATI!$B:$B,Tabella24[[#This Row],[Cartella2]],DATI!$M:$M)*SUMIF(DATI!$B:$B,Tabella24[[#This Row],[Cartella2]],DATI!$I:$I),"")</f>
        <v/>
      </c>
      <c r="L33" s="19" t="str">
        <f>+IFERROR(+Tabella24[[#This Row],[IMPORTO VERSATO]]/SUMIF(DATI!$B:$B,Tabella24[[#This Row],[Cartella2]],DATI!$M:$M)*SUMIF(DATI!$B:$B,Tabella24[[#This Row],[Cartella2]],DATI!$J:$J),"")</f>
        <v/>
      </c>
      <c r="M33" s="14" t="str">
        <f>+IFERROR(+Tabella24[[#This Row],[IMPORTO VERSATO]]/SUMIF(DATI!$B:$B,Tabella24[[#This Row],[Cartella2]],DATI!$M:$M)*SUMIF(DATI!$B:$B,Tabella24[[#This Row],[Cartella2]],DATI!$L:$L),"")</f>
        <v/>
      </c>
      <c r="N33" s="6" t="str">
        <f>+IF(COUNTIF($C$17:C33,Tabella24[[#This Row],[Cartella2]])=1,"X","")</f>
        <v/>
      </c>
      <c r="O33" s="14" t="str">
        <f>+IFERROR(+Tabella24[[#This Row],[IMPORTO VERSATO]]/SUMIF(DATI!$B:$B,Tabella24[[#This Row],[Cartella2]],DATI!$M:$M)*SUMIF(DATI!$B:$B,Tabella24[[#This Row],[Cartella2]],DATI!$K:$K),"")</f>
        <v/>
      </c>
    </row>
    <row r="34" spans="2:15" x14ac:dyDescent="0.45">
      <c r="B34" s="27"/>
      <c r="C34" s="140" t="e">
        <f>+IF(Tabella24[[#This Row],[INS CARTELLA]]="",C33,+VLOOKUP(Tabella24[[#This Row],[INS CARTELLA]],Tabella1[[NUMERO CARTELLA]:[IMPOSTE]],1,0))</f>
        <v>#N/A</v>
      </c>
      <c r="D34" s="1"/>
      <c r="E34" s="15"/>
      <c r="F34" s="16"/>
      <c r="G34" s="14" t="str">
        <f>+IFERROR(+Tabella24[[#This Row],[IMPORTO VERSATO]]/SUMIF(DATI!B:B,Tabella24[[#This Row],[Cartella2]],DATI!M:M)*SUMIF(DATI!B:B,Tabella24[[#This Row],[Cartella2]],DATI!E:E),"")</f>
        <v/>
      </c>
      <c r="H34" s="14" t="str">
        <f>+IFERROR(+Tabella24[[#This Row],[IMPORTO VERSATO]]/SUMIF(DATI!$B:$B,Tabella24[[#This Row],[Cartella2]],DATI!$M:$M)*SUMIF(DATI!$B:$B,Tabella24[[#This Row],[Cartella2]],DATI!$F:$F),"")</f>
        <v/>
      </c>
      <c r="I34" s="19" t="str">
        <f>+IFERROR(+Tabella24[[#This Row],[IMPORTO VERSATO]]/SUMIF(DATI!$B:$B,Tabella24[[#This Row],[Cartella2]],DATI!$M:$M)*SUMIF(DATI!$B:$B,Tabella24[[#This Row],[Cartella2]],DATI!$G:$G),"")</f>
        <v/>
      </c>
      <c r="J34" s="19" t="str">
        <f>+IFERROR(+Tabella24[[#This Row],[IMPORTO VERSATO]]/SUMIF(DATI!$B:$B,Tabella24[[#This Row],[Cartella2]],DATI!$M:$M)*SUMIF(DATI!$B:$B,Tabella24[[#This Row],[Cartella2]],DATI!$H:$H),"")</f>
        <v/>
      </c>
      <c r="K34" s="19" t="str">
        <f>+IFERROR(+Tabella24[[#This Row],[IMPORTO VERSATO]]/SUMIF(DATI!$B:$B,Tabella24[[#This Row],[Cartella2]],DATI!$M:$M)*SUMIF(DATI!$B:$B,Tabella24[[#This Row],[Cartella2]],DATI!$I:$I),"")</f>
        <v/>
      </c>
      <c r="L34" s="19" t="str">
        <f>+IFERROR(+Tabella24[[#This Row],[IMPORTO VERSATO]]/SUMIF(DATI!$B:$B,Tabella24[[#This Row],[Cartella2]],DATI!$M:$M)*SUMIF(DATI!$B:$B,Tabella24[[#This Row],[Cartella2]],DATI!$J:$J),"")</f>
        <v/>
      </c>
      <c r="M34" s="14" t="str">
        <f>+IFERROR(+Tabella24[[#This Row],[IMPORTO VERSATO]]/SUMIF(DATI!$B:$B,Tabella24[[#This Row],[Cartella2]],DATI!$M:$M)*SUMIF(DATI!$B:$B,Tabella24[[#This Row],[Cartella2]],DATI!$L:$L),"")</f>
        <v/>
      </c>
      <c r="N34" s="6" t="str">
        <f>+IF(COUNTIF($C$17:C34,Tabella24[[#This Row],[Cartella2]])=1,"X","")</f>
        <v/>
      </c>
      <c r="O34" s="14" t="str">
        <f>+IFERROR(+Tabella24[[#This Row],[IMPORTO VERSATO]]/SUMIF(DATI!$B:$B,Tabella24[[#This Row],[Cartella2]],DATI!$M:$M)*SUMIF(DATI!$B:$B,Tabella24[[#This Row],[Cartella2]],DATI!$K:$K),"")</f>
        <v/>
      </c>
    </row>
    <row r="35" spans="2:15" x14ac:dyDescent="0.45">
      <c r="B35" s="27"/>
      <c r="C35" s="140" t="e">
        <f>+IF(Tabella24[[#This Row],[INS CARTELLA]]="",C34,+VLOOKUP(Tabella24[[#This Row],[INS CARTELLA]],Tabella1[[NUMERO CARTELLA]:[IMPOSTE]],1,0))</f>
        <v>#N/A</v>
      </c>
      <c r="D35" s="1"/>
      <c r="E35" s="15"/>
      <c r="F35" s="16"/>
      <c r="G35" s="14" t="str">
        <f>+IFERROR(+Tabella24[[#This Row],[IMPORTO VERSATO]]/SUMIF(DATI!B:B,Tabella24[[#This Row],[Cartella2]],DATI!M:M)*SUMIF(DATI!B:B,Tabella24[[#This Row],[Cartella2]],DATI!E:E),"")</f>
        <v/>
      </c>
      <c r="H35" s="14" t="str">
        <f>+IFERROR(+Tabella24[[#This Row],[IMPORTO VERSATO]]/SUMIF(DATI!$B:$B,Tabella24[[#This Row],[Cartella2]],DATI!$M:$M)*SUMIF(DATI!$B:$B,Tabella24[[#This Row],[Cartella2]],DATI!$F:$F),"")</f>
        <v/>
      </c>
      <c r="I35" s="19" t="str">
        <f>+IFERROR(+Tabella24[[#This Row],[IMPORTO VERSATO]]/SUMIF(DATI!$B:$B,Tabella24[[#This Row],[Cartella2]],DATI!$M:$M)*SUMIF(DATI!$B:$B,Tabella24[[#This Row],[Cartella2]],DATI!$G:$G),"")</f>
        <v/>
      </c>
      <c r="J35" s="19" t="str">
        <f>+IFERROR(+Tabella24[[#This Row],[IMPORTO VERSATO]]/SUMIF(DATI!$B:$B,Tabella24[[#This Row],[Cartella2]],DATI!$M:$M)*SUMIF(DATI!$B:$B,Tabella24[[#This Row],[Cartella2]],DATI!$H:$H),"")</f>
        <v/>
      </c>
      <c r="K35" s="19" t="str">
        <f>+IFERROR(+Tabella24[[#This Row],[IMPORTO VERSATO]]/SUMIF(DATI!$B:$B,Tabella24[[#This Row],[Cartella2]],DATI!$M:$M)*SUMIF(DATI!$B:$B,Tabella24[[#This Row],[Cartella2]],DATI!$I:$I),"")</f>
        <v/>
      </c>
      <c r="L35" s="19" t="str">
        <f>+IFERROR(+Tabella24[[#This Row],[IMPORTO VERSATO]]/SUMIF(DATI!$B:$B,Tabella24[[#This Row],[Cartella2]],DATI!$M:$M)*SUMIF(DATI!$B:$B,Tabella24[[#This Row],[Cartella2]],DATI!$J:$J),"")</f>
        <v/>
      </c>
      <c r="M35" s="14" t="str">
        <f>+IFERROR(+Tabella24[[#This Row],[IMPORTO VERSATO]]/SUMIF(DATI!$B:$B,Tabella24[[#This Row],[Cartella2]],DATI!$M:$M)*SUMIF(DATI!$B:$B,Tabella24[[#This Row],[Cartella2]],DATI!$L:$L),"")</f>
        <v/>
      </c>
      <c r="N35" s="6" t="str">
        <f>+IF(COUNTIF($C$17:C35,Tabella24[[#This Row],[Cartella2]])=1,"X","")</f>
        <v/>
      </c>
      <c r="O35" s="14" t="str">
        <f>+IFERROR(+Tabella24[[#This Row],[IMPORTO VERSATO]]/SUMIF(DATI!$B:$B,Tabella24[[#This Row],[Cartella2]],DATI!$M:$M)*SUMIF(DATI!$B:$B,Tabella24[[#This Row],[Cartella2]],DATI!$K:$K),"")</f>
        <v/>
      </c>
    </row>
    <row r="36" spans="2:15" x14ac:dyDescent="0.45">
      <c r="B36" s="27"/>
      <c r="C36" s="140" t="e">
        <f>+IF(Tabella24[[#This Row],[INS CARTELLA]]="",C35,+VLOOKUP(Tabella24[[#This Row],[INS CARTELLA]],Tabella1[[NUMERO CARTELLA]:[IMPOSTE]],1,0))</f>
        <v>#N/A</v>
      </c>
      <c r="D36" s="1"/>
      <c r="E36" s="15"/>
      <c r="F36" s="16"/>
      <c r="G36" s="14" t="str">
        <f>+IFERROR(+Tabella24[[#This Row],[IMPORTO VERSATO]]/SUMIF(DATI!B:B,Tabella24[[#This Row],[Cartella2]],DATI!M:M)*SUMIF(DATI!B:B,Tabella24[[#This Row],[Cartella2]],DATI!E:E),"")</f>
        <v/>
      </c>
      <c r="H36" s="14" t="str">
        <f>+IFERROR(+Tabella24[[#This Row],[IMPORTO VERSATO]]/SUMIF(DATI!$B:$B,Tabella24[[#This Row],[Cartella2]],DATI!$M:$M)*SUMIF(DATI!$B:$B,Tabella24[[#This Row],[Cartella2]],DATI!$F:$F),"")</f>
        <v/>
      </c>
      <c r="I36" s="19" t="str">
        <f>+IFERROR(+Tabella24[[#This Row],[IMPORTO VERSATO]]/SUMIF(DATI!$B:$B,Tabella24[[#This Row],[Cartella2]],DATI!$M:$M)*SUMIF(DATI!$B:$B,Tabella24[[#This Row],[Cartella2]],DATI!$G:$G),"")</f>
        <v/>
      </c>
      <c r="J36" s="19" t="str">
        <f>+IFERROR(+Tabella24[[#This Row],[IMPORTO VERSATO]]/SUMIF(DATI!$B:$B,Tabella24[[#This Row],[Cartella2]],DATI!$M:$M)*SUMIF(DATI!$B:$B,Tabella24[[#This Row],[Cartella2]],DATI!$H:$H),"")</f>
        <v/>
      </c>
      <c r="K36" s="19" t="str">
        <f>+IFERROR(+Tabella24[[#This Row],[IMPORTO VERSATO]]/SUMIF(DATI!$B:$B,Tabella24[[#This Row],[Cartella2]],DATI!$M:$M)*SUMIF(DATI!$B:$B,Tabella24[[#This Row],[Cartella2]],DATI!$I:$I),"")</f>
        <v/>
      </c>
      <c r="L36" s="19" t="str">
        <f>+IFERROR(+Tabella24[[#This Row],[IMPORTO VERSATO]]/SUMIF(DATI!$B:$B,Tabella24[[#This Row],[Cartella2]],DATI!$M:$M)*SUMIF(DATI!$B:$B,Tabella24[[#This Row],[Cartella2]],DATI!$J:$J),"")</f>
        <v/>
      </c>
      <c r="M36" s="14" t="str">
        <f>+IFERROR(+Tabella24[[#This Row],[IMPORTO VERSATO]]/SUMIF(DATI!$B:$B,Tabella24[[#This Row],[Cartella2]],DATI!$M:$M)*SUMIF(DATI!$B:$B,Tabella24[[#This Row],[Cartella2]],DATI!$L:$L),"")</f>
        <v/>
      </c>
      <c r="N36" s="6" t="str">
        <f>+IF(COUNTIF($C$17:C36,Tabella24[[#This Row],[Cartella2]])=1,"X","")</f>
        <v/>
      </c>
      <c r="O36" s="14" t="str">
        <f>+IFERROR(+Tabella24[[#This Row],[IMPORTO VERSATO]]/SUMIF(DATI!$B:$B,Tabella24[[#This Row],[Cartella2]],DATI!$M:$M)*SUMIF(DATI!$B:$B,Tabella24[[#This Row],[Cartella2]],DATI!$K:$K),"")</f>
        <v/>
      </c>
    </row>
    <row r="37" spans="2:15" x14ac:dyDescent="0.45">
      <c r="B37" s="27"/>
      <c r="C37" s="140" t="e">
        <f>+IF(Tabella24[[#This Row],[INS CARTELLA]]="",C36,+VLOOKUP(Tabella24[[#This Row],[INS CARTELLA]],Tabella1[[NUMERO CARTELLA]:[IMPOSTE]],1,0))</f>
        <v>#N/A</v>
      </c>
      <c r="D37" s="1"/>
      <c r="E37" s="15"/>
      <c r="F37" s="16"/>
      <c r="G37" s="14" t="str">
        <f>+IFERROR(+Tabella24[[#This Row],[IMPORTO VERSATO]]/SUMIF(DATI!B:B,Tabella24[[#This Row],[Cartella2]],DATI!M:M)*SUMIF(DATI!B:B,Tabella24[[#This Row],[Cartella2]],DATI!E:E),"")</f>
        <v/>
      </c>
      <c r="H37" s="14" t="str">
        <f>+IFERROR(+Tabella24[[#This Row],[IMPORTO VERSATO]]/SUMIF(DATI!$B:$B,Tabella24[[#This Row],[Cartella2]],DATI!$M:$M)*SUMIF(DATI!$B:$B,Tabella24[[#This Row],[Cartella2]],DATI!$F:$F),"")</f>
        <v/>
      </c>
      <c r="I37" s="19" t="str">
        <f>+IFERROR(+Tabella24[[#This Row],[IMPORTO VERSATO]]/SUMIF(DATI!$B:$B,Tabella24[[#This Row],[Cartella2]],DATI!$M:$M)*SUMIF(DATI!$B:$B,Tabella24[[#This Row],[Cartella2]],DATI!$G:$G),"")</f>
        <v/>
      </c>
      <c r="J37" s="19" t="str">
        <f>+IFERROR(+Tabella24[[#This Row],[IMPORTO VERSATO]]/SUMIF(DATI!$B:$B,Tabella24[[#This Row],[Cartella2]],DATI!$M:$M)*SUMIF(DATI!$B:$B,Tabella24[[#This Row],[Cartella2]],DATI!$H:$H),"")</f>
        <v/>
      </c>
      <c r="K37" s="19" t="str">
        <f>+IFERROR(+Tabella24[[#This Row],[IMPORTO VERSATO]]/SUMIF(DATI!$B:$B,Tabella24[[#This Row],[Cartella2]],DATI!$M:$M)*SUMIF(DATI!$B:$B,Tabella24[[#This Row],[Cartella2]],DATI!$I:$I),"")</f>
        <v/>
      </c>
      <c r="L37" s="19" t="str">
        <f>+IFERROR(+Tabella24[[#This Row],[IMPORTO VERSATO]]/SUMIF(DATI!$B:$B,Tabella24[[#This Row],[Cartella2]],DATI!$M:$M)*SUMIF(DATI!$B:$B,Tabella24[[#This Row],[Cartella2]],DATI!$J:$J),"")</f>
        <v/>
      </c>
      <c r="M37" s="14" t="str">
        <f>+IFERROR(+Tabella24[[#This Row],[IMPORTO VERSATO]]/SUMIF(DATI!$B:$B,Tabella24[[#This Row],[Cartella2]],DATI!$M:$M)*SUMIF(DATI!$B:$B,Tabella24[[#This Row],[Cartella2]],DATI!$L:$L),"")</f>
        <v/>
      </c>
      <c r="N37" s="6" t="str">
        <f>+IF(COUNTIF($C$17:C37,Tabella24[[#This Row],[Cartella2]])=1,"X","")</f>
        <v/>
      </c>
      <c r="O37" s="14" t="str">
        <f>+IFERROR(+Tabella24[[#This Row],[IMPORTO VERSATO]]/SUMIF(DATI!$B:$B,Tabella24[[#This Row],[Cartella2]],DATI!$M:$M)*SUMIF(DATI!$B:$B,Tabella24[[#This Row],[Cartella2]],DATI!$K:$K),"")</f>
        <v/>
      </c>
    </row>
    <row r="38" spans="2:15" x14ac:dyDescent="0.45">
      <c r="B38" s="27"/>
      <c r="C38" s="140" t="e">
        <f>+IF(Tabella24[[#This Row],[INS CARTELLA]]="",C37,+VLOOKUP(Tabella24[[#This Row],[INS CARTELLA]],Tabella1[[NUMERO CARTELLA]:[IMPOSTE]],1,0))</f>
        <v>#N/A</v>
      </c>
      <c r="D38" s="1"/>
      <c r="E38" s="15"/>
      <c r="F38" s="16"/>
      <c r="G38" s="14" t="str">
        <f>+IFERROR(+Tabella24[[#This Row],[IMPORTO VERSATO]]/SUMIF(DATI!B:B,Tabella24[[#This Row],[Cartella2]],DATI!M:M)*SUMIF(DATI!B:B,Tabella24[[#This Row],[Cartella2]],DATI!E:E),"")</f>
        <v/>
      </c>
      <c r="H38" s="14" t="str">
        <f>+IFERROR(+Tabella24[[#This Row],[IMPORTO VERSATO]]/SUMIF(DATI!$B:$B,Tabella24[[#This Row],[Cartella2]],DATI!$M:$M)*SUMIF(DATI!$B:$B,Tabella24[[#This Row],[Cartella2]],DATI!$F:$F),"")</f>
        <v/>
      </c>
      <c r="I38" s="19" t="str">
        <f>+IFERROR(+Tabella24[[#This Row],[IMPORTO VERSATO]]/SUMIF(DATI!$B:$B,Tabella24[[#This Row],[Cartella2]],DATI!$M:$M)*SUMIF(DATI!$B:$B,Tabella24[[#This Row],[Cartella2]],DATI!$G:$G),"")</f>
        <v/>
      </c>
      <c r="J38" s="19" t="str">
        <f>+IFERROR(+Tabella24[[#This Row],[IMPORTO VERSATO]]/SUMIF(DATI!$B:$B,Tabella24[[#This Row],[Cartella2]],DATI!$M:$M)*SUMIF(DATI!$B:$B,Tabella24[[#This Row],[Cartella2]],DATI!$H:$H),"")</f>
        <v/>
      </c>
      <c r="K38" s="19" t="str">
        <f>+IFERROR(+Tabella24[[#This Row],[IMPORTO VERSATO]]/SUMIF(DATI!$B:$B,Tabella24[[#This Row],[Cartella2]],DATI!$M:$M)*SUMIF(DATI!$B:$B,Tabella24[[#This Row],[Cartella2]],DATI!$I:$I),"")</f>
        <v/>
      </c>
      <c r="L38" s="19" t="str">
        <f>+IFERROR(+Tabella24[[#This Row],[IMPORTO VERSATO]]/SUMIF(DATI!$B:$B,Tabella24[[#This Row],[Cartella2]],DATI!$M:$M)*SUMIF(DATI!$B:$B,Tabella24[[#This Row],[Cartella2]],DATI!$J:$J),"")</f>
        <v/>
      </c>
      <c r="M38" s="14" t="str">
        <f>+IFERROR(+Tabella24[[#This Row],[IMPORTO VERSATO]]/SUMIF(DATI!$B:$B,Tabella24[[#This Row],[Cartella2]],DATI!$M:$M)*SUMIF(DATI!$B:$B,Tabella24[[#This Row],[Cartella2]],DATI!$L:$L),"")</f>
        <v/>
      </c>
      <c r="N38" s="6" t="str">
        <f>+IF(COUNTIF($C$17:C38,Tabella24[[#This Row],[Cartella2]])=1,"X","")</f>
        <v/>
      </c>
      <c r="O38" s="14" t="str">
        <f>+IFERROR(+Tabella24[[#This Row],[IMPORTO VERSATO]]/SUMIF(DATI!$B:$B,Tabella24[[#This Row],[Cartella2]],DATI!$M:$M)*SUMIF(DATI!$B:$B,Tabella24[[#This Row],[Cartella2]],DATI!$K:$K),"")</f>
        <v/>
      </c>
    </row>
    <row r="39" spans="2:15" x14ac:dyDescent="0.45">
      <c r="B39" s="27"/>
      <c r="C39" s="140" t="e">
        <f>+IF(Tabella24[[#This Row],[INS CARTELLA]]="",C38,+VLOOKUP(Tabella24[[#This Row],[INS CARTELLA]],Tabella1[[NUMERO CARTELLA]:[IMPOSTE]],1,0))</f>
        <v>#N/A</v>
      </c>
      <c r="D39" s="1"/>
      <c r="E39" s="15"/>
      <c r="F39" s="16"/>
      <c r="G39" s="14" t="str">
        <f>+IFERROR(+Tabella24[[#This Row],[IMPORTO VERSATO]]/SUMIF(DATI!B:B,Tabella24[[#This Row],[Cartella2]],DATI!M:M)*SUMIF(DATI!B:B,Tabella24[[#This Row],[Cartella2]],DATI!E:E),"")</f>
        <v/>
      </c>
      <c r="H39" s="14" t="str">
        <f>+IFERROR(+Tabella24[[#This Row],[IMPORTO VERSATO]]/SUMIF(DATI!$B:$B,Tabella24[[#This Row],[Cartella2]],DATI!$M:$M)*SUMIF(DATI!$B:$B,Tabella24[[#This Row],[Cartella2]],DATI!$F:$F),"")</f>
        <v/>
      </c>
      <c r="I39" s="19" t="str">
        <f>+IFERROR(+Tabella24[[#This Row],[IMPORTO VERSATO]]/SUMIF(DATI!$B:$B,Tabella24[[#This Row],[Cartella2]],DATI!$M:$M)*SUMIF(DATI!$B:$B,Tabella24[[#This Row],[Cartella2]],DATI!$G:$G),"")</f>
        <v/>
      </c>
      <c r="J39" s="19" t="str">
        <f>+IFERROR(+Tabella24[[#This Row],[IMPORTO VERSATO]]/SUMIF(DATI!$B:$B,Tabella24[[#This Row],[Cartella2]],DATI!$M:$M)*SUMIF(DATI!$B:$B,Tabella24[[#This Row],[Cartella2]],DATI!$H:$H),"")</f>
        <v/>
      </c>
      <c r="K39" s="19" t="str">
        <f>+IFERROR(+Tabella24[[#This Row],[IMPORTO VERSATO]]/SUMIF(DATI!$B:$B,Tabella24[[#This Row],[Cartella2]],DATI!$M:$M)*SUMIF(DATI!$B:$B,Tabella24[[#This Row],[Cartella2]],DATI!$I:$I),"")</f>
        <v/>
      </c>
      <c r="L39" s="19" t="str">
        <f>+IFERROR(+Tabella24[[#This Row],[IMPORTO VERSATO]]/SUMIF(DATI!$B:$B,Tabella24[[#This Row],[Cartella2]],DATI!$M:$M)*SUMIF(DATI!$B:$B,Tabella24[[#This Row],[Cartella2]],DATI!$J:$J),"")</f>
        <v/>
      </c>
      <c r="M39" s="14" t="str">
        <f>+IFERROR(+Tabella24[[#This Row],[IMPORTO VERSATO]]/SUMIF(DATI!$B:$B,Tabella24[[#This Row],[Cartella2]],DATI!$M:$M)*SUMIF(DATI!$B:$B,Tabella24[[#This Row],[Cartella2]],DATI!$L:$L),"")</f>
        <v/>
      </c>
      <c r="N39" s="6" t="str">
        <f>+IF(COUNTIF($C$17:C39,Tabella24[[#This Row],[Cartella2]])=1,"X","")</f>
        <v/>
      </c>
      <c r="O39" s="14" t="str">
        <f>+IFERROR(+Tabella24[[#This Row],[IMPORTO VERSATO]]/SUMIF(DATI!$B:$B,Tabella24[[#This Row],[Cartella2]],DATI!$M:$M)*SUMIF(DATI!$B:$B,Tabella24[[#This Row],[Cartella2]],DATI!$K:$K),"")</f>
        <v/>
      </c>
    </row>
    <row r="40" spans="2:15" x14ac:dyDescent="0.45">
      <c r="B40" s="27"/>
      <c r="C40" s="140" t="e">
        <f>+IF(Tabella24[[#This Row],[INS CARTELLA]]="",C39,+VLOOKUP(Tabella24[[#This Row],[INS CARTELLA]],Tabella1[[NUMERO CARTELLA]:[IMPOSTE]],1,0))</f>
        <v>#N/A</v>
      </c>
      <c r="D40" s="1"/>
      <c r="E40" s="15"/>
      <c r="F40" s="16"/>
      <c r="G40" s="14" t="str">
        <f>+IFERROR(+Tabella24[[#This Row],[IMPORTO VERSATO]]/SUMIF(DATI!B:B,Tabella24[[#This Row],[Cartella2]],DATI!M:M)*SUMIF(DATI!B:B,Tabella24[[#This Row],[Cartella2]],DATI!E:E),"")</f>
        <v/>
      </c>
      <c r="H40" s="14" t="str">
        <f>+IFERROR(+Tabella24[[#This Row],[IMPORTO VERSATO]]/SUMIF(DATI!$B:$B,Tabella24[[#This Row],[Cartella2]],DATI!$M:$M)*SUMIF(DATI!$B:$B,Tabella24[[#This Row],[Cartella2]],DATI!$F:$F),"")</f>
        <v/>
      </c>
      <c r="I40" s="19" t="str">
        <f>+IFERROR(+Tabella24[[#This Row],[IMPORTO VERSATO]]/SUMIF(DATI!$B:$B,Tabella24[[#This Row],[Cartella2]],DATI!$M:$M)*SUMIF(DATI!$B:$B,Tabella24[[#This Row],[Cartella2]],DATI!$G:$G),"")</f>
        <v/>
      </c>
      <c r="J40" s="19" t="str">
        <f>+IFERROR(+Tabella24[[#This Row],[IMPORTO VERSATO]]/SUMIF(DATI!$B:$B,Tabella24[[#This Row],[Cartella2]],DATI!$M:$M)*SUMIF(DATI!$B:$B,Tabella24[[#This Row],[Cartella2]],DATI!$H:$H),"")</f>
        <v/>
      </c>
      <c r="K40" s="19" t="str">
        <f>+IFERROR(+Tabella24[[#This Row],[IMPORTO VERSATO]]/SUMIF(DATI!$B:$B,Tabella24[[#This Row],[Cartella2]],DATI!$M:$M)*SUMIF(DATI!$B:$B,Tabella24[[#This Row],[Cartella2]],DATI!$I:$I),"")</f>
        <v/>
      </c>
      <c r="L40" s="19" t="str">
        <f>+IFERROR(+Tabella24[[#This Row],[IMPORTO VERSATO]]/SUMIF(DATI!$B:$B,Tabella24[[#This Row],[Cartella2]],DATI!$M:$M)*SUMIF(DATI!$B:$B,Tabella24[[#This Row],[Cartella2]],DATI!$J:$J),"")</f>
        <v/>
      </c>
      <c r="M40" s="14" t="str">
        <f>+IFERROR(+Tabella24[[#This Row],[IMPORTO VERSATO]]/SUMIF(DATI!$B:$B,Tabella24[[#This Row],[Cartella2]],DATI!$M:$M)*SUMIF(DATI!$B:$B,Tabella24[[#This Row],[Cartella2]],DATI!$L:$L),"")</f>
        <v/>
      </c>
      <c r="N40" s="6" t="str">
        <f>+IF(COUNTIF($C$17:C40,Tabella24[[#This Row],[Cartella2]])=1,"X","")</f>
        <v/>
      </c>
      <c r="O40" s="14" t="str">
        <f>+IFERROR(+Tabella24[[#This Row],[IMPORTO VERSATO]]/SUMIF(DATI!$B:$B,Tabella24[[#This Row],[Cartella2]],DATI!$M:$M)*SUMIF(DATI!$B:$B,Tabella24[[#This Row],[Cartella2]],DATI!$K:$K),"")</f>
        <v/>
      </c>
    </row>
    <row r="41" spans="2:15" x14ac:dyDescent="0.45">
      <c r="B41" s="27"/>
      <c r="C41" s="140" t="e">
        <f>+IF(Tabella24[[#This Row],[INS CARTELLA]]="",C40,+VLOOKUP(Tabella24[[#This Row],[INS CARTELLA]],Tabella1[[NUMERO CARTELLA]:[IMPOSTE]],1,0))</f>
        <v>#N/A</v>
      </c>
      <c r="D41" s="1"/>
      <c r="E41" s="15"/>
      <c r="F41" s="16"/>
      <c r="G41" s="14" t="str">
        <f>+IFERROR(+Tabella24[[#This Row],[IMPORTO VERSATO]]/SUMIF(DATI!B:B,Tabella24[[#This Row],[Cartella2]],DATI!M:M)*SUMIF(DATI!B:B,Tabella24[[#This Row],[Cartella2]],DATI!E:E),"")</f>
        <v/>
      </c>
      <c r="H41" s="14" t="str">
        <f>+IFERROR(+Tabella24[[#This Row],[IMPORTO VERSATO]]/SUMIF(DATI!$B:$B,Tabella24[[#This Row],[Cartella2]],DATI!$M:$M)*SUMIF(DATI!$B:$B,Tabella24[[#This Row],[Cartella2]],DATI!$F:$F),"")</f>
        <v/>
      </c>
      <c r="I41" s="19" t="str">
        <f>+IFERROR(+Tabella24[[#This Row],[IMPORTO VERSATO]]/SUMIF(DATI!$B:$B,Tabella24[[#This Row],[Cartella2]],DATI!$M:$M)*SUMIF(DATI!$B:$B,Tabella24[[#This Row],[Cartella2]],DATI!$G:$G),"")</f>
        <v/>
      </c>
      <c r="J41" s="19" t="str">
        <f>+IFERROR(+Tabella24[[#This Row],[IMPORTO VERSATO]]/SUMIF(DATI!$B:$B,Tabella24[[#This Row],[Cartella2]],DATI!$M:$M)*SUMIF(DATI!$B:$B,Tabella24[[#This Row],[Cartella2]],DATI!$H:$H),"")</f>
        <v/>
      </c>
      <c r="K41" s="19" t="str">
        <f>+IFERROR(+Tabella24[[#This Row],[IMPORTO VERSATO]]/SUMIF(DATI!$B:$B,Tabella24[[#This Row],[Cartella2]],DATI!$M:$M)*SUMIF(DATI!$B:$B,Tabella24[[#This Row],[Cartella2]],DATI!$I:$I),"")</f>
        <v/>
      </c>
      <c r="L41" s="19" t="str">
        <f>+IFERROR(+Tabella24[[#This Row],[IMPORTO VERSATO]]/SUMIF(DATI!$B:$B,Tabella24[[#This Row],[Cartella2]],DATI!$M:$M)*SUMIF(DATI!$B:$B,Tabella24[[#This Row],[Cartella2]],DATI!$J:$J),"")</f>
        <v/>
      </c>
      <c r="M41" s="14" t="str">
        <f>+IFERROR(+Tabella24[[#This Row],[IMPORTO VERSATO]]/SUMIF(DATI!$B:$B,Tabella24[[#This Row],[Cartella2]],DATI!$M:$M)*SUMIF(DATI!$B:$B,Tabella24[[#This Row],[Cartella2]],DATI!$L:$L),"")</f>
        <v/>
      </c>
      <c r="N41" s="6" t="str">
        <f>+IF(COUNTIF($C$17:C41,Tabella24[[#This Row],[Cartella2]])=1,"X","")</f>
        <v/>
      </c>
      <c r="O41" s="14" t="str">
        <f>+IFERROR(+Tabella24[[#This Row],[IMPORTO VERSATO]]/SUMIF(DATI!$B:$B,Tabella24[[#This Row],[Cartella2]],DATI!$M:$M)*SUMIF(DATI!$B:$B,Tabella24[[#This Row],[Cartella2]],DATI!$K:$K),"")</f>
        <v/>
      </c>
    </row>
    <row r="42" spans="2:15" x14ac:dyDescent="0.45">
      <c r="B42" s="27"/>
      <c r="C42" s="140" t="e">
        <f>+IF(Tabella24[[#This Row],[INS CARTELLA]]="",C41,+VLOOKUP(Tabella24[[#This Row],[INS CARTELLA]],Tabella1[[NUMERO CARTELLA]:[IMPOSTE]],1,0))</f>
        <v>#N/A</v>
      </c>
      <c r="D42" s="1"/>
      <c r="E42" s="15"/>
      <c r="F42" s="16"/>
      <c r="G42" s="14" t="str">
        <f>+IFERROR(+Tabella24[[#This Row],[IMPORTO VERSATO]]/SUMIF(DATI!B:B,Tabella24[[#This Row],[Cartella2]],DATI!M:M)*SUMIF(DATI!B:B,Tabella24[[#This Row],[Cartella2]],DATI!E:E),"")</f>
        <v/>
      </c>
      <c r="H42" s="14" t="str">
        <f>+IFERROR(+Tabella24[[#This Row],[IMPORTO VERSATO]]/SUMIF(DATI!$B:$B,Tabella24[[#This Row],[Cartella2]],DATI!$M:$M)*SUMIF(DATI!$B:$B,Tabella24[[#This Row],[Cartella2]],DATI!$F:$F),"")</f>
        <v/>
      </c>
      <c r="I42" s="19" t="str">
        <f>+IFERROR(+Tabella24[[#This Row],[IMPORTO VERSATO]]/SUMIF(DATI!$B:$B,Tabella24[[#This Row],[Cartella2]],DATI!$M:$M)*SUMIF(DATI!$B:$B,Tabella24[[#This Row],[Cartella2]],DATI!$G:$G),"")</f>
        <v/>
      </c>
      <c r="J42" s="19" t="str">
        <f>+IFERROR(+Tabella24[[#This Row],[IMPORTO VERSATO]]/SUMIF(DATI!$B:$B,Tabella24[[#This Row],[Cartella2]],DATI!$M:$M)*SUMIF(DATI!$B:$B,Tabella24[[#This Row],[Cartella2]],DATI!$H:$H),"")</f>
        <v/>
      </c>
      <c r="K42" s="19" t="str">
        <f>+IFERROR(+Tabella24[[#This Row],[IMPORTO VERSATO]]/SUMIF(DATI!$B:$B,Tabella24[[#This Row],[Cartella2]],DATI!$M:$M)*SUMIF(DATI!$B:$B,Tabella24[[#This Row],[Cartella2]],DATI!$I:$I),"")</f>
        <v/>
      </c>
      <c r="L42" s="19" t="str">
        <f>+IFERROR(+Tabella24[[#This Row],[IMPORTO VERSATO]]/SUMIF(DATI!$B:$B,Tabella24[[#This Row],[Cartella2]],DATI!$M:$M)*SUMIF(DATI!$B:$B,Tabella24[[#This Row],[Cartella2]],DATI!$J:$J),"")</f>
        <v/>
      </c>
      <c r="M42" s="14" t="str">
        <f>+IFERROR(+Tabella24[[#This Row],[IMPORTO VERSATO]]/SUMIF(DATI!$B:$B,Tabella24[[#This Row],[Cartella2]],DATI!$M:$M)*SUMIF(DATI!$B:$B,Tabella24[[#This Row],[Cartella2]],DATI!$L:$L),"")</f>
        <v/>
      </c>
      <c r="N42" s="6" t="str">
        <f>+IF(COUNTIF($C$17:C42,Tabella24[[#This Row],[Cartella2]])=1,"X","")</f>
        <v/>
      </c>
      <c r="O42" s="14" t="str">
        <f>+IFERROR(+Tabella24[[#This Row],[IMPORTO VERSATO]]/SUMIF(DATI!$B:$B,Tabella24[[#This Row],[Cartella2]],DATI!$M:$M)*SUMIF(DATI!$B:$B,Tabella24[[#This Row],[Cartella2]],DATI!$K:$K),"")</f>
        <v/>
      </c>
    </row>
    <row r="43" spans="2:15" x14ac:dyDescent="0.45">
      <c r="B43" s="27"/>
      <c r="C43" s="140" t="e">
        <f>+IF(Tabella24[[#This Row],[INS CARTELLA]]="",C42,+VLOOKUP(Tabella24[[#This Row],[INS CARTELLA]],Tabella1[[NUMERO CARTELLA]:[IMPOSTE]],1,0))</f>
        <v>#N/A</v>
      </c>
      <c r="D43" s="1"/>
      <c r="E43" s="15"/>
      <c r="F43" s="16"/>
      <c r="G43" s="14" t="str">
        <f>+IFERROR(+Tabella24[[#This Row],[IMPORTO VERSATO]]/SUMIF(DATI!B:B,Tabella24[[#This Row],[Cartella2]],DATI!M:M)*SUMIF(DATI!B:B,Tabella24[[#This Row],[Cartella2]],DATI!E:E),"")</f>
        <v/>
      </c>
      <c r="H43" s="14" t="str">
        <f>+IFERROR(+Tabella24[[#This Row],[IMPORTO VERSATO]]/SUMIF(DATI!$B:$B,Tabella24[[#This Row],[Cartella2]],DATI!$M:$M)*SUMIF(DATI!$B:$B,Tabella24[[#This Row],[Cartella2]],DATI!$F:$F),"")</f>
        <v/>
      </c>
      <c r="I43" s="19" t="str">
        <f>+IFERROR(+Tabella24[[#This Row],[IMPORTO VERSATO]]/SUMIF(DATI!$B:$B,Tabella24[[#This Row],[Cartella2]],DATI!$M:$M)*SUMIF(DATI!$B:$B,Tabella24[[#This Row],[Cartella2]],DATI!$G:$G),"")</f>
        <v/>
      </c>
      <c r="J43" s="19" t="str">
        <f>+IFERROR(+Tabella24[[#This Row],[IMPORTO VERSATO]]/SUMIF(DATI!$B:$B,Tabella24[[#This Row],[Cartella2]],DATI!$M:$M)*SUMIF(DATI!$B:$B,Tabella24[[#This Row],[Cartella2]],DATI!$H:$H),"")</f>
        <v/>
      </c>
      <c r="K43" s="19" t="str">
        <f>+IFERROR(+Tabella24[[#This Row],[IMPORTO VERSATO]]/SUMIF(DATI!$B:$B,Tabella24[[#This Row],[Cartella2]],DATI!$M:$M)*SUMIF(DATI!$B:$B,Tabella24[[#This Row],[Cartella2]],DATI!$I:$I),"")</f>
        <v/>
      </c>
      <c r="L43" s="19" t="str">
        <f>+IFERROR(+Tabella24[[#This Row],[IMPORTO VERSATO]]/SUMIF(DATI!$B:$B,Tabella24[[#This Row],[Cartella2]],DATI!$M:$M)*SUMIF(DATI!$B:$B,Tabella24[[#This Row],[Cartella2]],DATI!$J:$J),"")</f>
        <v/>
      </c>
      <c r="M43" s="14" t="str">
        <f>+IFERROR(+Tabella24[[#This Row],[IMPORTO VERSATO]]/SUMIF(DATI!$B:$B,Tabella24[[#This Row],[Cartella2]],DATI!$M:$M)*SUMIF(DATI!$B:$B,Tabella24[[#This Row],[Cartella2]],DATI!$L:$L),"")</f>
        <v/>
      </c>
      <c r="N43" s="6" t="str">
        <f>+IF(COUNTIF($C$17:C43,Tabella24[[#This Row],[Cartella2]])=1,"X","")</f>
        <v/>
      </c>
      <c r="O43" s="14" t="str">
        <f>+IFERROR(+Tabella24[[#This Row],[IMPORTO VERSATO]]/SUMIF(DATI!$B:$B,Tabella24[[#This Row],[Cartella2]],DATI!$M:$M)*SUMIF(DATI!$B:$B,Tabella24[[#This Row],[Cartella2]],DATI!$K:$K),"")</f>
        <v/>
      </c>
    </row>
    <row r="44" spans="2:15" x14ac:dyDescent="0.45">
      <c r="B44" s="27"/>
      <c r="C44" s="140" t="e">
        <f>+IF(Tabella24[[#This Row],[INS CARTELLA]]="",C43,+VLOOKUP(Tabella24[[#This Row],[INS CARTELLA]],Tabella1[[NUMERO CARTELLA]:[IMPOSTE]],1,0))</f>
        <v>#N/A</v>
      </c>
      <c r="D44" s="1"/>
      <c r="E44" s="15"/>
      <c r="F44" s="16"/>
      <c r="G44" s="14" t="str">
        <f>+IFERROR(+Tabella24[[#This Row],[IMPORTO VERSATO]]/SUMIF(DATI!B:B,Tabella24[[#This Row],[Cartella2]],DATI!M:M)*SUMIF(DATI!B:B,Tabella24[[#This Row],[Cartella2]],DATI!E:E),"")</f>
        <v/>
      </c>
      <c r="H44" s="14" t="str">
        <f>+IFERROR(+Tabella24[[#This Row],[IMPORTO VERSATO]]/SUMIF(DATI!$B:$B,Tabella24[[#This Row],[Cartella2]],DATI!$M:$M)*SUMIF(DATI!$B:$B,Tabella24[[#This Row],[Cartella2]],DATI!$F:$F),"")</f>
        <v/>
      </c>
      <c r="I44" s="19" t="str">
        <f>+IFERROR(+Tabella24[[#This Row],[IMPORTO VERSATO]]/SUMIF(DATI!$B:$B,Tabella24[[#This Row],[Cartella2]],DATI!$M:$M)*SUMIF(DATI!$B:$B,Tabella24[[#This Row],[Cartella2]],DATI!$G:$G),"")</f>
        <v/>
      </c>
      <c r="J44" s="19" t="str">
        <f>+IFERROR(+Tabella24[[#This Row],[IMPORTO VERSATO]]/SUMIF(DATI!$B:$B,Tabella24[[#This Row],[Cartella2]],DATI!$M:$M)*SUMIF(DATI!$B:$B,Tabella24[[#This Row],[Cartella2]],DATI!$H:$H),"")</f>
        <v/>
      </c>
      <c r="K44" s="19" t="str">
        <f>+IFERROR(+Tabella24[[#This Row],[IMPORTO VERSATO]]/SUMIF(DATI!$B:$B,Tabella24[[#This Row],[Cartella2]],DATI!$M:$M)*SUMIF(DATI!$B:$B,Tabella24[[#This Row],[Cartella2]],DATI!$I:$I),"")</f>
        <v/>
      </c>
      <c r="L44" s="19" t="str">
        <f>+IFERROR(+Tabella24[[#This Row],[IMPORTO VERSATO]]/SUMIF(DATI!$B:$B,Tabella24[[#This Row],[Cartella2]],DATI!$M:$M)*SUMIF(DATI!$B:$B,Tabella24[[#This Row],[Cartella2]],DATI!$J:$J),"")</f>
        <v/>
      </c>
      <c r="M44" s="14" t="str">
        <f>+IFERROR(+Tabella24[[#This Row],[IMPORTO VERSATO]]/SUMIF(DATI!$B:$B,Tabella24[[#This Row],[Cartella2]],DATI!$M:$M)*SUMIF(DATI!$B:$B,Tabella24[[#This Row],[Cartella2]],DATI!$L:$L),"")</f>
        <v/>
      </c>
      <c r="N44" s="6" t="str">
        <f>+IF(COUNTIF($C$17:C44,Tabella24[[#This Row],[Cartella2]])=1,"X","")</f>
        <v/>
      </c>
      <c r="O44" s="14" t="str">
        <f>+IFERROR(+Tabella24[[#This Row],[IMPORTO VERSATO]]/SUMIF(DATI!$B:$B,Tabella24[[#This Row],[Cartella2]],DATI!$M:$M)*SUMIF(DATI!$B:$B,Tabella24[[#This Row],[Cartella2]],DATI!$K:$K),"")</f>
        <v/>
      </c>
    </row>
    <row r="45" spans="2:15" x14ac:dyDescent="0.45">
      <c r="B45" s="27"/>
      <c r="C45" s="140" t="e">
        <f>+IF(Tabella24[[#This Row],[INS CARTELLA]]="",C44,+VLOOKUP(Tabella24[[#This Row],[INS CARTELLA]],Tabella1[[NUMERO CARTELLA]:[IMPOSTE]],1,0))</f>
        <v>#N/A</v>
      </c>
      <c r="D45" s="1"/>
      <c r="E45" s="15"/>
      <c r="F45" s="16"/>
      <c r="G45" s="14" t="str">
        <f>+IFERROR(+Tabella24[[#This Row],[IMPORTO VERSATO]]/SUMIF(DATI!B:B,Tabella24[[#This Row],[Cartella2]],DATI!M:M)*SUMIF(DATI!B:B,Tabella24[[#This Row],[Cartella2]],DATI!E:E),"")</f>
        <v/>
      </c>
      <c r="H45" s="14" t="str">
        <f>+IFERROR(+Tabella24[[#This Row],[IMPORTO VERSATO]]/SUMIF(DATI!$B:$B,Tabella24[[#This Row],[Cartella2]],DATI!$M:$M)*SUMIF(DATI!$B:$B,Tabella24[[#This Row],[Cartella2]],DATI!$F:$F),"")</f>
        <v/>
      </c>
      <c r="I45" s="19" t="str">
        <f>+IFERROR(+Tabella24[[#This Row],[IMPORTO VERSATO]]/SUMIF(DATI!$B:$B,Tabella24[[#This Row],[Cartella2]],DATI!$M:$M)*SUMIF(DATI!$B:$B,Tabella24[[#This Row],[Cartella2]],DATI!$G:$G),"")</f>
        <v/>
      </c>
      <c r="J45" s="19" t="str">
        <f>+IFERROR(+Tabella24[[#This Row],[IMPORTO VERSATO]]/SUMIF(DATI!$B:$B,Tabella24[[#This Row],[Cartella2]],DATI!$M:$M)*SUMIF(DATI!$B:$B,Tabella24[[#This Row],[Cartella2]],DATI!$H:$H),"")</f>
        <v/>
      </c>
      <c r="K45" s="19" t="str">
        <f>+IFERROR(+Tabella24[[#This Row],[IMPORTO VERSATO]]/SUMIF(DATI!$B:$B,Tabella24[[#This Row],[Cartella2]],DATI!$M:$M)*SUMIF(DATI!$B:$B,Tabella24[[#This Row],[Cartella2]],DATI!$I:$I),"")</f>
        <v/>
      </c>
      <c r="L45" s="19" t="str">
        <f>+IFERROR(+Tabella24[[#This Row],[IMPORTO VERSATO]]/SUMIF(DATI!$B:$B,Tabella24[[#This Row],[Cartella2]],DATI!$M:$M)*SUMIF(DATI!$B:$B,Tabella24[[#This Row],[Cartella2]],DATI!$J:$J),"")</f>
        <v/>
      </c>
      <c r="M45" s="14" t="str">
        <f>+IFERROR(+Tabella24[[#This Row],[IMPORTO VERSATO]]/SUMIF(DATI!$B:$B,Tabella24[[#This Row],[Cartella2]],DATI!$M:$M)*SUMIF(DATI!$B:$B,Tabella24[[#This Row],[Cartella2]],DATI!$L:$L),"")</f>
        <v/>
      </c>
      <c r="N45" s="6" t="str">
        <f>+IF(COUNTIF($C$17:C45,Tabella24[[#This Row],[Cartella2]])=1,"X","")</f>
        <v/>
      </c>
      <c r="O45" s="14" t="str">
        <f>+IFERROR(+Tabella24[[#This Row],[IMPORTO VERSATO]]/SUMIF(DATI!$B:$B,Tabella24[[#This Row],[Cartella2]],DATI!$M:$M)*SUMIF(DATI!$B:$B,Tabella24[[#This Row],[Cartella2]],DATI!$K:$K),"")</f>
        <v/>
      </c>
    </row>
    <row r="46" spans="2:15" x14ac:dyDescent="0.45">
      <c r="B46" s="27"/>
      <c r="C46" s="140" t="e">
        <f>+IF(Tabella24[[#This Row],[INS CARTELLA]]="",C45,+VLOOKUP(Tabella24[[#This Row],[INS CARTELLA]],Tabella1[[NUMERO CARTELLA]:[IMPOSTE]],1,0))</f>
        <v>#N/A</v>
      </c>
      <c r="D46" s="1"/>
      <c r="E46" s="15"/>
      <c r="F46" s="16"/>
      <c r="G46" s="14" t="str">
        <f>+IFERROR(+Tabella24[[#This Row],[IMPORTO VERSATO]]/SUMIF(DATI!B:B,Tabella24[[#This Row],[Cartella2]],DATI!M:M)*SUMIF(DATI!B:B,Tabella24[[#This Row],[Cartella2]],DATI!E:E),"")</f>
        <v/>
      </c>
      <c r="H46" s="14" t="str">
        <f>+IFERROR(+Tabella24[[#This Row],[IMPORTO VERSATO]]/SUMIF(DATI!$B:$B,Tabella24[[#This Row],[Cartella2]],DATI!$M:$M)*SUMIF(DATI!$B:$B,Tabella24[[#This Row],[Cartella2]],DATI!$F:$F),"")</f>
        <v/>
      </c>
      <c r="I46" s="19" t="str">
        <f>+IFERROR(+Tabella24[[#This Row],[IMPORTO VERSATO]]/SUMIF(DATI!$B:$B,Tabella24[[#This Row],[Cartella2]],DATI!$M:$M)*SUMIF(DATI!$B:$B,Tabella24[[#This Row],[Cartella2]],DATI!$G:$G),"")</f>
        <v/>
      </c>
      <c r="J46" s="19" t="str">
        <f>+IFERROR(+Tabella24[[#This Row],[IMPORTO VERSATO]]/SUMIF(DATI!$B:$B,Tabella24[[#This Row],[Cartella2]],DATI!$M:$M)*SUMIF(DATI!$B:$B,Tabella24[[#This Row],[Cartella2]],DATI!$H:$H),"")</f>
        <v/>
      </c>
      <c r="K46" s="19" t="str">
        <f>+IFERROR(+Tabella24[[#This Row],[IMPORTO VERSATO]]/SUMIF(DATI!$B:$B,Tabella24[[#This Row],[Cartella2]],DATI!$M:$M)*SUMIF(DATI!$B:$B,Tabella24[[#This Row],[Cartella2]],DATI!$I:$I),"")</f>
        <v/>
      </c>
      <c r="L46" s="19" t="str">
        <f>+IFERROR(+Tabella24[[#This Row],[IMPORTO VERSATO]]/SUMIF(DATI!$B:$B,Tabella24[[#This Row],[Cartella2]],DATI!$M:$M)*SUMIF(DATI!$B:$B,Tabella24[[#This Row],[Cartella2]],DATI!$J:$J),"")</f>
        <v/>
      </c>
      <c r="M46" s="14" t="str">
        <f>+IFERROR(+Tabella24[[#This Row],[IMPORTO VERSATO]]/SUMIF(DATI!$B:$B,Tabella24[[#This Row],[Cartella2]],DATI!$M:$M)*SUMIF(DATI!$B:$B,Tabella24[[#This Row],[Cartella2]],DATI!$L:$L),"")</f>
        <v/>
      </c>
      <c r="N46" s="6" t="str">
        <f>+IF(COUNTIF($C$17:C46,Tabella24[[#This Row],[Cartella2]])=1,"X","")</f>
        <v/>
      </c>
      <c r="O46" s="14" t="str">
        <f>+IFERROR(+Tabella24[[#This Row],[IMPORTO VERSATO]]/SUMIF(DATI!$B:$B,Tabella24[[#This Row],[Cartella2]],DATI!$M:$M)*SUMIF(DATI!$B:$B,Tabella24[[#This Row],[Cartella2]],DATI!$K:$K),"")</f>
        <v/>
      </c>
    </row>
    <row r="47" spans="2:15" x14ac:dyDescent="0.45">
      <c r="B47" s="27"/>
      <c r="C47" s="140" t="e">
        <f>+IF(Tabella24[[#This Row],[INS CARTELLA]]="",C46,+VLOOKUP(Tabella24[[#This Row],[INS CARTELLA]],Tabella1[[NUMERO CARTELLA]:[IMPOSTE]],1,0))</f>
        <v>#N/A</v>
      </c>
      <c r="D47" s="1"/>
      <c r="E47" s="15"/>
      <c r="F47" s="16"/>
      <c r="G47" s="14" t="str">
        <f>+IFERROR(+Tabella24[[#This Row],[IMPORTO VERSATO]]/SUMIF(DATI!B:B,Tabella24[[#This Row],[Cartella2]],DATI!M:M)*SUMIF(DATI!B:B,Tabella24[[#This Row],[Cartella2]],DATI!E:E),"")</f>
        <v/>
      </c>
      <c r="H47" s="14" t="str">
        <f>+IFERROR(+Tabella24[[#This Row],[IMPORTO VERSATO]]/SUMIF(DATI!$B:$B,Tabella24[[#This Row],[Cartella2]],DATI!$M:$M)*SUMIF(DATI!$B:$B,Tabella24[[#This Row],[Cartella2]],DATI!$F:$F),"")</f>
        <v/>
      </c>
      <c r="I47" s="19" t="str">
        <f>+IFERROR(+Tabella24[[#This Row],[IMPORTO VERSATO]]/SUMIF(DATI!$B:$B,Tabella24[[#This Row],[Cartella2]],DATI!$M:$M)*SUMIF(DATI!$B:$B,Tabella24[[#This Row],[Cartella2]],DATI!$G:$G),"")</f>
        <v/>
      </c>
      <c r="J47" s="19" t="str">
        <f>+IFERROR(+Tabella24[[#This Row],[IMPORTO VERSATO]]/SUMIF(DATI!$B:$B,Tabella24[[#This Row],[Cartella2]],DATI!$M:$M)*SUMIF(DATI!$B:$B,Tabella24[[#This Row],[Cartella2]],DATI!$H:$H),"")</f>
        <v/>
      </c>
      <c r="K47" s="19" t="str">
        <f>+IFERROR(+Tabella24[[#This Row],[IMPORTO VERSATO]]/SUMIF(DATI!$B:$B,Tabella24[[#This Row],[Cartella2]],DATI!$M:$M)*SUMIF(DATI!$B:$B,Tabella24[[#This Row],[Cartella2]],DATI!$I:$I),"")</f>
        <v/>
      </c>
      <c r="L47" s="19" t="str">
        <f>+IFERROR(+Tabella24[[#This Row],[IMPORTO VERSATO]]/SUMIF(DATI!$B:$B,Tabella24[[#This Row],[Cartella2]],DATI!$M:$M)*SUMIF(DATI!$B:$B,Tabella24[[#This Row],[Cartella2]],DATI!$J:$J),"")</f>
        <v/>
      </c>
      <c r="M47" s="14" t="str">
        <f>+IFERROR(+Tabella24[[#This Row],[IMPORTO VERSATO]]/SUMIF(DATI!$B:$B,Tabella24[[#This Row],[Cartella2]],DATI!$M:$M)*SUMIF(DATI!$B:$B,Tabella24[[#This Row],[Cartella2]],DATI!$L:$L),"")</f>
        <v/>
      </c>
      <c r="N47" s="6" t="str">
        <f>+IF(COUNTIF($C$17:C47,Tabella24[[#This Row],[Cartella2]])=1,"X","")</f>
        <v/>
      </c>
      <c r="O47" s="14" t="str">
        <f>+IFERROR(+Tabella24[[#This Row],[IMPORTO VERSATO]]/SUMIF(DATI!$B:$B,Tabella24[[#This Row],[Cartella2]],DATI!$M:$M)*SUMIF(DATI!$B:$B,Tabella24[[#This Row],[Cartella2]],DATI!$K:$K),"")</f>
        <v/>
      </c>
    </row>
    <row r="48" spans="2:15" x14ac:dyDescent="0.45">
      <c r="B48" s="27"/>
      <c r="C48" s="140" t="e">
        <f>+IF(Tabella24[[#This Row],[INS CARTELLA]]="",C47,+VLOOKUP(Tabella24[[#This Row],[INS CARTELLA]],Tabella1[[NUMERO CARTELLA]:[IMPOSTE]],1,0))</f>
        <v>#N/A</v>
      </c>
      <c r="D48" s="1"/>
      <c r="E48" s="15"/>
      <c r="F48" s="16"/>
      <c r="G48" s="14" t="str">
        <f>+IFERROR(+Tabella24[[#This Row],[IMPORTO VERSATO]]/SUMIF(DATI!B:B,Tabella24[[#This Row],[Cartella2]],DATI!M:M)*SUMIF(DATI!B:B,Tabella24[[#This Row],[Cartella2]],DATI!E:E),"")</f>
        <v/>
      </c>
      <c r="H48" s="14" t="str">
        <f>+IFERROR(+Tabella24[[#This Row],[IMPORTO VERSATO]]/SUMIF(DATI!$B:$B,Tabella24[[#This Row],[Cartella2]],DATI!$M:$M)*SUMIF(DATI!$B:$B,Tabella24[[#This Row],[Cartella2]],DATI!$F:$F),"")</f>
        <v/>
      </c>
      <c r="I48" s="19" t="str">
        <f>+IFERROR(+Tabella24[[#This Row],[IMPORTO VERSATO]]/SUMIF(DATI!$B:$B,Tabella24[[#This Row],[Cartella2]],DATI!$M:$M)*SUMIF(DATI!$B:$B,Tabella24[[#This Row],[Cartella2]],DATI!$G:$G),"")</f>
        <v/>
      </c>
      <c r="J48" s="19" t="str">
        <f>+IFERROR(+Tabella24[[#This Row],[IMPORTO VERSATO]]/SUMIF(DATI!$B:$B,Tabella24[[#This Row],[Cartella2]],DATI!$M:$M)*SUMIF(DATI!$B:$B,Tabella24[[#This Row],[Cartella2]],DATI!$H:$H),"")</f>
        <v/>
      </c>
      <c r="K48" s="19" t="str">
        <f>+IFERROR(+Tabella24[[#This Row],[IMPORTO VERSATO]]/SUMIF(DATI!$B:$B,Tabella24[[#This Row],[Cartella2]],DATI!$M:$M)*SUMIF(DATI!$B:$B,Tabella24[[#This Row],[Cartella2]],DATI!$I:$I),"")</f>
        <v/>
      </c>
      <c r="L48" s="19" t="str">
        <f>+IFERROR(+Tabella24[[#This Row],[IMPORTO VERSATO]]/SUMIF(DATI!$B:$B,Tabella24[[#This Row],[Cartella2]],DATI!$M:$M)*SUMIF(DATI!$B:$B,Tabella24[[#This Row],[Cartella2]],DATI!$J:$J),"")</f>
        <v/>
      </c>
      <c r="M48" s="14" t="str">
        <f>+IFERROR(+Tabella24[[#This Row],[IMPORTO VERSATO]]/SUMIF(DATI!$B:$B,Tabella24[[#This Row],[Cartella2]],DATI!$M:$M)*SUMIF(DATI!$B:$B,Tabella24[[#This Row],[Cartella2]],DATI!$L:$L),"")</f>
        <v/>
      </c>
      <c r="N48" s="6" t="str">
        <f>+IF(COUNTIF($C$17:C48,Tabella24[[#This Row],[Cartella2]])=1,"X","")</f>
        <v/>
      </c>
      <c r="O48" s="14" t="str">
        <f>+IFERROR(+Tabella24[[#This Row],[IMPORTO VERSATO]]/SUMIF(DATI!$B:$B,Tabella24[[#This Row],[Cartella2]],DATI!$M:$M)*SUMIF(DATI!$B:$B,Tabella24[[#This Row],[Cartella2]],DATI!$K:$K),"")</f>
        <v/>
      </c>
    </row>
    <row r="49" spans="2:15" x14ac:dyDescent="0.45">
      <c r="B49" s="27"/>
      <c r="C49" s="140" t="e">
        <f>+IF(Tabella24[[#This Row],[INS CARTELLA]]="",C48,+VLOOKUP(Tabella24[[#This Row],[INS CARTELLA]],Tabella1[[NUMERO CARTELLA]:[IMPOSTE]],1,0))</f>
        <v>#N/A</v>
      </c>
      <c r="D49" s="1"/>
      <c r="E49" s="15"/>
      <c r="F49" s="16"/>
      <c r="G49" s="14" t="str">
        <f>+IFERROR(+Tabella24[[#This Row],[IMPORTO VERSATO]]/SUMIF(DATI!B:B,Tabella24[[#This Row],[Cartella2]],DATI!M:M)*SUMIF(DATI!B:B,Tabella24[[#This Row],[Cartella2]],DATI!E:E),"")</f>
        <v/>
      </c>
      <c r="H49" s="14" t="str">
        <f>+IFERROR(+Tabella24[[#This Row],[IMPORTO VERSATO]]/SUMIF(DATI!$B:$B,Tabella24[[#This Row],[Cartella2]],DATI!$M:$M)*SUMIF(DATI!$B:$B,Tabella24[[#This Row],[Cartella2]],DATI!$F:$F),"")</f>
        <v/>
      </c>
      <c r="I49" s="19" t="str">
        <f>+IFERROR(+Tabella24[[#This Row],[IMPORTO VERSATO]]/SUMIF(DATI!$B:$B,Tabella24[[#This Row],[Cartella2]],DATI!$M:$M)*SUMIF(DATI!$B:$B,Tabella24[[#This Row],[Cartella2]],DATI!$G:$G),"")</f>
        <v/>
      </c>
      <c r="J49" s="19" t="str">
        <f>+IFERROR(+Tabella24[[#This Row],[IMPORTO VERSATO]]/SUMIF(DATI!$B:$B,Tabella24[[#This Row],[Cartella2]],DATI!$M:$M)*SUMIF(DATI!$B:$B,Tabella24[[#This Row],[Cartella2]],DATI!$H:$H),"")</f>
        <v/>
      </c>
      <c r="K49" s="19" t="str">
        <f>+IFERROR(+Tabella24[[#This Row],[IMPORTO VERSATO]]/SUMIF(DATI!$B:$B,Tabella24[[#This Row],[Cartella2]],DATI!$M:$M)*SUMIF(DATI!$B:$B,Tabella24[[#This Row],[Cartella2]],DATI!$I:$I),"")</f>
        <v/>
      </c>
      <c r="L49" s="19" t="str">
        <f>+IFERROR(+Tabella24[[#This Row],[IMPORTO VERSATO]]/SUMIF(DATI!$B:$B,Tabella24[[#This Row],[Cartella2]],DATI!$M:$M)*SUMIF(DATI!$B:$B,Tabella24[[#This Row],[Cartella2]],DATI!$J:$J),"")</f>
        <v/>
      </c>
      <c r="M49" s="14" t="str">
        <f>+IFERROR(+Tabella24[[#This Row],[IMPORTO VERSATO]]/SUMIF(DATI!$B:$B,Tabella24[[#This Row],[Cartella2]],DATI!$M:$M)*SUMIF(DATI!$B:$B,Tabella24[[#This Row],[Cartella2]],DATI!$L:$L),"")</f>
        <v/>
      </c>
      <c r="N49" s="6" t="str">
        <f>+IF(COUNTIF($C$17:C49,Tabella24[[#This Row],[Cartella2]])=1,"X","")</f>
        <v/>
      </c>
      <c r="O49" s="14" t="str">
        <f>+IFERROR(+Tabella24[[#This Row],[IMPORTO VERSATO]]/SUMIF(DATI!$B:$B,Tabella24[[#This Row],[Cartella2]],DATI!$M:$M)*SUMIF(DATI!$B:$B,Tabella24[[#This Row],[Cartella2]],DATI!$K:$K),"")</f>
        <v/>
      </c>
    </row>
    <row r="50" spans="2:15" x14ac:dyDescent="0.45">
      <c r="B50" s="27"/>
      <c r="C50" s="140" t="e">
        <f>+IF(Tabella24[[#This Row],[INS CARTELLA]]="",C49,+VLOOKUP(Tabella24[[#This Row],[INS CARTELLA]],Tabella1[[NUMERO CARTELLA]:[IMPOSTE]],1,0))</f>
        <v>#N/A</v>
      </c>
      <c r="D50" s="1"/>
      <c r="E50" s="15"/>
      <c r="F50" s="16"/>
      <c r="G50" s="14" t="str">
        <f>+IFERROR(+Tabella24[[#This Row],[IMPORTO VERSATO]]/SUMIF(DATI!B:B,Tabella24[[#This Row],[Cartella2]],DATI!M:M)*SUMIF(DATI!B:B,Tabella24[[#This Row],[Cartella2]],DATI!E:E),"")</f>
        <v/>
      </c>
      <c r="H50" s="14" t="str">
        <f>+IFERROR(+Tabella24[[#This Row],[IMPORTO VERSATO]]/SUMIF(DATI!$B:$B,Tabella24[[#This Row],[Cartella2]],DATI!$M:$M)*SUMIF(DATI!$B:$B,Tabella24[[#This Row],[Cartella2]],DATI!$F:$F),"")</f>
        <v/>
      </c>
      <c r="I50" s="19" t="str">
        <f>+IFERROR(+Tabella24[[#This Row],[IMPORTO VERSATO]]/SUMIF(DATI!$B:$B,Tabella24[[#This Row],[Cartella2]],DATI!$M:$M)*SUMIF(DATI!$B:$B,Tabella24[[#This Row],[Cartella2]],DATI!$G:$G),"")</f>
        <v/>
      </c>
      <c r="J50" s="19" t="str">
        <f>+IFERROR(+Tabella24[[#This Row],[IMPORTO VERSATO]]/SUMIF(DATI!$B:$B,Tabella24[[#This Row],[Cartella2]],DATI!$M:$M)*SUMIF(DATI!$B:$B,Tabella24[[#This Row],[Cartella2]],DATI!$H:$H),"")</f>
        <v/>
      </c>
      <c r="K50" s="19" t="str">
        <f>+IFERROR(+Tabella24[[#This Row],[IMPORTO VERSATO]]/SUMIF(DATI!$B:$B,Tabella24[[#This Row],[Cartella2]],DATI!$M:$M)*SUMIF(DATI!$B:$B,Tabella24[[#This Row],[Cartella2]],DATI!$I:$I),"")</f>
        <v/>
      </c>
      <c r="L50" s="19" t="str">
        <f>+IFERROR(+Tabella24[[#This Row],[IMPORTO VERSATO]]/SUMIF(DATI!$B:$B,Tabella24[[#This Row],[Cartella2]],DATI!$M:$M)*SUMIF(DATI!$B:$B,Tabella24[[#This Row],[Cartella2]],DATI!$J:$J),"")</f>
        <v/>
      </c>
      <c r="M50" s="14" t="str">
        <f>+IFERROR(+Tabella24[[#This Row],[IMPORTO VERSATO]]/SUMIF(DATI!$B:$B,Tabella24[[#This Row],[Cartella2]],DATI!$M:$M)*SUMIF(DATI!$B:$B,Tabella24[[#This Row],[Cartella2]],DATI!$L:$L),"")</f>
        <v/>
      </c>
      <c r="N50" s="6" t="str">
        <f>+IF(COUNTIF($C$17:C50,Tabella24[[#This Row],[Cartella2]])=1,"X","")</f>
        <v/>
      </c>
      <c r="O50" s="14" t="str">
        <f>+IFERROR(+Tabella24[[#This Row],[IMPORTO VERSATO]]/SUMIF(DATI!$B:$B,Tabella24[[#This Row],[Cartella2]],DATI!$M:$M)*SUMIF(DATI!$B:$B,Tabella24[[#This Row],[Cartella2]],DATI!$K:$K),"")</f>
        <v/>
      </c>
    </row>
    <row r="51" spans="2:15" x14ac:dyDescent="0.45">
      <c r="B51" s="27"/>
      <c r="C51" s="140" t="e">
        <f>+IF(Tabella24[[#This Row],[INS CARTELLA]]="",C50,+VLOOKUP(Tabella24[[#This Row],[INS CARTELLA]],Tabella1[[NUMERO CARTELLA]:[IMPOSTE]],1,0))</f>
        <v>#N/A</v>
      </c>
      <c r="D51" s="1"/>
      <c r="E51" s="15"/>
      <c r="F51" s="16"/>
      <c r="G51" s="14" t="str">
        <f>+IFERROR(+Tabella24[[#This Row],[IMPORTO VERSATO]]/SUMIF(DATI!B:B,Tabella24[[#This Row],[Cartella2]],DATI!M:M)*SUMIF(DATI!B:B,Tabella24[[#This Row],[Cartella2]],DATI!E:E),"")</f>
        <v/>
      </c>
      <c r="H51" s="14" t="str">
        <f>+IFERROR(+Tabella24[[#This Row],[IMPORTO VERSATO]]/SUMIF(DATI!$B:$B,Tabella24[[#This Row],[Cartella2]],DATI!$M:$M)*SUMIF(DATI!$B:$B,Tabella24[[#This Row],[Cartella2]],DATI!$F:$F),"")</f>
        <v/>
      </c>
      <c r="I51" s="19" t="str">
        <f>+IFERROR(+Tabella24[[#This Row],[IMPORTO VERSATO]]/SUMIF(DATI!$B:$B,Tabella24[[#This Row],[Cartella2]],DATI!$M:$M)*SUMIF(DATI!$B:$B,Tabella24[[#This Row],[Cartella2]],DATI!$G:$G),"")</f>
        <v/>
      </c>
      <c r="J51" s="19" t="str">
        <f>+IFERROR(+Tabella24[[#This Row],[IMPORTO VERSATO]]/SUMIF(DATI!$B:$B,Tabella24[[#This Row],[Cartella2]],DATI!$M:$M)*SUMIF(DATI!$B:$B,Tabella24[[#This Row],[Cartella2]],DATI!$H:$H),"")</f>
        <v/>
      </c>
      <c r="K51" s="19" t="str">
        <f>+IFERROR(+Tabella24[[#This Row],[IMPORTO VERSATO]]/SUMIF(DATI!$B:$B,Tabella24[[#This Row],[Cartella2]],DATI!$M:$M)*SUMIF(DATI!$B:$B,Tabella24[[#This Row],[Cartella2]],DATI!$I:$I),"")</f>
        <v/>
      </c>
      <c r="L51" s="19" t="str">
        <f>+IFERROR(+Tabella24[[#This Row],[IMPORTO VERSATO]]/SUMIF(DATI!$B:$B,Tabella24[[#This Row],[Cartella2]],DATI!$M:$M)*SUMIF(DATI!$B:$B,Tabella24[[#This Row],[Cartella2]],DATI!$J:$J),"")</f>
        <v/>
      </c>
      <c r="M51" s="14" t="str">
        <f>+IFERROR(+Tabella24[[#This Row],[IMPORTO VERSATO]]/SUMIF(DATI!$B:$B,Tabella24[[#This Row],[Cartella2]],DATI!$M:$M)*SUMIF(DATI!$B:$B,Tabella24[[#This Row],[Cartella2]],DATI!$L:$L),"")</f>
        <v/>
      </c>
      <c r="N51" s="6" t="str">
        <f>+IF(COUNTIF($C$17:C51,Tabella24[[#This Row],[Cartella2]])=1,"X","")</f>
        <v/>
      </c>
      <c r="O51" s="14" t="str">
        <f>+IFERROR(+Tabella24[[#This Row],[IMPORTO VERSATO]]/SUMIF(DATI!$B:$B,Tabella24[[#This Row],[Cartella2]],DATI!$M:$M)*SUMIF(DATI!$B:$B,Tabella24[[#This Row],[Cartella2]],DATI!$K:$K),"")</f>
        <v/>
      </c>
    </row>
    <row r="52" spans="2:15" x14ac:dyDescent="0.45">
      <c r="B52" s="27"/>
      <c r="C52" s="140" t="e">
        <f>+IF(Tabella24[[#This Row],[INS CARTELLA]]="",C51,+VLOOKUP(Tabella24[[#This Row],[INS CARTELLA]],Tabella1[[NUMERO CARTELLA]:[IMPOSTE]],1,0))</f>
        <v>#N/A</v>
      </c>
      <c r="D52" s="1"/>
      <c r="E52" s="15"/>
      <c r="F52" s="16"/>
      <c r="G52" s="14" t="str">
        <f>+IFERROR(+Tabella24[[#This Row],[IMPORTO VERSATO]]/SUMIF(DATI!B:B,Tabella24[[#This Row],[Cartella2]],DATI!M:M)*SUMIF(DATI!B:B,Tabella24[[#This Row],[Cartella2]],DATI!E:E),"")</f>
        <v/>
      </c>
      <c r="H52" s="14" t="str">
        <f>+IFERROR(+Tabella24[[#This Row],[IMPORTO VERSATO]]/SUMIF(DATI!$B:$B,Tabella24[[#This Row],[Cartella2]],DATI!$M:$M)*SUMIF(DATI!$B:$B,Tabella24[[#This Row],[Cartella2]],DATI!$F:$F),"")</f>
        <v/>
      </c>
      <c r="I52" s="19" t="str">
        <f>+IFERROR(+Tabella24[[#This Row],[IMPORTO VERSATO]]/SUMIF(DATI!$B:$B,Tabella24[[#This Row],[Cartella2]],DATI!$M:$M)*SUMIF(DATI!$B:$B,Tabella24[[#This Row],[Cartella2]],DATI!$G:$G),"")</f>
        <v/>
      </c>
      <c r="J52" s="19" t="str">
        <f>+IFERROR(+Tabella24[[#This Row],[IMPORTO VERSATO]]/SUMIF(DATI!$B:$B,Tabella24[[#This Row],[Cartella2]],DATI!$M:$M)*SUMIF(DATI!$B:$B,Tabella24[[#This Row],[Cartella2]],DATI!$H:$H),"")</f>
        <v/>
      </c>
      <c r="K52" s="19" t="str">
        <f>+IFERROR(+Tabella24[[#This Row],[IMPORTO VERSATO]]/SUMIF(DATI!$B:$B,Tabella24[[#This Row],[Cartella2]],DATI!$M:$M)*SUMIF(DATI!$B:$B,Tabella24[[#This Row],[Cartella2]],DATI!$I:$I),"")</f>
        <v/>
      </c>
      <c r="L52" s="19" t="str">
        <f>+IFERROR(+Tabella24[[#This Row],[IMPORTO VERSATO]]/SUMIF(DATI!$B:$B,Tabella24[[#This Row],[Cartella2]],DATI!$M:$M)*SUMIF(DATI!$B:$B,Tabella24[[#This Row],[Cartella2]],DATI!$J:$J),"")</f>
        <v/>
      </c>
      <c r="M52" s="14" t="str">
        <f>+IFERROR(+Tabella24[[#This Row],[IMPORTO VERSATO]]/SUMIF(DATI!$B:$B,Tabella24[[#This Row],[Cartella2]],DATI!$M:$M)*SUMIF(DATI!$B:$B,Tabella24[[#This Row],[Cartella2]],DATI!$L:$L),"")</f>
        <v/>
      </c>
      <c r="N52" s="6" t="str">
        <f>+IF(COUNTIF($C$17:C52,Tabella24[[#This Row],[Cartella2]])=1,"X","")</f>
        <v/>
      </c>
      <c r="O52" s="14" t="str">
        <f>+IFERROR(+Tabella24[[#This Row],[IMPORTO VERSATO]]/SUMIF(DATI!$B:$B,Tabella24[[#This Row],[Cartella2]],DATI!$M:$M)*SUMIF(DATI!$B:$B,Tabella24[[#This Row],[Cartella2]],DATI!$K:$K),"")</f>
        <v/>
      </c>
    </row>
    <row r="53" spans="2:15" x14ac:dyDescent="0.45">
      <c r="B53" s="27"/>
      <c r="C53" s="140" t="e">
        <f>+IF(Tabella24[[#This Row],[INS CARTELLA]]="",C52,+VLOOKUP(Tabella24[[#This Row],[INS CARTELLA]],Tabella1[[NUMERO CARTELLA]:[IMPOSTE]],1,0))</f>
        <v>#N/A</v>
      </c>
      <c r="D53" s="1"/>
      <c r="E53" s="15"/>
      <c r="F53" s="16"/>
      <c r="G53" s="14" t="str">
        <f>+IFERROR(+Tabella24[[#This Row],[IMPORTO VERSATO]]/SUMIF(DATI!B:B,Tabella24[[#This Row],[Cartella2]],DATI!M:M)*SUMIF(DATI!B:B,Tabella24[[#This Row],[Cartella2]],DATI!E:E),"")</f>
        <v/>
      </c>
      <c r="H53" s="14" t="str">
        <f>+IFERROR(+Tabella24[[#This Row],[IMPORTO VERSATO]]/SUMIF(DATI!$B:$B,Tabella24[[#This Row],[Cartella2]],DATI!$M:$M)*SUMIF(DATI!$B:$B,Tabella24[[#This Row],[Cartella2]],DATI!$F:$F),"")</f>
        <v/>
      </c>
      <c r="I53" s="19" t="str">
        <f>+IFERROR(+Tabella24[[#This Row],[IMPORTO VERSATO]]/SUMIF(DATI!$B:$B,Tabella24[[#This Row],[Cartella2]],DATI!$M:$M)*SUMIF(DATI!$B:$B,Tabella24[[#This Row],[Cartella2]],DATI!$G:$G),"")</f>
        <v/>
      </c>
      <c r="J53" s="19" t="str">
        <f>+IFERROR(+Tabella24[[#This Row],[IMPORTO VERSATO]]/SUMIF(DATI!$B:$B,Tabella24[[#This Row],[Cartella2]],DATI!$M:$M)*SUMIF(DATI!$B:$B,Tabella24[[#This Row],[Cartella2]],DATI!$H:$H),"")</f>
        <v/>
      </c>
      <c r="K53" s="19" t="str">
        <f>+IFERROR(+Tabella24[[#This Row],[IMPORTO VERSATO]]/SUMIF(DATI!$B:$B,Tabella24[[#This Row],[Cartella2]],DATI!$M:$M)*SUMIF(DATI!$B:$B,Tabella24[[#This Row],[Cartella2]],DATI!$I:$I),"")</f>
        <v/>
      </c>
      <c r="L53" s="19" t="str">
        <f>+IFERROR(+Tabella24[[#This Row],[IMPORTO VERSATO]]/SUMIF(DATI!$B:$B,Tabella24[[#This Row],[Cartella2]],DATI!$M:$M)*SUMIF(DATI!$B:$B,Tabella24[[#This Row],[Cartella2]],DATI!$J:$J),"")</f>
        <v/>
      </c>
      <c r="M53" s="14" t="str">
        <f>+IFERROR(+Tabella24[[#This Row],[IMPORTO VERSATO]]/SUMIF(DATI!$B:$B,Tabella24[[#This Row],[Cartella2]],DATI!$M:$M)*SUMIF(DATI!$B:$B,Tabella24[[#This Row],[Cartella2]],DATI!$L:$L),"")</f>
        <v/>
      </c>
      <c r="N53" s="6" t="str">
        <f>+IF(COUNTIF($C$17:C53,Tabella24[[#This Row],[Cartella2]])=1,"X","")</f>
        <v/>
      </c>
      <c r="O53" s="14" t="str">
        <f>+IFERROR(+Tabella24[[#This Row],[IMPORTO VERSATO]]/SUMIF(DATI!$B:$B,Tabella24[[#This Row],[Cartella2]],DATI!$M:$M)*SUMIF(DATI!$B:$B,Tabella24[[#This Row],[Cartella2]],DATI!$K:$K),"")</f>
        <v/>
      </c>
    </row>
    <row r="54" spans="2:15" x14ac:dyDescent="0.45">
      <c r="B54" s="27"/>
      <c r="C54" s="140" t="e">
        <f>+IF(Tabella24[[#This Row],[INS CARTELLA]]="",C53,+VLOOKUP(Tabella24[[#This Row],[INS CARTELLA]],Tabella1[[NUMERO CARTELLA]:[IMPOSTE]],1,0))</f>
        <v>#N/A</v>
      </c>
      <c r="D54" s="1"/>
      <c r="E54" s="15"/>
      <c r="F54" s="16"/>
      <c r="G54" s="14" t="str">
        <f>+IFERROR(+Tabella24[[#This Row],[IMPORTO VERSATO]]/SUMIF(DATI!B:B,Tabella24[[#This Row],[Cartella2]],DATI!M:M)*SUMIF(DATI!B:B,Tabella24[[#This Row],[Cartella2]],DATI!E:E),"")</f>
        <v/>
      </c>
      <c r="H54" s="14" t="str">
        <f>+IFERROR(+Tabella24[[#This Row],[IMPORTO VERSATO]]/SUMIF(DATI!$B:$B,Tabella24[[#This Row],[Cartella2]],DATI!$M:$M)*SUMIF(DATI!$B:$B,Tabella24[[#This Row],[Cartella2]],DATI!$F:$F),"")</f>
        <v/>
      </c>
      <c r="I54" s="19" t="str">
        <f>+IFERROR(+Tabella24[[#This Row],[IMPORTO VERSATO]]/SUMIF(DATI!$B:$B,Tabella24[[#This Row],[Cartella2]],DATI!$M:$M)*SUMIF(DATI!$B:$B,Tabella24[[#This Row],[Cartella2]],DATI!$G:$G),"")</f>
        <v/>
      </c>
      <c r="J54" s="19" t="str">
        <f>+IFERROR(+Tabella24[[#This Row],[IMPORTO VERSATO]]/SUMIF(DATI!$B:$B,Tabella24[[#This Row],[Cartella2]],DATI!$M:$M)*SUMIF(DATI!$B:$B,Tabella24[[#This Row],[Cartella2]],DATI!$H:$H),"")</f>
        <v/>
      </c>
      <c r="K54" s="19" t="str">
        <f>+IFERROR(+Tabella24[[#This Row],[IMPORTO VERSATO]]/SUMIF(DATI!$B:$B,Tabella24[[#This Row],[Cartella2]],DATI!$M:$M)*SUMIF(DATI!$B:$B,Tabella24[[#This Row],[Cartella2]],DATI!$I:$I),"")</f>
        <v/>
      </c>
      <c r="L54" s="19" t="str">
        <f>+IFERROR(+Tabella24[[#This Row],[IMPORTO VERSATO]]/SUMIF(DATI!$B:$B,Tabella24[[#This Row],[Cartella2]],DATI!$M:$M)*SUMIF(DATI!$B:$B,Tabella24[[#This Row],[Cartella2]],DATI!$J:$J),"")</f>
        <v/>
      </c>
      <c r="M54" s="14" t="str">
        <f>+IFERROR(+Tabella24[[#This Row],[IMPORTO VERSATO]]/SUMIF(DATI!$B:$B,Tabella24[[#This Row],[Cartella2]],DATI!$M:$M)*SUMIF(DATI!$B:$B,Tabella24[[#This Row],[Cartella2]],DATI!$L:$L),"")</f>
        <v/>
      </c>
      <c r="N54" s="6" t="str">
        <f>+IF(COUNTIF($C$17:C54,Tabella24[[#This Row],[Cartella2]])=1,"X","")</f>
        <v/>
      </c>
      <c r="O54" s="14" t="str">
        <f>+IFERROR(+Tabella24[[#This Row],[IMPORTO VERSATO]]/SUMIF(DATI!$B:$B,Tabella24[[#This Row],[Cartella2]],DATI!$M:$M)*SUMIF(DATI!$B:$B,Tabella24[[#This Row],[Cartella2]],DATI!$K:$K),"")</f>
        <v/>
      </c>
    </row>
    <row r="55" spans="2:15" x14ac:dyDescent="0.45">
      <c r="B55" s="27"/>
      <c r="C55" s="140" t="e">
        <f>+IF(Tabella24[[#This Row],[INS CARTELLA]]="",C54,+VLOOKUP(Tabella24[[#This Row],[INS CARTELLA]],Tabella1[[NUMERO CARTELLA]:[IMPOSTE]],1,0))</f>
        <v>#N/A</v>
      </c>
      <c r="D55" s="1"/>
      <c r="E55" s="15"/>
      <c r="F55" s="16"/>
      <c r="G55" s="14" t="str">
        <f>+IFERROR(+Tabella24[[#This Row],[IMPORTO VERSATO]]/SUMIF(DATI!B:B,Tabella24[[#This Row],[Cartella2]],DATI!M:M)*SUMIF(DATI!B:B,Tabella24[[#This Row],[Cartella2]],DATI!E:E),"")</f>
        <v/>
      </c>
      <c r="H55" s="14" t="str">
        <f>+IFERROR(+Tabella24[[#This Row],[IMPORTO VERSATO]]/SUMIF(DATI!$B:$B,Tabella24[[#This Row],[Cartella2]],DATI!$M:$M)*SUMIF(DATI!$B:$B,Tabella24[[#This Row],[Cartella2]],DATI!$F:$F),"")</f>
        <v/>
      </c>
      <c r="I55" s="19" t="str">
        <f>+IFERROR(+Tabella24[[#This Row],[IMPORTO VERSATO]]/SUMIF(DATI!$B:$B,Tabella24[[#This Row],[Cartella2]],DATI!$M:$M)*SUMIF(DATI!$B:$B,Tabella24[[#This Row],[Cartella2]],DATI!$G:$G),"")</f>
        <v/>
      </c>
      <c r="J55" s="19" t="str">
        <f>+IFERROR(+Tabella24[[#This Row],[IMPORTO VERSATO]]/SUMIF(DATI!$B:$B,Tabella24[[#This Row],[Cartella2]],DATI!$M:$M)*SUMIF(DATI!$B:$B,Tabella24[[#This Row],[Cartella2]],DATI!$H:$H),"")</f>
        <v/>
      </c>
      <c r="K55" s="19" t="str">
        <f>+IFERROR(+Tabella24[[#This Row],[IMPORTO VERSATO]]/SUMIF(DATI!$B:$B,Tabella24[[#This Row],[Cartella2]],DATI!$M:$M)*SUMIF(DATI!$B:$B,Tabella24[[#This Row],[Cartella2]],DATI!$I:$I),"")</f>
        <v/>
      </c>
      <c r="L55" s="19" t="str">
        <f>+IFERROR(+Tabella24[[#This Row],[IMPORTO VERSATO]]/SUMIF(DATI!$B:$B,Tabella24[[#This Row],[Cartella2]],DATI!$M:$M)*SUMIF(DATI!$B:$B,Tabella24[[#This Row],[Cartella2]],DATI!$J:$J),"")</f>
        <v/>
      </c>
      <c r="M55" s="14" t="str">
        <f>+IFERROR(+Tabella24[[#This Row],[IMPORTO VERSATO]]/SUMIF(DATI!$B:$B,Tabella24[[#This Row],[Cartella2]],DATI!$M:$M)*SUMIF(DATI!$B:$B,Tabella24[[#This Row],[Cartella2]],DATI!$L:$L),"")</f>
        <v/>
      </c>
      <c r="N55" s="6" t="str">
        <f>+IF(COUNTIF($C$17:C55,Tabella24[[#This Row],[Cartella2]])=1,"X","")</f>
        <v/>
      </c>
      <c r="O55" s="14" t="str">
        <f>+IFERROR(+Tabella24[[#This Row],[IMPORTO VERSATO]]/SUMIF(DATI!$B:$B,Tabella24[[#This Row],[Cartella2]],DATI!$M:$M)*SUMIF(DATI!$B:$B,Tabella24[[#This Row],[Cartella2]],DATI!$K:$K),"")</f>
        <v/>
      </c>
    </row>
    <row r="56" spans="2:15" x14ac:dyDescent="0.45">
      <c r="B56" s="27"/>
      <c r="C56" s="140" t="e">
        <f>+IF(Tabella24[[#This Row],[INS CARTELLA]]="",C55,+VLOOKUP(Tabella24[[#This Row],[INS CARTELLA]],Tabella1[[NUMERO CARTELLA]:[IMPOSTE]],1,0))</f>
        <v>#N/A</v>
      </c>
      <c r="D56" s="1"/>
      <c r="E56" s="15"/>
      <c r="F56" s="16"/>
      <c r="G56" s="14" t="str">
        <f>+IFERROR(+Tabella24[[#This Row],[IMPORTO VERSATO]]/SUMIF(DATI!B:B,Tabella24[[#This Row],[Cartella2]],DATI!M:M)*SUMIF(DATI!B:B,Tabella24[[#This Row],[Cartella2]],DATI!E:E),"")</f>
        <v/>
      </c>
      <c r="H56" s="14" t="str">
        <f>+IFERROR(+Tabella24[[#This Row],[IMPORTO VERSATO]]/SUMIF(DATI!$B:$B,Tabella24[[#This Row],[Cartella2]],DATI!$M:$M)*SUMIF(DATI!$B:$B,Tabella24[[#This Row],[Cartella2]],DATI!$F:$F),"")</f>
        <v/>
      </c>
      <c r="I56" s="19" t="str">
        <f>+IFERROR(+Tabella24[[#This Row],[IMPORTO VERSATO]]/SUMIF(DATI!$B:$B,Tabella24[[#This Row],[Cartella2]],DATI!$M:$M)*SUMIF(DATI!$B:$B,Tabella24[[#This Row],[Cartella2]],DATI!$G:$G),"")</f>
        <v/>
      </c>
      <c r="J56" s="19" t="str">
        <f>+IFERROR(+Tabella24[[#This Row],[IMPORTO VERSATO]]/SUMIF(DATI!$B:$B,Tabella24[[#This Row],[Cartella2]],DATI!$M:$M)*SUMIF(DATI!$B:$B,Tabella24[[#This Row],[Cartella2]],DATI!$H:$H),"")</f>
        <v/>
      </c>
      <c r="K56" s="19" t="str">
        <f>+IFERROR(+Tabella24[[#This Row],[IMPORTO VERSATO]]/SUMIF(DATI!$B:$B,Tabella24[[#This Row],[Cartella2]],DATI!$M:$M)*SUMIF(DATI!$B:$B,Tabella24[[#This Row],[Cartella2]],DATI!$I:$I),"")</f>
        <v/>
      </c>
      <c r="L56" s="19" t="str">
        <f>+IFERROR(+Tabella24[[#This Row],[IMPORTO VERSATO]]/SUMIF(DATI!$B:$B,Tabella24[[#This Row],[Cartella2]],DATI!$M:$M)*SUMIF(DATI!$B:$B,Tabella24[[#This Row],[Cartella2]],DATI!$J:$J),"")</f>
        <v/>
      </c>
      <c r="M56" s="14" t="str">
        <f>+IFERROR(+Tabella24[[#This Row],[IMPORTO VERSATO]]/SUMIF(DATI!$B:$B,Tabella24[[#This Row],[Cartella2]],DATI!$M:$M)*SUMIF(DATI!$B:$B,Tabella24[[#This Row],[Cartella2]],DATI!$L:$L),"")</f>
        <v/>
      </c>
      <c r="N56" s="6" t="str">
        <f>+IF(COUNTIF($C$17:C56,Tabella24[[#This Row],[Cartella2]])=1,"X","")</f>
        <v/>
      </c>
      <c r="O56" s="14" t="str">
        <f>+IFERROR(+Tabella24[[#This Row],[IMPORTO VERSATO]]/SUMIF(DATI!$B:$B,Tabella24[[#This Row],[Cartella2]],DATI!$M:$M)*SUMIF(DATI!$B:$B,Tabella24[[#This Row],[Cartella2]],DATI!$K:$K),"")</f>
        <v/>
      </c>
    </row>
    <row r="57" spans="2:15" x14ac:dyDescent="0.45">
      <c r="B57" s="27"/>
      <c r="C57" s="140" t="e">
        <f>+IF(Tabella24[[#This Row],[INS CARTELLA]]="",C56,+VLOOKUP(Tabella24[[#This Row],[INS CARTELLA]],Tabella1[[NUMERO CARTELLA]:[IMPOSTE]],1,0))</f>
        <v>#N/A</v>
      </c>
      <c r="D57" s="1"/>
      <c r="E57" s="15"/>
      <c r="F57" s="16"/>
      <c r="G57" s="14" t="str">
        <f>+IFERROR(+Tabella24[[#This Row],[IMPORTO VERSATO]]/SUMIF(DATI!B:B,Tabella24[[#This Row],[Cartella2]],DATI!M:M)*SUMIF(DATI!B:B,Tabella24[[#This Row],[Cartella2]],DATI!E:E),"")</f>
        <v/>
      </c>
      <c r="H57" s="14" t="str">
        <f>+IFERROR(+Tabella24[[#This Row],[IMPORTO VERSATO]]/SUMIF(DATI!$B:$B,Tabella24[[#This Row],[Cartella2]],DATI!$M:$M)*SUMIF(DATI!$B:$B,Tabella24[[#This Row],[Cartella2]],DATI!$F:$F),"")</f>
        <v/>
      </c>
      <c r="I57" s="19" t="str">
        <f>+IFERROR(+Tabella24[[#This Row],[IMPORTO VERSATO]]/SUMIF(DATI!$B:$B,Tabella24[[#This Row],[Cartella2]],DATI!$M:$M)*SUMIF(DATI!$B:$B,Tabella24[[#This Row],[Cartella2]],DATI!$G:$G),"")</f>
        <v/>
      </c>
      <c r="J57" s="19" t="str">
        <f>+IFERROR(+Tabella24[[#This Row],[IMPORTO VERSATO]]/SUMIF(DATI!$B:$B,Tabella24[[#This Row],[Cartella2]],DATI!$M:$M)*SUMIF(DATI!$B:$B,Tabella24[[#This Row],[Cartella2]],DATI!$H:$H),"")</f>
        <v/>
      </c>
      <c r="K57" s="19" t="str">
        <f>+IFERROR(+Tabella24[[#This Row],[IMPORTO VERSATO]]/SUMIF(DATI!$B:$B,Tabella24[[#This Row],[Cartella2]],DATI!$M:$M)*SUMIF(DATI!$B:$B,Tabella24[[#This Row],[Cartella2]],DATI!$I:$I),"")</f>
        <v/>
      </c>
      <c r="L57" s="19" t="str">
        <f>+IFERROR(+Tabella24[[#This Row],[IMPORTO VERSATO]]/SUMIF(DATI!$B:$B,Tabella24[[#This Row],[Cartella2]],DATI!$M:$M)*SUMIF(DATI!$B:$B,Tabella24[[#This Row],[Cartella2]],DATI!$J:$J),"")</f>
        <v/>
      </c>
      <c r="M57" s="14" t="str">
        <f>+IFERROR(+Tabella24[[#This Row],[IMPORTO VERSATO]]/SUMIF(DATI!$B:$B,Tabella24[[#This Row],[Cartella2]],DATI!$M:$M)*SUMIF(DATI!$B:$B,Tabella24[[#This Row],[Cartella2]],DATI!$L:$L),"")</f>
        <v/>
      </c>
      <c r="N57" s="6" t="str">
        <f>+IF(COUNTIF($C$17:C57,Tabella24[[#This Row],[Cartella2]])=1,"X","")</f>
        <v/>
      </c>
      <c r="O57" s="14" t="str">
        <f>+IFERROR(+Tabella24[[#This Row],[IMPORTO VERSATO]]/SUMIF(DATI!$B:$B,Tabella24[[#This Row],[Cartella2]],DATI!$M:$M)*SUMIF(DATI!$B:$B,Tabella24[[#This Row],[Cartella2]],DATI!$K:$K),"")</f>
        <v/>
      </c>
    </row>
    <row r="58" spans="2:15" x14ac:dyDescent="0.45">
      <c r="B58" s="27"/>
      <c r="C58" s="140" t="e">
        <f>+IF(Tabella24[[#This Row],[INS CARTELLA]]="",C57,+VLOOKUP(Tabella24[[#This Row],[INS CARTELLA]],Tabella1[[NUMERO CARTELLA]:[IMPOSTE]],1,0))</f>
        <v>#N/A</v>
      </c>
      <c r="D58" s="1"/>
      <c r="E58" s="15"/>
      <c r="F58" s="16"/>
      <c r="G58" s="14" t="str">
        <f>+IFERROR(+Tabella24[[#This Row],[IMPORTO VERSATO]]/SUMIF(DATI!B:B,Tabella24[[#This Row],[Cartella2]],DATI!M:M)*SUMIF(DATI!B:B,Tabella24[[#This Row],[Cartella2]],DATI!E:E),"")</f>
        <v/>
      </c>
      <c r="H58" s="14" t="str">
        <f>+IFERROR(+Tabella24[[#This Row],[IMPORTO VERSATO]]/SUMIF(DATI!$B:$B,Tabella24[[#This Row],[Cartella2]],DATI!$M:$M)*SUMIF(DATI!$B:$B,Tabella24[[#This Row],[Cartella2]],DATI!$F:$F),"")</f>
        <v/>
      </c>
      <c r="I58" s="19" t="str">
        <f>+IFERROR(+Tabella24[[#This Row],[IMPORTO VERSATO]]/SUMIF(DATI!$B:$B,Tabella24[[#This Row],[Cartella2]],DATI!$M:$M)*SUMIF(DATI!$B:$B,Tabella24[[#This Row],[Cartella2]],DATI!$G:$G),"")</f>
        <v/>
      </c>
      <c r="J58" s="19" t="str">
        <f>+IFERROR(+Tabella24[[#This Row],[IMPORTO VERSATO]]/SUMIF(DATI!$B:$B,Tabella24[[#This Row],[Cartella2]],DATI!$M:$M)*SUMIF(DATI!$B:$B,Tabella24[[#This Row],[Cartella2]],DATI!$H:$H),"")</f>
        <v/>
      </c>
      <c r="K58" s="19" t="str">
        <f>+IFERROR(+Tabella24[[#This Row],[IMPORTO VERSATO]]/SUMIF(DATI!$B:$B,Tabella24[[#This Row],[Cartella2]],DATI!$M:$M)*SUMIF(DATI!$B:$B,Tabella24[[#This Row],[Cartella2]],DATI!$I:$I),"")</f>
        <v/>
      </c>
      <c r="L58" s="19" t="str">
        <f>+IFERROR(+Tabella24[[#This Row],[IMPORTO VERSATO]]/SUMIF(DATI!$B:$B,Tabella24[[#This Row],[Cartella2]],DATI!$M:$M)*SUMIF(DATI!$B:$B,Tabella24[[#This Row],[Cartella2]],DATI!$J:$J),"")</f>
        <v/>
      </c>
      <c r="M58" s="14" t="str">
        <f>+IFERROR(+Tabella24[[#This Row],[IMPORTO VERSATO]]/SUMIF(DATI!$B:$B,Tabella24[[#This Row],[Cartella2]],DATI!$M:$M)*SUMIF(DATI!$B:$B,Tabella24[[#This Row],[Cartella2]],DATI!$L:$L),"")</f>
        <v/>
      </c>
      <c r="N58" s="6" t="str">
        <f>+IF(COUNTIF($C$17:C58,Tabella24[[#This Row],[Cartella2]])=1,"X","")</f>
        <v/>
      </c>
      <c r="O58" s="14" t="str">
        <f>+IFERROR(+Tabella24[[#This Row],[IMPORTO VERSATO]]/SUMIF(DATI!$B:$B,Tabella24[[#This Row],[Cartella2]],DATI!$M:$M)*SUMIF(DATI!$B:$B,Tabella24[[#This Row],[Cartella2]],DATI!$K:$K),"")</f>
        <v/>
      </c>
    </row>
    <row r="59" spans="2:15" x14ac:dyDescent="0.45">
      <c r="B59" s="27"/>
      <c r="C59" s="140" t="e">
        <f>+IF(Tabella24[[#This Row],[INS CARTELLA]]="",C58,+VLOOKUP(Tabella24[[#This Row],[INS CARTELLA]],Tabella1[[NUMERO CARTELLA]:[IMPOSTE]],1,0))</f>
        <v>#N/A</v>
      </c>
      <c r="D59" s="1"/>
      <c r="E59" s="15"/>
      <c r="F59" s="16"/>
      <c r="G59" s="14" t="str">
        <f>+IFERROR(+Tabella24[[#This Row],[IMPORTO VERSATO]]/SUMIF(DATI!B:B,Tabella24[[#This Row],[Cartella2]],DATI!M:M)*SUMIF(DATI!B:B,Tabella24[[#This Row],[Cartella2]],DATI!E:E),"")</f>
        <v/>
      </c>
      <c r="H59" s="14" t="str">
        <f>+IFERROR(+Tabella24[[#This Row],[IMPORTO VERSATO]]/SUMIF(DATI!$B:$B,Tabella24[[#This Row],[Cartella2]],DATI!$M:$M)*SUMIF(DATI!$B:$B,Tabella24[[#This Row],[Cartella2]],DATI!$F:$F),"")</f>
        <v/>
      </c>
      <c r="I59" s="19" t="str">
        <f>+IFERROR(+Tabella24[[#This Row],[IMPORTO VERSATO]]/SUMIF(DATI!$B:$B,Tabella24[[#This Row],[Cartella2]],DATI!$M:$M)*SUMIF(DATI!$B:$B,Tabella24[[#This Row],[Cartella2]],DATI!$G:$G),"")</f>
        <v/>
      </c>
      <c r="J59" s="19" t="str">
        <f>+IFERROR(+Tabella24[[#This Row],[IMPORTO VERSATO]]/SUMIF(DATI!$B:$B,Tabella24[[#This Row],[Cartella2]],DATI!$M:$M)*SUMIF(DATI!$B:$B,Tabella24[[#This Row],[Cartella2]],DATI!$H:$H),"")</f>
        <v/>
      </c>
      <c r="K59" s="19" t="str">
        <f>+IFERROR(+Tabella24[[#This Row],[IMPORTO VERSATO]]/SUMIF(DATI!$B:$B,Tabella24[[#This Row],[Cartella2]],DATI!$M:$M)*SUMIF(DATI!$B:$B,Tabella24[[#This Row],[Cartella2]],DATI!$I:$I),"")</f>
        <v/>
      </c>
      <c r="L59" s="19" t="str">
        <f>+IFERROR(+Tabella24[[#This Row],[IMPORTO VERSATO]]/SUMIF(DATI!$B:$B,Tabella24[[#This Row],[Cartella2]],DATI!$M:$M)*SUMIF(DATI!$B:$B,Tabella24[[#This Row],[Cartella2]],DATI!$J:$J),"")</f>
        <v/>
      </c>
      <c r="M59" s="14" t="str">
        <f>+IFERROR(+Tabella24[[#This Row],[IMPORTO VERSATO]]/SUMIF(DATI!$B:$B,Tabella24[[#This Row],[Cartella2]],DATI!$M:$M)*SUMIF(DATI!$B:$B,Tabella24[[#This Row],[Cartella2]],DATI!$L:$L),"")</f>
        <v/>
      </c>
      <c r="N59" s="6" t="str">
        <f>+IF(COUNTIF($C$17:C59,Tabella24[[#This Row],[Cartella2]])=1,"X","")</f>
        <v/>
      </c>
      <c r="O59" s="14" t="str">
        <f>+IFERROR(+Tabella24[[#This Row],[IMPORTO VERSATO]]/SUMIF(DATI!$B:$B,Tabella24[[#This Row],[Cartella2]],DATI!$M:$M)*SUMIF(DATI!$B:$B,Tabella24[[#This Row],[Cartella2]],DATI!$K:$K),"")</f>
        <v/>
      </c>
    </row>
    <row r="60" spans="2:15" x14ac:dyDescent="0.45">
      <c r="B60" s="27"/>
      <c r="C60" s="140" t="e">
        <f>+IF(Tabella24[[#This Row],[INS CARTELLA]]="",C59,+VLOOKUP(Tabella24[[#This Row],[INS CARTELLA]],Tabella1[[NUMERO CARTELLA]:[IMPOSTE]],1,0))</f>
        <v>#N/A</v>
      </c>
      <c r="D60" s="1"/>
      <c r="E60" s="15"/>
      <c r="F60" s="16"/>
      <c r="G60" s="14" t="str">
        <f>+IFERROR(+Tabella24[[#This Row],[IMPORTO VERSATO]]/SUMIF(DATI!B:B,Tabella24[[#This Row],[Cartella2]],DATI!M:M)*SUMIF(DATI!B:B,Tabella24[[#This Row],[Cartella2]],DATI!E:E),"")</f>
        <v/>
      </c>
      <c r="H60" s="14" t="str">
        <f>+IFERROR(+Tabella24[[#This Row],[IMPORTO VERSATO]]/SUMIF(DATI!$B:$B,Tabella24[[#This Row],[Cartella2]],DATI!$M:$M)*SUMIF(DATI!$B:$B,Tabella24[[#This Row],[Cartella2]],DATI!$F:$F),"")</f>
        <v/>
      </c>
      <c r="I60" s="19" t="str">
        <f>+IFERROR(+Tabella24[[#This Row],[IMPORTO VERSATO]]/SUMIF(DATI!$B:$B,Tabella24[[#This Row],[Cartella2]],DATI!$M:$M)*SUMIF(DATI!$B:$B,Tabella24[[#This Row],[Cartella2]],DATI!$G:$G),"")</f>
        <v/>
      </c>
      <c r="J60" s="19" t="str">
        <f>+IFERROR(+Tabella24[[#This Row],[IMPORTO VERSATO]]/SUMIF(DATI!$B:$B,Tabella24[[#This Row],[Cartella2]],DATI!$M:$M)*SUMIF(DATI!$B:$B,Tabella24[[#This Row],[Cartella2]],DATI!$H:$H),"")</f>
        <v/>
      </c>
      <c r="K60" s="19" t="str">
        <f>+IFERROR(+Tabella24[[#This Row],[IMPORTO VERSATO]]/SUMIF(DATI!$B:$B,Tabella24[[#This Row],[Cartella2]],DATI!$M:$M)*SUMIF(DATI!$B:$B,Tabella24[[#This Row],[Cartella2]],DATI!$I:$I),"")</f>
        <v/>
      </c>
      <c r="L60" s="19" t="str">
        <f>+IFERROR(+Tabella24[[#This Row],[IMPORTO VERSATO]]/SUMIF(DATI!$B:$B,Tabella24[[#This Row],[Cartella2]],DATI!$M:$M)*SUMIF(DATI!$B:$B,Tabella24[[#This Row],[Cartella2]],DATI!$J:$J),"")</f>
        <v/>
      </c>
      <c r="M60" s="14" t="str">
        <f>+IFERROR(+Tabella24[[#This Row],[IMPORTO VERSATO]]/SUMIF(DATI!$B:$B,Tabella24[[#This Row],[Cartella2]],DATI!$M:$M)*SUMIF(DATI!$B:$B,Tabella24[[#This Row],[Cartella2]],DATI!$L:$L),"")</f>
        <v/>
      </c>
      <c r="N60" s="6" t="str">
        <f>+IF(COUNTIF($C$17:C60,Tabella24[[#This Row],[Cartella2]])=1,"X","")</f>
        <v/>
      </c>
      <c r="O60" s="14" t="str">
        <f>+IFERROR(+Tabella24[[#This Row],[IMPORTO VERSATO]]/SUMIF(DATI!$B:$B,Tabella24[[#This Row],[Cartella2]],DATI!$M:$M)*SUMIF(DATI!$B:$B,Tabella24[[#This Row],[Cartella2]],DATI!$K:$K),"")</f>
        <v/>
      </c>
    </row>
    <row r="61" spans="2:15" x14ac:dyDescent="0.45">
      <c r="B61" s="27"/>
      <c r="C61" s="140" t="e">
        <f>+IF(Tabella24[[#This Row],[INS CARTELLA]]="",C60,+VLOOKUP(Tabella24[[#This Row],[INS CARTELLA]],Tabella1[[NUMERO CARTELLA]:[IMPOSTE]],1,0))</f>
        <v>#N/A</v>
      </c>
      <c r="D61" s="1"/>
      <c r="E61" s="15"/>
      <c r="F61" s="16"/>
      <c r="G61" s="14" t="str">
        <f>+IFERROR(+Tabella24[[#This Row],[IMPORTO VERSATO]]/SUMIF(DATI!B:B,Tabella24[[#This Row],[Cartella2]],DATI!M:M)*SUMIF(DATI!B:B,Tabella24[[#This Row],[Cartella2]],DATI!E:E),"")</f>
        <v/>
      </c>
      <c r="H61" s="14" t="str">
        <f>+IFERROR(+Tabella24[[#This Row],[IMPORTO VERSATO]]/SUMIF(DATI!$B:$B,Tabella24[[#This Row],[Cartella2]],DATI!$M:$M)*SUMIF(DATI!$B:$B,Tabella24[[#This Row],[Cartella2]],DATI!$F:$F),"")</f>
        <v/>
      </c>
      <c r="I61" s="19" t="str">
        <f>+IFERROR(+Tabella24[[#This Row],[IMPORTO VERSATO]]/SUMIF(DATI!$B:$B,Tabella24[[#This Row],[Cartella2]],DATI!$M:$M)*SUMIF(DATI!$B:$B,Tabella24[[#This Row],[Cartella2]],DATI!$G:$G),"")</f>
        <v/>
      </c>
      <c r="J61" s="19" t="str">
        <f>+IFERROR(+Tabella24[[#This Row],[IMPORTO VERSATO]]/SUMIF(DATI!$B:$B,Tabella24[[#This Row],[Cartella2]],DATI!$M:$M)*SUMIF(DATI!$B:$B,Tabella24[[#This Row],[Cartella2]],DATI!$H:$H),"")</f>
        <v/>
      </c>
      <c r="K61" s="19" t="str">
        <f>+IFERROR(+Tabella24[[#This Row],[IMPORTO VERSATO]]/SUMIF(DATI!$B:$B,Tabella24[[#This Row],[Cartella2]],DATI!$M:$M)*SUMIF(DATI!$B:$B,Tabella24[[#This Row],[Cartella2]],DATI!$I:$I),"")</f>
        <v/>
      </c>
      <c r="L61" s="19" t="str">
        <f>+IFERROR(+Tabella24[[#This Row],[IMPORTO VERSATO]]/SUMIF(DATI!$B:$B,Tabella24[[#This Row],[Cartella2]],DATI!$M:$M)*SUMIF(DATI!$B:$B,Tabella24[[#This Row],[Cartella2]],DATI!$J:$J),"")</f>
        <v/>
      </c>
      <c r="M61" s="14" t="str">
        <f>+IFERROR(+Tabella24[[#This Row],[IMPORTO VERSATO]]/SUMIF(DATI!$B:$B,Tabella24[[#This Row],[Cartella2]],DATI!$M:$M)*SUMIF(DATI!$B:$B,Tabella24[[#This Row],[Cartella2]],DATI!$L:$L),"")</f>
        <v/>
      </c>
      <c r="N61" s="6" t="str">
        <f>+IF(COUNTIF($C$17:C61,Tabella24[[#This Row],[Cartella2]])=1,"X","")</f>
        <v/>
      </c>
      <c r="O61" s="14" t="str">
        <f>+IFERROR(+Tabella24[[#This Row],[IMPORTO VERSATO]]/SUMIF(DATI!$B:$B,Tabella24[[#This Row],[Cartella2]],DATI!$M:$M)*SUMIF(DATI!$B:$B,Tabella24[[#This Row],[Cartella2]],DATI!$K:$K),"")</f>
        <v/>
      </c>
    </row>
    <row r="62" spans="2:15" x14ac:dyDescent="0.45">
      <c r="B62" s="27"/>
      <c r="C62" s="140" t="e">
        <f>+IF(Tabella24[[#This Row],[INS CARTELLA]]="",C61,+VLOOKUP(Tabella24[[#This Row],[INS CARTELLA]],Tabella1[[NUMERO CARTELLA]:[IMPOSTE]],1,0))</f>
        <v>#N/A</v>
      </c>
      <c r="D62" s="1"/>
      <c r="E62" s="15"/>
      <c r="F62" s="16"/>
      <c r="G62" s="14" t="str">
        <f>+IFERROR(+Tabella24[[#This Row],[IMPORTO VERSATO]]/SUMIF(DATI!B:B,Tabella24[[#This Row],[Cartella2]],DATI!M:M)*SUMIF(DATI!B:B,Tabella24[[#This Row],[Cartella2]],DATI!E:E),"")</f>
        <v/>
      </c>
      <c r="H62" s="14" t="str">
        <f>+IFERROR(+Tabella24[[#This Row],[IMPORTO VERSATO]]/SUMIF(DATI!$B:$B,Tabella24[[#This Row],[Cartella2]],DATI!$M:$M)*SUMIF(DATI!$B:$B,Tabella24[[#This Row],[Cartella2]],DATI!$F:$F),"")</f>
        <v/>
      </c>
      <c r="I62" s="19" t="str">
        <f>+IFERROR(+Tabella24[[#This Row],[IMPORTO VERSATO]]/SUMIF(DATI!$B:$B,Tabella24[[#This Row],[Cartella2]],DATI!$M:$M)*SUMIF(DATI!$B:$B,Tabella24[[#This Row],[Cartella2]],DATI!$G:$G),"")</f>
        <v/>
      </c>
      <c r="J62" s="19" t="str">
        <f>+IFERROR(+Tabella24[[#This Row],[IMPORTO VERSATO]]/SUMIF(DATI!$B:$B,Tabella24[[#This Row],[Cartella2]],DATI!$M:$M)*SUMIF(DATI!$B:$B,Tabella24[[#This Row],[Cartella2]],DATI!$H:$H),"")</f>
        <v/>
      </c>
      <c r="K62" s="19" t="str">
        <f>+IFERROR(+Tabella24[[#This Row],[IMPORTO VERSATO]]/SUMIF(DATI!$B:$B,Tabella24[[#This Row],[Cartella2]],DATI!$M:$M)*SUMIF(DATI!$B:$B,Tabella24[[#This Row],[Cartella2]],DATI!$I:$I),"")</f>
        <v/>
      </c>
      <c r="L62" s="19" t="str">
        <f>+IFERROR(+Tabella24[[#This Row],[IMPORTO VERSATO]]/SUMIF(DATI!$B:$B,Tabella24[[#This Row],[Cartella2]],DATI!$M:$M)*SUMIF(DATI!$B:$B,Tabella24[[#This Row],[Cartella2]],DATI!$J:$J),"")</f>
        <v/>
      </c>
      <c r="M62" s="14" t="str">
        <f>+IFERROR(+Tabella24[[#This Row],[IMPORTO VERSATO]]/SUMIF(DATI!$B:$B,Tabella24[[#This Row],[Cartella2]],DATI!$M:$M)*SUMIF(DATI!$B:$B,Tabella24[[#This Row],[Cartella2]],DATI!$L:$L),"")</f>
        <v/>
      </c>
      <c r="N62" s="6" t="str">
        <f>+IF(COUNTIF($C$17:C62,Tabella24[[#This Row],[Cartella2]])=1,"X","")</f>
        <v/>
      </c>
      <c r="O62" s="14" t="str">
        <f>+IFERROR(+Tabella24[[#This Row],[IMPORTO VERSATO]]/SUMIF(DATI!$B:$B,Tabella24[[#This Row],[Cartella2]],DATI!$M:$M)*SUMIF(DATI!$B:$B,Tabella24[[#This Row],[Cartella2]],DATI!$K:$K),"")</f>
        <v/>
      </c>
    </row>
    <row r="63" spans="2:15" x14ac:dyDescent="0.45">
      <c r="B63" s="27"/>
      <c r="C63" s="140" t="e">
        <f>+IF(Tabella24[[#This Row],[INS CARTELLA]]="",C62,+VLOOKUP(Tabella24[[#This Row],[INS CARTELLA]],Tabella1[[NUMERO CARTELLA]:[IMPOSTE]],1,0))</f>
        <v>#N/A</v>
      </c>
      <c r="D63" s="1"/>
      <c r="E63" s="15"/>
      <c r="F63" s="16"/>
      <c r="G63" s="14" t="str">
        <f>+IFERROR(+Tabella24[[#This Row],[IMPORTO VERSATO]]/SUMIF(DATI!B:B,Tabella24[[#This Row],[Cartella2]],DATI!M:M)*SUMIF(DATI!B:B,Tabella24[[#This Row],[Cartella2]],DATI!E:E),"")</f>
        <v/>
      </c>
      <c r="H63" s="14" t="str">
        <f>+IFERROR(+Tabella24[[#This Row],[IMPORTO VERSATO]]/SUMIF(DATI!$B:$B,Tabella24[[#This Row],[Cartella2]],DATI!$M:$M)*SUMIF(DATI!$B:$B,Tabella24[[#This Row],[Cartella2]],DATI!$F:$F),"")</f>
        <v/>
      </c>
      <c r="I63" s="19" t="str">
        <f>+IFERROR(+Tabella24[[#This Row],[IMPORTO VERSATO]]/SUMIF(DATI!$B:$B,Tabella24[[#This Row],[Cartella2]],DATI!$M:$M)*SUMIF(DATI!$B:$B,Tabella24[[#This Row],[Cartella2]],DATI!$G:$G),"")</f>
        <v/>
      </c>
      <c r="J63" s="19" t="str">
        <f>+IFERROR(+Tabella24[[#This Row],[IMPORTO VERSATO]]/SUMIF(DATI!$B:$B,Tabella24[[#This Row],[Cartella2]],DATI!$M:$M)*SUMIF(DATI!$B:$B,Tabella24[[#This Row],[Cartella2]],DATI!$H:$H),"")</f>
        <v/>
      </c>
      <c r="K63" s="19" t="str">
        <f>+IFERROR(+Tabella24[[#This Row],[IMPORTO VERSATO]]/SUMIF(DATI!$B:$B,Tabella24[[#This Row],[Cartella2]],DATI!$M:$M)*SUMIF(DATI!$B:$B,Tabella24[[#This Row],[Cartella2]],DATI!$I:$I),"")</f>
        <v/>
      </c>
      <c r="L63" s="19" t="str">
        <f>+IFERROR(+Tabella24[[#This Row],[IMPORTO VERSATO]]/SUMIF(DATI!$B:$B,Tabella24[[#This Row],[Cartella2]],DATI!$M:$M)*SUMIF(DATI!$B:$B,Tabella24[[#This Row],[Cartella2]],DATI!$J:$J),"")</f>
        <v/>
      </c>
      <c r="M63" s="14" t="str">
        <f>+IFERROR(+Tabella24[[#This Row],[IMPORTO VERSATO]]/SUMIF(DATI!$B:$B,Tabella24[[#This Row],[Cartella2]],DATI!$M:$M)*SUMIF(DATI!$B:$B,Tabella24[[#This Row],[Cartella2]],DATI!$L:$L),"")</f>
        <v/>
      </c>
      <c r="N63" s="6" t="str">
        <f>+IF(COUNTIF($C$17:C63,Tabella24[[#This Row],[Cartella2]])=1,"X","")</f>
        <v/>
      </c>
      <c r="O63" s="14" t="str">
        <f>+IFERROR(+Tabella24[[#This Row],[IMPORTO VERSATO]]/SUMIF(DATI!$B:$B,Tabella24[[#This Row],[Cartella2]],DATI!$M:$M)*SUMIF(DATI!$B:$B,Tabella24[[#This Row],[Cartella2]],DATI!$K:$K),"")</f>
        <v/>
      </c>
    </row>
    <row r="64" spans="2:15" x14ac:dyDescent="0.45">
      <c r="B64" s="27"/>
      <c r="C64" s="140" t="e">
        <f>+IF(Tabella24[[#This Row],[INS CARTELLA]]="",C63,+VLOOKUP(Tabella24[[#This Row],[INS CARTELLA]],Tabella1[[NUMERO CARTELLA]:[IMPOSTE]],1,0))</f>
        <v>#N/A</v>
      </c>
      <c r="D64" s="1"/>
      <c r="E64" s="15"/>
      <c r="F64" s="16"/>
      <c r="G64" s="14" t="str">
        <f>+IFERROR(+Tabella24[[#This Row],[IMPORTO VERSATO]]/SUMIF(DATI!B:B,Tabella24[[#This Row],[Cartella2]],DATI!M:M)*SUMIF(DATI!B:B,Tabella24[[#This Row],[Cartella2]],DATI!E:E),"")</f>
        <v/>
      </c>
      <c r="H64" s="14" t="str">
        <f>+IFERROR(+Tabella24[[#This Row],[IMPORTO VERSATO]]/SUMIF(DATI!$B:$B,Tabella24[[#This Row],[Cartella2]],DATI!$M:$M)*SUMIF(DATI!$B:$B,Tabella24[[#This Row],[Cartella2]],DATI!$F:$F),"")</f>
        <v/>
      </c>
      <c r="I64" s="19" t="str">
        <f>+IFERROR(+Tabella24[[#This Row],[IMPORTO VERSATO]]/SUMIF(DATI!$B:$B,Tabella24[[#This Row],[Cartella2]],DATI!$M:$M)*SUMIF(DATI!$B:$B,Tabella24[[#This Row],[Cartella2]],DATI!$G:$G),"")</f>
        <v/>
      </c>
      <c r="J64" s="19" t="str">
        <f>+IFERROR(+Tabella24[[#This Row],[IMPORTO VERSATO]]/SUMIF(DATI!$B:$B,Tabella24[[#This Row],[Cartella2]],DATI!$M:$M)*SUMIF(DATI!$B:$B,Tabella24[[#This Row],[Cartella2]],DATI!$H:$H),"")</f>
        <v/>
      </c>
      <c r="K64" s="19" t="str">
        <f>+IFERROR(+Tabella24[[#This Row],[IMPORTO VERSATO]]/SUMIF(DATI!$B:$B,Tabella24[[#This Row],[Cartella2]],DATI!$M:$M)*SUMIF(DATI!$B:$B,Tabella24[[#This Row],[Cartella2]],DATI!$I:$I),"")</f>
        <v/>
      </c>
      <c r="L64" s="19" t="str">
        <f>+IFERROR(+Tabella24[[#This Row],[IMPORTO VERSATO]]/SUMIF(DATI!$B:$B,Tabella24[[#This Row],[Cartella2]],DATI!$M:$M)*SUMIF(DATI!$B:$B,Tabella24[[#This Row],[Cartella2]],DATI!$J:$J),"")</f>
        <v/>
      </c>
      <c r="M64" s="14" t="str">
        <f>+IFERROR(+Tabella24[[#This Row],[IMPORTO VERSATO]]/SUMIF(DATI!$B:$B,Tabella24[[#This Row],[Cartella2]],DATI!$M:$M)*SUMIF(DATI!$B:$B,Tabella24[[#This Row],[Cartella2]],DATI!$L:$L),"")</f>
        <v/>
      </c>
      <c r="N64" s="6" t="str">
        <f>+IF(COUNTIF($C$17:C64,Tabella24[[#This Row],[Cartella2]])=1,"X","")</f>
        <v/>
      </c>
      <c r="O64" s="14" t="str">
        <f>+IFERROR(+Tabella24[[#This Row],[IMPORTO VERSATO]]/SUMIF(DATI!$B:$B,Tabella24[[#This Row],[Cartella2]],DATI!$M:$M)*SUMIF(DATI!$B:$B,Tabella24[[#This Row],[Cartella2]],DATI!$K:$K),"")</f>
        <v/>
      </c>
    </row>
    <row r="65" spans="2:15" x14ac:dyDescent="0.45">
      <c r="B65" s="27"/>
      <c r="C65" s="140" t="e">
        <f>+IF(Tabella24[[#This Row],[INS CARTELLA]]="",C64,+VLOOKUP(Tabella24[[#This Row],[INS CARTELLA]],Tabella1[[NUMERO CARTELLA]:[IMPOSTE]],1,0))</f>
        <v>#N/A</v>
      </c>
      <c r="D65" s="1"/>
      <c r="E65" s="15"/>
      <c r="F65" s="16"/>
      <c r="G65" s="14" t="str">
        <f>+IFERROR(+Tabella24[[#This Row],[IMPORTO VERSATO]]/SUMIF(DATI!B:B,Tabella24[[#This Row],[Cartella2]],DATI!M:M)*SUMIF(DATI!B:B,Tabella24[[#This Row],[Cartella2]],DATI!E:E),"")</f>
        <v/>
      </c>
      <c r="H65" s="14" t="str">
        <f>+IFERROR(+Tabella24[[#This Row],[IMPORTO VERSATO]]/SUMIF(DATI!$B:$B,Tabella24[[#This Row],[Cartella2]],DATI!$M:$M)*SUMIF(DATI!$B:$B,Tabella24[[#This Row],[Cartella2]],DATI!$F:$F),"")</f>
        <v/>
      </c>
      <c r="I65" s="19" t="str">
        <f>+IFERROR(+Tabella24[[#This Row],[IMPORTO VERSATO]]/SUMIF(DATI!$B:$B,Tabella24[[#This Row],[Cartella2]],DATI!$M:$M)*SUMIF(DATI!$B:$B,Tabella24[[#This Row],[Cartella2]],DATI!$G:$G),"")</f>
        <v/>
      </c>
      <c r="J65" s="19" t="str">
        <f>+IFERROR(+Tabella24[[#This Row],[IMPORTO VERSATO]]/SUMIF(DATI!$B:$B,Tabella24[[#This Row],[Cartella2]],DATI!$M:$M)*SUMIF(DATI!$B:$B,Tabella24[[#This Row],[Cartella2]],DATI!$H:$H),"")</f>
        <v/>
      </c>
      <c r="K65" s="19" t="str">
        <f>+IFERROR(+Tabella24[[#This Row],[IMPORTO VERSATO]]/SUMIF(DATI!$B:$B,Tabella24[[#This Row],[Cartella2]],DATI!$M:$M)*SUMIF(DATI!$B:$B,Tabella24[[#This Row],[Cartella2]],DATI!$I:$I),"")</f>
        <v/>
      </c>
      <c r="L65" s="19" t="str">
        <f>+IFERROR(+Tabella24[[#This Row],[IMPORTO VERSATO]]/SUMIF(DATI!$B:$B,Tabella24[[#This Row],[Cartella2]],DATI!$M:$M)*SUMIF(DATI!$B:$B,Tabella24[[#This Row],[Cartella2]],DATI!$J:$J),"")</f>
        <v/>
      </c>
      <c r="M65" s="14" t="str">
        <f>+IFERROR(+Tabella24[[#This Row],[IMPORTO VERSATO]]/SUMIF(DATI!$B:$B,Tabella24[[#This Row],[Cartella2]],DATI!$M:$M)*SUMIF(DATI!$B:$B,Tabella24[[#This Row],[Cartella2]],DATI!$L:$L),"")</f>
        <v/>
      </c>
      <c r="N65" s="6" t="str">
        <f>+IF(COUNTIF($C$17:C65,Tabella24[[#This Row],[Cartella2]])=1,"X","")</f>
        <v/>
      </c>
      <c r="O65" s="14" t="str">
        <f>+IFERROR(+Tabella24[[#This Row],[IMPORTO VERSATO]]/SUMIF(DATI!$B:$B,Tabella24[[#This Row],[Cartella2]],DATI!$M:$M)*SUMIF(DATI!$B:$B,Tabella24[[#This Row],[Cartella2]],DATI!$K:$K),"")</f>
        <v/>
      </c>
    </row>
    <row r="66" spans="2:15" x14ac:dyDescent="0.45">
      <c r="B66" s="27"/>
      <c r="C66" s="140" t="e">
        <f>+IF(Tabella24[[#This Row],[INS CARTELLA]]="",C65,+VLOOKUP(Tabella24[[#This Row],[INS CARTELLA]],Tabella1[[NUMERO CARTELLA]:[IMPOSTE]],1,0))</f>
        <v>#N/A</v>
      </c>
      <c r="D66" s="1"/>
      <c r="E66" s="15"/>
      <c r="F66" s="16"/>
      <c r="G66" s="14" t="str">
        <f>+IFERROR(+Tabella24[[#This Row],[IMPORTO VERSATO]]/SUMIF(DATI!B:B,Tabella24[[#This Row],[Cartella2]],DATI!M:M)*SUMIF(DATI!B:B,Tabella24[[#This Row],[Cartella2]],DATI!E:E),"")</f>
        <v/>
      </c>
      <c r="H66" s="14" t="str">
        <f>+IFERROR(+Tabella24[[#This Row],[IMPORTO VERSATO]]/SUMIF(DATI!$B:$B,Tabella24[[#This Row],[Cartella2]],DATI!$M:$M)*SUMIF(DATI!$B:$B,Tabella24[[#This Row],[Cartella2]],DATI!$F:$F),"")</f>
        <v/>
      </c>
      <c r="I66" s="19" t="str">
        <f>+IFERROR(+Tabella24[[#This Row],[IMPORTO VERSATO]]/SUMIF(DATI!$B:$B,Tabella24[[#This Row],[Cartella2]],DATI!$M:$M)*SUMIF(DATI!$B:$B,Tabella24[[#This Row],[Cartella2]],DATI!$G:$G),"")</f>
        <v/>
      </c>
      <c r="J66" s="19" t="str">
        <f>+IFERROR(+Tabella24[[#This Row],[IMPORTO VERSATO]]/SUMIF(DATI!$B:$B,Tabella24[[#This Row],[Cartella2]],DATI!$M:$M)*SUMIF(DATI!$B:$B,Tabella24[[#This Row],[Cartella2]],DATI!$H:$H),"")</f>
        <v/>
      </c>
      <c r="K66" s="19" t="str">
        <f>+IFERROR(+Tabella24[[#This Row],[IMPORTO VERSATO]]/SUMIF(DATI!$B:$B,Tabella24[[#This Row],[Cartella2]],DATI!$M:$M)*SUMIF(DATI!$B:$B,Tabella24[[#This Row],[Cartella2]],DATI!$I:$I),"")</f>
        <v/>
      </c>
      <c r="L66" s="19" t="str">
        <f>+IFERROR(+Tabella24[[#This Row],[IMPORTO VERSATO]]/SUMIF(DATI!$B:$B,Tabella24[[#This Row],[Cartella2]],DATI!$M:$M)*SUMIF(DATI!$B:$B,Tabella24[[#This Row],[Cartella2]],DATI!$J:$J),"")</f>
        <v/>
      </c>
      <c r="M66" s="14" t="str">
        <f>+IFERROR(+Tabella24[[#This Row],[IMPORTO VERSATO]]/SUMIF(DATI!$B:$B,Tabella24[[#This Row],[Cartella2]],DATI!$M:$M)*SUMIF(DATI!$B:$B,Tabella24[[#This Row],[Cartella2]],DATI!$L:$L),"")</f>
        <v/>
      </c>
      <c r="N66" s="6" t="str">
        <f>+IF(COUNTIF($C$17:C66,Tabella24[[#This Row],[Cartella2]])=1,"X","")</f>
        <v/>
      </c>
      <c r="O66" s="14" t="str">
        <f>+IFERROR(+Tabella24[[#This Row],[IMPORTO VERSATO]]/SUMIF(DATI!$B:$B,Tabella24[[#This Row],[Cartella2]],DATI!$M:$M)*SUMIF(DATI!$B:$B,Tabella24[[#This Row],[Cartella2]],DATI!$K:$K),"")</f>
        <v/>
      </c>
    </row>
    <row r="67" spans="2:15" x14ac:dyDescent="0.45">
      <c r="B67" s="27"/>
      <c r="C67" s="140" t="e">
        <f>+IF(Tabella24[[#This Row],[INS CARTELLA]]="",C66,+VLOOKUP(Tabella24[[#This Row],[INS CARTELLA]],Tabella1[[NUMERO CARTELLA]:[IMPOSTE]],1,0))</f>
        <v>#N/A</v>
      </c>
      <c r="D67" s="1"/>
      <c r="E67" s="15"/>
      <c r="F67" s="16"/>
      <c r="G67" s="14" t="str">
        <f>+IFERROR(+Tabella24[[#This Row],[IMPORTO VERSATO]]/SUMIF(DATI!B:B,Tabella24[[#This Row],[Cartella2]],DATI!M:M)*SUMIF(DATI!B:B,Tabella24[[#This Row],[Cartella2]],DATI!E:E),"")</f>
        <v/>
      </c>
      <c r="H67" s="14" t="str">
        <f>+IFERROR(+Tabella24[[#This Row],[IMPORTO VERSATO]]/SUMIF(DATI!$B:$B,Tabella24[[#This Row],[Cartella2]],DATI!$M:$M)*SUMIF(DATI!$B:$B,Tabella24[[#This Row],[Cartella2]],DATI!$F:$F),"")</f>
        <v/>
      </c>
      <c r="I67" s="19" t="str">
        <f>+IFERROR(+Tabella24[[#This Row],[IMPORTO VERSATO]]/SUMIF(DATI!$B:$B,Tabella24[[#This Row],[Cartella2]],DATI!$M:$M)*SUMIF(DATI!$B:$B,Tabella24[[#This Row],[Cartella2]],DATI!$G:$G),"")</f>
        <v/>
      </c>
      <c r="J67" s="19" t="str">
        <f>+IFERROR(+Tabella24[[#This Row],[IMPORTO VERSATO]]/SUMIF(DATI!$B:$B,Tabella24[[#This Row],[Cartella2]],DATI!$M:$M)*SUMIF(DATI!$B:$B,Tabella24[[#This Row],[Cartella2]],DATI!$H:$H),"")</f>
        <v/>
      </c>
      <c r="K67" s="19" t="str">
        <f>+IFERROR(+Tabella24[[#This Row],[IMPORTO VERSATO]]/SUMIF(DATI!$B:$B,Tabella24[[#This Row],[Cartella2]],DATI!$M:$M)*SUMIF(DATI!$B:$B,Tabella24[[#This Row],[Cartella2]],DATI!$I:$I),"")</f>
        <v/>
      </c>
      <c r="L67" s="19" t="str">
        <f>+IFERROR(+Tabella24[[#This Row],[IMPORTO VERSATO]]/SUMIF(DATI!$B:$B,Tabella24[[#This Row],[Cartella2]],DATI!$M:$M)*SUMIF(DATI!$B:$B,Tabella24[[#This Row],[Cartella2]],DATI!$J:$J),"")</f>
        <v/>
      </c>
      <c r="M67" s="14" t="str">
        <f>+IFERROR(+Tabella24[[#This Row],[IMPORTO VERSATO]]/SUMIF(DATI!$B:$B,Tabella24[[#This Row],[Cartella2]],DATI!$M:$M)*SUMIF(DATI!$B:$B,Tabella24[[#This Row],[Cartella2]],DATI!$L:$L),"")</f>
        <v/>
      </c>
      <c r="N67" s="6" t="str">
        <f>+IF(COUNTIF($C$17:C67,Tabella24[[#This Row],[Cartella2]])=1,"X","")</f>
        <v/>
      </c>
      <c r="O67" s="14" t="str">
        <f>+IFERROR(+Tabella24[[#This Row],[IMPORTO VERSATO]]/SUMIF(DATI!$B:$B,Tabella24[[#This Row],[Cartella2]],DATI!$M:$M)*SUMIF(DATI!$B:$B,Tabella24[[#This Row],[Cartella2]],DATI!$K:$K),"")</f>
        <v/>
      </c>
    </row>
    <row r="68" spans="2:15" x14ac:dyDescent="0.45">
      <c r="B68" s="27"/>
      <c r="C68" s="140" t="e">
        <f>+IF(Tabella24[[#This Row],[INS CARTELLA]]="",C67,+VLOOKUP(Tabella24[[#This Row],[INS CARTELLA]],Tabella1[[NUMERO CARTELLA]:[IMPOSTE]],1,0))</f>
        <v>#N/A</v>
      </c>
      <c r="D68" s="1"/>
      <c r="E68" s="15"/>
      <c r="F68" s="16"/>
      <c r="G68" s="14" t="str">
        <f>+IFERROR(+Tabella24[[#This Row],[IMPORTO VERSATO]]/SUMIF(DATI!B:B,Tabella24[[#This Row],[Cartella2]],DATI!M:M)*SUMIF(DATI!B:B,Tabella24[[#This Row],[Cartella2]],DATI!E:E),"")</f>
        <v/>
      </c>
      <c r="H68" s="14" t="str">
        <f>+IFERROR(+Tabella24[[#This Row],[IMPORTO VERSATO]]/SUMIF(DATI!$B:$B,Tabella24[[#This Row],[Cartella2]],DATI!$M:$M)*SUMIF(DATI!$B:$B,Tabella24[[#This Row],[Cartella2]],DATI!$F:$F),"")</f>
        <v/>
      </c>
      <c r="I68" s="19" t="str">
        <f>+IFERROR(+Tabella24[[#This Row],[IMPORTO VERSATO]]/SUMIF(DATI!$B:$B,Tabella24[[#This Row],[Cartella2]],DATI!$M:$M)*SUMIF(DATI!$B:$B,Tabella24[[#This Row],[Cartella2]],DATI!$G:$G),"")</f>
        <v/>
      </c>
      <c r="J68" s="19" t="str">
        <f>+IFERROR(+Tabella24[[#This Row],[IMPORTO VERSATO]]/SUMIF(DATI!$B:$B,Tabella24[[#This Row],[Cartella2]],DATI!$M:$M)*SUMIF(DATI!$B:$B,Tabella24[[#This Row],[Cartella2]],DATI!$H:$H),"")</f>
        <v/>
      </c>
      <c r="K68" s="19" t="str">
        <f>+IFERROR(+Tabella24[[#This Row],[IMPORTO VERSATO]]/SUMIF(DATI!$B:$B,Tabella24[[#This Row],[Cartella2]],DATI!$M:$M)*SUMIF(DATI!$B:$B,Tabella24[[#This Row],[Cartella2]],DATI!$I:$I),"")</f>
        <v/>
      </c>
      <c r="L68" s="19" t="str">
        <f>+IFERROR(+Tabella24[[#This Row],[IMPORTO VERSATO]]/SUMIF(DATI!$B:$B,Tabella24[[#This Row],[Cartella2]],DATI!$M:$M)*SUMIF(DATI!$B:$B,Tabella24[[#This Row],[Cartella2]],DATI!$J:$J),"")</f>
        <v/>
      </c>
      <c r="M68" s="14" t="str">
        <f>+IFERROR(+Tabella24[[#This Row],[IMPORTO VERSATO]]/SUMIF(DATI!$B:$B,Tabella24[[#This Row],[Cartella2]],DATI!$M:$M)*SUMIF(DATI!$B:$B,Tabella24[[#This Row],[Cartella2]],DATI!$L:$L),"")</f>
        <v/>
      </c>
      <c r="N68" s="6" t="str">
        <f>+IF(COUNTIF($C$17:C68,Tabella24[[#This Row],[Cartella2]])=1,"X","")</f>
        <v/>
      </c>
      <c r="O68" s="14" t="str">
        <f>+IFERROR(+Tabella24[[#This Row],[IMPORTO VERSATO]]/SUMIF(DATI!$B:$B,Tabella24[[#This Row],[Cartella2]],DATI!$M:$M)*SUMIF(DATI!$B:$B,Tabella24[[#This Row],[Cartella2]],DATI!$K:$K),"")</f>
        <v/>
      </c>
    </row>
    <row r="69" spans="2:15" x14ac:dyDescent="0.45">
      <c r="B69" s="27"/>
      <c r="C69" s="140" t="e">
        <f>+IF(Tabella24[[#This Row],[INS CARTELLA]]="",C68,+VLOOKUP(Tabella24[[#This Row],[INS CARTELLA]],Tabella1[[NUMERO CARTELLA]:[IMPOSTE]],1,0))</f>
        <v>#N/A</v>
      </c>
      <c r="D69" s="1"/>
      <c r="E69" s="15"/>
      <c r="F69" s="16"/>
      <c r="G69" s="14" t="str">
        <f>+IFERROR(+Tabella24[[#This Row],[IMPORTO VERSATO]]/SUMIF(DATI!B:B,Tabella24[[#This Row],[Cartella2]],DATI!M:M)*SUMIF(DATI!B:B,Tabella24[[#This Row],[Cartella2]],DATI!E:E),"")</f>
        <v/>
      </c>
      <c r="H69" s="14" t="str">
        <f>+IFERROR(+Tabella24[[#This Row],[IMPORTO VERSATO]]/SUMIF(DATI!$B:$B,Tabella24[[#This Row],[Cartella2]],DATI!$M:$M)*SUMIF(DATI!$B:$B,Tabella24[[#This Row],[Cartella2]],DATI!$F:$F),"")</f>
        <v/>
      </c>
      <c r="I69" s="19" t="str">
        <f>+IFERROR(+Tabella24[[#This Row],[IMPORTO VERSATO]]/SUMIF(DATI!$B:$B,Tabella24[[#This Row],[Cartella2]],DATI!$M:$M)*SUMIF(DATI!$B:$B,Tabella24[[#This Row],[Cartella2]],DATI!$G:$G),"")</f>
        <v/>
      </c>
      <c r="J69" s="19" t="str">
        <f>+IFERROR(+Tabella24[[#This Row],[IMPORTO VERSATO]]/SUMIF(DATI!$B:$B,Tabella24[[#This Row],[Cartella2]],DATI!$M:$M)*SUMIF(DATI!$B:$B,Tabella24[[#This Row],[Cartella2]],DATI!$H:$H),"")</f>
        <v/>
      </c>
      <c r="K69" s="19" t="str">
        <f>+IFERROR(+Tabella24[[#This Row],[IMPORTO VERSATO]]/SUMIF(DATI!$B:$B,Tabella24[[#This Row],[Cartella2]],DATI!$M:$M)*SUMIF(DATI!$B:$B,Tabella24[[#This Row],[Cartella2]],DATI!$I:$I),"")</f>
        <v/>
      </c>
      <c r="L69" s="19" t="str">
        <f>+IFERROR(+Tabella24[[#This Row],[IMPORTO VERSATO]]/SUMIF(DATI!$B:$B,Tabella24[[#This Row],[Cartella2]],DATI!$M:$M)*SUMIF(DATI!$B:$B,Tabella24[[#This Row],[Cartella2]],DATI!$J:$J),"")</f>
        <v/>
      </c>
      <c r="M69" s="14" t="str">
        <f>+IFERROR(+Tabella24[[#This Row],[IMPORTO VERSATO]]/SUMIF(DATI!$B:$B,Tabella24[[#This Row],[Cartella2]],DATI!$M:$M)*SUMIF(DATI!$B:$B,Tabella24[[#This Row],[Cartella2]],DATI!$L:$L),"")</f>
        <v/>
      </c>
      <c r="N69" s="6" t="str">
        <f>+IF(COUNTIF($C$17:C69,Tabella24[[#This Row],[Cartella2]])=1,"X","")</f>
        <v/>
      </c>
      <c r="O69" s="14" t="str">
        <f>+IFERROR(+Tabella24[[#This Row],[IMPORTO VERSATO]]/SUMIF(DATI!$B:$B,Tabella24[[#This Row],[Cartella2]],DATI!$M:$M)*SUMIF(DATI!$B:$B,Tabella24[[#This Row],[Cartella2]],DATI!$K:$K),"")</f>
        <v/>
      </c>
    </row>
    <row r="70" spans="2:15" x14ac:dyDescent="0.45">
      <c r="B70" s="27"/>
      <c r="C70" s="140" t="e">
        <f>+IF(Tabella24[[#This Row],[INS CARTELLA]]="",C69,+VLOOKUP(Tabella24[[#This Row],[INS CARTELLA]],Tabella1[[NUMERO CARTELLA]:[IMPOSTE]],1,0))</f>
        <v>#N/A</v>
      </c>
      <c r="D70" s="1"/>
      <c r="E70" s="15"/>
      <c r="F70" s="16"/>
      <c r="G70" s="14" t="str">
        <f>+IFERROR(+Tabella24[[#This Row],[IMPORTO VERSATO]]/SUMIF(DATI!B:B,Tabella24[[#This Row],[Cartella2]],DATI!M:M)*SUMIF(DATI!B:B,Tabella24[[#This Row],[Cartella2]],DATI!E:E),"")</f>
        <v/>
      </c>
      <c r="H70" s="14" t="str">
        <f>+IFERROR(+Tabella24[[#This Row],[IMPORTO VERSATO]]/SUMIF(DATI!$B:$B,Tabella24[[#This Row],[Cartella2]],DATI!$M:$M)*SUMIF(DATI!$B:$B,Tabella24[[#This Row],[Cartella2]],DATI!$F:$F),"")</f>
        <v/>
      </c>
      <c r="I70" s="19" t="str">
        <f>+IFERROR(+Tabella24[[#This Row],[IMPORTO VERSATO]]/SUMIF(DATI!$B:$B,Tabella24[[#This Row],[Cartella2]],DATI!$M:$M)*SUMIF(DATI!$B:$B,Tabella24[[#This Row],[Cartella2]],DATI!$G:$G),"")</f>
        <v/>
      </c>
      <c r="J70" s="19" t="str">
        <f>+IFERROR(+Tabella24[[#This Row],[IMPORTO VERSATO]]/SUMIF(DATI!$B:$B,Tabella24[[#This Row],[Cartella2]],DATI!$M:$M)*SUMIF(DATI!$B:$B,Tabella24[[#This Row],[Cartella2]],DATI!$H:$H),"")</f>
        <v/>
      </c>
      <c r="K70" s="19" t="str">
        <f>+IFERROR(+Tabella24[[#This Row],[IMPORTO VERSATO]]/SUMIF(DATI!$B:$B,Tabella24[[#This Row],[Cartella2]],DATI!$M:$M)*SUMIF(DATI!$B:$B,Tabella24[[#This Row],[Cartella2]],DATI!$I:$I),"")</f>
        <v/>
      </c>
      <c r="L70" s="19" t="str">
        <f>+IFERROR(+Tabella24[[#This Row],[IMPORTO VERSATO]]/SUMIF(DATI!$B:$B,Tabella24[[#This Row],[Cartella2]],DATI!$M:$M)*SUMIF(DATI!$B:$B,Tabella24[[#This Row],[Cartella2]],DATI!$J:$J),"")</f>
        <v/>
      </c>
      <c r="M70" s="14" t="str">
        <f>+IFERROR(+Tabella24[[#This Row],[IMPORTO VERSATO]]/SUMIF(DATI!$B:$B,Tabella24[[#This Row],[Cartella2]],DATI!$M:$M)*SUMIF(DATI!$B:$B,Tabella24[[#This Row],[Cartella2]],DATI!$L:$L),"")</f>
        <v/>
      </c>
      <c r="N70" s="6" t="str">
        <f>+IF(COUNTIF($C$17:C70,Tabella24[[#This Row],[Cartella2]])=1,"X","")</f>
        <v/>
      </c>
      <c r="O70" s="14" t="str">
        <f>+IFERROR(+Tabella24[[#This Row],[IMPORTO VERSATO]]/SUMIF(DATI!$B:$B,Tabella24[[#This Row],[Cartella2]],DATI!$M:$M)*SUMIF(DATI!$B:$B,Tabella24[[#This Row],[Cartella2]],DATI!$K:$K),"")</f>
        <v/>
      </c>
    </row>
    <row r="71" spans="2:15" x14ac:dyDescent="0.45">
      <c r="B71" s="27"/>
      <c r="C71" s="140" t="e">
        <f>+IF(Tabella24[[#This Row],[INS CARTELLA]]="",C70,+VLOOKUP(Tabella24[[#This Row],[INS CARTELLA]],Tabella1[[NUMERO CARTELLA]:[IMPOSTE]],1,0))</f>
        <v>#N/A</v>
      </c>
      <c r="D71" s="1"/>
      <c r="E71" s="15"/>
      <c r="F71" s="16"/>
      <c r="G71" s="14" t="str">
        <f>+IFERROR(+Tabella24[[#This Row],[IMPORTO VERSATO]]/SUMIF(DATI!B:B,Tabella24[[#This Row],[Cartella2]],DATI!M:M)*SUMIF(DATI!B:B,Tabella24[[#This Row],[Cartella2]],DATI!E:E),"")</f>
        <v/>
      </c>
      <c r="H71" s="14" t="str">
        <f>+IFERROR(+Tabella24[[#This Row],[IMPORTO VERSATO]]/SUMIF(DATI!$B:$B,Tabella24[[#This Row],[Cartella2]],DATI!$M:$M)*SUMIF(DATI!$B:$B,Tabella24[[#This Row],[Cartella2]],DATI!$F:$F),"")</f>
        <v/>
      </c>
      <c r="I71" s="19" t="str">
        <f>+IFERROR(+Tabella24[[#This Row],[IMPORTO VERSATO]]/SUMIF(DATI!$B:$B,Tabella24[[#This Row],[Cartella2]],DATI!$M:$M)*SUMIF(DATI!$B:$B,Tabella24[[#This Row],[Cartella2]],DATI!$G:$G),"")</f>
        <v/>
      </c>
      <c r="J71" s="19" t="str">
        <f>+IFERROR(+Tabella24[[#This Row],[IMPORTO VERSATO]]/SUMIF(DATI!$B:$B,Tabella24[[#This Row],[Cartella2]],DATI!$M:$M)*SUMIF(DATI!$B:$B,Tabella24[[#This Row],[Cartella2]],DATI!$H:$H),"")</f>
        <v/>
      </c>
      <c r="K71" s="19" t="str">
        <f>+IFERROR(+Tabella24[[#This Row],[IMPORTO VERSATO]]/SUMIF(DATI!$B:$B,Tabella24[[#This Row],[Cartella2]],DATI!$M:$M)*SUMIF(DATI!$B:$B,Tabella24[[#This Row],[Cartella2]],DATI!$I:$I),"")</f>
        <v/>
      </c>
      <c r="L71" s="19" t="str">
        <f>+IFERROR(+Tabella24[[#This Row],[IMPORTO VERSATO]]/SUMIF(DATI!$B:$B,Tabella24[[#This Row],[Cartella2]],DATI!$M:$M)*SUMIF(DATI!$B:$B,Tabella24[[#This Row],[Cartella2]],DATI!$J:$J),"")</f>
        <v/>
      </c>
      <c r="M71" s="14" t="str">
        <f>+IFERROR(+Tabella24[[#This Row],[IMPORTO VERSATO]]/SUMIF(DATI!$B:$B,Tabella24[[#This Row],[Cartella2]],DATI!$M:$M)*SUMIF(DATI!$B:$B,Tabella24[[#This Row],[Cartella2]],DATI!$L:$L),"")</f>
        <v/>
      </c>
      <c r="N71" s="6" t="str">
        <f>+IF(COUNTIF($C$17:C71,Tabella24[[#This Row],[Cartella2]])=1,"X","")</f>
        <v/>
      </c>
      <c r="O71" s="14" t="str">
        <f>+IFERROR(+Tabella24[[#This Row],[IMPORTO VERSATO]]/SUMIF(DATI!$B:$B,Tabella24[[#This Row],[Cartella2]],DATI!$M:$M)*SUMIF(DATI!$B:$B,Tabella24[[#This Row],[Cartella2]],DATI!$K:$K),"")</f>
        <v/>
      </c>
    </row>
    <row r="72" spans="2:15" x14ac:dyDescent="0.45">
      <c r="B72" s="27"/>
      <c r="C72" s="140" t="e">
        <f>+IF(Tabella24[[#This Row],[INS CARTELLA]]="",C71,+VLOOKUP(Tabella24[[#This Row],[INS CARTELLA]],Tabella1[[NUMERO CARTELLA]:[IMPOSTE]],1,0))</f>
        <v>#N/A</v>
      </c>
      <c r="D72" s="1"/>
      <c r="E72" s="15"/>
      <c r="F72" s="16"/>
      <c r="G72" s="14" t="str">
        <f>+IFERROR(+Tabella24[[#This Row],[IMPORTO VERSATO]]/SUMIF(DATI!B:B,Tabella24[[#This Row],[Cartella2]],DATI!M:M)*SUMIF(DATI!B:B,Tabella24[[#This Row],[Cartella2]],DATI!E:E),"")</f>
        <v/>
      </c>
      <c r="H72" s="14" t="str">
        <f>+IFERROR(+Tabella24[[#This Row],[IMPORTO VERSATO]]/SUMIF(DATI!$B:$B,Tabella24[[#This Row],[Cartella2]],DATI!$M:$M)*SUMIF(DATI!$B:$B,Tabella24[[#This Row],[Cartella2]],DATI!$F:$F),"")</f>
        <v/>
      </c>
      <c r="I72" s="19" t="str">
        <f>+IFERROR(+Tabella24[[#This Row],[IMPORTO VERSATO]]/SUMIF(DATI!$B:$B,Tabella24[[#This Row],[Cartella2]],DATI!$M:$M)*SUMIF(DATI!$B:$B,Tabella24[[#This Row],[Cartella2]],DATI!$G:$G),"")</f>
        <v/>
      </c>
      <c r="J72" s="19" t="str">
        <f>+IFERROR(+Tabella24[[#This Row],[IMPORTO VERSATO]]/SUMIF(DATI!$B:$B,Tabella24[[#This Row],[Cartella2]],DATI!$M:$M)*SUMIF(DATI!$B:$B,Tabella24[[#This Row],[Cartella2]],DATI!$H:$H),"")</f>
        <v/>
      </c>
      <c r="K72" s="19" t="str">
        <f>+IFERROR(+Tabella24[[#This Row],[IMPORTO VERSATO]]/SUMIF(DATI!$B:$B,Tabella24[[#This Row],[Cartella2]],DATI!$M:$M)*SUMIF(DATI!$B:$B,Tabella24[[#This Row],[Cartella2]],DATI!$I:$I),"")</f>
        <v/>
      </c>
      <c r="L72" s="19" t="str">
        <f>+IFERROR(+Tabella24[[#This Row],[IMPORTO VERSATO]]/SUMIF(DATI!$B:$B,Tabella24[[#This Row],[Cartella2]],DATI!$M:$M)*SUMIF(DATI!$B:$B,Tabella24[[#This Row],[Cartella2]],DATI!$J:$J),"")</f>
        <v/>
      </c>
      <c r="M72" s="14" t="str">
        <f>+IFERROR(+Tabella24[[#This Row],[IMPORTO VERSATO]]/SUMIF(DATI!$B:$B,Tabella24[[#This Row],[Cartella2]],DATI!$M:$M)*SUMIF(DATI!$B:$B,Tabella24[[#This Row],[Cartella2]],DATI!$L:$L),"")</f>
        <v/>
      </c>
      <c r="N72" s="6" t="str">
        <f>+IF(COUNTIF($C$17:C72,Tabella24[[#This Row],[Cartella2]])=1,"X","")</f>
        <v/>
      </c>
      <c r="O72" s="14" t="str">
        <f>+IFERROR(+Tabella24[[#This Row],[IMPORTO VERSATO]]/SUMIF(DATI!$B:$B,Tabella24[[#This Row],[Cartella2]],DATI!$M:$M)*SUMIF(DATI!$B:$B,Tabella24[[#This Row],[Cartella2]],DATI!$K:$K),"")</f>
        <v/>
      </c>
    </row>
    <row r="73" spans="2:15" x14ac:dyDescent="0.45">
      <c r="B73" s="27"/>
      <c r="C73" s="140" t="e">
        <f>+IF(Tabella24[[#This Row],[INS CARTELLA]]="",C72,+VLOOKUP(Tabella24[[#This Row],[INS CARTELLA]],Tabella1[[NUMERO CARTELLA]:[IMPOSTE]],1,0))</f>
        <v>#N/A</v>
      </c>
      <c r="D73" s="1"/>
      <c r="E73" s="15"/>
      <c r="F73" s="16"/>
      <c r="G73" s="14" t="str">
        <f>+IFERROR(+Tabella24[[#This Row],[IMPORTO VERSATO]]/SUMIF(DATI!B:B,Tabella24[[#This Row],[Cartella2]],DATI!M:M)*SUMIF(DATI!B:B,Tabella24[[#This Row],[Cartella2]],DATI!E:E),"")</f>
        <v/>
      </c>
      <c r="H73" s="14" t="str">
        <f>+IFERROR(+Tabella24[[#This Row],[IMPORTO VERSATO]]/SUMIF(DATI!$B:$B,Tabella24[[#This Row],[Cartella2]],DATI!$M:$M)*SUMIF(DATI!$B:$B,Tabella24[[#This Row],[Cartella2]],DATI!$F:$F),"")</f>
        <v/>
      </c>
      <c r="I73" s="19" t="str">
        <f>+IFERROR(+Tabella24[[#This Row],[IMPORTO VERSATO]]/SUMIF(DATI!$B:$B,Tabella24[[#This Row],[Cartella2]],DATI!$M:$M)*SUMIF(DATI!$B:$B,Tabella24[[#This Row],[Cartella2]],DATI!$G:$G),"")</f>
        <v/>
      </c>
      <c r="J73" s="19" t="str">
        <f>+IFERROR(+Tabella24[[#This Row],[IMPORTO VERSATO]]/SUMIF(DATI!$B:$B,Tabella24[[#This Row],[Cartella2]],DATI!$M:$M)*SUMIF(DATI!$B:$B,Tabella24[[#This Row],[Cartella2]],DATI!$H:$H),"")</f>
        <v/>
      </c>
      <c r="K73" s="19" t="str">
        <f>+IFERROR(+Tabella24[[#This Row],[IMPORTO VERSATO]]/SUMIF(DATI!$B:$B,Tabella24[[#This Row],[Cartella2]],DATI!$M:$M)*SUMIF(DATI!$B:$B,Tabella24[[#This Row],[Cartella2]],DATI!$I:$I),"")</f>
        <v/>
      </c>
      <c r="L73" s="19" t="str">
        <f>+IFERROR(+Tabella24[[#This Row],[IMPORTO VERSATO]]/SUMIF(DATI!$B:$B,Tabella24[[#This Row],[Cartella2]],DATI!$M:$M)*SUMIF(DATI!$B:$B,Tabella24[[#This Row],[Cartella2]],DATI!$J:$J),"")</f>
        <v/>
      </c>
      <c r="M73" s="14" t="str">
        <f>+IFERROR(+Tabella24[[#This Row],[IMPORTO VERSATO]]/SUMIF(DATI!$B:$B,Tabella24[[#This Row],[Cartella2]],DATI!$M:$M)*SUMIF(DATI!$B:$B,Tabella24[[#This Row],[Cartella2]],DATI!$L:$L),"")</f>
        <v/>
      </c>
      <c r="N73" s="6" t="str">
        <f>+IF(COUNTIF($C$17:C73,Tabella24[[#This Row],[Cartella2]])=1,"X","")</f>
        <v/>
      </c>
      <c r="O73" s="14" t="str">
        <f>+IFERROR(+Tabella24[[#This Row],[IMPORTO VERSATO]]/SUMIF(DATI!$B:$B,Tabella24[[#This Row],[Cartella2]],DATI!$M:$M)*SUMIF(DATI!$B:$B,Tabella24[[#This Row],[Cartella2]],DATI!$K:$K),"")</f>
        <v/>
      </c>
    </row>
    <row r="74" spans="2:15" x14ac:dyDescent="0.45">
      <c r="B74" s="27"/>
      <c r="C74" s="140" t="e">
        <f>+IF(Tabella24[[#This Row],[INS CARTELLA]]="",C73,+VLOOKUP(Tabella24[[#This Row],[INS CARTELLA]],Tabella1[[NUMERO CARTELLA]:[IMPOSTE]],1,0))</f>
        <v>#N/A</v>
      </c>
      <c r="D74" s="1"/>
      <c r="E74" s="15"/>
      <c r="F74" s="16"/>
      <c r="G74" s="14" t="str">
        <f>+IFERROR(+Tabella24[[#This Row],[IMPORTO VERSATO]]/SUMIF(DATI!B:B,Tabella24[[#This Row],[Cartella2]],DATI!M:M)*SUMIF(DATI!B:B,Tabella24[[#This Row],[Cartella2]],DATI!E:E),"")</f>
        <v/>
      </c>
      <c r="H74" s="14" t="str">
        <f>+IFERROR(+Tabella24[[#This Row],[IMPORTO VERSATO]]/SUMIF(DATI!$B:$B,Tabella24[[#This Row],[Cartella2]],DATI!$M:$M)*SUMIF(DATI!$B:$B,Tabella24[[#This Row],[Cartella2]],DATI!$F:$F),"")</f>
        <v/>
      </c>
      <c r="I74" s="19" t="str">
        <f>+IFERROR(+Tabella24[[#This Row],[IMPORTO VERSATO]]/SUMIF(DATI!$B:$B,Tabella24[[#This Row],[Cartella2]],DATI!$M:$M)*SUMIF(DATI!$B:$B,Tabella24[[#This Row],[Cartella2]],DATI!$G:$G),"")</f>
        <v/>
      </c>
      <c r="J74" s="19" t="str">
        <f>+IFERROR(+Tabella24[[#This Row],[IMPORTO VERSATO]]/SUMIF(DATI!$B:$B,Tabella24[[#This Row],[Cartella2]],DATI!$M:$M)*SUMIF(DATI!$B:$B,Tabella24[[#This Row],[Cartella2]],DATI!$H:$H),"")</f>
        <v/>
      </c>
      <c r="K74" s="19" t="str">
        <f>+IFERROR(+Tabella24[[#This Row],[IMPORTO VERSATO]]/SUMIF(DATI!$B:$B,Tabella24[[#This Row],[Cartella2]],DATI!$M:$M)*SUMIF(DATI!$B:$B,Tabella24[[#This Row],[Cartella2]],DATI!$I:$I),"")</f>
        <v/>
      </c>
      <c r="L74" s="19" t="str">
        <f>+IFERROR(+Tabella24[[#This Row],[IMPORTO VERSATO]]/SUMIF(DATI!$B:$B,Tabella24[[#This Row],[Cartella2]],DATI!$M:$M)*SUMIF(DATI!$B:$B,Tabella24[[#This Row],[Cartella2]],DATI!$J:$J),"")</f>
        <v/>
      </c>
      <c r="M74" s="14" t="str">
        <f>+IFERROR(+Tabella24[[#This Row],[IMPORTO VERSATO]]/SUMIF(DATI!$B:$B,Tabella24[[#This Row],[Cartella2]],DATI!$M:$M)*SUMIF(DATI!$B:$B,Tabella24[[#This Row],[Cartella2]],DATI!$L:$L),"")</f>
        <v/>
      </c>
      <c r="N74" s="6" t="str">
        <f>+IF(COUNTIF($C$17:C74,Tabella24[[#This Row],[Cartella2]])=1,"X","")</f>
        <v/>
      </c>
      <c r="O74" s="14" t="str">
        <f>+IFERROR(+Tabella24[[#This Row],[IMPORTO VERSATO]]/SUMIF(DATI!$B:$B,Tabella24[[#This Row],[Cartella2]],DATI!$M:$M)*SUMIF(DATI!$B:$B,Tabella24[[#This Row],[Cartella2]],DATI!$K:$K),"")</f>
        <v/>
      </c>
    </row>
    <row r="75" spans="2:15" x14ac:dyDescent="0.45">
      <c r="B75" s="27"/>
      <c r="C75" s="140" t="e">
        <f>+IF(Tabella24[[#This Row],[INS CARTELLA]]="",C74,+VLOOKUP(Tabella24[[#This Row],[INS CARTELLA]],Tabella1[[NUMERO CARTELLA]:[IMPOSTE]],1,0))</f>
        <v>#N/A</v>
      </c>
      <c r="D75" s="1"/>
      <c r="E75" s="15"/>
      <c r="F75" s="16"/>
      <c r="G75" s="14" t="str">
        <f>+IFERROR(+Tabella24[[#This Row],[IMPORTO VERSATO]]/SUMIF(DATI!B:B,Tabella24[[#This Row],[Cartella2]],DATI!M:M)*SUMIF(DATI!B:B,Tabella24[[#This Row],[Cartella2]],DATI!E:E),"")</f>
        <v/>
      </c>
      <c r="H75" s="14" t="str">
        <f>+IFERROR(+Tabella24[[#This Row],[IMPORTO VERSATO]]/SUMIF(DATI!$B:$B,Tabella24[[#This Row],[Cartella2]],DATI!$M:$M)*SUMIF(DATI!$B:$B,Tabella24[[#This Row],[Cartella2]],DATI!$F:$F),"")</f>
        <v/>
      </c>
      <c r="I75" s="19" t="str">
        <f>+IFERROR(+Tabella24[[#This Row],[IMPORTO VERSATO]]/SUMIF(DATI!$B:$B,Tabella24[[#This Row],[Cartella2]],DATI!$M:$M)*SUMIF(DATI!$B:$B,Tabella24[[#This Row],[Cartella2]],DATI!$G:$G),"")</f>
        <v/>
      </c>
      <c r="J75" s="19" t="str">
        <f>+IFERROR(+Tabella24[[#This Row],[IMPORTO VERSATO]]/SUMIF(DATI!$B:$B,Tabella24[[#This Row],[Cartella2]],DATI!$M:$M)*SUMIF(DATI!$B:$B,Tabella24[[#This Row],[Cartella2]],DATI!$H:$H),"")</f>
        <v/>
      </c>
      <c r="K75" s="19" t="str">
        <f>+IFERROR(+Tabella24[[#This Row],[IMPORTO VERSATO]]/SUMIF(DATI!$B:$B,Tabella24[[#This Row],[Cartella2]],DATI!$M:$M)*SUMIF(DATI!$B:$B,Tabella24[[#This Row],[Cartella2]],DATI!$I:$I),"")</f>
        <v/>
      </c>
      <c r="L75" s="19" t="str">
        <f>+IFERROR(+Tabella24[[#This Row],[IMPORTO VERSATO]]/SUMIF(DATI!$B:$B,Tabella24[[#This Row],[Cartella2]],DATI!$M:$M)*SUMIF(DATI!$B:$B,Tabella24[[#This Row],[Cartella2]],DATI!$J:$J),"")</f>
        <v/>
      </c>
      <c r="M75" s="14" t="str">
        <f>+IFERROR(+Tabella24[[#This Row],[IMPORTO VERSATO]]/SUMIF(DATI!$B:$B,Tabella24[[#This Row],[Cartella2]],DATI!$M:$M)*SUMIF(DATI!$B:$B,Tabella24[[#This Row],[Cartella2]],DATI!$L:$L),"")</f>
        <v/>
      </c>
      <c r="N75" s="6" t="str">
        <f>+IF(COUNTIF($C$17:C75,Tabella24[[#This Row],[Cartella2]])=1,"X","")</f>
        <v/>
      </c>
      <c r="O75" s="14" t="str">
        <f>+IFERROR(+Tabella24[[#This Row],[IMPORTO VERSATO]]/SUMIF(DATI!$B:$B,Tabella24[[#This Row],[Cartella2]],DATI!$M:$M)*SUMIF(DATI!$B:$B,Tabella24[[#This Row],[Cartella2]],DATI!$K:$K),"")</f>
        <v/>
      </c>
    </row>
    <row r="76" spans="2:15" x14ac:dyDescent="0.45">
      <c r="B76" s="27"/>
      <c r="C76" s="140" t="e">
        <f>+IF(Tabella24[[#This Row],[INS CARTELLA]]="",C75,+VLOOKUP(Tabella24[[#This Row],[INS CARTELLA]],Tabella1[[NUMERO CARTELLA]:[IMPOSTE]],1,0))</f>
        <v>#N/A</v>
      </c>
      <c r="D76" s="1"/>
      <c r="E76" s="15"/>
      <c r="F76" s="16"/>
      <c r="G76" s="14" t="str">
        <f>+IFERROR(+Tabella24[[#This Row],[IMPORTO VERSATO]]/SUMIF(DATI!B:B,Tabella24[[#This Row],[Cartella2]],DATI!M:M)*SUMIF(DATI!B:B,Tabella24[[#This Row],[Cartella2]],DATI!E:E),"")</f>
        <v/>
      </c>
      <c r="H76" s="14" t="str">
        <f>+IFERROR(+Tabella24[[#This Row],[IMPORTO VERSATO]]/SUMIF(DATI!$B:$B,Tabella24[[#This Row],[Cartella2]],DATI!$M:$M)*SUMIF(DATI!$B:$B,Tabella24[[#This Row],[Cartella2]],DATI!$F:$F),"")</f>
        <v/>
      </c>
      <c r="I76" s="19" t="str">
        <f>+IFERROR(+Tabella24[[#This Row],[IMPORTO VERSATO]]/SUMIF(DATI!$B:$B,Tabella24[[#This Row],[Cartella2]],DATI!$M:$M)*SUMIF(DATI!$B:$B,Tabella24[[#This Row],[Cartella2]],DATI!$G:$G),"")</f>
        <v/>
      </c>
      <c r="J76" s="19" t="str">
        <f>+IFERROR(+Tabella24[[#This Row],[IMPORTO VERSATO]]/SUMIF(DATI!$B:$B,Tabella24[[#This Row],[Cartella2]],DATI!$M:$M)*SUMIF(DATI!$B:$B,Tabella24[[#This Row],[Cartella2]],DATI!$H:$H),"")</f>
        <v/>
      </c>
      <c r="K76" s="19" t="str">
        <f>+IFERROR(+Tabella24[[#This Row],[IMPORTO VERSATO]]/SUMIF(DATI!$B:$B,Tabella24[[#This Row],[Cartella2]],DATI!$M:$M)*SUMIF(DATI!$B:$B,Tabella24[[#This Row],[Cartella2]],DATI!$I:$I),"")</f>
        <v/>
      </c>
      <c r="L76" s="19" t="str">
        <f>+IFERROR(+Tabella24[[#This Row],[IMPORTO VERSATO]]/SUMIF(DATI!$B:$B,Tabella24[[#This Row],[Cartella2]],DATI!$M:$M)*SUMIF(DATI!$B:$B,Tabella24[[#This Row],[Cartella2]],DATI!$J:$J),"")</f>
        <v/>
      </c>
      <c r="M76" s="14" t="str">
        <f>+IFERROR(+Tabella24[[#This Row],[IMPORTO VERSATO]]/SUMIF(DATI!$B:$B,Tabella24[[#This Row],[Cartella2]],DATI!$M:$M)*SUMIF(DATI!$B:$B,Tabella24[[#This Row],[Cartella2]],DATI!$L:$L),"")</f>
        <v/>
      </c>
      <c r="N76" s="6" t="str">
        <f>+IF(COUNTIF($C$17:C76,Tabella24[[#This Row],[Cartella2]])=1,"X","")</f>
        <v/>
      </c>
      <c r="O76" s="14" t="str">
        <f>+IFERROR(+Tabella24[[#This Row],[IMPORTO VERSATO]]/SUMIF(DATI!$B:$B,Tabella24[[#This Row],[Cartella2]],DATI!$M:$M)*SUMIF(DATI!$B:$B,Tabella24[[#This Row],[Cartella2]],DATI!$K:$K),"")</f>
        <v/>
      </c>
    </row>
    <row r="77" spans="2:15" x14ac:dyDescent="0.45">
      <c r="B77" s="27"/>
      <c r="C77" s="140" t="e">
        <f>+IF(Tabella24[[#This Row],[INS CARTELLA]]="",C76,+VLOOKUP(Tabella24[[#This Row],[INS CARTELLA]],Tabella1[[NUMERO CARTELLA]:[IMPOSTE]],1,0))</f>
        <v>#N/A</v>
      </c>
      <c r="D77" s="1"/>
      <c r="E77" s="15"/>
      <c r="F77" s="16"/>
      <c r="G77" s="14" t="str">
        <f>+IFERROR(+Tabella24[[#This Row],[IMPORTO VERSATO]]/SUMIF(DATI!B:B,Tabella24[[#This Row],[Cartella2]],DATI!M:M)*SUMIF(DATI!B:B,Tabella24[[#This Row],[Cartella2]],DATI!E:E),"")</f>
        <v/>
      </c>
      <c r="H77" s="14" t="str">
        <f>+IFERROR(+Tabella24[[#This Row],[IMPORTO VERSATO]]/SUMIF(DATI!$B:$B,Tabella24[[#This Row],[Cartella2]],DATI!$M:$M)*SUMIF(DATI!$B:$B,Tabella24[[#This Row],[Cartella2]],DATI!$F:$F),"")</f>
        <v/>
      </c>
      <c r="I77" s="19" t="str">
        <f>+IFERROR(+Tabella24[[#This Row],[IMPORTO VERSATO]]/SUMIF(DATI!$B:$B,Tabella24[[#This Row],[Cartella2]],DATI!$M:$M)*SUMIF(DATI!$B:$B,Tabella24[[#This Row],[Cartella2]],DATI!$G:$G),"")</f>
        <v/>
      </c>
      <c r="J77" s="19" t="str">
        <f>+IFERROR(+Tabella24[[#This Row],[IMPORTO VERSATO]]/SUMIF(DATI!$B:$B,Tabella24[[#This Row],[Cartella2]],DATI!$M:$M)*SUMIF(DATI!$B:$B,Tabella24[[#This Row],[Cartella2]],DATI!$H:$H),"")</f>
        <v/>
      </c>
      <c r="K77" s="19" t="str">
        <f>+IFERROR(+Tabella24[[#This Row],[IMPORTO VERSATO]]/SUMIF(DATI!$B:$B,Tabella24[[#This Row],[Cartella2]],DATI!$M:$M)*SUMIF(DATI!$B:$B,Tabella24[[#This Row],[Cartella2]],DATI!$I:$I),"")</f>
        <v/>
      </c>
      <c r="L77" s="19" t="str">
        <f>+IFERROR(+Tabella24[[#This Row],[IMPORTO VERSATO]]/SUMIF(DATI!$B:$B,Tabella24[[#This Row],[Cartella2]],DATI!$M:$M)*SUMIF(DATI!$B:$B,Tabella24[[#This Row],[Cartella2]],DATI!$J:$J),"")</f>
        <v/>
      </c>
      <c r="M77" s="14" t="str">
        <f>+IFERROR(+Tabella24[[#This Row],[IMPORTO VERSATO]]/SUMIF(DATI!$B:$B,Tabella24[[#This Row],[Cartella2]],DATI!$M:$M)*SUMIF(DATI!$B:$B,Tabella24[[#This Row],[Cartella2]],DATI!$L:$L),"")</f>
        <v/>
      </c>
      <c r="N77" s="6" t="str">
        <f>+IF(COUNTIF($C$17:C77,Tabella24[[#This Row],[Cartella2]])=1,"X","")</f>
        <v/>
      </c>
      <c r="O77" s="14" t="str">
        <f>+IFERROR(+Tabella24[[#This Row],[IMPORTO VERSATO]]/SUMIF(DATI!$B:$B,Tabella24[[#This Row],[Cartella2]],DATI!$M:$M)*SUMIF(DATI!$B:$B,Tabella24[[#This Row],[Cartella2]],DATI!$K:$K),"")</f>
        <v/>
      </c>
    </row>
    <row r="78" spans="2:15" x14ac:dyDescent="0.45">
      <c r="B78" s="27"/>
      <c r="C78" s="140" t="e">
        <f>+IF(Tabella24[[#This Row],[INS CARTELLA]]="",C77,+VLOOKUP(Tabella24[[#This Row],[INS CARTELLA]],Tabella1[[NUMERO CARTELLA]:[IMPOSTE]],1,0))</f>
        <v>#N/A</v>
      </c>
      <c r="D78" s="1"/>
      <c r="E78" s="15"/>
      <c r="F78" s="16"/>
      <c r="G78" s="14" t="str">
        <f>+IFERROR(+Tabella24[[#This Row],[IMPORTO VERSATO]]/SUMIF(DATI!B:B,Tabella24[[#This Row],[Cartella2]],DATI!M:M)*SUMIF(DATI!B:B,Tabella24[[#This Row],[Cartella2]],DATI!E:E),"")</f>
        <v/>
      </c>
      <c r="H78" s="14" t="str">
        <f>+IFERROR(+Tabella24[[#This Row],[IMPORTO VERSATO]]/SUMIF(DATI!$B:$B,Tabella24[[#This Row],[Cartella2]],DATI!$M:$M)*SUMIF(DATI!$B:$B,Tabella24[[#This Row],[Cartella2]],DATI!$F:$F),"")</f>
        <v/>
      </c>
      <c r="I78" s="19" t="str">
        <f>+IFERROR(+Tabella24[[#This Row],[IMPORTO VERSATO]]/SUMIF(DATI!$B:$B,Tabella24[[#This Row],[Cartella2]],DATI!$M:$M)*SUMIF(DATI!$B:$B,Tabella24[[#This Row],[Cartella2]],DATI!$G:$G),"")</f>
        <v/>
      </c>
      <c r="J78" s="19" t="str">
        <f>+IFERROR(+Tabella24[[#This Row],[IMPORTO VERSATO]]/SUMIF(DATI!$B:$B,Tabella24[[#This Row],[Cartella2]],DATI!$M:$M)*SUMIF(DATI!$B:$B,Tabella24[[#This Row],[Cartella2]],DATI!$H:$H),"")</f>
        <v/>
      </c>
      <c r="K78" s="19" t="str">
        <f>+IFERROR(+Tabella24[[#This Row],[IMPORTO VERSATO]]/SUMIF(DATI!$B:$B,Tabella24[[#This Row],[Cartella2]],DATI!$M:$M)*SUMIF(DATI!$B:$B,Tabella24[[#This Row],[Cartella2]],DATI!$I:$I),"")</f>
        <v/>
      </c>
      <c r="L78" s="19" t="str">
        <f>+IFERROR(+Tabella24[[#This Row],[IMPORTO VERSATO]]/SUMIF(DATI!$B:$B,Tabella24[[#This Row],[Cartella2]],DATI!$M:$M)*SUMIF(DATI!$B:$B,Tabella24[[#This Row],[Cartella2]],DATI!$J:$J),"")</f>
        <v/>
      </c>
      <c r="M78" s="14" t="str">
        <f>+IFERROR(+Tabella24[[#This Row],[IMPORTO VERSATO]]/SUMIF(DATI!$B:$B,Tabella24[[#This Row],[Cartella2]],DATI!$M:$M)*SUMIF(DATI!$B:$B,Tabella24[[#This Row],[Cartella2]],DATI!$L:$L),"")</f>
        <v/>
      </c>
      <c r="N78" s="6" t="str">
        <f>+IF(COUNTIF($C$17:C78,Tabella24[[#This Row],[Cartella2]])=1,"X","")</f>
        <v/>
      </c>
      <c r="O78" s="14" t="str">
        <f>+IFERROR(+Tabella24[[#This Row],[IMPORTO VERSATO]]/SUMIF(DATI!$B:$B,Tabella24[[#This Row],[Cartella2]],DATI!$M:$M)*SUMIF(DATI!$B:$B,Tabella24[[#This Row],[Cartella2]],DATI!$K:$K),"")</f>
        <v/>
      </c>
    </row>
    <row r="79" spans="2:15" x14ac:dyDescent="0.45">
      <c r="B79" s="27"/>
      <c r="C79" s="140" t="e">
        <f>+IF(Tabella24[[#This Row],[INS CARTELLA]]="",C78,+VLOOKUP(Tabella24[[#This Row],[INS CARTELLA]],Tabella1[[NUMERO CARTELLA]:[IMPOSTE]],1,0))</f>
        <v>#N/A</v>
      </c>
      <c r="D79" s="1"/>
      <c r="E79" s="15"/>
      <c r="F79" s="16"/>
      <c r="G79" s="14" t="str">
        <f>+IFERROR(+Tabella24[[#This Row],[IMPORTO VERSATO]]/SUMIF(DATI!B:B,Tabella24[[#This Row],[Cartella2]],DATI!M:M)*SUMIF(DATI!B:B,Tabella24[[#This Row],[Cartella2]],DATI!E:E),"")</f>
        <v/>
      </c>
      <c r="H79" s="14" t="str">
        <f>+IFERROR(+Tabella24[[#This Row],[IMPORTO VERSATO]]/SUMIF(DATI!$B:$B,Tabella24[[#This Row],[Cartella2]],DATI!$M:$M)*SUMIF(DATI!$B:$B,Tabella24[[#This Row],[Cartella2]],DATI!$F:$F),"")</f>
        <v/>
      </c>
      <c r="I79" s="19" t="str">
        <f>+IFERROR(+Tabella24[[#This Row],[IMPORTO VERSATO]]/SUMIF(DATI!$B:$B,Tabella24[[#This Row],[Cartella2]],DATI!$M:$M)*SUMIF(DATI!$B:$B,Tabella24[[#This Row],[Cartella2]],DATI!$G:$G),"")</f>
        <v/>
      </c>
      <c r="J79" s="19" t="str">
        <f>+IFERROR(+Tabella24[[#This Row],[IMPORTO VERSATO]]/SUMIF(DATI!$B:$B,Tabella24[[#This Row],[Cartella2]],DATI!$M:$M)*SUMIF(DATI!$B:$B,Tabella24[[#This Row],[Cartella2]],DATI!$H:$H),"")</f>
        <v/>
      </c>
      <c r="K79" s="19" t="str">
        <f>+IFERROR(+Tabella24[[#This Row],[IMPORTO VERSATO]]/SUMIF(DATI!$B:$B,Tabella24[[#This Row],[Cartella2]],DATI!$M:$M)*SUMIF(DATI!$B:$B,Tabella24[[#This Row],[Cartella2]],DATI!$I:$I),"")</f>
        <v/>
      </c>
      <c r="L79" s="19" t="str">
        <f>+IFERROR(+Tabella24[[#This Row],[IMPORTO VERSATO]]/SUMIF(DATI!$B:$B,Tabella24[[#This Row],[Cartella2]],DATI!$M:$M)*SUMIF(DATI!$B:$B,Tabella24[[#This Row],[Cartella2]],DATI!$J:$J),"")</f>
        <v/>
      </c>
      <c r="M79" s="14" t="str">
        <f>+IFERROR(+Tabella24[[#This Row],[IMPORTO VERSATO]]/SUMIF(DATI!$B:$B,Tabella24[[#This Row],[Cartella2]],DATI!$M:$M)*SUMIF(DATI!$B:$B,Tabella24[[#This Row],[Cartella2]],DATI!$L:$L),"")</f>
        <v/>
      </c>
      <c r="N79" s="6" t="str">
        <f>+IF(COUNTIF($C$17:C79,Tabella24[[#This Row],[Cartella2]])=1,"X","")</f>
        <v/>
      </c>
      <c r="O79" s="14" t="str">
        <f>+IFERROR(+Tabella24[[#This Row],[IMPORTO VERSATO]]/SUMIF(DATI!$B:$B,Tabella24[[#This Row],[Cartella2]],DATI!$M:$M)*SUMIF(DATI!$B:$B,Tabella24[[#This Row],[Cartella2]],DATI!$K:$K),"")</f>
        <v/>
      </c>
    </row>
    <row r="80" spans="2:15" x14ac:dyDescent="0.45">
      <c r="B80" s="27"/>
      <c r="C80" s="140" t="e">
        <f>+IF(Tabella24[[#This Row],[INS CARTELLA]]="",C79,+VLOOKUP(Tabella24[[#This Row],[INS CARTELLA]],Tabella1[[NUMERO CARTELLA]:[IMPOSTE]],1,0))</f>
        <v>#N/A</v>
      </c>
      <c r="D80" s="1"/>
      <c r="E80" s="15"/>
      <c r="F80" s="16"/>
      <c r="G80" s="14" t="str">
        <f>+IFERROR(+Tabella24[[#This Row],[IMPORTO VERSATO]]/SUMIF(DATI!B:B,Tabella24[[#This Row],[Cartella2]],DATI!M:M)*SUMIF(DATI!B:B,Tabella24[[#This Row],[Cartella2]],DATI!E:E),"")</f>
        <v/>
      </c>
      <c r="H80" s="14" t="str">
        <f>+IFERROR(+Tabella24[[#This Row],[IMPORTO VERSATO]]/SUMIF(DATI!$B:$B,Tabella24[[#This Row],[Cartella2]],DATI!$M:$M)*SUMIF(DATI!$B:$B,Tabella24[[#This Row],[Cartella2]],DATI!$F:$F),"")</f>
        <v/>
      </c>
      <c r="I80" s="19" t="str">
        <f>+IFERROR(+Tabella24[[#This Row],[IMPORTO VERSATO]]/SUMIF(DATI!$B:$B,Tabella24[[#This Row],[Cartella2]],DATI!$M:$M)*SUMIF(DATI!$B:$B,Tabella24[[#This Row],[Cartella2]],DATI!$G:$G),"")</f>
        <v/>
      </c>
      <c r="J80" s="19" t="str">
        <f>+IFERROR(+Tabella24[[#This Row],[IMPORTO VERSATO]]/SUMIF(DATI!$B:$B,Tabella24[[#This Row],[Cartella2]],DATI!$M:$M)*SUMIF(DATI!$B:$B,Tabella24[[#This Row],[Cartella2]],DATI!$H:$H),"")</f>
        <v/>
      </c>
      <c r="K80" s="19" t="str">
        <f>+IFERROR(+Tabella24[[#This Row],[IMPORTO VERSATO]]/SUMIF(DATI!$B:$B,Tabella24[[#This Row],[Cartella2]],DATI!$M:$M)*SUMIF(DATI!$B:$B,Tabella24[[#This Row],[Cartella2]],DATI!$I:$I),"")</f>
        <v/>
      </c>
      <c r="L80" s="19" t="str">
        <f>+IFERROR(+Tabella24[[#This Row],[IMPORTO VERSATO]]/SUMIF(DATI!$B:$B,Tabella24[[#This Row],[Cartella2]],DATI!$M:$M)*SUMIF(DATI!$B:$B,Tabella24[[#This Row],[Cartella2]],DATI!$J:$J),"")</f>
        <v/>
      </c>
      <c r="M80" s="14" t="str">
        <f>+IFERROR(+Tabella24[[#This Row],[IMPORTO VERSATO]]/SUMIF(DATI!$B:$B,Tabella24[[#This Row],[Cartella2]],DATI!$M:$M)*SUMIF(DATI!$B:$B,Tabella24[[#This Row],[Cartella2]],DATI!$L:$L),"")</f>
        <v/>
      </c>
      <c r="N80" s="6" t="str">
        <f>+IF(COUNTIF($C$17:C80,Tabella24[[#This Row],[Cartella2]])=1,"X","")</f>
        <v/>
      </c>
      <c r="O80" s="14" t="str">
        <f>+IFERROR(+Tabella24[[#This Row],[IMPORTO VERSATO]]/SUMIF(DATI!$B:$B,Tabella24[[#This Row],[Cartella2]],DATI!$M:$M)*SUMIF(DATI!$B:$B,Tabella24[[#This Row],[Cartella2]],DATI!$K:$K),"")</f>
        <v/>
      </c>
    </row>
    <row r="81" spans="2:15" x14ac:dyDescent="0.45">
      <c r="B81" s="27"/>
      <c r="C81" s="140" t="e">
        <f>+IF(Tabella24[[#This Row],[INS CARTELLA]]="",C80,+VLOOKUP(Tabella24[[#This Row],[INS CARTELLA]],Tabella1[[NUMERO CARTELLA]:[IMPOSTE]],1,0))</f>
        <v>#N/A</v>
      </c>
      <c r="D81" s="1"/>
      <c r="E81" s="15"/>
      <c r="F81" s="16"/>
      <c r="G81" s="14" t="str">
        <f>+IFERROR(+Tabella24[[#This Row],[IMPORTO VERSATO]]/SUMIF(DATI!B:B,Tabella24[[#This Row],[Cartella2]],DATI!M:M)*SUMIF(DATI!B:B,Tabella24[[#This Row],[Cartella2]],DATI!E:E),"")</f>
        <v/>
      </c>
      <c r="H81" s="14" t="str">
        <f>+IFERROR(+Tabella24[[#This Row],[IMPORTO VERSATO]]/SUMIF(DATI!$B:$B,Tabella24[[#This Row],[Cartella2]],DATI!$M:$M)*SUMIF(DATI!$B:$B,Tabella24[[#This Row],[Cartella2]],DATI!$F:$F),"")</f>
        <v/>
      </c>
      <c r="I81" s="19" t="str">
        <f>+IFERROR(+Tabella24[[#This Row],[IMPORTO VERSATO]]/SUMIF(DATI!$B:$B,Tabella24[[#This Row],[Cartella2]],DATI!$M:$M)*SUMIF(DATI!$B:$B,Tabella24[[#This Row],[Cartella2]],DATI!$G:$G),"")</f>
        <v/>
      </c>
      <c r="J81" s="19" t="str">
        <f>+IFERROR(+Tabella24[[#This Row],[IMPORTO VERSATO]]/SUMIF(DATI!$B:$B,Tabella24[[#This Row],[Cartella2]],DATI!$M:$M)*SUMIF(DATI!$B:$B,Tabella24[[#This Row],[Cartella2]],DATI!$H:$H),"")</f>
        <v/>
      </c>
      <c r="K81" s="19" t="str">
        <f>+IFERROR(+Tabella24[[#This Row],[IMPORTO VERSATO]]/SUMIF(DATI!$B:$B,Tabella24[[#This Row],[Cartella2]],DATI!$M:$M)*SUMIF(DATI!$B:$B,Tabella24[[#This Row],[Cartella2]],DATI!$I:$I),"")</f>
        <v/>
      </c>
      <c r="L81" s="19" t="str">
        <f>+IFERROR(+Tabella24[[#This Row],[IMPORTO VERSATO]]/SUMIF(DATI!$B:$B,Tabella24[[#This Row],[Cartella2]],DATI!$M:$M)*SUMIF(DATI!$B:$B,Tabella24[[#This Row],[Cartella2]],DATI!$J:$J),"")</f>
        <v/>
      </c>
      <c r="M81" s="14" t="str">
        <f>+IFERROR(+Tabella24[[#This Row],[IMPORTO VERSATO]]/SUMIF(DATI!$B:$B,Tabella24[[#This Row],[Cartella2]],DATI!$M:$M)*SUMIF(DATI!$B:$B,Tabella24[[#This Row],[Cartella2]],DATI!$L:$L),"")</f>
        <v/>
      </c>
      <c r="N81" s="6" t="str">
        <f>+IF(COUNTIF($C$17:C81,Tabella24[[#This Row],[Cartella2]])=1,"X","")</f>
        <v/>
      </c>
      <c r="O81" s="14" t="str">
        <f>+IFERROR(+Tabella24[[#This Row],[IMPORTO VERSATO]]/SUMIF(DATI!$B:$B,Tabella24[[#This Row],[Cartella2]],DATI!$M:$M)*SUMIF(DATI!$B:$B,Tabella24[[#This Row],[Cartella2]],DATI!$K:$K),"")</f>
        <v/>
      </c>
    </row>
    <row r="82" spans="2:15" x14ac:dyDescent="0.45">
      <c r="B82" s="27"/>
      <c r="C82" s="140" t="e">
        <f>+IF(Tabella24[[#This Row],[INS CARTELLA]]="",C81,+VLOOKUP(Tabella24[[#This Row],[INS CARTELLA]],Tabella1[[NUMERO CARTELLA]:[IMPOSTE]],1,0))</f>
        <v>#N/A</v>
      </c>
      <c r="D82" s="1"/>
      <c r="E82" s="15"/>
      <c r="F82" s="16"/>
      <c r="G82" s="14" t="str">
        <f>+IFERROR(+Tabella24[[#This Row],[IMPORTO VERSATO]]/SUMIF(DATI!B:B,Tabella24[[#This Row],[Cartella2]],DATI!M:M)*SUMIF(DATI!B:B,Tabella24[[#This Row],[Cartella2]],DATI!E:E),"")</f>
        <v/>
      </c>
      <c r="H82" s="14" t="str">
        <f>+IFERROR(+Tabella24[[#This Row],[IMPORTO VERSATO]]/SUMIF(DATI!$B:$B,Tabella24[[#This Row],[Cartella2]],DATI!$M:$M)*SUMIF(DATI!$B:$B,Tabella24[[#This Row],[Cartella2]],DATI!$F:$F),"")</f>
        <v/>
      </c>
      <c r="I82" s="19" t="str">
        <f>+IFERROR(+Tabella24[[#This Row],[IMPORTO VERSATO]]/SUMIF(DATI!$B:$B,Tabella24[[#This Row],[Cartella2]],DATI!$M:$M)*SUMIF(DATI!$B:$B,Tabella24[[#This Row],[Cartella2]],DATI!$G:$G),"")</f>
        <v/>
      </c>
      <c r="J82" s="19" t="str">
        <f>+IFERROR(+Tabella24[[#This Row],[IMPORTO VERSATO]]/SUMIF(DATI!$B:$B,Tabella24[[#This Row],[Cartella2]],DATI!$M:$M)*SUMIF(DATI!$B:$B,Tabella24[[#This Row],[Cartella2]],DATI!$H:$H),"")</f>
        <v/>
      </c>
      <c r="K82" s="19" t="str">
        <f>+IFERROR(+Tabella24[[#This Row],[IMPORTO VERSATO]]/SUMIF(DATI!$B:$B,Tabella24[[#This Row],[Cartella2]],DATI!$M:$M)*SUMIF(DATI!$B:$B,Tabella24[[#This Row],[Cartella2]],DATI!$I:$I),"")</f>
        <v/>
      </c>
      <c r="L82" s="19" t="str">
        <f>+IFERROR(+Tabella24[[#This Row],[IMPORTO VERSATO]]/SUMIF(DATI!$B:$B,Tabella24[[#This Row],[Cartella2]],DATI!$M:$M)*SUMIF(DATI!$B:$B,Tabella24[[#This Row],[Cartella2]],DATI!$J:$J),"")</f>
        <v/>
      </c>
      <c r="M82" s="14" t="str">
        <f>+IFERROR(+Tabella24[[#This Row],[IMPORTO VERSATO]]/SUMIF(DATI!$B:$B,Tabella24[[#This Row],[Cartella2]],DATI!$M:$M)*SUMIF(DATI!$B:$B,Tabella24[[#This Row],[Cartella2]],DATI!$L:$L),"")</f>
        <v/>
      </c>
      <c r="N82" s="6" t="str">
        <f>+IF(COUNTIF($C$17:C82,Tabella24[[#This Row],[Cartella2]])=1,"X","")</f>
        <v/>
      </c>
      <c r="O82" s="14" t="str">
        <f>+IFERROR(+Tabella24[[#This Row],[IMPORTO VERSATO]]/SUMIF(DATI!$B:$B,Tabella24[[#This Row],[Cartella2]],DATI!$M:$M)*SUMIF(DATI!$B:$B,Tabella24[[#This Row],[Cartella2]],DATI!$K:$K),"")</f>
        <v/>
      </c>
    </row>
    <row r="83" spans="2:15" x14ac:dyDescent="0.45">
      <c r="B83" s="27"/>
      <c r="C83" s="140" t="e">
        <f>+IF(Tabella24[[#This Row],[INS CARTELLA]]="",C82,+VLOOKUP(Tabella24[[#This Row],[INS CARTELLA]],Tabella1[[NUMERO CARTELLA]:[IMPOSTE]],1,0))</f>
        <v>#N/A</v>
      </c>
      <c r="D83" s="1"/>
      <c r="E83" s="15"/>
      <c r="F83" s="16"/>
      <c r="G83" s="14" t="str">
        <f>+IFERROR(+Tabella24[[#This Row],[IMPORTO VERSATO]]/SUMIF(DATI!B:B,Tabella24[[#This Row],[Cartella2]],DATI!M:M)*SUMIF(DATI!B:B,Tabella24[[#This Row],[Cartella2]],DATI!E:E),"")</f>
        <v/>
      </c>
      <c r="H83" s="14" t="str">
        <f>+IFERROR(+Tabella24[[#This Row],[IMPORTO VERSATO]]/SUMIF(DATI!$B:$B,Tabella24[[#This Row],[Cartella2]],DATI!$M:$M)*SUMIF(DATI!$B:$B,Tabella24[[#This Row],[Cartella2]],DATI!$F:$F),"")</f>
        <v/>
      </c>
      <c r="I83" s="19" t="str">
        <f>+IFERROR(+Tabella24[[#This Row],[IMPORTO VERSATO]]/SUMIF(DATI!$B:$B,Tabella24[[#This Row],[Cartella2]],DATI!$M:$M)*SUMIF(DATI!$B:$B,Tabella24[[#This Row],[Cartella2]],DATI!$G:$G),"")</f>
        <v/>
      </c>
      <c r="J83" s="19" t="str">
        <f>+IFERROR(+Tabella24[[#This Row],[IMPORTO VERSATO]]/SUMIF(DATI!$B:$B,Tabella24[[#This Row],[Cartella2]],DATI!$M:$M)*SUMIF(DATI!$B:$B,Tabella24[[#This Row],[Cartella2]],DATI!$H:$H),"")</f>
        <v/>
      </c>
      <c r="K83" s="19" t="str">
        <f>+IFERROR(+Tabella24[[#This Row],[IMPORTO VERSATO]]/SUMIF(DATI!$B:$B,Tabella24[[#This Row],[Cartella2]],DATI!$M:$M)*SUMIF(DATI!$B:$B,Tabella24[[#This Row],[Cartella2]],DATI!$I:$I),"")</f>
        <v/>
      </c>
      <c r="L83" s="19" t="str">
        <f>+IFERROR(+Tabella24[[#This Row],[IMPORTO VERSATO]]/SUMIF(DATI!$B:$B,Tabella24[[#This Row],[Cartella2]],DATI!$M:$M)*SUMIF(DATI!$B:$B,Tabella24[[#This Row],[Cartella2]],DATI!$J:$J),"")</f>
        <v/>
      </c>
      <c r="M83" s="14" t="str">
        <f>+IFERROR(+Tabella24[[#This Row],[IMPORTO VERSATO]]/SUMIF(DATI!$B:$B,Tabella24[[#This Row],[Cartella2]],DATI!$M:$M)*SUMIF(DATI!$B:$B,Tabella24[[#This Row],[Cartella2]],DATI!$L:$L),"")</f>
        <v/>
      </c>
      <c r="N83" s="6" t="str">
        <f>+IF(COUNTIF($C$17:C83,Tabella24[[#This Row],[Cartella2]])=1,"X","")</f>
        <v/>
      </c>
      <c r="O83" s="14" t="str">
        <f>+IFERROR(+Tabella24[[#This Row],[IMPORTO VERSATO]]/SUMIF(DATI!$B:$B,Tabella24[[#This Row],[Cartella2]],DATI!$M:$M)*SUMIF(DATI!$B:$B,Tabella24[[#This Row],[Cartella2]],DATI!$K:$K),"")</f>
        <v/>
      </c>
    </row>
    <row r="84" spans="2:15" x14ac:dyDescent="0.45">
      <c r="B84" s="27"/>
      <c r="C84" s="140" t="e">
        <f>+IF(Tabella24[[#This Row],[INS CARTELLA]]="",C83,+VLOOKUP(Tabella24[[#This Row],[INS CARTELLA]],Tabella1[[NUMERO CARTELLA]:[IMPOSTE]],1,0))</f>
        <v>#N/A</v>
      </c>
      <c r="D84" s="1"/>
      <c r="E84" s="15"/>
      <c r="F84" s="16"/>
      <c r="G84" s="14" t="str">
        <f>+IFERROR(+Tabella24[[#This Row],[IMPORTO VERSATO]]/SUMIF(DATI!B:B,Tabella24[[#This Row],[Cartella2]],DATI!M:M)*SUMIF(DATI!B:B,Tabella24[[#This Row],[Cartella2]],DATI!E:E),"")</f>
        <v/>
      </c>
      <c r="H84" s="14" t="str">
        <f>+IFERROR(+Tabella24[[#This Row],[IMPORTO VERSATO]]/SUMIF(DATI!$B:$B,Tabella24[[#This Row],[Cartella2]],DATI!$M:$M)*SUMIF(DATI!$B:$B,Tabella24[[#This Row],[Cartella2]],DATI!$F:$F),"")</f>
        <v/>
      </c>
      <c r="I84" s="19" t="str">
        <f>+IFERROR(+Tabella24[[#This Row],[IMPORTO VERSATO]]/SUMIF(DATI!$B:$B,Tabella24[[#This Row],[Cartella2]],DATI!$M:$M)*SUMIF(DATI!$B:$B,Tabella24[[#This Row],[Cartella2]],DATI!$G:$G),"")</f>
        <v/>
      </c>
      <c r="J84" s="19" t="str">
        <f>+IFERROR(+Tabella24[[#This Row],[IMPORTO VERSATO]]/SUMIF(DATI!$B:$B,Tabella24[[#This Row],[Cartella2]],DATI!$M:$M)*SUMIF(DATI!$B:$B,Tabella24[[#This Row],[Cartella2]],DATI!$H:$H),"")</f>
        <v/>
      </c>
      <c r="K84" s="19" t="str">
        <f>+IFERROR(+Tabella24[[#This Row],[IMPORTO VERSATO]]/SUMIF(DATI!$B:$B,Tabella24[[#This Row],[Cartella2]],DATI!$M:$M)*SUMIF(DATI!$B:$B,Tabella24[[#This Row],[Cartella2]],DATI!$I:$I),"")</f>
        <v/>
      </c>
      <c r="L84" s="19" t="str">
        <f>+IFERROR(+Tabella24[[#This Row],[IMPORTO VERSATO]]/SUMIF(DATI!$B:$B,Tabella24[[#This Row],[Cartella2]],DATI!$M:$M)*SUMIF(DATI!$B:$B,Tabella24[[#This Row],[Cartella2]],DATI!$J:$J),"")</f>
        <v/>
      </c>
      <c r="M84" s="14" t="str">
        <f>+IFERROR(+Tabella24[[#This Row],[IMPORTO VERSATO]]/SUMIF(DATI!$B:$B,Tabella24[[#This Row],[Cartella2]],DATI!$M:$M)*SUMIF(DATI!$B:$B,Tabella24[[#This Row],[Cartella2]],DATI!$L:$L),"")</f>
        <v/>
      </c>
      <c r="N84" s="6" t="str">
        <f>+IF(COUNTIF($C$17:C84,Tabella24[[#This Row],[Cartella2]])=1,"X","")</f>
        <v/>
      </c>
      <c r="O84" s="14" t="str">
        <f>+IFERROR(+Tabella24[[#This Row],[IMPORTO VERSATO]]/SUMIF(DATI!$B:$B,Tabella24[[#This Row],[Cartella2]],DATI!$M:$M)*SUMIF(DATI!$B:$B,Tabella24[[#This Row],[Cartella2]],DATI!$K:$K),"")</f>
        <v/>
      </c>
    </row>
    <row r="85" spans="2:15" x14ac:dyDescent="0.45">
      <c r="B85" s="27"/>
      <c r="C85" s="140" t="e">
        <f>+IF(Tabella24[[#This Row],[INS CARTELLA]]="",C84,+VLOOKUP(Tabella24[[#This Row],[INS CARTELLA]],Tabella1[[NUMERO CARTELLA]:[IMPOSTE]],1,0))</f>
        <v>#N/A</v>
      </c>
      <c r="D85" s="1"/>
      <c r="E85" s="15"/>
      <c r="F85" s="16"/>
      <c r="G85" s="14" t="str">
        <f>+IFERROR(+Tabella24[[#This Row],[IMPORTO VERSATO]]/SUMIF(DATI!B:B,Tabella24[[#This Row],[Cartella2]],DATI!M:M)*SUMIF(DATI!B:B,Tabella24[[#This Row],[Cartella2]],DATI!E:E),"")</f>
        <v/>
      </c>
      <c r="H85" s="14" t="str">
        <f>+IFERROR(+Tabella24[[#This Row],[IMPORTO VERSATO]]/SUMIF(DATI!$B:$B,Tabella24[[#This Row],[Cartella2]],DATI!$M:$M)*SUMIF(DATI!$B:$B,Tabella24[[#This Row],[Cartella2]],DATI!$F:$F),"")</f>
        <v/>
      </c>
      <c r="I85" s="19" t="str">
        <f>+IFERROR(+Tabella24[[#This Row],[IMPORTO VERSATO]]/SUMIF(DATI!$B:$B,Tabella24[[#This Row],[Cartella2]],DATI!$M:$M)*SUMIF(DATI!$B:$B,Tabella24[[#This Row],[Cartella2]],DATI!$G:$G),"")</f>
        <v/>
      </c>
      <c r="J85" s="19" t="str">
        <f>+IFERROR(+Tabella24[[#This Row],[IMPORTO VERSATO]]/SUMIF(DATI!$B:$B,Tabella24[[#This Row],[Cartella2]],DATI!$M:$M)*SUMIF(DATI!$B:$B,Tabella24[[#This Row],[Cartella2]],DATI!$H:$H),"")</f>
        <v/>
      </c>
      <c r="K85" s="19" t="str">
        <f>+IFERROR(+Tabella24[[#This Row],[IMPORTO VERSATO]]/SUMIF(DATI!$B:$B,Tabella24[[#This Row],[Cartella2]],DATI!$M:$M)*SUMIF(DATI!$B:$B,Tabella24[[#This Row],[Cartella2]],DATI!$I:$I),"")</f>
        <v/>
      </c>
      <c r="L85" s="19" t="str">
        <f>+IFERROR(+Tabella24[[#This Row],[IMPORTO VERSATO]]/SUMIF(DATI!$B:$B,Tabella24[[#This Row],[Cartella2]],DATI!$M:$M)*SUMIF(DATI!$B:$B,Tabella24[[#This Row],[Cartella2]],DATI!$J:$J),"")</f>
        <v/>
      </c>
      <c r="M85" s="14" t="str">
        <f>+IFERROR(+Tabella24[[#This Row],[IMPORTO VERSATO]]/SUMIF(DATI!$B:$B,Tabella24[[#This Row],[Cartella2]],DATI!$M:$M)*SUMIF(DATI!$B:$B,Tabella24[[#This Row],[Cartella2]],DATI!$L:$L),"")</f>
        <v/>
      </c>
      <c r="N85" s="6" t="str">
        <f>+IF(COUNTIF($C$17:C85,Tabella24[[#This Row],[Cartella2]])=1,"X","")</f>
        <v/>
      </c>
      <c r="O85" s="14" t="str">
        <f>+IFERROR(+Tabella24[[#This Row],[IMPORTO VERSATO]]/SUMIF(DATI!$B:$B,Tabella24[[#This Row],[Cartella2]],DATI!$M:$M)*SUMIF(DATI!$B:$B,Tabella24[[#This Row],[Cartella2]],DATI!$K:$K),"")</f>
        <v/>
      </c>
    </row>
    <row r="86" spans="2:15" x14ac:dyDescent="0.45">
      <c r="B86" s="27"/>
      <c r="C86" s="140" t="e">
        <f>+IF(Tabella24[[#This Row],[INS CARTELLA]]="",C85,+VLOOKUP(Tabella24[[#This Row],[INS CARTELLA]],Tabella1[[NUMERO CARTELLA]:[IMPOSTE]],1,0))</f>
        <v>#N/A</v>
      </c>
      <c r="D86" s="1"/>
      <c r="E86" s="15"/>
      <c r="F86" s="16"/>
      <c r="G86" s="14" t="str">
        <f>+IFERROR(+Tabella24[[#This Row],[IMPORTO VERSATO]]/SUMIF(DATI!B:B,Tabella24[[#This Row],[Cartella2]],DATI!M:M)*SUMIF(DATI!B:B,Tabella24[[#This Row],[Cartella2]],DATI!E:E),"")</f>
        <v/>
      </c>
      <c r="H86" s="14" t="str">
        <f>+IFERROR(+Tabella24[[#This Row],[IMPORTO VERSATO]]/SUMIF(DATI!$B:$B,Tabella24[[#This Row],[Cartella2]],DATI!$M:$M)*SUMIF(DATI!$B:$B,Tabella24[[#This Row],[Cartella2]],DATI!$F:$F),"")</f>
        <v/>
      </c>
      <c r="I86" s="19" t="str">
        <f>+IFERROR(+Tabella24[[#This Row],[IMPORTO VERSATO]]/SUMIF(DATI!$B:$B,Tabella24[[#This Row],[Cartella2]],DATI!$M:$M)*SUMIF(DATI!$B:$B,Tabella24[[#This Row],[Cartella2]],DATI!$G:$G),"")</f>
        <v/>
      </c>
      <c r="J86" s="19" t="str">
        <f>+IFERROR(+Tabella24[[#This Row],[IMPORTO VERSATO]]/SUMIF(DATI!$B:$B,Tabella24[[#This Row],[Cartella2]],DATI!$M:$M)*SUMIF(DATI!$B:$B,Tabella24[[#This Row],[Cartella2]],DATI!$H:$H),"")</f>
        <v/>
      </c>
      <c r="K86" s="19" t="str">
        <f>+IFERROR(+Tabella24[[#This Row],[IMPORTO VERSATO]]/SUMIF(DATI!$B:$B,Tabella24[[#This Row],[Cartella2]],DATI!$M:$M)*SUMIF(DATI!$B:$B,Tabella24[[#This Row],[Cartella2]],DATI!$I:$I),"")</f>
        <v/>
      </c>
      <c r="L86" s="19" t="str">
        <f>+IFERROR(+Tabella24[[#This Row],[IMPORTO VERSATO]]/SUMIF(DATI!$B:$B,Tabella24[[#This Row],[Cartella2]],DATI!$M:$M)*SUMIF(DATI!$B:$B,Tabella24[[#This Row],[Cartella2]],DATI!$J:$J),"")</f>
        <v/>
      </c>
      <c r="M86" s="14" t="str">
        <f>+IFERROR(+Tabella24[[#This Row],[IMPORTO VERSATO]]/SUMIF(DATI!$B:$B,Tabella24[[#This Row],[Cartella2]],DATI!$M:$M)*SUMIF(DATI!$B:$B,Tabella24[[#This Row],[Cartella2]],DATI!$L:$L),"")</f>
        <v/>
      </c>
      <c r="N86" s="6" t="str">
        <f>+IF(COUNTIF($C$17:C86,Tabella24[[#This Row],[Cartella2]])=1,"X","")</f>
        <v/>
      </c>
      <c r="O86" s="14" t="str">
        <f>+IFERROR(+Tabella24[[#This Row],[IMPORTO VERSATO]]/SUMIF(DATI!$B:$B,Tabella24[[#This Row],[Cartella2]],DATI!$M:$M)*SUMIF(DATI!$B:$B,Tabella24[[#This Row],[Cartella2]],DATI!$K:$K),"")</f>
        <v/>
      </c>
    </row>
    <row r="87" spans="2:15" x14ac:dyDescent="0.45">
      <c r="B87" s="27"/>
      <c r="C87" s="140" t="e">
        <f>+IF(Tabella24[[#This Row],[INS CARTELLA]]="",C86,+VLOOKUP(Tabella24[[#This Row],[INS CARTELLA]],Tabella1[[NUMERO CARTELLA]:[IMPOSTE]],1,0))</f>
        <v>#N/A</v>
      </c>
      <c r="D87" s="1"/>
      <c r="E87" s="15"/>
      <c r="F87" s="16"/>
      <c r="G87" s="14" t="str">
        <f>+IFERROR(+Tabella24[[#This Row],[IMPORTO VERSATO]]/SUMIF(DATI!B:B,Tabella24[[#This Row],[Cartella2]],DATI!M:M)*SUMIF(DATI!B:B,Tabella24[[#This Row],[Cartella2]],DATI!E:E),"")</f>
        <v/>
      </c>
      <c r="H87" s="14" t="str">
        <f>+IFERROR(+Tabella24[[#This Row],[IMPORTO VERSATO]]/SUMIF(DATI!$B:$B,Tabella24[[#This Row],[Cartella2]],DATI!$M:$M)*SUMIF(DATI!$B:$B,Tabella24[[#This Row],[Cartella2]],DATI!$F:$F),"")</f>
        <v/>
      </c>
      <c r="I87" s="19" t="str">
        <f>+IFERROR(+Tabella24[[#This Row],[IMPORTO VERSATO]]/SUMIF(DATI!$B:$B,Tabella24[[#This Row],[Cartella2]],DATI!$M:$M)*SUMIF(DATI!$B:$B,Tabella24[[#This Row],[Cartella2]],DATI!$G:$G),"")</f>
        <v/>
      </c>
      <c r="J87" s="19" t="str">
        <f>+IFERROR(+Tabella24[[#This Row],[IMPORTO VERSATO]]/SUMIF(DATI!$B:$B,Tabella24[[#This Row],[Cartella2]],DATI!$M:$M)*SUMIF(DATI!$B:$B,Tabella24[[#This Row],[Cartella2]],DATI!$H:$H),"")</f>
        <v/>
      </c>
      <c r="K87" s="19" t="str">
        <f>+IFERROR(+Tabella24[[#This Row],[IMPORTO VERSATO]]/SUMIF(DATI!$B:$B,Tabella24[[#This Row],[Cartella2]],DATI!$M:$M)*SUMIF(DATI!$B:$B,Tabella24[[#This Row],[Cartella2]],DATI!$I:$I),"")</f>
        <v/>
      </c>
      <c r="L87" s="19" t="str">
        <f>+IFERROR(+Tabella24[[#This Row],[IMPORTO VERSATO]]/SUMIF(DATI!$B:$B,Tabella24[[#This Row],[Cartella2]],DATI!$M:$M)*SUMIF(DATI!$B:$B,Tabella24[[#This Row],[Cartella2]],DATI!$J:$J),"")</f>
        <v/>
      </c>
      <c r="M87" s="14" t="str">
        <f>+IFERROR(+Tabella24[[#This Row],[IMPORTO VERSATO]]/SUMIF(DATI!$B:$B,Tabella24[[#This Row],[Cartella2]],DATI!$M:$M)*SUMIF(DATI!$B:$B,Tabella24[[#This Row],[Cartella2]],DATI!$L:$L),"")</f>
        <v/>
      </c>
      <c r="N87" s="6" t="str">
        <f>+IF(COUNTIF($C$17:C87,Tabella24[[#This Row],[Cartella2]])=1,"X","")</f>
        <v/>
      </c>
      <c r="O87" s="14" t="str">
        <f>+IFERROR(+Tabella24[[#This Row],[IMPORTO VERSATO]]/SUMIF(DATI!$B:$B,Tabella24[[#This Row],[Cartella2]],DATI!$M:$M)*SUMIF(DATI!$B:$B,Tabella24[[#This Row],[Cartella2]],DATI!$K:$K),"")</f>
        <v/>
      </c>
    </row>
    <row r="88" spans="2:15" x14ac:dyDescent="0.45">
      <c r="B88" s="27"/>
      <c r="C88" s="140" t="e">
        <f>+IF(Tabella24[[#This Row],[INS CARTELLA]]="",C87,+VLOOKUP(Tabella24[[#This Row],[INS CARTELLA]],Tabella1[[NUMERO CARTELLA]:[IMPOSTE]],1,0))</f>
        <v>#N/A</v>
      </c>
      <c r="D88" s="1"/>
      <c r="E88" s="15"/>
      <c r="F88" s="16"/>
      <c r="G88" s="14" t="str">
        <f>+IFERROR(+Tabella24[[#This Row],[IMPORTO VERSATO]]/SUMIF(DATI!B:B,Tabella24[[#This Row],[Cartella2]],DATI!M:M)*SUMIF(DATI!B:B,Tabella24[[#This Row],[Cartella2]],DATI!E:E),"")</f>
        <v/>
      </c>
      <c r="H88" s="14" t="str">
        <f>+IFERROR(+Tabella24[[#This Row],[IMPORTO VERSATO]]/SUMIF(DATI!$B:$B,Tabella24[[#This Row],[Cartella2]],DATI!$M:$M)*SUMIF(DATI!$B:$B,Tabella24[[#This Row],[Cartella2]],DATI!$F:$F),"")</f>
        <v/>
      </c>
      <c r="I88" s="19" t="str">
        <f>+IFERROR(+Tabella24[[#This Row],[IMPORTO VERSATO]]/SUMIF(DATI!$B:$B,Tabella24[[#This Row],[Cartella2]],DATI!$M:$M)*SUMIF(DATI!$B:$B,Tabella24[[#This Row],[Cartella2]],DATI!$G:$G),"")</f>
        <v/>
      </c>
      <c r="J88" s="19" t="str">
        <f>+IFERROR(+Tabella24[[#This Row],[IMPORTO VERSATO]]/SUMIF(DATI!$B:$B,Tabella24[[#This Row],[Cartella2]],DATI!$M:$M)*SUMIF(DATI!$B:$B,Tabella24[[#This Row],[Cartella2]],DATI!$H:$H),"")</f>
        <v/>
      </c>
      <c r="K88" s="19" t="str">
        <f>+IFERROR(+Tabella24[[#This Row],[IMPORTO VERSATO]]/SUMIF(DATI!$B:$B,Tabella24[[#This Row],[Cartella2]],DATI!$M:$M)*SUMIF(DATI!$B:$B,Tabella24[[#This Row],[Cartella2]],DATI!$I:$I),"")</f>
        <v/>
      </c>
      <c r="L88" s="19" t="str">
        <f>+IFERROR(+Tabella24[[#This Row],[IMPORTO VERSATO]]/SUMIF(DATI!$B:$B,Tabella24[[#This Row],[Cartella2]],DATI!$M:$M)*SUMIF(DATI!$B:$B,Tabella24[[#This Row],[Cartella2]],DATI!$J:$J),"")</f>
        <v/>
      </c>
      <c r="M88" s="14" t="str">
        <f>+IFERROR(+Tabella24[[#This Row],[IMPORTO VERSATO]]/SUMIF(DATI!$B:$B,Tabella24[[#This Row],[Cartella2]],DATI!$M:$M)*SUMIF(DATI!$B:$B,Tabella24[[#This Row],[Cartella2]],DATI!$L:$L),"")</f>
        <v/>
      </c>
      <c r="N88" s="6" t="str">
        <f>+IF(COUNTIF($C$17:C88,Tabella24[[#This Row],[Cartella2]])=1,"X","")</f>
        <v/>
      </c>
      <c r="O88" s="14" t="str">
        <f>+IFERROR(+Tabella24[[#This Row],[IMPORTO VERSATO]]/SUMIF(DATI!$B:$B,Tabella24[[#This Row],[Cartella2]],DATI!$M:$M)*SUMIF(DATI!$B:$B,Tabella24[[#This Row],[Cartella2]],DATI!$K:$K),"")</f>
        <v/>
      </c>
    </row>
    <row r="89" spans="2:15" x14ac:dyDescent="0.45">
      <c r="B89" s="27"/>
      <c r="C89" s="140" t="e">
        <f>+IF(Tabella24[[#This Row],[INS CARTELLA]]="",C88,+VLOOKUP(Tabella24[[#This Row],[INS CARTELLA]],Tabella1[[NUMERO CARTELLA]:[IMPOSTE]],1,0))</f>
        <v>#N/A</v>
      </c>
      <c r="D89" s="1"/>
      <c r="E89" s="15"/>
      <c r="F89" s="16"/>
      <c r="G89" s="14" t="str">
        <f>+IFERROR(+Tabella24[[#This Row],[IMPORTO VERSATO]]/SUMIF(DATI!B:B,Tabella24[[#This Row],[Cartella2]],DATI!M:M)*SUMIF(DATI!B:B,Tabella24[[#This Row],[Cartella2]],DATI!E:E),"")</f>
        <v/>
      </c>
      <c r="H89" s="14" t="str">
        <f>+IFERROR(+Tabella24[[#This Row],[IMPORTO VERSATO]]/SUMIF(DATI!$B:$B,Tabella24[[#This Row],[Cartella2]],DATI!$M:$M)*SUMIF(DATI!$B:$B,Tabella24[[#This Row],[Cartella2]],DATI!$F:$F),"")</f>
        <v/>
      </c>
      <c r="I89" s="19" t="str">
        <f>+IFERROR(+Tabella24[[#This Row],[IMPORTO VERSATO]]/SUMIF(DATI!$B:$B,Tabella24[[#This Row],[Cartella2]],DATI!$M:$M)*SUMIF(DATI!$B:$B,Tabella24[[#This Row],[Cartella2]],DATI!$G:$G),"")</f>
        <v/>
      </c>
      <c r="J89" s="19" t="str">
        <f>+IFERROR(+Tabella24[[#This Row],[IMPORTO VERSATO]]/SUMIF(DATI!$B:$B,Tabella24[[#This Row],[Cartella2]],DATI!$M:$M)*SUMIF(DATI!$B:$B,Tabella24[[#This Row],[Cartella2]],DATI!$H:$H),"")</f>
        <v/>
      </c>
      <c r="K89" s="19" t="str">
        <f>+IFERROR(+Tabella24[[#This Row],[IMPORTO VERSATO]]/SUMIF(DATI!$B:$B,Tabella24[[#This Row],[Cartella2]],DATI!$M:$M)*SUMIF(DATI!$B:$B,Tabella24[[#This Row],[Cartella2]],DATI!$I:$I),"")</f>
        <v/>
      </c>
      <c r="L89" s="19" t="str">
        <f>+IFERROR(+Tabella24[[#This Row],[IMPORTO VERSATO]]/SUMIF(DATI!$B:$B,Tabella24[[#This Row],[Cartella2]],DATI!$M:$M)*SUMIF(DATI!$B:$B,Tabella24[[#This Row],[Cartella2]],DATI!$J:$J),"")</f>
        <v/>
      </c>
      <c r="M89" s="14" t="str">
        <f>+IFERROR(+Tabella24[[#This Row],[IMPORTO VERSATO]]/SUMIF(DATI!$B:$B,Tabella24[[#This Row],[Cartella2]],DATI!$M:$M)*SUMIF(DATI!$B:$B,Tabella24[[#This Row],[Cartella2]],DATI!$L:$L),"")</f>
        <v/>
      </c>
      <c r="N89" s="6" t="str">
        <f>+IF(COUNTIF($C$17:C89,Tabella24[[#This Row],[Cartella2]])=1,"X","")</f>
        <v/>
      </c>
      <c r="O89" s="14" t="str">
        <f>+IFERROR(+Tabella24[[#This Row],[IMPORTO VERSATO]]/SUMIF(DATI!$B:$B,Tabella24[[#This Row],[Cartella2]],DATI!$M:$M)*SUMIF(DATI!$B:$B,Tabella24[[#This Row],[Cartella2]],DATI!$K:$K),"")</f>
        <v/>
      </c>
    </row>
    <row r="90" spans="2:15" x14ac:dyDescent="0.45">
      <c r="B90" s="27"/>
      <c r="C90" s="140" t="e">
        <f>+IF(Tabella24[[#This Row],[INS CARTELLA]]="",C89,+VLOOKUP(Tabella24[[#This Row],[INS CARTELLA]],Tabella1[[NUMERO CARTELLA]:[IMPOSTE]],1,0))</f>
        <v>#N/A</v>
      </c>
      <c r="D90" s="1"/>
      <c r="E90" s="15"/>
      <c r="F90" s="16"/>
      <c r="G90" s="14" t="str">
        <f>+IFERROR(+Tabella24[[#This Row],[IMPORTO VERSATO]]/SUMIF(DATI!B:B,Tabella24[[#This Row],[Cartella2]],DATI!M:M)*SUMIF(DATI!B:B,Tabella24[[#This Row],[Cartella2]],DATI!E:E),"")</f>
        <v/>
      </c>
      <c r="H90" s="14" t="str">
        <f>+IFERROR(+Tabella24[[#This Row],[IMPORTO VERSATO]]/SUMIF(DATI!$B:$B,Tabella24[[#This Row],[Cartella2]],DATI!$M:$M)*SUMIF(DATI!$B:$B,Tabella24[[#This Row],[Cartella2]],DATI!$F:$F),"")</f>
        <v/>
      </c>
      <c r="I90" s="19" t="str">
        <f>+IFERROR(+Tabella24[[#This Row],[IMPORTO VERSATO]]/SUMIF(DATI!$B:$B,Tabella24[[#This Row],[Cartella2]],DATI!$M:$M)*SUMIF(DATI!$B:$B,Tabella24[[#This Row],[Cartella2]],DATI!$G:$G),"")</f>
        <v/>
      </c>
      <c r="J90" s="19" t="str">
        <f>+IFERROR(+Tabella24[[#This Row],[IMPORTO VERSATO]]/SUMIF(DATI!$B:$B,Tabella24[[#This Row],[Cartella2]],DATI!$M:$M)*SUMIF(DATI!$B:$B,Tabella24[[#This Row],[Cartella2]],DATI!$H:$H),"")</f>
        <v/>
      </c>
      <c r="K90" s="19" t="str">
        <f>+IFERROR(+Tabella24[[#This Row],[IMPORTO VERSATO]]/SUMIF(DATI!$B:$B,Tabella24[[#This Row],[Cartella2]],DATI!$M:$M)*SUMIF(DATI!$B:$B,Tabella24[[#This Row],[Cartella2]],DATI!$I:$I),"")</f>
        <v/>
      </c>
      <c r="L90" s="19" t="str">
        <f>+IFERROR(+Tabella24[[#This Row],[IMPORTO VERSATO]]/SUMIF(DATI!$B:$B,Tabella24[[#This Row],[Cartella2]],DATI!$M:$M)*SUMIF(DATI!$B:$B,Tabella24[[#This Row],[Cartella2]],DATI!$J:$J),"")</f>
        <v/>
      </c>
      <c r="M90" s="14" t="str">
        <f>+IFERROR(+Tabella24[[#This Row],[IMPORTO VERSATO]]/SUMIF(DATI!$B:$B,Tabella24[[#This Row],[Cartella2]],DATI!$M:$M)*SUMIF(DATI!$B:$B,Tabella24[[#This Row],[Cartella2]],DATI!$L:$L),"")</f>
        <v/>
      </c>
      <c r="N90" s="6" t="str">
        <f>+IF(COUNTIF($C$17:C90,Tabella24[[#This Row],[Cartella2]])=1,"X","")</f>
        <v/>
      </c>
      <c r="O90" s="14" t="str">
        <f>+IFERROR(+Tabella24[[#This Row],[IMPORTO VERSATO]]/SUMIF(DATI!$B:$B,Tabella24[[#This Row],[Cartella2]],DATI!$M:$M)*SUMIF(DATI!$B:$B,Tabella24[[#This Row],[Cartella2]],DATI!$K:$K),"")</f>
        <v/>
      </c>
    </row>
    <row r="91" spans="2:15" x14ac:dyDescent="0.45">
      <c r="B91" s="27"/>
      <c r="C91" s="140" t="e">
        <f>+IF(Tabella24[[#This Row],[INS CARTELLA]]="",C90,+VLOOKUP(Tabella24[[#This Row],[INS CARTELLA]],Tabella1[[NUMERO CARTELLA]:[IMPOSTE]],1,0))</f>
        <v>#N/A</v>
      </c>
      <c r="D91" s="1"/>
      <c r="E91" s="15"/>
      <c r="F91" s="16"/>
      <c r="G91" s="14" t="str">
        <f>+IFERROR(+Tabella24[[#This Row],[IMPORTO VERSATO]]/SUMIF(DATI!B:B,Tabella24[[#This Row],[Cartella2]],DATI!M:M)*SUMIF(DATI!B:B,Tabella24[[#This Row],[Cartella2]],DATI!E:E),"")</f>
        <v/>
      </c>
      <c r="H91" s="14" t="str">
        <f>+IFERROR(+Tabella24[[#This Row],[IMPORTO VERSATO]]/SUMIF(DATI!$B:$B,Tabella24[[#This Row],[Cartella2]],DATI!$M:$M)*SUMIF(DATI!$B:$B,Tabella24[[#This Row],[Cartella2]],DATI!$F:$F),"")</f>
        <v/>
      </c>
      <c r="I91" s="19" t="str">
        <f>+IFERROR(+Tabella24[[#This Row],[IMPORTO VERSATO]]/SUMIF(DATI!$B:$B,Tabella24[[#This Row],[Cartella2]],DATI!$M:$M)*SUMIF(DATI!$B:$B,Tabella24[[#This Row],[Cartella2]],DATI!$G:$G),"")</f>
        <v/>
      </c>
      <c r="J91" s="19" t="str">
        <f>+IFERROR(+Tabella24[[#This Row],[IMPORTO VERSATO]]/SUMIF(DATI!$B:$B,Tabella24[[#This Row],[Cartella2]],DATI!$M:$M)*SUMIF(DATI!$B:$B,Tabella24[[#This Row],[Cartella2]],DATI!$H:$H),"")</f>
        <v/>
      </c>
      <c r="K91" s="19" t="str">
        <f>+IFERROR(+Tabella24[[#This Row],[IMPORTO VERSATO]]/SUMIF(DATI!$B:$B,Tabella24[[#This Row],[Cartella2]],DATI!$M:$M)*SUMIF(DATI!$B:$B,Tabella24[[#This Row],[Cartella2]],DATI!$I:$I),"")</f>
        <v/>
      </c>
      <c r="L91" s="19" t="str">
        <f>+IFERROR(+Tabella24[[#This Row],[IMPORTO VERSATO]]/SUMIF(DATI!$B:$B,Tabella24[[#This Row],[Cartella2]],DATI!$M:$M)*SUMIF(DATI!$B:$B,Tabella24[[#This Row],[Cartella2]],DATI!$J:$J),"")</f>
        <v/>
      </c>
      <c r="M91" s="14" t="str">
        <f>+IFERROR(+Tabella24[[#This Row],[IMPORTO VERSATO]]/SUMIF(DATI!$B:$B,Tabella24[[#This Row],[Cartella2]],DATI!$M:$M)*SUMIF(DATI!$B:$B,Tabella24[[#This Row],[Cartella2]],DATI!$L:$L),"")</f>
        <v/>
      </c>
      <c r="N91" s="6" t="str">
        <f>+IF(COUNTIF($C$17:C91,Tabella24[[#This Row],[Cartella2]])=1,"X","")</f>
        <v/>
      </c>
      <c r="O91" s="14" t="str">
        <f>+IFERROR(+Tabella24[[#This Row],[IMPORTO VERSATO]]/SUMIF(DATI!$B:$B,Tabella24[[#This Row],[Cartella2]],DATI!$M:$M)*SUMIF(DATI!$B:$B,Tabella24[[#This Row],[Cartella2]],DATI!$K:$K),"")</f>
        <v/>
      </c>
    </row>
    <row r="92" spans="2:15" x14ac:dyDescent="0.45">
      <c r="B92" s="27"/>
      <c r="C92" s="140" t="e">
        <f>+IF(Tabella24[[#This Row],[INS CARTELLA]]="",C91,+VLOOKUP(Tabella24[[#This Row],[INS CARTELLA]],Tabella1[[NUMERO CARTELLA]:[IMPOSTE]],1,0))</f>
        <v>#N/A</v>
      </c>
      <c r="D92" s="1"/>
      <c r="E92" s="15"/>
      <c r="F92" s="16"/>
      <c r="G92" s="14" t="str">
        <f>+IFERROR(+Tabella24[[#This Row],[IMPORTO VERSATO]]/SUMIF(DATI!B:B,Tabella24[[#This Row],[Cartella2]],DATI!M:M)*SUMIF(DATI!B:B,Tabella24[[#This Row],[Cartella2]],DATI!E:E),"")</f>
        <v/>
      </c>
      <c r="H92" s="14" t="str">
        <f>+IFERROR(+Tabella24[[#This Row],[IMPORTO VERSATO]]/SUMIF(DATI!$B:$B,Tabella24[[#This Row],[Cartella2]],DATI!$M:$M)*SUMIF(DATI!$B:$B,Tabella24[[#This Row],[Cartella2]],DATI!$F:$F),"")</f>
        <v/>
      </c>
      <c r="I92" s="19" t="str">
        <f>+IFERROR(+Tabella24[[#This Row],[IMPORTO VERSATO]]/SUMIF(DATI!$B:$B,Tabella24[[#This Row],[Cartella2]],DATI!$M:$M)*SUMIF(DATI!$B:$B,Tabella24[[#This Row],[Cartella2]],DATI!$G:$G),"")</f>
        <v/>
      </c>
      <c r="J92" s="19" t="str">
        <f>+IFERROR(+Tabella24[[#This Row],[IMPORTO VERSATO]]/SUMIF(DATI!$B:$B,Tabella24[[#This Row],[Cartella2]],DATI!$M:$M)*SUMIF(DATI!$B:$B,Tabella24[[#This Row],[Cartella2]],DATI!$H:$H),"")</f>
        <v/>
      </c>
      <c r="K92" s="19" t="str">
        <f>+IFERROR(+Tabella24[[#This Row],[IMPORTO VERSATO]]/SUMIF(DATI!$B:$B,Tabella24[[#This Row],[Cartella2]],DATI!$M:$M)*SUMIF(DATI!$B:$B,Tabella24[[#This Row],[Cartella2]],DATI!$I:$I),"")</f>
        <v/>
      </c>
      <c r="L92" s="19" t="str">
        <f>+IFERROR(+Tabella24[[#This Row],[IMPORTO VERSATO]]/SUMIF(DATI!$B:$B,Tabella24[[#This Row],[Cartella2]],DATI!$M:$M)*SUMIF(DATI!$B:$B,Tabella24[[#This Row],[Cartella2]],DATI!$J:$J),"")</f>
        <v/>
      </c>
      <c r="M92" s="14" t="str">
        <f>+IFERROR(+Tabella24[[#This Row],[IMPORTO VERSATO]]/SUMIF(DATI!$B:$B,Tabella24[[#This Row],[Cartella2]],DATI!$M:$M)*SUMIF(DATI!$B:$B,Tabella24[[#This Row],[Cartella2]],DATI!$L:$L),"")</f>
        <v/>
      </c>
      <c r="N92" s="6" t="str">
        <f>+IF(COUNTIF($C$17:C92,Tabella24[[#This Row],[Cartella2]])=1,"X","")</f>
        <v/>
      </c>
      <c r="O92" s="14" t="str">
        <f>+IFERROR(+Tabella24[[#This Row],[IMPORTO VERSATO]]/SUMIF(DATI!$B:$B,Tabella24[[#This Row],[Cartella2]],DATI!$M:$M)*SUMIF(DATI!$B:$B,Tabella24[[#This Row],[Cartella2]],DATI!$K:$K),"")</f>
        <v/>
      </c>
    </row>
    <row r="93" spans="2:15" x14ac:dyDescent="0.45">
      <c r="B93" s="27"/>
      <c r="C93" s="140" t="e">
        <f>+IF(Tabella24[[#This Row],[INS CARTELLA]]="",C92,+VLOOKUP(Tabella24[[#This Row],[INS CARTELLA]],Tabella1[[NUMERO CARTELLA]:[IMPOSTE]],1,0))</f>
        <v>#N/A</v>
      </c>
      <c r="D93" s="1"/>
      <c r="E93" s="15"/>
      <c r="F93" s="16"/>
      <c r="G93" s="14" t="str">
        <f>+IFERROR(+Tabella24[[#This Row],[IMPORTO VERSATO]]/SUMIF(DATI!B:B,Tabella24[[#This Row],[Cartella2]],DATI!M:M)*SUMIF(DATI!B:B,Tabella24[[#This Row],[Cartella2]],DATI!E:E),"")</f>
        <v/>
      </c>
      <c r="H93" s="14" t="str">
        <f>+IFERROR(+Tabella24[[#This Row],[IMPORTO VERSATO]]/SUMIF(DATI!$B:$B,Tabella24[[#This Row],[Cartella2]],DATI!$M:$M)*SUMIF(DATI!$B:$B,Tabella24[[#This Row],[Cartella2]],DATI!$F:$F),"")</f>
        <v/>
      </c>
      <c r="I93" s="19" t="str">
        <f>+IFERROR(+Tabella24[[#This Row],[IMPORTO VERSATO]]/SUMIF(DATI!$B:$B,Tabella24[[#This Row],[Cartella2]],DATI!$M:$M)*SUMIF(DATI!$B:$B,Tabella24[[#This Row],[Cartella2]],DATI!$G:$G),"")</f>
        <v/>
      </c>
      <c r="J93" s="19" t="str">
        <f>+IFERROR(+Tabella24[[#This Row],[IMPORTO VERSATO]]/SUMIF(DATI!$B:$B,Tabella24[[#This Row],[Cartella2]],DATI!$M:$M)*SUMIF(DATI!$B:$B,Tabella24[[#This Row],[Cartella2]],DATI!$H:$H),"")</f>
        <v/>
      </c>
      <c r="K93" s="19" t="str">
        <f>+IFERROR(+Tabella24[[#This Row],[IMPORTO VERSATO]]/SUMIF(DATI!$B:$B,Tabella24[[#This Row],[Cartella2]],DATI!$M:$M)*SUMIF(DATI!$B:$B,Tabella24[[#This Row],[Cartella2]],DATI!$I:$I),"")</f>
        <v/>
      </c>
      <c r="L93" s="19" t="str">
        <f>+IFERROR(+Tabella24[[#This Row],[IMPORTO VERSATO]]/SUMIF(DATI!$B:$B,Tabella24[[#This Row],[Cartella2]],DATI!$M:$M)*SUMIF(DATI!$B:$B,Tabella24[[#This Row],[Cartella2]],DATI!$J:$J),"")</f>
        <v/>
      </c>
      <c r="M93" s="14" t="str">
        <f>+IFERROR(+Tabella24[[#This Row],[IMPORTO VERSATO]]/SUMIF(DATI!$B:$B,Tabella24[[#This Row],[Cartella2]],DATI!$M:$M)*SUMIF(DATI!$B:$B,Tabella24[[#This Row],[Cartella2]],DATI!$L:$L),"")</f>
        <v/>
      </c>
      <c r="N93" s="6" t="str">
        <f>+IF(COUNTIF($C$17:C93,Tabella24[[#This Row],[Cartella2]])=1,"X","")</f>
        <v/>
      </c>
      <c r="O93" s="14" t="str">
        <f>+IFERROR(+Tabella24[[#This Row],[IMPORTO VERSATO]]/SUMIF(DATI!$B:$B,Tabella24[[#This Row],[Cartella2]],DATI!$M:$M)*SUMIF(DATI!$B:$B,Tabella24[[#This Row],[Cartella2]],DATI!$K:$K),"")</f>
        <v/>
      </c>
    </row>
    <row r="94" spans="2:15" x14ac:dyDescent="0.45">
      <c r="B94" s="27"/>
      <c r="C94" s="140" t="e">
        <f>+IF(Tabella24[[#This Row],[INS CARTELLA]]="",C93,+VLOOKUP(Tabella24[[#This Row],[INS CARTELLA]],Tabella1[[NUMERO CARTELLA]:[IMPOSTE]],1,0))</f>
        <v>#N/A</v>
      </c>
      <c r="D94" s="1"/>
      <c r="E94" s="15"/>
      <c r="F94" s="16"/>
      <c r="G94" s="14" t="str">
        <f>+IFERROR(+Tabella24[[#This Row],[IMPORTO VERSATO]]/SUMIF(DATI!B:B,Tabella24[[#This Row],[Cartella2]],DATI!M:M)*SUMIF(DATI!B:B,Tabella24[[#This Row],[Cartella2]],DATI!E:E),"")</f>
        <v/>
      </c>
      <c r="H94" s="14" t="str">
        <f>+IFERROR(+Tabella24[[#This Row],[IMPORTO VERSATO]]/SUMIF(DATI!$B:$B,Tabella24[[#This Row],[Cartella2]],DATI!$M:$M)*SUMIF(DATI!$B:$B,Tabella24[[#This Row],[Cartella2]],DATI!$F:$F),"")</f>
        <v/>
      </c>
      <c r="I94" s="19" t="str">
        <f>+IFERROR(+Tabella24[[#This Row],[IMPORTO VERSATO]]/SUMIF(DATI!$B:$B,Tabella24[[#This Row],[Cartella2]],DATI!$M:$M)*SUMIF(DATI!$B:$B,Tabella24[[#This Row],[Cartella2]],DATI!$G:$G),"")</f>
        <v/>
      </c>
      <c r="J94" s="19" t="str">
        <f>+IFERROR(+Tabella24[[#This Row],[IMPORTO VERSATO]]/SUMIF(DATI!$B:$B,Tabella24[[#This Row],[Cartella2]],DATI!$M:$M)*SUMIF(DATI!$B:$B,Tabella24[[#This Row],[Cartella2]],DATI!$H:$H),"")</f>
        <v/>
      </c>
      <c r="K94" s="19" t="str">
        <f>+IFERROR(+Tabella24[[#This Row],[IMPORTO VERSATO]]/SUMIF(DATI!$B:$B,Tabella24[[#This Row],[Cartella2]],DATI!$M:$M)*SUMIF(DATI!$B:$B,Tabella24[[#This Row],[Cartella2]],DATI!$I:$I),"")</f>
        <v/>
      </c>
      <c r="L94" s="19" t="str">
        <f>+IFERROR(+Tabella24[[#This Row],[IMPORTO VERSATO]]/SUMIF(DATI!$B:$B,Tabella24[[#This Row],[Cartella2]],DATI!$M:$M)*SUMIF(DATI!$B:$B,Tabella24[[#This Row],[Cartella2]],DATI!$J:$J),"")</f>
        <v/>
      </c>
      <c r="M94" s="14" t="str">
        <f>+IFERROR(+Tabella24[[#This Row],[IMPORTO VERSATO]]/SUMIF(DATI!$B:$B,Tabella24[[#This Row],[Cartella2]],DATI!$M:$M)*SUMIF(DATI!$B:$B,Tabella24[[#This Row],[Cartella2]],DATI!$L:$L),"")</f>
        <v/>
      </c>
      <c r="N94" s="6" t="str">
        <f>+IF(COUNTIF($C$17:C94,Tabella24[[#This Row],[Cartella2]])=1,"X","")</f>
        <v/>
      </c>
      <c r="O94" s="14" t="str">
        <f>+IFERROR(+Tabella24[[#This Row],[IMPORTO VERSATO]]/SUMIF(DATI!$B:$B,Tabella24[[#This Row],[Cartella2]],DATI!$M:$M)*SUMIF(DATI!$B:$B,Tabella24[[#This Row],[Cartella2]],DATI!$K:$K),"")</f>
        <v/>
      </c>
    </row>
    <row r="95" spans="2:15" x14ac:dyDescent="0.45">
      <c r="B95" s="27"/>
      <c r="C95" s="140" t="e">
        <f>+IF(Tabella24[[#This Row],[INS CARTELLA]]="",C94,+VLOOKUP(Tabella24[[#This Row],[INS CARTELLA]],Tabella1[[NUMERO CARTELLA]:[IMPOSTE]],1,0))</f>
        <v>#N/A</v>
      </c>
      <c r="D95" s="1"/>
      <c r="E95" s="15"/>
      <c r="F95" s="16"/>
      <c r="G95" s="14" t="str">
        <f>+IFERROR(+Tabella24[[#This Row],[IMPORTO VERSATO]]/SUMIF(DATI!B:B,Tabella24[[#This Row],[Cartella2]],DATI!M:M)*SUMIF(DATI!B:B,Tabella24[[#This Row],[Cartella2]],DATI!E:E),"")</f>
        <v/>
      </c>
      <c r="H95" s="14" t="str">
        <f>+IFERROR(+Tabella24[[#This Row],[IMPORTO VERSATO]]/SUMIF(DATI!$B:$B,Tabella24[[#This Row],[Cartella2]],DATI!$M:$M)*SUMIF(DATI!$B:$B,Tabella24[[#This Row],[Cartella2]],DATI!$F:$F),"")</f>
        <v/>
      </c>
      <c r="I95" s="19" t="str">
        <f>+IFERROR(+Tabella24[[#This Row],[IMPORTO VERSATO]]/SUMIF(DATI!$B:$B,Tabella24[[#This Row],[Cartella2]],DATI!$M:$M)*SUMIF(DATI!$B:$B,Tabella24[[#This Row],[Cartella2]],DATI!$G:$G),"")</f>
        <v/>
      </c>
      <c r="J95" s="19" t="str">
        <f>+IFERROR(+Tabella24[[#This Row],[IMPORTO VERSATO]]/SUMIF(DATI!$B:$B,Tabella24[[#This Row],[Cartella2]],DATI!$M:$M)*SUMIF(DATI!$B:$B,Tabella24[[#This Row],[Cartella2]],DATI!$H:$H),"")</f>
        <v/>
      </c>
      <c r="K95" s="19" t="str">
        <f>+IFERROR(+Tabella24[[#This Row],[IMPORTO VERSATO]]/SUMIF(DATI!$B:$B,Tabella24[[#This Row],[Cartella2]],DATI!$M:$M)*SUMIF(DATI!$B:$B,Tabella24[[#This Row],[Cartella2]],DATI!$I:$I),"")</f>
        <v/>
      </c>
      <c r="L95" s="19" t="str">
        <f>+IFERROR(+Tabella24[[#This Row],[IMPORTO VERSATO]]/SUMIF(DATI!$B:$B,Tabella24[[#This Row],[Cartella2]],DATI!$M:$M)*SUMIF(DATI!$B:$B,Tabella24[[#This Row],[Cartella2]],DATI!$J:$J),"")</f>
        <v/>
      </c>
      <c r="M95" s="14" t="str">
        <f>+IFERROR(+Tabella24[[#This Row],[IMPORTO VERSATO]]/SUMIF(DATI!$B:$B,Tabella24[[#This Row],[Cartella2]],DATI!$M:$M)*SUMIF(DATI!$B:$B,Tabella24[[#This Row],[Cartella2]],DATI!$L:$L),"")</f>
        <v/>
      </c>
      <c r="N95" s="6" t="str">
        <f>+IF(COUNTIF($C$17:C95,Tabella24[[#This Row],[Cartella2]])=1,"X","")</f>
        <v/>
      </c>
      <c r="O95" s="14" t="str">
        <f>+IFERROR(+Tabella24[[#This Row],[IMPORTO VERSATO]]/SUMIF(DATI!$B:$B,Tabella24[[#This Row],[Cartella2]],DATI!$M:$M)*SUMIF(DATI!$B:$B,Tabella24[[#This Row],[Cartella2]],DATI!$K:$K),"")</f>
        <v/>
      </c>
    </row>
    <row r="96" spans="2:15" x14ac:dyDescent="0.45">
      <c r="B96" s="27"/>
      <c r="C96" s="140" t="e">
        <f>+IF(Tabella24[[#This Row],[INS CARTELLA]]="",C95,+VLOOKUP(Tabella24[[#This Row],[INS CARTELLA]],Tabella1[[NUMERO CARTELLA]:[IMPOSTE]],1,0))</f>
        <v>#N/A</v>
      </c>
      <c r="D96" s="1"/>
      <c r="E96" s="15"/>
      <c r="F96" s="16"/>
      <c r="G96" s="14" t="str">
        <f>+IFERROR(+Tabella24[[#This Row],[IMPORTO VERSATO]]/SUMIF(DATI!B:B,Tabella24[[#This Row],[Cartella2]],DATI!M:M)*SUMIF(DATI!B:B,Tabella24[[#This Row],[Cartella2]],DATI!E:E),"")</f>
        <v/>
      </c>
      <c r="H96" s="14" t="str">
        <f>+IFERROR(+Tabella24[[#This Row],[IMPORTO VERSATO]]/SUMIF(DATI!$B:$B,Tabella24[[#This Row],[Cartella2]],DATI!$M:$M)*SUMIF(DATI!$B:$B,Tabella24[[#This Row],[Cartella2]],DATI!$F:$F),"")</f>
        <v/>
      </c>
      <c r="I96" s="19" t="str">
        <f>+IFERROR(+Tabella24[[#This Row],[IMPORTO VERSATO]]/SUMIF(DATI!$B:$B,Tabella24[[#This Row],[Cartella2]],DATI!$M:$M)*SUMIF(DATI!$B:$B,Tabella24[[#This Row],[Cartella2]],DATI!$G:$G),"")</f>
        <v/>
      </c>
      <c r="J96" s="19" t="str">
        <f>+IFERROR(+Tabella24[[#This Row],[IMPORTO VERSATO]]/SUMIF(DATI!$B:$B,Tabella24[[#This Row],[Cartella2]],DATI!$M:$M)*SUMIF(DATI!$B:$B,Tabella24[[#This Row],[Cartella2]],DATI!$H:$H),"")</f>
        <v/>
      </c>
      <c r="K96" s="19" t="str">
        <f>+IFERROR(+Tabella24[[#This Row],[IMPORTO VERSATO]]/SUMIF(DATI!$B:$B,Tabella24[[#This Row],[Cartella2]],DATI!$M:$M)*SUMIF(DATI!$B:$B,Tabella24[[#This Row],[Cartella2]],DATI!$I:$I),"")</f>
        <v/>
      </c>
      <c r="L96" s="19" t="str">
        <f>+IFERROR(+Tabella24[[#This Row],[IMPORTO VERSATO]]/SUMIF(DATI!$B:$B,Tabella24[[#This Row],[Cartella2]],DATI!$M:$M)*SUMIF(DATI!$B:$B,Tabella24[[#This Row],[Cartella2]],DATI!$J:$J),"")</f>
        <v/>
      </c>
      <c r="M96" s="14" t="str">
        <f>+IFERROR(+Tabella24[[#This Row],[IMPORTO VERSATO]]/SUMIF(DATI!$B:$B,Tabella24[[#This Row],[Cartella2]],DATI!$M:$M)*SUMIF(DATI!$B:$B,Tabella24[[#This Row],[Cartella2]],DATI!$L:$L),"")</f>
        <v/>
      </c>
      <c r="N96" s="6" t="str">
        <f>+IF(COUNTIF($C$17:C96,Tabella24[[#This Row],[Cartella2]])=1,"X","")</f>
        <v/>
      </c>
      <c r="O96" s="14" t="str">
        <f>+IFERROR(+Tabella24[[#This Row],[IMPORTO VERSATO]]/SUMIF(DATI!$B:$B,Tabella24[[#This Row],[Cartella2]],DATI!$M:$M)*SUMIF(DATI!$B:$B,Tabella24[[#This Row],[Cartella2]],DATI!$K:$K),"")</f>
        <v/>
      </c>
    </row>
    <row r="97" spans="2:15" x14ac:dyDescent="0.45">
      <c r="B97" s="27"/>
      <c r="C97" s="140" t="e">
        <f>+IF(Tabella24[[#This Row],[INS CARTELLA]]="",C96,+VLOOKUP(Tabella24[[#This Row],[INS CARTELLA]],Tabella1[[NUMERO CARTELLA]:[IMPOSTE]],1,0))</f>
        <v>#N/A</v>
      </c>
      <c r="D97" s="1"/>
      <c r="E97" s="15"/>
      <c r="F97" s="16"/>
      <c r="G97" s="14" t="str">
        <f>+IFERROR(+Tabella24[[#This Row],[IMPORTO VERSATO]]/SUMIF(DATI!B:B,Tabella24[[#This Row],[Cartella2]],DATI!M:M)*SUMIF(DATI!B:B,Tabella24[[#This Row],[Cartella2]],DATI!E:E),"")</f>
        <v/>
      </c>
      <c r="H97" s="14" t="str">
        <f>+IFERROR(+Tabella24[[#This Row],[IMPORTO VERSATO]]/SUMIF(DATI!$B:$B,Tabella24[[#This Row],[Cartella2]],DATI!$M:$M)*SUMIF(DATI!$B:$B,Tabella24[[#This Row],[Cartella2]],DATI!$F:$F),"")</f>
        <v/>
      </c>
      <c r="I97" s="19" t="str">
        <f>+IFERROR(+Tabella24[[#This Row],[IMPORTO VERSATO]]/SUMIF(DATI!$B:$B,Tabella24[[#This Row],[Cartella2]],DATI!$M:$M)*SUMIF(DATI!$B:$B,Tabella24[[#This Row],[Cartella2]],DATI!$G:$G),"")</f>
        <v/>
      </c>
      <c r="J97" s="19" t="str">
        <f>+IFERROR(+Tabella24[[#This Row],[IMPORTO VERSATO]]/SUMIF(DATI!$B:$B,Tabella24[[#This Row],[Cartella2]],DATI!$M:$M)*SUMIF(DATI!$B:$B,Tabella24[[#This Row],[Cartella2]],DATI!$H:$H),"")</f>
        <v/>
      </c>
      <c r="K97" s="19" t="str">
        <f>+IFERROR(+Tabella24[[#This Row],[IMPORTO VERSATO]]/SUMIF(DATI!$B:$B,Tabella24[[#This Row],[Cartella2]],DATI!$M:$M)*SUMIF(DATI!$B:$B,Tabella24[[#This Row],[Cartella2]],DATI!$I:$I),"")</f>
        <v/>
      </c>
      <c r="L97" s="19" t="str">
        <f>+IFERROR(+Tabella24[[#This Row],[IMPORTO VERSATO]]/SUMIF(DATI!$B:$B,Tabella24[[#This Row],[Cartella2]],DATI!$M:$M)*SUMIF(DATI!$B:$B,Tabella24[[#This Row],[Cartella2]],DATI!$J:$J),"")</f>
        <v/>
      </c>
      <c r="M97" s="14" t="str">
        <f>+IFERROR(+Tabella24[[#This Row],[IMPORTO VERSATO]]/SUMIF(DATI!$B:$B,Tabella24[[#This Row],[Cartella2]],DATI!$M:$M)*SUMIF(DATI!$B:$B,Tabella24[[#This Row],[Cartella2]],DATI!$L:$L),"")</f>
        <v/>
      </c>
      <c r="N97" s="6" t="str">
        <f>+IF(COUNTIF($C$17:C97,Tabella24[[#This Row],[Cartella2]])=1,"X","")</f>
        <v/>
      </c>
      <c r="O97" s="14" t="str">
        <f>+IFERROR(+Tabella24[[#This Row],[IMPORTO VERSATO]]/SUMIF(DATI!$B:$B,Tabella24[[#This Row],[Cartella2]],DATI!$M:$M)*SUMIF(DATI!$B:$B,Tabella24[[#This Row],[Cartella2]],DATI!$K:$K),"")</f>
        <v/>
      </c>
    </row>
    <row r="98" spans="2:15" x14ac:dyDescent="0.45">
      <c r="B98" s="27"/>
      <c r="C98" s="140" t="e">
        <f>+IF(Tabella24[[#This Row],[INS CARTELLA]]="",C97,+VLOOKUP(Tabella24[[#This Row],[INS CARTELLA]],Tabella1[[NUMERO CARTELLA]:[IMPOSTE]],1,0))</f>
        <v>#N/A</v>
      </c>
      <c r="D98" s="1"/>
      <c r="E98" s="15"/>
      <c r="F98" s="16"/>
      <c r="G98" s="14" t="str">
        <f>+IFERROR(+Tabella24[[#This Row],[IMPORTO VERSATO]]/SUMIF(DATI!B:B,Tabella24[[#This Row],[Cartella2]],DATI!M:M)*SUMIF(DATI!B:B,Tabella24[[#This Row],[Cartella2]],DATI!E:E),"")</f>
        <v/>
      </c>
      <c r="H98" s="14" t="str">
        <f>+IFERROR(+Tabella24[[#This Row],[IMPORTO VERSATO]]/SUMIF(DATI!$B:$B,Tabella24[[#This Row],[Cartella2]],DATI!$M:$M)*SUMIF(DATI!$B:$B,Tabella24[[#This Row],[Cartella2]],DATI!$F:$F),"")</f>
        <v/>
      </c>
      <c r="I98" s="19" t="str">
        <f>+IFERROR(+Tabella24[[#This Row],[IMPORTO VERSATO]]/SUMIF(DATI!$B:$B,Tabella24[[#This Row],[Cartella2]],DATI!$M:$M)*SUMIF(DATI!$B:$B,Tabella24[[#This Row],[Cartella2]],DATI!$G:$G),"")</f>
        <v/>
      </c>
      <c r="J98" s="19" t="str">
        <f>+IFERROR(+Tabella24[[#This Row],[IMPORTO VERSATO]]/SUMIF(DATI!$B:$B,Tabella24[[#This Row],[Cartella2]],DATI!$M:$M)*SUMIF(DATI!$B:$B,Tabella24[[#This Row],[Cartella2]],DATI!$H:$H),"")</f>
        <v/>
      </c>
      <c r="K98" s="19" t="str">
        <f>+IFERROR(+Tabella24[[#This Row],[IMPORTO VERSATO]]/SUMIF(DATI!$B:$B,Tabella24[[#This Row],[Cartella2]],DATI!$M:$M)*SUMIF(DATI!$B:$B,Tabella24[[#This Row],[Cartella2]],DATI!$I:$I),"")</f>
        <v/>
      </c>
      <c r="L98" s="19" t="str">
        <f>+IFERROR(+Tabella24[[#This Row],[IMPORTO VERSATO]]/SUMIF(DATI!$B:$B,Tabella24[[#This Row],[Cartella2]],DATI!$M:$M)*SUMIF(DATI!$B:$B,Tabella24[[#This Row],[Cartella2]],DATI!$J:$J),"")</f>
        <v/>
      </c>
      <c r="M98" s="14" t="str">
        <f>+IFERROR(+Tabella24[[#This Row],[IMPORTO VERSATO]]/SUMIF(DATI!$B:$B,Tabella24[[#This Row],[Cartella2]],DATI!$M:$M)*SUMIF(DATI!$B:$B,Tabella24[[#This Row],[Cartella2]],DATI!$L:$L),"")</f>
        <v/>
      </c>
      <c r="N98" s="6" t="str">
        <f>+IF(COUNTIF($C$17:C98,Tabella24[[#This Row],[Cartella2]])=1,"X","")</f>
        <v/>
      </c>
      <c r="O98" s="14" t="str">
        <f>+IFERROR(+Tabella24[[#This Row],[IMPORTO VERSATO]]/SUMIF(DATI!$B:$B,Tabella24[[#This Row],[Cartella2]],DATI!$M:$M)*SUMIF(DATI!$B:$B,Tabella24[[#This Row],[Cartella2]],DATI!$K:$K),"")</f>
        <v/>
      </c>
    </row>
    <row r="99" spans="2:15" x14ac:dyDescent="0.45">
      <c r="B99" s="27"/>
      <c r="C99" s="140" t="e">
        <f>+IF(Tabella24[[#This Row],[INS CARTELLA]]="",C98,+VLOOKUP(Tabella24[[#This Row],[INS CARTELLA]],Tabella1[[NUMERO CARTELLA]:[IMPOSTE]],1,0))</f>
        <v>#N/A</v>
      </c>
      <c r="D99" s="1"/>
      <c r="E99" s="15"/>
      <c r="F99" s="16"/>
      <c r="G99" s="14" t="str">
        <f>+IFERROR(+Tabella24[[#This Row],[IMPORTO VERSATO]]/SUMIF(DATI!B:B,Tabella24[[#This Row],[Cartella2]],DATI!M:M)*SUMIF(DATI!B:B,Tabella24[[#This Row],[Cartella2]],DATI!E:E),"")</f>
        <v/>
      </c>
      <c r="H99" s="14" t="str">
        <f>+IFERROR(+Tabella24[[#This Row],[IMPORTO VERSATO]]/SUMIF(DATI!$B:$B,Tabella24[[#This Row],[Cartella2]],DATI!$M:$M)*SUMIF(DATI!$B:$B,Tabella24[[#This Row],[Cartella2]],DATI!$F:$F),"")</f>
        <v/>
      </c>
      <c r="I99" s="19" t="str">
        <f>+IFERROR(+Tabella24[[#This Row],[IMPORTO VERSATO]]/SUMIF(DATI!$B:$B,Tabella24[[#This Row],[Cartella2]],DATI!$M:$M)*SUMIF(DATI!$B:$B,Tabella24[[#This Row],[Cartella2]],DATI!$G:$G),"")</f>
        <v/>
      </c>
      <c r="J99" s="19" t="str">
        <f>+IFERROR(+Tabella24[[#This Row],[IMPORTO VERSATO]]/SUMIF(DATI!$B:$B,Tabella24[[#This Row],[Cartella2]],DATI!$M:$M)*SUMIF(DATI!$B:$B,Tabella24[[#This Row],[Cartella2]],DATI!$H:$H),"")</f>
        <v/>
      </c>
      <c r="K99" s="19" t="str">
        <f>+IFERROR(+Tabella24[[#This Row],[IMPORTO VERSATO]]/SUMIF(DATI!$B:$B,Tabella24[[#This Row],[Cartella2]],DATI!$M:$M)*SUMIF(DATI!$B:$B,Tabella24[[#This Row],[Cartella2]],DATI!$I:$I),"")</f>
        <v/>
      </c>
      <c r="L99" s="19" t="str">
        <f>+IFERROR(+Tabella24[[#This Row],[IMPORTO VERSATO]]/SUMIF(DATI!$B:$B,Tabella24[[#This Row],[Cartella2]],DATI!$M:$M)*SUMIF(DATI!$B:$B,Tabella24[[#This Row],[Cartella2]],DATI!$J:$J),"")</f>
        <v/>
      </c>
      <c r="M99" s="14" t="str">
        <f>+IFERROR(+Tabella24[[#This Row],[IMPORTO VERSATO]]/SUMIF(DATI!$B:$B,Tabella24[[#This Row],[Cartella2]],DATI!$M:$M)*SUMIF(DATI!$B:$B,Tabella24[[#This Row],[Cartella2]],DATI!$L:$L),"")</f>
        <v/>
      </c>
      <c r="N99" s="6" t="str">
        <f>+IF(COUNTIF($C$17:C99,Tabella24[[#This Row],[Cartella2]])=1,"X","")</f>
        <v/>
      </c>
      <c r="O99" s="14" t="str">
        <f>+IFERROR(+Tabella24[[#This Row],[IMPORTO VERSATO]]/SUMIF(DATI!$B:$B,Tabella24[[#This Row],[Cartella2]],DATI!$M:$M)*SUMIF(DATI!$B:$B,Tabella24[[#This Row],[Cartella2]],DATI!$K:$K),"")</f>
        <v/>
      </c>
    </row>
    <row r="100" spans="2:15" x14ac:dyDescent="0.45">
      <c r="B100" s="27"/>
      <c r="C100" s="140" t="e">
        <f>+IF(Tabella24[[#This Row],[INS CARTELLA]]="",C99,+VLOOKUP(Tabella24[[#This Row],[INS CARTELLA]],Tabella1[[NUMERO CARTELLA]:[IMPOSTE]],1,0))</f>
        <v>#N/A</v>
      </c>
      <c r="D100" s="1"/>
      <c r="E100" s="15"/>
      <c r="F100" s="16"/>
      <c r="G100" s="14" t="str">
        <f>+IFERROR(+Tabella24[[#This Row],[IMPORTO VERSATO]]/SUMIF(DATI!B:B,Tabella24[[#This Row],[Cartella2]],DATI!M:M)*SUMIF(DATI!B:B,Tabella24[[#This Row],[Cartella2]],DATI!E:E),"")</f>
        <v/>
      </c>
      <c r="H100" s="14" t="str">
        <f>+IFERROR(+Tabella24[[#This Row],[IMPORTO VERSATO]]/SUMIF(DATI!$B:$B,Tabella24[[#This Row],[Cartella2]],DATI!$M:$M)*SUMIF(DATI!$B:$B,Tabella24[[#This Row],[Cartella2]],DATI!$F:$F),"")</f>
        <v/>
      </c>
      <c r="I100" s="19" t="str">
        <f>+IFERROR(+Tabella24[[#This Row],[IMPORTO VERSATO]]/SUMIF(DATI!$B:$B,Tabella24[[#This Row],[Cartella2]],DATI!$M:$M)*SUMIF(DATI!$B:$B,Tabella24[[#This Row],[Cartella2]],DATI!$G:$G),"")</f>
        <v/>
      </c>
      <c r="J100" s="19" t="str">
        <f>+IFERROR(+Tabella24[[#This Row],[IMPORTO VERSATO]]/SUMIF(DATI!$B:$B,Tabella24[[#This Row],[Cartella2]],DATI!$M:$M)*SUMIF(DATI!$B:$B,Tabella24[[#This Row],[Cartella2]],DATI!$H:$H),"")</f>
        <v/>
      </c>
      <c r="K100" s="19" t="str">
        <f>+IFERROR(+Tabella24[[#This Row],[IMPORTO VERSATO]]/SUMIF(DATI!$B:$B,Tabella24[[#This Row],[Cartella2]],DATI!$M:$M)*SUMIF(DATI!$B:$B,Tabella24[[#This Row],[Cartella2]],DATI!$I:$I),"")</f>
        <v/>
      </c>
      <c r="L100" s="19" t="str">
        <f>+IFERROR(+Tabella24[[#This Row],[IMPORTO VERSATO]]/SUMIF(DATI!$B:$B,Tabella24[[#This Row],[Cartella2]],DATI!$M:$M)*SUMIF(DATI!$B:$B,Tabella24[[#This Row],[Cartella2]],DATI!$J:$J),"")</f>
        <v/>
      </c>
      <c r="M100" s="14" t="str">
        <f>+IFERROR(+Tabella24[[#This Row],[IMPORTO VERSATO]]/SUMIF(DATI!$B:$B,Tabella24[[#This Row],[Cartella2]],DATI!$M:$M)*SUMIF(DATI!$B:$B,Tabella24[[#This Row],[Cartella2]],DATI!$L:$L),"")</f>
        <v/>
      </c>
      <c r="N100" s="6" t="str">
        <f>+IF(COUNTIF($C$17:C100,Tabella24[[#This Row],[Cartella2]])=1,"X","")</f>
        <v/>
      </c>
      <c r="O100" s="14" t="str">
        <f>+IFERROR(+Tabella24[[#This Row],[IMPORTO VERSATO]]/SUMIF(DATI!$B:$B,Tabella24[[#This Row],[Cartella2]],DATI!$M:$M)*SUMIF(DATI!$B:$B,Tabella24[[#This Row],[Cartella2]],DATI!$K:$K),"")</f>
        <v/>
      </c>
    </row>
    <row r="101" spans="2:15" x14ac:dyDescent="0.45">
      <c r="B101" s="27"/>
      <c r="C101" s="140" t="e">
        <f>+IF(Tabella24[[#This Row],[INS CARTELLA]]="",C100,+VLOOKUP(Tabella24[[#This Row],[INS CARTELLA]],Tabella1[[NUMERO CARTELLA]:[IMPOSTE]],1,0))</f>
        <v>#N/A</v>
      </c>
      <c r="D101" s="1"/>
      <c r="E101" s="15"/>
      <c r="F101" s="16"/>
      <c r="G101" s="14" t="str">
        <f>+IFERROR(+Tabella24[[#This Row],[IMPORTO VERSATO]]/SUMIF(DATI!B:B,Tabella24[[#This Row],[Cartella2]],DATI!M:M)*SUMIF(DATI!B:B,Tabella24[[#This Row],[Cartella2]],DATI!E:E),"")</f>
        <v/>
      </c>
      <c r="H101" s="14" t="str">
        <f>+IFERROR(+Tabella24[[#This Row],[IMPORTO VERSATO]]/SUMIF(DATI!$B:$B,Tabella24[[#This Row],[Cartella2]],DATI!$M:$M)*SUMIF(DATI!$B:$B,Tabella24[[#This Row],[Cartella2]],DATI!$F:$F),"")</f>
        <v/>
      </c>
      <c r="I101" s="19" t="str">
        <f>+IFERROR(+Tabella24[[#This Row],[IMPORTO VERSATO]]/SUMIF(DATI!$B:$B,Tabella24[[#This Row],[Cartella2]],DATI!$M:$M)*SUMIF(DATI!$B:$B,Tabella24[[#This Row],[Cartella2]],DATI!$G:$G),"")</f>
        <v/>
      </c>
      <c r="J101" s="19" t="str">
        <f>+IFERROR(+Tabella24[[#This Row],[IMPORTO VERSATO]]/SUMIF(DATI!$B:$B,Tabella24[[#This Row],[Cartella2]],DATI!$M:$M)*SUMIF(DATI!$B:$B,Tabella24[[#This Row],[Cartella2]],DATI!$H:$H),"")</f>
        <v/>
      </c>
      <c r="K101" s="19" t="str">
        <f>+IFERROR(+Tabella24[[#This Row],[IMPORTO VERSATO]]/SUMIF(DATI!$B:$B,Tabella24[[#This Row],[Cartella2]],DATI!$M:$M)*SUMIF(DATI!$B:$B,Tabella24[[#This Row],[Cartella2]],DATI!$I:$I),"")</f>
        <v/>
      </c>
      <c r="L101" s="19" t="str">
        <f>+IFERROR(+Tabella24[[#This Row],[IMPORTO VERSATO]]/SUMIF(DATI!$B:$B,Tabella24[[#This Row],[Cartella2]],DATI!$M:$M)*SUMIF(DATI!$B:$B,Tabella24[[#This Row],[Cartella2]],DATI!$J:$J),"")</f>
        <v/>
      </c>
      <c r="M101" s="14" t="str">
        <f>+IFERROR(+Tabella24[[#This Row],[IMPORTO VERSATO]]/SUMIF(DATI!$B:$B,Tabella24[[#This Row],[Cartella2]],DATI!$M:$M)*SUMIF(DATI!$B:$B,Tabella24[[#This Row],[Cartella2]],DATI!$L:$L),"")</f>
        <v/>
      </c>
      <c r="N101" s="6" t="str">
        <f>+IF(COUNTIF($C$17:C101,Tabella24[[#This Row],[Cartella2]])=1,"X","")</f>
        <v/>
      </c>
      <c r="O101" s="14" t="str">
        <f>+IFERROR(+Tabella24[[#This Row],[IMPORTO VERSATO]]/SUMIF(DATI!$B:$B,Tabella24[[#This Row],[Cartella2]],DATI!$M:$M)*SUMIF(DATI!$B:$B,Tabella24[[#This Row],[Cartella2]],DATI!$K:$K),"")</f>
        <v/>
      </c>
    </row>
    <row r="102" spans="2:15" x14ac:dyDescent="0.45">
      <c r="B102" s="27"/>
      <c r="C102" s="140" t="e">
        <f>+IF(Tabella24[[#This Row],[INS CARTELLA]]="",C101,+VLOOKUP(Tabella24[[#This Row],[INS CARTELLA]],Tabella1[[NUMERO CARTELLA]:[IMPOSTE]],1,0))</f>
        <v>#N/A</v>
      </c>
      <c r="D102" s="1"/>
      <c r="E102" s="15"/>
      <c r="F102" s="16"/>
      <c r="G102" s="14" t="str">
        <f>+IFERROR(+Tabella24[[#This Row],[IMPORTO VERSATO]]/SUMIF(DATI!B:B,Tabella24[[#This Row],[Cartella2]],DATI!M:M)*SUMIF(DATI!B:B,Tabella24[[#This Row],[Cartella2]],DATI!E:E),"")</f>
        <v/>
      </c>
      <c r="H102" s="14" t="str">
        <f>+IFERROR(+Tabella24[[#This Row],[IMPORTO VERSATO]]/SUMIF(DATI!$B:$B,Tabella24[[#This Row],[Cartella2]],DATI!$M:$M)*SUMIF(DATI!$B:$B,Tabella24[[#This Row],[Cartella2]],DATI!$F:$F),"")</f>
        <v/>
      </c>
      <c r="I102" s="19" t="str">
        <f>+IFERROR(+Tabella24[[#This Row],[IMPORTO VERSATO]]/SUMIF(DATI!$B:$B,Tabella24[[#This Row],[Cartella2]],DATI!$M:$M)*SUMIF(DATI!$B:$B,Tabella24[[#This Row],[Cartella2]],DATI!$G:$G),"")</f>
        <v/>
      </c>
      <c r="J102" s="19" t="str">
        <f>+IFERROR(+Tabella24[[#This Row],[IMPORTO VERSATO]]/SUMIF(DATI!$B:$B,Tabella24[[#This Row],[Cartella2]],DATI!$M:$M)*SUMIF(DATI!$B:$B,Tabella24[[#This Row],[Cartella2]],DATI!$H:$H),"")</f>
        <v/>
      </c>
      <c r="K102" s="19" t="str">
        <f>+IFERROR(+Tabella24[[#This Row],[IMPORTO VERSATO]]/SUMIF(DATI!$B:$B,Tabella24[[#This Row],[Cartella2]],DATI!$M:$M)*SUMIF(DATI!$B:$B,Tabella24[[#This Row],[Cartella2]],DATI!$I:$I),"")</f>
        <v/>
      </c>
      <c r="L102" s="19" t="str">
        <f>+IFERROR(+Tabella24[[#This Row],[IMPORTO VERSATO]]/SUMIF(DATI!$B:$B,Tabella24[[#This Row],[Cartella2]],DATI!$M:$M)*SUMIF(DATI!$B:$B,Tabella24[[#This Row],[Cartella2]],DATI!$J:$J),"")</f>
        <v/>
      </c>
      <c r="M102" s="14" t="str">
        <f>+IFERROR(+Tabella24[[#This Row],[IMPORTO VERSATO]]/SUMIF(DATI!$B:$B,Tabella24[[#This Row],[Cartella2]],DATI!$M:$M)*SUMIF(DATI!$B:$B,Tabella24[[#This Row],[Cartella2]],DATI!$L:$L),"")</f>
        <v/>
      </c>
      <c r="N102" s="6" t="str">
        <f>+IF(COUNTIF($C$17:C102,Tabella24[[#This Row],[Cartella2]])=1,"X","")</f>
        <v/>
      </c>
      <c r="O102" s="14" t="str">
        <f>+IFERROR(+Tabella24[[#This Row],[IMPORTO VERSATO]]/SUMIF(DATI!$B:$B,Tabella24[[#This Row],[Cartella2]],DATI!$M:$M)*SUMIF(DATI!$B:$B,Tabella24[[#This Row],[Cartella2]],DATI!$K:$K),"")</f>
        <v/>
      </c>
    </row>
    <row r="103" spans="2:15" x14ac:dyDescent="0.45">
      <c r="B103" s="27"/>
      <c r="C103" s="140" t="e">
        <f>+IF(Tabella24[[#This Row],[INS CARTELLA]]="",C102,+VLOOKUP(Tabella24[[#This Row],[INS CARTELLA]],Tabella1[[NUMERO CARTELLA]:[IMPOSTE]],1,0))</f>
        <v>#N/A</v>
      </c>
      <c r="D103" s="1"/>
      <c r="E103" s="15"/>
      <c r="F103" s="16"/>
      <c r="G103" s="14" t="str">
        <f>+IFERROR(+Tabella24[[#This Row],[IMPORTO VERSATO]]/SUMIF(DATI!B:B,Tabella24[[#This Row],[Cartella2]],DATI!M:M)*SUMIF(DATI!B:B,Tabella24[[#This Row],[Cartella2]],DATI!E:E),"")</f>
        <v/>
      </c>
      <c r="H103" s="14" t="str">
        <f>+IFERROR(+Tabella24[[#This Row],[IMPORTO VERSATO]]/SUMIF(DATI!$B:$B,Tabella24[[#This Row],[Cartella2]],DATI!$M:$M)*SUMIF(DATI!$B:$B,Tabella24[[#This Row],[Cartella2]],DATI!$F:$F),"")</f>
        <v/>
      </c>
      <c r="I103" s="19" t="str">
        <f>+IFERROR(+Tabella24[[#This Row],[IMPORTO VERSATO]]/SUMIF(DATI!$B:$B,Tabella24[[#This Row],[Cartella2]],DATI!$M:$M)*SUMIF(DATI!$B:$B,Tabella24[[#This Row],[Cartella2]],DATI!$G:$G),"")</f>
        <v/>
      </c>
      <c r="J103" s="19" t="str">
        <f>+IFERROR(+Tabella24[[#This Row],[IMPORTO VERSATO]]/SUMIF(DATI!$B:$B,Tabella24[[#This Row],[Cartella2]],DATI!$M:$M)*SUMIF(DATI!$B:$B,Tabella24[[#This Row],[Cartella2]],DATI!$H:$H),"")</f>
        <v/>
      </c>
      <c r="K103" s="19" t="str">
        <f>+IFERROR(+Tabella24[[#This Row],[IMPORTO VERSATO]]/SUMIF(DATI!$B:$B,Tabella24[[#This Row],[Cartella2]],DATI!$M:$M)*SUMIF(DATI!$B:$B,Tabella24[[#This Row],[Cartella2]],DATI!$I:$I),"")</f>
        <v/>
      </c>
      <c r="L103" s="19" t="str">
        <f>+IFERROR(+Tabella24[[#This Row],[IMPORTO VERSATO]]/SUMIF(DATI!$B:$B,Tabella24[[#This Row],[Cartella2]],DATI!$M:$M)*SUMIF(DATI!$B:$B,Tabella24[[#This Row],[Cartella2]],DATI!$J:$J),"")</f>
        <v/>
      </c>
      <c r="M103" s="14" t="str">
        <f>+IFERROR(+Tabella24[[#This Row],[IMPORTO VERSATO]]/SUMIF(DATI!$B:$B,Tabella24[[#This Row],[Cartella2]],DATI!$M:$M)*SUMIF(DATI!$B:$B,Tabella24[[#This Row],[Cartella2]],DATI!$L:$L),"")</f>
        <v/>
      </c>
      <c r="N103" s="6" t="str">
        <f>+IF(COUNTIF($C$17:C103,Tabella24[[#This Row],[Cartella2]])=1,"X","")</f>
        <v/>
      </c>
      <c r="O103" s="14" t="str">
        <f>+IFERROR(+Tabella24[[#This Row],[IMPORTO VERSATO]]/SUMIF(DATI!$B:$B,Tabella24[[#This Row],[Cartella2]],DATI!$M:$M)*SUMIF(DATI!$B:$B,Tabella24[[#This Row],[Cartella2]],DATI!$K:$K),"")</f>
        <v/>
      </c>
    </row>
    <row r="104" spans="2:15" x14ac:dyDescent="0.45">
      <c r="B104" s="27"/>
      <c r="C104" s="140" t="e">
        <f>+IF(Tabella24[[#This Row],[INS CARTELLA]]="",C103,+VLOOKUP(Tabella24[[#This Row],[INS CARTELLA]],Tabella1[[NUMERO CARTELLA]:[IMPOSTE]],1,0))</f>
        <v>#N/A</v>
      </c>
      <c r="D104" s="1"/>
      <c r="E104" s="15"/>
      <c r="F104" s="16"/>
      <c r="G104" s="14" t="str">
        <f>+IFERROR(+Tabella24[[#This Row],[IMPORTO VERSATO]]/SUMIF(DATI!B:B,Tabella24[[#This Row],[Cartella2]],DATI!M:M)*SUMIF(DATI!B:B,Tabella24[[#This Row],[Cartella2]],DATI!E:E),"")</f>
        <v/>
      </c>
      <c r="H104" s="14" t="str">
        <f>+IFERROR(+Tabella24[[#This Row],[IMPORTO VERSATO]]/SUMIF(DATI!$B:$B,Tabella24[[#This Row],[Cartella2]],DATI!$M:$M)*SUMIF(DATI!$B:$B,Tabella24[[#This Row],[Cartella2]],DATI!$F:$F),"")</f>
        <v/>
      </c>
      <c r="I104" s="19" t="str">
        <f>+IFERROR(+Tabella24[[#This Row],[IMPORTO VERSATO]]/SUMIF(DATI!$B:$B,Tabella24[[#This Row],[Cartella2]],DATI!$M:$M)*SUMIF(DATI!$B:$B,Tabella24[[#This Row],[Cartella2]],DATI!$G:$G),"")</f>
        <v/>
      </c>
      <c r="J104" s="19" t="str">
        <f>+IFERROR(+Tabella24[[#This Row],[IMPORTO VERSATO]]/SUMIF(DATI!$B:$B,Tabella24[[#This Row],[Cartella2]],DATI!$M:$M)*SUMIF(DATI!$B:$B,Tabella24[[#This Row],[Cartella2]],DATI!$H:$H),"")</f>
        <v/>
      </c>
      <c r="K104" s="19" t="str">
        <f>+IFERROR(+Tabella24[[#This Row],[IMPORTO VERSATO]]/SUMIF(DATI!$B:$B,Tabella24[[#This Row],[Cartella2]],DATI!$M:$M)*SUMIF(DATI!$B:$B,Tabella24[[#This Row],[Cartella2]],DATI!$I:$I),"")</f>
        <v/>
      </c>
      <c r="L104" s="19" t="str">
        <f>+IFERROR(+Tabella24[[#This Row],[IMPORTO VERSATO]]/SUMIF(DATI!$B:$B,Tabella24[[#This Row],[Cartella2]],DATI!$M:$M)*SUMIF(DATI!$B:$B,Tabella24[[#This Row],[Cartella2]],DATI!$J:$J),"")</f>
        <v/>
      </c>
      <c r="M104" s="14" t="str">
        <f>+IFERROR(+Tabella24[[#This Row],[IMPORTO VERSATO]]/SUMIF(DATI!$B:$B,Tabella24[[#This Row],[Cartella2]],DATI!$M:$M)*SUMIF(DATI!$B:$B,Tabella24[[#This Row],[Cartella2]],DATI!$L:$L),"")</f>
        <v/>
      </c>
      <c r="N104" s="6" t="str">
        <f>+IF(COUNTIF($C$17:C104,Tabella24[[#This Row],[Cartella2]])=1,"X","")</f>
        <v/>
      </c>
      <c r="O104" s="14" t="str">
        <f>+IFERROR(+Tabella24[[#This Row],[IMPORTO VERSATO]]/SUMIF(DATI!$B:$B,Tabella24[[#This Row],[Cartella2]],DATI!$M:$M)*SUMIF(DATI!$B:$B,Tabella24[[#This Row],[Cartella2]],DATI!$K:$K),"")</f>
        <v/>
      </c>
    </row>
    <row r="105" spans="2:15" x14ac:dyDescent="0.45">
      <c r="B105" s="27"/>
      <c r="C105" s="140" t="e">
        <f>+IF(Tabella24[[#This Row],[INS CARTELLA]]="",C104,+VLOOKUP(Tabella24[[#This Row],[INS CARTELLA]],Tabella1[[NUMERO CARTELLA]:[IMPOSTE]],1,0))</f>
        <v>#N/A</v>
      </c>
      <c r="D105" s="1"/>
      <c r="E105" s="15"/>
      <c r="F105" s="16"/>
      <c r="G105" s="14" t="str">
        <f>+IFERROR(+Tabella24[[#This Row],[IMPORTO VERSATO]]/SUMIF(DATI!B:B,Tabella24[[#This Row],[Cartella2]],DATI!M:M)*SUMIF(DATI!B:B,Tabella24[[#This Row],[Cartella2]],DATI!E:E),"")</f>
        <v/>
      </c>
      <c r="H105" s="14" t="str">
        <f>+IFERROR(+Tabella24[[#This Row],[IMPORTO VERSATO]]/SUMIF(DATI!$B:$B,Tabella24[[#This Row],[Cartella2]],DATI!$M:$M)*SUMIF(DATI!$B:$B,Tabella24[[#This Row],[Cartella2]],DATI!$F:$F),"")</f>
        <v/>
      </c>
      <c r="I105" s="19" t="str">
        <f>+IFERROR(+Tabella24[[#This Row],[IMPORTO VERSATO]]/SUMIF(DATI!$B:$B,Tabella24[[#This Row],[Cartella2]],DATI!$M:$M)*SUMIF(DATI!$B:$B,Tabella24[[#This Row],[Cartella2]],DATI!$G:$G),"")</f>
        <v/>
      </c>
      <c r="J105" s="19" t="str">
        <f>+IFERROR(+Tabella24[[#This Row],[IMPORTO VERSATO]]/SUMIF(DATI!$B:$B,Tabella24[[#This Row],[Cartella2]],DATI!$M:$M)*SUMIF(DATI!$B:$B,Tabella24[[#This Row],[Cartella2]],DATI!$H:$H),"")</f>
        <v/>
      </c>
      <c r="K105" s="19" t="str">
        <f>+IFERROR(+Tabella24[[#This Row],[IMPORTO VERSATO]]/SUMIF(DATI!$B:$B,Tabella24[[#This Row],[Cartella2]],DATI!$M:$M)*SUMIF(DATI!$B:$B,Tabella24[[#This Row],[Cartella2]],DATI!$I:$I),"")</f>
        <v/>
      </c>
      <c r="L105" s="19" t="str">
        <f>+IFERROR(+Tabella24[[#This Row],[IMPORTO VERSATO]]/SUMIF(DATI!$B:$B,Tabella24[[#This Row],[Cartella2]],DATI!$M:$M)*SUMIF(DATI!$B:$B,Tabella24[[#This Row],[Cartella2]],DATI!$J:$J),"")</f>
        <v/>
      </c>
      <c r="M105" s="14" t="str">
        <f>+IFERROR(+Tabella24[[#This Row],[IMPORTO VERSATO]]/SUMIF(DATI!$B:$B,Tabella24[[#This Row],[Cartella2]],DATI!$M:$M)*SUMIF(DATI!$B:$B,Tabella24[[#This Row],[Cartella2]],DATI!$L:$L),"")</f>
        <v/>
      </c>
      <c r="N105" s="6" t="str">
        <f>+IF(COUNTIF($C$17:C105,Tabella24[[#This Row],[Cartella2]])=1,"X","")</f>
        <v/>
      </c>
      <c r="O105" s="14" t="str">
        <f>+IFERROR(+Tabella24[[#This Row],[IMPORTO VERSATO]]/SUMIF(DATI!$B:$B,Tabella24[[#This Row],[Cartella2]],DATI!$M:$M)*SUMIF(DATI!$B:$B,Tabella24[[#This Row],[Cartella2]],DATI!$K:$K),"")</f>
        <v/>
      </c>
    </row>
    <row r="106" spans="2:15" x14ac:dyDescent="0.45">
      <c r="B106" s="27"/>
      <c r="C106" s="140" t="e">
        <f>+IF(Tabella24[[#This Row],[INS CARTELLA]]="",C105,+VLOOKUP(Tabella24[[#This Row],[INS CARTELLA]],Tabella1[[NUMERO CARTELLA]:[IMPOSTE]],1,0))</f>
        <v>#N/A</v>
      </c>
      <c r="D106" s="1"/>
      <c r="E106" s="15"/>
      <c r="F106" s="16"/>
      <c r="G106" s="14" t="str">
        <f>+IFERROR(+Tabella24[[#This Row],[IMPORTO VERSATO]]/SUMIF(DATI!B:B,Tabella24[[#This Row],[Cartella2]],DATI!M:M)*SUMIF(DATI!B:B,Tabella24[[#This Row],[Cartella2]],DATI!E:E),"")</f>
        <v/>
      </c>
      <c r="H106" s="14" t="str">
        <f>+IFERROR(+Tabella24[[#This Row],[IMPORTO VERSATO]]/SUMIF(DATI!$B:$B,Tabella24[[#This Row],[Cartella2]],DATI!$M:$M)*SUMIF(DATI!$B:$B,Tabella24[[#This Row],[Cartella2]],DATI!$F:$F),"")</f>
        <v/>
      </c>
      <c r="I106" s="19" t="str">
        <f>+IFERROR(+Tabella24[[#This Row],[IMPORTO VERSATO]]/SUMIF(DATI!$B:$B,Tabella24[[#This Row],[Cartella2]],DATI!$M:$M)*SUMIF(DATI!$B:$B,Tabella24[[#This Row],[Cartella2]],DATI!$G:$G),"")</f>
        <v/>
      </c>
      <c r="J106" s="19" t="str">
        <f>+IFERROR(+Tabella24[[#This Row],[IMPORTO VERSATO]]/SUMIF(DATI!$B:$B,Tabella24[[#This Row],[Cartella2]],DATI!$M:$M)*SUMIF(DATI!$B:$B,Tabella24[[#This Row],[Cartella2]],DATI!$H:$H),"")</f>
        <v/>
      </c>
      <c r="K106" s="19" t="str">
        <f>+IFERROR(+Tabella24[[#This Row],[IMPORTO VERSATO]]/SUMIF(DATI!$B:$B,Tabella24[[#This Row],[Cartella2]],DATI!$M:$M)*SUMIF(DATI!$B:$B,Tabella24[[#This Row],[Cartella2]],DATI!$I:$I),"")</f>
        <v/>
      </c>
      <c r="L106" s="19" t="str">
        <f>+IFERROR(+Tabella24[[#This Row],[IMPORTO VERSATO]]/SUMIF(DATI!$B:$B,Tabella24[[#This Row],[Cartella2]],DATI!$M:$M)*SUMIF(DATI!$B:$B,Tabella24[[#This Row],[Cartella2]],DATI!$J:$J),"")</f>
        <v/>
      </c>
      <c r="M106" s="14" t="str">
        <f>+IFERROR(+Tabella24[[#This Row],[IMPORTO VERSATO]]/SUMIF(DATI!$B:$B,Tabella24[[#This Row],[Cartella2]],DATI!$M:$M)*SUMIF(DATI!$B:$B,Tabella24[[#This Row],[Cartella2]],DATI!$L:$L),"")</f>
        <v/>
      </c>
      <c r="N106" s="6" t="str">
        <f>+IF(COUNTIF($C$17:C106,Tabella24[[#This Row],[Cartella2]])=1,"X","")</f>
        <v/>
      </c>
      <c r="O106" s="14" t="str">
        <f>+IFERROR(+Tabella24[[#This Row],[IMPORTO VERSATO]]/SUMIF(DATI!$B:$B,Tabella24[[#This Row],[Cartella2]],DATI!$M:$M)*SUMIF(DATI!$B:$B,Tabella24[[#This Row],[Cartella2]],DATI!$K:$K),"")</f>
        <v/>
      </c>
    </row>
    <row r="107" spans="2:15" x14ac:dyDescent="0.45">
      <c r="B107" s="27"/>
      <c r="C107" s="140" t="e">
        <f>+IF(Tabella24[[#This Row],[INS CARTELLA]]="",C106,+VLOOKUP(Tabella24[[#This Row],[INS CARTELLA]],Tabella1[[NUMERO CARTELLA]:[IMPOSTE]],1,0))</f>
        <v>#N/A</v>
      </c>
      <c r="D107" s="1"/>
      <c r="E107" s="15"/>
      <c r="F107" s="16"/>
      <c r="G107" s="14" t="str">
        <f>+IFERROR(+Tabella24[[#This Row],[IMPORTO VERSATO]]/SUMIF(DATI!B:B,Tabella24[[#This Row],[Cartella2]],DATI!M:M)*SUMIF(DATI!B:B,Tabella24[[#This Row],[Cartella2]],DATI!E:E),"")</f>
        <v/>
      </c>
      <c r="H107" s="14" t="str">
        <f>+IFERROR(+Tabella24[[#This Row],[IMPORTO VERSATO]]/SUMIF(DATI!$B:$B,Tabella24[[#This Row],[Cartella2]],DATI!$M:$M)*SUMIF(DATI!$B:$B,Tabella24[[#This Row],[Cartella2]],DATI!$F:$F),"")</f>
        <v/>
      </c>
      <c r="I107" s="19" t="str">
        <f>+IFERROR(+Tabella24[[#This Row],[IMPORTO VERSATO]]/SUMIF(DATI!$B:$B,Tabella24[[#This Row],[Cartella2]],DATI!$M:$M)*SUMIF(DATI!$B:$B,Tabella24[[#This Row],[Cartella2]],DATI!$G:$G),"")</f>
        <v/>
      </c>
      <c r="J107" s="19" t="str">
        <f>+IFERROR(+Tabella24[[#This Row],[IMPORTO VERSATO]]/SUMIF(DATI!$B:$B,Tabella24[[#This Row],[Cartella2]],DATI!$M:$M)*SUMIF(DATI!$B:$B,Tabella24[[#This Row],[Cartella2]],DATI!$H:$H),"")</f>
        <v/>
      </c>
      <c r="K107" s="19" t="str">
        <f>+IFERROR(+Tabella24[[#This Row],[IMPORTO VERSATO]]/SUMIF(DATI!$B:$B,Tabella24[[#This Row],[Cartella2]],DATI!$M:$M)*SUMIF(DATI!$B:$B,Tabella24[[#This Row],[Cartella2]],DATI!$I:$I),"")</f>
        <v/>
      </c>
      <c r="L107" s="19" t="str">
        <f>+IFERROR(+Tabella24[[#This Row],[IMPORTO VERSATO]]/SUMIF(DATI!$B:$B,Tabella24[[#This Row],[Cartella2]],DATI!$M:$M)*SUMIF(DATI!$B:$B,Tabella24[[#This Row],[Cartella2]],DATI!$J:$J),"")</f>
        <v/>
      </c>
      <c r="M107" s="14" t="str">
        <f>+IFERROR(+Tabella24[[#This Row],[IMPORTO VERSATO]]/SUMIF(DATI!$B:$B,Tabella24[[#This Row],[Cartella2]],DATI!$M:$M)*SUMIF(DATI!$B:$B,Tabella24[[#This Row],[Cartella2]],DATI!$L:$L),"")</f>
        <v/>
      </c>
      <c r="N107" s="6" t="str">
        <f>+IF(COUNTIF($C$17:C107,Tabella24[[#This Row],[Cartella2]])=1,"X","")</f>
        <v/>
      </c>
      <c r="O107" s="14" t="str">
        <f>+IFERROR(+Tabella24[[#This Row],[IMPORTO VERSATO]]/SUMIF(DATI!$B:$B,Tabella24[[#This Row],[Cartella2]],DATI!$M:$M)*SUMIF(DATI!$B:$B,Tabella24[[#This Row],[Cartella2]],DATI!$K:$K),"")</f>
        <v/>
      </c>
    </row>
    <row r="108" spans="2:15" x14ac:dyDescent="0.45">
      <c r="B108" s="27"/>
      <c r="C108" s="140" t="e">
        <f>+IF(Tabella24[[#This Row],[INS CARTELLA]]="",C107,+VLOOKUP(Tabella24[[#This Row],[INS CARTELLA]],Tabella1[[NUMERO CARTELLA]:[IMPOSTE]],1,0))</f>
        <v>#N/A</v>
      </c>
      <c r="D108" s="1"/>
      <c r="E108" s="15"/>
      <c r="F108" s="16"/>
      <c r="G108" s="14" t="str">
        <f>+IFERROR(+Tabella24[[#This Row],[IMPORTO VERSATO]]/SUMIF(DATI!B:B,Tabella24[[#This Row],[Cartella2]],DATI!M:M)*SUMIF(DATI!B:B,Tabella24[[#This Row],[Cartella2]],DATI!E:E),"")</f>
        <v/>
      </c>
      <c r="H108" s="14" t="str">
        <f>+IFERROR(+Tabella24[[#This Row],[IMPORTO VERSATO]]/SUMIF(DATI!$B:$B,Tabella24[[#This Row],[Cartella2]],DATI!$M:$M)*SUMIF(DATI!$B:$B,Tabella24[[#This Row],[Cartella2]],DATI!$F:$F),"")</f>
        <v/>
      </c>
      <c r="I108" s="19" t="str">
        <f>+IFERROR(+Tabella24[[#This Row],[IMPORTO VERSATO]]/SUMIF(DATI!$B:$B,Tabella24[[#This Row],[Cartella2]],DATI!$M:$M)*SUMIF(DATI!$B:$B,Tabella24[[#This Row],[Cartella2]],DATI!$G:$G),"")</f>
        <v/>
      </c>
      <c r="J108" s="19" t="str">
        <f>+IFERROR(+Tabella24[[#This Row],[IMPORTO VERSATO]]/SUMIF(DATI!$B:$B,Tabella24[[#This Row],[Cartella2]],DATI!$M:$M)*SUMIF(DATI!$B:$B,Tabella24[[#This Row],[Cartella2]],DATI!$H:$H),"")</f>
        <v/>
      </c>
      <c r="K108" s="19" t="str">
        <f>+IFERROR(+Tabella24[[#This Row],[IMPORTO VERSATO]]/SUMIF(DATI!$B:$B,Tabella24[[#This Row],[Cartella2]],DATI!$M:$M)*SUMIF(DATI!$B:$B,Tabella24[[#This Row],[Cartella2]],DATI!$I:$I),"")</f>
        <v/>
      </c>
      <c r="L108" s="19" t="str">
        <f>+IFERROR(+Tabella24[[#This Row],[IMPORTO VERSATO]]/SUMIF(DATI!$B:$B,Tabella24[[#This Row],[Cartella2]],DATI!$M:$M)*SUMIF(DATI!$B:$B,Tabella24[[#This Row],[Cartella2]],DATI!$J:$J),"")</f>
        <v/>
      </c>
      <c r="M108" s="14" t="str">
        <f>+IFERROR(+Tabella24[[#This Row],[IMPORTO VERSATO]]/SUMIF(DATI!$B:$B,Tabella24[[#This Row],[Cartella2]],DATI!$M:$M)*SUMIF(DATI!$B:$B,Tabella24[[#This Row],[Cartella2]],DATI!$L:$L),"")</f>
        <v/>
      </c>
      <c r="N108" s="6" t="str">
        <f>+IF(COUNTIF($C$17:C108,Tabella24[[#This Row],[Cartella2]])=1,"X","")</f>
        <v/>
      </c>
      <c r="O108" s="14" t="str">
        <f>+IFERROR(+Tabella24[[#This Row],[IMPORTO VERSATO]]/SUMIF(DATI!$B:$B,Tabella24[[#This Row],[Cartella2]],DATI!$M:$M)*SUMIF(DATI!$B:$B,Tabella24[[#This Row],[Cartella2]],DATI!$K:$K),"")</f>
        <v/>
      </c>
    </row>
    <row r="109" spans="2:15" x14ac:dyDescent="0.45">
      <c r="B109" s="27"/>
      <c r="C109" s="140" t="e">
        <f>+IF(Tabella24[[#This Row],[INS CARTELLA]]="",C108,+VLOOKUP(Tabella24[[#This Row],[INS CARTELLA]],Tabella1[[NUMERO CARTELLA]:[IMPOSTE]],1,0))</f>
        <v>#N/A</v>
      </c>
      <c r="D109" s="1"/>
      <c r="E109" s="15"/>
      <c r="F109" s="16"/>
      <c r="G109" s="14" t="str">
        <f>+IFERROR(+Tabella24[[#This Row],[IMPORTO VERSATO]]/SUMIF(DATI!B:B,Tabella24[[#This Row],[Cartella2]],DATI!M:M)*SUMIF(DATI!B:B,Tabella24[[#This Row],[Cartella2]],DATI!E:E),"")</f>
        <v/>
      </c>
      <c r="H109" s="14" t="str">
        <f>+IFERROR(+Tabella24[[#This Row],[IMPORTO VERSATO]]/SUMIF(DATI!$B:$B,Tabella24[[#This Row],[Cartella2]],DATI!$M:$M)*SUMIF(DATI!$B:$B,Tabella24[[#This Row],[Cartella2]],DATI!$F:$F),"")</f>
        <v/>
      </c>
      <c r="I109" s="19" t="str">
        <f>+IFERROR(+Tabella24[[#This Row],[IMPORTO VERSATO]]/SUMIF(DATI!$B:$B,Tabella24[[#This Row],[Cartella2]],DATI!$M:$M)*SUMIF(DATI!$B:$B,Tabella24[[#This Row],[Cartella2]],DATI!$G:$G),"")</f>
        <v/>
      </c>
      <c r="J109" s="19" t="str">
        <f>+IFERROR(+Tabella24[[#This Row],[IMPORTO VERSATO]]/SUMIF(DATI!$B:$B,Tabella24[[#This Row],[Cartella2]],DATI!$M:$M)*SUMIF(DATI!$B:$B,Tabella24[[#This Row],[Cartella2]],DATI!$H:$H),"")</f>
        <v/>
      </c>
      <c r="K109" s="19" t="str">
        <f>+IFERROR(+Tabella24[[#This Row],[IMPORTO VERSATO]]/SUMIF(DATI!$B:$B,Tabella24[[#This Row],[Cartella2]],DATI!$M:$M)*SUMIF(DATI!$B:$B,Tabella24[[#This Row],[Cartella2]],DATI!$I:$I),"")</f>
        <v/>
      </c>
      <c r="L109" s="19" t="str">
        <f>+IFERROR(+Tabella24[[#This Row],[IMPORTO VERSATO]]/SUMIF(DATI!$B:$B,Tabella24[[#This Row],[Cartella2]],DATI!$M:$M)*SUMIF(DATI!$B:$B,Tabella24[[#This Row],[Cartella2]],DATI!$J:$J),"")</f>
        <v/>
      </c>
      <c r="M109" s="14" t="str">
        <f>+IFERROR(+Tabella24[[#This Row],[IMPORTO VERSATO]]/SUMIF(DATI!$B:$B,Tabella24[[#This Row],[Cartella2]],DATI!$M:$M)*SUMIF(DATI!$B:$B,Tabella24[[#This Row],[Cartella2]],DATI!$L:$L),"")</f>
        <v/>
      </c>
      <c r="N109" s="6" t="str">
        <f>+IF(COUNTIF($C$17:C109,Tabella24[[#This Row],[Cartella2]])=1,"X","")</f>
        <v/>
      </c>
      <c r="O109" s="14" t="str">
        <f>+IFERROR(+Tabella24[[#This Row],[IMPORTO VERSATO]]/SUMIF(DATI!$B:$B,Tabella24[[#This Row],[Cartella2]],DATI!$M:$M)*SUMIF(DATI!$B:$B,Tabella24[[#This Row],[Cartella2]],DATI!$K:$K),"")</f>
        <v/>
      </c>
    </row>
    <row r="110" spans="2:15" x14ac:dyDescent="0.45">
      <c r="B110" s="27"/>
      <c r="C110" s="140" t="e">
        <f>+IF(Tabella24[[#This Row],[INS CARTELLA]]="",C109,+VLOOKUP(Tabella24[[#This Row],[INS CARTELLA]],Tabella1[[NUMERO CARTELLA]:[IMPOSTE]],1,0))</f>
        <v>#N/A</v>
      </c>
      <c r="D110" s="1"/>
      <c r="E110" s="15"/>
      <c r="F110" s="16"/>
      <c r="G110" s="14" t="str">
        <f>+IFERROR(+Tabella24[[#This Row],[IMPORTO VERSATO]]/SUMIF(DATI!B:B,Tabella24[[#This Row],[Cartella2]],DATI!M:M)*SUMIF(DATI!B:B,Tabella24[[#This Row],[Cartella2]],DATI!E:E),"")</f>
        <v/>
      </c>
      <c r="H110" s="14" t="str">
        <f>+IFERROR(+Tabella24[[#This Row],[IMPORTO VERSATO]]/SUMIF(DATI!$B:$B,Tabella24[[#This Row],[Cartella2]],DATI!$M:$M)*SUMIF(DATI!$B:$B,Tabella24[[#This Row],[Cartella2]],DATI!$F:$F),"")</f>
        <v/>
      </c>
      <c r="I110" s="19" t="str">
        <f>+IFERROR(+Tabella24[[#This Row],[IMPORTO VERSATO]]/SUMIF(DATI!$B:$B,Tabella24[[#This Row],[Cartella2]],DATI!$M:$M)*SUMIF(DATI!$B:$B,Tabella24[[#This Row],[Cartella2]],DATI!$G:$G),"")</f>
        <v/>
      </c>
      <c r="J110" s="19" t="str">
        <f>+IFERROR(+Tabella24[[#This Row],[IMPORTO VERSATO]]/SUMIF(DATI!$B:$B,Tabella24[[#This Row],[Cartella2]],DATI!$M:$M)*SUMIF(DATI!$B:$B,Tabella24[[#This Row],[Cartella2]],DATI!$H:$H),"")</f>
        <v/>
      </c>
      <c r="K110" s="19" t="str">
        <f>+IFERROR(+Tabella24[[#This Row],[IMPORTO VERSATO]]/SUMIF(DATI!$B:$B,Tabella24[[#This Row],[Cartella2]],DATI!$M:$M)*SUMIF(DATI!$B:$B,Tabella24[[#This Row],[Cartella2]],DATI!$I:$I),"")</f>
        <v/>
      </c>
      <c r="L110" s="19" t="str">
        <f>+IFERROR(+Tabella24[[#This Row],[IMPORTO VERSATO]]/SUMIF(DATI!$B:$B,Tabella24[[#This Row],[Cartella2]],DATI!$M:$M)*SUMIF(DATI!$B:$B,Tabella24[[#This Row],[Cartella2]],DATI!$J:$J),"")</f>
        <v/>
      </c>
      <c r="M110" s="14" t="str">
        <f>+IFERROR(+Tabella24[[#This Row],[IMPORTO VERSATO]]/SUMIF(DATI!$B:$B,Tabella24[[#This Row],[Cartella2]],DATI!$M:$M)*SUMIF(DATI!$B:$B,Tabella24[[#This Row],[Cartella2]],DATI!$L:$L),"")</f>
        <v/>
      </c>
      <c r="N110" s="6" t="str">
        <f>+IF(COUNTIF($C$17:C110,Tabella24[[#This Row],[Cartella2]])=1,"X","")</f>
        <v/>
      </c>
      <c r="O110" s="14" t="str">
        <f>+IFERROR(+Tabella24[[#This Row],[IMPORTO VERSATO]]/SUMIF(DATI!$B:$B,Tabella24[[#This Row],[Cartella2]],DATI!$M:$M)*SUMIF(DATI!$B:$B,Tabella24[[#This Row],[Cartella2]],DATI!$K:$K),"")</f>
        <v/>
      </c>
    </row>
    <row r="111" spans="2:15" x14ac:dyDescent="0.45">
      <c r="B111" s="27"/>
      <c r="C111" s="140" t="e">
        <f>+IF(Tabella24[[#This Row],[INS CARTELLA]]="",C110,+VLOOKUP(Tabella24[[#This Row],[INS CARTELLA]],Tabella1[[NUMERO CARTELLA]:[IMPOSTE]],1,0))</f>
        <v>#N/A</v>
      </c>
      <c r="D111" s="1"/>
      <c r="E111" s="15"/>
      <c r="F111" s="16"/>
      <c r="G111" s="14" t="str">
        <f>+IFERROR(+Tabella24[[#This Row],[IMPORTO VERSATO]]/SUMIF(DATI!B:B,Tabella24[[#This Row],[Cartella2]],DATI!M:M)*SUMIF(DATI!B:B,Tabella24[[#This Row],[Cartella2]],DATI!E:E),"")</f>
        <v/>
      </c>
      <c r="H111" s="14" t="str">
        <f>+IFERROR(+Tabella24[[#This Row],[IMPORTO VERSATO]]/SUMIF(DATI!$B:$B,Tabella24[[#This Row],[Cartella2]],DATI!$M:$M)*SUMIF(DATI!$B:$B,Tabella24[[#This Row],[Cartella2]],DATI!$F:$F),"")</f>
        <v/>
      </c>
      <c r="I111" s="19" t="str">
        <f>+IFERROR(+Tabella24[[#This Row],[IMPORTO VERSATO]]/SUMIF(DATI!$B:$B,Tabella24[[#This Row],[Cartella2]],DATI!$M:$M)*SUMIF(DATI!$B:$B,Tabella24[[#This Row],[Cartella2]],DATI!$G:$G),"")</f>
        <v/>
      </c>
      <c r="J111" s="19" t="str">
        <f>+IFERROR(+Tabella24[[#This Row],[IMPORTO VERSATO]]/SUMIF(DATI!$B:$B,Tabella24[[#This Row],[Cartella2]],DATI!$M:$M)*SUMIF(DATI!$B:$B,Tabella24[[#This Row],[Cartella2]],DATI!$H:$H),"")</f>
        <v/>
      </c>
      <c r="K111" s="19" t="str">
        <f>+IFERROR(+Tabella24[[#This Row],[IMPORTO VERSATO]]/SUMIF(DATI!$B:$B,Tabella24[[#This Row],[Cartella2]],DATI!$M:$M)*SUMIF(DATI!$B:$B,Tabella24[[#This Row],[Cartella2]],DATI!$I:$I),"")</f>
        <v/>
      </c>
      <c r="L111" s="19" t="str">
        <f>+IFERROR(+Tabella24[[#This Row],[IMPORTO VERSATO]]/SUMIF(DATI!$B:$B,Tabella24[[#This Row],[Cartella2]],DATI!$M:$M)*SUMIF(DATI!$B:$B,Tabella24[[#This Row],[Cartella2]],DATI!$J:$J),"")</f>
        <v/>
      </c>
      <c r="M111" s="14" t="str">
        <f>+IFERROR(+Tabella24[[#This Row],[IMPORTO VERSATO]]/SUMIF(DATI!$B:$B,Tabella24[[#This Row],[Cartella2]],DATI!$M:$M)*SUMIF(DATI!$B:$B,Tabella24[[#This Row],[Cartella2]],DATI!$L:$L),"")</f>
        <v/>
      </c>
      <c r="N111" s="6" t="str">
        <f>+IF(COUNTIF($C$17:C111,Tabella24[[#This Row],[Cartella2]])=1,"X","")</f>
        <v/>
      </c>
      <c r="O111" s="14" t="str">
        <f>+IFERROR(+Tabella24[[#This Row],[IMPORTO VERSATO]]/SUMIF(DATI!$B:$B,Tabella24[[#This Row],[Cartella2]],DATI!$M:$M)*SUMIF(DATI!$B:$B,Tabella24[[#This Row],[Cartella2]],DATI!$K:$K),"")</f>
        <v/>
      </c>
    </row>
    <row r="112" spans="2:15" x14ac:dyDescent="0.45">
      <c r="B112" s="27"/>
      <c r="C112" s="140" t="e">
        <f>+IF(Tabella24[[#This Row],[INS CARTELLA]]="",C111,+VLOOKUP(Tabella24[[#This Row],[INS CARTELLA]],Tabella1[[NUMERO CARTELLA]:[IMPOSTE]],1,0))</f>
        <v>#N/A</v>
      </c>
      <c r="D112" s="1"/>
      <c r="E112" s="15"/>
      <c r="F112" s="16"/>
      <c r="G112" s="14" t="str">
        <f>+IFERROR(+Tabella24[[#This Row],[IMPORTO VERSATO]]/SUMIF(DATI!B:B,Tabella24[[#This Row],[Cartella2]],DATI!M:M)*SUMIF(DATI!B:B,Tabella24[[#This Row],[Cartella2]],DATI!E:E),"")</f>
        <v/>
      </c>
      <c r="H112" s="14" t="str">
        <f>+IFERROR(+Tabella24[[#This Row],[IMPORTO VERSATO]]/SUMIF(DATI!$B:$B,Tabella24[[#This Row],[Cartella2]],DATI!$M:$M)*SUMIF(DATI!$B:$B,Tabella24[[#This Row],[Cartella2]],DATI!$F:$F),"")</f>
        <v/>
      </c>
      <c r="I112" s="19" t="str">
        <f>+IFERROR(+Tabella24[[#This Row],[IMPORTO VERSATO]]/SUMIF(DATI!$B:$B,Tabella24[[#This Row],[Cartella2]],DATI!$M:$M)*SUMIF(DATI!$B:$B,Tabella24[[#This Row],[Cartella2]],DATI!$G:$G),"")</f>
        <v/>
      </c>
      <c r="J112" s="19" t="str">
        <f>+IFERROR(+Tabella24[[#This Row],[IMPORTO VERSATO]]/SUMIF(DATI!$B:$B,Tabella24[[#This Row],[Cartella2]],DATI!$M:$M)*SUMIF(DATI!$B:$B,Tabella24[[#This Row],[Cartella2]],DATI!$H:$H),"")</f>
        <v/>
      </c>
      <c r="K112" s="19" t="str">
        <f>+IFERROR(+Tabella24[[#This Row],[IMPORTO VERSATO]]/SUMIF(DATI!$B:$B,Tabella24[[#This Row],[Cartella2]],DATI!$M:$M)*SUMIF(DATI!$B:$B,Tabella24[[#This Row],[Cartella2]],DATI!$I:$I),"")</f>
        <v/>
      </c>
      <c r="L112" s="19" t="str">
        <f>+IFERROR(+Tabella24[[#This Row],[IMPORTO VERSATO]]/SUMIF(DATI!$B:$B,Tabella24[[#This Row],[Cartella2]],DATI!$M:$M)*SUMIF(DATI!$B:$B,Tabella24[[#This Row],[Cartella2]],DATI!$J:$J),"")</f>
        <v/>
      </c>
      <c r="M112" s="14" t="str">
        <f>+IFERROR(+Tabella24[[#This Row],[IMPORTO VERSATO]]/SUMIF(DATI!$B:$B,Tabella24[[#This Row],[Cartella2]],DATI!$M:$M)*SUMIF(DATI!$B:$B,Tabella24[[#This Row],[Cartella2]],DATI!$L:$L),"")</f>
        <v/>
      </c>
      <c r="N112" s="6" t="str">
        <f>+IF(COUNTIF($C$17:C112,Tabella24[[#This Row],[Cartella2]])=1,"X","")</f>
        <v/>
      </c>
      <c r="O112" s="14" t="str">
        <f>+IFERROR(+Tabella24[[#This Row],[IMPORTO VERSATO]]/SUMIF(DATI!$B:$B,Tabella24[[#This Row],[Cartella2]],DATI!$M:$M)*SUMIF(DATI!$B:$B,Tabella24[[#This Row],[Cartella2]],DATI!$K:$K),"")</f>
        <v/>
      </c>
    </row>
    <row r="113" spans="2:15" x14ac:dyDescent="0.45">
      <c r="B113" s="27"/>
      <c r="C113" s="140" t="e">
        <f>+IF(Tabella24[[#This Row],[INS CARTELLA]]="",C112,+VLOOKUP(Tabella24[[#This Row],[INS CARTELLA]],Tabella1[[NUMERO CARTELLA]:[IMPOSTE]],1,0))</f>
        <v>#N/A</v>
      </c>
      <c r="D113" s="1"/>
      <c r="E113" s="15"/>
      <c r="F113" s="16"/>
      <c r="G113" s="14" t="str">
        <f>+IFERROR(+Tabella24[[#This Row],[IMPORTO VERSATO]]/SUMIF(DATI!B:B,Tabella24[[#This Row],[Cartella2]],DATI!M:M)*SUMIF(DATI!B:B,Tabella24[[#This Row],[Cartella2]],DATI!E:E),"")</f>
        <v/>
      </c>
      <c r="H113" s="14" t="str">
        <f>+IFERROR(+Tabella24[[#This Row],[IMPORTO VERSATO]]/SUMIF(DATI!$B:$B,Tabella24[[#This Row],[Cartella2]],DATI!$M:$M)*SUMIF(DATI!$B:$B,Tabella24[[#This Row],[Cartella2]],DATI!$F:$F),"")</f>
        <v/>
      </c>
      <c r="I113" s="19" t="str">
        <f>+IFERROR(+Tabella24[[#This Row],[IMPORTO VERSATO]]/SUMIF(DATI!$B:$B,Tabella24[[#This Row],[Cartella2]],DATI!$M:$M)*SUMIF(DATI!$B:$B,Tabella24[[#This Row],[Cartella2]],DATI!$G:$G),"")</f>
        <v/>
      </c>
      <c r="J113" s="19" t="str">
        <f>+IFERROR(+Tabella24[[#This Row],[IMPORTO VERSATO]]/SUMIF(DATI!$B:$B,Tabella24[[#This Row],[Cartella2]],DATI!$M:$M)*SUMIF(DATI!$B:$B,Tabella24[[#This Row],[Cartella2]],DATI!$H:$H),"")</f>
        <v/>
      </c>
      <c r="K113" s="19" t="str">
        <f>+IFERROR(+Tabella24[[#This Row],[IMPORTO VERSATO]]/SUMIF(DATI!$B:$B,Tabella24[[#This Row],[Cartella2]],DATI!$M:$M)*SUMIF(DATI!$B:$B,Tabella24[[#This Row],[Cartella2]],DATI!$I:$I),"")</f>
        <v/>
      </c>
      <c r="L113" s="19" t="str">
        <f>+IFERROR(+Tabella24[[#This Row],[IMPORTO VERSATO]]/SUMIF(DATI!$B:$B,Tabella24[[#This Row],[Cartella2]],DATI!$M:$M)*SUMIF(DATI!$B:$B,Tabella24[[#This Row],[Cartella2]],DATI!$J:$J),"")</f>
        <v/>
      </c>
      <c r="M113" s="14" t="str">
        <f>+IFERROR(+Tabella24[[#This Row],[IMPORTO VERSATO]]/SUMIF(DATI!$B:$B,Tabella24[[#This Row],[Cartella2]],DATI!$M:$M)*SUMIF(DATI!$B:$B,Tabella24[[#This Row],[Cartella2]],DATI!$L:$L),"")</f>
        <v/>
      </c>
      <c r="N113" s="6" t="str">
        <f>+IF(COUNTIF($C$17:C113,Tabella24[[#This Row],[Cartella2]])=1,"X","")</f>
        <v/>
      </c>
      <c r="O113" s="14" t="str">
        <f>+IFERROR(+Tabella24[[#This Row],[IMPORTO VERSATO]]/SUMIF(DATI!$B:$B,Tabella24[[#This Row],[Cartella2]],DATI!$M:$M)*SUMIF(DATI!$B:$B,Tabella24[[#This Row],[Cartella2]],DATI!$K:$K),"")</f>
        <v/>
      </c>
    </row>
    <row r="114" spans="2:15" x14ac:dyDescent="0.45">
      <c r="B114" s="27"/>
      <c r="C114" s="140" t="e">
        <f>+IF(Tabella24[[#This Row],[INS CARTELLA]]="",C113,+VLOOKUP(Tabella24[[#This Row],[INS CARTELLA]],Tabella1[[NUMERO CARTELLA]:[IMPOSTE]],1,0))</f>
        <v>#N/A</v>
      </c>
      <c r="D114" s="1"/>
      <c r="E114" s="15"/>
      <c r="F114" s="16"/>
      <c r="G114" s="14" t="str">
        <f>+IFERROR(+Tabella24[[#This Row],[IMPORTO VERSATO]]/SUMIF(DATI!B:B,Tabella24[[#This Row],[Cartella2]],DATI!M:M)*SUMIF(DATI!B:B,Tabella24[[#This Row],[Cartella2]],DATI!E:E),"")</f>
        <v/>
      </c>
      <c r="H114" s="14" t="str">
        <f>+IFERROR(+Tabella24[[#This Row],[IMPORTO VERSATO]]/SUMIF(DATI!$B:$B,Tabella24[[#This Row],[Cartella2]],DATI!$M:$M)*SUMIF(DATI!$B:$B,Tabella24[[#This Row],[Cartella2]],DATI!$F:$F),"")</f>
        <v/>
      </c>
      <c r="I114" s="19" t="str">
        <f>+IFERROR(+Tabella24[[#This Row],[IMPORTO VERSATO]]/SUMIF(DATI!$B:$B,Tabella24[[#This Row],[Cartella2]],DATI!$M:$M)*SUMIF(DATI!$B:$B,Tabella24[[#This Row],[Cartella2]],DATI!$G:$G),"")</f>
        <v/>
      </c>
      <c r="J114" s="19" t="str">
        <f>+IFERROR(+Tabella24[[#This Row],[IMPORTO VERSATO]]/SUMIF(DATI!$B:$B,Tabella24[[#This Row],[Cartella2]],DATI!$M:$M)*SUMIF(DATI!$B:$B,Tabella24[[#This Row],[Cartella2]],DATI!$H:$H),"")</f>
        <v/>
      </c>
      <c r="K114" s="19" t="str">
        <f>+IFERROR(+Tabella24[[#This Row],[IMPORTO VERSATO]]/SUMIF(DATI!$B:$B,Tabella24[[#This Row],[Cartella2]],DATI!$M:$M)*SUMIF(DATI!$B:$B,Tabella24[[#This Row],[Cartella2]],DATI!$I:$I),"")</f>
        <v/>
      </c>
      <c r="L114" s="19" t="str">
        <f>+IFERROR(+Tabella24[[#This Row],[IMPORTO VERSATO]]/SUMIF(DATI!$B:$B,Tabella24[[#This Row],[Cartella2]],DATI!$M:$M)*SUMIF(DATI!$B:$B,Tabella24[[#This Row],[Cartella2]],DATI!$J:$J),"")</f>
        <v/>
      </c>
      <c r="M114" s="14" t="str">
        <f>+IFERROR(+Tabella24[[#This Row],[IMPORTO VERSATO]]/SUMIF(DATI!$B:$B,Tabella24[[#This Row],[Cartella2]],DATI!$M:$M)*SUMIF(DATI!$B:$B,Tabella24[[#This Row],[Cartella2]],DATI!$L:$L),"")</f>
        <v/>
      </c>
      <c r="N114" s="6" t="str">
        <f>+IF(COUNTIF($C$17:C114,Tabella24[[#This Row],[Cartella2]])=1,"X","")</f>
        <v/>
      </c>
      <c r="O114" s="14" t="str">
        <f>+IFERROR(+Tabella24[[#This Row],[IMPORTO VERSATO]]/SUMIF(DATI!$B:$B,Tabella24[[#This Row],[Cartella2]],DATI!$M:$M)*SUMIF(DATI!$B:$B,Tabella24[[#This Row],[Cartella2]],DATI!$K:$K),"")</f>
        <v/>
      </c>
    </row>
    <row r="115" spans="2:15" x14ac:dyDescent="0.45">
      <c r="B115" s="27"/>
      <c r="C115" s="140" t="e">
        <f>+IF(Tabella24[[#This Row],[INS CARTELLA]]="",C114,+VLOOKUP(Tabella24[[#This Row],[INS CARTELLA]],Tabella1[[NUMERO CARTELLA]:[IMPOSTE]],1,0))</f>
        <v>#N/A</v>
      </c>
      <c r="D115" s="1"/>
      <c r="E115" s="15"/>
      <c r="F115" s="16"/>
      <c r="G115" s="14" t="str">
        <f>+IFERROR(+Tabella24[[#This Row],[IMPORTO VERSATO]]/SUMIF(DATI!B:B,Tabella24[[#This Row],[Cartella2]],DATI!M:M)*SUMIF(DATI!B:B,Tabella24[[#This Row],[Cartella2]],DATI!E:E),"")</f>
        <v/>
      </c>
      <c r="H115" s="14" t="str">
        <f>+IFERROR(+Tabella24[[#This Row],[IMPORTO VERSATO]]/SUMIF(DATI!$B:$B,Tabella24[[#This Row],[Cartella2]],DATI!$M:$M)*SUMIF(DATI!$B:$B,Tabella24[[#This Row],[Cartella2]],DATI!$F:$F),"")</f>
        <v/>
      </c>
      <c r="I115" s="19" t="str">
        <f>+IFERROR(+Tabella24[[#This Row],[IMPORTO VERSATO]]/SUMIF(DATI!$B:$B,Tabella24[[#This Row],[Cartella2]],DATI!$M:$M)*SUMIF(DATI!$B:$B,Tabella24[[#This Row],[Cartella2]],DATI!$G:$G),"")</f>
        <v/>
      </c>
      <c r="J115" s="19" t="str">
        <f>+IFERROR(+Tabella24[[#This Row],[IMPORTO VERSATO]]/SUMIF(DATI!$B:$B,Tabella24[[#This Row],[Cartella2]],DATI!$M:$M)*SUMIF(DATI!$B:$B,Tabella24[[#This Row],[Cartella2]],DATI!$H:$H),"")</f>
        <v/>
      </c>
      <c r="K115" s="19" t="str">
        <f>+IFERROR(+Tabella24[[#This Row],[IMPORTO VERSATO]]/SUMIF(DATI!$B:$B,Tabella24[[#This Row],[Cartella2]],DATI!$M:$M)*SUMIF(DATI!$B:$B,Tabella24[[#This Row],[Cartella2]],DATI!$I:$I),"")</f>
        <v/>
      </c>
      <c r="L115" s="19" t="str">
        <f>+IFERROR(+Tabella24[[#This Row],[IMPORTO VERSATO]]/SUMIF(DATI!$B:$B,Tabella24[[#This Row],[Cartella2]],DATI!$M:$M)*SUMIF(DATI!$B:$B,Tabella24[[#This Row],[Cartella2]],DATI!$J:$J),"")</f>
        <v/>
      </c>
      <c r="M115" s="14" t="str">
        <f>+IFERROR(+Tabella24[[#This Row],[IMPORTO VERSATO]]/SUMIF(DATI!$B:$B,Tabella24[[#This Row],[Cartella2]],DATI!$M:$M)*SUMIF(DATI!$B:$B,Tabella24[[#This Row],[Cartella2]],DATI!$L:$L),"")</f>
        <v/>
      </c>
      <c r="N115" s="6" t="str">
        <f>+IF(COUNTIF($C$17:C115,Tabella24[[#This Row],[Cartella2]])=1,"X","")</f>
        <v/>
      </c>
      <c r="O115" s="14" t="str">
        <f>+IFERROR(+Tabella24[[#This Row],[IMPORTO VERSATO]]/SUMIF(DATI!$B:$B,Tabella24[[#This Row],[Cartella2]],DATI!$M:$M)*SUMIF(DATI!$B:$B,Tabella24[[#This Row],[Cartella2]],DATI!$K:$K),"")</f>
        <v/>
      </c>
    </row>
    <row r="116" spans="2:15" x14ac:dyDescent="0.45">
      <c r="B116" s="27"/>
      <c r="C116" s="140" t="e">
        <f>+IF(Tabella24[[#This Row],[INS CARTELLA]]="",C115,+VLOOKUP(Tabella24[[#This Row],[INS CARTELLA]],Tabella1[[NUMERO CARTELLA]:[IMPOSTE]],1,0))</f>
        <v>#N/A</v>
      </c>
      <c r="D116" s="1"/>
      <c r="E116" s="15"/>
      <c r="F116" s="16"/>
      <c r="G116" s="14" t="str">
        <f>+IFERROR(+Tabella24[[#This Row],[IMPORTO VERSATO]]/SUMIF(DATI!B:B,Tabella24[[#This Row],[Cartella2]],DATI!M:M)*SUMIF(DATI!B:B,Tabella24[[#This Row],[Cartella2]],DATI!E:E),"")</f>
        <v/>
      </c>
      <c r="H116" s="14" t="str">
        <f>+IFERROR(+Tabella24[[#This Row],[IMPORTO VERSATO]]/SUMIF(DATI!$B:$B,Tabella24[[#This Row],[Cartella2]],DATI!$M:$M)*SUMIF(DATI!$B:$B,Tabella24[[#This Row],[Cartella2]],DATI!$F:$F),"")</f>
        <v/>
      </c>
      <c r="I116" s="19" t="str">
        <f>+IFERROR(+Tabella24[[#This Row],[IMPORTO VERSATO]]/SUMIF(DATI!$B:$B,Tabella24[[#This Row],[Cartella2]],DATI!$M:$M)*SUMIF(DATI!$B:$B,Tabella24[[#This Row],[Cartella2]],DATI!$G:$G),"")</f>
        <v/>
      </c>
      <c r="J116" s="19" t="str">
        <f>+IFERROR(+Tabella24[[#This Row],[IMPORTO VERSATO]]/SUMIF(DATI!$B:$B,Tabella24[[#This Row],[Cartella2]],DATI!$M:$M)*SUMIF(DATI!$B:$B,Tabella24[[#This Row],[Cartella2]],DATI!$H:$H),"")</f>
        <v/>
      </c>
      <c r="K116" s="19" t="str">
        <f>+IFERROR(+Tabella24[[#This Row],[IMPORTO VERSATO]]/SUMIF(DATI!$B:$B,Tabella24[[#This Row],[Cartella2]],DATI!$M:$M)*SUMIF(DATI!$B:$B,Tabella24[[#This Row],[Cartella2]],DATI!$I:$I),"")</f>
        <v/>
      </c>
      <c r="L116" s="19" t="str">
        <f>+IFERROR(+Tabella24[[#This Row],[IMPORTO VERSATO]]/SUMIF(DATI!$B:$B,Tabella24[[#This Row],[Cartella2]],DATI!$M:$M)*SUMIF(DATI!$B:$B,Tabella24[[#This Row],[Cartella2]],DATI!$J:$J),"")</f>
        <v/>
      </c>
      <c r="M116" s="14" t="str">
        <f>+IFERROR(+Tabella24[[#This Row],[IMPORTO VERSATO]]/SUMIF(DATI!$B:$B,Tabella24[[#This Row],[Cartella2]],DATI!$M:$M)*SUMIF(DATI!$B:$B,Tabella24[[#This Row],[Cartella2]],DATI!$L:$L),"")</f>
        <v/>
      </c>
      <c r="N116" s="6" t="str">
        <f>+IF(COUNTIF($C$17:C116,Tabella24[[#This Row],[Cartella2]])=1,"X","")</f>
        <v/>
      </c>
      <c r="O116" s="14" t="str">
        <f>+IFERROR(+Tabella24[[#This Row],[IMPORTO VERSATO]]/SUMIF(DATI!$B:$B,Tabella24[[#This Row],[Cartella2]],DATI!$M:$M)*SUMIF(DATI!$B:$B,Tabella24[[#This Row],[Cartella2]],DATI!$K:$K),"")</f>
        <v/>
      </c>
    </row>
    <row r="117" spans="2:15" x14ac:dyDescent="0.45">
      <c r="B117" s="27"/>
      <c r="C117" s="140" t="e">
        <f>+IF(Tabella24[[#This Row],[INS CARTELLA]]="",C116,+VLOOKUP(Tabella24[[#This Row],[INS CARTELLA]],Tabella1[[NUMERO CARTELLA]:[IMPOSTE]],1,0))</f>
        <v>#N/A</v>
      </c>
      <c r="D117" s="1"/>
      <c r="E117" s="15"/>
      <c r="F117" s="16"/>
      <c r="G117" s="14" t="str">
        <f>+IFERROR(+Tabella24[[#This Row],[IMPORTO VERSATO]]/SUMIF(DATI!B:B,Tabella24[[#This Row],[Cartella2]],DATI!M:M)*SUMIF(DATI!B:B,Tabella24[[#This Row],[Cartella2]],DATI!E:E),"")</f>
        <v/>
      </c>
      <c r="H117" s="14" t="str">
        <f>+IFERROR(+Tabella24[[#This Row],[IMPORTO VERSATO]]/SUMIF(DATI!$B:$B,Tabella24[[#This Row],[Cartella2]],DATI!$M:$M)*SUMIF(DATI!$B:$B,Tabella24[[#This Row],[Cartella2]],DATI!$F:$F),"")</f>
        <v/>
      </c>
      <c r="I117" s="19" t="str">
        <f>+IFERROR(+Tabella24[[#This Row],[IMPORTO VERSATO]]/SUMIF(DATI!$B:$B,Tabella24[[#This Row],[Cartella2]],DATI!$M:$M)*SUMIF(DATI!$B:$B,Tabella24[[#This Row],[Cartella2]],DATI!$G:$G),"")</f>
        <v/>
      </c>
      <c r="J117" s="19" t="str">
        <f>+IFERROR(+Tabella24[[#This Row],[IMPORTO VERSATO]]/SUMIF(DATI!$B:$B,Tabella24[[#This Row],[Cartella2]],DATI!$M:$M)*SUMIF(DATI!$B:$B,Tabella24[[#This Row],[Cartella2]],DATI!$H:$H),"")</f>
        <v/>
      </c>
      <c r="K117" s="19" t="str">
        <f>+IFERROR(+Tabella24[[#This Row],[IMPORTO VERSATO]]/SUMIF(DATI!$B:$B,Tabella24[[#This Row],[Cartella2]],DATI!$M:$M)*SUMIF(DATI!$B:$B,Tabella24[[#This Row],[Cartella2]],DATI!$I:$I),"")</f>
        <v/>
      </c>
      <c r="L117" s="19" t="str">
        <f>+IFERROR(+Tabella24[[#This Row],[IMPORTO VERSATO]]/SUMIF(DATI!$B:$B,Tabella24[[#This Row],[Cartella2]],DATI!$M:$M)*SUMIF(DATI!$B:$B,Tabella24[[#This Row],[Cartella2]],DATI!$J:$J),"")</f>
        <v/>
      </c>
      <c r="M117" s="14" t="str">
        <f>+IFERROR(+Tabella24[[#This Row],[IMPORTO VERSATO]]/SUMIF(DATI!$B:$B,Tabella24[[#This Row],[Cartella2]],DATI!$M:$M)*SUMIF(DATI!$B:$B,Tabella24[[#This Row],[Cartella2]],DATI!$L:$L),"")</f>
        <v/>
      </c>
      <c r="N117" s="6" t="str">
        <f>+IF(COUNTIF($C$17:C117,Tabella24[[#This Row],[Cartella2]])=1,"X","")</f>
        <v/>
      </c>
      <c r="O117" s="14" t="str">
        <f>+IFERROR(+Tabella24[[#This Row],[IMPORTO VERSATO]]/SUMIF(DATI!$B:$B,Tabella24[[#This Row],[Cartella2]],DATI!$M:$M)*SUMIF(DATI!$B:$B,Tabella24[[#This Row],[Cartella2]],DATI!$K:$K),"")</f>
        <v/>
      </c>
    </row>
    <row r="118" spans="2:15" x14ac:dyDescent="0.45">
      <c r="B118" s="27"/>
      <c r="C118" s="140" t="e">
        <f>+IF(Tabella24[[#This Row],[INS CARTELLA]]="",C117,+VLOOKUP(Tabella24[[#This Row],[INS CARTELLA]],Tabella1[[NUMERO CARTELLA]:[IMPOSTE]],1,0))</f>
        <v>#N/A</v>
      </c>
      <c r="D118" s="1"/>
      <c r="E118" s="15"/>
      <c r="F118" s="16"/>
      <c r="G118" s="14" t="str">
        <f>+IFERROR(+Tabella24[[#This Row],[IMPORTO VERSATO]]/SUMIF(DATI!B:B,Tabella24[[#This Row],[Cartella2]],DATI!M:M)*SUMIF(DATI!B:B,Tabella24[[#This Row],[Cartella2]],DATI!E:E),"")</f>
        <v/>
      </c>
      <c r="H118" s="14" t="str">
        <f>+IFERROR(+Tabella24[[#This Row],[IMPORTO VERSATO]]/SUMIF(DATI!$B:$B,Tabella24[[#This Row],[Cartella2]],DATI!$M:$M)*SUMIF(DATI!$B:$B,Tabella24[[#This Row],[Cartella2]],DATI!$F:$F),"")</f>
        <v/>
      </c>
      <c r="I118" s="19" t="str">
        <f>+IFERROR(+Tabella24[[#This Row],[IMPORTO VERSATO]]/SUMIF(DATI!$B:$B,Tabella24[[#This Row],[Cartella2]],DATI!$M:$M)*SUMIF(DATI!$B:$B,Tabella24[[#This Row],[Cartella2]],DATI!$G:$G),"")</f>
        <v/>
      </c>
      <c r="J118" s="19" t="str">
        <f>+IFERROR(+Tabella24[[#This Row],[IMPORTO VERSATO]]/SUMIF(DATI!$B:$B,Tabella24[[#This Row],[Cartella2]],DATI!$M:$M)*SUMIF(DATI!$B:$B,Tabella24[[#This Row],[Cartella2]],DATI!$H:$H),"")</f>
        <v/>
      </c>
      <c r="K118" s="19" t="str">
        <f>+IFERROR(+Tabella24[[#This Row],[IMPORTO VERSATO]]/SUMIF(DATI!$B:$B,Tabella24[[#This Row],[Cartella2]],DATI!$M:$M)*SUMIF(DATI!$B:$B,Tabella24[[#This Row],[Cartella2]],DATI!$I:$I),"")</f>
        <v/>
      </c>
      <c r="L118" s="19" t="str">
        <f>+IFERROR(+Tabella24[[#This Row],[IMPORTO VERSATO]]/SUMIF(DATI!$B:$B,Tabella24[[#This Row],[Cartella2]],DATI!$M:$M)*SUMIF(DATI!$B:$B,Tabella24[[#This Row],[Cartella2]],DATI!$J:$J),"")</f>
        <v/>
      </c>
      <c r="M118" s="14" t="str">
        <f>+IFERROR(+Tabella24[[#This Row],[IMPORTO VERSATO]]/SUMIF(DATI!$B:$B,Tabella24[[#This Row],[Cartella2]],DATI!$M:$M)*SUMIF(DATI!$B:$B,Tabella24[[#This Row],[Cartella2]],DATI!$L:$L),"")</f>
        <v/>
      </c>
      <c r="N118" s="6" t="str">
        <f>+IF(COUNTIF($C$17:C118,Tabella24[[#This Row],[Cartella2]])=1,"X","")</f>
        <v/>
      </c>
      <c r="O118" s="14" t="str">
        <f>+IFERROR(+Tabella24[[#This Row],[IMPORTO VERSATO]]/SUMIF(DATI!$B:$B,Tabella24[[#This Row],[Cartella2]],DATI!$M:$M)*SUMIF(DATI!$B:$B,Tabella24[[#This Row],[Cartella2]],DATI!$K:$K),"")</f>
        <v/>
      </c>
    </row>
    <row r="119" spans="2:15" x14ac:dyDescent="0.45">
      <c r="B119" s="27"/>
      <c r="C119" s="140" t="e">
        <f>+IF(Tabella24[[#This Row],[INS CARTELLA]]="",C118,+VLOOKUP(Tabella24[[#This Row],[INS CARTELLA]],Tabella1[[NUMERO CARTELLA]:[IMPOSTE]],1,0))</f>
        <v>#N/A</v>
      </c>
      <c r="D119" s="1"/>
      <c r="E119" s="15"/>
      <c r="F119" s="16"/>
      <c r="G119" s="14" t="str">
        <f>+IFERROR(+Tabella24[[#This Row],[IMPORTO VERSATO]]/SUMIF(DATI!B:B,Tabella24[[#This Row],[Cartella2]],DATI!M:M)*SUMIF(DATI!B:B,Tabella24[[#This Row],[Cartella2]],DATI!E:E),"")</f>
        <v/>
      </c>
      <c r="H119" s="14" t="str">
        <f>+IFERROR(+Tabella24[[#This Row],[IMPORTO VERSATO]]/SUMIF(DATI!$B:$B,Tabella24[[#This Row],[Cartella2]],DATI!$M:$M)*SUMIF(DATI!$B:$B,Tabella24[[#This Row],[Cartella2]],DATI!$F:$F),"")</f>
        <v/>
      </c>
      <c r="I119" s="19" t="str">
        <f>+IFERROR(+Tabella24[[#This Row],[IMPORTO VERSATO]]/SUMIF(DATI!$B:$B,Tabella24[[#This Row],[Cartella2]],DATI!$M:$M)*SUMIF(DATI!$B:$B,Tabella24[[#This Row],[Cartella2]],DATI!$G:$G),"")</f>
        <v/>
      </c>
      <c r="J119" s="19" t="str">
        <f>+IFERROR(+Tabella24[[#This Row],[IMPORTO VERSATO]]/SUMIF(DATI!$B:$B,Tabella24[[#This Row],[Cartella2]],DATI!$M:$M)*SUMIF(DATI!$B:$B,Tabella24[[#This Row],[Cartella2]],DATI!$H:$H),"")</f>
        <v/>
      </c>
      <c r="K119" s="19" t="str">
        <f>+IFERROR(+Tabella24[[#This Row],[IMPORTO VERSATO]]/SUMIF(DATI!$B:$B,Tabella24[[#This Row],[Cartella2]],DATI!$M:$M)*SUMIF(DATI!$B:$B,Tabella24[[#This Row],[Cartella2]],DATI!$I:$I),"")</f>
        <v/>
      </c>
      <c r="L119" s="19" t="str">
        <f>+IFERROR(+Tabella24[[#This Row],[IMPORTO VERSATO]]/SUMIF(DATI!$B:$B,Tabella24[[#This Row],[Cartella2]],DATI!$M:$M)*SUMIF(DATI!$B:$B,Tabella24[[#This Row],[Cartella2]],DATI!$J:$J),"")</f>
        <v/>
      </c>
      <c r="M119" s="14" t="str">
        <f>+IFERROR(+Tabella24[[#This Row],[IMPORTO VERSATO]]/SUMIF(DATI!$B:$B,Tabella24[[#This Row],[Cartella2]],DATI!$M:$M)*SUMIF(DATI!$B:$B,Tabella24[[#This Row],[Cartella2]],DATI!$L:$L),"")</f>
        <v/>
      </c>
      <c r="N119" s="6" t="str">
        <f>+IF(COUNTIF($C$17:C119,Tabella24[[#This Row],[Cartella2]])=1,"X","")</f>
        <v/>
      </c>
      <c r="O119" s="14" t="str">
        <f>+IFERROR(+Tabella24[[#This Row],[IMPORTO VERSATO]]/SUMIF(DATI!$B:$B,Tabella24[[#This Row],[Cartella2]],DATI!$M:$M)*SUMIF(DATI!$B:$B,Tabella24[[#This Row],[Cartella2]],DATI!$K:$K),"")</f>
        <v/>
      </c>
    </row>
    <row r="120" spans="2:15" x14ac:dyDescent="0.45">
      <c r="B120" s="27"/>
      <c r="C120" s="140" t="e">
        <f>+IF(Tabella24[[#This Row],[INS CARTELLA]]="",C119,+VLOOKUP(Tabella24[[#This Row],[INS CARTELLA]],Tabella1[[NUMERO CARTELLA]:[IMPOSTE]],1,0))</f>
        <v>#N/A</v>
      </c>
      <c r="D120" s="1"/>
      <c r="E120" s="15"/>
      <c r="F120" s="16"/>
      <c r="G120" s="14" t="str">
        <f>+IFERROR(+Tabella24[[#This Row],[IMPORTO VERSATO]]/SUMIF(DATI!B:B,Tabella24[[#This Row],[Cartella2]],DATI!M:M)*SUMIF(DATI!B:B,Tabella24[[#This Row],[Cartella2]],DATI!E:E),"")</f>
        <v/>
      </c>
      <c r="H120" s="14" t="str">
        <f>+IFERROR(+Tabella24[[#This Row],[IMPORTO VERSATO]]/SUMIF(DATI!$B:$B,Tabella24[[#This Row],[Cartella2]],DATI!$M:$M)*SUMIF(DATI!$B:$B,Tabella24[[#This Row],[Cartella2]],DATI!$F:$F),"")</f>
        <v/>
      </c>
      <c r="I120" s="19" t="str">
        <f>+IFERROR(+Tabella24[[#This Row],[IMPORTO VERSATO]]/SUMIF(DATI!$B:$B,Tabella24[[#This Row],[Cartella2]],DATI!$M:$M)*SUMIF(DATI!$B:$B,Tabella24[[#This Row],[Cartella2]],DATI!$G:$G),"")</f>
        <v/>
      </c>
      <c r="J120" s="19" t="str">
        <f>+IFERROR(+Tabella24[[#This Row],[IMPORTO VERSATO]]/SUMIF(DATI!$B:$B,Tabella24[[#This Row],[Cartella2]],DATI!$M:$M)*SUMIF(DATI!$B:$B,Tabella24[[#This Row],[Cartella2]],DATI!$H:$H),"")</f>
        <v/>
      </c>
      <c r="K120" s="19" t="str">
        <f>+IFERROR(+Tabella24[[#This Row],[IMPORTO VERSATO]]/SUMIF(DATI!$B:$B,Tabella24[[#This Row],[Cartella2]],DATI!$M:$M)*SUMIF(DATI!$B:$B,Tabella24[[#This Row],[Cartella2]],DATI!$I:$I),"")</f>
        <v/>
      </c>
      <c r="L120" s="19" t="str">
        <f>+IFERROR(+Tabella24[[#This Row],[IMPORTO VERSATO]]/SUMIF(DATI!$B:$B,Tabella24[[#This Row],[Cartella2]],DATI!$M:$M)*SUMIF(DATI!$B:$B,Tabella24[[#This Row],[Cartella2]],DATI!$J:$J),"")</f>
        <v/>
      </c>
      <c r="M120" s="14" t="str">
        <f>+IFERROR(+Tabella24[[#This Row],[IMPORTO VERSATO]]/SUMIF(DATI!$B:$B,Tabella24[[#This Row],[Cartella2]],DATI!$M:$M)*SUMIF(DATI!$B:$B,Tabella24[[#This Row],[Cartella2]],DATI!$L:$L),"")</f>
        <v/>
      </c>
      <c r="N120" s="6" t="str">
        <f>+IF(COUNTIF($C$17:C120,Tabella24[[#This Row],[Cartella2]])=1,"X","")</f>
        <v/>
      </c>
      <c r="O120" s="14" t="str">
        <f>+IFERROR(+Tabella24[[#This Row],[IMPORTO VERSATO]]/SUMIF(DATI!$B:$B,Tabella24[[#This Row],[Cartella2]],DATI!$M:$M)*SUMIF(DATI!$B:$B,Tabella24[[#This Row],[Cartella2]],DATI!$K:$K),"")</f>
        <v/>
      </c>
    </row>
    <row r="121" spans="2:15" x14ac:dyDescent="0.45">
      <c r="B121" s="27"/>
      <c r="C121" s="140" t="e">
        <f>+IF(Tabella24[[#This Row],[INS CARTELLA]]="",C120,+VLOOKUP(Tabella24[[#This Row],[INS CARTELLA]],Tabella1[[NUMERO CARTELLA]:[IMPOSTE]],1,0))</f>
        <v>#N/A</v>
      </c>
      <c r="D121" s="1"/>
      <c r="E121" s="15"/>
      <c r="F121" s="16"/>
      <c r="G121" s="14" t="str">
        <f>+IFERROR(+Tabella24[[#This Row],[IMPORTO VERSATO]]/SUMIF(DATI!B:B,Tabella24[[#This Row],[Cartella2]],DATI!M:M)*SUMIF(DATI!B:B,Tabella24[[#This Row],[Cartella2]],DATI!E:E),"")</f>
        <v/>
      </c>
      <c r="H121" s="14" t="str">
        <f>+IFERROR(+Tabella24[[#This Row],[IMPORTO VERSATO]]/SUMIF(DATI!$B:$B,Tabella24[[#This Row],[Cartella2]],DATI!$M:$M)*SUMIF(DATI!$B:$B,Tabella24[[#This Row],[Cartella2]],DATI!$F:$F),"")</f>
        <v/>
      </c>
      <c r="I121" s="19" t="str">
        <f>+IFERROR(+Tabella24[[#This Row],[IMPORTO VERSATO]]/SUMIF(DATI!$B:$B,Tabella24[[#This Row],[Cartella2]],DATI!$M:$M)*SUMIF(DATI!$B:$B,Tabella24[[#This Row],[Cartella2]],DATI!$G:$G),"")</f>
        <v/>
      </c>
      <c r="J121" s="19" t="str">
        <f>+IFERROR(+Tabella24[[#This Row],[IMPORTO VERSATO]]/SUMIF(DATI!$B:$B,Tabella24[[#This Row],[Cartella2]],DATI!$M:$M)*SUMIF(DATI!$B:$B,Tabella24[[#This Row],[Cartella2]],DATI!$H:$H),"")</f>
        <v/>
      </c>
      <c r="K121" s="19" t="str">
        <f>+IFERROR(+Tabella24[[#This Row],[IMPORTO VERSATO]]/SUMIF(DATI!$B:$B,Tabella24[[#This Row],[Cartella2]],DATI!$M:$M)*SUMIF(DATI!$B:$B,Tabella24[[#This Row],[Cartella2]],DATI!$I:$I),"")</f>
        <v/>
      </c>
      <c r="L121" s="19" t="str">
        <f>+IFERROR(+Tabella24[[#This Row],[IMPORTO VERSATO]]/SUMIF(DATI!$B:$B,Tabella24[[#This Row],[Cartella2]],DATI!$M:$M)*SUMIF(DATI!$B:$B,Tabella24[[#This Row],[Cartella2]],DATI!$J:$J),"")</f>
        <v/>
      </c>
      <c r="M121" s="14" t="str">
        <f>+IFERROR(+Tabella24[[#This Row],[IMPORTO VERSATO]]/SUMIF(DATI!$B:$B,Tabella24[[#This Row],[Cartella2]],DATI!$M:$M)*SUMIF(DATI!$B:$B,Tabella24[[#This Row],[Cartella2]],DATI!$L:$L),"")</f>
        <v/>
      </c>
      <c r="N121" s="6" t="str">
        <f>+IF(COUNTIF($C$17:C121,Tabella24[[#This Row],[Cartella2]])=1,"X","")</f>
        <v/>
      </c>
      <c r="O121" s="14" t="str">
        <f>+IFERROR(+Tabella24[[#This Row],[IMPORTO VERSATO]]/SUMIF(DATI!$B:$B,Tabella24[[#This Row],[Cartella2]],DATI!$M:$M)*SUMIF(DATI!$B:$B,Tabella24[[#This Row],[Cartella2]],DATI!$K:$K),"")</f>
        <v/>
      </c>
    </row>
    <row r="122" spans="2:15" x14ac:dyDescent="0.45">
      <c r="B122" s="27"/>
      <c r="C122" s="140" t="e">
        <f>+IF(Tabella24[[#This Row],[INS CARTELLA]]="",C121,+VLOOKUP(Tabella24[[#This Row],[INS CARTELLA]],Tabella1[[NUMERO CARTELLA]:[IMPOSTE]],1,0))</f>
        <v>#N/A</v>
      </c>
      <c r="D122" s="1"/>
      <c r="E122" s="15"/>
      <c r="F122" s="16"/>
      <c r="G122" s="14" t="str">
        <f>+IFERROR(+Tabella24[[#This Row],[IMPORTO VERSATO]]/SUMIF(DATI!B:B,Tabella24[[#This Row],[Cartella2]],DATI!M:M)*SUMIF(DATI!B:B,Tabella24[[#This Row],[Cartella2]],DATI!E:E),"")</f>
        <v/>
      </c>
      <c r="H122" s="14" t="str">
        <f>+IFERROR(+Tabella24[[#This Row],[IMPORTO VERSATO]]/SUMIF(DATI!$B:$B,Tabella24[[#This Row],[Cartella2]],DATI!$M:$M)*SUMIF(DATI!$B:$B,Tabella24[[#This Row],[Cartella2]],DATI!$F:$F),"")</f>
        <v/>
      </c>
      <c r="I122" s="19" t="str">
        <f>+IFERROR(+Tabella24[[#This Row],[IMPORTO VERSATO]]/SUMIF(DATI!$B:$B,Tabella24[[#This Row],[Cartella2]],DATI!$M:$M)*SUMIF(DATI!$B:$B,Tabella24[[#This Row],[Cartella2]],DATI!$G:$G),"")</f>
        <v/>
      </c>
      <c r="J122" s="19" t="str">
        <f>+IFERROR(+Tabella24[[#This Row],[IMPORTO VERSATO]]/SUMIF(DATI!$B:$B,Tabella24[[#This Row],[Cartella2]],DATI!$M:$M)*SUMIF(DATI!$B:$B,Tabella24[[#This Row],[Cartella2]],DATI!$H:$H),"")</f>
        <v/>
      </c>
      <c r="K122" s="19" t="str">
        <f>+IFERROR(+Tabella24[[#This Row],[IMPORTO VERSATO]]/SUMIF(DATI!$B:$B,Tabella24[[#This Row],[Cartella2]],DATI!$M:$M)*SUMIF(DATI!$B:$B,Tabella24[[#This Row],[Cartella2]],DATI!$I:$I),"")</f>
        <v/>
      </c>
      <c r="L122" s="19" t="str">
        <f>+IFERROR(+Tabella24[[#This Row],[IMPORTO VERSATO]]/SUMIF(DATI!$B:$B,Tabella24[[#This Row],[Cartella2]],DATI!$M:$M)*SUMIF(DATI!$B:$B,Tabella24[[#This Row],[Cartella2]],DATI!$J:$J),"")</f>
        <v/>
      </c>
      <c r="M122" s="14" t="str">
        <f>+IFERROR(+Tabella24[[#This Row],[IMPORTO VERSATO]]/SUMIF(DATI!$B:$B,Tabella24[[#This Row],[Cartella2]],DATI!$M:$M)*SUMIF(DATI!$B:$B,Tabella24[[#This Row],[Cartella2]],DATI!$L:$L),"")</f>
        <v/>
      </c>
      <c r="N122" s="6" t="str">
        <f>+IF(COUNTIF($C$17:C122,Tabella24[[#This Row],[Cartella2]])=1,"X","")</f>
        <v/>
      </c>
      <c r="O122" s="14" t="str">
        <f>+IFERROR(+Tabella24[[#This Row],[IMPORTO VERSATO]]/SUMIF(DATI!$B:$B,Tabella24[[#This Row],[Cartella2]],DATI!$M:$M)*SUMIF(DATI!$B:$B,Tabella24[[#This Row],[Cartella2]],DATI!$K:$K),"")</f>
        <v/>
      </c>
    </row>
    <row r="123" spans="2:15" x14ac:dyDescent="0.45">
      <c r="B123" s="27"/>
      <c r="C123" s="140" t="e">
        <f>+IF(Tabella24[[#This Row],[INS CARTELLA]]="",C122,+VLOOKUP(Tabella24[[#This Row],[INS CARTELLA]],Tabella1[[NUMERO CARTELLA]:[IMPOSTE]],1,0))</f>
        <v>#N/A</v>
      </c>
      <c r="D123" s="1"/>
      <c r="E123" s="15"/>
      <c r="F123" s="16"/>
      <c r="G123" s="14" t="str">
        <f>+IFERROR(+Tabella24[[#This Row],[IMPORTO VERSATO]]/SUMIF(DATI!B:B,Tabella24[[#This Row],[Cartella2]],DATI!M:M)*SUMIF(DATI!B:B,Tabella24[[#This Row],[Cartella2]],DATI!E:E),"")</f>
        <v/>
      </c>
      <c r="H123" s="14" t="str">
        <f>+IFERROR(+Tabella24[[#This Row],[IMPORTO VERSATO]]/SUMIF(DATI!$B:$B,Tabella24[[#This Row],[Cartella2]],DATI!$M:$M)*SUMIF(DATI!$B:$B,Tabella24[[#This Row],[Cartella2]],DATI!$F:$F),"")</f>
        <v/>
      </c>
      <c r="I123" s="19" t="str">
        <f>+IFERROR(+Tabella24[[#This Row],[IMPORTO VERSATO]]/SUMIF(DATI!$B:$B,Tabella24[[#This Row],[Cartella2]],DATI!$M:$M)*SUMIF(DATI!$B:$B,Tabella24[[#This Row],[Cartella2]],DATI!$G:$G),"")</f>
        <v/>
      </c>
      <c r="J123" s="19" t="str">
        <f>+IFERROR(+Tabella24[[#This Row],[IMPORTO VERSATO]]/SUMIF(DATI!$B:$B,Tabella24[[#This Row],[Cartella2]],DATI!$M:$M)*SUMIF(DATI!$B:$B,Tabella24[[#This Row],[Cartella2]],DATI!$H:$H),"")</f>
        <v/>
      </c>
      <c r="K123" s="19" t="str">
        <f>+IFERROR(+Tabella24[[#This Row],[IMPORTO VERSATO]]/SUMIF(DATI!$B:$B,Tabella24[[#This Row],[Cartella2]],DATI!$M:$M)*SUMIF(DATI!$B:$B,Tabella24[[#This Row],[Cartella2]],DATI!$I:$I),"")</f>
        <v/>
      </c>
      <c r="L123" s="19" t="str">
        <f>+IFERROR(+Tabella24[[#This Row],[IMPORTO VERSATO]]/SUMIF(DATI!$B:$B,Tabella24[[#This Row],[Cartella2]],DATI!$M:$M)*SUMIF(DATI!$B:$B,Tabella24[[#This Row],[Cartella2]],DATI!$J:$J),"")</f>
        <v/>
      </c>
      <c r="M123" s="14" t="str">
        <f>+IFERROR(+Tabella24[[#This Row],[IMPORTO VERSATO]]/SUMIF(DATI!$B:$B,Tabella24[[#This Row],[Cartella2]],DATI!$M:$M)*SUMIF(DATI!$B:$B,Tabella24[[#This Row],[Cartella2]],DATI!$L:$L),"")</f>
        <v/>
      </c>
      <c r="N123" s="6" t="str">
        <f>+IF(COUNTIF($C$17:C123,Tabella24[[#This Row],[Cartella2]])=1,"X","")</f>
        <v/>
      </c>
      <c r="O123" s="14" t="str">
        <f>+IFERROR(+Tabella24[[#This Row],[IMPORTO VERSATO]]/SUMIF(DATI!$B:$B,Tabella24[[#This Row],[Cartella2]],DATI!$M:$M)*SUMIF(DATI!$B:$B,Tabella24[[#This Row],[Cartella2]],DATI!$K:$K),"")</f>
        <v/>
      </c>
    </row>
    <row r="124" spans="2:15" x14ac:dyDescent="0.45">
      <c r="B124" s="27"/>
      <c r="C124" s="140" t="e">
        <f>+IF(Tabella24[[#This Row],[INS CARTELLA]]="",C123,+VLOOKUP(Tabella24[[#This Row],[INS CARTELLA]],Tabella1[[NUMERO CARTELLA]:[IMPOSTE]],1,0))</f>
        <v>#N/A</v>
      </c>
      <c r="D124" s="1"/>
      <c r="E124" s="15"/>
      <c r="F124" s="16"/>
      <c r="G124" s="14" t="str">
        <f>+IFERROR(+Tabella24[[#This Row],[IMPORTO VERSATO]]/SUMIF(DATI!B:B,Tabella24[[#This Row],[Cartella2]],DATI!M:M)*SUMIF(DATI!B:B,Tabella24[[#This Row],[Cartella2]],DATI!E:E),"")</f>
        <v/>
      </c>
      <c r="H124" s="14" t="str">
        <f>+IFERROR(+Tabella24[[#This Row],[IMPORTO VERSATO]]/SUMIF(DATI!$B:$B,Tabella24[[#This Row],[Cartella2]],DATI!$M:$M)*SUMIF(DATI!$B:$B,Tabella24[[#This Row],[Cartella2]],DATI!$F:$F),"")</f>
        <v/>
      </c>
      <c r="I124" s="19" t="str">
        <f>+IFERROR(+Tabella24[[#This Row],[IMPORTO VERSATO]]/SUMIF(DATI!$B:$B,Tabella24[[#This Row],[Cartella2]],DATI!$M:$M)*SUMIF(DATI!$B:$B,Tabella24[[#This Row],[Cartella2]],DATI!$G:$G),"")</f>
        <v/>
      </c>
      <c r="J124" s="19" t="str">
        <f>+IFERROR(+Tabella24[[#This Row],[IMPORTO VERSATO]]/SUMIF(DATI!$B:$B,Tabella24[[#This Row],[Cartella2]],DATI!$M:$M)*SUMIF(DATI!$B:$B,Tabella24[[#This Row],[Cartella2]],DATI!$H:$H),"")</f>
        <v/>
      </c>
      <c r="K124" s="19" t="str">
        <f>+IFERROR(+Tabella24[[#This Row],[IMPORTO VERSATO]]/SUMIF(DATI!$B:$B,Tabella24[[#This Row],[Cartella2]],DATI!$M:$M)*SUMIF(DATI!$B:$B,Tabella24[[#This Row],[Cartella2]],DATI!$I:$I),"")</f>
        <v/>
      </c>
      <c r="L124" s="19" t="str">
        <f>+IFERROR(+Tabella24[[#This Row],[IMPORTO VERSATO]]/SUMIF(DATI!$B:$B,Tabella24[[#This Row],[Cartella2]],DATI!$M:$M)*SUMIF(DATI!$B:$B,Tabella24[[#This Row],[Cartella2]],DATI!$J:$J),"")</f>
        <v/>
      </c>
      <c r="M124" s="14" t="str">
        <f>+IFERROR(+Tabella24[[#This Row],[IMPORTO VERSATO]]/SUMIF(DATI!$B:$B,Tabella24[[#This Row],[Cartella2]],DATI!$M:$M)*SUMIF(DATI!$B:$B,Tabella24[[#This Row],[Cartella2]],DATI!$L:$L),"")</f>
        <v/>
      </c>
      <c r="N124" s="6" t="str">
        <f>+IF(COUNTIF($C$17:C124,Tabella24[[#This Row],[Cartella2]])=1,"X","")</f>
        <v/>
      </c>
      <c r="O124" s="14" t="str">
        <f>+IFERROR(+Tabella24[[#This Row],[IMPORTO VERSATO]]/SUMIF(DATI!$B:$B,Tabella24[[#This Row],[Cartella2]],DATI!$M:$M)*SUMIF(DATI!$B:$B,Tabella24[[#This Row],[Cartella2]],DATI!$K:$K),"")</f>
        <v/>
      </c>
    </row>
    <row r="125" spans="2:15" x14ac:dyDescent="0.45">
      <c r="B125" s="27"/>
      <c r="C125" s="140" t="e">
        <f>+IF(Tabella24[[#This Row],[INS CARTELLA]]="",C124,+VLOOKUP(Tabella24[[#This Row],[INS CARTELLA]],Tabella1[[NUMERO CARTELLA]:[IMPOSTE]],1,0))</f>
        <v>#N/A</v>
      </c>
      <c r="D125" s="1"/>
      <c r="E125" s="15"/>
      <c r="F125" s="16"/>
      <c r="G125" s="14" t="str">
        <f>+IFERROR(+Tabella24[[#This Row],[IMPORTO VERSATO]]/SUMIF(DATI!B:B,Tabella24[[#This Row],[Cartella2]],DATI!M:M)*SUMIF(DATI!B:B,Tabella24[[#This Row],[Cartella2]],DATI!E:E),"")</f>
        <v/>
      </c>
      <c r="H125" s="14" t="str">
        <f>+IFERROR(+Tabella24[[#This Row],[IMPORTO VERSATO]]/SUMIF(DATI!$B:$B,Tabella24[[#This Row],[Cartella2]],DATI!$M:$M)*SUMIF(DATI!$B:$B,Tabella24[[#This Row],[Cartella2]],DATI!$F:$F),"")</f>
        <v/>
      </c>
      <c r="I125" s="19" t="str">
        <f>+IFERROR(+Tabella24[[#This Row],[IMPORTO VERSATO]]/SUMIF(DATI!$B:$B,Tabella24[[#This Row],[Cartella2]],DATI!$M:$M)*SUMIF(DATI!$B:$B,Tabella24[[#This Row],[Cartella2]],DATI!$G:$G),"")</f>
        <v/>
      </c>
      <c r="J125" s="19" t="str">
        <f>+IFERROR(+Tabella24[[#This Row],[IMPORTO VERSATO]]/SUMIF(DATI!$B:$B,Tabella24[[#This Row],[Cartella2]],DATI!$M:$M)*SUMIF(DATI!$B:$B,Tabella24[[#This Row],[Cartella2]],DATI!$H:$H),"")</f>
        <v/>
      </c>
      <c r="K125" s="19" t="str">
        <f>+IFERROR(+Tabella24[[#This Row],[IMPORTO VERSATO]]/SUMIF(DATI!$B:$B,Tabella24[[#This Row],[Cartella2]],DATI!$M:$M)*SUMIF(DATI!$B:$B,Tabella24[[#This Row],[Cartella2]],DATI!$I:$I),"")</f>
        <v/>
      </c>
      <c r="L125" s="19" t="str">
        <f>+IFERROR(+Tabella24[[#This Row],[IMPORTO VERSATO]]/SUMIF(DATI!$B:$B,Tabella24[[#This Row],[Cartella2]],DATI!$M:$M)*SUMIF(DATI!$B:$B,Tabella24[[#This Row],[Cartella2]],DATI!$J:$J),"")</f>
        <v/>
      </c>
      <c r="M125" s="14" t="str">
        <f>+IFERROR(+Tabella24[[#This Row],[IMPORTO VERSATO]]/SUMIF(DATI!$B:$B,Tabella24[[#This Row],[Cartella2]],DATI!$M:$M)*SUMIF(DATI!$B:$B,Tabella24[[#This Row],[Cartella2]],DATI!$L:$L),"")</f>
        <v/>
      </c>
      <c r="N125" s="6" t="str">
        <f>+IF(COUNTIF($C$17:C125,Tabella24[[#This Row],[Cartella2]])=1,"X","")</f>
        <v/>
      </c>
      <c r="O125" s="14" t="str">
        <f>+IFERROR(+Tabella24[[#This Row],[IMPORTO VERSATO]]/SUMIF(DATI!$B:$B,Tabella24[[#This Row],[Cartella2]],DATI!$M:$M)*SUMIF(DATI!$B:$B,Tabella24[[#This Row],[Cartella2]],DATI!$K:$K),"")</f>
        <v/>
      </c>
    </row>
    <row r="126" spans="2:15" x14ac:dyDescent="0.45">
      <c r="B126" s="27"/>
      <c r="C126" s="140" t="e">
        <f>+IF(Tabella24[[#This Row],[INS CARTELLA]]="",C125,+VLOOKUP(Tabella24[[#This Row],[INS CARTELLA]],Tabella1[[NUMERO CARTELLA]:[IMPOSTE]],1,0))</f>
        <v>#N/A</v>
      </c>
      <c r="D126" s="1"/>
      <c r="E126" s="15"/>
      <c r="F126" s="16"/>
      <c r="G126" s="14" t="str">
        <f>+IFERROR(+Tabella24[[#This Row],[IMPORTO VERSATO]]/SUMIF(DATI!B:B,Tabella24[[#This Row],[Cartella2]],DATI!M:M)*SUMIF(DATI!B:B,Tabella24[[#This Row],[Cartella2]],DATI!E:E),"")</f>
        <v/>
      </c>
      <c r="H126" s="14" t="str">
        <f>+IFERROR(+Tabella24[[#This Row],[IMPORTO VERSATO]]/SUMIF(DATI!$B:$B,Tabella24[[#This Row],[Cartella2]],DATI!$M:$M)*SUMIF(DATI!$B:$B,Tabella24[[#This Row],[Cartella2]],DATI!$F:$F),"")</f>
        <v/>
      </c>
      <c r="I126" s="19" t="str">
        <f>+IFERROR(+Tabella24[[#This Row],[IMPORTO VERSATO]]/SUMIF(DATI!$B:$B,Tabella24[[#This Row],[Cartella2]],DATI!$M:$M)*SUMIF(DATI!$B:$B,Tabella24[[#This Row],[Cartella2]],DATI!$G:$G),"")</f>
        <v/>
      </c>
      <c r="J126" s="19" t="str">
        <f>+IFERROR(+Tabella24[[#This Row],[IMPORTO VERSATO]]/SUMIF(DATI!$B:$B,Tabella24[[#This Row],[Cartella2]],DATI!$M:$M)*SUMIF(DATI!$B:$B,Tabella24[[#This Row],[Cartella2]],DATI!$H:$H),"")</f>
        <v/>
      </c>
      <c r="K126" s="19" t="str">
        <f>+IFERROR(+Tabella24[[#This Row],[IMPORTO VERSATO]]/SUMIF(DATI!$B:$B,Tabella24[[#This Row],[Cartella2]],DATI!$M:$M)*SUMIF(DATI!$B:$B,Tabella24[[#This Row],[Cartella2]],DATI!$I:$I),"")</f>
        <v/>
      </c>
      <c r="L126" s="19" t="str">
        <f>+IFERROR(+Tabella24[[#This Row],[IMPORTO VERSATO]]/SUMIF(DATI!$B:$B,Tabella24[[#This Row],[Cartella2]],DATI!$M:$M)*SUMIF(DATI!$B:$B,Tabella24[[#This Row],[Cartella2]],DATI!$J:$J),"")</f>
        <v/>
      </c>
      <c r="M126" s="14" t="str">
        <f>+IFERROR(+Tabella24[[#This Row],[IMPORTO VERSATO]]/SUMIF(DATI!$B:$B,Tabella24[[#This Row],[Cartella2]],DATI!$M:$M)*SUMIF(DATI!$B:$B,Tabella24[[#This Row],[Cartella2]],DATI!$L:$L),"")</f>
        <v/>
      </c>
      <c r="N126" s="6" t="str">
        <f>+IF(COUNTIF($C$17:C126,Tabella24[[#This Row],[Cartella2]])=1,"X","")</f>
        <v/>
      </c>
      <c r="O126" s="14" t="str">
        <f>+IFERROR(+Tabella24[[#This Row],[IMPORTO VERSATO]]/SUMIF(DATI!$B:$B,Tabella24[[#This Row],[Cartella2]],DATI!$M:$M)*SUMIF(DATI!$B:$B,Tabella24[[#This Row],[Cartella2]],DATI!$K:$K),"")</f>
        <v/>
      </c>
    </row>
    <row r="127" spans="2:15" x14ac:dyDescent="0.45">
      <c r="B127" s="27"/>
      <c r="C127" s="140" t="e">
        <f>+IF(Tabella24[[#This Row],[INS CARTELLA]]="",C126,+VLOOKUP(Tabella24[[#This Row],[INS CARTELLA]],Tabella1[[NUMERO CARTELLA]:[IMPOSTE]],1,0))</f>
        <v>#N/A</v>
      </c>
      <c r="D127" s="1"/>
      <c r="E127" s="15"/>
      <c r="F127" s="16"/>
      <c r="G127" s="14" t="str">
        <f>+IFERROR(+Tabella24[[#This Row],[IMPORTO VERSATO]]/SUMIF(DATI!B:B,Tabella24[[#This Row],[Cartella2]],DATI!M:M)*SUMIF(DATI!B:B,Tabella24[[#This Row],[Cartella2]],DATI!E:E),"")</f>
        <v/>
      </c>
      <c r="H127" s="14" t="str">
        <f>+IFERROR(+Tabella24[[#This Row],[IMPORTO VERSATO]]/SUMIF(DATI!$B:$B,Tabella24[[#This Row],[Cartella2]],DATI!$M:$M)*SUMIF(DATI!$B:$B,Tabella24[[#This Row],[Cartella2]],DATI!$F:$F),"")</f>
        <v/>
      </c>
      <c r="I127" s="19" t="str">
        <f>+IFERROR(+Tabella24[[#This Row],[IMPORTO VERSATO]]/SUMIF(DATI!$B:$B,Tabella24[[#This Row],[Cartella2]],DATI!$M:$M)*SUMIF(DATI!$B:$B,Tabella24[[#This Row],[Cartella2]],DATI!$G:$G),"")</f>
        <v/>
      </c>
      <c r="J127" s="19" t="str">
        <f>+IFERROR(+Tabella24[[#This Row],[IMPORTO VERSATO]]/SUMIF(DATI!$B:$B,Tabella24[[#This Row],[Cartella2]],DATI!$M:$M)*SUMIF(DATI!$B:$B,Tabella24[[#This Row],[Cartella2]],DATI!$H:$H),"")</f>
        <v/>
      </c>
      <c r="K127" s="19" t="str">
        <f>+IFERROR(+Tabella24[[#This Row],[IMPORTO VERSATO]]/SUMIF(DATI!$B:$B,Tabella24[[#This Row],[Cartella2]],DATI!$M:$M)*SUMIF(DATI!$B:$B,Tabella24[[#This Row],[Cartella2]],DATI!$I:$I),"")</f>
        <v/>
      </c>
      <c r="L127" s="19" t="str">
        <f>+IFERROR(+Tabella24[[#This Row],[IMPORTO VERSATO]]/SUMIF(DATI!$B:$B,Tabella24[[#This Row],[Cartella2]],DATI!$M:$M)*SUMIF(DATI!$B:$B,Tabella24[[#This Row],[Cartella2]],DATI!$J:$J),"")</f>
        <v/>
      </c>
      <c r="M127" s="14" t="str">
        <f>+IFERROR(+Tabella24[[#This Row],[IMPORTO VERSATO]]/SUMIF(DATI!$B:$B,Tabella24[[#This Row],[Cartella2]],DATI!$M:$M)*SUMIF(DATI!$B:$B,Tabella24[[#This Row],[Cartella2]],DATI!$L:$L),"")</f>
        <v/>
      </c>
      <c r="N127" s="6" t="str">
        <f>+IF(COUNTIF($C$17:C127,Tabella24[[#This Row],[Cartella2]])=1,"X","")</f>
        <v/>
      </c>
      <c r="O127" s="14" t="str">
        <f>+IFERROR(+Tabella24[[#This Row],[IMPORTO VERSATO]]/SUMIF(DATI!$B:$B,Tabella24[[#This Row],[Cartella2]],DATI!$M:$M)*SUMIF(DATI!$B:$B,Tabella24[[#This Row],[Cartella2]],DATI!$K:$K),"")</f>
        <v/>
      </c>
    </row>
    <row r="128" spans="2:15" x14ac:dyDescent="0.45">
      <c r="B128" s="27"/>
      <c r="C128" s="140" t="e">
        <f>+IF(Tabella24[[#This Row],[INS CARTELLA]]="",C127,+VLOOKUP(Tabella24[[#This Row],[INS CARTELLA]],Tabella1[[NUMERO CARTELLA]:[IMPOSTE]],1,0))</f>
        <v>#N/A</v>
      </c>
      <c r="D128" s="1"/>
      <c r="E128" s="15"/>
      <c r="F128" s="16"/>
      <c r="G128" s="14" t="str">
        <f>+IFERROR(+Tabella24[[#This Row],[IMPORTO VERSATO]]/SUMIF(DATI!B:B,Tabella24[[#This Row],[Cartella2]],DATI!M:M)*SUMIF(DATI!B:B,Tabella24[[#This Row],[Cartella2]],DATI!E:E),"")</f>
        <v/>
      </c>
      <c r="H128" s="14" t="str">
        <f>+IFERROR(+Tabella24[[#This Row],[IMPORTO VERSATO]]/SUMIF(DATI!$B:$B,Tabella24[[#This Row],[Cartella2]],DATI!$M:$M)*SUMIF(DATI!$B:$B,Tabella24[[#This Row],[Cartella2]],DATI!$F:$F),"")</f>
        <v/>
      </c>
      <c r="I128" s="19" t="str">
        <f>+IFERROR(+Tabella24[[#This Row],[IMPORTO VERSATO]]/SUMIF(DATI!$B:$B,Tabella24[[#This Row],[Cartella2]],DATI!$M:$M)*SUMIF(DATI!$B:$B,Tabella24[[#This Row],[Cartella2]],DATI!$G:$G),"")</f>
        <v/>
      </c>
      <c r="J128" s="19" t="str">
        <f>+IFERROR(+Tabella24[[#This Row],[IMPORTO VERSATO]]/SUMIF(DATI!$B:$B,Tabella24[[#This Row],[Cartella2]],DATI!$M:$M)*SUMIF(DATI!$B:$B,Tabella24[[#This Row],[Cartella2]],DATI!$H:$H),"")</f>
        <v/>
      </c>
      <c r="K128" s="19" t="str">
        <f>+IFERROR(+Tabella24[[#This Row],[IMPORTO VERSATO]]/SUMIF(DATI!$B:$B,Tabella24[[#This Row],[Cartella2]],DATI!$M:$M)*SUMIF(DATI!$B:$B,Tabella24[[#This Row],[Cartella2]],DATI!$I:$I),"")</f>
        <v/>
      </c>
      <c r="L128" s="19" t="str">
        <f>+IFERROR(+Tabella24[[#This Row],[IMPORTO VERSATO]]/SUMIF(DATI!$B:$B,Tabella24[[#This Row],[Cartella2]],DATI!$M:$M)*SUMIF(DATI!$B:$B,Tabella24[[#This Row],[Cartella2]],DATI!$J:$J),"")</f>
        <v/>
      </c>
      <c r="M128" s="14" t="str">
        <f>+IFERROR(+Tabella24[[#This Row],[IMPORTO VERSATO]]/SUMIF(DATI!$B:$B,Tabella24[[#This Row],[Cartella2]],DATI!$M:$M)*SUMIF(DATI!$B:$B,Tabella24[[#This Row],[Cartella2]],DATI!$L:$L),"")</f>
        <v/>
      </c>
      <c r="N128" s="6" t="str">
        <f>+IF(COUNTIF($C$17:C128,Tabella24[[#This Row],[Cartella2]])=1,"X","")</f>
        <v/>
      </c>
      <c r="O128" s="14" t="str">
        <f>+IFERROR(+Tabella24[[#This Row],[IMPORTO VERSATO]]/SUMIF(DATI!$B:$B,Tabella24[[#This Row],[Cartella2]],DATI!$M:$M)*SUMIF(DATI!$B:$B,Tabella24[[#This Row],[Cartella2]],DATI!$K:$K),"")</f>
        <v/>
      </c>
    </row>
    <row r="129" spans="2:15" x14ac:dyDescent="0.45">
      <c r="B129" s="27"/>
      <c r="C129" s="140" t="e">
        <f>+IF(Tabella24[[#This Row],[INS CARTELLA]]="",C128,+VLOOKUP(Tabella24[[#This Row],[INS CARTELLA]],Tabella1[[NUMERO CARTELLA]:[IMPOSTE]],1,0))</f>
        <v>#N/A</v>
      </c>
      <c r="D129" s="1"/>
      <c r="E129" s="15"/>
      <c r="F129" s="16"/>
      <c r="G129" s="14" t="str">
        <f>+IFERROR(+Tabella24[[#This Row],[IMPORTO VERSATO]]/SUMIF(DATI!B:B,Tabella24[[#This Row],[Cartella2]],DATI!M:M)*SUMIF(DATI!B:B,Tabella24[[#This Row],[Cartella2]],DATI!E:E),"")</f>
        <v/>
      </c>
      <c r="H129" s="14" t="str">
        <f>+IFERROR(+Tabella24[[#This Row],[IMPORTO VERSATO]]/SUMIF(DATI!$B:$B,Tabella24[[#This Row],[Cartella2]],DATI!$M:$M)*SUMIF(DATI!$B:$B,Tabella24[[#This Row],[Cartella2]],DATI!$F:$F),"")</f>
        <v/>
      </c>
      <c r="I129" s="19" t="str">
        <f>+IFERROR(+Tabella24[[#This Row],[IMPORTO VERSATO]]/SUMIF(DATI!$B:$B,Tabella24[[#This Row],[Cartella2]],DATI!$M:$M)*SUMIF(DATI!$B:$B,Tabella24[[#This Row],[Cartella2]],DATI!$G:$G),"")</f>
        <v/>
      </c>
      <c r="J129" s="19" t="str">
        <f>+IFERROR(+Tabella24[[#This Row],[IMPORTO VERSATO]]/SUMIF(DATI!$B:$B,Tabella24[[#This Row],[Cartella2]],DATI!$M:$M)*SUMIF(DATI!$B:$B,Tabella24[[#This Row],[Cartella2]],DATI!$H:$H),"")</f>
        <v/>
      </c>
      <c r="K129" s="19" t="str">
        <f>+IFERROR(+Tabella24[[#This Row],[IMPORTO VERSATO]]/SUMIF(DATI!$B:$B,Tabella24[[#This Row],[Cartella2]],DATI!$M:$M)*SUMIF(DATI!$B:$B,Tabella24[[#This Row],[Cartella2]],DATI!$I:$I),"")</f>
        <v/>
      </c>
      <c r="L129" s="19" t="str">
        <f>+IFERROR(+Tabella24[[#This Row],[IMPORTO VERSATO]]/SUMIF(DATI!$B:$B,Tabella24[[#This Row],[Cartella2]],DATI!$M:$M)*SUMIF(DATI!$B:$B,Tabella24[[#This Row],[Cartella2]],DATI!$J:$J),"")</f>
        <v/>
      </c>
      <c r="M129" s="14" t="str">
        <f>+IFERROR(+Tabella24[[#This Row],[IMPORTO VERSATO]]/SUMIF(DATI!$B:$B,Tabella24[[#This Row],[Cartella2]],DATI!$M:$M)*SUMIF(DATI!$B:$B,Tabella24[[#This Row],[Cartella2]],DATI!$L:$L),"")</f>
        <v/>
      </c>
      <c r="N129" s="6" t="str">
        <f>+IF(COUNTIF($C$17:C129,Tabella24[[#This Row],[Cartella2]])=1,"X","")</f>
        <v/>
      </c>
      <c r="O129" s="14" t="str">
        <f>+IFERROR(+Tabella24[[#This Row],[IMPORTO VERSATO]]/SUMIF(DATI!$B:$B,Tabella24[[#This Row],[Cartella2]],DATI!$M:$M)*SUMIF(DATI!$B:$B,Tabella24[[#This Row],[Cartella2]],DATI!$K:$K),"")</f>
        <v/>
      </c>
    </row>
    <row r="130" spans="2:15" x14ac:dyDescent="0.45">
      <c r="B130" s="27"/>
      <c r="C130" s="140" t="e">
        <f>+IF(Tabella24[[#This Row],[INS CARTELLA]]="",C129,+VLOOKUP(Tabella24[[#This Row],[INS CARTELLA]],Tabella1[[NUMERO CARTELLA]:[IMPOSTE]],1,0))</f>
        <v>#N/A</v>
      </c>
      <c r="D130" s="1"/>
      <c r="E130" s="15"/>
      <c r="F130" s="16"/>
      <c r="G130" s="14" t="str">
        <f>+IFERROR(+Tabella24[[#This Row],[IMPORTO VERSATO]]/SUMIF(DATI!B:B,Tabella24[[#This Row],[Cartella2]],DATI!M:M)*SUMIF(DATI!B:B,Tabella24[[#This Row],[Cartella2]],DATI!E:E),"")</f>
        <v/>
      </c>
      <c r="H130" s="14" t="str">
        <f>+IFERROR(+Tabella24[[#This Row],[IMPORTO VERSATO]]/SUMIF(DATI!$B:$B,Tabella24[[#This Row],[Cartella2]],DATI!$M:$M)*SUMIF(DATI!$B:$B,Tabella24[[#This Row],[Cartella2]],DATI!$F:$F),"")</f>
        <v/>
      </c>
      <c r="I130" s="19" t="str">
        <f>+IFERROR(+Tabella24[[#This Row],[IMPORTO VERSATO]]/SUMIF(DATI!$B:$B,Tabella24[[#This Row],[Cartella2]],DATI!$M:$M)*SUMIF(DATI!$B:$B,Tabella24[[#This Row],[Cartella2]],DATI!$G:$G),"")</f>
        <v/>
      </c>
      <c r="J130" s="19" t="str">
        <f>+IFERROR(+Tabella24[[#This Row],[IMPORTO VERSATO]]/SUMIF(DATI!$B:$B,Tabella24[[#This Row],[Cartella2]],DATI!$M:$M)*SUMIF(DATI!$B:$B,Tabella24[[#This Row],[Cartella2]],DATI!$H:$H),"")</f>
        <v/>
      </c>
      <c r="K130" s="19" t="str">
        <f>+IFERROR(+Tabella24[[#This Row],[IMPORTO VERSATO]]/SUMIF(DATI!$B:$B,Tabella24[[#This Row],[Cartella2]],DATI!$M:$M)*SUMIF(DATI!$B:$B,Tabella24[[#This Row],[Cartella2]],DATI!$I:$I),"")</f>
        <v/>
      </c>
      <c r="L130" s="19" t="str">
        <f>+IFERROR(+Tabella24[[#This Row],[IMPORTO VERSATO]]/SUMIF(DATI!$B:$B,Tabella24[[#This Row],[Cartella2]],DATI!$M:$M)*SUMIF(DATI!$B:$B,Tabella24[[#This Row],[Cartella2]],DATI!$J:$J),"")</f>
        <v/>
      </c>
      <c r="M130" s="14" t="str">
        <f>+IFERROR(+Tabella24[[#This Row],[IMPORTO VERSATO]]/SUMIF(DATI!$B:$B,Tabella24[[#This Row],[Cartella2]],DATI!$M:$M)*SUMIF(DATI!$B:$B,Tabella24[[#This Row],[Cartella2]],DATI!$L:$L),"")</f>
        <v/>
      </c>
      <c r="N130" s="6" t="str">
        <f>+IF(COUNTIF($C$17:C130,Tabella24[[#This Row],[Cartella2]])=1,"X","")</f>
        <v/>
      </c>
      <c r="O130" s="14" t="str">
        <f>+IFERROR(+Tabella24[[#This Row],[IMPORTO VERSATO]]/SUMIF(DATI!$B:$B,Tabella24[[#This Row],[Cartella2]],DATI!$M:$M)*SUMIF(DATI!$B:$B,Tabella24[[#This Row],[Cartella2]],DATI!$K:$K),"")</f>
        <v/>
      </c>
    </row>
    <row r="131" spans="2:15" x14ac:dyDescent="0.45">
      <c r="B131" s="27"/>
      <c r="C131" s="140" t="e">
        <f>+IF(Tabella24[[#This Row],[INS CARTELLA]]="",C130,+VLOOKUP(Tabella24[[#This Row],[INS CARTELLA]],Tabella1[[NUMERO CARTELLA]:[IMPOSTE]],1,0))</f>
        <v>#N/A</v>
      </c>
      <c r="D131" s="1"/>
      <c r="E131" s="15"/>
      <c r="F131" s="16"/>
      <c r="G131" s="14" t="str">
        <f>+IFERROR(+Tabella24[[#This Row],[IMPORTO VERSATO]]/SUMIF(DATI!B:B,Tabella24[[#This Row],[Cartella2]],DATI!M:M)*SUMIF(DATI!B:B,Tabella24[[#This Row],[Cartella2]],DATI!E:E),"")</f>
        <v/>
      </c>
      <c r="H131" s="14" t="str">
        <f>+IFERROR(+Tabella24[[#This Row],[IMPORTO VERSATO]]/SUMIF(DATI!$B:$B,Tabella24[[#This Row],[Cartella2]],DATI!$M:$M)*SUMIF(DATI!$B:$B,Tabella24[[#This Row],[Cartella2]],DATI!$F:$F),"")</f>
        <v/>
      </c>
      <c r="I131" s="19" t="str">
        <f>+IFERROR(+Tabella24[[#This Row],[IMPORTO VERSATO]]/SUMIF(DATI!$B:$B,Tabella24[[#This Row],[Cartella2]],DATI!$M:$M)*SUMIF(DATI!$B:$B,Tabella24[[#This Row],[Cartella2]],DATI!$G:$G),"")</f>
        <v/>
      </c>
      <c r="J131" s="19" t="str">
        <f>+IFERROR(+Tabella24[[#This Row],[IMPORTO VERSATO]]/SUMIF(DATI!$B:$B,Tabella24[[#This Row],[Cartella2]],DATI!$M:$M)*SUMIF(DATI!$B:$B,Tabella24[[#This Row],[Cartella2]],DATI!$H:$H),"")</f>
        <v/>
      </c>
      <c r="K131" s="19" t="str">
        <f>+IFERROR(+Tabella24[[#This Row],[IMPORTO VERSATO]]/SUMIF(DATI!$B:$B,Tabella24[[#This Row],[Cartella2]],DATI!$M:$M)*SUMIF(DATI!$B:$B,Tabella24[[#This Row],[Cartella2]],DATI!$I:$I),"")</f>
        <v/>
      </c>
      <c r="L131" s="19" t="str">
        <f>+IFERROR(+Tabella24[[#This Row],[IMPORTO VERSATO]]/SUMIF(DATI!$B:$B,Tabella24[[#This Row],[Cartella2]],DATI!$M:$M)*SUMIF(DATI!$B:$B,Tabella24[[#This Row],[Cartella2]],DATI!$J:$J),"")</f>
        <v/>
      </c>
      <c r="M131" s="14" t="str">
        <f>+IFERROR(+Tabella24[[#This Row],[IMPORTO VERSATO]]/SUMIF(DATI!$B:$B,Tabella24[[#This Row],[Cartella2]],DATI!$M:$M)*SUMIF(DATI!$B:$B,Tabella24[[#This Row],[Cartella2]],DATI!$L:$L),"")</f>
        <v/>
      </c>
      <c r="N131" s="6" t="str">
        <f>+IF(COUNTIF($C$17:C131,Tabella24[[#This Row],[Cartella2]])=1,"X","")</f>
        <v/>
      </c>
      <c r="O131" s="14" t="str">
        <f>+IFERROR(+Tabella24[[#This Row],[IMPORTO VERSATO]]/SUMIF(DATI!$B:$B,Tabella24[[#This Row],[Cartella2]],DATI!$M:$M)*SUMIF(DATI!$B:$B,Tabella24[[#This Row],[Cartella2]],DATI!$K:$K),"")</f>
        <v/>
      </c>
    </row>
    <row r="132" spans="2:15" x14ac:dyDescent="0.45">
      <c r="B132" s="27"/>
      <c r="C132" s="140" t="e">
        <f>+IF(Tabella24[[#This Row],[INS CARTELLA]]="",C131,+VLOOKUP(Tabella24[[#This Row],[INS CARTELLA]],Tabella1[[NUMERO CARTELLA]:[IMPOSTE]],1,0))</f>
        <v>#N/A</v>
      </c>
      <c r="D132" s="1"/>
      <c r="E132" s="15"/>
      <c r="F132" s="16"/>
      <c r="G132" s="14" t="str">
        <f>+IFERROR(+Tabella24[[#This Row],[IMPORTO VERSATO]]/SUMIF(DATI!B:B,Tabella24[[#This Row],[Cartella2]],DATI!M:M)*SUMIF(DATI!B:B,Tabella24[[#This Row],[Cartella2]],DATI!E:E),"")</f>
        <v/>
      </c>
      <c r="H132" s="14" t="str">
        <f>+IFERROR(+Tabella24[[#This Row],[IMPORTO VERSATO]]/SUMIF(DATI!$B:$B,Tabella24[[#This Row],[Cartella2]],DATI!$M:$M)*SUMIF(DATI!$B:$B,Tabella24[[#This Row],[Cartella2]],DATI!$F:$F),"")</f>
        <v/>
      </c>
      <c r="I132" s="19" t="str">
        <f>+IFERROR(+Tabella24[[#This Row],[IMPORTO VERSATO]]/SUMIF(DATI!$B:$B,Tabella24[[#This Row],[Cartella2]],DATI!$M:$M)*SUMIF(DATI!$B:$B,Tabella24[[#This Row],[Cartella2]],DATI!$G:$G),"")</f>
        <v/>
      </c>
      <c r="J132" s="19" t="str">
        <f>+IFERROR(+Tabella24[[#This Row],[IMPORTO VERSATO]]/SUMIF(DATI!$B:$B,Tabella24[[#This Row],[Cartella2]],DATI!$M:$M)*SUMIF(DATI!$B:$B,Tabella24[[#This Row],[Cartella2]],DATI!$H:$H),"")</f>
        <v/>
      </c>
      <c r="K132" s="19" t="str">
        <f>+IFERROR(+Tabella24[[#This Row],[IMPORTO VERSATO]]/SUMIF(DATI!$B:$B,Tabella24[[#This Row],[Cartella2]],DATI!$M:$M)*SUMIF(DATI!$B:$B,Tabella24[[#This Row],[Cartella2]],DATI!$I:$I),"")</f>
        <v/>
      </c>
      <c r="L132" s="19" t="str">
        <f>+IFERROR(+Tabella24[[#This Row],[IMPORTO VERSATO]]/SUMIF(DATI!$B:$B,Tabella24[[#This Row],[Cartella2]],DATI!$M:$M)*SUMIF(DATI!$B:$B,Tabella24[[#This Row],[Cartella2]],DATI!$J:$J),"")</f>
        <v/>
      </c>
      <c r="M132" s="14" t="str">
        <f>+IFERROR(+Tabella24[[#This Row],[IMPORTO VERSATO]]/SUMIF(DATI!$B:$B,Tabella24[[#This Row],[Cartella2]],DATI!$M:$M)*SUMIF(DATI!$B:$B,Tabella24[[#This Row],[Cartella2]],DATI!$L:$L),"")</f>
        <v/>
      </c>
      <c r="N132" s="6" t="str">
        <f>+IF(COUNTIF($C$17:C132,Tabella24[[#This Row],[Cartella2]])=1,"X","")</f>
        <v/>
      </c>
      <c r="O132" s="14" t="str">
        <f>+IFERROR(+Tabella24[[#This Row],[IMPORTO VERSATO]]/SUMIF(DATI!$B:$B,Tabella24[[#This Row],[Cartella2]],DATI!$M:$M)*SUMIF(DATI!$B:$B,Tabella24[[#This Row],[Cartella2]],DATI!$K:$K),"")</f>
        <v/>
      </c>
    </row>
    <row r="133" spans="2:15" x14ac:dyDescent="0.45">
      <c r="B133" s="27"/>
      <c r="C133" s="140" t="e">
        <f>+IF(Tabella24[[#This Row],[INS CARTELLA]]="",C132,+VLOOKUP(Tabella24[[#This Row],[INS CARTELLA]],Tabella1[[NUMERO CARTELLA]:[IMPOSTE]],1,0))</f>
        <v>#N/A</v>
      </c>
      <c r="D133" s="1"/>
      <c r="E133" s="15"/>
      <c r="F133" s="16"/>
      <c r="G133" s="14" t="str">
        <f>+IFERROR(+Tabella24[[#This Row],[IMPORTO VERSATO]]/SUMIF(DATI!B:B,Tabella24[[#This Row],[Cartella2]],DATI!M:M)*SUMIF(DATI!B:B,Tabella24[[#This Row],[Cartella2]],DATI!E:E),"")</f>
        <v/>
      </c>
      <c r="H133" s="14" t="str">
        <f>+IFERROR(+Tabella24[[#This Row],[IMPORTO VERSATO]]/SUMIF(DATI!$B:$B,Tabella24[[#This Row],[Cartella2]],DATI!$M:$M)*SUMIF(DATI!$B:$B,Tabella24[[#This Row],[Cartella2]],DATI!$F:$F),"")</f>
        <v/>
      </c>
      <c r="I133" s="19" t="str">
        <f>+IFERROR(+Tabella24[[#This Row],[IMPORTO VERSATO]]/SUMIF(DATI!$B:$B,Tabella24[[#This Row],[Cartella2]],DATI!$M:$M)*SUMIF(DATI!$B:$B,Tabella24[[#This Row],[Cartella2]],DATI!$G:$G),"")</f>
        <v/>
      </c>
      <c r="J133" s="19" t="str">
        <f>+IFERROR(+Tabella24[[#This Row],[IMPORTO VERSATO]]/SUMIF(DATI!$B:$B,Tabella24[[#This Row],[Cartella2]],DATI!$M:$M)*SUMIF(DATI!$B:$B,Tabella24[[#This Row],[Cartella2]],DATI!$H:$H),"")</f>
        <v/>
      </c>
      <c r="K133" s="19" t="str">
        <f>+IFERROR(+Tabella24[[#This Row],[IMPORTO VERSATO]]/SUMIF(DATI!$B:$B,Tabella24[[#This Row],[Cartella2]],DATI!$M:$M)*SUMIF(DATI!$B:$B,Tabella24[[#This Row],[Cartella2]],DATI!$I:$I),"")</f>
        <v/>
      </c>
      <c r="L133" s="19" t="str">
        <f>+IFERROR(+Tabella24[[#This Row],[IMPORTO VERSATO]]/SUMIF(DATI!$B:$B,Tabella24[[#This Row],[Cartella2]],DATI!$M:$M)*SUMIF(DATI!$B:$B,Tabella24[[#This Row],[Cartella2]],DATI!$J:$J),"")</f>
        <v/>
      </c>
      <c r="M133" s="14" t="str">
        <f>+IFERROR(+Tabella24[[#This Row],[IMPORTO VERSATO]]/SUMIF(DATI!$B:$B,Tabella24[[#This Row],[Cartella2]],DATI!$M:$M)*SUMIF(DATI!$B:$B,Tabella24[[#This Row],[Cartella2]],DATI!$L:$L),"")</f>
        <v/>
      </c>
      <c r="N133" s="6" t="str">
        <f>+IF(COUNTIF($C$17:C133,Tabella24[[#This Row],[Cartella2]])=1,"X","")</f>
        <v/>
      </c>
      <c r="O133" s="14" t="str">
        <f>+IFERROR(+Tabella24[[#This Row],[IMPORTO VERSATO]]/SUMIF(DATI!$B:$B,Tabella24[[#This Row],[Cartella2]],DATI!$M:$M)*SUMIF(DATI!$B:$B,Tabella24[[#This Row],[Cartella2]],DATI!$K:$K),"")</f>
        <v/>
      </c>
    </row>
    <row r="134" spans="2:15" x14ac:dyDescent="0.45">
      <c r="B134" s="27"/>
      <c r="C134" s="140" t="e">
        <f>+IF(Tabella24[[#This Row],[INS CARTELLA]]="",C133,+VLOOKUP(Tabella24[[#This Row],[INS CARTELLA]],Tabella1[[NUMERO CARTELLA]:[IMPOSTE]],1,0))</f>
        <v>#N/A</v>
      </c>
      <c r="D134" s="1"/>
      <c r="E134" s="15"/>
      <c r="F134" s="16"/>
      <c r="G134" s="14" t="str">
        <f>+IFERROR(+Tabella24[[#This Row],[IMPORTO VERSATO]]/SUMIF(DATI!B:B,Tabella24[[#This Row],[Cartella2]],DATI!M:M)*SUMIF(DATI!B:B,Tabella24[[#This Row],[Cartella2]],DATI!E:E),"")</f>
        <v/>
      </c>
      <c r="H134" s="14" t="str">
        <f>+IFERROR(+Tabella24[[#This Row],[IMPORTO VERSATO]]/SUMIF(DATI!$B:$B,Tabella24[[#This Row],[Cartella2]],DATI!$M:$M)*SUMIF(DATI!$B:$B,Tabella24[[#This Row],[Cartella2]],DATI!$F:$F),"")</f>
        <v/>
      </c>
      <c r="I134" s="19" t="str">
        <f>+IFERROR(+Tabella24[[#This Row],[IMPORTO VERSATO]]/SUMIF(DATI!$B:$B,Tabella24[[#This Row],[Cartella2]],DATI!$M:$M)*SUMIF(DATI!$B:$B,Tabella24[[#This Row],[Cartella2]],DATI!$G:$G),"")</f>
        <v/>
      </c>
      <c r="J134" s="19" t="str">
        <f>+IFERROR(+Tabella24[[#This Row],[IMPORTO VERSATO]]/SUMIF(DATI!$B:$B,Tabella24[[#This Row],[Cartella2]],DATI!$M:$M)*SUMIF(DATI!$B:$B,Tabella24[[#This Row],[Cartella2]],DATI!$H:$H),"")</f>
        <v/>
      </c>
      <c r="K134" s="19" t="str">
        <f>+IFERROR(+Tabella24[[#This Row],[IMPORTO VERSATO]]/SUMIF(DATI!$B:$B,Tabella24[[#This Row],[Cartella2]],DATI!$M:$M)*SUMIF(DATI!$B:$B,Tabella24[[#This Row],[Cartella2]],DATI!$I:$I),"")</f>
        <v/>
      </c>
      <c r="L134" s="19" t="str">
        <f>+IFERROR(+Tabella24[[#This Row],[IMPORTO VERSATO]]/SUMIF(DATI!$B:$B,Tabella24[[#This Row],[Cartella2]],DATI!$M:$M)*SUMIF(DATI!$B:$B,Tabella24[[#This Row],[Cartella2]],DATI!$J:$J),"")</f>
        <v/>
      </c>
      <c r="M134" s="14" t="str">
        <f>+IFERROR(+Tabella24[[#This Row],[IMPORTO VERSATO]]/SUMIF(DATI!$B:$B,Tabella24[[#This Row],[Cartella2]],DATI!$M:$M)*SUMIF(DATI!$B:$B,Tabella24[[#This Row],[Cartella2]],DATI!$L:$L),"")</f>
        <v/>
      </c>
      <c r="N134" s="6" t="str">
        <f>+IF(COUNTIF($C$17:C134,Tabella24[[#This Row],[Cartella2]])=1,"X","")</f>
        <v/>
      </c>
      <c r="O134" s="14" t="str">
        <f>+IFERROR(+Tabella24[[#This Row],[IMPORTO VERSATO]]/SUMIF(DATI!$B:$B,Tabella24[[#This Row],[Cartella2]],DATI!$M:$M)*SUMIF(DATI!$B:$B,Tabella24[[#This Row],[Cartella2]],DATI!$K:$K),"")</f>
        <v/>
      </c>
    </row>
    <row r="135" spans="2:15" x14ac:dyDescent="0.45">
      <c r="B135" s="27"/>
      <c r="C135" s="140" t="e">
        <f>+IF(Tabella24[[#This Row],[INS CARTELLA]]="",C134,+VLOOKUP(Tabella24[[#This Row],[INS CARTELLA]],Tabella1[[NUMERO CARTELLA]:[IMPOSTE]],1,0))</f>
        <v>#N/A</v>
      </c>
      <c r="D135" s="1"/>
      <c r="E135" s="15"/>
      <c r="F135" s="16"/>
      <c r="G135" s="14" t="str">
        <f>+IFERROR(+Tabella24[[#This Row],[IMPORTO VERSATO]]/SUMIF(DATI!B:B,Tabella24[[#This Row],[Cartella2]],DATI!M:M)*SUMIF(DATI!B:B,Tabella24[[#This Row],[Cartella2]],DATI!E:E),"")</f>
        <v/>
      </c>
      <c r="H135" s="14" t="str">
        <f>+IFERROR(+Tabella24[[#This Row],[IMPORTO VERSATO]]/SUMIF(DATI!$B:$B,Tabella24[[#This Row],[Cartella2]],DATI!$M:$M)*SUMIF(DATI!$B:$B,Tabella24[[#This Row],[Cartella2]],DATI!$F:$F),"")</f>
        <v/>
      </c>
      <c r="I135" s="19" t="str">
        <f>+IFERROR(+Tabella24[[#This Row],[IMPORTO VERSATO]]/SUMIF(DATI!$B:$B,Tabella24[[#This Row],[Cartella2]],DATI!$M:$M)*SUMIF(DATI!$B:$B,Tabella24[[#This Row],[Cartella2]],DATI!$G:$G),"")</f>
        <v/>
      </c>
      <c r="J135" s="19" t="str">
        <f>+IFERROR(+Tabella24[[#This Row],[IMPORTO VERSATO]]/SUMIF(DATI!$B:$B,Tabella24[[#This Row],[Cartella2]],DATI!$M:$M)*SUMIF(DATI!$B:$B,Tabella24[[#This Row],[Cartella2]],DATI!$H:$H),"")</f>
        <v/>
      </c>
      <c r="K135" s="19" t="str">
        <f>+IFERROR(+Tabella24[[#This Row],[IMPORTO VERSATO]]/SUMIF(DATI!$B:$B,Tabella24[[#This Row],[Cartella2]],DATI!$M:$M)*SUMIF(DATI!$B:$B,Tabella24[[#This Row],[Cartella2]],DATI!$I:$I),"")</f>
        <v/>
      </c>
      <c r="L135" s="19" t="str">
        <f>+IFERROR(+Tabella24[[#This Row],[IMPORTO VERSATO]]/SUMIF(DATI!$B:$B,Tabella24[[#This Row],[Cartella2]],DATI!$M:$M)*SUMIF(DATI!$B:$B,Tabella24[[#This Row],[Cartella2]],DATI!$J:$J),"")</f>
        <v/>
      </c>
      <c r="M135" s="14" t="str">
        <f>+IFERROR(+Tabella24[[#This Row],[IMPORTO VERSATO]]/SUMIF(DATI!$B:$B,Tabella24[[#This Row],[Cartella2]],DATI!$M:$M)*SUMIF(DATI!$B:$B,Tabella24[[#This Row],[Cartella2]],DATI!$L:$L),"")</f>
        <v/>
      </c>
      <c r="N135" s="6" t="str">
        <f>+IF(COUNTIF($C$17:C135,Tabella24[[#This Row],[Cartella2]])=1,"X","")</f>
        <v/>
      </c>
      <c r="O135" s="14" t="str">
        <f>+IFERROR(+Tabella24[[#This Row],[IMPORTO VERSATO]]/SUMIF(DATI!$B:$B,Tabella24[[#This Row],[Cartella2]],DATI!$M:$M)*SUMIF(DATI!$B:$B,Tabella24[[#This Row],[Cartella2]],DATI!$K:$K),"")</f>
        <v/>
      </c>
    </row>
    <row r="136" spans="2:15" x14ac:dyDescent="0.45">
      <c r="B136" s="27"/>
      <c r="C136" s="140" t="e">
        <f>+IF(Tabella24[[#This Row],[INS CARTELLA]]="",C135,+VLOOKUP(Tabella24[[#This Row],[INS CARTELLA]],Tabella1[[NUMERO CARTELLA]:[IMPOSTE]],1,0))</f>
        <v>#N/A</v>
      </c>
      <c r="D136" s="1"/>
      <c r="E136" s="15"/>
      <c r="F136" s="16"/>
      <c r="G136" s="14" t="str">
        <f>+IFERROR(+Tabella24[[#This Row],[IMPORTO VERSATO]]/SUMIF(DATI!B:B,Tabella24[[#This Row],[Cartella2]],DATI!M:M)*SUMIF(DATI!B:B,Tabella24[[#This Row],[Cartella2]],DATI!E:E),"")</f>
        <v/>
      </c>
      <c r="H136" s="14" t="str">
        <f>+IFERROR(+Tabella24[[#This Row],[IMPORTO VERSATO]]/SUMIF(DATI!$B:$B,Tabella24[[#This Row],[Cartella2]],DATI!$M:$M)*SUMIF(DATI!$B:$B,Tabella24[[#This Row],[Cartella2]],DATI!$F:$F),"")</f>
        <v/>
      </c>
      <c r="I136" s="19" t="str">
        <f>+IFERROR(+Tabella24[[#This Row],[IMPORTO VERSATO]]/SUMIF(DATI!$B:$B,Tabella24[[#This Row],[Cartella2]],DATI!$M:$M)*SUMIF(DATI!$B:$B,Tabella24[[#This Row],[Cartella2]],DATI!$G:$G),"")</f>
        <v/>
      </c>
      <c r="J136" s="19" t="str">
        <f>+IFERROR(+Tabella24[[#This Row],[IMPORTO VERSATO]]/SUMIF(DATI!$B:$B,Tabella24[[#This Row],[Cartella2]],DATI!$M:$M)*SUMIF(DATI!$B:$B,Tabella24[[#This Row],[Cartella2]],DATI!$H:$H),"")</f>
        <v/>
      </c>
      <c r="K136" s="19" t="str">
        <f>+IFERROR(+Tabella24[[#This Row],[IMPORTO VERSATO]]/SUMIF(DATI!$B:$B,Tabella24[[#This Row],[Cartella2]],DATI!$M:$M)*SUMIF(DATI!$B:$B,Tabella24[[#This Row],[Cartella2]],DATI!$I:$I),"")</f>
        <v/>
      </c>
      <c r="L136" s="19" t="str">
        <f>+IFERROR(+Tabella24[[#This Row],[IMPORTO VERSATO]]/SUMIF(DATI!$B:$B,Tabella24[[#This Row],[Cartella2]],DATI!$M:$M)*SUMIF(DATI!$B:$B,Tabella24[[#This Row],[Cartella2]],DATI!$J:$J),"")</f>
        <v/>
      </c>
      <c r="M136" s="14" t="str">
        <f>+IFERROR(+Tabella24[[#This Row],[IMPORTO VERSATO]]/SUMIF(DATI!$B:$B,Tabella24[[#This Row],[Cartella2]],DATI!$M:$M)*SUMIF(DATI!$B:$B,Tabella24[[#This Row],[Cartella2]],DATI!$L:$L),"")</f>
        <v/>
      </c>
      <c r="N136" s="6" t="str">
        <f>+IF(COUNTIF($C$17:C136,Tabella24[[#This Row],[Cartella2]])=1,"X","")</f>
        <v/>
      </c>
      <c r="O136" s="14" t="str">
        <f>+IFERROR(+Tabella24[[#This Row],[IMPORTO VERSATO]]/SUMIF(DATI!$B:$B,Tabella24[[#This Row],[Cartella2]],DATI!$M:$M)*SUMIF(DATI!$B:$B,Tabella24[[#This Row],[Cartella2]],DATI!$K:$K),"")</f>
        <v/>
      </c>
    </row>
    <row r="137" spans="2:15" x14ac:dyDescent="0.45">
      <c r="B137" s="27"/>
      <c r="C137" s="140" t="e">
        <f>+IF(Tabella24[[#This Row],[INS CARTELLA]]="",C136,+VLOOKUP(Tabella24[[#This Row],[INS CARTELLA]],Tabella1[[NUMERO CARTELLA]:[IMPOSTE]],1,0))</f>
        <v>#N/A</v>
      </c>
      <c r="D137" s="1"/>
      <c r="E137" s="15"/>
      <c r="F137" s="16"/>
      <c r="G137" s="14" t="str">
        <f>+IFERROR(+Tabella24[[#This Row],[IMPORTO VERSATO]]/SUMIF(DATI!B:B,Tabella24[[#This Row],[Cartella2]],DATI!M:M)*SUMIF(DATI!B:B,Tabella24[[#This Row],[Cartella2]],DATI!E:E),"")</f>
        <v/>
      </c>
      <c r="H137" s="14" t="str">
        <f>+IFERROR(+Tabella24[[#This Row],[IMPORTO VERSATO]]/SUMIF(DATI!$B:$B,Tabella24[[#This Row],[Cartella2]],DATI!$M:$M)*SUMIF(DATI!$B:$B,Tabella24[[#This Row],[Cartella2]],DATI!$F:$F),"")</f>
        <v/>
      </c>
      <c r="I137" s="19" t="str">
        <f>+IFERROR(+Tabella24[[#This Row],[IMPORTO VERSATO]]/SUMIF(DATI!$B:$B,Tabella24[[#This Row],[Cartella2]],DATI!$M:$M)*SUMIF(DATI!$B:$B,Tabella24[[#This Row],[Cartella2]],DATI!$G:$G),"")</f>
        <v/>
      </c>
      <c r="J137" s="19" t="str">
        <f>+IFERROR(+Tabella24[[#This Row],[IMPORTO VERSATO]]/SUMIF(DATI!$B:$B,Tabella24[[#This Row],[Cartella2]],DATI!$M:$M)*SUMIF(DATI!$B:$B,Tabella24[[#This Row],[Cartella2]],DATI!$H:$H),"")</f>
        <v/>
      </c>
      <c r="K137" s="19" t="str">
        <f>+IFERROR(+Tabella24[[#This Row],[IMPORTO VERSATO]]/SUMIF(DATI!$B:$B,Tabella24[[#This Row],[Cartella2]],DATI!$M:$M)*SUMIF(DATI!$B:$B,Tabella24[[#This Row],[Cartella2]],DATI!$I:$I),"")</f>
        <v/>
      </c>
      <c r="L137" s="19" t="str">
        <f>+IFERROR(+Tabella24[[#This Row],[IMPORTO VERSATO]]/SUMIF(DATI!$B:$B,Tabella24[[#This Row],[Cartella2]],DATI!$M:$M)*SUMIF(DATI!$B:$B,Tabella24[[#This Row],[Cartella2]],DATI!$J:$J),"")</f>
        <v/>
      </c>
      <c r="M137" s="14" t="str">
        <f>+IFERROR(+Tabella24[[#This Row],[IMPORTO VERSATO]]/SUMIF(DATI!$B:$B,Tabella24[[#This Row],[Cartella2]],DATI!$M:$M)*SUMIF(DATI!$B:$B,Tabella24[[#This Row],[Cartella2]],DATI!$L:$L),"")</f>
        <v/>
      </c>
      <c r="N137" s="6" t="str">
        <f>+IF(COUNTIF($C$17:C137,Tabella24[[#This Row],[Cartella2]])=1,"X","")</f>
        <v/>
      </c>
      <c r="O137" s="14" t="str">
        <f>+IFERROR(+Tabella24[[#This Row],[IMPORTO VERSATO]]/SUMIF(DATI!$B:$B,Tabella24[[#This Row],[Cartella2]],DATI!$M:$M)*SUMIF(DATI!$B:$B,Tabella24[[#This Row],[Cartella2]],DATI!$K:$K),"")</f>
        <v/>
      </c>
    </row>
    <row r="138" spans="2:15" x14ac:dyDescent="0.45">
      <c r="B138" s="27"/>
      <c r="C138" s="140" t="e">
        <f>+IF(Tabella24[[#This Row],[INS CARTELLA]]="",C137,+VLOOKUP(Tabella24[[#This Row],[INS CARTELLA]],Tabella1[[NUMERO CARTELLA]:[IMPOSTE]],1,0))</f>
        <v>#N/A</v>
      </c>
      <c r="D138" s="1"/>
      <c r="E138" s="15"/>
      <c r="F138" s="16"/>
      <c r="G138" s="14" t="str">
        <f>+IFERROR(+Tabella24[[#This Row],[IMPORTO VERSATO]]/SUMIF(DATI!B:B,Tabella24[[#This Row],[Cartella2]],DATI!M:M)*SUMIF(DATI!B:B,Tabella24[[#This Row],[Cartella2]],DATI!E:E),"")</f>
        <v/>
      </c>
      <c r="H138" s="14" t="str">
        <f>+IFERROR(+Tabella24[[#This Row],[IMPORTO VERSATO]]/SUMIF(DATI!$B:$B,Tabella24[[#This Row],[Cartella2]],DATI!$M:$M)*SUMIF(DATI!$B:$B,Tabella24[[#This Row],[Cartella2]],DATI!$F:$F),"")</f>
        <v/>
      </c>
      <c r="I138" s="19" t="str">
        <f>+IFERROR(+Tabella24[[#This Row],[IMPORTO VERSATO]]/SUMIF(DATI!$B:$B,Tabella24[[#This Row],[Cartella2]],DATI!$M:$M)*SUMIF(DATI!$B:$B,Tabella24[[#This Row],[Cartella2]],DATI!$G:$G),"")</f>
        <v/>
      </c>
      <c r="J138" s="19" t="str">
        <f>+IFERROR(+Tabella24[[#This Row],[IMPORTO VERSATO]]/SUMIF(DATI!$B:$B,Tabella24[[#This Row],[Cartella2]],DATI!$M:$M)*SUMIF(DATI!$B:$B,Tabella24[[#This Row],[Cartella2]],DATI!$H:$H),"")</f>
        <v/>
      </c>
      <c r="K138" s="19" t="str">
        <f>+IFERROR(+Tabella24[[#This Row],[IMPORTO VERSATO]]/SUMIF(DATI!$B:$B,Tabella24[[#This Row],[Cartella2]],DATI!$M:$M)*SUMIF(DATI!$B:$B,Tabella24[[#This Row],[Cartella2]],DATI!$I:$I),"")</f>
        <v/>
      </c>
      <c r="L138" s="19" t="str">
        <f>+IFERROR(+Tabella24[[#This Row],[IMPORTO VERSATO]]/SUMIF(DATI!$B:$B,Tabella24[[#This Row],[Cartella2]],DATI!$M:$M)*SUMIF(DATI!$B:$B,Tabella24[[#This Row],[Cartella2]],DATI!$J:$J),"")</f>
        <v/>
      </c>
      <c r="M138" s="14" t="str">
        <f>+IFERROR(+Tabella24[[#This Row],[IMPORTO VERSATO]]/SUMIF(DATI!$B:$B,Tabella24[[#This Row],[Cartella2]],DATI!$M:$M)*SUMIF(DATI!$B:$B,Tabella24[[#This Row],[Cartella2]],DATI!$L:$L),"")</f>
        <v/>
      </c>
      <c r="N138" s="6" t="str">
        <f>+IF(COUNTIF($C$17:C138,Tabella24[[#This Row],[Cartella2]])=1,"X","")</f>
        <v/>
      </c>
      <c r="O138" s="14" t="str">
        <f>+IFERROR(+Tabella24[[#This Row],[IMPORTO VERSATO]]/SUMIF(DATI!$B:$B,Tabella24[[#This Row],[Cartella2]],DATI!$M:$M)*SUMIF(DATI!$B:$B,Tabella24[[#This Row],[Cartella2]],DATI!$K:$K),"")</f>
        <v/>
      </c>
    </row>
    <row r="139" spans="2:15" x14ac:dyDescent="0.45">
      <c r="B139" s="27"/>
      <c r="C139" s="140" t="e">
        <f>+IF(Tabella24[[#This Row],[INS CARTELLA]]="",C138,+VLOOKUP(Tabella24[[#This Row],[INS CARTELLA]],Tabella1[[NUMERO CARTELLA]:[IMPOSTE]],1,0))</f>
        <v>#N/A</v>
      </c>
      <c r="D139" s="1"/>
      <c r="E139" s="15"/>
      <c r="F139" s="16"/>
      <c r="G139" s="14" t="str">
        <f>+IFERROR(+Tabella24[[#This Row],[IMPORTO VERSATO]]/SUMIF(DATI!B:B,Tabella24[[#This Row],[Cartella2]],DATI!M:M)*SUMIF(DATI!B:B,Tabella24[[#This Row],[Cartella2]],DATI!E:E),"")</f>
        <v/>
      </c>
      <c r="H139" s="14" t="str">
        <f>+IFERROR(+Tabella24[[#This Row],[IMPORTO VERSATO]]/SUMIF(DATI!$B:$B,Tabella24[[#This Row],[Cartella2]],DATI!$M:$M)*SUMIF(DATI!$B:$B,Tabella24[[#This Row],[Cartella2]],DATI!$F:$F),"")</f>
        <v/>
      </c>
      <c r="I139" s="19" t="str">
        <f>+IFERROR(+Tabella24[[#This Row],[IMPORTO VERSATO]]/SUMIF(DATI!$B:$B,Tabella24[[#This Row],[Cartella2]],DATI!$M:$M)*SUMIF(DATI!$B:$B,Tabella24[[#This Row],[Cartella2]],DATI!$G:$G),"")</f>
        <v/>
      </c>
      <c r="J139" s="19" t="str">
        <f>+IFERROR(+Tabella24[[#This Row],[IMPORTO VERSATO]]/SUMIF(DATI!$B:$B,Tabella24[[#This Row],[Cartella2]],DATI!$M:$M)*SUMIF(DATI!$B:$B,Tabella24[[#This Row],[Cartella2]],DATI!$H:$H),"")</f>
        <v/>
      </c>
      <c r="K139" s="19" t="str">
        <f>+IFERROR(+Tabella24[[#This Row],[IMPORTO VERSATO]]/SUMIF(DATI!$B:$B,Tabella24[[#This Row],[Cartella2]],DATI!$M:$M)*SUMIF(DATI!$B:$B,Tabella24[[#This Row],[Cartella2]],DATI!$I:$I),"")</f>
        <v/>
      </c>
      <c r="L139" s="19" t="str">
        <f>+IFERROR(+Tabella24[[#This Row],[IMPORTO VERSATO]]/SUMIF(DATI!$B:$B,Tabella24[[#This Row],[Cartella2]],DATI!$M:$M)*SUMIF(DATI!$B:$B,Tabella24[[#This Row],[Cartella2]],DATI!$J:$J),"")</f>
        <v/>
      </c>
      <c r="M139" s="14" t="str">
        <f>+IFERROR(+Tabella24[[#This Row],[IMPORTO VERSATO]]/SUMIF(DATI!$B:$B,Tabella24[[#This Row],[Cartella2]],DATI!$M:$M)*SUMIF(DATI!$B:$B,Tabella24[[#This Row],[Cartella2]],DATI!$L:$L),"")</f>
        <v/>
      </c>
      <c r="N139" s="6" t="str">
        <f>+IF(COUNTIF($C$17:C139,Tabella24[[#This Row],[Cartella2]])=1,"X","")</f>
        <v/>
      </c>
      <c r="O139" s="14" t="str">
        <f>+IFERROR(+Tabella24[[#This Row],[IMPORTO VERSATO]]/SUMIF(DATI!$B:$B,Tabella24[[#This Row],[Cartella2]],DATI!$M:$M)*SUMIF(DATI!$B:$B,Tabella24[[#This Row],[Cartella2]],DATI!$K:$K),"")</f>
        <v/>
      </c>
    </row>
    <row r="140" spans="2:15" x14ac:dyDescent="0.45">
      <c r="B140" s="27"/>
      <c r="C140" s="140" t="e">
        <f>+IF(Tabella24[[#This Row],[INS CARTELLA]]="",C139,+VLOOKUP(Tabella24[[#This Row],[INS CARTELLA]],Tabella1[[NUMERO CARTELLA]:[IMPOSTE]],1,0))</f>
        <v>#N/A</v>
      </c>
      <c r="D140" s="1"/>
      <c r="E140" s="15"/>
      <c r="F140" s="16"/>
      <c r="G140" s="14" t="str">
        <f>+IFERROR(+Tabella24[[#This Row],[IMPORTO VERSATO]]/SUMIF(DATI!B:B,Tabella24[[#This Row],[Cartella2]],DATI!M:M)*SUMIF(DATI!B:B,Tabella24[[#This Row],[Cartella2]],DATI!E:E),"")</f>
        <v/>
      </c>
      <c r="H140" s="14" t="str">
        <f>+IFERROR(+Tabella24[[#This Row],[IMPORTO VERSATO]]/SUMIF(DATI!$B:$B,Tabella24[[#This Row],[Cartella2]],DATI!$M:$M)*SUMIF(DATI!$B:$B,Tabella24[[#This Row],[Cartella2]],DATI!$F:$F),"")</f>
        <v/>
      </c>
      <c r="I140" s="19" t="str">
        <f>+IFERROR(+Tabella24[[#This Row],[IMPORTO VERSATO]]/SUMIF(DATI!$B:$B,Tabella24[[#This Row],[Cartella2]],DATI!$M:$M)*SUMIF(DATI!$B:$B,Tabella24[[#This Row],[Cartella2]],DATI!$G:$G),"")</f>
        <v/>
      </c>
      <c r="J140" s="19" t="str">
        <f>+IFERROR(+Tabella24[[#This Row],[IMPORTO VERSATO]]/SUMIF(DATI!$B:$B,Tabella24[[#This Row],[Cartella2]],DATI!$M:$M)*SUMIF(DATI!$B:$B,Tabella24[[#This Row],[Cartella2]],DATI!$H:$H),"")</f>
        <v/>
      </c>
      <c r="K140" s="19" t="str">
        <f>+IFERROR(+Tabella24[[#This Row],[IMPORTO VERSATO]]/SUMIF(DATI!$B:$B,Tabella24[[#This Row],[Cartella2]],DATI!$M:$M)*SUMIF(DATI!$B:$B,Tabella24[[#This Row],[Cartella2]],DATI!$I:$I),"")</f>
        <v/>
      </c>
      <c r="L140" s="19" t="str">
        <f>+IFERROR(+Tabella24[[#This Row],[IMPORTO VERSATO]]/SUMIF(DATI!$B:$B,Tabella24[[#This Row],[Cartella2]],DATI!$M:$M)*SUMIF(DATI!$B:$B,Tabella24[[#This Row],[Cartella2]],DATI!$J:$J),"")</f>
        <v/>
      </c>
      <c r="M140" s="14" t="str">
        <f>+IFERROR(+Tabella24[[#This Row],[IMPORTO VERSATO]]/SUMIF(DATI!$B:$B,Tabella24[[#This Row],[Cartella2]],DATI!$M:$M)*SUMIF(DATI!$B:$B,Tabella24[[#This Row],[Cartella2]],DATI!$L:$L),"")</f>
        <v/>
      </c>
      <c r="N140" s="6" t="str">
        <f>+IF(COUNTIF($C$17:C140,Tabella24[[#This Row],[Cartella2]])=1,"X","")</f>
        <v/>
      </c>
      <c r="O140" s="14" t="str">
        <f>+IFERROR(+Tabella24[[#This Row],[IMPORTO VERSATO]]/SUMIF(DATI!$B:$B,Tabella24[[#This Row],[Cartella2]],DATI!$M:$M)*SUMIF(DATI!$B:$B,Tabella24[[#This Row],[Cartella2]],DATI!$K:$K),"")</f>
        <v/>
      </c>
    </row>
    <row r="141" spans="2:15" x14ac:dyDescent="0.45">
      <c r="B141" s="27"/>
      <c r="C141" s="140" t="e">
        <f>+IF(Tabella24[[#This Row],[INS CARTELLA]]="",C140,+VLOOKUP(Tabella24[[#This Row],[INS CARTELLA]],Tabella1[[NUMERO CARTELLA]:[IMPOSTE]],1,0))</f>
        <v>#N/A</v>
      </c>
      <c r="D141" s="1"/>
      <c r="E141" s="15"/>
      <c r="F141" s="16"/>
      <c r="G141" s="14" t="str">
        <f>+IFERROR(+Tabella24[[#This Row],[IMPORTO VERSATO]]/SUMIF(DATI!B:B,Tabella24[[#This Row],[Cartella2]],DATI!M:M)*SUMIF(DATI!B:B,Tabella24[[#This Row],[Cartella2]],DATI!E:E),"")</f>
        <v/>
      </c>
      <c r="H141" s="14" t="str">
        <f>+IFERROR(+Tabella24[[#This Row],[IMPORTO VERSATO]]/SUMIF(DATI!$B:$B,Tabella24[[#This Row],[Cartella2]],DATI!$M:$M)*SUMIF(DATI!$B:$B,Tabella24[[#This Row],[Cartella2]],DATI!$F:$F),"")</f>
        <v/>
      </c>
      <c r="I141" s="19" t="str">
        <f>+IFERROR(+Tabella24[[#This Row],[IMPORTO VERSATO]]/SUMIF(DATI!$B:$B,Tabella24[[#This Row],[Cartella2]],DATI!$M:$M)*SUMIF(DATI!$B:$B,Tabella24[[#This Row],[Cartella2]],DATI!$G:$G),"")</f>
        <v/>
      </c>
      <c r="J141" s="19" t="str">
        <f>+IFERROR(+Tabella24[[#This Row],[IMPORTO VERSATO]]/SUMIF(DATI!$B:$B,Tabella24[[#This Row],[Cartella2]],DATI!$M:$M)*SUMIF(DATI!$B:$B,Tabella24[[#This Row],[Cartella2]],DATI!$H:$H),"")</f>
        <v/>
      </c>
      <c r="K141" s="19" t="str">
        <f>+IFERROR(+Tabella24[[#This Row],[IMPORTO VERSATO]]/SUMIF(DATI!$B:$B,Tabella24[[#This Row],[Cartella2]],DATI!$M:$M)*SUMIF(DATI!$B:$B,Tabella24[[#This Row],[Cartella2]],DATI!$I:$I),"")</f>
        <v/>
      </c>
      <c r="L141" s="19" t="str">
        <f>+IFERROR(+Tabella24[[#This Row],[IMPORTO VERSATO]]/SUMIF(DATI!$B:$B,Tabella24[[#This Row],[Cartella2]],DATI!$M:$M)*SUMIF(DATI!$B:$B,Tabella24[[#This Row],[Cartella2]],DATI!$J:$J),"")</f>
        <v/>
      </c>
      <c r="M141" s="14" t="str">
        <f>+IFERROR(+Tabella24[[#This Row],[IMPORTO VERSATO]]/SUMIF(DATI!$B:$B,Tabella24[[#This Row],[Cartella2]],DATI!$M:$M)*SUMIF(DATI!$B:$B,Tabella24[[#This Row],[Cartella2]],DATI!$L:$L),"")</f>
        <v/>
      </c>
      <c r="N141" s="6" t="str">
        <f>+IF(COUNTIF($C$17:C141,Tabella24[[#This Row],[Cartella2]])=1,"X","")</f>
        <v/>
      </c>
      <c r="O141" s="14" t="str">
        <f>+IFERROR(+Tabella24[[#This Row],[IMPORTO VERSATO]]/SUMIF(DATI!$B:$B,Tabella24[[#This Row],[Cartella2]],DATI!$M:$M)*SUMIF(DATI!$B:$B,Tabella24[[#This Row],[Cartella2]],DATI!$K:$K),"")</f>
        <v/>
      </c>
    </row>
    <row r="142" spans="2:15" x14ac:dyDescent="0.45">
      <c r="B142" s="27"/>
      <c r="C142" s="140" t="e">
        <f>+IF(Tabella24[[#This Row],[INS CARTELLA]]="",C141,+VLOOKUP(Tabella24[[#This Row],[INS CARTELLA]],Tabella1[[NUMERO CARTELLA]:[IMPOSTE]],1,0))</f>
        <v>#N/A</v>
      </c>
      <c r="D142" s="1"/>
      <c r="E142" s="15"/>
      <c r="F142" s="16"/>
      <c r="G142" s="14" t="str">
        <f>+IFERROR(+Tabella24[[#This Row],[IMPORTO VERSATO]]/SUMIF(DATI!B:B,Tabella24[[#This Row],[Cartella2]],DATI!M:M)*SUMIF(DATI!B:B,Tabella24[[#This Row],[Cartella2]],DATI!E:E),"")</f>
        <v/>
      </c>
      <c r="H142" s="14" t="str">
        <f>+IFERROR(+Tabella24[[#This Row],[IMPORTO VERSATO]]/SUMIF(DATI!$B:$B,Tabella24[[#This Row],[Cartella2]],DATI!$M:$M)*SUMIF(DATI!$B:$B,Tabella24[[#This Row],[Cartella2]],DATI!$F:$F),"")</f>
        <v/>
      </c>
      <c r="I142" s="19" t="str">
        <f>+IFERROR(+Tabella24[[#This Row],[IMPORTO VERSATO]]/SUMIF(DATI!$B:$B,Tabella24[[#This Row],[Cartella2]],DATI!$M:$M)*SUMIF(DATI!$B:$B,Tabella24[[#This Row],[Cartella2]],DATI!$G:$G),"")</f>
        <v/>
      </c>
      <c r="J142" s="19" t="str">
        <f>+IFERROR(+Tabella24[[#This Row],[IMPORTO VERSATO]]/SUMIF(DATI!$B:$B,Tabella24[[#This Row],[Cartella2]],DATI!$M:$M)*SUMIF(DATI!$B:$B,Tabella24[[#This Row],[Cartella2]],DATI!$H:$H),"")</f>
        <v/>
      </c>
      <c r="K142" s="19" t="str">
        <f>+IFERROR(+Tabella24[[#This Row],[IMPORTO VERSATO]]/SUMIF(DATI!$B:$B,Tabella24[[#This Row],[Cartella2]],DATI!$M:$M)*SUMIF(DATI!$B:$B,Tabella24[[#This Row],[Cartella2]],DATI!$I:$I),"")</f>
        <v/>
      </c>
      <c r="L142" s="19" t="str">
        <f>+IFERROR(+Tabella24[[#This Row],[IMPORTO VERSATO]]/SUMIF(DATI!$B:$B,Tabella24[[#This Row],[Cartella2]],DATI!$M:$M)*SUMIF(DATI!$B:$B,Tabella24[[#This Row],[Cartella2]],DATI!$J:$J),"")</f>
        <v/>
      </c>
      <c r="M142" s="14" t="str">
        <f>+IFERROR(+Tabella24[[#This Row],[IMPORTO VERSATO]]/SUMIF(DATI!$B:$B,Tabella24[[#This Row],[Cartella2]],DATI!$M:$M)*SUMIF(DATI!$B:$B,Tabella24[[#This Row],[Cartella2]],DATI!$L:$L),"")</f>
        <v/>
      </c>
      <c r="N142" s="6" t="str">
        <f>+IF(COUNTIF($C$17:C142,Tabella24[[#This Row],[Cartella2]])=1,"X","")</f>
        <v/>
      </c>
      <c r="O142" s="14" t="str">
        <f>+IFERROR(+Tabella24[[#This Row],[IMPORTO VERSATO]]/SUMIF(DATI!$B:$B,Tabella24[[#This Row],[Cartella2]],DATI!$M:$M)*SUMIF(DATI!$B:$B,Tabella24[[#This Row],[Cartella2]],DATI!$K:$K),"")</f>
        <v/>
      </c>
    </row>
    <row r="143" spans="2:15" x14ac:dyDescent="0.45">
      <c r="B143" s="27"/>
      <c r="C143" s="140" t="e">
        <f>+IF(Tabella24[[#This Row],[INS CARTELLA]]="",C142,+VLOOKUP(Tabella24[[#This Row],[INS CARTELLA]],Tabella1[[NUMERO CARTELLA]:[IMPOSTE]],1,0))</f>
        <v>#N/A</v>
      </c>
      <c r="D143" s="1"/>
      <c r="E143" s="15"/>
      <c r="F143" s="16"/>
      <c r="G143" s="14" t="str">
        <f>+IFERROR(+Tabella24[[#This Row],[IMPORTO VERSATO]]/SUMIF(DATI!B:B,Tabella24[[#This Row],[Cartella2]],DATI!M:M)*SUMIF(DATI!B:B,Tabella24[[#This Row],[Cartella2]],DATI!E:E),"")</f>
        <v/>
      </c>
      <c r="H143" s="14" t="str">
        <f>+IFERROR(+Tabella24[[#This Row],[IMPORTO VERSATO]]/SUMIF(DATI!$B:$B,Tabella24[[#This Row],[Cartella2]],DATI!$M:$M)*SUMIF(DATI!$B:$B,Tabella24[[#This Row],[Cartella2]],DATI!$F:$F),"")</f>
        <v/>
      </c>
      <c r="I143" s="19" t="str">
        <f>+IFERROR(+Tabella24[[#This Row],[IMPORTO VERSATO]]/SUMIF(DATI!$B:$B,Tabella24[[#This Row],[Cartella2]],DATI!$M:$M)*SUMIF(DATI!$B:$B,Tabella24[[#This Row],[Cartella2]],DATI!$G:$G),"")</f>
        <v/>
      </c>
      <c r="J143" s="19" t="str">
        <f>+IFERROR(+Tabella24[[#This Row],[IMPORTO VERSATO]]/SUMIF(DATI!$B:$B,Tabella24[[#This Row],[Cartella2]],DATI!$M:$M)*SUMIF(DATI!$B:$B,Tabella24[[#This Row],[Cartella2]],DATI!$H:$H),"")</f>
        <v/>
      </c>
      <c r="K143" s="19" t="str">
        <f>+IFERROR(+Tabella24[[#This Row],[IMPORTO VERSATO]]/SUMIF(DATI!$B:$B,Tabella24[[#This Row],[Cartella2]],DATI!$M:$M)*SUMIF(DATI!$B:$B,Tabella24[[#This Row],[Cartella2]],DATI!$I:$I),"")</f>
        <v/>
      </c>
      <c r="L143" s="19" t="str">
        <f>+IFERROR(+Tabella24[[#This Row],[IMPORTO VERSATO]]/SUMIF(DATI!$B:$B,Tabella24[[#This Row],[Cartella2]],DATI!$M:$M)*SUMIF(DATI!$B:$B,Tabella24[[#This Row],[Cartella2]],DATI!$J:$J),"")</f>
        <v/>
      </c>
      <c r="M143" s="14" t="str">
        <f>+IFERROR(+Tabella24[[#This Row],[IMPORTO VERSATO]]/SUMIF(DATI!$B:$B,Tabella24[[#This Row],[Cartella2]],DATI!$M:$M)*SUMIF(DATI!$B:$B,Tabella24[[#This Row],[Cartella2]],DATI!$L:$L),"")</f>
        <v/>
      </c>
      <c r="N143" s="6" t="str">
        <f>+IF(COUNTIF($C$17:C143,Tabella24[[#This Row],[Cartella2]])=1,"X","")</f>
        <v/>
      </c>
      <c r="O143" s="14" t="str">
        <f>+IFERROR(+Tabella24[[#This Row],[IMPORTO VERSATO]]/SUMIF(DATI!$B:$B,Tabella24[[#This Row],[Cartella2]],DATI!$M:$M)*SUMIF(DATI!$B:$B,Tabella24[[#This Row],[Cartella2]],DATI!$K:$K),"")</f>
        <v/>
      </c>
    </row>
    <row r="144" spans="2:15" x14ac:dyDescent="0.45">
      <c r="B144" s="27"/>
      <c r="C144" s="140" t="e">
        <f>+IF(Tabella24[[#This Row],[INS CARTELLA]]="",C143,+VLOOKUP(Tabella24[[#This Row],[INS CARTELLA]],Tabella1[[NUMERO CARTELLA]:[IMPOSTE]],1,0))</f>
        <v>#N/A</v>
      </c>
      <c r="D144" s="1"/>
      <c r="E144" s="15"/>
      <c r="F144" s="16"/>
      <c r="G144" s="14" t="str">
        <f>+IFERROR(+Tabella24[[#This Row],[IMPORTO VERSATO]]/SUMIF(DATI!B:B,Tabella24[[#This Row],[Cartella2]],DATI!M:M)*SUMIF(DATI!B:B,Tabella24[[#This Row],[Cartella2]],DATI!E:E),"")</f>
        <v/>
      </c>
      <c r="H144" s="14" t="str">
        <f>+IFERROR(+Tabella24[[#This Row],[IMPORTO VERSATO]]/SUMIF(DATI!$B:$B,Tabella24[[#This Row],[Cartella2]],DATI!$M:$M)*SUMIF(DATI!$B:$B,Tabella24[[#This Row],[Cartella2]],DATI!$F:$F),"")</f>
        <v/>
      </c>
      <c r="I144" s="19" t="str">
        <f>+IFERROR(+Tabella24[[#This Row],[IMPORTO VERSATO]]/SUMIF(DATI!$B:$B,Tabella24[[#This Row],[Cartella2]],DATI!$M:$M)*SUMIF(DATI!$B:$B,Tabella24[[#This Row],[Cartella2]],DATI!$G:$G),"")</f>
        <v/>
      </c>
      <c r="J144" s="19" t="str">
        <f>+IFERROR(+Tabella24[[#This Row],[IMPORTO VERSATO]]/SUMIF(DATI!$B:$B,Tabella24[[#This Row],[Cartella2]],DATI!$M:$M)*SUMIF(DATI!$B:$B,Tabella24[[#This Row],[Cartella2]],DATI!$H:$H),"")</f>
        <v/>
      </c>
      <c r="K144" s="19" t="str">
        <f>+IFERROR(+Tabella24[[#This Row],[IMPORTO VERSATO]]/SUMIF(DATI!$B:$B,Tabella24[[#This Row],[Cartella2]],DATI!$M:$M)*SUMIF(DATI!$B:$B,Tabella24[[#This Row],[Cartella2]],DATI!$I:$I),"")</f>
        <v/>
      </c>
      <c r="L144" s="19" t="str">
        <f>+IFERROR(+Tabella24[[#This Row],[IMPORTO VERSATO]]/SUMIF(DATI!$B:$B,Tabella24[[#This Row],[Cartella2]],DATI!$M:$M)*SUMIF(DATI!$B:$B,Tabella24[[#This Row],[Cartella2]],DATI!$J:$J),"")</f>
        <v/>
      </c>
      <c r="M144" s="14" t="str">
        <f>+IFERROR(+Tabella24[[#This Row],[IMPORTO VERSATO]]/SUMIF(DATI!$B:$B,Tabella24[[#This Row],[Cartella2]],DATI!$M:$M)*SUMIF(DATI!$B:$B,Tabella24[[#This Row],[Cartella2]],DATI!$L:$L),"")</f>
        <v/>
      </c>
      <c r="N144" s="6" t="str">
        <f>+IF(COUNTIF($C$17:C144,Tabella24[[#This Row],[Cartella2]])=1,"X","")</f>
        <v/>
      </c>
      <c r="O144" s="14" t="str">
        <f>+IFERROR(+Tabella24[[#This Row],[IMPORTO VERSATO]]/SUMIF(DATI!$B:$B,Tabella24[[#This Row],[Cartella2]],DATI!$M:$M)*SUMIF(DATI!$B:$B,Tabella24[[#This Row],[Cartella2]],DATI!$K:$K),"")</f>
        <v/>
      </c>
    </row>
    <row r="145" spans="2:15" x14ac:dyDescent="0.45">
      <c r="B145" s="27"/>
      <c r="C145" s="140" t="e">
        <f>+IF(Tabella24[[#This Row],[INS CARTELLA]]="",C144,+VLOOKUP(Tabella24[[#This Row],[INS CARTELLA]],Tabella1[[NUMERO CARTELLA]:[IMPOSTE]],1,0))</f>
        <v>#N/A</v>
      </c>
      <c r="D145" s="1"/>
      <c r="E145" s="15"/>
      <c r="F145" s="16"/>
      <c r="G145" s="14" t="str">
        <f>+IFERROR(+Tabella24[[#This Row],[IMPORTO VERSATO]]/SUMIF(DATI!B:B,Tabella24[[#This Row],[Cartella2]],DATI!M:M)*SUMIF(DATI!B:B,Tabella24[[#This Row],[Cartella2]],DATI!E:E),"")</f>
        <v/>
      </c>
      <c r="H145" s="14" t="str">
        <f>+IFERROR(+Tabella24[[#This Row],[IMPORTO VERSATO]]/SUMIF(DATI!$B:$B,Tabella24[[#This Row],[Cartella2]],DATI!$M:$M)*SUMIF(DATI!$B:$B,Tabella24[[#This Row],[Cartella2]],DATI!$F:$F),"")</f>
        <v/>
      </c>
      <c r="I145" s="19" t="str">
        <f>+IFERROR(+Tabella24[[#This Row],[IMPORTO VERSATO]]/SUMIF(DATI!$B:$B,Tabella24[[#This Row],[Cartella2]],DATI!$M:$M)*SUMIF(DATI!$B:$B,Tabella24[[#This Row],[Cartella2]],DATI!$G:$G),"")</f>
        <v/>
      </c>
      <c r="J145" s="19" t="str">
        <f>+IFERROR(+Tabella24[[#This Row],[IMPORTO VERSATO]]/SUMIF(DATI!$B:$B,Tabella24[[#This Row],[Cartella2]],DATI!$M:$M)*SUMIF(DATI!$B:$B,Tabella24[[#This Row],[Cartella2]],DATI!$H:$H),"")</f>
        <v/>
      </c>
      <c r="K145" s="19" t="str">
        <f>+IFERROR(+Tabella24[[#This Row],[IMPORTO VERSATO]]/SUMIF(DATI!$B:$B,Tabella24[[#This Row],[Cartella2]],DATI!$M:$M)*SUMIF(DATI!$B:$B,Tabella24[[#This Row],[Cartella2]],DATI!$I:$I),"")</f>
        <v/>
      </c>
      <c r="L145" s="19" t="str">
        <f>+IFERROR(+Tabella24[[#This Row],[IMPORTO VERSATO]]/SUMIF(DATI!$B:$B,Tabella24[[#This Row],[Cartella2]],DATI!$M:$M)*SUMIF(DATI!$B:$B,Tabella24[[#This Row],[Cartella2]],DATI!$J:$J),"")</f>
        <v/>
      </c>
      <c r="M145" s="14" t="str">
        <f>+IFERROR(+Tabella24[[#This Row],[IMPORTO VERSATO]]/SUMIF(DATI!$B:$B,Tabella24[[#This Row],[Cartella2]],DATI!$M:$M)*SUMIF(DATI!$B:$B,Tabella24[[#This Row],[Cartella2]],DATI!$L:$L),"")</f>
        <v/>
      </c>
      <c r="N145" s="6" t="str">
        <f>+IF(COUNTIF($C$17:C145,Tabella24[[#This Row],[Cartella2]])=1,"X","")</f>
        <v/>
      </c>
      <c r="O145" s="14" t="str">
        <f>+IFERROR(+Tabella24[[#This Row],[IMPORTO VERSATO]]/SUMIF(DATI!$B:$B,Tabella24[[#This Row],[Cartella2]],DATI!$M:$M)*SUMIF(DATI!$B:$B,Tabella24[[#This Row],[Cartella2]],DATI!$K:$K),"")</f>
        <v/>
      </c>
    </row>
    <row r="146" spans="2:15" x14ac:dyDescent="0.45">
      <c r="B146" s="27"/>
      <c r="C146" s="140" t="e">
        <f>+IF(Tabella24[[#This Row],[INS CARTELLA]]="",C145,+VLOOKUP(Tabella24[[#This Row],[INS CARTELLA]],Tabella1[[NUMERO CARTELLA]:[IMPOSTE]],1,0))</f>
        <v>#N/A</v>
      </c>
      <c r="D146" s="1"/>
      <c r="E146" s="15"/>
      <c r="F146" s="16"/>
      <c r="G146" s="14" t="str">
        <f>+IFERROR(+Tabella24[[#This Row],[IMPORTO VERSATO]]/SUMIF(DATI!B:B,Tabella24[[#This Row],[Cartella2]],DATI!M:M)*SUMIF(DATI!B:B,Tabella24[[#This Row],[Cartella2]],DATI!E:E),"")</f>
        <v/>
      </c>
      <c r="H146" s="14" t="str">
        <f>+IFERROR(+Tabella24[[#This Row],[IMPORTO VERSATO]]/SUMIF(DATI!$B:$B,Tabella24[[#This Row],[Cartella2]],DATI!$M:$M)*SUMIF(DATI!$B:$B,Tabella24[[#This Row],[Cartella2]],DATI!$F:$F),"")</f>
        <v/>
      </c>
      <c r="I146" s="19" t="str">
        <f>+IFERROR(+Tabella24[[#This Row],[IMPORTO VERSATO]]/SUMIF(DATI!$B:$B,Tabella24[[#This Row],[Cartella2]],DATI!$M:$M)*SUMIF(DATI!$B:$B,Tabella24[[#This Row],[Cartella2]],DATI!$G:$G),"")</f>
        <v/>
      </c>
      <c r="J146" s="19" t="str">
        <f>+IFERROR(+Tabella24[[#This Row],[IMPORTO VERSATO]]/SUMIF(DATI!$B:$B,Tabella24[[#This Row],[Cartella2]],DATI!$M:$M)*SUMIF(DATI!$B:$B,Tabella24[[#This Row],[Cartella2]],DATI!$H:$H),"")</f>
        <v/>
      </c>
      <c r="K146" s="19" t="str">
        <f>+IFERROR(+Tabella24[[#This Row],[IMPORTO VERSATO]]/SUMIF(DATI!$B:$B,Tabella24[[#This Row],[Cartella2]],DATI!$M:$M)*SUMIF(DATI!$B:$B,Tabella24[[#This Row],[Cartella2]],DATI!$I:$I),"")</f>
        <v/>
      </c>
      <c r="L146" s="19" t="str">
        <f>+IFERROR(+Tabella24[[#This Row],[IMPORTO VERSATO]]/SUMIF(DATI!$B:$B,Tabella24[[#This Row],[Cartella2]],DATI!$M:$M)*SUMIF(DATI!$B:$B,Tabella24[[#This Row],[Cartella2]],DATI!$J:$J),"")</f>
        <v/>
      </c>
      <c r="M146" s="14" t="str">
        <f>+IFERROR(+Tabella24[[#This Row],[IMPORTO VERSATO]]/SUMIF(DATI!$B:$B,Tabella24[[#This Row],[Cartella2]],DATI!$M:$M)*SUMIF(DATI!$B:$B,Tabella24[[#This Row],[Cartella2]],DATI!$L:$L),"")</f>
        <v/>
      </c>
      <c r="N146" s="6" t="str">
        <f>+IF(COUNTIF($C$17:C146,Tabella24[[#This Row],[Cartella2]])=1,"X","")</f>
        <v/>
      </c>
      <c r="O146" s="14" t="str">
        <f>+IFERROR(+Tabella24[[#This Row],[IMPORTO VERSATO]]/SUMIF(DATI!$B:$B,Tabella24[[#This Row],[Cartella2]],DATI!$M:$M)*SUMIF(DATI!$B:$B,Tabella24[[#This Row],[Cartella2]],DATI!$K:$K),"")</f>
        <v/>
      </c>
    </row>
    <row r="147" spans="2:15" x14ac:dyDescent="0.45">
      <c r="B147" s="27"/>
      <c r="C147" s="140" t="e">
        <f>+IF(Tabella24[[#This Row],[INS CARTELLA]]="",C146,+VLOOKUP(Tabella24[[#This Row],[INS CARTELLA]],Tabella1[[NUMERO CARTELLA]:[IMPOSTE]],1,0))</f>
        <v>#N/A</v>
      </c>
      <c r="D147" s="1"/>
      <c r="E147" s="15"/>
      <c r="F147" s="16"/>
      <c r="G147" s="14" t="str">
        <f>+IFERROR(+Tabella24[[#This Row],[IMPORTO VERSATO]]/SUMIF(DATI!B:B,Tabella24[[#This Row],[Cartella2]],DATI!M:M)*SUMIF(DATI!B:B,Tabella24[[#This Row],[Cartella2]],DATI!E:E),"")</f>
        <v/>
      </c>
      <c r="H147" s="14" t="str">
        <f>+IFERROR(+Tabella24[[#This Row],[IMPORTO VERSATO]]/SUMIF(DATI!$B:$B,Tabella24[[#This Row],[Cartella2]],DATI!$M:$M)*SUMIF(DATI!$B:$B,Tabella24[[#This Row],[Cartella2]],DATI!$F:$F),"")</f>
        <v/>
      </c>
      <c r="I147" s="19" t="str">
        <f>+IFERROR(+Tabella24[[#This Row],[IMPORTO VERSATO]]/SUMIF(DATI!$B:$B,Tabella24[[#This Row],[Cartella2]],DATI!$M:$M)*SUMIF(DATI!$B:$B,Tabella24[[#This Row],[Cartella2]],DATI!$G:$G),"")</f>
        <v/>
      </c>
      <c r="J147" s="19" t="str">
        <f>+IFERROR(+Tabella24[[#This Row],[IMPORTO VERSATO]]/SUMIF(DATI!$B:$B,Tabella24[[#This Row],[Cartella2]],DATI!$M:$M)*SUMIF(DATI!$B:$B,Tabella24[[#This Row],[Cartella2]],DATI!$H:$H),"")</f>
        <v/>
      </c>
      <c r="K147" s="19" t="str">
        <f>+IFERROR(+Tabella24[[#This Row],[IMPORTO VERSATO]]/SUMIF(DATI!$B:$B,Tabella24[[#This Row],[Cartella2]],DATI!$M:$M)*SUMIF(DATI!$B:$B,Tabella24[[#This Row],[Cartella2]],DATI!$I:$I),"")</f>
        <v/>
      </c>
      <c r="L147" s="19" t="str">
        <f>+IFERROR(+Tabella24[[#This Row],[IMPORTO VERSATO]]/SUMIF(DATI!$B:$B,Tabella24[[#This Row],[Cartella2]],DATI!$M:$M)*SUMIF(DATI!$B:$B,Tabella24[[#This Row],[Cartella2]],DATI!$J:$J),"")</f>
        <v/>
      </c>
      <c r="M147" s="14" t="str">
        <f>+IFERROR(+Tabella24[[#This Row],[IMPORTO VERSATO]]/SUMIF(DATI!$B:$B,Tabella24[[#This Row],[Cartella2]],DATI!$M:$M)*SUMIF(DATI!$B:$B,Tabella24[[#This Row],[Cartella2]],DATI!$L:$L),"")</f>
        <v/>
      </c>
      <c r="N147" s="6" t="str">
        <f>+IF(COUNTIF($C$17:C147,Tabella24[[#This Row],[Cartella2]])=1,"X","")</f>
        <v/>
      </c>
      <c r="O147" s="14" t="str">
        <f>+IFERROR(+Tabella24[[#This Row],[IMPORTO VERSATO]]/SUMIF(DATI!$B:$B,Tabella24[[#This Row],[Cartella2]],DATI!$M:$M)*SUMIF(DATI!$B:$B,Tabella24[[#This Row],[Cartella2]],DATI!$K:$K),"")</f>
        <v/>
      </c>
    </row>
    <row r="148" spans="2:15" x14ac:dyDescent="0.45">
      <c r="B148" s="27"/>
      <c r="C148" s="140" t="e">
        <f>+IF(Tabella24[[#This Row],[INS CARTELLA]]="",C147,+VLOOKUP(Tabella24[[#This Row],[INS CARTELLA]],Tabella1[[NUMERO CARTELLA]:[IMPOSTE]],1,0))</f>
        <v>#N/A</v>
      </c>
      <c r="D148" s="1"/>
      <c r="E148" s="15"/>
      <c r="F148" s="16"/>
      <c r="G148" s="14" t="str">
        <f>+IFERROR(+Tabella24[[#This Row],[IMPORTO VERSATO]]/SUMIF(DATI!B:B,Tabella24[[#This Row],[Cartella2]],DATI!M:M)*SUMIF(DATI!B:B,Tabella24[[#This Row],[Cartella2]],DATI!E:E),"")</f>
        <v/>
      </c>
      <c r="H148" s="14" t="str">
        <f>+IFERROR(+Tabella24[[#This Row],[IMPORTO VERSATO]]/SUMIF(DATI!$B:$B,Tabella24[[#This Row],[Cartella2]],DATI!$M:$M)*SUMIF(DATI!$B:$B,Tabella24[[#This Row],[Cartella2]],DATI!$F:$F),"")</f>
        <v/>
      </c>
      <c r="I148" s="19" t="str">
        <f>+IFERROR(+Tabella24[[#This Row],[IMPORTO VERSATO]]/SUMIF(DATI!$B:$B,Tabella24[[#This Row],[Cartella2]],DATI!$M:$M)*SUMIF(DATI!$B:$B,Tabella24[[#This Row],[Cartella2]],DATI!$G:$G),"")</f>
        <v/>
      </c>
      <c r="J148" s="19" t="str">
        <f>+IFERROR(+Tabella24[[#This Row],[IMPORTO VERSATO]]/SUMIF(DATI!$B:$B,Tabella24[[#This Row],[Cartella2]],DATI!$M:$M)*SUMIF(DATI!$B:$B,Tabella24[[#This Row],[Cartella2]],DATI!$H:$H),"")</f>
        <v/>
      </c>
      <c r="K148" s="19" t="str">
        <f>+IFERROR(+Tabella24[[#This Row],[IMPORTO VERSATO]]/SUMIF(DATI!$B:$B,Tabella24[[#This Row],[Cartella2]],DATI!$M:$M)*SUMIF(DATI!$B:$B,Tabella24[[#This Row],[Cartella2]],DATI!$I:$I),"")</f>
        <v/>
      </c>
      <c r="L148" s="19" t="str">
        <f>+IFERROR(+Tabella24[[#This Row],[IMPORTO VERSATO]]/SUMIF(DATI!$B:$B,Tabella24[[#This Row],[Cartella2]],DATI!$M:$M)*SUMIF(DATI!$B:$B,Tabella24[[#This Row],[Cartella2]],DATI!$J:$J),"")</f>
        <v/>
      </c>
      <c r="M148" s="14" t="str">
        <f>+IFERROR(+Tabella24[[#This Row],[IMPORTO VERSATO]]/SUMIF(DATI!$B:$B,Tabella24[[#This Row],[Cartella2]],DATI!$M:$M)*SUMIF(DATI!$B:$B,Tabella24[[#This Row],[Cartella2]],DATI!$L:$L),"")</f>
        <v/>
      </c>
      <c r="N148" s="6" t="str">
        <f>+IF(COUNTIF($C$17:C148,Tabella24[[#This Row],[Cartella2]])=1,"X","")</f>
        <v/>
      </c>
      <c r="O148" s="14" t="str">
        <f>+IFERROR(+Tabella24[[#This Row],[IMPORTO VERSATO]]/SUMIF(DATI!$B:$B,Tabella24[[#This Row],[Cartella2]],DATI!$M:$M)*SUMIF(DATI!$B:$B,Tabella24[[#This Row],[Cartella2]],DATI!$K:$K),"")</f>
        <v/>
      </c>
    </row>
    <row r="149" spans="2:15" x14ac:dyDescent="0.45">
      <c r="B149" s="27"/>
      <c r="C149" s="140" t="e">
        <f>+IF(Tabella24[[#This Row],[INS CARTELLA]]="",C148,+VLOOKUP(Tabella24[[#This Row],[INS CARTELLA]],Tabella1[[NUMERO CARTELLA]:[IMPOSTE]],1,0))</f>
        <v>#N/A</v>
      </c>
      <c r="D149" s="1"/>
      <c r="E149" s="15"/>
      <c r="F149" s="16"/>
      <c r="G149" s="14" t="str">
        <f>+IFERROR(+Tabella24[[#This Row],[IMPORTO VERSATO]]/SUMIF(DATI!B:B,Tabella24[[#This Row],[Cartella2]],DATI!M:M)*SUMIF(DATI!B:B,Tabella24[[#This Row],[Cartella2]],DATI!E:E),"")</f>
        <v/>
      </c>
      <c r="H149" s="14" t="str">
        <f>+IFERROR(+Tabella24[[#This Row],[IMPORTO VERSATO]]/SUMIF(DATI!$B:$B,Tabella24[[#This Row],[Cartella2]],DATI!$M:$M)*SUMIF(DATI!$B:$B,Tabella24[[#This Row],[Cartella2]],DATI!$F:$F),"")</f>
        <v/>
      </c>
      <c r="I149" s="19" t="str">
        <f>+IFERROR(+Tabella24[[#This Row],[IMPORTO VERSATO]]/SUMIF(DATI!$B:$B,Tabella24[[#This Row],[Cartella2]],DATI!$M:$M)*SUMIF(DATI!$B:$B,Tabella24[[#This Row],[Cartella2]],DATI!$G:$G),"")</f>
        <v/>
      </c>
      <c r="J149" s="19" t="str">
        <f>+IFERROR(+Tabella24[[#This Row],[IMPORTO VERSATO]]/SUMIF(DATI!$B:$B,Tabella24[[#This Row],[Cartella2]],DATI!$M:$M)*SUMIF(DATI!$B:$B,Tabella24[[#This Row],[Cartella2]],DATI!$H:$H),"")</f>
        <v/>
      </c>
      <c r="K149" s="19" t="str">
        <f>+IFERROR(+Tabella24[[#This Row],[IMPORTO VERSATO]]/SUMIF(DATI!$B:$B,Tabella24[[#This Row],[Cartella2]],DATI!$M:$M)*SUMIF(DATI!$B:$B,Tabella24[[#This Row],[Cartella2]],DATI!$I:$I),"")</f>
        <v/>
      </c>
      <c r="L149" s="19" t="str">
        <f>+IFERROR(+Tabella24[[#This Row],[IMPORTO VERSATO]]/SUMIF(DATI!$B:$B,Tabella24[[#This Row],[Cartella2]],DATI!$M:$M)*SUMIF(DATI!$B:$B,Tabella24[[#This Row],[Cartella2]],DATI!$J:$J),"")</f>
        <v/>
      </c>
      <c r="M149" s="14" t="str">
        <f>+IFERROR(+Tabella24[[#This Row],[IMPORTO VERSATO]]/SUMIF(DATI!$B:$B,Tabella24[[#This Row],[Cartella2]],DATI!$M:$M)*SUMIF(DATI!$B:$B,Tabella24[[#This Row],[Cartella2]],DATI!$L:$L),"")</f>
        <v/>
      </c>
      <c r="N149" s="6" t="str">
        <f>+IF(COUNTIF($C$17:C149,Tabella24[[#This Row],[Cartella2]])=1,"X","")</f>
        <v/>
      </c>
      <c r="O149" s="14" t="str">
        <f>+IFERROR(+Tabella24[[#This Row],[IMPORTO VERSATO]]/SUMIF(DATI!$B:$B,Tabella24[[#This Row],[Cartella2]],DATI!$M:$M)*SUMIF(DATI!$B:$B,Tabella24[[#This Row],[Cartella2]],DATI!$K:$K),"")</f>
        <v/>
      </c>
    </row>
    <row r="150" spans="2:15" x14ac:dyDescent="0.45">
      <c r="B150" s="27"/>
      <c r="C150" s="140" t="e">
        <f>+IF(Tabella24[[#This Row],[INS CARTELLA]]="",C149,+VLOOKUP(Tabella24[[#This Row],[INS CARTELLA]],Tabella1[[NUMERO CARTELLA]:[IMPOSTE]],1,0))</f>
        <v>#N/A</v>
      </c>
      <c r="D150" s="1"/>
      <c r="E150" s="15"/>
      <c r="F150" s="16"/>
      <c r="G150" s="14" t="str">
        <f>+IFERROR(+Tabella24[[#This Row],[IMPORTO VERSATO]]/SUMIF(DATI!B:B,Tabella24[[#This Row],[Cartella2]],DATI!M:M)*SUMIF(DATI!B:B,Tabella24[[#This Row],[Cartella2]],DATI!E:E),"")</f>
        <v/>
      </c>
      <c r="H150" s="14" t="str">
        <f>+IFERROR(+Tabella24[[#This Row],[IMPORTO VERSATO]]/SUMIF(DATI!$B:$B,Tabella24[[#This Row],[Cartella2]],DATI!$M:$M)*SUMIF(DATI!$B:$B,Tabella24[[#This Row],[Cartella2]],DATI!$F:$F),"")</f>
        <v/>
      </c>
      <c r="I150" s="19" t="str">
        <f>+IFERROR(+Tabella24[[#This Row],[IMPORTO VERSATO]]/SUMIF(DATI!$B:$B,Tabella24[[#This Row],[Cartella2]],DATI!$M:$M)*SUMIF(DATI!$B:$B,Tabella24[[#This Row],[Cartella2]],DATI!$G:$G),"")</f>
        <v/>
      </c>
      <c r="J150" s="19" t="str">
        <f>+IFERROR(+Tabella24[[#This Row],[IMPORTO VERSATO]]/SUMIF(DATI!$B:$B,Tabella24[[#This Row],[Cartella2]],DATI!$M:$M)*SUMIF(DATI!$B:$B,Tabella24[[#This Row],[Cartella2]],DATI!$H:$H),"")</f>
        <v/>
      </c>
      <c r="K150" s="19" t="str">
        <f>+IFERROR(+Tabella24[[#This Row],[IMPORTO VERSATO]]/SUMIF(DATI!$B:$B,Tabella24[[#This Row],[Cartella2]],DATI!$M:$M)*SUMIF(DATI!$B:$B,Tabella24[[#This Row],[Cartella2]],DATI!$I:$I),"")</f>
        <v/>
      </c>
      <c r="L150" s="19" t="str">
        <f>+IFERROR(+Tabella24[[#This Row],[IMPORTO VERSATO]]/SUMIF(DATI!$B:$B,Tabella24[[#This Row],[Cartella2]],DATI!$M:$M)*SUMIF(DATI!$B:$B,Tabella24[[#This Row],[Cartella2]],DATI!$J:$J),"")</f>
        <v/>
      </c>
      <c r="M150" s="14" t="str">
        <f>+IFERROR(+Tabella24[[#This Row],[IMPORTO VERSATO]]/SUMIF(DATI!$B:$B,Tabella24[[#This Row],[Cartella2]],DATI!$M:$M)*SUMIF(DATI!$B:$B,Tabella24[[#This Row],[Cartella2]],DATI!$L:$L),"")</f>
        <v/>
      </c>
      <c r="N150" s="6" t="str">
        <f>+IF(COUNTIF($C$17:C150,Tabella24[[#This Row],[Cartella2]])=1,"X","")</f>
        <v/>
      </c>
      <c r="O150" s="14" t="str">
        <f>+IFERROR(+Tabella24[[#This Row],[IMPORTO VERSATO]]/SUMIF(DATI!$B:$B,Tabella24[[#This Row],[Cartella2]],DATI!$M:$M)*SUMIF(DATI!$B:$B,Tabella24[[#This Row],[Cartella2]],DATI!$K:$K),"")</f>
        <v/>
      </c>
    </row>
    <row r="151" spans="2:15" x14ac:dyDescent="0.45">
      <c r="B151" s="27"/>
      <c r="C151" s="140" t="e">
        <f>+IF(Tabella24[[#This Row],[INS CARTELLA]]="",C150,+VLOOKUP(Tabella24[[#This Row],[INS CARTELLA]],Tabella1[[NUMERO CARTELLA]:[IMPOSTE]],1,0))</f>
        <v>#N/A</v>
      </c>
      <c r="D151" s="1"/>
      <c r="E151" s="15"/>
      <c r="F151" s="16"/>
      <c r="G151" s="14" t="str">
        <f>+IFERROR(+Tabella24[[#This Row],[IMPORTO VERSATO]]/SUMIF(DATI!B:B,Tabella24[[#This Row],[Cartella2]],DATI!M:M)*SUMIF(DATI!B:B,Tabella24[[#This Row],[Cartella2]],DATI!E:E),"")</f>
        <v/>
      </c>
      <c r="H151" s="14" t="str">
        <f>+IFERROR(+Tabella24[[#This Row],[IMPORTO VERSATO]]/SUMIF(DATI!$B:$B,Tabella24[[#This Row],[Cartella2]],DATI!$M:$M)*SUMIF(DATI!$B:$B,Tabella24[[#This Row],[Cartella2]],DATI!$F:$F),"")</f>
        <v/>
      </c>
      <c r="I151" s="19" t="str">
        <f>+IFERROR(+Tabella24[[#This Row],[IMPORTO VERSATO]]/SUMIF(DATI!$B:$B,Tabella24[[#This Row],[Cartella2]],DATI!$M:$M)*SUMIF(DATI!$B:$B,Tabella24[[#This Row],[Cartella2]],DATI!$G:$G),"")</f>
        <v/>
      </c>
      <c r="J151" s="19" t="str">
        <f>+IFERROR(+Tabella24[[#This Row],[IMPORTO VERSATO]]/SUMIF(DATI!$B:$B,Tabella24[[#This Row],[Cartella2]],DATI!$M:$M)*SUMIF(DATI!$B:$B,Tabella24[[#This Row],[Cartella2]],DATI!$H:$H),"")</f>
        <v/>
      </c>
      <c r="K151" s="19" t="str">
        <f>+IFERROR(+Tabella24[[#This Row],[IMPORTO VERSATO]]/SUMIF(DATI!$B:$B,Tabella24[[#This Row],[Cartella2]],DATI!$M:$M)*SUMIF(DATI!$B:$B,Tabella24[[#This Row],[Cartella2]],DATI!$I:$I),"")</f>
        <v/>
      </c>
      <c r="L151" s="19" t="str">
        <f>+IFERROR(+Tabella24[[#This Row],[IMPORTO VERSATO]]/SUMIF(DATI!$B:$B,Tabella24[[#This Row],[Cartella2]],DATI!$M:$M)*SUMIF(DATI!$B:$B,Tabella24[[#This Row],[Cartella2]],DATI!$J:$J),"")</f>
        <v/>
      </c>
      <c r="M151" s="14" t="str">
        <f>+IFERROR(+Tabella24[[#This Row],[IMPORTO VERSATO]]/SUMIF(DATI!$B:$B,Tabella24[[#This Row],[Cartella2]],DATI!$M:$M)*SUMIF(DATI!$B:$B,Tabella24[[#This Row],[Cartella2]],DATI!$L:$L),"")</f>
        <v/>
      </c>
      <c r="N151" s="6" t="str">
        <f>+IF(COUNTIF($C$17:C151,Tabella24[[#This Row],[Cartella2]])=1,"X","")</f>
        <v/>
      </c>
      <c r="O151" s="14" t="str">
        <f>+IFERROR(+Tabella24[[#This Row],[IMPORTO VERSATO]]/SUMIF(DATI!$B:$B,Tabella24[[#This Row],[Cartella2]],DATI!$M:$M)*SUMIF(DATI!$B:$B,Tabella24[[#This Row],[Cartella2]],DATI!$K:$K),"")</f>
        <v/>
      </c>
    </row>
    <row r="152" spans="2:15" x14ac:dyDescent="0.45">
      <c r="B152" s="27"/>
      <c r="C152" s="140" t="e">
        <f>+IF(Tabella24[[#This Row],[INS CARTELLA]]="",C151,+VLOOKUP(Tabella24[[#This Row],[INS CARTELLA]],Tabella1[[NUMERO CARTELLA]:[IMPOSTE]],1,0))</f>
        <v>#N/A</v>
      </c>
      <c r="D152" s="1"/>
      <c r="E152" s="15"/>
      <c r="F152" s="16"/>
      <c r="G152" s="14" t="str">
        <f>+IFERROR(+Tabella24[[#This Row],[IMPORTO VERSATO]]/SUMIF(DATI!B:B,Tabella24[[#This Row],[Cartella2]],DATI!M:M)*SUMIF(DATI!B:B,Tabella24[[#This Row],[Cartella2]],DATI!E:E),"")</f>
        <v/>
      </c>
      <c r="H152" s="14" t="str">
        <f>+IFERROR(+Tabella24[[#This Row],[IMPORTO VERSATO]]/SUMIF(DATI!$B:$B,Tabella24[[#This Row],[Cartella2]],DATI!$M:$M)*SUMIF(DATI!$B:$B,Tabella24[[#This Row],[Cartella2]],DATI!$F:$F),"")</f>
        <v/>
      </c>
      <c r="I152" s="19" t="str">
        <f>+IFERROR(+Tabella24[[#This Row],[IMPORTO VERSATO]]/SUMIF(DATI!$B:$B,Tabella24[[#This Row],[Cartella2]],DATI!$M:$M)*SUMIF(DATI!$B:$B,Tabella24[[#This Row],[Cartella2]],DATI!$G:$G),"")</f>
        <v/>
      </c>
      <c r="J152" s="19" t="str">
        <f>+IFERROR(+Tabella24[[#This Row],[IMPORTO VERSATO]]/SUMIF(DATI!$B:$B,Tabella24[[#This Row],[Cartella2]],DATI!$M:$M)*SUMIF(DATI!$B:$B,Tabella24[[#This Row],[Cartella2]],DATI!$H:$H),"")</f>
        <v/>
      </c>
      <c r="K152" s="19" t="str">
        <f>+IFERROR(+Tabella24[[#This Row],[IMPORTO VERSATO]]/SUMIF(DATI!$B:$B,Tabella24[[#This Row],[Cartella2]],DATI!$M:$M)*SUMIF(DATI!$B:$B,Tabella24[[#This Row],[Cartella2]],DATI!$I:$I),"")</f>
        <v/>
      </c>
      <c r="L152" s="19" t="str">
        <f>+IFERROR(+Tabella24[[#This Row],[IMPORTO VERSATO]]/SUMIF(DATI!$B:$B,Tabella24[[#This Row],[Cartella2]],DATI!$M:$M)*SUMIF(DATI!$B:$B,Tabella24[[#This Row],[Cartella2]],DATI!$J:$J),"")</f>
        <v/>
      </c>
      <c r="M152" s="14" t="str">
        <f>+IFERROR(+Tabella24[[#This Row],[IMPORTO VERSATO]]/SUMIF(DATI!$B:$B,Tabella24[[#This Row],[Cartella2]],DATI!$M:$M)*SUMIF(DATI!$B:$B,Tabella24[[#This Row],[Cartella2]],DATI!$L:$L),"")</f>
        <v/>
      </c>
      <c r="N152" s="6" t="str">
        <f>+IF(COUNTIF($C$17:C152,Tabella24[[#This Row],[Cartella2]])=1,"X","")</f>
        <v/>
      </c>
      <c r="O152" s="14" t="str">
        <f>+IFERROR(+Tabella24[[#This Row],[IMPORTO VERSATO]]/SUMIF(DATI!$B:$B,Tabella24[[#This Row],[Cartella2]],DATI!$M:$M)*SUMIF(DATI!$B:$B,Tabella24[[#This Row],[Cartella2]],DATI!$K:$K),"")</f>
        <v/>
      </c>
    </row>
    <row r="153" spans="2:15" x14ac:dyDescent="0.45">
      <c r="B153" s="27"/>
      <c r="C153" s="140" t="e">
        <f>+IF(Tabella24[[#This Row],[INS CARTELLA]]="",C152,+VLOOKUP(Tabella24[[#This Row],[INS CARTELLA]],Tabella1[[NUMERO CARTELLA]:[IMPOSTE]],1,0))</f>
        <v>#N/A</v>
      </c>
      <c r="D153" s="1"/>
      <c r="E153" s="15"/>
      <c r="F153" s="16"/>
      <c r="G153" s="14" t="str">
        <f>+IFERROR(+Tabella24[[#This Row],[IMPORTO VERSATO]]/SUMIF(DATI!B:B,Tabella24[[#This Row],[Cartella2]],DATI!M:M)*SUMIF(DATI!B:B,Tabella24[[#This Row],[Cartella2]],DATI!E:E),"")</f>
        <v/>
      </c>
      <c r="H153" s="14" t="str">
        <f>+IFERROR(+Tabella24[[#This Row],[IMPORTO VERSATO]]/SUMIF(DATI!$B:$B,Tabella24[[#This Row],[Cartella2]],DATI!$M:$M)*SUMIF(DATI!$B:$B,Tabella24[[#This Row],[Cartella2]],DATI!$F:$F),"")</f>
        <v/>
      </c>
      <c r="I153" s="19" t="str">
        <f>+IFERROR(+Tabella24[[#This Row],[IMPORTO VERSATO]]/SUMIF(DATI!$B:$B,Tabella24[[#This Row],[Cartella2]],DATI!$M:$M)*SUMIF(DATI!$B:$B,Tabella24[[#This Row],[Cartella2]],DATI!$G:$G),"")</f>
        <v/>
      </c>
      <c r="J153" s="19" t="str">
        <f>+IFERROR(+Tabella24[[#This Row],[IMPORTO VERSATO]]/SUMIF(DATI!$B:$B,Tabella24[[#This Row],[Cartella2]],DATI!$M:$M)*SUMIF(DATI!$B:$B,Tabella24[[#This Row],[Cartella2]],DATI!$H:$H),"")</f>
        <v/>
      </c>
      <c r="K153" s="19" t="str">
        <f>+IFERROR(+Tabella24[[#This Row],[IMPORTO VERSATO]]/SUMIF(DATI!$B:$B,Tabella24[[#This Row],[Cartella2]],DATI!$M:$M)*SUMIF(DATI!$B:$B,Tabella24[[#This Row],[Cartella2]],DATI!$I:$I),"")</f>
        <v/>
      </c>
      <c r="L153" s="19" t="str">
        <f>+IFERROR(+Tabella24[[#This Row],[IMPORTO VERSATO]]/SUMIF(DATI!$B:$B,Tabella24[[#This Row],[Cartella2]],DATI!$M:$M)*SUMIF(DATI!$B:$B,Tabella24[[#This Row],[Cartella2]],DATI!$J:$J),"")</f>
        <v/>
      </c>
      <c r="M153" s="14" t="str">
        <f>+IFERROR(+Tabella24[[#This Row],[IMPORTO VERSATO]]/SUMIF(DATI!$B:$B,Tabella24[[#This Row],[Cartella2]],DATI!$M:$M)*SUMIF(DATI!$B:$B,Tabella24[[#This Row],[Cartella2]],DATI!$L:$L),"")</f>
        <v/>
      </c>
      <c r="N153" s="6" t="str">
        <f>+IF(COUNTIF($C$17:C153,Tabella24[[#This Row],[Cartella2]])=1,"X","")</f>
        <v/>
      </c>
      <c r="O153" s="14" t="str">
        <f>+IFERROR(+Tabella24[[#This Row],[IMPORTO VERSATO]]/SUMIF(DATI!$B:$B,Tabella24[[#This Row],[Cartella2]],DATI!$M:$M)*SUMIF(DATI!$B:$B,Tabella24[[#This Row],[Cartella2]],DATI!$K:$K),"")</f>
        <v/>
      </c>
    </row>
    <row r="154" spans="2:15" x14ac:dyDescent="0.45">
      <c r="B154" s="27"/>
      <c r="C154" s="140" t="e">
        <f>+IF(Tabella24[[#This Row],[INS CARTELLA]]="",C153,+VLOOKUP(Tabella24[[#This Row],[INS CARTELLA]],Tabella1[[NUMERO CARTELLA]:[IMPOSTE]],1,0))</f>
        <v>#N/A</v>
      </c>
      <c r="D154" s="1"/>
      <c r="E154" s="15"/>
      <c r="F154" s="16"/>
      <c r="G154" s="14" t="str">
        <f>+IFERROR(+Tabella24[[#This Row],[IMPORTO VERSATO]]/SUMIF(DATI!B:B,Tabella24[[#This Row],[Cartella2]],DATI!M:M)*SUMIF(DATI!B:B,Tabella24[[#This Row],[Cartella2]],DATI!E:E),"")</f>
        <v/>
      </c>
      <c r="H154" s="14" t="str">
        <f>+IFERROR(+Tabella24[[#This Row],[IMPORTO VERSATO]]/SUMIF(DATI!$B:$B,Tabella24[[#This Row],[Cartella2]],DATI!$M:$M)*SUMIF(DATI!$B:$B,Tabella24[[#This Row],[Cartella2]],DATI!$F:$F),"")</f>
        <v/>
      </c>
      <c r="I154" s="19" t="str">
        <f>+IFERROR(+Tabella24[[#This Row],[IMPORTO VERSATO]]/SUMIF(DATI!$B:$B,Tabella24[[#This Row],[Cartella2]],DATI!$M:$M)*SUMIF(DATI!$B:$B,Tabella24[[#This Row],[Cartella2]],DATI!$G:$G),"")</f>
        <v/>
      </c>
      <c r="J154" s="19" t="str">
        <f>+IFERROR(+Tabella24[[#This Row],[IMPORTO VERSATO]]/SUMIF(DATI!$B:$B,Tabella24[[#This Row],[Cartella2]],DATI!$M:$M)*SUMIF(DATI!$B:$B,Tabella24[[#This Row],[Cartella2]],DATI!$H:$H),"")</f>
        <v/>
      </c>
      <c r="K154" s="19" t="str">
        <f>+IFERROR(+Tabella24[[#This Row],[IMPORTO VERSATO]]/SUMIF(DATI!$B:$B,Tabella24[[#This Row],[Cartella2]],DATI!$M:$M)*SUMIF(DATI!$B:$B,Tabella24[[#This Row],[Cartella2]],DATI!$I:$I),"")</f>
        <v/>
      </c>
      <c r="L154" s="19" t="str">
        <f>+IFERROR(+Tabella24[[#This Row],[IMPORTO VERSATO]]/SUMIF(DATI!$B:$B,Tabella24[[#This Row],[Cartella2]],DATI!$M:$M)*SUMIF(DATI!$B:$B,Tabella24[[#This Row],[Cartella2]],DATI!$J:$J),"")</f>
        <v/>
      </c>
      <c r="M154" s="14" t="str">
        <f>+IFERROR(+Tabella24[[#This Row],[IMPORTO VERSATO]]/SUMIF(DATI!$B:$B,Tabella24[[#This Row],[Cartella2]],DATI!$M:$M)*SUMIF(DATI!$B:$B,Tabella24[[#This Row],[Cartella2]],DATI!$L:$L),"")</f>
        <v/>
      </c>
      <c r="N154" s="6" t="str">
        <f>+IF(COUNTIF($C$17:C154,Tabella24[[#This Row],[Cartella2]])=1,"X","")</f>
        <v/>
      </c>
      <c r="O154" s="14" t="str">
        <f>+IFERROR(+Tabella24[[#This Row],[IMPORTO VERSATO]]/SUMIF(DATI!$B:$B,Tabella24[[#This Row],[Cartella2]],DATI!$M:$M)*SUMIF(DATI!$B:$B,Tabella24[[#This Row],[Cartella2]],DATI!$K:$K),"")</f>
        <v/>
      </c>
    </row>
    <row r="155" spans="2:15" x14ac:dyDescent="0.45">
      <c r="B155" s="27"/>
      <c r="C155" s="140" t="e">
        <f>+IF(Tabella24[[#This Row],[INS CARTELLA]]="",C154,+VLOOKUP(Tabella24[[#This Row],[INS CARTELLA]],Tabella1[[NUMERO CARTELLA]:[IMPOSTE]],1,0))</f>
        <v>#N/A</v>
      </c>
      <c r="D155" s="1"/>
      <c r="E155" s="15"/>
      <c r="F155" s="16"/>
      <c r="G155" s="14" t="str">
        <f>+IFERROR(+Tabella24[[#This Row],[IMPORTO VERSATO]]/SUMIF(DATI!B:B,Tabella24[[#This Row],[Cartella2]],DATI!M:M)*SUMIF(DATI!B:B,Tabella24[[#This Row],[Cartella2]],DATI!E:E),"")</f>
        <v/>
      </c>
      <c r="H155" s="14" t="str">
        <f>+IFERROR(+Tabella24[[#This Row],[IMPORTO VERSATO]]/SUMIF(DATI!$B:$B,Tabella24[[#This Row],[Cartella2]],DATI!$M:$M)*SUMIF(DATI!$B:$B,Tabella24[[#This Row],[Cartella2]],DATI!$F:$F),"")</f>
        <v/>
      </c>
      <c r="I155" s="19" t="str">
        <f>+IFERROR(+Tabella24[[#This Row],[IMPORTO VERSATO]]/SUMIF(DATI!$B:$B,Tabella24[[#This Row],[Cartella2]],DATI!$M:$M)*SUMIF(DATI!$B:$B,Tabella24[[#This Row],[Cartella2]],DATI!$G:$G),"")</f>
        <v/>
      </c>
      <c r="J155" s="19" t="str">
        <f>+IFERROR(+Tabella24[[#This Row],[IMPORTO VERSATO]]/SUMIF(DATI!$B:$B,Tabella24[[#This Row],[Cartella2]],DATI!$M:$M)*SUMIF(DATI!$B:$B,Tabella24[[#This Row],[Cartella2]],DATI!$H:$H),"")</f>
        <v/>
      </c>
      <c r="K155" s="19" t="str">
        <f>+IFERROR(+Tabella24[[#This Row],[IMPORTO VERSATO]]/SUMIF(DATI!$B:$B,Tabella24[[#This Row],[Cartella2]],DATI!$M:$M)*SUMIF(DATI!$B:$B,Tabella24[[#This Row],[Cartella2]],DATI!$I:$I),"")</f>
        <v/>
      </c>
      <c r="L155" s="19" t="str">
        <f>+IFERROR(+Tabella24[[#This Row],[IMPORTO VERSATO]]/SUMIF(DATI!$B:$B,Tabella24[[#This Row],[Cartella2]],DATI!$M:$M)*SUMIF(DATI!$B:$B,Tabella24[[#This Row],[Cartella2]],DATI!$J:$J),"")</f>
        <v/>
      </c>
      <c r="M155" s="14" t="str">
        <f>+IFERROR(+Tabella24[[#This Row],[IMPORTO VERSATO]]/SUMIF(DATI!$B:$B,Tabella24[[#This Row],[Cartella2]],DATI!$M:$M)*SUMIF(DATI!$B:$B,Tabella24[[#This Row],[Cartella2]],DATI!$L:$L),"")</f>
        <v/>
      </c>
      <c r="N155" s="6" t="str">
        <f>+IF(COUNTIF($C$17:C155,Tabella24[[#This Row],[Cartella2]])=1,"X","")</f>
        <v/>
      </c>
      <c r="O155" s="14" t="str">
        <f>+IFERROR(+Tabella24[[#This Row],[IMPORTO VERSATO]]/SUMIF(DATI!$B:$B,Tabella24[[#This Row],[Cartella2]],DATI!$M:$M)*SUMIF(DATI!$B:$B,Tabella24[[#This Row],[Cartella2]],DATI!$K:$K),"")</f>
        <v/>
      </c>
    </row>
    <row r="156" spans="2:15" x14ac:dyDescent="0.45">
      <c r="B156" s="27"/>
      <c r="C156" s="140" t="e">
        <f>+IF(Tabella24[[#This Row],[INS CARTELLA]]="",C155,+VLOOKUP(Tabella24[[#This Row],[INS CARTELLA]],Tabella1[[NUMERO CARTELLA]:[IMPOSTE]],1,0))</f>
        <v>#N/A</v>
      </c>
      <c r="D156" s="1"/>
      <c r="E156" s="15"/>
      <c r="F156" s="16"/>
      <c r="G156" s="14" t="str">
        <f>+IFERROR(+Tabella24[[#This Row],[IMPORTO VERSATO]]/SUMIF(DATI!B:B,Tabella24[[#This Row],[Cartella2]],DATI!M:M)*SUMIF(DATI!B:B,Tabella24[[#This Row],[Cartella2]],DATI!E:E),"")</f>
        <v/>
      </c>
      <c r="H156" s="14" t="str">
        <f>+IFERROR(+Tabella24[[#This Row],[IMPORTO VERSATO]]/SUMIF(DATI!$B:$B,Tabella24[[#This Row],[Cartella2]],DATI!$M:$M)*SUMIF(DATI!$B:$B,Tabella24[[#This Row],[Cartella2]],DATI!$F:$F),"")</f>
        <v/>
      </c>
      <c r="I156" s="19" t="str">
        <f>+IFERROR(+Tabella24[[#This Row],[IMPORTO VERSATO]]/SUMIF(DATI!$B:$B,Tabella24[[#This Row],[Cartella2]],DATI!$M:$M)*SUMIF(DATI!$B:$B,Tabella24[[#This Row],[Cartella2]],DATI!$G:$G),"")</f>
        <v/>
      </c>
      <c r="J156" s="19" t="str">
        <f>+IFERROR(+Tabella24[[#This Row],[IMPORTO VERSATO]]/SUMIF(DATI!$B:$B,Tabella24[[#This Row],[Cartella2]],DATI!$M:$M)*SUMIF(DATI!$B:$B,Tabella24[[#This Row],[Cartella2]],DATI!$H:$H),"")</f>
        <v/>
      </c>
      <c r="K156" s="19" t="str">
        <f>+IFERROR(+Tabella24[[#This Row],[IMPORTO VERSATO]]/SUMIF(DATI!$B:$B,Tabella24[[#This Row],[Cartella2]],DATI!$M:$M)*SUMIF(DATI!$B:$B,Tabella24[[#This Row],[Cartella2]],DATI!$I:$I),"")</f>
        <v/>
      </c>
      <c r="L156" s="19" t="str">
        <f>+IFERROR(+Tabella24[[#This Row],[IMPORTO VERSATO]]/SUMIF(DATI!$B:$B,Tabella24[[#This Row],[Cartella2]],DATI!$M:$M)*SUMIF(DATI!$B:$B,Tabella24[[#This Row],[Cartella2]],DATI!$J:$J),"")</f>
        <v/>
      </c>
      <c r="M156" s="14" t="str">
        <f>+IFERROR(+Tabella24[[#This Row],[IMPORTO VERSATO]]/SUMIF(DATI!$B:$B,Tabella24[[#This Row],[Cartella2]],DATI!$M:$M)*SUMIF(DATI!$B:$B,Tabella24[[#This Row],[Cartella2]],DATI!$L:$L),"")</f>
        <v/>
      </c>
      <c r="N156" s="6" t="str">
        <f>+IF(COUNTIF($C$17:C156,Tabella24[[#This Row],[Cartella2]])=1,"X","")</f>
        <v/>
      </c>
      <c r="O156" s="14" t="str">
        <f>+IFERROR(+Tabella24[[#This Row],[IMPORTO VERSATO]]/SUMIF(DATI!$B:$B,Tabella24[[#This Row],[Cartella2]],DATI!$M:$M)*SUMIF(DATI!$B:$B,Tabella24[[#This Row],[Cartella2]],DATI!$K:$K),"")</f>
        <v/>
      </c>
    </row>
    <row r="157" spans="2:15" x14ac:dyDescent="0.45">
      <c r="B157" s="27"/>
      <c r="C157" s="140" t="e">
        <f>+IF(Tabella24[[#This Row],[INS CARTELLA]]="",C156,+VLOOKUP(Tabella24[[#This Row],[INS CARTELLA]],Tabella1[[NUMERO CARTELLA]:[IMPOSTE]],1,0))</f>
        <v>#N/A</v>
      </c>
      <c r="D157" s="1"/>
      <c r="E157" s="15"/>
      <c r="F157" s="16"/>
      <c r="G157" s="14" t="str">
        <f>+IFERROR(+Tabella24[[#This Row],[IMPORTO VERSATO]]/SUMIF(DATI!B:B,Tabella24[[#This Row],[Cartella2]],DATI!M:M)*SUMIF(DATI!B:B,Tabella24[[#This Row],[Cartella2]],DATI!E:E),"")</f>
        <v/>
      </c>
      <c r="H157" s="14" t="str">
        <f>+IFERROR(+Tabella24[[#This Row],[IMPORTO VERSATO]]/SUMIF(DATI!$B:$B,Tabella24[[#This Row],[Cartella2]],DATI!$M:$M)*SUMIF(DATI!$B:$B,Tabella24[[#This Row],[Cartella2]],DATI!$F:$F),"")</f>
        <v/>
      </c>
      <c r="I157" s="19" t="str">
        <f>+IFERROR(+Tabella24[[#This Row],[IMPORTO VERSATO]]/SUMIF(DATI!$B:$B,Tabella24[[#This Row],[Cartella2]],DATI!$M:$M)*SUMIF(DATI!$B:$B,Tabella24[[#This Row],[Cartella2]],DATI!$G:$G),"")</f>
        <v/>
      </c>
      <c r="J157" s="19" t="str">
        <f>+IFERROR(+Tabella24[[#This Row],[IMPORTO VERSATO]]/SUMIF(DATI!$B:$B,Tabella24[[#This Row],[Cartella2]],DATI!$M:$M)*SUMIF(DATI!$B:$B,Tabella24[[#This Row],[Cartella2]],DATI!$H:$H),"")</f>
        <v/>
      </c>
      <c r="K157" s="19" t="str">
        <f>+IFERROR(+Tabella24[[#This Row],[IMPORTO VERSATO]]/SUMIF(DATI!$B:$B,Tabella24[[#This Row],[Cartella2]],DATI!$M:$M)*SUMIF(DATI!$B:$B,Tabella24[[#This Row],[Cartella2]],DATI!$I:$I),"")</f>
        <v/>
      </c>
      <c r="L157" s="19" t="str">
        <f>+IFERROR(+Tabella24[[#This Row],[IMPORTO VERSATO]]/SUMIF(DATI!$B:$B,Tabella24[[#This Row],[Cartella2]],DATI!$M:$M)*SUMIF(DATI!$B:$B,Tabella24[[#This Row],[Cartella2]],DATI!$J:$J),"")</f>
        <v/>
      </c>
      <c r="M157" s="14" t="str">
        <f>+IFERROR(+Tabella24[[#This Row],[IMPORTO VERSATO]]/SUMIF(DATI!$B:$B,Tabella24[[#This Row],[Cartella2]],DATI!$M:$M)*SUMIF(DATI!$B:$B,Tabella24[[#This Row],[Cartella2]],DATI!$L:$L),"")</f>
        <v/>
      </c>
      <c r="N157" s="6" t="str">
        <f>+IF(COUNTIF($C$17:C157,Tabella24[[#This Row],[Cartella2]])=1,"X","")</f>
        <v/>
      </c>
      <c r="O157" s="14" t="str">
        <f>+IFERROR(+Tabella24[[#This Row],[IMPORTO VERSATO]]/SUMIF(DATI!$B:$B,Tabella24[[#This Row],[Cartella2]],DATI!$M:$M)*SUMIF(DATI!$B:$B,Tabella24[[#This Row],[Cartella2]],DATI!$K:$K),"")</f>
        <v/>
      </c>
    </row>
    <row r="158" spans="2:15" x14ac:dyDescent="0.45">
      <c r="B158" s="27"/>
      <c r="C158" s="140" t="e">
        <f>+IF(Tabella24[[#This Row],[INS CARTELLA]]="",C157,+VLOOKUP(Tabella24[[#This Row],[INS CARTELLA]],Tabella1[[NUMERO CARTELLA]:[IMPOSTE]],1,0))</f>
        <v>#N/A</v>
      </c>
      <c r="D158" s="1"/>
      <c r="E158" s="15"/>
      <c r="F158" s="16"/>
      <c r="G158" s="14" t="str">
        <f>+IFERROR(+Tabella24[[#This Row],[IMPORTO VERSATO]]/SUMIF(DATI!B:B,Tabella24[[#This Row],[Cartella2]],DATI!M:M)*SUMIF(DATI!B:B,Tabella24[[#This Row],[Cartella2]],DATI!E:E),"")</f>
        <v/>
      </c>
      <c r="H158" s="14" t="str">
        <f>+IFERROR(+Tabella24[[#This Row],[IMPORTO VERSATO]]/SUMIF(DATI!$B:$B,Tabella24[[#This Row],[Cartella2]],DATI!$M:$M)*SUMIF(DATI!$B:$B,Tabella24[[#This Row],[Cartella2]],DATI!$F:$F),"")</f>
        <v/>
      </c>
      <c r="I158" s="19" t="str">
        <f>+IFERROR(+Tabella24[[#This Row],[IMPORTO VERSATO]]/SUMIF(DATI!$B:$B,Tabella24[[#This Row],[Cartella2]],DATI!$M:$M)*SUMIF(DATI!$B:$B,Tabella24[[#This Row],[Cartella2]],DATI!$G:$G),"")</f>
        <v/>
      </c>
      <c r="J158" s="19" t="str">
        <f>+IFERROR(+Tabella24[[#This Row],[IMPORTO VERSATO]]/SUMIF(DATI!$B:$B,Tabella24[[#This Row],[Cartella2]],DATI!$M:$M)*SUMIF(DATI!$B:$B,Tabella24[[#This Row],[Cartella2]],DATI!$H:$H),"")</f>
        <v/>
      </c>
      <c r="K158" s="19" t="str">
        <f>+IFERROR(+Tabella24[[#This Row],[IMPORTO VERSATO]]/SUMIF(DATI!$B:$B,Tabella24[[#This Row],[Cartella2]],DATI!$M:$M)*SUMIF(DATI!$B:$B,Tabella24[[#This Row],[Cartella2]],DATI!$I:$I),"")</f>
        <v/>
      </c>
      <c r="L158" s="19" t="str">
        <f>+IFERROR(+Tabella24[[#This Row],[IMPORTO VERSATO]]/SUMIF(DATI!$B:$B,Tabella24[[#This Row],[Cartella2]],DATI!$M:$M)*SUMIF(DATI!$B:$B,Tabella24[[#This Row],[Cartella2]],DATI!$J:$J),"")</f>
        <v/>
      </c>
      <c r="M158" s="14" t="str">
        <f>+IFERROR(+Tabella24[[#This Row],[IMPORTO VERSATO]]/SUMIF(DATI!$B:$B,Tabella24[[#This Row],[Cartella2]],DATI!$M:$M)*SUMIF(DATI!$B:$B,Tabella24[[#This Row],[Cartella2]],DATI!$L:$L),"")</f>
        <v/>
      </c>
      <c r="N158" s="6" t="str">
        <f>+IF(COUNTIF($C$17:C158,Tabella24[[#This Row],[Cartella2]])=1,"X","")</f>
        <v/>
      </c>
      <c r="O158" s="14" t="str">
        <f>+IFERROR(+Tabella24[[#This Row],[IMPORTO VERSATO]]/SUMIF(DATI!$B:$B,Tabella24[[#This Row],[Cartella2]],DATI!$M:$M)*SUMIF(DATI!$B:$B,Tabella24[[#This Row],[Cartella2]],DATI!$K:$K),"")</f>
        <v/>
      </c>
    </row>
    <row r="159" spans="2:15" x14ac:dyDescent="0.45">
      <c r="B159" s="27"/>
      <c r="C159" s="140" t="e">
        <f>+IF(Tabella24[[#This Row],[INS CARTELLA]]="",C158,+VLOOKUP(Tabella24[[#This Row],[INS CARTELLA]],Tabella1[[NUMERO CARTELLA]:[IMPOSTE]],1,0))</f>
        <v>#N/A</v>
      </c>
      <c r="D159" s="1"/>
      <c r="E159" s="15"/>
      <c r="F159" s="16"/>
      <c r="G159" s="14" t="str">
        <f>+IFERROR(+Tabella24[[#This Row],[IMPORTO VERSATO]]/SUMIF(DATI!B:B,Tabella24[[#This Row],[Cartella2]],DATI!M:M)*SUMIF(DATI!B:B,Tabella24[[#This Row],[Cartella2]],DATI!E:E),"")</f>
        <v/>
      </c>
      <c r="H159" s="14" t="str">
        <f>+IFERROR(+Tabella24[[#This Row],[IMPORTO VERSATO]]/SUMIF(DATI!$B:$B,Tabella24[[#This Row],[Cartella2]],DATI!$M:$M)*SUMIF(DATI!$B:$B,Tabella24[[#This Row],[Cartella2]],DATI!$F:$F),"")</f>
        <v/>
      </c>
      <c r="I159" s="19" t="str">
        <f>+IFERROR(+Tabella24[[#This Row],[IMPORTO VERSATO]]/SUMIF(DATI!$B:$B,Tabella24[[#This Row],[Cartella2]],DATI!$M:$M)*SUMIF(DATI!$B:$B,Tabella24[[#This Row],[Cartella2]],DATI!$G:$G),"")</f>
        <v/>
      </c>
      <c r="J159" s="19" t="str">
        <f>+IFERROR(+Tabella24[[#This Row],[IMPORTO VERSATO]]/SUMIF(DATI!$B:$B,Tabella24[[#This Row],[Cartella2]],DATI!$M:$M)*SUMIF(DATI!$B:$B,Tabella24[[#This Row],[Cartella2]],DATI!$H:$H),"")</f>
        <v/>
      </c>
      <c r="K159" s="19" t="str">
        <f>+IFERROR(+Tabella24[[#This Row],[IMPORTO VERSATO]]/SUMIF(DATI!$B:$B,Tabella24[[#This Row],[Cartella2]],DATI!$M:$M)*SUMIF(DATI!$B:$B,Tabella24[[#This Row],[Cartella2]],DATI!$I:$I),"")</f>
        <v/>
      </c>
      <c r="L159" s="19" t="str">
        <f>+IFERROR(+Tabella24[[#This Row],[IMPORTO VERSATO]]/SUMIF(DATI!$B:$B,Tabella24[[#This Row],[Cartella2]],DATI!$M:$M)*SUMIF(DATI!$B:$B,Tabella24[[#This Row],[Cartella2]],DATI!$J:$J),"")</f>
        <v/>
      </c>
      <c r="M159" s="14" t="str">
        <f>+IFERROR(+Tabella24[[#This Row],[IMPORTO VERSATO]]/SUMIF(DATI!$B:$B,Tabella24[[#This Row],[Cartella2]],DATI!$M:$M)*SUMIF(DATI!$B:$B,Tabella24[[#This Row],[Cartella2]],DATI!$L:$L),"")</f>
        <v/>
      </c>
      <c r="N159" s="6" t="str">
        <f>+IF(COUNTIF($C$17:C159,Tabella24[[#This Row],[Cartella2]])=1,"X","")</f>
        <v/>
      </c>
      <c r="O159" s="14" t="str">
        <f>+IFERROR(+Tabella24[[#This Row],[IMPORTO VERSATO]]/SUMIF(DATI!$B:$B,Tabella24[[#This Row],[Cartella2]],DATI!$M:$M)*SUMIF(DATI!$B:$B,Tabella24[[#This Row],[Cartella2]],DATI!$K:$K),"")</f>
        <v/>
      </c>
    </row>
    <row r="160" spans="2:15" x14ac:dyDescent="0.45">
      <c r="B160" s="27"/>
      <c r="C160" s="140" t="e">
        <f>+IF(Tabella24[[#This Row],[INS CARTELLA]]="",C159,+VLOOKUP(Tabella24[[#This Row],[INS CARTELLA]],Tabella1[[NUMERO CARTELLA]:[IMPOSTE]],1,0))</f>
        <v>#N/A</v>
      </c>
      <c r="D160" s="1"/>
      <c r="E160" s="15"/>
      <c r="F160" s="16"/>
      <c r="G160" s="14" t="str">
        <f>+IFERROR(+Tabella24[[#This Row],[IMPORTO VERSATO]]/SUMIF(DATI!B:B,Tabella24[[#This Row],[Cartella2]],DATI!M:M)*SUMIF(DATI!B:B,Tabella24[[#This Row],[Cartella2]],DATI!E:E),"")</f>
        <v/>
      </c>
      <c r="H160" s="14" t="str">
        <f>+IFERROR(+Tabella24[[#This Row],[IMPORTO VERSATO]]/SUMIF(DATI!$B:$B,Tabella24[[#This Row],[Cartella2]],DATI!$M:$M)*SUMIF(DATI!$B:$B,Tabella24[[#This Row],[Cartella2]],DATI!$F:$F),"")</f>
        <v/>
      </c>
      <c r="I160" s="19" t="str">
        <f>+IFERROR(+Tabella24[[#This Row],[IMPORTO VERSATO]]/SUMIF(DATI!$B:$B,Tabella24[[#This Row],[Cartella2]],DATI!$M:$M)*SUMIF(DATI!$B:$B,Tabella24[[#This Row],[Cartella2]],DATI!$G:$G),"")</f>
        <v/>
      </c>
      <c r="J160" s="19" t="str">
        <f>+IFERROR(+Tabella24[[#This Row],[IMPORTO VERSATO]]/SUMIF(DATI!$B:$B,Tabella24[[#This Row],[Cartella2]],DATI!$M:$M)*SUMIF(DATI!$B:$B,Tabella24[[#This Row],[Cartella2]],DATI!$H:$H),"")</f>
        <v/>
      </c>
      <c r="K160" s="19" t="str">
        <f>+IFERROR(+Tabella24[[#This Row],[IMPORTO VERSATO]]/SUMIF(DATI!$B:$B,Tabella24[[#This Row],[Cartella2]],DATI!$M:$M)*SUMIF(DATI!$B:$B,Tabella24[[#This Row],[Cartella2]],DATI!$I:$I),"")</f>
        <v/>
      </c>
      <c r="L160" s="19" t="str">
        <f>+IFERROR(+Tabella24[[#This Row],[IMPORTO VERSATO]]/SUMIF(DATI!$B:$B,Tabella24[[#This Row],[Cartella2]],DATI!$M:$M)*SUMIF(DATI!$B:$B,Tabella24[[#This Row],[Cartella2]],DATI!$J:$J),"")</f>
        <v/>
      </c>
      <c r="M160" s="14" t="str">
        <f>+IFERROR(+Tabella24[[#This Row],[IMPORTO VERSATO]]/SUMIF(DATI!$B:$B,Tabella24[[#This Row],[Cartella2]],DATI!$M:$M)*SUMIF(DATI!$B:$B,Tabella24[[#This Row],[Cartella2]],DATI!$L:$L),"")</f>
        <v/>
      </c>
      <c r="N160" s="6" t="str">
        <f>+IF(COUNTIF($C$17:C160,Tabella24[[#This Row],[Cartella2]])=1,"X","")</f>
        <v/>
      </c>
      <c r="O160" s="14" t="str">
        <f>+IFERROR(+Tabella24[[#This Row],[IMPORTO VERSATO]]/SUMIF(DATI!$B:$B,Tabella24[[#This Row],[Cartella2]],DATI!$M:$M)*SUMIF(DATI!$B:$B,Tabella24[[#This Row],[Cartella2]],DATI!$K:$K),"")</f>
        <v/>
      </c>
    </row>
    <row r="161" spans="2:15" x14ac:dyDescent="0.45">
      <c r="B161" s="27"/>
      <c r="C161" s="140" t="e">
        <f>+IF(Tabella24[[#This Row],[INS CARTELLA]]="",C160,+VLOOKUP(Tabella24[[#This Row],[INS CARTELLA]],Tabella1[[NUMERO CARTELLA]:[IMPOSTE]],1,0))</f>
        <v>#N/A</v>
      </c>
      <c r="D161" s="1"/>
      <c r="E161" s="15"/>
      <c r="F161" s="16"/>
      <c r="G161" s="14" t="str">
        <f>+IFERROR(+Tabella24[[#This Row],[IMPORTO VERSATO]]/SUMIF(DATI!B:B,Tabella24[[#This Row],[Cartella2]],DATI!M:M)*SUMIF(DATI!B:B,Tabella24[[#This Row],[Cartella2]],DATI!E:E),"")</f>
        <v/>
      </c>
      <c r="H161" s="14" t="str">
        <f>+IFERROR(+Tabella24[[#This Row],[IMPORTO VERSATO]]/SUMIF(DATI!$B:$B,Tabella24[[#This Row],[Cartella2]],DATI!$M:$M)*SUMIF(DATI!$B:$B,Tabella24[[#This Row],[Cartella2]],DATI!$F:$F),"")</f>
        <v/>
      </c>
      <c r="I161" s="19" t="str">
        <f>+IFERROR(+Tabella24[[#This Row],[IMPORTO VERSATO]]/SUMIF(DATI!$B:$B,Tabella24[[#This Row],[Cartella2]],DATI!$M:$M)*SUMIF(DATI!$B:$B,Tabella24[[#This Row],[Cartella2]],DATI!$G:$G),"")</f>
        <v/>
      </c>
      <c r="J161" s="19" t="str">
        <f>+IFERROR(+Tabella24[[#This Row],[IMPORTO VERSATO]]/SUMIF(DATI!$B:$B,Tabella24[[#This Row],[Cartella2]],DATI!$M:$M)*SUMIF(DATI!$B:$B,Tabella24[[#This Row],[Cartella2]],DATI!$H:$H),"")</f>
        <v/>
      </c>
      <c r="K161" s="19" t="str">
        <f>+IFERROR(+Tabella24[[#This Row],[IMPORTO VERSATO]]/SUMIF(DATI!$B:$B,Tabella24[[#This Row],[Cartella2]],DATI!$M:$M)*SUMIF(DATI!$B:$B,Tabella24[[#This Row],[Cartella2]],DATI!$I:$I),"")</f>
        <v/>
      </c>
      <c r="L161" s="19" t="str">
        <f>+IFERROR(+Tabella24[[#This Row],[IMPORTO VERSATO]]/SUMIF(DATI!$B:$B,Tabella24[[#This Row],[Cartella2]],DATI!$M:$M)*SUMIF(DATI!$B:$B,Tabella24[[#This Row],[Cartella2]],DATI!$J:$J),"")</f>
        <v/>
      </c>
      <c r="M161" s="14" t="str">
        <f>+IFERROR(+Tabella24[[#This Row],[IMPORTO VERSATO]]/SUMIF(DATI!$B:$B,Tabella24[[#This Row],[Cartella2]],DATI!$M:$M)*SUMIF(DATI!$B:$B,Tabella24[[#This Row],[Cartella2]],DATI!$L:$L),"")</f>
        <v/>
      </c>
      <c r="N161" s="6" t="str">
        <f>+IF(COUNTIF($C$17:C161,Tabella24[[#This Row],[Cartella2]])=1,"X","")</f>
        <v/>
      </c>
      <c r="O161" s="14" t="str">
        <f>+IFERROR(+Tabella24[[#This Row],[IMPORTO VERSATO]]/SUMIF(DATI!$B:$B,Tabella24[[#This Row],[Cartella2]],DATI!$M:$M)*SUMIF(DATI!$B:$B,Tabella24[[#This Row],[Cartella2]],DATI!$K:$K),"")</f>
        <v/>
      </c>
    </row>
    <row r="162" spans="2:15" x14ac:dyDescent="0.45">
      <c r="B162" s="27"/>
      <c r="C162" s="140" t="e">
        <f>+IF(Tabella24[[#This Row],[INS CARTELLA]]="",C161,+VLOOKUP(Tabella24[[#This Row],[INS CARTELLA]],Tabella1[[NUMERO CARTELLA]:[IMPOSTE]],1,0))</f>
        <v>#N/A</v>
      </c>
      <c r="D162" s="1"/>
      <c r="E162" s="15"/>
      <c r="F162" s="16"/>
      <c r="G162" s="14" t="str">
        <f>+IFERROR(+Tabella24[[#This Row],[IMPORTO VERSATO]]/SUMIF(DATI!B:B,Tabella24[[#This Row],[Cartella2]],DATI!M:M)*SUMIF(DATI!B:B,Tabella24[[#This Row],[Cartella2]],DATI!E:E),"")</f>
        <v/>
      </c>
      <c r="H162" s="14" t="str">
        <f>+IFERROR(+Tabella24[[#This Row],[IMPORTO VERSATO]]/SUMIF(DATI!$B:$B,Tabella24[[#This Row],[Cartella2]],DATI!$M:$M)*SUMIF(DATI!$B:$B,Tabella24[[#This Row],[Cartella2]],DATI!$F:$F),"")</f>
        <v/>
      </c>
      <c r="I162" s="19" t="str">
        <f>+IFERROR(+Tabella24[[#This Row],[IMPORTO VERSATO]]/SUMIF(DATI!$B:$B,Tabella24[[#This Row],[Cartella2]],DATI!$M:$M)*SUMIF(DATI!$B:$B,Tabella24[[#This Row],[Cartella2]],DATI!$G:$G),"")</f>
        <v/>
      </c>
      <c r="J162" s="19" t="str">
        <f>+IFERROR(+Tabella24[[#This Row],[IMPORTO VERSATO]]/SUMIF(DATI!$B:$B,Tabella24[[#This Row],[Cartella2]],DATI!$M:$M)*SUMIF(DATI!$B:$B,Tabella24[[#This Row],[Cartella2]],DATI!$H:$H),"")</f>
        <v/>
      </c>
      <c r="K162" s="19" t="str">
        <f>+IFERROR(+Tabella24[[#This Row],[IMPORTO VERSATO]]/SUMIF(DATI!$B:$B,Tabella24[[#This Row],[Cartella2]],DATI!$M:$M)*SUMIF(DATI!$B:$B,Tabella24[[#This Row],[Cartella2]],DATI!$I:$I),"")</f>
        <v/>
      </c>
      <c r="L162" s="19" t="str">
        <f>+IFERROR(+Tabella24[[#This Row],[IMPORTO VERSATO]]/SUMIF(DATI!$B:$B,Tabella24[[#This Row],[Cartella2]],DATI!$M:$M)*SUMIF(DATI!$B:$B,Tabella24[[#This Row],[Cartella2]],DATI!$J:$J),"")</f>
        <v/>
      </c>
      <c r="M162" s="14" t="str">
        <f>+IFERROR(+Tabella24[[#This Row],[IMPORTO VERSATO]]/SUMIF(DATI!$B:$B,Tabella24[[#This Row],[Cartella2]],DATI!$M:$M)*SUMIF(DATI!$B:$B,Tabella24[[#This Row],[Cartella2]],DATI!$L:$L),"")</f>
        <v/>
      </c>
      <c r="N162" s="6" t="str">
        <f>+IF(COUNTIF($C$17:C162,Tabella24[[#This Row],[Cartella2]])=1,"X","")</f>
        <v/>
      </c>
      <c r="O162" s="14" t="str">
        <f>+IFERROR(+Tabella24[[#This Row],[IMPORTO VERSATO]]/SUMIF(DATI!$B:$B,Tabella24[[#This Row],[Cartella2]],DATI!$M:$M)*SUMIF(DATI!$B:$B,Tabella24[[#This Row],[Cartella2]],DATI!$K:$K),"")</f>
        <v/>
      </c>
    </row>
    <row r="163" spans="2:15" x14ac:dyDescent="0.45">
      <c r="B163" s="27"/>
      <c r="C163" s="140" t="e">
        <f>+IF(Tabella24[[#This Row],[INS CARTELLA]]="",C162,+VLOOKUP(Tabella24[[#This Row],[INS CARTELLA]],Tabella1[[NUMERO CARTELLA]:[IMPOSTE]],1,0))</f>
        <v>#N/A</v>
      </c>
      <c r="D163" s="1"/>
      <c r="E163" s="15"/>
      <c r="F163" s="16"/>
      <c r="G163" s="14" t="str">
        <f>+IFERROR(+Tabella24[[#This Row],[IMPORTO VERSATO]]/SUMIF(DATI!B:B,Tabella24[[#This Row],[Cartella2]],DATI!M:M)*SUMIF(DATI!B:B,Tabella24[[#This Row],[Cartella2]],DATI!E:E),"")</f>
        <v/>
      </c>
      <c r="H163" s="14" t="str">
        <f>+IFERROR(+Tabella24[[#This Row],[IMPORTO VERSATO]]/SUMIF(DATI!$B:$B,Tabella24[[#This Row],[Cartella2]],DATI!$M:$M)*SUMIF(DATI!$B:$B,Tabella24[[#This Row],[Cartella2]],DATI!$F:$F),"")</f>
        <v/>
      </c>
      <c r="I163" s="19" t="str">
        <f>+IFERROR(+Tabella24[[#This Row],[IMPORTO VERSATO]]/SUMIF(DATI!$B:$B,Tabella24[[#This Row],[Cartella2]],DATI!$M:$M)*SUMIF(DATI!$B:$B,Tabella24[[#This Row],[Cartella2]],DATI!$G:$G),"")</f>
        <v/>
      </c>
      <c r="J163" s="19" t="str">
        <f>+IFERROR(+Tabella24[[#This Row],[IMPORTO VERSATO]]/SUMIF(DATI!$B:$B,Tabella24[[#This Row],[Cartella2]],DATI!$M:$M)*SUMIF(DATI!$B:$B,Tabella24[[#This Row],[Cartella2]],DATI!$H:$H),"")</f>
        <v/>
      </c>
      <c r="K163" s="19" t="str">
        <f>+IFERROR(+Tabella24[[#This Row],[IMPORTO VERSATO]]/SUMIF(DATI!$B:$B,Tabella24[[#This Row],[Cartella2]],DATI!$M:$M)*SUMIF(DATI!$B:$B,Tabella24[[#This Row],[Cartella2]],DATI!$I:$I),"")</f>
        <v/>
      </c>
      <c r="L163" s="19" t="str">
        <f>+IFERROR(+Tabella24[[#This Row],[IMPORTO VERSATO]]/SUMIF(DATI!$B:$B,Tabella24[[#This Row],[Cartella2]],DATI!$M:$M)*SUMIF(DATI!$B:$B,Tabella24[[#This Row],[Cartella2]],DATI!$J:$J),"")</f>
        <v/>
      </c>
      <c r="M163" s="14" t="str">
        <f>+IFERROR(+Tabella24[[#This Row],[IMPORTO VERSATO]]/SUMIF(DATI!$B:$B,Tabella24[[#This Row],[Cartella2]],DATI!$M:$M)*SUMIF(DATI!$B:$B,Tabella24[[#This Row],[Cartella2]],DATI!$L:$L),"")</f>
        <v/>
      </c>
      <c r="N163" s="6" t="str">
        <f>+IF(COUNTIF($C$17:C163,Tabella24[[#This Row],[Cartella2]])=1,"X","")</f>
        <v/>
      </c>
      <c r="O163" s="14" t="str">
        <f>+IFERROR(+Tabella24[[#This Row],[IMPORTO VERSATO]]/SUMIF(DATI!$B:$B,Tabella24[[#This Row],[Cartella2]],DATI!$M:$M)*SUMIF(DATI!$B:$B,Tabella24[[#This Row],[Cartella2]],DATI!$K:$K),"")</f>
        <v/>
      </c>
    </row>
    <row r="164" spans="2:15" x14ac:dyDescent="0.45">
      <c r="B164" s="27"/>
      <c r="C164" s="140" t="e">
        <f>+IF(Tabella24[[#This Row],[INS CARTELLA]]="",C163,+VLOOKUP(Tabella24[[#This Row],[INS CARTELLA]],Tabella1[[NUMERO CARTELLA]:[IMPOSTE]],1,0))</f>
        <v>#N/A</v>
      </c>
      <c r="D164" s="1"/>
      <c r="E164" s="15"/>
      <c r="F164" s="16"/>
      <c r="G164" s="14" t="str">
        <f>+IFERROR(+Tabella24[[#This Row],[IMPORTO VERSATO]]/SUMIF(DATI!B:B,Tabella24[[#This Row],[Cartella2]],DATI!M:M)*SUMIF(DATI!B:B,Tabella24[[#This Row],[Cartella2]],DATI!E:E),"")</f>
        <v/>
      </c>
      <c r="H164" s="14" t="str">
        <f>+IFERROR(+Tabella24[[#This Row],[IMPORTO VERSATO]]/SUMIF(DATI!$B:$B,Tabella24[[#This Row],[Cartella2]],DATI!$M:$M)*SUMIF(DATI!$B:$B,Tabella24[[#This Row],[Cartella2]],DATI!$F:$F),"")</f>
        <v/>
      </c>
      <c r="I164" s="19" t="str">
        <f>+IFERROR(+Tabella24[[#This Row],[IMPORTO VERSATO]]/SUMIF(DATI!$B:$B,Tabella24[[#This Row],[Cartella2]],DATI!$M:$M)*SUMIF(DATI!$B:$B,Tabella24[[#This Row],[Cartella2]],DATI!$G:$G),"")</f>
        <v/>
      </c>
      <c r="J164" s="19" t="str">
        <f>+IFERROR(+Tabella24[[#This Row],[IMPORTO VERSATO]]/SUMIF(DATI!$B:$B,Tabella24[[#This Row],[Cartella2]],DATI!$M:$M)*SUMIF(DATI!$B:$B,Tabella24[[#This Row],[Cartella2]],DATI!$H:$H),"")</f>
        <v/>
      </c>
      <c r="K164" s="19" t="str">
        <f>+IFERROR(+Tabella24[[#This Row],[IMPORTO VERSATO]]/SUMIF(DATI!$B:$B,Tabella24[[#This Row],[Cartella2]],DATI!$M:$M)*SUMIF(DATI!$B:$B,Tabella24[[#This Row],[Cartella2]],DATI!$I:$I),"")</f>
        <v/>
      </c>
      <c r="L164" s="19" t="str">
        <f>+IFERROR(+Tabella24[[#This Row],[IMPORTO VERSATO]]/SUMIF(DATI!$B:$B,Tabella24[[#This Row],[Cartella2]],DATI!$M:$M)*SUMIF(DATI!$B:$B,Tabella24[[#This Row],[Cartella2]],DATI!$J:$J),"")</f>
        <v/>
      </c>
      <c r="M164" s="14" t="str">
        <f>+IFERROR(+Tabella24[[#This Row],[IMPORTO VERSATO]]/SUMIF(DATI!$B:$B,Tabella24[[#This Row],[Cartella2]],DATI!$M:$M)*SUMIF(DATI!$B:$B,Tabella24[[#This Row],[Cartella2]],DATI!$L:$L),"")</f>
        <v/>
      </c>
      <c r="N164" s="6" t="str">
        <f>+IF(COUNTIF($C$17:C164,Tabella24[[#This Row],[Cartella2]])=1,"X","")</f>
        <v/>
      </c>
      <c r="O164" s="14" t="str">
        <f>+IFERROR(+Tabella24[[#This Row],[IMPORTO VERSATO]]/SUMIF(DATI!$B:$B,Tabella24[[#This Row],[Cartella2]],DATI!$M:$M)*SUMIF(DATI!$B:$B,Tabella24[[#This Row],[Cartella2]],DATI!$K:$K),"")</f>
        <v/>
      </c>
    </row>
    <row r="165" spans="2:15" x14ac:dyDescent="0.45">
      <c r="B165" s="27"/>
      <c r="C165" s="140" t="e">
        <f>+IF(Tabella24[[#This Row],[INS CARTELLA]]="",C164,+VLOOKUP(Tabella24[[#This Row],[INS CARTELLA]],Tabella1[[NUMERO CARTELLA]:[IMPOSTE]],1,0))</f>
        <v>#N/A</v>
      </c>
      <c r="D165" s="1"/>
      <c r="E165" s="15"/>
      <c r="F165" s="16"/>
      <c r="G165" s="14" t="str">
        <f>+IFERROR(+Tabella24[[#This Row],[IMPORTO VERSATO]]/SUMIF(DATI!B:B,Tabella24[[#This Row],[Cartella2]],DATI!M:M)*SUMIF(DATI!B:B,Tabella24[[#This Row],[Cartella2]],DATI!E:E),"")</f>
        <v/>
      </c>
      <c r="H165" s="14" t="str">
        <f>+IFERROR(+Tabella24[[#This Row],[IMPORTO VERSATO]]/SUMIF(DATI!$B:$B,Tabella24[[#This Row],[Cartella2]],DATI!$M:$M)*SUMIF(DATI!$B:$B,Tabella24[[#This Row],[Cartella2]],DATI!$F:$F),"")</f>
        <v/>
      </c>
      <c r="I165" s="19" t="str">
        <f>+IFERROR(+Tabella24[[#This Row],[IMPORTO VERSATO]]/SUMIF(DATI!$B:$B,Tabella24[[#This Row],[Cartella2]],DATI!$M:$M)*SUMIF(DATI!$B:$B,Tabella24[[#This Row],[Cartella2]],DATI!$G:$G),"")</f>
        <v/>
      </c>
      <c r="J165" s="19" t="str">
        <f>+IFERROR(+Tabella24[[#This Row],[IMPORTO VERSATO]]/SUMIF(DATI!$B:$B,Tabella24[[#This Row],[Cartella2]],DATI!$M:$M)*SUMIF(DATI!$B:$B,Tabella24[[#This Row],[Cartella2]],DATI!$H:$H),"")</f>
        <v/>
      </c>
      <c r="K165" s="19" t="str">
        <f>+IFERROR(+Tabella24[[#This Row],[IMPORTO VERSATO]]/SUMIF(DATI!$B:$B,Tabella24[[#This Row],[Cartella2]],DATI!$M:$M)*SUMIF(DATI!$B:$B,Tabella24[[#This Row],[Cartella2]],DATI!$I:$I),"")</f>
        <v/>
      </c>
      <c r="L165" s="19" t="str">
        <f>+IFERROR(+Tabella24[[#This Row],[IMPORTO VERSATO]]/SUMIF(DATI!$B:$B,Tabella24[[#This Row],[Cartella2]],DATI!$M:$M)*SUMIF(DATI!$B:$B,Tabella24[[#This Row],[Cartella2]],DATI!$J:$J),"")</f>
        <v/>
      </c>
      <c r="M165" s="14" t="str">
        <f>+IFERROR(+Tabella24[[#This Row],[IMPORTO VERSATO]]/SUMIF(DATI!$B:$B,Tabella24[[#This Row],[Cartella2]],DATI!$M:$M)*SUMIF(DATI!$B:$B,Tabella24[[#This Row],[Cartella2]],DATI!$L:$L),"")</f>
        <v/>
      </c>
      <c r="N165" s="6" t="str">
        <f>+IF(COUNTIF($C$17:C165,Tabella24[[#This Row],[Cartella2]])=1,"X","")</f>
        <v/>
      </c>
      <c r="O165" s="14" t="str">
        <f>+IFERROR(+Tabella24[[#This Row],[IMPORTO VERSATO]]/SUMIF(DATI!$B:$B,Tabella24[[#This Row],[Cartella2]],DATI!$M:$M)*SUMIF(DATI!$B:$B,Tabella24[[#This Row],[Cartella2]],DATI!$K:$K),"")</f>
        <v/>
      </c>
    </row>
    <row r="166" spans="2:15" x14ac:dyDescent="0.45">
      <c r="B166" s="27"/>
      <c r="C166" s="140" t="e">
        <f>+IF(Tabella24[[#This Row],[INS CARTELLA]]="",C165,+VLOOKUP(Tabella24[[#This Row],[INS CARTELLA]],Tabella1[[NUMERO CARTELLA]:[IMPOSTE]],1,0))</f>
        <v>#N/A</v>
      </c>
      <c r="D166" s="1"/>
      <c r="E166" s="15"/>
      <c r="F166" s="16"/>
      <c r="G166" s="14" t="str">
        <f>+IFERROR(+Tabella24[[#This Row],[IMPORTO VERSATO]]/SUMIF(DATI!B:B,Tabella24[[#This Row],[Cartella2]],DATI!M:M)*SUMIF(DATI!B:B,Tabella24[[#This Row],[Cartella2]],DATI!E:E),"")</f>
        <v/>
      </c>
      <c r="H166" s="14" t="str">
        <f>+IFERROR(+Tabella24[[#This Row],[IMPORTO VERSATO]]/SUMIF(DATI!$B:$B,Tabella24[[#This Row],[Cartella2]],DATI!$M:$M)*SUMIF(DATI!$B:$B,Tabella24[[#This Row],[Cartella2]],DATI!$F:$F),"")</f>
        <v/>
      </c>
      <c r="I166" s="19" t="str">
        <f>+IFERROR(+Tabella24[[#This Row],[IMPORTO VERSATO]]/SUMIF(DATI!$B:$B,Tabella24[[#This Row],[Cartella2]],DATI!$M:$M)*SUMIF(DATI!$B:$B,Tabella24[[#This Row],[Cartella2]],DATI!$G:$G),"")</f>
        <v/>
      </c>
      <c r="J166" s="19" t="str">
        <f>+IFERROR(+Tabella24[[#This Row],[IMPORTO VERSATO]]/SUMIF(DATI!$B:$B,Tabella24[[#This Row],[Cartella2]],DATI!$M:$M)*SUMIF(DATI!$B:$B,Tabella24[[#This Row],[Cartella2]],DATI!$H:$H),"")</f>
        <v/>
      </c>
      <c r="K166" s="19" t="str">
        <f>+IFERROR(+Tabella24[[#This Row],[IMPORTO VERSATO]]/SUMIF(DATI!$B:$B,Tabella24[[#This Row],[Cartella2]],DATI!$M:$M)*SUMIF(DATI!$B:$B,Tabella24[[#This Row],[Cartella2]],DATI!$I:$I),"")</f>
        <v/>
      </c>
      <c r="L166" s="19" t="str">
        <f>+IFERROR(+Tabella24[[#This Row],[IMPORTO VERSATO]]/SUMIF(DATI!$B:$B,Tabella24[[#This Row],[Cartella2]],DATI!$M:$M)*SUMIF(DATI!$B:$B,Tabella24[[#This Row],[Cartella2]],DATI!$J:$J),"")</f>
        <v/>
      </c>
      <c r="M166" s="14" t="str">
        <f>+IFERROR(+Tabella24[[#This Row],[IMPORTO VERSATO]]/SUMIF(DATI!$B:$B,Tabella24[[#This Row],[Cartella2]],DATI!$M:$M)*SUMIF(DATI!$B:$B,Tabella24[[#This Row],[Cartella2]],DATI!$L:$L),"")</f>
        <v/>
      </c>
      <c r="N166" s="6" t="str">
        <f>+IF(COUNTIF($C$17:C166,Tabella24[[#This Row],[Cartella2]])=1,"X","")</f>
        <v/>
      </c>
      <c r="O166" s="14" t="str">
        <f>+IFERROR(+Tabella24[[#This Row],[IMPORTO VERSATO]]/SUMIF(DATI!$B:$B,Tabella24[[#This Row],[Cartella2]],DATI!$M:$M)*SUMIF(DATI!$B:$B,Tabella24[[#This Row],[Cartella2]],DATI!$K:$K),"")</f>
        <v/>
      </c>
    </row>
    <row r="167" spans="2:15" x14ac:dyDescent="0.45">
      <c r="B167" s="27"/>
      <c r="C167" s="140" t="e">
        <f>+IF(Tabella24[[#This Row],[INS CARTELLA]]="",C166,+VLOOKUP(Tabella24[[#This Row],[INS CARTELLA]],Tabella1[[NUMERO CARTELLA]:[IMPOSTE]],1,0))</f>
        <v>#N/A</v>
      </c>
      <c r="D167" s="1"/>
      <c r="E167" s="15"/>
      <c r="F167" s="16"/>
      <c r="G167" s="14" t="str">
        <f>+IFERROR(+Tabella24[[#This Row],[IMPORTO VERSATO]]/SUMIF(DATI!B:B,Tabella24[[#This Row],[Cartella2]],DATI!M:M)*SUMIF(DATI!B:B,Tabella24[[#This Row],[Cartella2]],DATI!E:E),"")</f>
        <v/>
      </c>
      <c r="H167" s="14" t="str">
        <f>+IFERROR(+Tabella24[[#This Row],[IMPORTO VERSATO]]/SUMIF(DATI!$B:$B,Tabella24[[#This Row],[Cartella2]],DATI!$M:$M)*SUMIF(DATI!$B:$B,Tabella24[[#This Row],[Cartella2]],DATI!$F:$F),"")</f>
        <v/>
      </c>
      <c r="I167" s="19" t="str">
        <f>+IFERROR(+Tabella24[[#This Row],[IMPORTO VERSATO]]/SUMIF(DATI!$B:$B,Tabella24[[#This Row],[Cartella2]],DATI!$M:$M)*SUMIF(DATI!$B:$B,Tabella24[[#This Row],[Cartella2]],DATI!$G:$G),"")</f>
        <v/>
      </c>
      <c r="J167" s="19" t="str">
        <f>+IFERROR(+Tabella24[[#This Row],[IMPORTO VERSATO]]/SUMIF(DATI!$B:$B,Tabella24[[#This Row],[Cartella2]],DATI!$M:$M)*SUMIF(DATI!$B:$B,Tabella24[[#This Row],[Cartella2]],DATI!$H:$H),"")</f>
        <v/>
      </c>
      <c r="K167" s="19" t="str">
        <f>+IFERROR(+Tabella24[[#This Row],[IMPORTO VERSATO]]/SUMIF(DATI!$B:$B,Tabella24[[#This Row],[Cartella2]],DATI!$M:$M)*SUMIF(DATI!$B:$B,Tabella24[[#This Row],[Cartella2]],DATI!$I:$I),"")</f>
        <v/>
      </c>
      <c r="L167" s="19" t="str">
        <f>+IFERROR(+Tabella24[[#This Row],[IMPORTO VERSATO]]/SUMIF(DATI!$B:$B,Tabella24[[#This Row],[Cartella2]],DATI!$M:$M)*SUMIF(DATI!$B:$B,Tabella24[[#This Row],[Cartella2]],DATI!$J:$J),"")</f>
        <v/>
      </c>
      <c r="M167" s="14" t="str">
        <f>+IFERROR(+Tabella24[[#This Row],[IMPORTO VERSATO]]/SUMIF(DATI!$B:$B,Tabella24[[#This Row],[Cartella2]],DATI!$M:$M)*SUMIF(DATI!$B:$B,Tabella24[[#This Row],[Cartella2]],DATI!$L:$L),"")</f>
        <v/>
      </c>
      <c r="N167" s="6" t="str">
        <f>+IF(COUNTIF($C$17:C167,Tabella24[[#This Row],[Cartella2]])=1,"X","")</f>
        <v/>
      </c>
      <c r="O167" s="14" t="str">
        <f>+IFERROR(+Tabella24[[#This Row],[IMPORTO VERSATO]]/SUMIF(DATI!$B:$B,Tabella24[[#This Row],[Cartella2]],DATI!$M:$M)*SUMIF(DATI!$B:$B,Tabella24[[#This Row],[Cartella2]],DATI!$K:$K),"")</f>
        <v/>
      </c>
    </row>
    <row r="168" spans="2:15" x14ac:dyDescent="0.45">
      <c r="B168" s="27"/>
      <c r="C168" s="140" t="e">
        <f>+IF(Tabella24[[#This Row],[INS CARTELLA]]="",C167,+VLOOKUP(Tabella24[[#This Row],[INS CARTELLA]],Tabella1[[NUMERO CARTELLA]:[IMPOSTE]],1,0))</f>
        <v>#N/A</v>
      </c>
      <c r="D168" s="1"/>
      <c r="E168" s="15"/>
      <c r="F168" s="16"/>
      <c r="G168" s="14" t="str">
        <f>+IFERROR(+Tabella24[[#This Row],[IMPORTO VERSATO]]/SUMIF(DATI!B:B,Tabella24[[#This Row],[Cartella2]],DATI!M:M)*SUMIF(DATI!B:B,Tabella24[[#This Row],[Cartella2]],DATI!E:E),"")</f>
        <v/>
      </c>
      <c r="H168" s="14" t="str">
        <f>+IFERROR(+Tabella24[[#This Row],[IMPORTO VERSATO]]/SUMIF(DATI!$B:$B,Tabella24[[#This Row],[Cartella2]],DATI!$M:$M)*SUMIF(DATI!$B:$B,Tabella24[[#This Row],[Cartella2]],DATI!$F:$F),"")</f>
        <v/>
      </c>
      <c r="I168" s="19" t="str">
        <f>+IFERROR(+Tabella24[[#This Row],[IMPORTO VERSATO]]/SUMIF(DATI!$B:$B,Tabella24[[#This Row],[Cartella2]],DATI!$M:$M)*SUMIF(DATI!$B:$B,Tabella24[[#This Row],[Cartella2]],DATI!$G:$G),"")</f>
        <v/>
      </c>
      <c r="J168" s="19" t="str">
        <f>+IFERROR(+Tabella24[[#This Row],[IMPORTO VERSATO]]/SUMIF(DATI!$B:$B,Tabella24[[#This Row],[Cartella2]],DATI!$M:$M)*SUMIF(DATI!$B:$B,Tabella24[[#This Row],[Cartella2]],DATI!$H:$H),"")</f>
        <v/>
      </c>
      <c r="K168" s="19" t="str">
        <f>+IFERROR(+Tabella24[[#This Row],[IMPORTO VERSATO]]/SUMIF(DATI!$B:$B,Tabella24[[#This Row],[Cartella2]],DATI!$M:$M)*SUMIF(DATI!$B:$B,Tabella24[[#This Row],[Cartella2]],DATI!$I:$I),"")</f>
        <v/>
      </c>
      <c r="L168" s="19" t="str">
        <f>+IFERROR(+Tabella24[[#This Row],[IMPORTO VERSATO]]/SUMIF(DATI!$B:$B,Tabella24[[#This Row],[Cartella2]],DATI!$M:$M)*SUMIF(DATI!$B:$B,Tabella24[[#This Row],[Cartella2]],DATI!$J:$J),"")</f>
        <v/>
      </c>
      <c r="M168" s="14" t="str">
        <f>+IFERROR(+Tabella24[[#This Row],[IMPORTO VERSATO]]/SUMIF(DATI!$B:$B,Tabella24[[#This Row],[Cartella2]],DATI!$M:$M)*SUMIF(DATI!$B:$B,Tabella24[[#This Row],[Cartella2]],DATI!$L:$L),"")</f>
        <v/>
      </c>
      <c r="N168" s="6" t="str">
        <f>+IF(COUNTIF($C$17:C168,Tabella24[[#This Row],[Cartella2]])=1,"X","")</f>
        <v/>
      </c>
      <c r="O168" s="14" t="str">
        <f>+IFERROR(+Tabella24[[#This Row],[IMPORTO VERSATO]]/SUMIF(DATI!$B:$B,Tabella24[[#This Row],[Cartella2]],DATI!$M:$M)*SUMIF(DATI!$B:$B,Tabella24[[#This Row],[Cartella2]],DATI!$K:$K),"")</f>
        <v/>
      </c>
    </row>
    <row r="169" spans="2:15" x14ac:dyDescent="0.45">
      <c r="B169" s="27"/>
      <c r="C169" s="140" t="e">
        <f>+IF(Tabella24[[#This Row],[INS CARTELLA]]="",C168,+VLOOKUP(Tabella24[[#This Row],[INS CARTELLA]],Tabella1[[NUMERO CARTELLA]:[IMPOSTE]],1,0))</f>
        <v>#N/A</v>
      </c>
      <c r="D169" s="1"/>
      <c r="E169" s="15"/>
      <c r="F169" s="16"/>
      <c r="G169" s="14" t="str">
        <f>+IFERROR(+Tabella24[[#This Row],[IMPORTO VERSATO]]/SUMIF(DATI!B:B,Tabella24[[#This Row],[Cartella2]],DATI!M:M)*SUMIF(DATI!B:B,Tabella24[[#This Row],[Cartella2]],DATI!E:E),"")</f>
        <v/>
      </c>
      <c r="H169" s="14" t="str">
        <f>+IFERROR(+Tabella24[[#This Row],[IMPORTO VERSATO]]/SUMIF(DATI!$B:$B,Tabella24[[#This Row],[Cartella2]],DATI!$M:$M)*SUMIF(DATI!$B:$B,Tabella24[[#This Row],[Cartella2]],DATI!$F:$F),"")</f>
        <v/>
      </c>
      <c r="I169" s="19" t="str">
        <f>+IFERROR(+Tabella24[[#This Row],[IMPORTO VERSATO]]/SUMIF(DATI!$B:$B,Tabella24[[#This Row],[Cartella2]],DATI!$M:$M)*SUMIF(DATI!$B:$B,Tabella24[[#This Row],[Cartella2]],DATI!$G:$G),"")</f>
        <v/>
      </c>
      <c r="J169" s="19" t="str">
        <f>+IFERROR(+Tabella24[[#This Row],[IMPORTO VERSATO]]/SUMIF(DATI!$B:$B,Tabella24[[#This Row],[Cartella2]],DATI!$M:$M)*SUMIF(DATI!$B:$B,Tabella24[[#This Row],[Cartella2]],DATI!$H:$H),"")</f>
        <v/>
      </c>
      <c r="K169" s="19" t="str">
        <f>+IFERROR(+Tabella24[[#This Row],[IMPORTO VERSATO]]/SUMIF(DATI!$B:$B,Tabella24[[#This Row],[Cartella2]],DATI!$M:$M)*SUMIF(DATI!$B:$B,Tabella24[[#This Row],[Cartella2]],DATI!$I:$I),"")</f>
        <v/>
      </c>
      <c r="L169" s="19" t="str">
        <f>+IFERROR(+Tabella24[[#This Row],[IMPORTO VERSATO]]/SUMIF(DATI!$B:$B,Tabella24[[#This Row],[Cartella2]],DATI!$M:$M)*SUMIF(DATI!$B:$B,Tabella24[[#This Row],[Cartella2]],DATI!$J:$J),"")</f>
        <v/>
      </c>
      <c r="M169" s="14" t="str">
        <f>+IFERROR(+Tabella24[[#This Row],[IMPORTO VERSATO]]/SUMIF(DATI!$B:$B,Tabella24[[#This Row],[Cartella2]],DATI!$M:$M)*SUMIF(DATI!$B:$B,Tabella24[[#This Row],[Cartella2]],DATI!$L:$L),"")</f>
        <v/>
      </c>
      <c r="N169" s="6" t="str">
        <f>+IF(COUNTIF($C$17:C169,Tabella24[[#This Row],[Cartella2]])=1,"X","")</f>
        <v/>
      </c>
      <c r="O169" s="14" t="str">
        <f>+IFERROR(+Tabella24[[#This Row],[IMPORTO VERSATO]]/SUMIF(DATI!$B:$B,Tabella24[[#This Row],[Cartella2]],DATI!$M:$M)*SUMIF(DATI!$B:$B,Tabella24[[#This Row],[Cartella2]],DATI!$K:$K),"")</f>
        <v/>
      </c>
    </row>
    <row r="170" spans="2:15" x14ac:dyDescent="0.45">
      <c r="B170" s="27"/>
      <c r="C170" s="140" t="e">
        <f>+IF(Tabella24[[#This Row],[INS CARTELLA]]="",C169,+VLOOKUP(Tabella24[[#This Row],[INS CARTELLA]],Tabella1[[NUMERO CARTELLA]:[IMPOSTE]],1,0))</f>
        <v>#N/A</v>
      </c>
      <c r="D170" s="1"/>
      <c r="E170" s="15"/>
      <c r="F170" s="16"/>
      <c r="G170" s="14" t="str">
        <f>+IFERROR(+Tabella24[[#This Row],[IMPORTO VERSATO]]/SUMIF(DATI!B:B,Tabella24[[#This Row],[Cartella2]],DATI!M:M)*SUMIF(DATI!B:B,Tabella24[[#This Row],[Cartella2]],DATI!E:E),"")</f>
        <v/>
      </c>
      <c r="H170" s="14" t="str">
        <f>+IFERROR(+Tabella24[[#This Row],[IMPORTO VERSATO]]/SUMIF(DATI!$B:$B,Tabella24[[#This Row],[Cartella2]],DATI!$M:$M)*SUMIF(DATI!$B:$B,Tabella24[[#This Row],[Cartella2]],DATI!$F:$F),"")</f>
        <v/>
      </c>
      <c r="I170" s="19" t="str">
        <f>+IFERROR(+Tabella24[[#This Row],[IMPORTO VERSATO]]/SUMIF(DATI!$B:$B,Tabella24[[#This Row],[Cartella2]],DATI!$M:$M)*SUMIF(DATI!$B:$B,Tabella24[[#This Row],[Cartella2]],DATI!$G:$G),"")</f>
        <v/>
      </c>
      <c r="J170" s="19" t="str">
        <f>+IFERROR(+Tabella24[[#This Row],[IMPORTO VERSATO]]/SUMIF(DATI!$B:$B,Tabella24[[#This Row],[Cartella2]],DATI!$M:$M)*SUMIF(DATI!$B:$B,Tabella24[[#This Row],[Cartella2]],DATI!$H:$H),"")</f>
        <v/>
      </c>
      <c r="K170" s="19" t="str">
        <f>+IFERROR(+Tabella24[[#This Row],[IMPORTO VERSATO]]/SUMIF(DATI!$B:$B,Tabella24[[#This Row],[Cartella2]],DATI!$M:$M)*SUMIF(DATI!$B:$B,Tabella24[[#This Row],[Cartella2]],DATI!$I:$I),"")</f>
        <v/>
      </c>
      <c r="L170" s="19" t="str">
        <f>+IFERROR(+Tabella24[[#This Row],[IMPORTO VERSATO]]/SUMIF(DATI!$B:$B,Tabella24[[#This Row],[Cartella2]],DATI!$M:$M)*SUMIF(DATI!$B:$B,Tabella24[[#This Row],[Cartella2]],DATI!$J:$J),"")</f>
        <v/>
      </c>
      <c r="M170" s="14" t="str">
        <f>+IFERROR(+Tabella24[[#This Row],[IMPORTO VERSATO]]/SUMIF(DATI!$B:$B,Tabella24[[#This Row],[Cartella2]],DATI!$M:$M)*SUMIF(DATI!$B:$B,Tabella24[[#This Row],[Cartella2]],DATI!$L:$L),"")</f>
        <v/>
      </c>
      <c r="N170" s="6" t="str">
        <f>+IF(COUNTIF($C$17:C170,Tabella24[[#This Row],[Cartella2]])=1,"X","")</f>
        <v/>
      </c>
      <c r="O170" s="14" t="str">
        <f>+IFERROR(+Tabella24[[#This Row],[IMPORTO VERSATO]]/SUMIF(DATI!$B:$B,Tabella24[[#This Row],[Cartella2]],DATI!$M:$M)*SUMIF(DATI!$B:$B,Tabella24[[#This Row],[Cartella2]],DATI!$K:$K),"")</f>
        <v/>
      </c>
    </row>
    <row r="171" spans="2:15" x14ac:dyDescent="0.45">
      <c r="B171" s="27"/>
      <c r="C171" s="140" t="e">
        <f>+IF(Tabella24[[#This Row],[INS CARTELLA]]="",C170,+VLOOKUP(Tabella24[[#This Row],[INS CARTELLA]],Tabella1[[NUMERO CARTELLA]:[IMPOSTE]],1,0))</f>
        <v>#N/A</v>
      </c>
      <c r="D171" s="1"/>
      <c r="E171" s="15"/>
      <c r="F171" s="16"/>
      <c r="G171" s="14" t="str">
        <f>+IFERROR(+Tabella24[[#This Row],[IMPORTO VERSATO]]/SUMIF(DATI!B:B,Tabella24[[#This Row],[Cartella2]],DATI!M:M)*SUMIF(DATI!B:B,Tabella24[[#This Row],[Cartella2]],DATI!E:E),"")</f>
        <v/>
      </c>
      <c r="H171" s="14" t="str">
        <f>+IFERROR(+Tabella24[[#This Row],[IMPORTO VERSATO]]/SUMIF(DATI!$B:$B,Tabella24[[#This Row],[Cartella2]],DATI!$M:$M)*SUMIF(DATI!$B:$B,Tabella24[[#This Row],[Cartella2]],DATI!$F:$F),"")</f>
        <v/>
      </c>
      <c r="I171" s="19" t="str">
        <f>+IFERROR(+Tabella24[[#This Row],[IMPORTO VERSATO]]/SUMIF(DATI!$B:$B,Tabella24[[#This Row],[Cartella2]],DATI!$M:$M)*SUMIF(DATI!$B:$B,Tabella24[[#This Row],[Cartella2]],DATI!$G:$G),"")</f>
        <v/>
      </c>
      <c r="J171" s="19" t="str">
        <f>+IFERROR(+Tabella24[[#This Row],[IMPORTO VERSATO]]/SUMIF(DATI!$B:$B,Tabella24[[#This Row],[Cartella2]],DATI!$M:$M)*SUMIF(DATI!$B:$B,Tabella24[[#This Row],[Cartella2]],DATI!$H:$H),"")</f>
        <v/>
      </c>
      <c r="K171" s="19" t="str">
        <f>+IFERROR(+Tabella24[[#This Row],[IMPORTO VERSATO]]/SUMIF(DATI!$B:$B,Tabella24[[#This Row],[Cartella2]],DATI!$M:$M)*SUMIF(DATI!$B:$B,Tabella24[[#This Row],[Cartella2]],DATI!$I:$I),"")</f>
        <v/>
      </c>
      <c r="L171" s="19" t="str">
        <f>+IFERROR(+Tabella24[[#This Row],[IMPORTO VERSATO]]/SUMIF(DATI!$B:$B,Tabella24[[#This Row],[Cartella2]],DATI!$M:$M)*SUMIF(DATI!$B:$B,Tabella24[[#This Row],[Cartella2]],DATI!$J:$J),"")</f>
        <v/>
      </c>
      <c r="M171" s="14" t="str">
        <f>+IFERROR(+Tabella24[[#This Row],[IMPORTO VERSATO]]/SUMIF(DATI!$B:$B,Tabella24[[#This Row],[Cartella2]],DATI!$M:$M)*SUMIF(DATI!$B:$B,Tabella24[[#This Row],[Cartella2]],DATI!$L:$L),"")</f>
        <v/>
      </c>
      <c r="N171" s="6" t="str">
        <f>+IF(COUNTIF($C$17:C171,Tabella24[[#This Row],[Cartella2]])=1,"X","")</f>
        <v/>
      </c>
      <c r="O171" s="14" t="str">
        <f>+IFERROR(+Tabella24[[#This Row],[IMPORTO VERSATO]]/SUMIF(DATI!$B:$B,Tabella24[[#This Row],[Cartella2]],DATI!$M:$M)*SUMIF(DATI!$B:$B,Tabella24[[#This Row],[Cartella2]],DATI!$K:$K),"")</f>
        <v/>
      </c>
    </row>
    <row r="172" spans="2:15" x14ac:dyDescent="0.45">
      <c r="B172" s="27"/>
      <c r="C172" s="140" t="e">
        <f>+IF(Tabella24[[#This Row],[INS CARTELLA]]="",C171,+VLOOKUP(Tabella24[[#This Row],[INS CARTELLA]],Tabella1[[NUMERO CARTELLA]:[IMPOSTE]],1,0))</f>
        <v>#N/A</v>
      </c>
      <c r="D172" s="1"/>
      <c r="E172" s="15"/>
      <c r="F172" s="16"/>
      <c r="G172" s="14" t="str">
        <f>+IFERROR(+Tabella24[[#This Row],[IMPORTO VERSATO]]/SUMIF(DATI!B:B,Tabella24[[#This Row],[Cartella2]],DATI!M:M)*SUMIF(DATI!B:B,Tabella24[[#This Row],[Cartella2]],DATI!E:E),"")</f>
        <v/>
      </c>
      <c r="H172" s="14" t="str">
        <f>+IFERROR(+Tabella24[[#This Row],[IMPORTO VERSATO]]/SUMIF(DATI!$B:$B,Tabella24[[#This Row],[Cartella2]],DATI!$M:$M)*SUMIF(DATI!$B:$B,Tabella24[[#This Row],[Cartella2]],DATI!$F:$F),"")</f>
        <v/>
      </c>
      <c r="I172" s="19" t="str">
        <f>+IFERROR(+Tabella24[[#This Row],[IMPORTO VERSATO]]/SUMIF(DATI!$B:$B,Tabella24[[#This Row],[Cartella2]],DATI!$M:$M)*SUMIF(DATI!$B:$B,Tabella24[[#This Row],[Cartella2]],DATI!$G:$G),"")</f>
        <v/>
      </c>
      <c r="J172" s="19" t="str">
        <f>+IFERROR(+Tabella24[[#This Row],[IMPORTO VERSATO]]/SUMIF(DATI!$B:$B,Tabella24[[#This Row],[Cartella2]],DATI!$M:$M)*SUMIF(DATI!$B:$B,Tabella24[[#This Row],[Cartella2]],DATI!$H:$H),"")</f>
        <v/>
      </c>
      <c r="K172" s="19" t="str">
        <f>+IFERROR(+Tabella24[[#This Row],[IMPORTO VERSATO]]/SUMIF(DATI!$B:$B,Tabella24[[#This Row],[Cartella2]],DATI!$M:$M)*SUMIF(DATI!$B:$B,Tabella24[[#This Row],[Cartella2]],DATI!$I:$I),"")</f>
        <v/>
      </c>
      <c r="L172" s="19" t="str">
        <f>+IFERROR(+Tabella24[[#This Row],[IMPORTO VERSATO]]/SUMIF(DATI!$B:$B,Tabella24[[#This Row],[Cartella2]],DATI!$M:$M)*SUMIF(DATI!$B:$B,Tabella24[[#This Row],[Cartella2]],DATI!$J:$J),"")</f>
        <v/>
      </c>
      <c r="M172" s="14" t="str">
        <f>+IFERROR(+Tabella24[[#This Row],[IMPORTO VERSATO]]/SUMIF(DATI!$B:$B,Tabella24[[#This Row],[Cartella2]],DATI!$M:$M)*SUMIF(DATI!$B:$B,Tabella24[[#This Row],[Cartella2]],DATI!$L:$L),"")</f>
        <v/>
      </c>
      <c r="N172" s="6" t="str">
        <f>+IF(COUNTIF($C$17:C172,Tabella24[[#This Row],[Cartella2]])=1,"X","")</f>
        <v/>
      </c>
      <c r="O172" s="14" t="str">
        <f>+IFERROR(+Tabella24[[#This Row],[IMPORTO VERSATO]]/SUMIF(DATI!$B:$B,Tabella24[[#This Row],[Cartella2]],DATI!$M:$M)*SUMIF(DATI!$B:$B,Tabella24[[#This Row],[Cartella2]],DATI!$K:$K),"")</f>
        <v/>
      </c>
    </row>
    <row r="173" spans="2:15" x14ac:dyDescent="0.45">
      <c r="B173" s="27"/>
      <c r="C173" s="140" t="e">
        <f>+IF(Tabella24[[#This Row],[INS CARTELLA]]="",C172,+VLOOKUP(Tabella24[[#This Row],[INS CARTELLA]],Tabella1[[NUMERO CARTELLA]:[IMPOSTE]],1,0))</f>
        <v>#N/A</v>
      </c>
      <c r="D173" s="1"/>
      <c r="E173" s="15"/>
      <c r="F173" s="16"/>
      <c r="G173" s="14" t="str">
        <f>+IFERROR(+Tabella24[[#This Row],[IMPORTO VERSATO]]/SUMIF(DATI!B:B,Tabella24[[#This Row],[Cartella2]],DATI!M:M)*SUMIF(DATI!B:B,Tabella24[[#This Row],[Cartella2]],DATI!E:E),"")</f>
        <v/>
      </c>
      <c r="H173" s="14" t="str">
        <f>+IFERROR(+Tabella24[[#This Row],[IMPORTO VERSATO]]/SUMIF(DATI!$B:$B,Tabella24[[#This Row],[Cartella2]],DATI!$M:$M)*SUMIF(DATI!$B:$B,Tabella24[[#This Row],[Cartella2]],DATI!$F:$F),"")</f>
        <v/>
      </c>
      <c r="I173" s="19" t="str">
        <f>+IFERROR(+Tabella24[[#This Row],[IMPORTO VERSATO]]/SUMIF(DATI!$B:$B,Tabella24[[#This Row],[Cartella2]],DATI!$M:$M)*SUMIF(DATI!$B:$B,Tabella24[[#This Row],[Cartella2]],DATI!$G:$G),"")</f>
        <v/>
      </c>
      <c r="J173" s="19" t="str">
        <f>+IFERROR(+Tabella24[[#This Row],[IMPORTO VERSATO]]/SUMIF(DATI!$B:$B,Tabella24[[#This Row],[Cartella2]],DATI!$M:$M)*SUMIF(DATI!$B:$B,Tabella24[[#This Row],[Cartella2]],DATI!$H:$H),"")</f>
        <v/>
      </c>
      <c r="K173" s="19" t="str">
        <f>+IFERROR(+Tabella24[[#This Row],[IMPORTO VERSATO]]/SUMIF(DATI!$B:$B,Tabella24[[#This Row],[Cartella2]],DATI!$M:$M)*SUMIF(DATI!$B:$B,Tabella24[[#This Row],[Cartella2]],DATI!$I:$I),"")</f>
        <v/>
      </c>
      <c r="L173" s="19" t="str">
        <f>+IFERROR(+Tabella24[[#This Row],[IMPORTO VERSATO]]/SUMIF(DATI!$B:$B,Tabella24[[#This Row],[Cartella2]],DATI!$M:$M)*SUMIF(DATI!$B:$B,Tabella24[[#This Row],[Cartella2]],DATI!$J:$J),"")</f>
        <v/>
      </c>
      <c r="M173" s="14" t="str">
        <f>+IFERROR(+Tabella24[[#This Row],[IMPORTO VERSATO]]/SUMIF(DATI!$B:$B,Tabella24[[#This Row],[Cartella2]],DATI!$M:$M)*SUMIF(DATI!$B:$B,Tabella24[[#This Row],[Cartella2]],DATI!$L:$L),"")</f>
        <v/>
      </c>
      <c r="N173" s="6" t="str">
        <f>+IF(COUNTIF($C$17:C173,Tabella24[[#This Row],[Cartella2]])=1,"X","")</f>
        <v/>
      </c>
      <c r="O173" s="14" t="str">
        <f>+IFERROR(+Tabella24[[#This Row],[IMPORTO VERSATO]]/SUMIF(DATI!$B:$B,Tabella24[[#This Row],[Cartella2]],DATI!$M:$M)*SUMIF(DATI!$B:$B,Tabella24[[#This Row],[Cartella2]],DATI!$K:$K),"")</f>
        <v/>
      </c>
    </row>
    <row r="174" spans="2:15" x14ac:dyDescent="0.45">
      <c r="B174" s="27"/>
      <c r="C174" s="140" t="e">
        <f>+IF(Tabella24[[#This Row],[INS CARTELLA]]="",C173,+VLOOKUP(Tabella24[[#This Row],[INS CARTELLA]],Tabella1[[NUMERO CARTELLA]:[IMPOSTE]],1,0))</f>
        <v>#N/A</v>
      </c>
      <c r="D174" s="1"/>
      <c r="E174" s="15"/>
      <c r="F174" s="16"/>
      <c r="G174" s="14" t="str">
        <f>+IFERROR(+Tabella24[[#This Row],[IMPORTO VERSATO]]/SUMIF(DATI!B:B,Tabella24[[#This Row],[Cartella2]],DATI!M:M)*SUMIF(DATI!B:B,Tabella24[[#This Row],[Cartella2]],DATI!E:E),"")</f>
        <v/>
      </c>
      <c r="H174" s="14" t="str">
        <f>+IFERROR(+Tabella24[[#This Row],[IMPORTO VERSATO]]/SUMIF(DATI!$B:$B,Tabella24[[#This Row],[Cartella2]],DATI!$M:$M)*SUMIF(DATI!$B:$B,Tabella24[[#This Row],[Cartella2]],DATI!$F:$F),"")</f>
        <v/>
      </c>
      <c r="I174" s="19" t="str">
        <f>+IFERROR(+Tabella24[[#This Row],[IMPORTO VERSATO]]/SUMIF(DATI!$B:$B,Tabella24[[#This Row],[Cartella2]],DATI!$M:$M)*SUMIF(DATI!$B:$B,Tabella24[[#This Row],[Cartella2]],DATI!$G:$G),"")</f>
        <v/>
      </c>
      <c r="J174" s="19" t="str">
        <f>+IFERROR(+Tabella24[[#This Row],[IMPORTO VERSATO]]/SUMIF(DATI!$B:$B,Tabella24[[#This Row],[Cartella2]],DATI!$M:$M)*SUMIF(DATI!$B:$B,Tabella24[[#This Row],[Cartella2]],DATI!$H:$H),"")</f>
        <v/>
      </c>
      <c r="K174" s="19" t="str">
        <f>+IFERROR(+Tabella24[[#This Row],[IMPORTO VERSATO]]/SUMIF(DATI!$B:$B,Tabella24[[#This Row],[Cartella2]],DATI!$M:$M)*SUMIF(DATI!$B:$B,Tabella24[[#This Row],[Cartella2]],DATI!$I:$I),"")</f>
        <v/>
      </c>
      <c r="L174" s="19" t="str">
        <f>+IFERROR(+Tabella24[[#This Row],[IMPORTO VERSATO]]/SUMIF(DATI!$B:$B,Tabella24[[#This Row],[Cartella2]],DATI!$M:$M)*SUMIF(DATI!$B:$B,Tabella24[[#This Row],[Cartella2]],DATI!$J:$J),"")</f>
        <v/>
      </c>
      <c r="M174" s="14" t="str">
        <f>+IFERROR(+Tabella24[[#This Row],[IMPORTO VERSATO]]/SUMIF(DATI!$B:$B,Tabella24[[#This Row],[Cartella2]],DATI!$M:$M)*SUMIF(DATI!$B:$B,Tabella24[[#This Row],[Cartella2]],DATI!$L:$L),"")</f>
        <v/>
      </c>
      <c r="N174" s="6" t="str">
        <f>+IF(COUNTIF($C$17:C174,Tabella24[[#This Row],[Cartella2]])=1,"X","")</f>
        <v/>
      </c>
      <c r="O174" s="14" t="str">
        <f>+IFERROR(+Tabella24[[#This Row],[IMPORTO VERSATO]]/SUMIF(DATI!$B:$B,Tabella24[[#This Row],[Cartella2]],DATI!$M:$M)*SUMIF(DATI!$B:$B,Tabella24[[#This Row],[Cartella2]],DATI!$K:$K),"")</f>
        <v/>
      </c>
    </row>
    <row r="175" spans="2:15" x14ac:dyDescent="0.45">
      <c r="B175" s="27"/>
      <c r="C175" s="140" t="e">
        <f>+IF(Tabella24[[#This Row],[INS CARTELLA]]="",C174,+VLOOKUP(Tabella24[[#This Row],[INS CARTELLA]],Tabella1[[NUMERO CARTELLA]:[IMPOSTE]],1,0))</f>
        <v>#N/A</v>
      </c>
      <c r="D175" s="1"/>
      <c r="E175" s="15"/>
      <c r="F175" s="16"/>
      <c r="G175" s="14" t="str">
        <f>+IFERROR(+Tabella24[[#This Row],[IMPORTO VERSATO]]/SUMIF(DATI!B:B,Tabella24[[#This Row],[Cartella2]],DATI!M:M)*SUMIF(DATI!B:B,Tabella24[[#This Row],[Cartella2]],DATI!E:E),"")</f>
        <v/>
      </c>
      <c r="H175" s="14" t="str">
        <f>+IFERROR(+Tabella24[[#This Row],[IMPORTO VERSATO]]/SUMIF(DATI!$B:$B,Tabella24[[#This Row],[Cartella2]],DATI!$M:$M)*SUMIF(DATI!$B:$B,Tabella24[[#This Row],[Cartella2]],DATI!$F:$F),"")</f>
        <v/>
      </c>
      <c r="I175" s="19" t="str">
        <f>+IFERROR(+Tabella24[[#This Row],[IMPORTO VERSATO]]/SUMIF(DATI!$B:$B,Tabella24[[#This Row],[Cartella2]],DATI!$M:$M)*SUMIF(DATI!$B:$B,Tabella24[[#This Row],[Cartella2]],DATI!$G:$G),"")</f>
        <v/>
      </c>
      <c r="J175" s="19" t="str">
        <f>+IFERROR(+Tabella24[[#This Row],[IMPORTO VERSATO]]/SUMIF(DATI!$B:$B,Tabella24[[#This Row],[Cartella2]],DATI!$M:$M)*SUMIF(DATI!$B:$B,Tabella24[[#This Row],[Cartella2]],DATI!$H:$H),"")</f>
        <v/>
      </c>
      <c r="K175" s="19" t="str">
        <f>+IFERROR(+Tabella24[[#This Row],[IMPORTO VERSATO]]/SUMIF(DATI!$B:$B,Tabella24[[#This Row],[Cartella2]],DATI!$M:$M)*SUMIF(DATI!$B:$B,Tabella24[[#This Row],[Cartella2]],DATI!$I:$I),"")</f>
        <v/>
      </c>
      <c r="L175" s="19" t="str">
        <f>+IFERROR(+Tabella24[[#This Row],[IMPORTO VERSATO]]/SUMIF(DATI!$B:$B,Tabella24[[#This Row],[Cartella2]],DATI!$M:$M)*SUMIF(DATI!$B:$B,Tabella24[[#This Row],[Cartella2]],DATI!$J:$J),"")</f>
        <v/>
      </c>
      <c r="M175" s="14" t="str">
        <f>+IFERROR(+Tabella24[[#This Row],[IMPORTO VERSATO]]/SUMIF(DATI!$B:$B,Tabella24[[#This Row],[Cartella2]],DATI!$M:$M)*SUMIF(DATI!$B:$B,Tabella24[[#This Row],[Cartella2]],DATI!$L:$L),"")</f>
        <v/>
      </c>
      <c r="N175" s="6" t="str">
        <f>+IF(COUNTIF($C$17:C175,Tabella24[[#This Row],[Cartella2]])=1,"X","")</f>
        <v/>
      </c>
      <c r="O175" s="14" t="str">
        <f>+IFERROR(+Tabella24[[#This Row],[IMPORTO VERSATO]]/SUMIF(DATI!$B:$B,Tabella24[[#This Row],[Cartella2]],DATI!$M:$M)*SUMIF(DATI!$B:$B,Tabella24[[#This Row],[Cartella2]],DATI!$K:$K),"")</f>
        <v/>
      </c>
    </row>
    <row r="176" spans="2:15" x14ac:dyDescent="0.45">
      <c r="B176" s="27"/>
      <c r="C176" s="140" t="e">
        <f>+IF(Tabella24[[#This Row],[INS CARTELLA]]="",C175,+VLOOKUP(Tabella24[[#This Row],[INS CARTELLA]],Tabella1[[NUMERO CARTELLA]:[IMPOSTE]],1,0))</f>
        <v>#N/A</v>
      </c>
      <c r="D176" s="1"/>
      <c r="E176" s="15"/>
      <c r="F176" s="16"/>
      <c r="G176" s="14" t="str">
        <f>+IFERROR(+Tabella24[[#This Row],[IMPORTO VERSATO]]/SUMIF(DATI!B:B,Tabella24[[#This Row],[Cartella2]],DATI!M:M)*SUMIF(DATI!B:B,Tabella24[[#This Row],[Cartella2]],DATI!E:E),"")</f>
        <v/>
      </c>
      <c r="H176" s="14" t="str">
        <f>+IFERROR(+Tabella24[[#This Row],[IMPORTO VERSATO]]/SUMIF(DATI!$B:$B,Tabella24[[#This Row],[Cartella2]],DATI!$M:$M)*SUMIF(DATI!$B:$B,Tabella24[[#This Row],[Cartella2]],DATI!$F:$F),"")</f>
        <v/>
      </c>
      <c r="I176" s="19" t="str">
        <f>+IFERROR(+Tabella24[[#This Row],[IMPORTO VERSATO]]/SUMIF(DATI!$B:$B,Tabella24[[#This Row],[Cartella2]],DATI!$M:$M)*SUMIF(DATI!$B:$B,Tabella24[[#This Row],[Cartella2]],DATI!$G:$G),"")</f>
        <v/>
      </c>
      <c r="J176" s="19" t="str">
        <f>+IFERROR(+Tabella24[[#This Row],[IMPORTO VERSATO]]/SUMIF(DATI!$B:$B,Tabella24[[#This Row],[Cartella2]],DATI!$M:$M)*SUMIF(DATI!$B:$B,Tabella24[[#This Row],[Cartella2]],DATI!$H:$H),"")</f>
        <v/>
      </c>
      <c r="K176" s="19" t="str">
        <f>+IFERROR(+Tabella24[[#This Row],[IMPORTO VERSATO]]/SUMIF(DATI!$B:$B,Tabella24[[#This Row],[Cartella2]],DATI!$M:$M)*SUMIF(DATI!$B:$B,Tabella24[[#This Row],[Cartella2]],DATI!$I:$I),"")</f>
        <v/>
      </c>
      <c r="L176" s="19" t="str">
        <f>+IFERROR(+Tabella24[[#This Row],[IMPORTO VERSATO]]/SUMIF(DATI!$B:$B,Tabella24[[#This Row],[Cartella2]],DATI!$M:$M)*SUMIF(DATI!$B:$B,Tabella24[[#This Row],[Cartella2]],DATI!$J:$J),"")</f>
        <v/>
      </c>
      <c r="M176" s="14" t="str">
        <f>+IFERROR(+Tabella24[[#This Row],[IMPORTO VERSATO]]/SUMIF(DATI!$B:$B,Tabella24[[#This Row],[Cartella2]],DATI!$M:$M)*SUMIF(DATI!$B:$B,Tabella24[[#This Row],[Cartella2]],DATI!$L:$L),"")</f>
        <v/>
      </c>
      <c r="N176" s="6" t="str">
        <f>+IF(COUNTIF($C$17:C176,Tabella24[[#This Row],[Cartella2]])=1,"X","")</f>
        <v/>
      </c>
      <c r="O176" s="14" t="str">
        <f>+IFERROR(+Tabella24[[#This Row],[IMPORTO VERSATO]]/SUMIF(DATI!$B:$B,Tabella24[[#This Row],[Cartella2]],DATI!$M:$M)*SUMIF(DATI!$B:$B,Tabella24[[#This Row],[Cartella2]],DATI!$K:$K),"")</f>
        <v/>
      </c>
    </row>
    <row r="177" spans="2:15" x14ac:dyDescent="0.45">
      <c r="B177" s="27"/>
      <c r="C177" s="140" t="e">
        <f>+IF(Tabella24[[#This Row],[INS CARTELLA]]="",C176,+VLOOKUP(Tabella24[[#This Row],[INS CARTELLA]],Tabella1[[NUMERO CARTELLA]:[IMPOSTE]],1,0))</f>
        <v>#N/A</v>
      </c>
      <c r="D177" s="1"/>
      <c r="E177" s="15"/>
      <c r="F177" s="16"/>
      <c r="G177" s="14" t="str">
        <f>+IFERROR(+Tabella24[[#This Row],[IMPORTO VERSATO]]/SUMIF(DATI!B:B,Tabella24[[#This Row],[Cartella2]],DATI!M:M)*SUMIF(DATI!B:B,Tabella24[[#This Row],[Cartella2]],DATI!E:E),"")</f>
        <v/>
      </c>
      <c r="H177" s="14" t="str">
        <f>+IFERROR(+Tabella24[[#This Row],[IMPORTO VERSATO]]/SUMIF(DATI!$B:$B,Tabella24[[#This Row],[Cartella2]],DATI!$M:$M)*SUMIF(DATI!$B:$B,Tabella24[[#This Row],[Cartella2]],DATI!$F:$F),"")</f>
        <v/>
      </c>
      <c r="I177" s="19" t="str">
        <f>+IFERROR(+Tabella24[[#This Row],[IMPORTO VERSATO]]/SUMIF(DATI!$B:$B,Tabella24[[#This Row],[Cartella2]],DATI!$M:$M)*SUMIF(DATI!$B:$B,Tabella24[[#This Row],[Cartella2]],DATI!$G:$G),"")</f>
        <v/>
      </c>
      <c r="J177" s="19" t="str">
        <f>+IFERROR(+Tabella24[[#This Row],[IMPORTO VERSATO]]/SUMIF(DATI!$B:$B,Tabella24[[#This Row],[Cartella2]],DATI!$M:$M)*SUMIF(DATI!$B:$B,Tabella24[[#This Row],[Cartella2]],DATI!$H:$H),"")</f>
        <v/>
      </c>
      <c r="K177" s="19" t="str">
        <f>+IFERROR(+Tabella24[[#This Row],[IMPORTO VERSATO]]/SUMIF(DATI!$B:$B,Tabella24[[#This Row],[Cartella2]],DATI!$M:$M)*SUMIF(DATI!$B:$B,Tabella24[[#This Row],[Cartella2]],DATI!$I:$I),"")</f>
        <v/>
      </c>
      <c r="L177" s="19" t="str">
        <f>+IFERROR(+Tabella24[[#This Row],[IMPORTO VERSATO]]/SUMIF(DATI!$B:$B,Tabella24[[#This Row],[Cartella2]],DATI!$M:$M)*SUMIF(DATI!$B:$B,Tabella24[[#This Row],[Cartella2]],DATI!$J:$J),"")</f>
        <v/>
      </c>
      <c r="M177" s="14" t="str">
        <f>+IFERROR(+Tabella24[[#This Row],[IMPORTO VERSATO]]/SUMIF(DATI!$B:$B,Tabella24[[#This Row],[Cartella2]],DATI!$M:$M)*SUMIF(DATI!$B:$B,Tabella24[[#This Row],[Cartella2]],DATI!$L:$L),"")</f>
        <v/>
      </c>
      <c r="N177" s="6" t="str">
        <f>+IF(COUNTIF($C$17:C177,Tabella24[[#This Row],[Cartella2]])=1,"X","")</f>
        <v/>
      </c>
      <c r="O177" s="14" t="str">
        <f>+IFERROR(+Tabella24[[#This Row],[IMPORTO VERSATO]]/SUMIF(DATI!$B:$B,Tabella24[[#This Row],[Cartella2]],DATI!$M:$M)*SUMIF(DATI!$B:$B,Tabella24[[#This Row],[Cartella2]],DATI!$K:$K),"")</f>
        <v/>
      </c>
    </row>
    <row r="178" spans="2:15" x14ac:dyDescent="0.45">
      <c r="B178" s="27"/>
      <c r="C178" s="140" t="e">
        <f>+IF(Tabella24[[#This Row],[INS CARTELLA]]="",C177,+VLOOKUP(Tabella24[[#This Row],[INS CARTELLA]],Tabella1[[NUMERO CARTELLA]:[IMPOSTE]],1,0))</f>
        <v>#N/A</v>
      </c>
      <c r="D178" s="1"/>
      <c r="E178" s="15"/>
      <c r="F178" s="16"/>
      <c r="G178" s="14" t="str">
        <f>+IFERROR(+Tabella24[[#This Row],[IMPORTO VERSATO]]/SUMIF(DATI!B:B,Tabella24[[#This Row],[Cartella2]],DATI!M:M)*SUMIF(DATI!B:B,Tabella24[[#This Row],[Cartella2]],DATI!E:E),"")</f>
        <v/>
      </c>
      <c r="H178" s="14" t="str">
        <f>+IFERROR(+Tabella24[[#This Row],[IMPORTO VERSATO]]/SUMIF(DATI!$B:$B,Tabella24[[#This Row],[Cartella2]],DATI!$M:$M)*SUMIF(DATI!$B:$B,Tabella24[[#This Row],[Cartella2]],DATI!$F:$F),"")</f>
        <v/>
      </c>
      <c r="I178" s="19" t="str">
        <f>+IFERROR(+Tabella24[[#This Row],[IMPORTO VERSATO]]/SUMIF(DATI!$B:$B,Tabella24[[#This Row],[Cartella2]],DATI!$M:$M)*SUMIF(DATI!$B:$B,Tabella24[[#This Row],[Cartella2]],DATI!$G:$G),"")</f>
        <v/>
      </c>
      <c r="J178" s="19" t="str">
        <f>+IFERROR(+Tabella24[[#This Row],[IMPORTO VERSATO]]/SUMIF(DATI!$B:$B,Tabella24[[#This Row],[Cartella2]],DATI!$M:$M)*SUMIF(DATI!$B:$B,Tabella24[[#This Row],[Cartella2]],DATI!$H:$H),"")</f>
        <v/>
      </c>
      <c r="K178" s="19" t="str">
        <f>+IFERROR(+Tabella24[[#This Row],[IMPORTO VERSATO]]/SUMIF(DATI!$B:$B,Tabella24[[#This Row],[Cartella2]],DATI!$M:$M)*SUMIF(DATI!$B:$B,Tabella24[[#This Row],[Cartella2]],DATI!$I:$I),"")</f>
        <v/>
      </c>
      <c r="L178" s="19" t="str">
        <f>+IFERROR(+Tabella24[[#This Row],[IMPORTO VERSATO]]/SUMIF(DATI!$B:$B,Tabella24[[#This Row],[Cartella2]],DATI!$M:$M)*SUMIF(DATI!$B:$B,Tabella24[[#This Row],[Cartella2]],DATI!$J:$J),"")</f>
        <v/>
      </c>
      <c r="M178" s="14" t="str">
        <f>+IFERROR(+Tabella24[[#This Row],[IMPORTO VERSATO]]/SUMIF(DATI!$B:$B,Tabella24[[#This Row],[Cartella2]],DATI!$M:$M)*SUMIF(DATI!$B:$B,Tabella24[[#This Row],[Cartella2]],DATI!$L:$L),"")</f>
        <v/>
      </c>
      <c r="N178" s="6" t="str">
        <f>+IF(COUNTIF($C$17:C178,Tabella24[[#This Row],[Cartella2]])=1,"X","")</f>
        <v/>
      </c>
      <c r="O178" s="14" t="str">
        <f>+IFERROR(+Tabella24[[#This Row],[IMPORTO VERSATO]]/SUMIF(DATI!$B:$B,Tabella24[[#This Row],[Cartella2]],DATI!$M:$M)*SUMIF(DATI!$B:$B,Tabella24[[#This Row],[Cartella2]],DATI!$K:$K),"")</f>
        <v/>
      </c>
    </row>
    <row r="179" spans="2:15" x14ac:dyDescent="0.45">
      <c r="B179" s="27"/>
      <c r="C179" s="140" t="e">
        <f>+IF(Tabella24[[#This Row],[INS CARTELLA]]="",C178,+VLOOKUP(Tabella24[[#This Row],[INS CARTELLA]],Tabella1[[NUMERO CARTELLA]:[IMPOSTE]],1,0))</f>
        <v>#N/A</v>
      </c>
      <c r="D179" s="1"/>
      <c r="E179" s="15"/>
      <c r="F179" s="16"/>
      <c r="G179" s="14" t="str">
        <f>+IFERROR(+Tabella24[[#This Row],[IMPORTO VERSATO]]/SUMIF(DATI!B:B,Tabella24[[#This Row],[Cartella2]],DATI!M:M)*SUMIF(DATI!B:B,Tabella24[[#This Row],[Cartella2]],DATI!E:E),"")</f>
        <v/>
      </c>
      <c r="H179" s="14" t="str">
        <f>+IFERROR(+Tabella24[[#This Row],[IMPORTO VERSATO]]/SUMIF(DATI!$B:$B,Tabella24[[#This Row],[Cartella2]],DATI!$M:$M)*SUMIF(DATI!$B:$B,Tabella24[[#This Row],[Cartella2]],DATI!$F:$F),"")</f>
        <v/>
      </c>
      <c r="I179" s="19" t="str">
        <f>+IFERROR(+Tabella24[[#This Row],[IMPORTO VERSATO]]/SUMIF(DATI!$B:$B,Tabella24[[#This Row],[Cartella2]],DATI!$M:$M)*SUMIF(DATI!$B:$B,Tabella24[[#This Row],[Cartella2]],DATI!$G:$G),"")</f>
        <v/>
      </c>
      <c r="J179" s="19" t="str">
        <f>+IFERROR(+Tabella24[[#This Row],[IMPORTO VERSATO]]/SUMIF(DATI!$B:$B,Tabella24[[#This Row],[Cartella2]],DATI!$M:$M)*SUMIF(DATI!$B:$B,Tabella24[[#This Row],[Cartella2]],DATI!$H:$H),"")</f>
        <v/>
      </c>
      <c r="K179" s="19" t="str">
        <f>+IFERROR(+Tabella24[[#This Row],[IMPORTO VERSATO]]/SUMIF(DATI!$B:$B,Tabella24[[#This Row],[Cartella2]],DATI!$M:$M)*SUMIF(DATI!$B:$B,Tabella24[[#This Row],[Cartella2]],DATI!$I:$I),"")</f>
        <v/>
      </c>
      <c r="L179" s="19" t="str">
        <f>+IFERROR(+Tabella24[[#This Row],[IMPORTO VERSATO]]/SUMIF(DATI!$B:$B,Tabella24[[#This Row],[Cartella2]],DATI!$M:$M)*SUMIF(DATI!$B:$B,Tabella24[[#This Row],[Cartella2]],DATI!$J:$J),"")</f>
        <v/>
      </c>
      <c r="M179" s="14" t="str">
        <f>+IFERROR(+Tabella24[[#This Row],[IMPORTO VERSATO]]/SUMIF(DATI!$B:$B,Tabella24[[#This Row],[Cartella2]],DATI!$M:$M)*SUMIF(DATI!$B:$B,Tabella24[[#This Row],[Cartella2]],DATI!$L:$L),"")</f>
        <v/>
      </c>
      <c r="N179" s="6" t="str">
        <f>+IF(COUNTIF($C$17:C179,Tabella24[[#This Row],[Cartella2]])=1,"X","")</f>
        <v/>
      </c>
      <c r="O179" s="14" t="str">
        <f>+IFERROR(+Tabella24[[#This Row],[IMPORTO VERSATO]]/SUMIF(DATI!$B:$B,Tabella24[[#This Row],[Cartella2]],DATI!$M:$M)*SUMIF(DATI!$B:$B,Tabella24[[#This Row],[Cartella2]],DATI!$K:$K),"")</f>
        <v/>
      </c>
    </row>
    <row r="180" spans="2:15" x14ac:dyDescent="0.45">
      <c r="B180" s="27"/>
      <c r="C180" s="140" t="e">
        <f>+IF(Tabella24[[#This Row],[INS CARTELLA]]="",C179,+VLOOKUP(Tabella24[[#This Row],[INS CARTELLA]],Tabella1[[NUMERO CARTELLA]:[IMPOSTE]],1,0))</f>
        <v>#N/A</v>
      </c>
      <c r="D180" s="1"/>
      <c r="E180" s="15"/>
      <c r="F180" s="16"/>
      <c r="G180" s="14" t="str">
        <f>+IFERROR(+Tabella24[[#This Row],[IMPORTO VERSATO]]/SUMIF(DATI!B:B,Tabella24[[#This Row],[Cartella2]],DATI!M:M)*SUMIF(DATI!B:B,Tabella24[[#This Row],[Cartella2]],DATI!E:E),"")</f>
        <v/>
      </c>
      <c r="H180" s="14" t="str">
        <f>+IFERROR(+Tabella24[[#This Row],[IMPORTO VERSATO]]/SUMIF(DATI!$B:$B,Tabella24[[#This Row],[Cartella2]],DATI!$M:$M)*SUMIF(DATI!$B:$B,Tabella24[[#This Row],[Cartella2]],DATI!$F:$F),"")</f>
        <v/>
      </c>
      <c r="I180" s="19" t="str">
        <f>+IFERROR(+Tabella24[[#This Row],[IMPORTO VERSATO]]/SUMIF(DATI!$B:$B,Tabella24[[#This Row],[Cartella2]],DATI!$M:$M)*SUMIF(DATI!$B:$B,Tabella24[[#This Row],[Cartella2]],DATI!$G:$G),"")</f>
        <v/>
      </c>
      <c r="J180" s="19" t="str">
        <f>+IFERROR(+Tabella24[[#This Row],[IMPORTO VERSATO]]/SUMIF(DATI!$B:$B,Tabella24[[#This Row],[Cartella2]],DATI!$M:$M)*SUMIF(DATI!$B:$B,Tabella24[[#This Row],[Cartella2]],DATI!$H:$H),"")</f>
        <v/>
      </c>
      <c r="K180" s="19" t="str">
        <f>+IFERROR(+Tabella24[[#This Row],[IMPORTO VERSATO]]/SUMIF(DATI!$B:$B,Tabella24[[#This Row],[Cartella2]],DATI!$M:$M)*SUMIF(DATI!$B:$B,Tabella24[[#This Row],[Cartella2]],DATI!$I:$I),"")</f>
        <v/>
      </c>
      <c r="L180" s="19" t="str">
        <f>+IFERROR(+Tabella24[[#This Row],[IMPORTO VERSATO]]/SUMIF(DATI!$B:$B,Tabella24[[#This Row],[Cartella2]],DATI!$M:$M)*SUMIF(DATI!$B:$B,Tabella24[[#This Row],[Cartella2]],DATI!$J:$J),"")</f>
        <v/>
      </c>
      <c r="M180" s="14" t="str">
        <f>+IFERROR(+Tabella24[[#This Row],[IMPORTO VERSATO]]/SUMIF(DATI!$B:$B,Tabella24[[#This Row],[Cartella2]],DATI!$M:$M)*SUMIF(DATI!$B:$B,Tabella24[[#This Row],[Cartella2]],DATI!$L:$L),"")</f>
        <v/>
      </c>
      <c r="N180" s="6" t="str">
        <f>+IF(COUNTIF($C$17:C180,Tabella24[[#This Row],[Cartella2]])=1,"X","")</f>
        <v/>
      </c>
      <c r="O180" s="14" t="str">
        <f>+IFERROR(+Tabella24[[#This Row],[IMPORTO VERSATO]]/SUMIF(DATI!$B:$B,Tabella24[[#This Row],[Cartella2]],DATI!$M:$M)*SUMIF(DATI!$B:$B,Tabella24[[#This Row],[Cartella2]],DATI!$K:$K),"")</f>
        <v/>
      </c>
    </row>
    <row r="181" spans="2:15" x14ac:dyDescent="0.45">
      <c r="B181" s="27"/>
      <c r="C181" s="140" t="e">
        <f>+IF(Tabella24[[#This Row],[INS CARTELLA]]="",C180,+VLOOKUP(Tabella24[[#This Row],[INS CARTELLA]],Tabella1[[NUMERO CARTELLA]:[IMPOSTE]],1,0))</f>
        <v>#N/A</v>
      </c>
      <c r="D181" s="1"/>
      <c r="E181" s="15"/>
      <c r="F181" s="16"/>
      <c r="G181" s="14" t="str">
        <f>+IFERROR(+Tabella24[[#This Row],[IMPORTO VERSATO]]/SUMIF(DATI!B:B,Tabella24[[#This Row],[Cartella2]],DATI!M:M)*SUMIF(DATI!B:B,Tabella24[[#This Row],[Cartella2]],DATI!E:E),"")</f>
        <v/>
      </c>
      <c r="H181" s="14" t="str">
        <f>+IFERROR(+Tabella24[[#This Row],[IMPORTO VERSATO]]/SUMIF(DATI!$B:$B,Tabella24[[#This Row],[Cartella2]],DATI!$M:$M)*SUMIF(DATI!$B:$B,Tabella24[[#This Row],[Cartella2]],DATI!$F:$F),"")</f>
        <v/>
      </c>
      <c r="I181" s="19" t="str">
        <f>+IFERROR(+Tabella24[[#This Row],[IMPORTO VERSATO]]/SUMIF(DATI!$B:$B,Tabella24[[#This Row],[Cartella2]],DATI!$M:$M)*SUMIF(DATI!$B:$B,Tabella24[[#This Row],[Cartella2]],DATI!$G:$G),"")</f>
        <v/>
      </c>
      <c r="J181" s="19" t="str">
        <f>+IFERROR(+Tabella24[[#This Row],[IMPORTO VERSATO]]/SUMIF(DATI!$B:$B,Tabella24[[#This Row],[Cartella2]],DATI!$M:$M)*SUMIF(DATI!$B:$B,Tabella24[[#This Row],[Cartella2]],DATI!$H:$H),"")</f>
        <v/>
      </c>
      <c r="K181" s="19" t="str">
        <f>+IFERROR(+Tabella24[[#This Row],[IMPORTO VERSATO]]/SUMIF(DATI!$B:$B,Tabella24[[#This Row],[Cartella2]],DATI!$M:$M)*SUMIF(DATI!$B:$B,Tabella24[[#This Row],[Cartella2]],DATI!$I:$I),"")</f>
        <v/>
      </c>
      <c r="L181" s="19" t="str">
        <f>+IFERROR(+Tabella24[[#This Row],[IMPORTO VERSATO]]/SUMIF(DATI!$B:$B,Tabella24[[#This Row],[Cartella2]],DATI!$M:$M)*SUMIF(DATI!$B:$B,Tabella24[[#This Row],[Cartella2]],DATI!$J:$J),"")</f>
        <v/>
      </c>
      <c r="M181" s="14" t="str">
        <f>+IFERROR(+Tabella24[[#This Row],[IMPORTO VERSATO]]/SUMIF(DATI!$B:$B,Tabella24[[#This Row],[Cartella2]],DATI!$M:$M)*SUMIF(DATI!$B:$B,Tabella24[[#This Row],[Cartella2]],DATI!$L:$L),"")</f>
        <v/>
      </c>
      <c r="N181" s="6" t="str">
        <f>+IF(COUNTIF($C$17:C181,Tabella24[[#This Row],[Cartella2]])=1,"X","")</f>
        <v/>
      </c>
      <c r="O181" s="14" t="str">
        <f>+IFERROR(+Tabella24[[#This Row],[IMPORTO VERSATO]]/SUMIF(DATI!$B:$B,Tabella24[[#This Row],[Cartella2]],DATI!$M:$M)*SUMIF(DATI!$B:$B,Tabella24[[#This Row],[Cartella2]],DATI!$K:$K),"")</f>
        <v/>
      </c>
    </row>
    <row r="182" spans="2:15" x14ac:dyDescent="0.45">
      <c r="B182" s="27"/>
      <c r="C182" s="140" t="e">
        <f>+IF(Tabella24[[#This Row],[INS CARTELLA]]="",C181,+VLOOKUP(Tabella24[[#This Row],[INS CARTELLA]],Tabella1[[NUMERO CARTELLA]:[IMPOSTE]],1,0))</f>
        <v>#N/A</v>
      </c>
      <c r="D182" s="1"/>
      <c r="E182" s="15"/>
      <c r="F182" s="16"/>
      <c r="G182" s="14" t="str">
        <f>+IFERROR(+Tabella24[[#This Row],[IMPORTO VERSATO]]/SUMIF(DATI!B:B,Tabella24[[#This Row],[Cartella2]],DATI!M:M)*SUMIF(DATI!B:B,Tabella24[[#This Row],[Cartella2]],DATI!E:E),"")</f>
        <v/>
      </c>
      <c r="H182" s="14" t="str">
        <f>+IFERROR(+Tabella24[[#This Row],[IMPORTO VERSATO]]/SUMIF(DATI!$B:$B,Tabella24[[#This Row],[Cartella2]],DATI!$M:$M)*SUMIF(DATI!$B:$B,Tabella24[[#This Row],[Cartella2]],DATI!$F:$F),"")</f>
        <v/>
      </c>
      <c r="I182" s="19" t="str">
        <f>+IFERROR(+Tabella24[[#This Row],[IMPORTO VERSATO]]/SUMIF(DATI!$B:$B,Tabella24[[#This Row],[Cartella2]],DATI!$M:$M)*SUMIF(DATI!$B:$B,Tabella24[[#This Row],[Cartella2]],DATI!$G:$G),"")</f>
        <v/>
      </c>
      <c r="J182" s="19" t="str">
        <f>+IFERROR(+Tabella24[[#This Row],[IMPORTO VERSATO]]/SUMIF(DATI!$B:$B,Tabella24[[#This Row],[Cartella2]],DATI!$M:$M)*SUMIF(DATI!$B:$B,Tabella24[[#This Row],[Cartella2]],DATI!$H:$H),"")</f>
        <v/>
      </c>
      <c r="K182" s="19" t="str">
        <f>+IFERROR(+Tabella24[[#This Row],[IMPORTO VERSATO]]/SUMIF(DATI!$B:$B,Tabella24[[#This Row],[Cartella2]],DATI!$M:$M)*SUMIF(DATI!$B:$B,Tabella24[[#This Row],[Cartella2]],DATI!$I:$I),"")</f>
        <v/>
      </c>
      <c r="L182" s="19" t="str">
        <f>+IFERROR(+Tabella24[[#This Row],[IMPORTO VERSATO]]/SUMIF(DATI!$B:$B,Tabella24[[#This Row],[Cartella2]],DATI!$M:$M)*SUMIF(DATI!$B:$B,Tabella24[[#This Row],[Cartella2]],DATI!$J:$J),"")</f>
        <v/>
      </c>
      <c r="M182" s="14" t="str">
        <f>+IFERROR(+Tabella24[[#This Row],[IMPORTO VERSATO]]/SUMIF(DATI!$B:$B,Tabella24[[#This Row],[Cartella2]],DATI!$M:$M)*SUMIF(DATI!$B:$B,Tabella24[[#This Row],[Cartella2]],DATI!$L:$L),"")</f>
        <v/>
      </c>
      <c r="N182" s="6" t="str">
        <f>+IF(COUNTIF($C$17:C182,Tabella24[[#This Row],[Cartella2]])=1,"X","")</f>
        <v/>
      </c>
      <c r="O182" s="14" t="str">
        <f>+IFERROR(+Tabella24[[#This Row],[IMPORTO VERSATO]]/SUMIF(DATI!$B:$B,Tabella24[[#This Row],[Cartella2]],DATI!$M:$M)*SUMIF(DATI!$B:$B,Tabella24[[#This Row],[Cartella2]],DATI!$K:$K),"")</f>
        <v/>
      </c>
    </row>
    <row r="183" spans="2:15" x14ac:dyDescent="0.45">
      <c r="B183" s="27"/>
      <c r="C183" s="140" t="e">
        <f>+IF(Tabella24[[#This Row],[INS CARTELLA]]="",C182,+VLOOKUP(Tabella24[[#This Row],[INS CARTELLA]],Tabella1[[NUMERO CARTELLA]:[IMPOSTE]],1,0))</f>
        <v>#N/A</v>
      </c>
      <c r="D183" s="1"/>
      <c r="E183" s="15"/>
      <c r="F183" s="16"/>
      <c r="G183" s="14" t="str">
        <f>+IFERROR(+Tabella24[[#This Row],[IMPORTO VERSATO]]/SUMIF(DATI!B:B,Tabella24[[#This Row],[Cartella2]],DATI!M:M)*SUMIF(DATI!B:B,Tabella24[[#This Row],[Cartella2]],DATI!E:E),"")</f>
        <v/>
      </c>
      <c r="H183" s="14" t="str">
        <f>+IFERROR(+Tabella24[[#This Row],[IMPORTO VERSATO]]/SUMIF(DATI!$B:$B,Tabella24[[#This Row],[Cartella2]],DATI!$M:$M)*SUMIF(DATI!$B:$B,Tabella24[[#This Row],[Cartella2]],DATI!$F:$F),"")</f>
        <v/>
      </c>
      <c r="I183" s="19" t="str">
        <f>+IFERROR(+Tabella24[[#This Row],[IMPORTO VERSATO]]/SUMIF(DATI!$B:$B,Tabella24[[#This Row],[Cartella2]],DATI!$M:$M)*SUMIF(DATI!$B:$B,Tabella24[[#This Row],[Cartella2]],DATI!$G:$G),"")</f>
        <v/>
      </c>
      <c r="J183" s="19" t="str">
        <f>+IFERROR(+Tabella24[[#This Row],[IMPORTO VERSATO]]/SUMIF(DATI!$B:$B,Tabella24[[#This Row],[Cartella2]],DATI!$M:$M)*SUMIF(DATI!$B:$B,Tabella24[[#This Row],[Cartella2]],DATI!$H:$H),"")</f>
        <v/>
      </c>
      <c r="K183" s="19" t="str">
        <f>+IFERROR(+Tabella24[[#This Row],[IMPORTO VERSATO]]/SUMIF(DATI!$B:$B,Tabella24[[#This Row],[Cartella2]],DATI!$M:$M)*SUMIF(DATI!$B:$B,Tabella24[[#This Row],[Cartella2]],DATI!$I:$I),"")</f>
        <v/>
      </c>
      <c r="L183" s="19" t="str">
        <f>+IFERROR(+Tabella24[[#This Row],[IMPORTO VERSATO]]/SUMIF(DATI!$B:$B,Tabella24[[#This Row],[Cartella2]],DATI!$M:$M)*SUMIF(DATI!$B:$B,Tabella24[[#This Row],[Cartella2]],DATI!$J:$J),"")</f>
        <v/>
      </c>
      <c r="M183" s="14" t="str">
        <f>+IFERROR(+Tabella24[[#This Row],[IMPORTO VERSATO]]/SUMIF(DATI!$B:$B,Tabella24[[#This Row],[Cartella2]],DATI!$M:$M)*SUMIF(DATI!$B:$B,Tabella24[[#This Row],[Cartella2]],DATI!$L:$L),"")</f>
        <v/>
      </c>
      <c r="N183" s="6" t="str">
        <f>+IF(COUNTIF($C$17:C183,Tabella24[[#This Row],[Cartella2]])=1,"X","")</f>
        <v/>
      </c>
      <c r="O183" s="14" t="str">
        <f>+IFERROR(+Tabella24[[#This Row],[IMPORTO VERSATO]]/SUMIF(DATI!$B:$B,Tabella24[[#This Row],[Cartella2]],DATI!$M:$M)*SUMIF(DATI!$B:$B,Tabella24[[#This Row],[Cartella2]],DATI!$K:$K),"")</f>
        <v/>
      </c>
    </row>
    <row r="184" spans="2:15" x14ac:dyDescent="0.45">
      <c r="B184" s="27"/>
      <c r="C184" s="140" t="e">
        <f>+IF(Tabella24[[#This Row],[INS CARTELLA]]="",C183,+VLOOKUP(Tabella24[[#This Row],[INS CARTELLA]],Tabella1[[NUMERO CARTELLA]:[IMPOSTE]],1,0))</f>
        <v>#N/A</v>
      </c>
      <c r="D184" s="1"/>
      <c r="E184" s="15"/>
      <c r="F184" s="16"/>
      <c r="G184" s="14" t="str">
        <f>+IFERROR(+Tabella24[[#This Row],[IMPORTO VERSATO]]/SUMIF(DATI!B:B,Tabella24[[#This Row],[Cartella2]],DATI!M:M)*SUMIF(DATI!B:B,Tabella24[[#This Row],[Cartella2]],DATI!E:E),"")</f>
        <v/>
      </c>
      <c r="H184" s="14" t="str">
        <f>+IFERROR(+Tabella24[[#This Row],[IMPORTO VERSATO]]/SUMIF(DATI!$B:$B,Tabella24[[#This Row],[Cartella2]],DATI!$M:$M)*SUMIF(DATI!$B:$B,Tabella24[[#This Row],[Cartella2]],DATI!$F:$F),"")</f>
        <v/>
      </c>
      <c r="I184" s="19" t="str">
        <f>+IFERROR(+Tabella24[[#This Row],[IMPORTO VERSATO]]/SUMIF(DATI!$B:$B,Tabella24[[#This Row],[Cartella2]],DATI!$M:$M)*SUMIF(DATI!$B:$B,Tabella24[[#This Row],[Cartella2]],DATI!$G:$G),"")</f>
        <v/>
      </c>
      <c r="J184" s="19" t="str">
        <f>+IFERROR(+Tabella24[[#This Row],[IMPORTO VERSATO]]/SUMIF(DATI!$B:$B,Tabella24[[#This Row],[Cartella2]],DATI!$M:$M)*SUMIF(DATI!$B:$B,Tabella24[[#This Row],[Cartella2]],DATI!$H:$H),"")</f>
        <v/>
      </c>
      <c r="K184" s="19" t="str">
        <f>+IFERROR(+Tabella24[[#This Row],[IMPORTO VERSATO]]/SUMIF(DATI!$B:$B,Tabella24[[#This Row],[Cartella2]],DATI!$M:$M)*SUMIF(DATI!$B:$B,Tabella24[[#This Row],[Cartella2]],DATI!$I:$I),"")</f>
        <v/>
      </c>
      <c r="L184" s="19" t="str">
        <f>+IFERROR(+Tabella24[[#This Row],[IMPORTO VERSATO]]/SUMIF(DATI!$B:$B,Tabella24[[#This Row],[Cartella2]],DATI!$M:$M)*SUMIF(DATI!$B:$B,Tabella24[[#This Row],[Cartella2]],DATI!$J:$J),"")</f>
        <v/>
      </c>
      <c r="M184" s="14" t="str">
        <f>+IFERROR(+Tabella24[[#This Row],[IMPORTO VERSATO]]/SUMIF(DATI!$B:$B,Tabella24[[#This Row],[Cartella2]],DATI!$M:$M)*SUMIF(DATI!$B:$B,Tabella24[[#This Row],[Cartella2]],DATI!$L:$L),"")</f>
        <v/>
      </c>
      <c r="N184" s="6" t="str">
        <f>+IF(COUNTIF($C$17:C184,Tabella24[[#This Row],[Cartella2]])=1,"X","")</f>
        <v/>
      </c>
      <c r="O184" s="14" t="str">
        <f>+IFERROR(+Tabella24[[#This Row],[IMPORTO VERSATO]]/SUMIF(DATI!$B:$B,Tabella24[[#This Row],[Cartella2]],DATI!$M:$M)*SUMIF(DATI!$B:$B,Tabella24[[#This Row],[Cartella2]],DATI!$K:$K),"")</f>
        <v/>
      </c>
    </row>
    <row r="185" spans="2:15" x14ac:dyDescent="0.45">
      <c r="B185" s="27"/>
      <c r="C185" s="140" t="e">
        <f>+IF(Tabella24[[#This Row],[INS CARTELLA]]="",C184,+VLOOKUP(Tabella24[[#This Row],[INS CARTELLA]],Tabella1[[NUMERO CARTELLA]:[IMPOSTE]],1,0))</f>
        <v>#N/A</v>
      </c>
      <c r="D185" s="1"/>
      <c r="E185" s="15"/>
      <c r="F185" s="16"/>
      <c r="G185" s="14" t="str">
        <f>+IFERROR(+Tabella24[[#This Row],[IMPORTO VERSATO]]/SUMIF(DATI!B:B,Tabella24[[#This Row],[Cartella2]],DATI!M:M)*SUMIF(DATI!B:B,Tabella24[[#This Row],[Cartella2]],DATI!E:E),"")</f>
        <v/>
      </c>
      <c r="H185" s="14" t="str">
        <f>+IFERROR(+Tabella24[[#This Row],[IMPORTO VERSATO]]/SUMIF(DATI!$B:$B,Tabella24[[#This Row],[Cartella2]],DATI!$M:$M)*SUMIF(DATI!$B:$B,Tabella24[[#This Row],[Cartella2]],DATI!$F:$F),"")</f>
        <v/>
      </c>
      <c r="I185" s="19" t="str">
        <f>+IFERROR(+Tabella24[[#This Row],[IMPORTO VERSATO]]/SUMIF(DATI!$B:$B,Tabella24[[#This Row],[Cartella2]],DATI!$M:$M)*SUMIF(DATI!$B:$B,Tabella24[[#This Row],[Cartella2]],DATI!$G:$G),"")</f>
        <v/>
      </c>
      <c r="J185" s="19" t="str">
        <f>+IFERROR(+Tabella24[[#This Row],[IMPORTO VERSATO]]/SUMIF(DATI!$B:$B,Tabella24[[#This Row],[Cartella2]],DATI!$M:$M)*SUMIF(DATI!$B:$B,Tabella24[[#This Row],[Cartella2]],DATI!$H:$H),"")</f>
        <v/>
      </c>
      <c r="K185" s="19" t="str">
        <f>+IFERROR(+Tabella24[[#This Row],[IMPORTO VERSATO]]/SUMIF(DATI!$B:$B,Tabella24[[#This Row],[Cartella2]],DATI!$M:$M)*SUMIF(DATI!$B:$B,Tabella24[[#This Row],[Cartella2]],DATI!$I:$I),"")</f>
        <v/>
      </c>
      <c r="L185" s="19" t="str">
        <f>+IFERROR(+Tabella24[[#This Row],[IMPORTO VERSATO]]/SUMIF(DATI!$B:$B,Tabella24[[#This Row],[Cartella2]],DATI!$M:$M)*SUMIF(DATI!$B:$B,Tabella24[[#This Row],[Cartella2]],DATI!$J:$J),"")</f>
        <v/>
      </c>
      <c r="M185" s="14" t="str">
        <f>+IFERROR(+Tabella24[[#This Row],[IMPORTO VERSATO]]/SUMIF(DATI!$B:$B,Tabella24[[#This Row],[Cartella2]],DATI!$M:$M)*SUMIF(DATI!$B:$B,Tabella24[[#This Row],[Cartella2]],DATI!$L:$L),"")</f>
        <v/>
      </c>
      <c r="N185" s="6" t="str">
        <f>+IF(COUNTIF($C$17:C185,Tabella24[[#This Row],[Cartella2]])=1,"X","")</f>
        <v/>
      </c>
      <c r="O185" s="14" t="str">
        <f>+IFERROR(+Tabella24[[#This Row],[IMPORTO VERSATO]]/SUMIF(DATI!$B:$B,Tabella24[[#This Row],[Cartella2]],DATI!$M:$M)*SUMIF(DATI!$B:$B,Tabella24[[#This Row],[Cartella2]],DATI!$K:$K),"")</f>
        <v/>
      </c>
    </row>
    <row r="186" spans="2:15" x14ac:dyDescent="0.45">
      <c r="B186" s="27"/>
      <c r="C186" s="140" t="e">
        <f>+IF(Tabella24[[#This Row],[INS CARTELLA]]="",C185,+VLOOKUP(Tabella24[[#This Row],[INS CARTELLA]],Tabella1[[NUMERO CARTELLA]:[IMPOSTE]],1,0))</f>
        <v>#N/A</v>
      </c>
      <c r="D186" s="1"/>
      <c r="E186" s="15"/>
      <c r="F186" s="16"/>
      <c r="G186" s="14" t="str">
        <f>+IFERROR(+Tabella24[[#This Row],[IMPORTO VERSATO]]/SUMIF(DATI!B:B,Tabella24[[#This Row],[Cartella2]],DATI!M:M)*SUMIF(DATI!B:B,Tabella24[[#This Row],[Cartella2]],DATI!E:E),"")</f>
        <v/>
      </c>
      <c r="H186" s="14" t="str">
        <f>+IFERROR(+Tabella24[[#This Row],[IMPORTO VERSATO]]/SUMIF(DATI!$B:$B,Tabella24[[#This Row],[Cartella2]],DATI!$M:$M)*SUMIF(DATI!$B:$B,Tabella24[[#This Row],[Cartella2]],DATI!$F:$F),"")</f>
        <v/>
      </c>
      <c r="I186" s="19" t="str">
        <f>+IFERROR(+Tabella24[[#This Row],[IMPORTO VERSATO]]/SUMIF(DATI!$B:$B,Tabella24[[#This Row],[Cartella2]],DATI!$M:$M)*SUMIF(DATI!$B:$B,Tabella24[[#This Row],[Cartella2]],DATI!$G:$G),"")</f>
        <v/>
      </c>
      <c r="J186" s="19" t="str">
        <f>+IFERROR(+Tabella24[[#This Row],[IMPORTO VERSATO]]/SUMIF(DATI!$B:$B,Tabella24[[#This Row],[Cartella2]],DATI!$M:$M)*SUMIF(DATI!$B:$B,Tabella24[[#This Row],[Cartella2]],DATI!$H:$H),"")</f>
        <v/>
      </c>
      <c r="K186" s="19" t="str">
        <f>+IFERROR(+Tabella24[[#This Row],[IMPORTO VERSATO]]/SUMIF(DATI!$B:$B,Tabella24[[#This Row],[Cartella2]],DATI!$M:$M)*SUMIF(DATI!$B:$B,Tabella24[[#This Row],[Cartella2]],DATI!$I:$I),"")</f>
        <v/>
      </c>
      <c r="L186" s="19" t="str">
        <f>+IFERROR(+Tabella24[[#This Row],[IMPORTO VERSATO]]/SUMIF(DATI!$B:$B,Tabella24[[#This Row],[Cartella2]],DATI!$M:$M)*SUMIF(DATI!$B:$B,Tabella24[[#This Row],[Cartella2]],DATI!$J:$J),"")</f>
        <v/>
      </c>
      <c r="M186" s="14" t="str">
        <f>+IFERROR(+Tabella24[[#This Row],[IMPORTO VERSATO]]/SUMIF(DATI!$B:$B,Tabella24[[#This Row],[Cartella2]],DATI!$M:$M)*SUMIF(DATI!$B:$B,Tabella24[[#This Row],[Cartella2]],DATI!$L:$L),"")</f>
        <v/>
      </c>
      <c r="N186" s="6" t="str">
        <f>+IF(COUNTIF($C$17:C186,Tabella24[[#This Row],[Cartella2]])=1,"X","")</f>
        <v/>
      </c>
      <c r="O186" s="14" t="str">
        <f>+IFERROR(+Tabella24[[#This Row],[IMPORTO VERSATO]]/SUMIF(DATI!$B:$B,Tabella24[[#This Row],[Cartella2]],DATI!$M:$M)*SUMIF(DATI!$B:$B,Tabella24[[#This Row],[Cartella2]],DATI!$K:$K),"")</f>
        <v/>
      </c>
    </row>
    <row r="187" spans="2:15" x14ac:dyDescent="0.45">
      <c r="B187" s="27"/>
      <c r="C187" s="140" t="e">
        <f>+IF(Tabella24[[#This Row],[INS CARTELLA]]="",C186,+VLOOKUP(Tabella24[[#This Row],[INS CARTELLA]],Tabella1[[NUMERO CARTELLA]:[IMPOSTE]],1,0))</f>
        <v>#N/A</v>
      </c>
      <c r="D187" s="1"/>
      <c r="E187" s="15"/>
      <c r="F187" s="16"/>
      <c r="G187" s="14" t="str">
        <f>+IFERROR(+Tabella24[[#This Row],[IMPORTO VERSATO]]/SUMIF(DATI!B:B,Tabella24[[#This Row],[Cartella2]],DATI!M:M)*SUMIF(DATI!B:B,Tabella24[[#This Row],[Cartella2]],DATI!E:E),"")</f>
        <v/>
      </c>
      <c r="H187" s="14" t="str">
        <f>+IFERROR(+Tabella24[[#This Row],[IMPORTO VERSATO]]/SUMIF(DATI!$B:$B,Tabella24[[#This Row],[Cartella2]],DATI!$M:$M)*SUMIF(DATI!$B:$B,Tabella24[[#This Row],[Cartella2]],DATI!$F:$F),"")</f>
        <v/>
      </c>
      <c r="I187" s="19" t="str">
        <f>+IFERROR(+Tabella24[[#This Row],[IMPORTO VERSATO]]/SUMIF(DATI!$B:$B,Tabella24[[#This Row],[Cartella2]],DATI!$M:$M)*SUMIF(DATI!$B:$B,Tabella24[[#This Row],[Cartella2]],DATI!$G:$G),"")</f>
        <v/>
      </c>
      <c r="J187" s="19" t="str">
        <f>+IFERROR(+Tabella24[[#This Row],[IMPORTO VERSATO]]/SUMIF(DATI!$B:$B,Tabella24[[#This Row],[Cartella2]],DATI!$M:$M)*SUMIF(DATI!$B:$B,Tabella24[[#This Row],[Cartella2]],DATI!$H:$H),"")</f>
        <v/>
      </c>
      <c r="K187" s="19" t="str">
        <f>+IFERROR(+Tabella24[[#This Row],[IMPORTO VERSATO]]/SUMIF(DATI!$B:$B,Tabella24[[#This Row],[Cartella2]],DATI!$M:$M)*SUMIF(DATI!$B:$B,Tabella24[[#This Row],[Cartella2]],DATI!$I:$I),"")</f>
        <v/>
      </c>
      <c r="L187" s="19" t="str">
        <f>+IFERROR(+Tabella24[[#This Row],[IMPORTO VERSATO]]/SUMIF(DATI!$B:$B,Tabella24[[#This Row],[Cartella2]],DATI!$M:$M)*SUMIF(DATI!$B:$B,Tabella24[[#This Row],[Cartella2]],DATI!$J:$J),"")</f>
        <v/>
      </c>
      <c r="M187" s="14" t="str">
        <f>+IFERROR(+Tabella24[[#This Row],[IMPORTO VERSATO]]/SUMIF(DATI!$B:$B,Tabella24[[#This Row],[Cartella2]],DATI!$M:$M)*SUMIF(DATI!$B:$B,Tabella24[[#This Row],[Cartella2]],DATI!$L:$L),"")</f>
        <v/>
      </c>
      <c r="N187" s="6" t="str">
        <f>+IF(COUNTIF($C$17:C187,Tabella24[[#This Row],[Cartella2]])=1,"X","")</f>
        <v/>
      </c>
      <c r="O187" s="14" t="str">
        <f>+IFERROR(+Tabella24[[#This Row],[IMPORTO VERSATO]]/SUMIF(DATI!$B:$B,Tabella24[[#This Row],[Cartella2]],DATI!$M:$M)*SUMIF(DATI!$B:$B,Tabella24[[#This Row],[Cartella2]],DATI!$K:$K),"")</f>
        <v/>
      </c>
    </row>
    <row r="188" spans="2:15" x14ac:dyDescent="0.45">
      <c r="B188" s="27"/>
      <c r="C188" s="140" t="e">
        <f>+IF(Tabella24[[#This Row],[INS CARTELLA]]="",C187,+VLOOKUP(Tabella24[[#This Row],[INS CARTELLA]],Tabella1[[NUMERO CARTELLA]:[IMPOSTE]],1,0))</f>
        <v>#N/A</v>
      </c>
      <c r="D188" s="1"/>
      <c r="E188" s="15"/>
      <c r="F188" s="16"/>
      <c r="G188" s="14" t="str">
        <f>+IFERROR(+Tabella24[[#This Row],[IMPORTO VERSATO]]/SUMIF(DATI!B:B,Tabella24[[#This Row],[Cartella2]],DATI!M:M)*SUMIF(DATI!B:B,Tabella24[[#This Row],[Cartella2]],DATI!E:E),"")</f>
        <v/>
      </c>
      <c r="H188" s="14" t="str">
        <f>+IFERROR(+Tabella24[[#This Row],[IMPORTO VERSATO]]/SUMIF(DATI!$B:$B,Tabella24[[#This Row],[Cartella2]],DATI!$M:$M)*SUMIF(DATI!$B:$B,Tabella24[[#This Row],[Cartella2]],DATI!$F:$F),"")</f>
        <v/>
      </c>
      <c r="I188" s="19" t="str">
        <f>+IFERROR(+Tabella24[[#This Row],[IMPORTO VERSATO]]/SUMIF(DATI!$B:$B,Tabella24[[#This Row],[Cartella2]],DATI!$M:$M)*SUMIF(DATI!$B:$B,Tabella24[[#This Row],[Cartella2]],DATI!$G:$G),"")</f>
        <v/>
      </c>
      <c r="J188" s="19" t="str">
        <f>+IFERROR(+Tabella24[[#This Row],[IMPORTO VERSATO]]/SUMIF(DATI!$B:$B,Tabella24[[#This Row],[Cartella2]],DATI!$M:$M)*SUMIF(DATI!$B:$B,Tabella24[[#This Row],[Cartella2]],DATI!$H:$H),"")</f>
        <v/>
      </c>
      <c r="K188" s="19" t="str">
        <f>+IFERROR(+Tabella24[[#This Row],[IMPORTO VERSATO]]/SUMIF(DATI!$B:$B,Tabella24[[#This Row],[Cartella2]],DATI!$M:$M)*SUMIF(DATI!$B:$B,Tabella24[[#This Row],[Cartella2]],DATI!$I:$I),"")</f>
        <v/>
      </c>
      <c r="L188" s="19" t="str">
        <f>+IFERROR(+Tabella24[[#This Row],[IMPORTO VERSATO]]/SUMIF(DATI!$B:$B,Tabella24[[#This Row],[Cartella2]],DATI!$M:$M)*SUMIF(DATI!$B:$B,Tabella24[[#This Row],[Cartella2]],DATI!$J:$J),"")</f>
        <v/>
      </c>
      <c r="M188" s="14" t="str">
        <f>+IFERROR(+Tabella24[[#This Row],[IMPORTO VERSATO]]/SUMIF(DATI!$B:$B,Tabella24[[#This Row],[Cartella2]],DATI!$M:$M)*SUMIF(DATI!$B:$B,Tabella24[[#This Row],[Cartella2]],DATI!$L:$L),"")</f>
        <v/>
      </c>
      <c r="N188" s="6" t="str">
        <f>+IF(COUNTIF($C$17:C188,Tabella24[[#This Row],[Cartella2]])=1,"X","")</f>
        <v/>
      </c>
      <c r="O188" s="14" t="str">
        <f>+IFERROR(+Tabella24[[#This Row],[IMPORTO VERSATO]]/SUMIF(DATI!$B:$B,Tabella24[[#This Row],[Cartella2]],DATI!$M:$M)*SUMIF(DATI!$B:$B,Tabella24[[#This Row],[Cartella2]],DATI!$K:$K),"")</f>
        <v/>
      </c>
    </row>
    <row r="189" spans="2:15" x14ac:dyDescent="0.45">
      <c r="B189" s="27"/>
      <c r="C189" s="140" t="e">
        <f>+IF(Tabella24[[#This Row],[INS CARTELLA]]="",C188,+VLOOKUP(Tabella24[[#This Row],[INS CARTELLA]],Tabella1[[NUMERO CARTELLA]:[IMPOSTE]],1,0))</f>
        <v>#N/A</v>
      </c>
      <c r="D189" s="1"/>
      <c r="E189" s="15"/>
      <c r="F189" s="16"/>
      <c r="G189" s="14" t="str">
        <f>+IFERROR(+Tabella24[[#This Row],[IMPORTO VERSATO]]/SUMIF(DATI!B:B,Tabella24[[#This Row],[Cartella2]],DATI!M:M)*SUMIF(DATI!B:B,Tabella24[[#This Row],[Cartella2]],DATI!E:E),"")</f>
        <v/>
      </c>
      <c r="H189" s="14" t="str">
        <f>+IFERROR(+Tabella24[[#This Row],[IMPORTO VERSATO]]/SUMIF(DATI!$B:$B,Tabella24[[#This Row],[Cartella2]],DATI!$M:$M)*SUMIF(DATI!$B:$B,Tabella24[[#This Row],[Cartella2]],DATI!$F:$F),"")</f>
        <v/>
      </c>
      <c r="I189" s="19" t="str">
        <f>+IFERROR(+Tabella24[[#This Row],[IMPORTO VERSATO]]/SUMIF(DATI!$B:$B,Tabella24[[#This Row],[Cartella2]],DATI!$M:$M)*SUMIF(DATI!$B:$B,Tabella24[[#This Row],[Cartella2]],DATI!$G:$G),"")</f>
        <v/>
      </c>
      <c r="J189" s="19" t="str">
        <f>+IFERROR(+Tabella24[[#This Row],[IMPORTO VERSATO]]/SUMIF(DATI!$B:$B,Tabella24[[#This Row],[Cartella2]],DATI!$M:$M)*SUMIF(DATI!$B:$B,Tabella24[[#This Row],[Cartella2]],DATI!$H:$H),"")</f>
        <v/>
      </c>
      <c r="K189" s="19" t="str">
        <f>+IFERROR(+Tabella24[[#This Row],[IMPORTO VERSATO]]/SUMIF(DATI!$B:$B,Tabella24[[#This Row],[Cartella2]],DATI!$M:$M)*SUMIF(DATI!$B:$B,Tabella24[[#This Row],[Cartella2]],DATI!$I:$I),"")</f>
        <v/>
      </c>
      <c r="L189" s="19" t="str">
        <f>+IFERROR(+Tabella24[[#This Row],[IMPORTO VERSATO]]/SUMIF(DATI!$B:$B,Tabella24[[#This Row],[Cartella2]],DATI!$M:$M)*SUMIF(DATI!$B:$B,Tabella24[[#This Row],[Cartella2]],DATI!$J:$J),"")</f>
        <v/>
      </c>
      <c r="M189" s="14" t="str">
        <f>+IFERROR(+Tabella24[[#This Row],[IMPORTO VERSATO]]/SUMIF(DATI!$B:$B,Tabella24[[#This Row],[Cartella2]],DATI!$M:$M)*SUMIF(DATI!$B:$B,Tabella24[[#This Row],[Cartella2]],DATI!$L:$L),"")</f>
        <v/>
      </c>
      <c r="N189" s="6" t="str">
        <f>+IF(COUNTIF($C$17:C189,Tabella24[[#This Row],[Cartella2]])=1,"X","")</f>
        <v/>
      </c>
      <c r="O189" s="14" t="str">
        <f>+IFERROR(+Tabella24[[#This Row],[IMPORTO VERSATO]]/SUMIF(DATI!$B:$B,Tabella24[[#This Row],[Cartella2]],DATI!$M:$M)*SUMIF(DATI!$B:$B,Tabella24[[#This Row],[Cartella2]],DATI!$K:$K),"")</f>
        <v/>
      </c>
    </row>
    <row r="190" spans="2:15" x14ac:dyDescent="0.45">
      <c r="B190" s="27"/>
      <c r="C190" s="140" t="e">
        <f>+IF(Tabella24[[#This Row],[INS CARTELLA]]="",C189,+VLOOKUP(Tabella24[[#This Row],[INS CARTELLA]],Tabella1[[NUMERO CARTELLA]:[IMPOSTE]],1,0))</f>
        <v>#N/A</v>
      </c>
      <c r="D190" s="1"/>
      <c r="E190" s="15"/>
      <c r="F190" s="16"/>
      <c r="G190" s="14" t="str">
        <f>+IFERROR(+Tabella24[[#This Row],[IMPORTO VERSATO]]/SUMIF(DATI!B:B,Tabella24[[#This Row],[Cartella2]],DATI!M:M)*SUMIF(DATI!B:B,Tabella24[[#This Row],[Cartella2]],DATI!E:E),"")</f>
        <v/>
      </c>
      <c r="H190" s="14" t="str">
        <f>+IFERROR(+Tabella24[[#This Row],[IMPORTO VERSATO]]/SUMIF(DATI!$B:$B,Tabella24[[#This Row],[Cartella2]],DATI!$M:$M)*SUMIF(DATI!$B:$B,Tabella24[[#This Row],[Cartella2]],DATI!$F:$F),"")</f>
        <v/>
      </c>
      <c r="I190" s="19" t="str">
        <f>+IFERROR(+Tabella24[[#This Row],[IMPORTO VERSATO]]/SUMIF(DATI!$B:$B,Tabella24[[#This Row],[Cartella2]],DATI!$M:$M)*SUMIF(DATI!$B:$B,Tabella24[[#This Row],[Cartella2]],DATI!$G:$G),"")</f>
        <v/>
      </c>
      <c r="J190" s="19" t="str">
        <f>+IFERROR(+Tabella24[[#This Row],[IMPORTO VERSATO]]/SUMIF(DATI!$B:$B,Tabella24[[#This Row],[Cartella2]],DATI!$M:$M)*SUMIF(DATI!$B:$B,Tabella24[[#This Row],[Cartella2]],DATI!$H:$H),"")</f>
        <v/>
      </c>
      <c r="K190" s="19" t="str">
        <f>+IFERROR(+Tabella24[[#This Row],[IMPORTO VERSATO]]/SUMIF(DATI!$B:$B,Tabella24[[#This Row],[Cartella2]],DATI!$M:$M)*SUMIF(DATI!$B:$B,Tabella24[[#This Row],[Cartella2]],DATI!$I:$I),"")</f>
        <v/>
      </c>
      <c r="L190" s="19" t="str">
        <f>+IFERROR(+Tabella24[[#This Row],[IMPORTO VERSATO]]/SUMIF(DATI!$B:$B,Tabella24[[#This Row],[Cartella2]],DATI!$M:$M)*SUMIF(DATI!$B:$B,Tabella24[[#This Row],[Cartella2]],DATI!$J:$J),"")</f>
        <v/>
      </c>
      <c r="M190" s="14" t="str">
        <f>+IFERROR(+Tabella24[[#This Row],[IMPORTO VERSATO]]/SUMIF(DATI!$B:$B,Tabella24[[#This Row],[Cartella2]],DATI!$M:$M)*SUMIF(DATI!$B:$B,Tabella24[[#This Row],[Cartella2]],DATI!$L:$L),"")</f>
        <v/>
      </c>
      <c r="N190" s="6" t="str">
        <f>+IF(COUNTIF($C$17:C190,Tabella24[[#This Row],[Cartella2]])=1,"X","")</f>
        <v/>
      </c>
      <c r="O190" s="14" t="str">
        <f>+IFERROR(+Tabella24[[#This Row],[IMPORTO VERSATO]]/SUMIF(DATI!$B:$B,Tabella24[[#This Row],[Cartella2]],DATI!$M:$M)*SUMIF(DATI!$B:$B,Tabella24[[#This Row],[Cartella2]],DATI!$K:$K),"")</f>
        <v/>
      </c>
    </row>
    <row r="191" spans="2:15" x14ac:dyDescent="0.45">
      <c r="B191" s="27"/>
      <c r="C191" s="140" t="e">
        <f>+IF(Tabella24[[#This Row],[INS CARTELLA]]="",C190,+VLOOKUP(Tabella24[[#This Row],[INS CARTELLA]],Tabella1[[NUMERO CARTELLA]:[IMPOSTE]],1,0))</f>
        <v>#N/A</v>
      </c>
      <c r="D191" s="1"/>
      <c r="E191" s="15"/>
      <c r="F191" s="16"/>
      <c r="G191" s="14" t="str">
        <f>+IFERROR(+Tabella24[[#This Row],[IMPORTO VERSATO]]/SUMIF(DATI!B:B,Tabella24[[#This Row],[Cartella2]],DATI!M:M)*SUMIF(DATI!B:B,Tabella24[[#This Row],[Cartella2]],DATI!E:E),"")</f>
        <v/>
      </c>
      <c r="H191" s="14" t="str">
        <f>+IFERROR(+Tabella24[[#This Row],[IMPORTO VERSATO]]/SUMIF(DATI!$B:$B,Tabella24[[#This Row],[Cartella2]],DATI!$M:$M)*SUMIF(DATI!$B:$B,Tabella24[[#This Row],[Cartella2]],DATI!$F:$F),"")</f>
        <v/>
      </c>
      <c r="I191" s="19" t="str">
        <f>+IFERROR(+Tabella24[[#This Row],[IMPORTO VERSATO]]/SUMIF(DATI!$B:$B,Tabella24[[#This Row],[Cartella2]],DATI!$M:$M)*SUMIF(DATI!$B:$B,Tabella24[[#This Row],[Cartella2]],DATI!$G:$G),"")</f>
        <v/>
      </c>
      <c r="J191" s="19" t="str">
        <f>+IFERROR(+Tabella24[[#This Row],[IMPORTO VERSATO]]/SUMIF(DATI!$B:$B,Tabella24[[#This Row],[Cartella2]],DATI!$M:$M)*SUMIF(DATI!$B:$B,Tabella24[[#This Row],[Cartella2]],DATI!$H:$H),"")</f>
        <v/>
      </c>
      <c r="K191" s="19" t="str">
        <f>+IFERROR(+Tabella24[[#This Row],[IMPORTO VERSATO]]/SUMIF(DATI!$B:$B,Tabella24[[#This Row],[Cartella2]],DATI!$M:$M)*SUMIF(DATI!$B:$B,Tabella24[[#This Row],[Cartella2]],DATI!$I:$I),"")</f>
        <v/>
      </c>
      <c r="L191" s="19" t="str">
        <f>+IFERROR(+Tabella24[[#This Row],[IMPORTO VERSATO]]/SUMIF(DATI!$B:$B,Tabella24[[#This Row],[Cartella2]],DATI!$M:$M)*SUMIF(DATI!$B:$B,Tabella24[[#This Row],[Cartella2]],DATI!$J:$J),"")</f>
        <v/>
      </c>
      <c r="M191" s="14" t="str">
        <f>+IFERROR(+Tabella24[[#This Row],[IMPORTO VERSATO]]/SUMIF(DATI!$B:$B,Tabella24[[#This Row],[Cartella2]],DATI!$M:$M)*SUMIF(DATI!$B:$B,Tabella24[[#This Row],[Cartella2]],DATI!$L:$L),"")</f>
        <v/>
      </c>
      <c r="N191" s="6" t="str">
        <f>+IF(COUNTIF($C$17:C191,Tabella24[[#This Row],[Cartella2]])=1,"X","")</f>
        <v/>
      </c>
      <c r="O191" s="14" t="str">
        <f>+IFERROR(+Tabella24[[#This Row],[IMPORTO VERSATO]]/SUMIF(DATI!$B:$B,Tabella24[[#This Row],[Cartella2]],DATI!$M:$M)*SUMIF(DATI!$B:$B,Tabella24[[#This Row],[Cartella2]],DATI!$K:$K),"")</f>
        <v/>
      </c>
    </row>
    <row r="192" spans="2:15" x14ac:dyDescent="0.45">
      <c r="B192" s="27"/>
      <c r="C192" s="140" t="e">
        <f>+IF(Tabella24[[#This Row],[INS CARTELLA]]="",C191,+VLOOKUP(Tabella24[[#This Row],[INS CARTELLA]],Tabella1[[NUMERO CARTELLA]:[IMPOSTE]],1,0))</f>
        <v>#N/A</v>
      </c>
      <c r="D192" s="1"/>
      <c r="E192" s="15"/>
      <c r="F192" s="16"/>
      <c r="G192" s="14" t="str">
        <f>+IFERROR(+Tabella24[[#This Row],[IMPORTO VERSATO]]/SUMIF(DATI!B:B,Tabella24[[#This Row],[Cartella2]],DATI!M:M)*SUMIF(DATI!B:B,Tabella24[[#This Row],[Cartella2]],DATI!E:E),"")</f>
        <v/>
      </c>
      <c r="H192" s="14" t="str">
        <f>+IFERROR(+Tabella24[[#This Row],[IMPORTO VERSATO]]/SUMIF(DATI!$B:$B,Tabella24[[#This Row],[Cartella2]],DATI!$M:$M)*SUMIF(DATI!$B:$B,Tabella24[[#This Row],[Cartella2]],DATI!$F:$F),"")</f>
        <v/>
      </c>
      <c r="I192" s="19" t="str">
        <f>+IFERROR(+Tabella24[[#This Row],[IMPORTO VERSATO]]/SUMIF(DATI!$B:$B,Tabella24[[#This Row],[Cartella2]],DATI!$M:$M)*SUMIF(DATI!$B:$B,Tabella24[[#This Row],[Cartella2]],DATI!$G:$G),"")</f>
        <v/>
      </c>
      <c r="J192" s="19" t="str">
        <f>+IFERROR(+Tabella24[[#This Row],[IMPORTO VERSATO]]/SUMIF(DATI!$B:$B,Tabella24[[#This Row],[Cartella2]],DATI!$M:$M)*SUMIF(DATI!$B:$B,Tabella24[[#This Row],[Cartella2]],DATI!$H:$H),"")</f>
        <v/>
      </c>
      <c r="K192" s="19" t="str">
        <f>+IFERROR(+Tabella24[[#This Row],[IMPORTO VERSATO]]/SUMIF(DATI!$B:$B,Tabella24[[#This Row],[Cartella2]],DATI!$M:$M)*SUMIF(DATI!$B:$B,Tabella24[[#This Row],[Cartella2]],DATI!$I:$I),"")</f>
        <v/>
      </c>
      <c r="L192" s="19" t="str">
        <f>+IFERROR(+Tabella24[[#This Row],[IMPORTO VERSATO]]/SUMIF(DATI!$B:$B,Tabella24[[#This Row],[Cartella2]],DATI!$M:$M)*SUMIF(DATI!$B:$B,Tabella24[[#This Row],[Cartella2]],DATI!$J:$J),"")</f>
        <v/>
      </c>
      <c r="M192" s="14" t="str">
        <f>+IFERROR(+Tabella24[[#This Row],[IMPORTO VERSATO]]/SUMIF(DATI!$B:$B,Tabella24[[#This Row],[Cartella2]],DATI!$M:$M)*SUMIF(DATI!$B:$B,Tabella24[[#This Row],[Cartella2]],DATI!$L:$L),"")</f>
        <v/>
      </c>
      <c r="N192" s="6" t="str">
        <f>+IF(COUNTIF($C$17:C192,Tabella24[[#This Row],[Cartella2]])=1,"X","")</f>
        <v/>
      </c>
      <c r="O192" s="14" t="str">
        <f>+IFERROR(+Tabella24[[#This Row],[IMPORTO VERSATO]]/SUMIF(DATI!$B:$B,Tabella24[[#This Row],[Cartella2]],DATI!$M:$M)*SUMIF(DATI!$B:$B,Tabella24[[#This Row],[Cartella2]],DATI!$K:$K),"")</f>
        <v/>
      </c>
    </row>
    <row r="193" spans="2:15" x14ac:dyDescent="0.45">
      <c r="B193" s="27"/>
      <c r="C193" s="140" t="e">
        <f>+IF(Tabella24[[#This Row],[INS CARTELLA]]="",C192,+VLOOKUP(Tabella24[[#This Row],[INS CARTELLA]],Tabella1[[NUMERO CARTELLA]:[IMPOSTE]],1,0))</f>
        <v>#N/A</v>
      </c>
      <c r="D193" s="1"/>
      <c r="E193" s="15"/>
      <c r="F193" s="16"/>
      <c r="G193" s="14" t="str">
        <f>+IFERROR(+Tabella24[[#This Row],[IMPORTO VERSATO]]/SUMIF(DATI!B:B,Tabella24[[#This Row],[Cartella2]],DATI!M:M)*SUMIF(DATI!B:B,Tabella24[[#This Row],[Cartella2]],DATI!E:E),"")</f>
        <v/>
      </c>
      <c r="H193" s="14" t="str">
        <f>+IFERROR(+Tabella24[[#This Row],[IMPORTO VERSATO]]/SUMIF(DATI!$B:$B,Tabella24[[#This Row],[Cartella2]],DATI!$M:$M)*SUMIF(DATI!$B:$B,Tabella24[[#This Row],[Cartella2]],DATI!$F:$F),"")</f>
        <v/>
      </c>
      <c r="I193" s="19" t="str">
        <f>+IFERROR(+Tabella24[[#This Row],[IMPORTO VERSATO]]/SUMIF(DATI!$B:$B,Tabella24[[#This Row],[Cartella2]],DATI!$M:$M)*SUMIF(DATI!$B:$B,Tabella24[[#This Row],[Cartella2]],DATI!$G:$G),"")</f>
        <v/>
      </c>
      <c r="J193" s="19" t="str">
        <f>+IFERROR(+Tabella24[[#This Row],[IMPORTO VERSATO]]/SUMIF(DATI!$B:$B,Tabella24[[#This Row],[Cartella2]],DATI!$M:$M)*SUMIF(DATI!$B:$B,Tabella24[[#This Row],[Cartella2]],DATI!$H:$H),"")</f>
        <v/>
      </c>
      <c r="K193" s="19" t="str">
        <f>+IFERROR(+Tabella24[[#This Row],[IMPORTO VERSATO]]/SUMIF(DATI!$B:$B,Tabella24[[#This Row],[Cartella2]],DATI!$M:$M)*SUMIF(DATI!$B:$B,Tabella24[[#This Row],[Cartella2]],DATI!$I:$I),"")</f>
        <v/>
      </c>
      <c r="L193" s="19" t="str">
        <f>+IFERROR(+Tabella24[[#This Row],[IMPORTO VERSATO]]/SUMIF(DATI!$B:$B,Tabella24[[#This Row],[Cartella2]],DATI!$M:$M)*SUMIF(DATI!$B:$B,Tabella24[[#This Row],[Cartella2]],DATI!$J:$J),"")</f>
        <v/>
      </c>
      <c r="M193" s="14" t="str">
        <f>+IFERROR(+Tabella24[[#This Row],[IMPORTO VERSATO]]/SUMIF(DATI!$B:$B,Tabella24[[#This Row],[Cartella2]],DATI!$M:$M)*SUMIF(DATI!$B:$B,Tabella24[[#This Row],[Cartella2]],DATI!$L:$L),"")</f>
        <v/>
      </c>
      <c r="N193" s="6" t="str">
        <f>+IF(COUNTIF($C$17:C193,Tabella24[[#This Row],[Cartella2]])=1,"X","")</f>
        <v/>
      </c>
      <c r="O193" s="14" t="str">
        <f>+IFERROR(+Tabella24[[#This Row],[IMPORTO VERSATO]]/SUMIF(DATI!$B:$B,Tabella24[[#This Row],[Cartella2]],DATI!$M:$M)*SUMIF(DATI!$B:$B,Tabella24[[#This Row],[Cartella2]],DATI!$K:$K),"")</f>
        <v/>
      </c>
    </row>
    <row r="194" spans="2:15" x14ac:dyDescent="0.45">
      <c r="B194" s="27"/>
      <c r="C194" s="140" t="e">
        <f>+IF(Tabella24[[#This Row],[INS CARTELLA]]="",C193,+VLOOKUP(Tabella24[[#This Row],[INS CARTELLA]],Tabella1[[NUMERO CARTELLA]:[IMPOSTE]],1,0))</f>
        <v>#N/A</v>
      </c>
      <c r="D194" s="1"/>
      <c r="E194" s="15"/>
      <c r="F194" s="16"/>
      <c r="G194" s="14" t="str">
        <f>+IFERROR(+Tabella24[[#This Row],[IMPORTO VERSATO]]/SUMIF(DATI!B:B,Tabella24[[#This Row],[Cartella2]],DATI!M:M)*SUMIF(DATI!B:B,Tabella24[[#This Row],[Cartella2]],DATI!E:E),"")</f>
        <v/>
      </c>
      <c r="H194" s="14" t="str">
        <f>+IFERROR(+Tabella24[[#This Row],[IMPORTO VERSATO]]/SUMIF(DATI!$B:$B,Tabella24[[#This Row],[Cartella2]],DATI!$M:$M)*SUMIF(DATI!$B:$B,Tabella24[[#This Row],[Cartella2]],DATI!$F:$F),"")</f>
        <v/>
      </c>
      <c r="I194" s="19" t="str">
        <f>+IFERROR(+Tabella24[[#This Row],[IMPORTO VERSATO]]/SUMIF(DATI!$B:$B,Tabella24[[#This Row],[Cartella2]],DATI!$M:$M)*SUMIF(DATI!$B:$B,Tabella24[[#This Row],[Cartella2]],DATI!$G:$G),"")</f>
        <v/>
      </c>
      <c r="J194" s="19" t="str">
        <f>+IFERROR(+Tabella24[[#This Row],[IMPORTO VERSATO]]/SUMIF(DATI!$B:$B,Tabella24[[#This Row],[Cartella2]],DATI!$M:$M)*SUMIF(DATI!$B:$B,Tabella24[[#This Row],[Cartella2]],DATI!$H:$H),"")</f>
        <v/>
      </c>
      <c r="K194" s="19" t="str">
        <f>+IFERROR(+Tabella24[[#This Row],[IMPORTO VERSATO]]/SUMIF(DATI!$B:$B,Tabella24[[#This Row],[Cartella2]],DATI!$M:$M)*SUMIF(DATI!$B:$B,Tabella24[[#This Row],[Cartella2]],DATI!$I:$I),"")</f>
        <v/>
      </c>
      <c r="L194" s="19" t="str">
        <f>+IFERROR(+Tabella24[[#This Row],[IMPORTO VERSATO]]/SUMIF(DATI!$B:$B,Tabella24[[#This Row],[Cartella2]],DATI!$M:$M)*SUMIF(DATI!$B:$B,Tabella24[[#This Row],[Cartella2]],DATI!$J:$J),"")</f>
        <v/>
      </c>
      <c r="M194" s="14" t="str">
        <f>+IFERROR(+Tabella24[[#This Row],[IMPORTO VERSATO]]/SUMIF(DATI!$B:$B,Tabella24[[#This Row],[Cartella2]],DATI!$M:$M)*SUMIF(DATI!$B:$B,Tabella24[[#This Row],[Cartella2]],DATI!$L:$L),"")</f>
        <v/>
      </c>
      <c r="N194" s="6" t="str">
        <f>+IF(COUNTIF($C$17:C194,Tabella24[[#This Row],[Cartella2]])=1,"X","")</f>
        <v/>
      </c>
      <c r="O194" s="14" t="str">
        <f>+IFERROR(+Tabella24[[#This Row],[IMPORTO VERSATO]]/SUMIF(DATI!$B:$B,Tabella24[[#This Row],[Cartella2]],DATI!$M:$M)*SUMIF(DATI!$B:$B,Tabella24[[#This Row],[Cartella2]],DATI!$K:$K),"")</f>
        <v/>
      </c>
    </row>
    <row r="195" spans="2:15" x14ac:dyDescent="0.45">
      <c r="B195" s="27"/>
      <c r="C195" s="140" t="e">
        <f>+IF(Tabella24[[#This Row],[INS CARTELLA]]="",C194,+VLOOKUP(Tabella24[[#This Row],[INS CARTELLA]],Tabella1[[NUMERO CARTELLA]:[IMPOSTE]],1,0))</f>
        <v>#N/A</v>
      </c>
      <c r="D195" s="1"/>
      <c r="E195" s="15"/>
      <c r="F195" s="16"/>
      <c r="G195" s="14" t="str">
        <f>+IFERROR(+Tabella24[[#This Row],[IMPORTO VERSATO]]/SUMIF(DATI!B:B,Tabella24[[#This Row],[Cartella2]],DATI!M:M)*SUMIF(DATI!B:B,Tabella24[[#This Row],[Cartella2]],DATI!E:E),"")</f>
        <v/>
      </c>
      <c r="H195" s="14" t="str">
        <f>+IFERROR(+Tabella24[[#This Row],[IMPORTO VERSATO]]/SUMIF(DATI!$B:$B,Tabella24[[#This Row],[Cartella2]],DATI!$M:$M)*SUMIF(DATI!$B:$B,Tabella24[[#This Row],[Cartella2]],DATI!$F:$F),"")</f>
        <v/>
      </c>
      <c r="I195" s="19" t="str">
        <f>+IFERROR(+Tabella24[[#This Row],[IMPORTO VERSATO]]/SUMIF(DATI!$B:$B,Tabella24[[#This Row],[Cartella2]],DATI!$M:$M)*SUMIF(DATI!$B:$B,Tabella24[[#This Row],[Cartella2]],DATI!$G:$G),"")</f>
        <v/>
      </c>
      <c r="J195" s="19" t="str">
        <f>+IFERROR(+Tabella24[[#This Row],[IMPORTO VERSATO]]/SUMIF(DATI!$B:$B,Tabella24[[#This Row],[Cartella2]],DATI!$M:$M)*SUMIF(DATI!$B:$B,Tabella24[[#This Row],[Cartella2]],DATI!$H:$H),"")</f>
        <v/>
      </c>
      <c r="K195" s="19" t="str">
        <f>+IFERROR(+Tabella24[[#This Row],[IMPORTO VERSATO]]/SUMIF(DATI!$B:$B,Tabella24[[#This Row],[Cartella2]],DATI!$M:$M)*SUMIF(DATI!$B:$B,Tabella24[[#This Row],[Cartella2]],DATI!$I:$I),"")</f>
        <v/>
      </c>
      <c r="L195" s="19" t="str">
        <f>+IFERROR(+Tabella24[[#This Row],[IMPORTO VERSATO]]/SUMIF(DATI!$B:$B,Tabella24[[#This Row],[Cartella2]],DATI!$M:$M)*SUMIF(DATI!$B:$B,Tabella24[[#This Row],[Cartella2]],DATI!$J:$J),"")</f>
        <v/>
      </c>
      <c r="M195" s="14" t="str">
        <f>+IFERROR(+Tabella24[[#This Row],[IMPORTO VERSATO]]/SUMIF(DATI!$B:$B,Tabella24[[#This Row],[Cartella2]],DATI!$M:$M)*SUMIF(DATI!$B:$B,Tabella24[[#This Row],[Cartella2]],DATI!$L:$L),"")</f>
        <v/>
      </c>
      <c r="N195" s="6" t="str">
        <f>+IF(COUNTIF($C$17:C195,Tabella24[[#This Row],[Cartella2]])=1,"X","")</f>
        <v/>
      </c>
      <c r="O195" s="14" t="str">
        <f>+IFERROR(+Tabella24[[#This Row],[IMPORTO VERSATO]]/SUMIF(DATI!$B:$B,Tabella24[[#This Row],[Cartella2]],DATI!$M:$M)*SUMIF(DATI!$B:$B,Tabella24[[#This Row],[Cartella2]],DATI!$K:$K),"")</f>
        <v/>
      </c>
    </row>
    <row r="196" spans="2:15" x14ac:dyDescent="0.45">
      <c r="B196" s="27"/>
      <c r="C196" s="140" t="e">
        <f>+IF(Tabella24[[#This Row],[INS CARTELLA]]="",C195,+VLOOKUP(Tabella24[[#This Row],[INS CARTELLA]],Tabella1[[NUMERO CARTELLA]:[IMPOSTE]],1,0))</f>
        <v>#N/A</v>
      </c>
      <c r="D196" s="1"/>
      <c r="E196" s="15"/>
      <c r="F196" s="16"/>
      <c r="G196" s="14" t="str">
        <f>+IFERROR(+Tabella24[[#This Row],[IMPORTO VERSATO]]/SUMIF(DATI!B:B,Tabella24[[#This Row],[Cartella2]],DATI!M:M)*SUMIF(DATI!B:B,Tabella24[[#This Row],[Cartella2]],DATI!E:E),"")</f>
        <v/>
      </c>
      <c r="H196" s="14" t="str">
        <f>+IFERROR(+Tabella24[[#This Row],[IMPORTO VERSATO]]/SUMIF(DATI!$B:$B,Tabella24[[#This Row],[Cartella2]],DATI!$M:$M)*SUMIF(DATI!$B:$B,Tabella24[[#This Row],[Cartella2]],DATI!$F:$F),"")</f>
        <v/>
      </c>
      <c r="I196" s="19" t="str">
        <f>+IFERROR(+Tabella24[[#This Row],[IMPORTO VERSATO]]/SUMIF(DATI!$B:$B,Tabella24[[#This Row],[Cartella2]],DATI!$M:$M)*SUMIF(DATI!$B:$B,Tabella24[[#This Row],[Cartella2]],DATI!$G:$G),"")</f>
        <v/>
      </c>
      <c r="J196" s="19" t="str">
        <f>+IFERROR(+Tabella24[[#This Row],[IMPORTO VERSATO]]/SUMIF(DATI!$B:$B,Tabella24[[#This Row],[Cartella2]],DATI!$M:$M)*SUMIF(DATI!$B:$B,Tabella24[[#This Row],[Cartella2]],DATI!$H:$H),"")</f>
        <v/>
      </c>
      <c r="K196" s="19" t="str">
        <f>+IFERROR(+Tabella24[[#This Row],[IMPORTO VERSATO]]/SUMIF(DATI!$B:$B,Tabella24[[#This Row],[Cartella2]],DATI!$M:$M)*SUMIF(DATI!$B:$B,Tabella24[[#This Row],[Cartella2]],DATI!$I:$I),"")</f>
        <v/>
      </c>
      <c r="L196" s="19" t="str">
        <f>+IFERROR(+Tabella24[[#This Row],[IMPORTO VERSATO]]/SUMIF(DATI!$B:$B,Tabella24[[#This Row],[Cartella2]],DATI!$M:$M)*SUMIF(DATI!$B:$B,Tabella24[[#This Row],[Cartella2]],DATI!$J:$J),"")</f>
        <v/>
      </c>
      <c r="M196" s="14" t="str">
        <f>+IFERROR(+Tabella24[[#This Row],[IMPORTO VERSATO]]/SUMIF(DATI!$B:$B,Tabella24[[#This Row],[Cartella2]],DATI!$M:$M)*SUMIF(DATI!$B:$B,Tabella24[[#This Row],[Cartella2]],DATI!$L:$L),"")</f>
        <v/>
      </c>
      <c r="N196" s="6" t="str">
        <f>+IF(COUNTIF($C$17:C196,Tabella24[[#This Row],[Cartella2]])=1,"X","")</f>
        <v/>
      </c>
      <c r="O196" s="14" t="str">
        <f>+IFERROR(+Tabella24[[#This Row],[IMPORTO VERSATO]]/SUMIF(DATI!$B:$B,Tabella24[[#This Row],[Cartella2]],DATI!$M:$M)*SUMIF(DATI!$B:$B,Tabella24[[#This Row],[Cartella2]],DATI!$K:$K),"")</f>
        <v/>
      </c>
    </row>
    <row r="197" spans="2:15" x14ac:dyDescent="0.45">
      <c r="B197" s="27"/>
      <c r="C197" s="140" t="e">
        <f>+IF(Tabella24[[#This Row],[INS CARTELLA]]="",C196,+VLOOKUP(Tabella24[[#This Row],[INS CARTELLA]],Tabella1[[NUMERO CARTELLA]:[IMPOSTE]],1,0))</f>
        <v>#N/A</v>
      </c>
      <c r="D197" s="1"/>
      <c r="E197" s="15"/>
      <c r="F197" s="16"/>
      <c r="G197" s="14" t="str">
        <f>+IFERROR(+Tabella24[[#This Row],[IMPORTO VERSATO]]/SUMIF(DATI!B:B,Tabella24[[#This Row],[Cartella2]],DATI!M:M)*SUMIF(DATI!B:B,Tabella24[[#This Row],[Cartella2]],DATI!E:E),"")</f>
        <v/>
      </c>
      <c r="H197" s="14" t="str">
        <f>+IFERROR(+Tabella24[[#This Row],[IMPORTO VERSATO]]/SUMIF(DATI!$B:$B,Tabella24[[#This Row],[Cartella2]],DATI!$M:$M)*SUMIF(DATI!$B:$B,Tabella24[[#This Row],[Cartella2]],DATI!$F:$F),"")</f>
        <v/>
      </c>
      <c r="I197" s="19" t="str">
        <f>+IFERROR(+Tabella24[[#This Row],[IMPORTO VERSATO]]/SUMIF(DATI!$B:$B,Tabella24[[#This Row],[Cartella2]],DATI!$M:$M)*SUMIF(DATI!$B:$B,Tabella24[[#This Row],[Cartella2]],DATI!$G:$G),"")</f>
        <v/>
      </c>
      <c r="J197" s="19" t="str">
        <f>+IFERROR(+Tabella24[[#This Row],[IMPORTO VERSATO]]/SUMIF(DATI!$B:$B,Tabella24[[#This Row],[Cartella2]],DATI!$M:$M)*SUMIF(DATI!$B:$B,Tabella24[[#This Row],[Cartella2]],DATI!$H:$H),"")</f>
        <v/>
      </c>
      <c r="K197" s="19" t="str">
        <f>+IFERROR(+Tabella24[[#This Row],[IMPORTO VERSATO]]/SUMIF(DATI!$B:$B,Tabella24[[#This Row],[Cartella2]],DATI!$M:$M)*SUMIF(DATI!$B:$B,Tabella24[[#This Row],[Cartella2]],DATI!$I:$I),"")</f>
        <v/>
      </c>
      <c r="L197" s="19" t="str">
        <f>+IFERROR(+Tabella24[[#This Row],[IMPORTO VERSATO]]/SUMIF(DATI!$B:$B,Tabella24[[#This Row],[Cartella2]],DATI!$M:$M)*SUMIF(DATI!$B:$B,Tabella24[[#This Row],[Cartella2]],DATI!$J:$J),"")</f>
        <v/>
      </c>
      <c r="M197" s="14" t="str">
        <f>+IFERROR(+Tabella24[[#This Row],[IMPORTO VERSATO]]/SUMIF(DATI!$B:$B,Tabella24[[#This Row],[Cartella2]],DATI!$M:$M)*SUMIF(DATI!$B:$B,Tabella24[[#This Row],[Cartella2]],DATI!$L:$L),"")</f>
        <v/>
      </c>
      <c r="N197" s="6" t="str">
        <f>+IF(COUNTIF($C$17:C197,Tabella24[[#This Row],[Cartella2]])=1,"X","")</f>
        <v/>
      </c>
      <c r="O197" s="14" t="str">
        <f>+IFERROR(+Tabella24[[#This Row],[IMPORTO VERSATO]]/SUMIF(DATI!$B:$B,Tabella24[[#This Row],[Cartella2]],DATI!$M:$M)*SUMIF(DATI!$B:$B,Tabella24[[#This Row],[Cartella2]],DATI!$K:$K),"")</f>
        <v/>
      </c>
    </row>
    <row r="198" spans="2:15" x14ac:dyDescent="0.45">
      <c r="B198" s="27"/>
      <c r="C198" s="140" t="e">
        <f>+IF(Tabella24[[#This Row],[INS CARTELLA]]="",C197,+VLOOKUP(Tabella24[[#This Row],[INS CARTELLA]],Tabella1[[NUMERO CARTELLA]:[IMPOSTE]],1,0))</f>
        <v>#N/A</v>
      </c>
      <c r="D198" s="1"/>
      <c r="E198" s="15"/>
      <c r="F198" s="16"/>
      <c r="G198" s="14" t="str">
        <f>+IFERROR(+Tabella24[[#This Row],[IMPORTO VERSATO]]/SUMIF(DATI!B:B,Tabella24[[#This Row],[Cartella2]],DATI!M:M)*SUMIF(DATI!B:B,Tabella24[[#This Row],[Cartella2]],DATI!E:E),"")</f>
        <v/>
      </c>
      <c r="H198" s="14" t="str">
        <f>+IFERROR(+Tabella24[[#This Row],[IMPORTO VERSATO]]/SUMIF(DATI!$B:$B,Tabella24[[#This Row],[Cartella2]],DATI!$M:$M)*SUMIF(DATI!$B:$B,Tabella24[[#This Row],[Cartella2]],DATI!$F:$F),"")</f>
        <v/>
      </c>
      <c r="I198" s="19" t="str">
        <f>+IFERROR(+Tabella24[[#This Row],[IMPORTO VERSATO]]/SUMIF(DATI!$B:$B,Tabella24[[#This Row],[Cartella2]],DATI!$M:$M)*SUMIF(DATI!$B:$B,Tabella24[[#This Row],[Cartella2]],DATI!$G:$G),"")</f>
        <v/>
      </c>
      <c r="J198" s="19" t="str">
        <f>+IFERROR(+Tabella24[[#This Row],[IMPORTO VERSATO]]/SUMIF(DATI!$B:$B,Tabella24[[#This Row],[Cartella2]],DATI!$M:$M)*SUMIF(DATI!$B:$B,Tabella24[[#This Row],[Cartella2]],DATI!$H:$H),"")</f>
        <v/>
      </c>
      <c r="K198" s="19" t="str">
        <f>+IFERROR(+Tabella24[[#This Row],[IMPORTO VERSATO]]/SUMIF(DATI!$B:$B,Tabella24[[#This Row],[Cartella2]],DATI!$M:$M)*SUMIF(DATI!$B:$B,Tabella24[[#This Row],[Cartella2]],DATI!$I:$I),"")</f>
        <v/>
      </c>
      <c r="L198" s="19" t="str">
        <f>+IFERROR(+Tabella24[[#This Row],[IMPORTO VERSATO]]/SUMIF(DATI!$B:$B,Tabella24[[#This Row],[Cartella2]],DATI!$M:$M)*SUMIF(DATI!$B:$B,Tabella24[[#This Row],[Cartella2]],DATI!$J:$J),"")</f>
        <v/>
      </c>
      <c r="M198" s="14" t="str">
        <f>+IFERROR(+Tabella24[[#This Row],[IMPORTO VERSATO]]/SUMIF(DATI!$B:$B,Tabella24[[#This Row],[Cartella2]],DATI!$M:$M)*SUMIF(DATI!$B:$B,Tabella24[[#This Row],[Cartella2]],DATI!$L:$L),"")</f>
        <v/>
      </c>
      <c r="N198" s="6" t="str">
        <f>+IF(COUNTIF($C$17:C198,Tabella24[[#This Row],[Cartella2]])=1,"X","")</f>
        <v/>
      </c>
      <c r="O198" s="14" t="str">
        <f>+IFERROR(+Tabella24[[#This Row],[IMPORTO VERSATO]]/SUMIF(DATI!$B:$B,Tabella24[[#This Row],[Cartella2]],DATI!$M:$M)*SUMIF(DATI!$B:$B,Tabella24[[#This Row],[Cartella2]],DATI!$K:$K),"")</f>
        <v/>
      </c>
    </row>
    <row r="199" spans="2:15" x14ac:dyDescent="0.45">
      <c r="B199" s="27"/>
      <c r="C199" s="140" t="e">
        <f>+IF(Tabella24[[#This Row],[INS CARTELLA]]="",C198,+VLOOKUP(Tabella24[[#This Row],[INS CARTELLA]],Tabella1[[NUMERO CARTELLA]:[IMPOSTE]],1,0))</f>
        <v>#N/A</v>
      </c>
      <c r="D199" s="1"/>
      <c r="E199" s="15"/>
      <c r="F199" s="16"/>
      <c r="G199" s="14" t="str">
        <f>+IFERROR(+Tabella24[[#This Row],[IMPORTO VERSATO]]/SUMIF(DATI!B:B,Tabella24[[#This Row],[Cartella2]],DATI!M:M)*SUMIF(DATI!B:B,Tabella24[[#This Row],[Cartella2]],DATI!E:E),"")</f>
        <v/>
      </c>
      <c r="H199" s="14" t="str">
        <f>+IFERROR(+Tabella24[[#This Row],[IMPORTO VERSATO]]/SUMIF(DATI!$B:$B,Tabella24[[#This Row],[Cartella2]],DATI!$M:$M)*SUMIF(DATI!$B:$B,Tabella24[[#This Row],[Cartella2]],DATI!$F:$F),"")</f>
        <v/>
      </c>
      <c r="I199" s="19" t="str">
        <f>+IFERROR(+Tabella24[[#This Row],[IMPORTO VERSATO]]/SUMIF(DATI!$B:$B,Tabella24[[#This Row],[Cartella2]],DATI!$M:$M)*SUMIF(DATI!$B:$B,Tabella24[[#This Row],[Cartella2]],DATI!$G:$G),"")</f>
        <v/>
      </c>
      <c r="J199" s="19" t="str">
        <f>+IFERROR(+Tabella24[[#This Row],[IMPORTO VERSATO]]/SUMIF(DATI!$B:$B,Tabella24[[#This Row],[Cartella2]],DATI!$M:$M)*SUMIF(DATI!$B:$B,Tabella24[[#This Row],[Cartella2]],DATI!$H:$H),"")</f>
        <v/>
      </c>
      <c r="K199" s="19" t="str">
        <f>+IFERROR(+Tabella24[[#This Row],[IMPORTO VERSATO]]/SUMIF(DATI!$B:$B,Tabella24[[#This Row],[Cartella2]],DATI!$M:$M)*SUMIF(DATI!$B:$B,Tabella24[[#This Row],[Cartella2]],DATI!$I:$I),"")</f>
        <v/>
      </c>
      <c r="L199" s="19" t="str">
        <f>+IFERROR(+Tabella24[[#This Row],[IMPORTO VERSATO]]/SUMIF(DATI!$B:$B,Tabella24[[#This Row],[Cartella2]],DATI!$M:$M)*SUMIF(DATI!$B:$B,Tabella24[[#This Row],[Cartella2]],DATI!$J:$J),"")</f>
        <v/>
      </c>
      <c r="M199" s="14" t="str">
        <f>+IFERROR(+Tabella24[[#This Row],[IMPORTO VERSATO]]/SUMIF(DATI!$B:$B,Tabella24[[#This Row],[Cartella2]],DATI!$M:$M)*SUMIF(DATI!$B:$B,Tabella24[[#This Row],[Cartella2]],DATI!$L:$L),"")</f>
        <v/>
      </c>
      <c r="N199" s="6" t="str">
        <f>+IF(COUNTIF($C$17:C199,Tabella24[[#This Row],[Cartella2]])=1,"X","")</f>
        <v/>
      </c>
      <c r="O199" s="14" t="str">
        <f>+IFERROR(+Tabella24[[#This Row],[IMPORTO VERSATO]]/SUMIF(DATI!$B:$B,Tabella24[[#This Row],[Cartella2]],DATI!$M:$M)*SUMIF(DATI!$B:$B,Tabella24[[#This Row],[Cartella2]],DATI!$K:$K),"")</f>
        <v/>
      </c>
    </row>
    <row r="200" spans="2:15" x14ac:dyDescent="0.45">
      <c r="B200" s="27"/>
      <c r="C200" s="140" t="e">
        <f>+IF(Tabella24[[#This Row],[INS CARTELLA]]="",C199,+VLOOKUP(Tabella24[[#This Row],[INS CARTELLA]],Tabella1[[NUMERO CARTELLA]:[IMPOSTE]],1,0))</f>
        <v>#N/A</v>
      </c>
      <c r="D200" s="1"/>
      <c r="E200" s="15"/>
      <c r="F200" s="16"/>
      <c r="G200" s="14" t="str">
        <f>+IFERROR(+Tabella24[[#This Row],[IMPORTO VERSATO]]/SUMIF(DATI!B:B,Tabella24[[#This Row],[Cartella2]],DATI!M:M)*SUMIF(DATI!B:B,Tabella24[[#This Row],[Cartella2]],DATI!E:E),"")</f>
        <v/>
      </c>
      <c r="H200" s="14" t="str">
        <f>+IFERROR(+Tabella24[[#This Row],[IMPORTO VERSATO]]/SUMIF(DATI!$B:$B,Tabella24[[#This Row],[Cartella2]],DATI!$M:$M)*SUMIF(DATI!$B:$B,Tabella24[[#This Row],[Cartella2]],DATI!$F:$F),"")</f>
        <v/>
      </c>
      <c r="I200" s="19" t="str">
        <f>+IFERROR(+Tabella24[[#This Row],[IMPORTO VERSATO]]/SUMIF(DATI!$B:$B,Tabella24[[#This Row],[Cartella2]],DATI!$M:$M)*SUMIF(DATI!$B:$B,Tabella24[[#This Row],[Cartella2]],DATI!$G:$G),"")</f>
        <v/>
      </c>
      <c r="J200" s="19" t="str">
        <f>+IFERROR(+Tabella24[[#This Row],[IMPORTO VERSATO]]/SUMIF(DATI!$B:$B,Tabella24[[#This Row],[Cartella2]],DATI!$M:$M)*SUMIF(DATI!$B:$B,Tabella24[[#This Row],[Cartella2]],DATI!$H:$H),"")</f>
        <v/>
      </c>
      <c r="K200" s="19" t="str">
        <f>+IFERROR(+Tabella24[[#This Row],[IMPORTO VERSATO]]/SUMIF(DATI!$B:$B,Tabella24[[#This Row],[Cartella2]],DATI!$M:$M)*SUMIF(DATI!$B:$B,Tabella24[[#This Row],[Cartella2]],DATI!$I:$I),"")</f>
        <v/>
      </c>
      <c r="L200" s="19" t="str">
        <f>+IFERROR(+Tabella24[[#This Row],[IMPORTO VERSATO]]/SUMIF(DATI!$B:$B,Tabella24[[#This Row],[Cartella2]],DATI!$M:$M)*SUMIF(DATI!$B:$B,Tabella24[[#This Row],[Cartella2]],DATI!$J:$J),"")</f>
        <v/>
      </c>
      <c r="M200" s="14" t="str">
        <f>+IFERROR(+Tabella24[[#This Row],[IMPORTO VERSATO]]/SUMIF(DATI!$B:$B,Tabella24[[#This Row],[Cartella2]],DATI!$M:$M)*SUMIF(DATI!$B:$B,Tabella24[[#This Row],[Cartella2]],DATI!$L:$L),"")</f>
        <v/>
      </c>
      <c r="N200" s="6" t="str">
        <f>+IF(COUNTIF($C$17:C200,Tabella24[[#This Row],[Cartella2]])=1,"X","")</f>
        <v/>
      </c>
      <c r="O200" s="14" t="str">
        <f>+IFERROR(+Tabella24[[#This Row],[IMPORTO VERSATO]]/SUMIF(DATI!$B:$B,Tabella24[[#This Row],[Cartella2]],DATI!$M:$M)*SUMIF(DATI!$B:$B,Tabella24[[#This Row],[Cartella2]],DATI!$K:$K),"")</f>
        <v/>
      </c>
    </row>
    <row r="201" spans="2:15" x14ac:dyDescent="0.45">
      <c r="B201" s="27"/>
      <c r="C201" s="140" t="e">
        <f>+IF(Tabella24[[#This Row],[INS CARTELLA]]="",C200,+VLOOKUP(Tabella24[[#This Row],[INS CARTELLA]],Tabella1[[NUMERO CARTELLA]:[IMPOSTE]],1,0))</f>
        <v>#N/A</v>
      </c>
      <c r="D201" s="1"/>
      <c r="E201" s="15"/>
      <c r="F201" s="16"/>
      <c r="G201" s="14" t="str">
        <f>+IFERROR(+Tabella24[[#This Row],[IMPORTO VERSATO]]/SUMIF(DATI!B:B,Tabella24[[#This Row],[Cartella2]],DATI!M:M)*SUMIF(DATI!B:B,Tabella24[[#This Row],[Cartella2]],DATI!E:E),"")</f>
        <v/>
      </c>
      <c r="H201" s="14" t="str">
        <f>+IFERROR(+Tabella24[[#This Row],[IMPORTO VERSATO]]/SUMIF(DATI!$B:$B,Tabella24[[#This Row],[Cartella2]],DATI!$M:$M)*SUMIF(DATI!$B:$B,Tabella24[[#This Row],[Cartella2]],DATI!$F:$F),"")</f>
        <v/>
      </c>
      <c r="I201" s="19" t="str">
        <f>+IFERROR(+Tabella24[[#This Row],[IMPORTO VERSATO]]/SUMIF(DATI!$B:$B,Tabella24[[#This Row],[Cartella2]],DATI!$M:$M)*SUMIF(DATI!$B:$B,Tabella24[[#This Row],[Cartella2]],DATI!$G:$G),"")</f>
        <v/>
      </c>
      <c r="J201" s="19" t="str">
        <f>+IFERROR(+Tabella24[[#This Row],[IMPORTO VERSATO]]/SUMIF(DATI!$B:$B,Tabella24[[#This Row],[Cartella2]],DATI!$M:$M)*SUMIF(DATI!$B:$B,Tabella24[[#This Row],[Cartella2]],DATI!$H:$H),"")</f>
        <v/>
      </c>
      <c r="K201" s="19" t="str">
        <f>+IFERROR(+Tabella24[[#This Row],[IMPORTO VERSATO]]/SUMIF(DATI!$B:$B,Tabella24[[#This Row],[Cartella2]],DATI!$M:$M)*SUMIF(DATI!$B:$B,Tabella24[[#This Row],[Cartella2]],DATI!$I:$I),"")</f>
        <v/>
      </c>
      <c r="L201" s="19" t="str">
        <f>+IFERROR(+Tabella24[[#This Row],[IMPORTO VERSATO]]/SUMIF(DATI!$B:$B,Tabella24[[#This Row],[Cartella2]],DATI!$M:$M)*SUMIF(DATI!$B:$B,Tabella24[[#This Row],[Cartella2]],DATI!$J:$J),"")</f>
        <v/>
      </c>
      <c r="M201" s="14" t="str">
        <f>+IFERROR(+Tabella24[[#This Row],[IMPORTO VERSATO]]/SUMIF(DATI!$B:$B,Tabella24[[#This Row],[Cartella2]],DATI!$M:$M)*SUMIF(DATI!$B:$B,Tabella24[[#This Row],[Cartella2]],DATI!$L:$L),"")</f>
        <v/>
      </c>
      <c r="N201" s="6" t="str">
        <f>+IF(COUNTIF($C$17:C201,Tabella24[[#This Row],[Cartella2]])=1,"X","")</f>
        <v/>
      </c>
      <c r="O201" s="14" t="str">
        <f>+IFERROR(+Tabella24[[#This Row],[IMPORTO VERSATO]]/SUMIF(DATI!$B:$B,Tabella24[[#This Row],[Cartella2]],DATI!$M:$M)*SUMIF(DATI!$B:$B,Tabella24[[#This Row],[Cartella2]],DATI!$K:$K),"")</f>
        <v/>
      </c>
    </row>
    <row r="202" spans="2:15" x14ac:dyDescent="0.45">
      <c r="B202" s="27"/>
      <c r="C202" s="140" t="e">
        <f>+IF(Tabella24[[#This Row],[INS CARTELLA]]="",C201,+VLOOKUP(Tabella24[[#This Row],[INS CARTELLA]],Tabella1[[NUMERO CARTELLA]:[IMPOSTE]],1,0))</f>
        <v>#N/A</v>
      </c>
      <c r="D202" s="1"/>
      <c r="E202" s="15"/>
      <c r="F202" s="16"/>
      <c r="G202" s="14" t="str">
        <f>+IFERROR(+Tabella24[[#This Row],[IMPORTO VERSATO]]/SUMIF(DATI!B:B,Tabella24[[#This Row],[Cartella2]],DATI!M:M)*SUMIF(DATI!B:B,Tabella24[[#This Row],[Cartella2]],DATI!E:E),"")</f>
        <v/>
      </c>
      <c r="H202" s="14" t="str">
        <f>+IFERROR(+Tabella24[[#This Row],[IMPORTO VERSATO]]/SUMIF(DATI!$B:$B,Tabella24[[#This Row],[Cartella2]],DATI!$M:$M)*SUMIF(DATI!$B:$B,Tabella24[[#This Row],[Cartella2]],DATI!$F:$F),"")</f>
        <v/>
      </c>
      <c r="I202" s="19" t="str">
        <f>+IFERROR(+Tabella24[[#This Row],[IMPORTO VERSATO]]/SUMIF(DATI!$B:$B,Tabella24[[#This Row],[Cartella2]],DATI!$M:$M)*SUMIF(DATI!$B:$B,Tabella24[[#This Row],[Cartella2]],DATI!$G:$G),"")</f>
        <v/>
      </c>
      <c r="J202" s="19" t="str">
        <f>+IFERROR(+Tabella24[[#This Row],[IMPORTO VERSATO]]/SUMIF(DATI!$B:$B,Tabella24[[#This Row],[Cartella2]],DATI!$M:$M)*SUMIF(DATI!$B:$B,Tabella24[[#This Row],[Cartella2]],DATI!$H:$H),"")</f>
        <v/>
      </c>
      <c r="K202" s="19" t="str">
        <f>+IFERROR(+Tabella24[[#This Row],[IMPORTO VERSATO]]/SUMIF(DATI!$B:$B,Tabella24[[#This Row],[Cartella2]],DATI!$M:$M)*SUMIF(DATI!$B:$B,Tabella24[[#This Row],[Cartella2]],DATI!$I:$I),"")</f>
        <v/>
      </c>
      <c r="L202" s="19" t="str">
        <f>+IFERROR(+Tabella24[[#This Row],[IMPORTO VERSATO]]/SUMIF(DATI!$B:$B,Tabella24[[#This Row],[Cartella2]],DATI!$M:$M)*SUMIF(DATI!$B:$B,Tabella24[[#This Row],[Cartella2]],DATI!$J:$J),"")</f>
        <v/>
      </c>
      <c r="M202" s="14" t="str">
        <f>+IFERROR(+Tabella24[[#This Row],[IMPORTO VERSATO]]/SUMIF(DATI!$B:$B,Tabella24[[#This Row],[Cartella2]],DATI!$M:$M)*SUMIF(DATI!$B:$B,Tabella24[[#This Row],[Cartella2]],DATI!$L:$L),"")</f>
        <v/>
      </c>
      <c r="N202" s="6" t="str">
        <f>+IF(COUNTIF($C$17:C202,Tabella24[[#This Row],[Cartella2]])=1,"X","")</f>
        <v/>
      </c>
      <c r="O202" s="14" t="str">
        <f>+IFERROR(+Tabella24[[#This Row],[IMPORTO VERSATO]]/SUMIF(DATI!$B:$B,Tabella24[[#This Row],[Cartella2]],DATI!$M:$M)*SUMIF(DATI!$B:$B,Tabella24[[#This Row],[Cartella2]],DATI!$K:$K),"")</f>
        <v/>
      </c>
    </row>
    <row r="203" spans="2:15" x14ac:dyDescent="0.45">
      <c r="B203" s="27"/>
      <c r="C203" s="140" t="e">
        <f>+IF(Tabella24[[#This Row],[INS CARTELLA]]="",C202,+VLOOKUP(Tabella24[[#This Row],[INS CARTELLA]],Tabella1[[NUMERO CARTELLA]:[IMPOSTE]],1,0))</f>
        <v>#N/A</v>
      </c>
      <c r="D203" s="1"/>
      <c r="E203" s="15"/>
      <c r="F203" s="16"/>
      <c r="G203" s="14" t="str">
        <f>+IFERROR(+Tabella24[[#This Row],[IMPORTO VERSATO]]/SUMIF(DATI!B:B,Tabella24[[#This Row],[Cartella2]],DATI!M:M)*SUMIF(DATI!B:B,Tabella24[[#This Row],[Cartella2]],DATI!E:E),"")</f>
        <v/>
      </c>
      <c r="H203" s="14" t="str">
        <f>+IFERROR(+Tabella24[[#This Row],[IMPORTO VERSATO]]/SUMIF(DATI!$B:$B,Tabella24[[#This Row],[Cartella2]],DATI!$M:$M)*SUMIF(DATI!$B:$B,Tabella24[[#This Row],[Cartella2]],DATI!$F:$F),"")</f>
        <v/>
      </c>
      <c r="I203" s="19" t="str">
        <f>+IFERROR(+Tabella24[[#This Row],[IMPORTO VERSATO]]/SUMIF(DATI!$B:$B,Tabella24[[#This Row],[Cartella2]],DATI!$M:$M)*SUMIF(DATI!$B:$B,Tabella24[[#This Row],[Cartella2]],DATI!$G:$G),"")</f>
        <v/>
      </c>
      <c r="J203" s="19" t="str">
        <f>+IFERROR(+Tabella24[[#This Row],[IMPORTO VERSATO]]/SUMIF(DATI!$B:$B,Tabella24[[#This Row],[Cartella2]],DATI!$M:$M)*SUMIF(DATI!$B:$B,Tabella24[[#This Row],[Cartella2]],DATI!$H:$H),"")</f>
        <v/>
      </c>
      <c r="K203" s="19" t="str">
        <f>+IFERROR(+Tabella24[[#This Row],[IMPORTO VERSATO]]/SUMIF(DATI!$B:$B,Tabella24[[#This Row],[Cartella2]],DATI!$M:$M)*SUMIF(DATI!$B:$B,Tabella24[[#This Row],[Cartella2]],DATI!$I:$I),"")</f>
        <v/>
      </c>
      <c r="L203" s="19" t="str">
        <f>+IFERROR(+Tabella24[[#This Row],[IMPORTO VERSATO]]/SUMIF(DATI!$B:$B,Tabella24[[#This Row],[Cartella2]],DATI!$M:$M)*SUMIF(DATI!$B:$B,Tabella24[[#This Row],[Cartella2]],DATI!$J:$J),"")</f>
        <v/>
      </c>
      <c r="M203" s="14" t="str">
        <f>+IFERROR(+Tabella24[[#This Row],[IMPORTO VERSATO]]/SUMIF(DATI!$B:$B,Tabella24[[#This Row],[Cartella2]],DATI!$M:$M)*SUMIF(DATI!$B:$B,Tabella24[[#This Row],[Cartella2]],DATI!$L:$L),"")</f>
        <v/>
      </c>
      <c r="N203" s="6" t="str">
        <f>+IF(COUNTIF($C$17:C203,Tabella24[[#This Row],[Cartella2]])=1,"X","")</f>
        <v/>
      </c>
      <c r="O203" s="14" t="str">
        <f>+IFERROR(+Tabella24[[#This Row],[IMPORTO VERSATO]]/SUMIF(DATI!$B:$B,Tabella24[[#This Row],[Cartella2]],DATI!$M:$M)*SUMIF(DATI!$B:$B,Tabella24[[#This Row],[Cartella2]],DATI!$K:$K),"")</f>
        <v/>
      </c>
    </row>
    <row r="204" spans="2:15" x14ac:dyDescent="0.45">
      <c r="B204" s="27"/>
      <c r="C204" s="140" t="e">
        <f>+IF(Tabella24[[#This Row],[INS CARTELLA]]="",C203,+VLOOKUP(Tabella24[[#This Row],[INS CARTELLA]],Tabella1[[NUMERO CARTELLA]:[IMPOSTE]],1,0))</f>
        <v>#N/A</v>
      </c>
      <c r="D204" s="1"/>
      <c r="E204" s="15"/>
      <c r="F204" s="16"/>
      <c r="G204" s="14" t="str">
        <f>+IFERROR(+Tabella24[[#This Row],[IMPORTO VERSATO]]/SUMIF(DATI!B:B,Tabella24[[#This Row],[Cartella2]],DATI!M:M)*SUMIF(DATI!B:B,Tabella24[[#This Row],[Cartella2]],DATI!E:E),"")</f>
        <v/>
      </c>
      <c r="H204" s="14" t="str">
        <f>+IFERROR(+Tabella24[[#This Row],[IMPORTO VERSATO]]/SUMIF(DATI!$B:$B,Tabella24[[#This Row],[Cartella2]],DATI!$M:$M)*SUMIF(DATI!$B:$B,Tabella24[[#This Row],[Cartella2]],DATI!$F:$F),"")</f>
        <v/>
      </c>
      <c r="I204" s="19" t="str">
        <f>+IFERROR(+Tabella24[[#This Row],[IMPORTO VERSATO]]/SUMIF(DATI!$B:$B,Tabella24[[#This Row],[Cartella2]],DATI!$M:$M)*SUMIF(DATI!$B:$B,Tabella24[[#This Row],[Cartella2]],DATI!$G:$G),"")</f>
        <v/>
      </c>
      <c r="J204" s="19" t="str">
        <f>+IFERROR(+Tabella24[[#This Row],[IMPORTO VERSATO]]/SUMIF(DATI!$B:$B,Tabella24[[#This Row],[Cartella2]],DATI!$M:$M)*SUMIF(DATI!$B:$B,Tabella24[[#This Row],[Cartella2]],DATI!$H:$H),"")</f>
        <v/>
      </c>
      <c r="K204" s="19" t="str">
        <f>+IFERROR(+Tabella24[[#This Row],[IMPORTO VERSATO]]/SUMIF(DATI!$B:$B,Tabella24[[#This Row],[Cartella2]],DATI!$M:$M)*SUMIF(DATI!$B:$B,Tabella24[[#This Row],[Cartella2]],DATI!$I:$I),"")</f>
        <v/>
      </c>
      <c r="L204" s="19" t="str">
        <f>+IFERROR(+Tabella24[[#This Row],[IMPORTO VERSATO]]/SUMIF(DATI!$B:$B,Tabella24[[#This Row],[Cartella2]],DATI!$M:$M)*SUMIF(DATI!$B:$B,Tabella24[[#This Row],[Cartella2]],DATI!$J:$J),"")</f>
        <v/>
      </c>
      <c r="M204" s="14" t="str">
        <f>+IFERROR(+Tabella24[[#This Row],[IMPORTO VERSATO]]/SUMIF(DATI!$B:$B,Tabella24[[#This Row],[Cartella2]],DATI!$M:$M)*SUMIF(DATI!$B:$B,Tabella24[[#This Row],[Cartella2]],DATI!$L:$L),"")</f>
        <v/>
      </c>
      <c r="N204" s="6" t="str">
        <f>+IF(COUNTIF($C$17:C204,Tabella24[[#This Row],[Cartella2]])=1,"X","")</f>
        <v/>
      </c>
      <c r="O204" s="14" t="str">
        <f>+IFERROR(+Tabella24[[#This Row],[IMPORTO VERSATO]]/SUMIF(DATI!$B:$B,Tabella24[[#This Row],[Cartella2]],DATI!$M:$M)*SUMIF(DATI!$B:$B,Tabella24[[#This Row],[Cartella2]],DATI!$K:$K),"")</f>
        <v/>
      </c>
    </row>
    <row r="205" spans="2:15" x14ac:dyDescent="0.45">
      <c r="B205" s="27"/>
      <c r="C205" s="140" t="e">
        <f>+IF(Tabella24[[#This Row],[INS CARTELLA]]="",C204,+VLOOKUP(Tabella24[[#This Row],[INS CARTELLA]],Tabella1[[NUMERO CARTELLA]:[IMPOSTE]],1,0))</f>
        <v>#N/A</v>
      </c>
      <c r="D205" s="1"/>
      <c r="E205" s="15"/>
      <c r="F205" s="16"/>
      <c r="G205" s="14" t="str">
        <f>+IFERROR(+Tabella24[[#This Row],[IMPORTO VERSATO]]/SUMIF(DATI!B:B,Tabella24[[#This Row],[Cartella2]],DATI!M:M)*SUMIF(DATI!B:B,Tabella24[[#This Row],[Cartella2]],DATI!E:E),"")</f>
        <v/>
      </c>
      <c r="H205" s="14" t="str">
        <f>+IFERROR(+Tabella24[[#This Row],[IMPORTO VERSATO]]/SUMIF(DATI!$B:$B,Tabella24[[#This Row],[Cartella2]],DATI!$M:$M)*SUMIF(DATI!$B:$B,Tabella24[[#This Row],[Cartella2]],DATI!$F:$F),"")</f>
        <v/>
      </c>
      <c r="I205" s="19" t="str">
        <f>+IFERROR(+Tabella24[[#This Row],[IMPORTO VERSATO]]/SUMIF(DATI!$B:$B,Tabella24[[#This Row],[Cartella2]],DATI!$M:$M)*SUMIF(DATI!$B:$B,Tabella24[[#This Row],[Cartella2]],DATI!$G:$G),"")</f>
        <v/>
      </c>
      <c r="J205" s="19" t="str">
        <f>+IFERROR(+Tabella24[[#This Row],[IMPORTO VERSATO]]/SUMIF(DATI!$B:$B,Tabella24[[#This Row],[Cartella2]],DATI!$M:$M)*SUMIF(DATI!$B:$B,Tabella24[[#This Row],[Cartella2]],DATI!$H:$H),"")</f>
        <v/>
      </c>
      <c r="K205" s="19" t="str">
        <f>+IFERROR(+Tabella24[[#This Row],[IMPORTO VERSATO]]/SUMIF(DATI!$B:$B,Tabella24[[#This Row],[Cartella2]],DATI!$M:$M)*SUMIF(DATI!$B:$B,Tabella24[[#This Row],[Cartella2]],DATI!$I:$I),"")</f>
        <v/>
      </c>
      <c r="L205" s="19" t="str">
        <f>+IFERROR(+Tabella24[[#This Row],[IMPORTO VERSATO]]/SUMIF(DATI!$B:$B,Tabella24[[#This Row],[Cartella2]],DATI!$M:$M)*SUMIF(DATI!$B:$B,Tabella24[[#This Row],[Cartella2]],DATI!$J:$J),"")</f>
        <v/>
      </c>
      <c r="M205" s="14" t="str">
        <f>+IFERROR(+Tabella24[[#This Row],[IMPORTO VERSATO]]/SUMIF(DATI!$B:$B,Tabella24[[#This Row],[Cartella2]],DATI!$M:$M)*SUMIF(DATI!$B:$B,Tabella24[[#This Row],[Cartella2]],DATI!$L:$L),"")</f>
        <v/>
      </c>
      <c r="N205" s="6" t="str">
        <f>+IF(COUNTIF($C$17:C205,Tabella24[[#This Row],[Cartella2]])=1,"X","")</f>
        <v/>
      </c>
      <c r="O205" s="14" t="str">
        <f>+IFERROR(+Tabella24[[#This Row],[IMPORTO VERSATO]]/SUMIF(DATI!$B:$B,Tabella24[[#This Row],[Cartella2]],DATI!$M:$M)*SUMIF(DATI!$B:$B,Tabella24[[#This Row],[Cartella2]],DATI!$K:$K),"")</f>
        <v/>
      </c>
    </row>
    <row r="206" spans="2:15" x14ac:dyDescent="0.45">
      <c r="B206" s="27"/>
      <c r="C206" s="140" t="e">
        <f>+IF(Tabella24[[#This Row],[INS CARTELLA]]="",C205,+VLOOKUP(Tabella24[[#This Row],[INS CARTELLA]],Tabella1[[NUMERO CARTELLA]:[IMPOSTE]],1,0))</f>
        <v>#N/A</v>
      </c>
      <c r="D206" s="1"/>
      <c r="E206" s="15"/>
      <c r="F206" s="16"/>
      <c r="G206" s="14" t="str">
        <f>+IFERROR(+Tabella24[[#This Row],[IMPORTO VERSATO]]/SUMIF(DATI!B:B,Tabella24[[#This Row],[Cartella2]],DATI!M:M)*SUMIF(DATI!B:B,Tabella24[[#This Row],[Cartella2]],DATI!E:E),"")</f>
        <v/>
      </c>
      <c r="H206" s="14" t="str">
        <f>+IFERROR(+Tabella24[[#This Row],[IMPORTO VERSATO]]/SUMIF(DATI!$B:$B,Tabella24[[#This Row],[Cartella2]],DATI!$M:$M)*SUMIF(DATI!$B:$B,Tabella24[[#This Row],[Cartella2]],DATI!$F:$F),"")</f>
        <v/>
      </c>
      <c r="I206" s="19" t="str">
        <f>+IFERROR(+Tabella24[[#This Row],[IMPORTO VERSATO]]/SUMIF(DATI!$B:$B,Tabella24[[#This Row],[Cartella2]],DATI!$M:$M)*SUMIF(DATI!$B:$B,Tabella24[[#This Row],[Cartella2]],DATI!$G:$G),"")</f>
        <v/>
      </c>
      <c r="J206" s="19" t="str">
        <f>+IFERROR(+Tabella24[[#This Row],[IMPORTO VERSATO]]/SUMIF(DATI!$B:$B,Tabella24[[#This Row],[Cartella2]],DATI!$M:$M)*SUMIF(DATI!$B:$B,Tabella24[[#This Row],[Cartella2]],DATI!$H:$H),"")</f>
        <v/>
      </c>
      <c r="K206" s="19" t="str">
        <f>+IFERROR(+Tabella24[[#This Row],[IMPORTO VERSATO]]/SUMIF(DATI!$B:$B,Tabella24[[#This Row],[Cartella2]],DATI!$M:$M)*SUMIF(DATI!$B:$B,Tabella24[[#This Row],[Cartella2]],DATI!$I:$I),"")</f>
        <v/>
      </c>
      <c r="L206" s="19" t="str">
        <f>+IFERROR(+Tabella24[[#This Row],[IMPORTO VERSATO]]/SUMIF(DATI!$B:$B,Tabella24[[#This Row],[Cartella2]],DATI!$M:$M)*SUMIF(DATI!$B:$B,Tabella24[[#This Row],[Cartella2]],DATI!$J:$J),"")</f>
        <v/>
      </c>
      <c r="M206" s="14" t="str">
        <f>+IFERROR(+Tabella24[[#This Row],[IMPORTO VERSATO]]/SUMIF(DATI!$B:$B,Tabella24[[#This Row],[Cartella2]],DATI!$M:$M)*SUMIF(DATI!$B:$B,Tabella24[[#This Row],[Cartella2]],DATI!$L:$L),"")</f>
        <v/>
      </c>
      <c r="N206" s="6" t="str">
        <f>+IF(COUNTIF($C$17:C206,Tabella24[[#This Row],[Cartella2]])=1,"X","")</f>
        <v/>
      </c>
      <c r="O206" s="14" t="str">
        <f>+IFERROR(+Tabella24[[#This Row],[IMPORTO VERSATO]]/SUMIF(DATI!$B:$B,Tabella24[[#This Row],[Cartella2]],DATI!$M:$M)*SUMIF(DATI!$B:$B,Tabella24[[#This Row],[Cartella2]],DATI!$K:$K),"")</f>
        <v/>
      </c>
    </row>
    <row r="207" spans="2:15" x14ac:dyDescent="0.45">
      <c r="B207" s="27"/>
      <c r="C207" s="140" t="e">
        <f>+IF(Tabella24[[#This Row],[INS CARTELLA]]="",C206,+VLOOKUP(Tabella24[[#This Row],[INS CARTELLA]],Tabella1[[NUMERO CARTELLA]:[IMPOSTE]],1,0))</f>
        <v>#N/A</v>
      </c>
      <c r="D207" s="1"/>
      <c r="E207" s="15"/>
      <c r="F207" s="16"/>
      <c r="G207" s="14" t="str">
        <f>+IFERROR(+Tabella24[[#This Row],[IMPORTO VERSATO]]/SUMIF(DATI!B:B,Tabella24[[#This Row],[Cartella2]],DATI!M:M)*SUMIF(DATI!B:B,Tabella24[[#This Row],[Cartella2]],DATI!E:E),"")</f>
        <v/>
      </c>
      <c r="H207" s="14" t="str">
        <f>+IFERROR(+Tabella24[[#This Row],[IMPORTO VERSATO]]/SUMIF(DATI!$B:$B,Tabella24[[#This Row],[Cartella2]],DATI!$M:$M)*SUMIF(DATI!$B:$B,Tabella24[[#This Row],[Cartella2]],DATI!$F:$F),"")</f>
        <v/>
      </c>
      <c r="I207" s="19" t="str">
        <f>+IFERROR(+Tabella24[[#This Row],[IMPORTO VERSATO]]/SUMIF(DATI!$B:$B,Tabella24[[#This Row],[Cartella2]],DATI!$M:$M)*SUMIF(DATI!$B:$B,Tabella24[[#This Row],[Cartella2]],DATI!$G:$G),"")</f>
        <v/>
      </c>
      <c r="J207" s="19" t="str">
        <f>+IFERROR(+Tabella24[[#This Row],[IMPORTO VERSATO]]/SUMIF(DATI!$B:$B,Tabella24[[#This Row],[Cartella2]],DATI!$M:$M)*SUMIF(DATI!$B:$B,Tabella24[[#This Row],[Cartella2]],DATI!$H:$H),"")</f>
        <v/>
      </c>
      <c r="K207" s="19" t="str">
        <f>+IFERROR(+Tabella24[[#This Row],[IMPORTO VERSATO]]/SUMIF(DATI!$B:$B,Tabella24[[#This Row],[Cartella2]],DATI!$M:$M)*SUMIF(DATI!$B:$B,Tabella24[[#This Row],[Cartella2]],DATI!$I:$I),"")</f>
        <v/>
      </c>
      <c r="L207" s="19" t="str">
        <f>+IFERROR(+Tabella24[[#This Row],[IMPORTO VERSATO]]/SUMIF(DATI!$B:$B,Tabella24[[#This Row],[Cartella2]],DATI!$M:$M)*SUMIF(DATI!$B:$B,Tabella24[[#This Row],[Cartella2]],DATI!$J:$J),"")</f>
        <v/>
      </c>
      <c r="M207" s="14" t="str">
        <f>+IFERROR(+Tabella24[[#This Row],[IMPORTO VERSATO]]/SUMIF(DATI!$B:$B,Tabella24[[#This Row],[Cartella2]],DATI!$M:$M)*SUMIF(DATI!$B:$B,Tabella24[[#This Row],[Cartella2]],DATI!$L:$L),"")</f>
        <v/>
      </c>
      <c r="N207" s="6" t="str">
        <f>+IF(COUNTIF($C$17:C207,Tabella24[[#This Row],[Cartella2]])=1,"X","")</f>
        <v/>
      </c>
      <c r="O207" s="14" t="str">
        <f>+IFERROR(+Tabella24[[#This Row],[IMPORTO VERSATO]]/SUMIF(DATI!$B:$B,Tabella24[[#This Row],[Cartella2]],DATI!$M:$M)*SUMIF(DATI!$B:$B,Tabella24[[#This Row],[Cartella2]],DATI!$K:$K),"")</f>
        <v/>
      </c>
    </row>
    <row r="208" spans="2:15" x14ac:dyDescent="0.45">
      <c r="B208" s="27"/>
      <c r="C208" s="140" t="e">
        <f>+IF(Tabella24[[#This Row],[INS CARTELLA]]="",C207,+VLOOKUP(Tabella24[[#This Row],[INS CARTELLA]],Tabella1[[NUMERO CARTELLA]:[IMPOSTE]],1,0))</f>
        <v>#N/A</v>
      </c>
      <c r="D208" s="1"/>
      <c r="E208" s="15"/>
      <c r="F208" s="16"/>
      <c r="G208" s="14" t="str">
        <f>+IFERROR(+Tabella24[[#This Row],[IMPORTO VERSATO]]/SUMIF(DATI!B:B,Tabella24[[#This Row],[Cartella2]],DATI!M:M)*SUMIF(DATI!B:B,Tabella24[[#This Row],[Cartella2]],DATI!E:E),"")</f>
        <v/>
      </c>
      <c r="H208" s="14" t="str">
        <f>+IFERROR(+Tabella24[[#This Row],[IMPORTO VERSATO]]/SUMIF(DATI!$B:$B,Tabella24[[#This Row],[Cartella2]],DATI!$M:$M)*SUMIF(DATI!$B:$B,Tabella24[[#This Row],[Cartella2]],DATI!$F:$F),"")</f>
        <v/>
      </c>
      <c r="I208" s="19" t="str">
        <f>+IFERROR(+Tabella24[[#This Row],[IMPORTO VERSATO]]/SUMIF(DATI!$B:$B,Tabella24[[#This Row],[Cartella2]],DATI!$M:$M)*SUMIF(DATI!$B:$B,Tabella24[[#This Row],[Cartella2]],DATI!$G:$G),"")</f>
        <v/>
      </c>
      <c r="J208" s="19" t="str">
        <f>+IFERROR(+Tabella24[[#This Row],[IMPORTO VERSATO]]/SUMIF(DATI!$B:$B,Tabella24[[#This Row],[Cartella2]],DATI!$M:$M)*SUMIF(DATI!$B:$B,Tabella24[[#This Row],[Cartella2]],DATI!$H:$H),"")</f>
        <v/>
      </c>
      <c r="K208" s="19" t="str">
        <f>+IFERROR(+Tabella24[[#This Row],[IMPORTO VERSATO]]/SUMIF(DATI!$B:$B,Tabella24[[#This Row],[Cartella2]],DATI!$M:$M)*SUMIF(DATI!$B:$B,Tabella24[[#This Row],[Cartella2]],DATI!$I:$I),"")</f>
        <v/>
      </c>
      <c r="L208" s="19" t="str">
        <f>+IFERROR(+Tabella24[[#This Row],[IMPORTO VERSATO]]/SUMIF(DATI!$B:$B,Tabella24[[#This Row],[Cartella2]],DATI!$M:$M)*SUMIF(DATI!$B:$B,Tabella24[[#This Row],[Cartella2]],DATI!$J:$J),"")</f>
        <v/>
      </c>
      <c r="M208" s="14" t="str">
        <f>+IFERROR(+Tabella24[[#This Row],[IMPORTO VERSATO]]/SUMIF(DATI!$B:$B,Tabella24[[#This Row],[Cartella2]],DATI!$M:$M)*SUMIF(DATI!$B:$B,Tabella24[[#This Row],[Cartella2]],DATI!$L:$L),"")</f>
        <v/>
      </c>
      <c r="N208" s="6" t="str">
        <f>+IF(COUNTIF($C$17:C208,Tabella24[[#This Row],[Cartella2]])=1,"X","")</f>
        <v/>
      </c>
      <c r="O208" s="14" t="str">
        <f>+IFERROR(+Tabella24[[#This Row],[IMPORTO VERSATO]]/SUMIF(DATI!$B:$B,Tabella24[[#This Row],[Cartella2]],DATI!$M:$M)*SUMIF(DATI!$B:$B,Tabella24[[#This Row],[Cartella2]],DATI!$K:$K),"")</f>
        <v/>
      </c>
    </row>
    <row r="209" spans="2:15" x14ac:dyDescent="0.45">
      <c r="B209" s="27"/>
      <c r="C209" s="140" t="e">
        <f>+IF(Tabella24[[#This Row],[INS CARTELLA]]="",C208,+VLOOKUP(Tabella24[[#This Row],[INS CARTELLA]],Tabella1[[NUMERO CARTELLA]:[IMPOSTE]],1,0))</f>
        <v>#N/A</v>
      </c>
      <c r="D209" s="1"/>
      <c r="E209" s="15"/>
      <c r="F209" s="16"/>
      <c r="G209" s="14" t="str">
        <f>+IFERROR(+Tabella24[[#This Row],[IMPORTO VERSATO]]/SUMIF(DATI!B:B,Tabella24[[#This Row],[Cartella2]],DATI!M:M)*SUMIF(DATI!B:B,Tabella24[[#This Row],[Cartella2]],DATI!E:E),"")</f>
        <v/>
      </c>
      <c r="H209" s="14" t="str">
        <f>+IFERROR(+Tabella24[[#This Row],[IMPORTO VERSATO]]/SUMIF(DATI!$B:$B,Tabella24[[#This Row],[Cartella2]],DATI!$M:$M)*SUMIF(DATI!$B:$B,Tabella24[[#This Row],[Cartella2]],DATI!$F:$F),"")</f>
        <v/>
      </c>
      <c r="I209" s="19" t="str">
        <f>+IFERROR(+Tabella24[[#This Row],[IMPORTO VERSATO]]/SUMIF(DATI!$B:$B,Tabella24[[#This Row],[Cartella2]],DATI!$M:$M)*SUMIF(DATI!$B:$B,Tabella24[[#This Row],[Cartella2]],DATI!$G:$G),"")</f>
        <v/>
      </c>
      <c r="J209" s="19" t="str">
        <f>+IFERROR(+Tabella24[[#This Row],[IMPORTO VERSATO]]/SUMIF(DATI!$B:$B,Tabella24[[#This Row],[Cartella2]],DATI!$M:$M)*SUMIF(DATI!$B:$B,Tabella24[[#This Row],[Cartella2]],DATI!$H:$H),"")</f>
        <v/>
      </c>
      <c r="K209" s="19" t="str">
        <f>+IFERROR(+Tabella24[[#This Row],[IMPORTO VERSATO]]/SUMIF(DATI!$B:$B,Tabella24[[#This Row],[Cartella2]],DATI!$M:$M)*SUMIF(DATI!$B:$B,Tabella24[[#This Row],[Cartella2]],DATI!$I:$I),"")</f>
        <v/>
      </c>
      <c r="L209" s="19" t="str">
        <f>+IFERROR(+Tabella24[[#This Row],[IMPORTO VERSATO]]/SUMIF(DATI!$B:$B,Tabella24[[#This Row],[Cartella2]],DATI!$M:$M)*SUMIF(DATI!$B:$B,Tabella24[[#This Row],[Cartella2]],DATI!$J:$J),"")</f>
        <v/>
      </c>
      <c r="M209" s="14" t="str">
        <f>+IFERROR(+Tabella24[[#This Row],[IMPORTO VERSATO]]/SUMIF(DATI!$B:$B,Tabella24[[#This Row],[Cartella2]],DATI!$M:$M)*SUMIF(DATI!$B:$B,Tabella24[[#This Row],[Cartella2]],DATI!$L:$L),"")</f>
        <v/>
      </c>
      <c r="N209" s="6" t="str">
        <f>+IF(COUNTIF($C$17:C209,Tabella24[[#This Row],[Cartella2]])=1,"X","")</f>
        <v/>
      </c>
      <c r="O209" s="14" t="str">
        <f>+IFERROR(+Tabella24[[#This Row],[IMPORTO VERSATO]]/SUMIF(DATI!$B:$B,Tabella24[[#This Row],[Cartella2]],DATI!$M:$M)*SUMIF(DATI!$B:$B,Tabella24[[#This Row],[Cartella2]],DATI!$K:$K),"")</f>
        <v/>
      </c>
    </row>
    <row r="210" spans="2:15" x14ac:dyDescent="0.45">
      <c r="B210" s="27"/>
      <c r="C210" s="140" t="e">
        <f>+IF(Tabella24[[#This Row],[INS CARTELLA]]="",C209,+VLOOKUP(Tabella24[[#This Row],[INS CARTELLA]],Tabella1[[NUMERO CARTELLA]:[IMPOSTE]],1,0))</f>
        <v>#N/A</v>
      </c>
      <c r="D210" s="1"/>
      <c r="E210" s="15"/>
      <c r="F210" s="16"/>
      <c r="G210" s="14" t="str">
        <f>+IFERROR(+Tabella24[[#This Row],[IMPORTO VERSATO]]/SUMIF(DATI!B:B,Tabella24[[#This Row],[Cartella2]],DATI!M:M)*SUMIF(DATI!B:B,Tabella24[[#This Row],[Cartella2]],DATI!E:E),"")</f>
        <v/>
      </c>
      <c r="H210" s="14" t="str">
        <f>+IFERROR(+Tabella24[[#This Row],[IMPORTO VERSATO]]/SUMIF(DATI!$B:$B,Tabella24[[#This Row],[Cartella2]],DATI!$M:$M)*SUMIF(DATI!$B:$B,Tabella24[[#This Row],[Cartella2]],DATI!$F:$F),"")</f>
        <v/>
      </c>
      <c r="I210" s="19" t="str">
        <f>+IFERROR(+Tabella24[[#This Row],[IMPORTO VERSATO]]/SUMIF(DATI!$B:$B,Tabella24[[#This Row],[Cartella2]],DATI!$M:$M)*SUMIF(DATI!$B:$B,Tabella24[[#This Row],[Cartella2]],DATI!$G:$G),"")</f>
        <v/>
      </c>
      <c r="J210" s="19" t="str">
        <f>+IFERROR(+Tabella24[[#This Row],[IMPORTO VERSATO]]/SUMIF(DATI!$B:$B,Tabella24[[#This Row],[Cartella2]],DATI!$M:$M)*SUMIF(DATI!$B:$B,Tabella24[[#This Row],[Cartella2]],DATI!$H:$H),"")</f>
        <v/>
      </c>
      <c r="K210" s="19" t="str">
        <f>+IFERROR(+Tabella24[[#This Row],[IMPORTO VERSATO]]/SUMIF(DATI!$B:$B,Tabella24[[#This Row],[Cartella2]],DATI!$M:$M)*SUMIF(DATI!$B:$B,Tabella24[[#This Row],[Cartella2]],DATI!$I:$I),"")</f>
        <v/>
      </c>
      <c r="L210" s="19" t="str">
        <f>+IFERROR(+Tabella24[[#This Row],[IMPORTO VERSATO]]/SUMIF(DATI!$B:$B,Tabella24[[#This Row],[Cartella2]],DATI!$M:$M)*SUMIF(DATI!$B:$B,Tabella24[[#This Row],[Cartella2]],DATI!$J:$J),"")</f>
        <v/>
      </c>
      <c r="M210" s="14" t="str">
        <f>+IFERROR(+Tabella24[[#This Row],[IMPORTO VERSATO]]/SUMIF(DATI!$B:$B,Tabella24[[#This Row],[Cartella2]],DATI!$M:$M)*SUMIF(DATI!$B:$B,Tabella24[[#This Row],[Cartella2]],DATI!$L:$L),"")</f>
        <v/>
      </c>
      <c r="N210" s="6" t="str">
        <f>+IF(COUNTIF($C$17:C210,Tabella24[[#This Row],[Cartella2]])=1,"X","")</f>
        <v/>
      </c>
      <c r="O210" s="14" t="str">
        <f>+IFERROR(+Tabella24[[#This Row],[IMPORTO VERSATO]]/SUMIF(DATI!$B:$B,Tabella24[[#This Row],[Cartella2]],DATI!$M:$M)*SUMIF(DATI!$B:$B,Tabella24[[#This Row],[Cartella2]],DATI!$K:$K),"")</f>
        <v/>
      </c>
    </row>
    <row r="211" spans="2:15" x14ac:dyDescent="0.45">
      <c r="B211" s="27"/>
      <c r="C211" s="140" t="e">
        <f>+IF(Tabella24[[#This Row],[INS CARTELLA]]="",C210,+VLOOKUP(Tabella24[[#This Row],[INS CARTELLA]],Tabella1[[NUMERO CARTELLA]:[IMPOSTE]],1,0))</f>
        <v>#N/A</v>
      </c>
      <c r="D211" s="1"/>
      <c r="E211" s="15"/>
      <c r="F211" s="16"/>
      <c r="G211" s="14" t="str">
        <f>+IFERROR(+Tabella24[[#This Row],[IMPORTO VERSATO]]/SUMIF(DATI!B:B,Tabella24[[#This Row],[Cartella2]],DATI!M:M)*SUMIF(DATI!B:B,Tabella24[[#This Row],[Cartella2]],DATI!E:E),"")</f>
        <v/>
      </c>
      <c r="H211" s="14" t="str">
        <f>+IFERROR(+Tabella24[[#This Row],[IMPORTO VERSATO]]/SUMIF(DATI!$B:$B,Tabella24[[#This Row],[Cartella2]],DATI!$M:$M)*SUMIF(DATI!$B:$B,Tabella24[[#This Row],[Cartella2]],DATI!$F:$F),"")</f>
        <v/>
      </c>
      <c r="I211" s="19" t="str">
        <f>+IFERROR(+Tabella24[[#This Row],[IMPORTO VERSATO]]/SUMIF(DATI!$B:$B,Tabella24[[#This Row],[Cartella2]],DATI!$M:$M)*SUMIF(DATI!$B:$B,Tabella24[[#This Row],[Cartella2]],DATI!$G:$G),"")</f>
        <v/>
      </c>
      <c r="J211" s="19" t="str">
        <f>+IFERROR(+Tabella24[[#This Row],[IMPORTO VERSATO]]/SUMIF(DATI!$B:$B,Tabella24[[#This Row],[Cartella2]],DATI!$M:$M)*SUMIF(DATI!$B:$B,Tabella24[[#This Row],[Cartella2]],DATI!$H:$H),"")</f>
        <v/>
      </c>
      <c r="K211" s="19" t="str">
        <f>+IFERROR(+Tabella24[[#This Row],[IMPORTO VERSATO]]/SUMIF(DATI!$B:$B,Tabella24[[#This Row],[Cartella2]],DATI!$M:$M)*SUMIF(DATI!$B:$B,Tabella24[[#This Row],[Cartella2]],DATI!$I:$I),"")</f>
        <v/>
      </c>
      <c r="L211" s="19" t="str">
        <f>+IFERROR(+Tabella24[[#This Row],[IMPORTO VERSATO]]/SUMIF(DATI!$B:$B,Tabella24[[#This Row],[Cartella2]],DATI!$M:$M)*SUMIF(DATI!$B:$B,Tabella24[[#This Row],[Cartella2]],DATI!$J:$J),"")</f>
        <v/>
      </c>
      <c r="M211" s="14" t="str">
        <f>+IFERROR(+Tabella24[[#This Row],[IMPORTO VERSATO]]/SUMIF(DATI!$B:$B,Tabella24[[#This Row],[Cartella2]],DATI!$M:$M)*SUMIF(DATI!$B:$B,Tabella24[[#This Row],[Cartella2]],DATI!$L:$L),"")</f>
        <v/>
      </c>
      <c r="N211" s="6" t="str">
        <f>+IF(COUNTIF($C$17:C211,Tabella24[[#This Row],[Cartella2]])=1,"X","")</f>
        <v/>
      </c>
      <c r="O211" s="14" t="str">
        <f>+IFERROR(+Tabella24[[#This Row],[IMPORTO VERSATO]]/SUMIF(DATI!$B:$B,Tabella24[[#This Row],[Cartella2]],DATI!$M:$M)*SUMIF(DATI!$B:$B,Tabella24[[#This Row],[Cartella2]],DATI!$K:$K),"")</f>
        <v/>
      </c>
    </row>
    <row r="212" spans="2:15" x14ac:dyDescent="0.45">
      <c r="B212" s="27"/>
      <c r="C212" s="140" t="e">
        <f>+IF(Tabella24[[#This Row],[INS CARTELLA]]="",C211,+VLOOKUP(Tabella24[[#This Row],[INS CARTELLA]],Tabella1[[NUMERO CARTELLA]:[IMPOSTE]],1,0))</f>
        <v>#N/A</v>
      </c>
      <c r="D212" s="1"/>
      <c r="E212" s="15"/>
      <c r="F212" s="16"/>
      <c r="G212" s="14" t="str">
        <f>+IFERROR(+Tabella24[[#This Row],[IMPORTO VERSATO]]/SUMIF(DATI!B:B,Tabella24[[#This Row],[Cartella2]],DATI!M:M)*SUMIF(DATI!B:B,Tabella24[[#This Row],[Cartella2]],DATI!E:E),"")</f>
        <v/>
      </c>
      <c r="H212" s="14" t="str">
        <f>+IFERROR(+Tabella24[[#This Row],[IMPORTO VERSATO]]/SUMIF(DATI!$B:$B,Tabella24[[#This Row],[Cartella2]],DATI!$M:$M)*SUMIF(DATI!$B:$B,Tabella24[[#This Row],[Cartella2]],DATI!$F:$F),"")</f>
        <v/>
      </c>
      <c r="I212" s="19" t="str">
        <f>+IFERROR(+Tabella24[[#This Row],[IMPORTO VERSATO]]/SUMIF(DATI!$B:$B,Tabella24[[#This Row],[Cartella2]],DATI!$M:$M)*SUMIF(DATI!$B:$B,Tabella24[[#This Row],[Cartella2]],DATI!$G:$G),"")</f>
        <v/>
      </c>
      <c r="J212" s="19" t="str">
        <f>+IFERROR(+Tabella24[[#This Row],[IMPORTO VERSATO]]/SUMIF(DATI!$B:$B,Tabella24[[#This Row],[Cartella2]],DATI!$M:$M)*SUMIF(DATI!$B:$B,Tabella24[[#This Row],[Cartella2]],DATI!$H:$H),"")</f>
        <v/>
      </c>
      <c r="K212" s="19" t="str">
        <f>+IFERROR(+Tabella24[[#This Row],[IMPORTO VERSATO]]/SUMIF(DATI!$B:$B,Tabella24[[#This Row],[Cartella2]],DATI!$M:$M)*SUMIF(DATI!$B:$B,Tabella24[[#This Row],[Cartella2]],DATI!$I:$I),"")</f>
        <v/>
      </c>
      <c r="L212" s="19" t="str">
        <f>+IFERROR(+Tabella24[[#This Row],[IMPORTO VERSATO]]/SUMIF(DATI!$B:$B,Tabella24[[#This Row],[Cartella2]],DATI!$M:$M)*SUMIF(DATI!$B:$B,Tabella24[[#This Row],[Cartella2]],DATI!$J:$J),"")</f>
        <v/>
      </c>
      <c r="M212" s="14" t="str">
        <f>+IFERROR(+Tabella24[[#This Row],[IMPORTO VERSATO]]/SUMIF(DATI!$B:$B,Tabella24[[#This Row],[Cartella2]],DATI!$M:$M)*SUMIF(DATI!$B:$B,Tabella24[[#This Row],[Cartella2]],DATI!$L:$L),"")</f>
        <v/>
      </c>
      <c r="N212" s="6" t="str">
        <f>+IF(COUNTIF($C$17:C212,Tabella24[[#This Row],[Cartella2]])=1,"X","")</f>
        <v/>
      </c>
      <c r="O212" s="14" t="str">
        <f>+IFERROR(+Tabella24[[#This Row],[IMPORTO VERSATO]]/SUMIF(DATI!$B:$B,Tabella24[[#This Row],[Cartella2]],DATI!$M:$M)*SUMIF(DATI!$B:$B,Tabella24[[#This Row],[Cartella2]],DATI!$K:$K),"")</f>
        <v/>
      </c>
    </row>
    <row r="213" spans="2:15" x14ac:dyDescent="0.45">
      <c r="B213" s="27"/>
      <c r="C213" s="140" t="e">
        <f>+IF(Tabella24[[#This Row],[INS CARTELLA]]="",C212,+VLOOKUP(Tabella24[[#This Row],[INS CARTELLA]],Tabella1[[NUMERO CARTELLA]:[IMPOSTE]],1,0))</f>
        <v>#N/A</v>
      </c>
      <c r="D213" s="1"/>
      <c r="E213" s="15"/>
      <c r="F213" s="16"/>
      <c r="G213" s="14" t="str">
        <f>+IFERROR(+Tabella24[[#This Row],[IMPORTO VERSATO]]/SUMIF(DATI!B:B,Tabella24[[#This Row],[Cartella2]],DATI!M:M)*SUMIF(DATI!B:B,Tabella24[[#This Row],[Cartella2]],DATI!E:E),"")</f>
        <v/>
      </c>
      <c r="H213" s="14" t="str">
        <f>+IFERROR(+Tabella24[[#This Row],[IMPORTO VERSATO]]/SUMIF(DATI!$B:$B,Tabella24[[#This Row],[Cartella2]],DATI!$M:$M)*SUMIF(DATI!$B:$B,Tabella24[[#This Row],[Cartella2]],DATI!$F:$F),"")</f>
        <v/>
      </c>
      <c r="I213" s="19" t="str">
        <f>+IFERROR(+Tabella24[[#This Row],[IMPORTO VERSATO]]/SUMIF(DATI!$B:$B,Tabella24[[#This Row],[Cartella2]],DATI!$M:$M)*SUMIF(DATI!$B:$B,Tabella24[[#This Row],[Cartella2]],DATI!$G:$G),"")</f>
        <v/>
      </c>
      <c r="J213" s="19" t="str">
        <f>+IFERROR(+Tabella24[[#This Row],[IMPORTO VERSATO]]/SUMIF(DATI!$B:$B,Tabella24[[#This Row],[Cartella2]],DATI!$M:$M)*SUMIF(DATI!$B:$B,Tabella24[[#This Row],[Cartella2]],DATI!$H:$H),"")</f>
        <v/>
      </c>
      <c r="K213" s="19" t="str">
        <f>+IFERROR(+Tabella24[[#This Row],[IMPORTO VERSATO]]/SUMIF(DATI!$B:$B,Tabella24[[#This Row],[Cartella2]],DATI!$M:$M)*SUMIF(DATI!$B:$B,Tabella24[[#This Row],[Cartella2]],DATI!$I:$I),"")</f>
        <v/>
      </c>
      <c r="L213" s="19" t="str">
        <f>+IFERROR(+Tabella24[[#This Row],[IMPORTO VERSATO]]/SUMIF(DATI!$B:$B,Tabella24[[#This Row],[Cartella2]],DATI!$M:$M)*SUMIF(DATI!$B:$B,Tabella24[[#This Row],[Cartella2]],DATI!$J:$J),"")</f>
        <v/>
      </c>
      <c r="M213" s="14" t="str">
        <f>+IFERROR(+Tabella24[[#This Row],[IMPORTO VERSATO]]/SUMIF(DATI!$B:$B,Tabella24[[#This Row],[Cartella2]],DATI!$M:$M)*SUMIF(DATI!$B:$B,Tabella24[[#This Row],[Cartella2]],DATI!$L:$L),"")</f>
        <v/>
      </c>
      <c r="N213" s="6" t="str">
        <f>+IF(COUNTIF($C$17:C213,Tabella24[[#This Row],[Cartella2]])=1,"X","")</f>
        <v/>
      </c>
      <c r="O213" s="14" t="str">
        <f>+IFERROR(+Tabella24[[#This Row],[IMPORTO VERSATO]]/SUMIF(DATI!$B:$B,Tabella24[[#This Row],[Cartella2]],DATI!$M:$M)*SUMIF(DATI!$B:$B,Tabella24[[#This Row],[Cartella2]],DATI!$K:$K),"")</f>
        <v/>
      </c>
    </row>
    <row r="214" spans="2:15" x14ac:dyDescent="0.45">
      <c r="B214" s="27"/>
      <c r="C214" s="140" t="e">
        <f>+IF(Tabella24[[#This Row],[INS CARTELLA]]="",C213,+VLOOKUP(Tabella24[[#This Row],[INS CARTELLA]],Tabella1[[NUMERO CARTELLA]:[IMPOSTE]],1,0))</f>
        <v>#N/A</v>
      </c>
      <c r="D214" s="1"/>
      <c r="E214" s="15"/>
      <c r="F214" s="16"/>
      <c r="G214" s="14" t="str">
        <f>+IFERROR(+Tabella24[[#This Row],[IMPORTO VERSATO]]/SUMIF(DATI!B:B,Tabella24[[#This Row],[Cartella2]],DATI!M:M)*SUMIF(DATI!B:B,Tabella24[[#This Row],[Cartella2]],DATI!E:E),"")</f>
        <v/>
      </c>
      <c r="H214" s="14" t="str">
        <f>+IFERROR(+Tabella24[[#This Row],[IMPORTO VERSATO]]/SUMIF(DATI!$B:$B,Tabella24[[#This Row],[Cartella2]],DATI!$M:$M)*SUMIF(DATI!$B:$B,Tabella24[[#This Row],[Cartella2]],DATI!$F:$F),"")</f>
        <v/>
      </c>
      <c r="I214" s="19" t="str">
        <f>+IFERROR(+Tabella24[[#This Row],[IMPORTO VERSATO]]/SUMIF(DATI!$B:$B,Tabella24[[#This Row],[Cartella2]],DATI!$M:$M)*SUMIF(DATI!$B:$B,Tabella24[[#This Row],[Cartella2]],DATI!$G:$G),"")</f>
        <v/>
      </c>
      <c r="J214" s="19" t="str">
        <f>+IFERROR(+Tabella24[[#This Row],[IMPORTO VERSATO]]/SUMIF(DATI!$B:$B,Tabella24[[#This Row],[Cartella2]],DATI!$M:$M)*SUMIF(DATI!$B:$B,Tabella24[[#This Row],[Cartella2]],DATI!$H:$H),"")</f>
        <v/>
      </c>
      <c r="K214" s="19" t="str">
        <f>+IFERROR(+Tabella24[[#This Row],[IMPORTO VERSATO]]/SUMIF(DATI!$B:$B,Tabella24[[#This Row],[Cartella2]],DATI!$M:$M)*SUMIF(DATI!$B:$B,Tabella24[[#This Row],[Cartella2]],DATI!$I:$I),"")</f>
        <v/>
      </c>
      <c r="L214" s="19" t="str">
        <f>+IFERROR(+Tabella24[[#This Row],[IMPORTO VERSATO]]/SUMIF(DATI!$B:$B,Tabella24[[#This Row],[Cartella2]],DATI!$M:$M)*SUMIF(DATI!$B:$B,Tabella24[[#This Row],[Cartella2]],DATI!$J:$J),"")</f>
        <v/>
      </c>
      <c r="M214" s="14" t="str">
        <f>+IFERROR(+Tabella24[[#This Row],[IMPORTO VERSATO]]/SUMIF(DATI!$B:$B,Tabella24[[#This Row],[Cartella2]],DATI!$M:$M)*SUMIF(DATI!$B:$B,Tabella24[[#This Row],[Cartella2]],DATI!$L:$L),"")</f>
        <v/>
      </c>
      <c r="N214" s="6" t="str">
        <f>+IF(COUNTIF($C$17:C214,Tabella24[[#This Row],[Cartella2]])=1,"X","")</f>
        <v/>
      </c>
      <c r="O214" s="14" t="str">
        <f>+IFERROR(+Tabella24[[#This Row],[IMPORTO VERSATO]]/SUMIF(DATI!$B:$B,Tabella24[[#This Row],[Cartella2]],DATI!$M:$M)*SUMIF(DATI!$B:$B,Tabella24[[#This Row],[Cartella2]],DATI!$K:$K),"")</f>
        <v/>
      </c>
    </row>
    <row r="215" spans="2:15" x14ac:dyDescent="0.45">
      <c r="B215" s="27"/>
      <c r="C215" s="140" t="e">
        <f>+IF(Tabella24[[#This Row],[INS CARTELLA]]="",C214,+VLOOKUP(Tabella24[[#This Row],[INS CARTELLA]],Tabella1[[NUMERO CARTELLA]:[IMPOSTE]],1,0))</f>
        <v>#N/A</v>
      </c>
      <c r="D215" s="1"/>
      <c r="E215" s="15"/>
      <c r="F215" s="16"/>
      <c r="G215" s="14" t="str">
        <f>+IFERROR(+Tabella24[[#This Row],[IMPORTO VERSATO]]/SUMIF(DATI!B:B,Tabella24[[#This Row],[Cartella2]],DATI!M:M)*SUMIF(DATI!B:B,Tabella24[[#This Row],[Cartella2]],DATI!E:E),"")</f>
        <v/>
      </c>
      <c r="H215" s="14" t="str">
        <f>+IFERROR(+Tabella24[[#This Row],[IMPORTO VERSATO]]/SUMIF(DATI!$B:$B,Tabella24[[#This Row],[Cartella2]],DATI!$M:$M)*SUMIF(DATI!$B:$B,Tabella24[[#This Row],[Cartella2]],DATI!$F:$F),"")</f>
        <v/>
      </c>
      <c r="I215" s="19" t="str">
        <f>+IFERROR(+Tabella24[[#This Row],[IMPORTO VERSATO]]/SUMIF(DATI!$B:$B,Tabella24[[#This Row],[Cartella2]],DATI!$M:$M)*SUMIF(DATI!$B:$B,Tabella24[[#This Row],[Cartella2]],DATI!$G:$G),"")</f>
        <v/>
      </c>
      <c r="J215" s="19" t="str">
        <f>+IFERROR(+Tabella24[[#This Row],[IMPORTO VERSATO]]/SUMIF(DATI!$B:$B,Tabella24[[#This Row],[Cartella2]],DATI!$M:$M)*SUMIF(DATI!$B:$B,Tabella24[[#This Row],[Cartella2]],DATI!$H:$H),"")</f>
        <v/>
      </c>
      <c r="K215" s="19" t="str">
        <f>+IFERROR(+Tabella24[[#This Row],[IMPORTO VERSATO]]/SUMIF(DATI!$B:$B,Tabella24[[#This Row],[Cartella2]],DATI!$M:$M)*SUMIF(DATI!$B:$B,Tabella24[[#This Row],[Cartella2]],DATI!$I:$I),"")</f>
        <v/>
      </c>
      <c r="L215" s="19" t="str">
        <f>+IFERROR(+Tabella24[[#This Row],[IMPORTO VERSATO]]/SUMIF(DATI!$B:$B,Tabella24[[#This Row],[Cartella2]],DATI!$M:$M)*SUMIF(DATI!$B:$B,Tabella24[[#This Row],[Cartella2]],DATI!$J:$J),"")</f>
        <v/>
      </c>
      <c r="M215" s="14" t="str">
        <f>+IFERROR(+Tabella24[[#This Row],[IMPORTO VERSATO]]/SUMIF(DATI!$B:$B,Tabella24[[#This Row],[Cartella2]],DATI!$M:$M)*SUMIF(DATI!$B:$B,Tabella24[[#This Row],[Cartella2]],DATI!$L:$L),"")</f>
        <v/>
      </c>
      <c r="N215" s="6" t="str">
        <f>+IF(COUNTIF($C$17:C215,Tabella24[[#This Row],[Cartella2]])=1,"X","")</f>
        <v/>
      </c>
      <c r="O215" s="14" t="str">
        <f>+IFERROR(+Tabella24[[#This Row],[IMPORTO VERSATO]]/SUMIF(DATI!$B:$B,Tabella24[[#This Row],[Cartella2]],DATI!$M:$M)*SUMIF(DATI!$B:$B,Tabella24[[#This Row],[Cartella2]],DATI!$K:$K),"")</f>
        <v/>
      </c>
    </row>
    <row r="216" spans="2:15" x14ac:dyDescent="0.45">
      <c r="B216" s="27"/>
      <c r="C216" s="140" t="e">
        <f>+IF(Tabella24[[#This Row],[INS CARTELLA]]="",C215,+VLOOKUP(Tabella24[[#This Row],[INS CARTELLA]],Tabella1[[NUMERO CARTELLA]:[IMPOSTE]],1,0))</f>
        <v>#N/A</v>
      </c>
      <c r="D216" s="1"/>
      <c r="E216" s="15"/>
      <c r="F216" s="16"/>
      <c r="G216" s="14" t="str">
        <f>+IFERROR(+Tabella24[[#This Row],[IMPORTO VERSATO]]/SUMIF(DATI!B:B,Tabella24[[#This Row],[Cartella2]],DATI!M:M)*SUMIF(DATI!B:B,Tabella24[[#This Row],[Cartella2]],DATI!E:E),"")</f>
        <v/>
      </c>
      <c r="H216" s="14" t="str">
        <f>+IFERROR(+Tabella24[[#This Row],[IMPORTO VERSATO]]/SUMIF(DATI!$B:$B,Tabella24[[#This Row],[Cartella2]],DATI!$M:$M)*SUMIF(DATI!$B:$B,Tabella24[[#This Row],[Cartella2]],DATI!$F:$F),"")</f>
        <v/>
      </c>
      <c r="I216" s="19" t="str">
        <f>+IFERROR(+Tabella24[[#This Row],[IMPORTO VERSATO]]/SUMIF(DATI!$B:$B,Tabella24[[#This Row],[Cartella2]],DATI!$M:$M)*SUMIF(DATI!$B:$B,Tabella24[[#This Row],[Cartella2]],DATI!$G:$G),"")</f>
        <v/>
      </c>
      <c r="J216" s="19" t="str">
        <f>+IFERROR(+Tabella24[[#This Row],[IMPORTO VERSATO]]/SUMIF(DATI!$B:$B,Tabella24[[#This Row],[Cartella2]],DATI!$M:$M)*SUMIF(DATI!$B:$B,Tabella24[[#This Row],[Cartella2]],DATI!$H:$H),"")</f>
        <v/>
      </c>
      <c r="K216" s="19" t="str">
        <f>+IFERROR(+Tabella24[[#This Row],[IMPORTO VERSATO]]/SUMIF(DATI!$B:$B,Tabella24[[#This Row],[Cartella2]],DATI!$M:$M)*SUMIF(DATI!$B:$B,Tabella24[[#This Row],[Cartella2]],DATI!$I:$I),"")</f>
        <v/>
      </c>
      <c r="L216" s="19" t="str">
        <f>+IFERROR(+Tabella24[[#This Row],[IMPORTO VERSATO]]/SUMIF(DATI!$B:$B,Tabella24[[#This Row],[Cartella2]],DATI!$M:$M)*SUMIF(DATI!$B:$B,Tabella24[[#This Row],[Cartella2]],DATI!$J:$J),"")</f>
        <v/>
      </c>
      <c r="M216" s="14" t="str">
        <f>+IFERROR(+Tabella24[[#This Row],[IMPORTO VERSATO]]/SUMIF(DATI!$B:$B,Tabella24[[#This Row],[Cartella2]],DATI!$M:$M)*SUMIF(DATI!$B:$B,Tabella24[[#This Row],[Cartella2]],DATI!$L:$L),"")</f>
        <v/>
      </c>
      <c r="N216" s="6" t="str">
        <f>+IF(COUNTIF($C$17:C216,Tabella24[[#This Row],[Cartella2]])=1,"X","")</f>
        <v/>
      </c>
      <c r="O216" s="14" t="str">
        <f>+IFERROR(+Tabella24[[#This Row],[IMPORTO VERSATO]]/SUMIF(DATI!$B:$B,Tabella24[[#This Row],[Cartella2]],DATI!$M:$M)*SUMIF(DATI!$B:$B,Tabella24[[#This Row],[Cartella2]],DATI!$K:$K),"")</f>
        <v/>
      </c>
    </row>
    <row r="217" spans="2:15" x14ac:dyDescent="0.45">
      <c r="B217" s="27"/>
      <c r="C217" s="140" t="e">
        <f>+IF(Tabella24[[#This Row],[INS CARTELLA]]="",C216,+VLOOKUP(Tabella24[[#This Row],[INS CARTELLA]],Tabella1[[NUMERO CARTELLA]:[IMPOSTE]],1,0))</f>
        <v>#N/A</v>
      </c>
      <c r="D217" s="1"/>
      <c r="E217" s="15"/>
      <c r="F217" s="16"/>
      <c r="G217" s="14" t="str">
        <f>+IFERROR(+Tabella24[[#This Row],[IMPORTO VERSATO]]/SUMIF(DATI!B:B,Tabella24[[#This Row],[Cartella2]],DATI!M:M)*SUMIF(DATI!B:B,Tabella24[[#This Row],[Cartella2]],DATI!E:E),"")</f>
        <v/>
      </c>
      <c r="H217" s="14" t="str">
        <f>+IFERROR(+Tabella24[[#This Row],[IMPORTO VERSATO]]/SUMIF(DATI!$B:$B,Tabella24[[#This Row],[Cartella2]],DATI!$M:$M)*SUMIF(DATI!$B:$B,Tabella24[[#This Row],[Cartella2]],DATI!$F:$F),"")</f>
        <v/>
      </c>
      <c r="I217" s="19" t="str">
        <f>+IFERROR(+Tabella24[[#This Row],[IMPORTO VERSATO]]/SUMIF(DATI!$B:$B,Tabella24[[#This Row],[Cartella2]],DATI!$M:$M)*SUMIF(DATI!$B:$B,Tabella24[[#This Row],[Cartella2]],DATI!$G:$G),"")</f>
        <v/>
      </c>
      <c r="J217" s="19" t="str">
        <f>+IFERROR(+Tabella24[[#This Row],[IMPORTO VERSATO]]/SUMIF(DATI!$B:$B,Tabella24[[#This Row],[Cartella2]],DATI!$M:$M)*SUMIF(DATI!$B:$B,Tabella24[[#This Row],[Cartella2]],DATI!$H:$H),"")</f>
        <v/>
      </c>
      <c r="K217" s="19" t="str">
        <f>+IFERROR(+Tabella24[[#This Row],[IMPORTO VERSATO]]/SUMIF(DATI!$B:$B,Tabella24[[#This Row],[Cartella2]],DATI!$M:$M)*SUMIF(DATI!$B:$B,Tabella24[[#This Row],[Cartella2]],DATI!$I:$I),"")</f>
        <v/>
      </c>
      <c r="L217" s="19" t="str">
        <f>+IFERROR(+Tabella24[[#This Row],[IMPORTO VERSATO]]/SUMIF(DATI!$B:$B,Tabella24[[#This Row],[Cartella2]],DATI!$M:$M)*SUMIF(DATI!$B:$B,Tabella24[[#This Row],[Cartella2]],DATI!$J:$J),"")</f>
        <v/>
      </c>
      <c r="M217" s="14" t="str">
        <f>+IFERROR(+Tabella24[[#This Row],[IMPORTO VERSATO]]/SUMIF(DATI!$B:$B,Tabella24[[#This Row],[Cartella2]],DATI!$M:$M)*SUMIF(DATI!$B:$B,Tabella24[[#This Row],[Cartella2]],DATI!$L:$L),"")</f>
        <v/>
      </c>
      <c r="N217" s="6" t="str">
        <f>+IF(COUNTIF($C$17:C217,Tabella24[[#This Row],[Cartella2]])=1,"X","")</f>
        <v/>
      </c>
      <c r="O217" s="14" t="str">
        <f>+IFERROR(+Tabella24[[#This Row],[IMPORTO VERSATO]]/SUMIF(DATI!$B:$B,Tabella24[[#This Row],[Cartella2]],DATI!$M:$M)*SUMIF(DATI!$B:$B,Tabella24[[#This Row],[Cartella2]],DATI!$K:$K),"")</f>
        <v/>
      </c>
    </row>
    <row r="218" spans="2:15" x14ac:dyDescent="0.45">
      <c r="B218" s="27"/>
      <c r="C218" s="140" t="e">
        <f>+IF(Tabella24[[#This Row],[INS CARTELLA]]="",C217,+VLOOKUP(Tabella24[[#This Row],[INS CARTELLA]],Tabella1[[NUMERO CARTELLA]:[IMPOSTE]],1,0))</f>
        <v>#N/A</v>
      </c>
      <c r="D218" s="1"/>
      <c r="E218" s="15"/>
      <c r="F218" s="16"/>
      <c r="G218" s="14" t="str">
        <f>+IFERROR(+Tabella24[[#This Row],[IMPORTO VERSATO]]/SUMIF(DATI!B:B,Tabella24[[#This Row],[Cartella2]],DATI!M:M)*SUMIF(DATI!B:B,Tabella24[[#This Row],[Cartella2]],DATI!E:E),"")</f>
        <v/>
      </c>
      <c r="H218" s="14" t="str">
        <f>+IFERROR(+Tabella24[[#This Row],[IMPORTO VERSATO]]/SUMIF(DATI!$B:$B,Tabella24[[#This Row],[Cartella2]],DATI!$M:$M)*SUMIF(DATI!$B:$B,Tabella24[[#This Row],[Cartella2]],DATI!$F:$F),"")</f>
        <v/>
      </c>
      <c r="I218" s="19" t="str">
        <f>+IFERROR(+Tabella24[[#This Row],[IMPORTO VERSATO]]/SUMIF(DATI!$B:$B,Tabella24[[#This Row],[Cartella2]],DATI!$M:$M)*SUMIF(DATI!$B:$B,Tabella24[[#This Row],[Cartella2]],DATI!$G:$G),"")</f>
        <v/>
      </c>
      <c r="J218" s="19" t="str">
        <f>+IFERROR(+Tabella24[[#This Row],[IMPORTO VERSATO]]/SUMIF(DATI!$B:$B,Tabella24[[#This Row],[Cartella2]],DATI!$M:$M)*SUMIF(DATI!$B:$B,Tabella24[[#This Row],[Cartella2]],DATI!$H:$H),"")</f>
        <v/>
      </c>
      <c r="K218" s="19" t="str">
        <f>+IFERROR(+Tabella24[[#This Row],[IMPORTO VERSATO]]/SUMIF(DATI!$B:$B,Tabella24[[#This Row],[Cartella2]],DATI!$M:$M)*SUMIF(DATI!$B:$B,Tabella24[[#This Row],[Cartella2]],DATI!$I:$I),"")</f>
        <v/>
      </c>
      <c r="L218" s="19" t="str">
        <f>+IFERROR(+Tabella24[[#This Row],[IMPORTO VERSATO]]/SUMIF(DATI!$B:$B,Tabella24[[#This Row],[Cartella2]],DATI!$M:$M)*SUMIF(DATI!$B:$B,Tabella24[[#This Row],[Cartella2]],DATI!$J:$J),"")</f>
        <v/>
      </c>
      <c r="M218" s="14" t="str">
        <f>+IFERROR(+Tabella24[[#This Row],[IMPORTO VERSATO]]/SUMIF(DATI!$B:$B,Tabella24[[#This Row],[Cartella2]],DATI!$M:$M)*SUMIF(DATI!$B:$B,Tabella24[[#This Row],[Cartella2]],DATI!$L:$L),"")</f>
        <v/>
      </c>
      <c r="N218" s="6" t="str">
        <f>+IF(COUNTIF($C$17:C218,Tabella24[[#This Row],[Cartella2]])=1,"X","")</f>
        <v/>
      </c>
      <c r="O218" s="14" t="str">
        <f>+IFERROR(+Tabella24[[#This Row],[IMPORTO VERSATO]]/SUMIF(DATI!$B:$B,Tabella24[[#This Row],[Cartella2]],DATI!$M:$M)*SUMIF(DATI!$B:$B,Tabella24[[#This Row],[Cartella2]],DATI!$K:$K),"")</f>
        <v/>
      </c>
    </row>
    <row r="219" spans="2:15" x14ac:dyDescent="0.45">
      <c r="B219" s="27"/>
      <c r="C219" s="140" t="e">
        <f>+IF(Tabella24[[#This Row],[INS CARTELLA]]="",C218,+VLOOKUP(Tabella24[[#This Row],[INS CARTELLA]],Tabella1[[NUMERO CARTELLA]:[IMPOSTE]],1,0))</f>
        <v>#N/A</v>
      </c>
      <c r="D219" s="1"/>
      <c r="E219" s="15"/>
      <c r="F219" s="16"/>
      <c r="G219" s="14" t="str">
        <f>+IFERROR(+Tabella24[[#This Row],[IMPORTO VERSATO]]/SUMIF(DATI!B:B,Tabella24[[#This Row],[Cartella2]],DATI!M:M)*SUMIF(DATI!B:B,Tabella24[[#This Row],[Cartella2]],DATI!E:E),"")</f>
        <v/>
      </c>
      <c r="H219" s="14" t="str">
        <f>+IFERROR(+Tabella24[[#This Row],[IMPORTO VERSATO]]/SUMIF(DATI!$B:$B,Tabella24[[#This Row],[Cartella2]],DATI!$M:$M)*SUMIF(DATI!$B:$B,Tabella24[[#This Row],[Cartella2]],DATI!$F:$F),"")</f>
        <v/>
      </c>
      <c r="I219" s="19" t="str">
        <f>+IFERROR(+Tabella24[[#This Row],[IMPORTO VERSATO]]/SUMIF(DATI!$B:$B,Tabella24[[#This Row],[Cartella2]],DATI!$M:$M)*SUMIF(DATI!$B:$B,Tabella24[[#This Row],[Cartella2]],DATI!$G:$G),"")</f>
        <v/>
      </c>
      <c r="J219" s="19" t="str">
        <f>+IFERROR(+Tabella24[[#This Row],[IMPORTO VERSATO]]/SUMIF(DATI!$B:$B,Tabella24[[#This Row],[Cartella2]],DATI!$M:$M)*SUMIF(DATI!$B:$B,Tabella24[[#This Row],[Cartella2]],DATI!$H:$H),"")</f>
        <v/>
      </c>
      <c r="K219" s="19" t="str">
        <f>+IFERROR(+Tabella24[[#This Row],[IMPORTO VERSATO]]/SUMIF(DATI!$B:$B,Tabella24[[#This Row],[Cartella2]],DATI!$M:$M)*SUMIF(DATI!$B:$B,Tabella24[[#This Row],[Cartella2]],DATI!$I:$I),"")</f>
        <v/>
      </c>
      <c r="L219" s="19" t="str">
        <f>+IFERROR(+Tabella24[[#This Row],[IMPORTO VERSATO]]/SUMIF(DATI!$B:$B,Tabella24[[#This Row],[Cartella2]],DATI!$M:$M)*SUMIF(DATI!$B:$B,Tabella24[[#This Row],[Cartella2]],DATI!$J:$J),"")</f>
        <v/>
      </c>
      <c r="M219" s="14" t="str">
        <f>+IFERROR(+Tabella24[[#This Row],[IMPORTO VERSATO]]/SUMIF(DATI!$B:$B,Tabella24[[#This Row],[Cartella2]],DATI!$M:$M)*SUMIF(DATI!$B:$B,Tabella24[[#This Row],[Cartella2]],DATI!$L:$L),"")</f>
        <v/>
      </c>
      <c r="N219" s="6" t="str">
        <f>+IF(COUNTIF($C$17:C219,Tabella24[[#This Row],[Cartella2]])=1,"X","")</f>
        <v/>
      </c>
      <c r="O219" s="14" t="str">
        <f>+IFERROR(+Tabella24[[#This Row],[IMPORTO VERSATO]]/SUMIF(DATI!$B:$B,Tabella24[[#This Row],[Cartella2]],DATI!$M:$M)*SUMIF(DATI!$B:$B,Tabella24[[#This Row],[Cartella2]],DATI!$K:$K),"")</f>
        <v/>
      </c>
    </row>
    <row r="220" spans="2:15" x14ac:dyDescent="0.45">
      <c r="B220" s="27"/>
      <c r="C220" s="140" t="e">
        <f>+IF(Tabella24[[#This Row],[INS CARTELLA]]="",C219,+VLOOKUP(Tabella24[[#This Row],[INS CARTELLA]],Tabella1[[NUMERO CARTELLA]:[IMPOSTE]],1,0))</f>
        <v>#N/A</v>
      </c>
      <c r="D220" s="1"/>
      <c r="E220" s="15"/>
      <c r="F220" s="16"/>
      <c r="G220" s="14" t="str">
        <f>+IFERROR(+Tabella24[[#This Row],[IMPORTO VERSATO]]/SUMIF(DATI!B:B,Tabella24[[#This Row],[Cartella2]],DATI!M:M)*SUMIF(DATI!B:B,Tabella24[[#This Row],[Cartella2]],DATI!E:E),"")</f>
        <v/>
      </c>
      <c r="H220" s="14" t="str">
        <f>+IFERROR(+Tabella24[[#This Row],[IMPORTO VERSATO]]/SUMIF(DATI!$B:$B,Tabella24[[#This Row],[Cartella2]],DATI!$M:$M)*SUMIF(DATI!$B:$B,Tabella24[[#This Row],[Cartella2]],DATI!$F:$F),"")</f>
        <v/>
      </c>
      <c r="I220" s="19" t="str">
        <f>+IFERROR(+Tabella24[[#This Row],[IMPORTO VERSATO]]/SUMIF(DATI!$B:$B,Tabella24[[#This Row],[Cartella2]],DATI!$M:$M)*SUMIF(DATI!$B:$B,Tabella24[[#This Row],[Cartella2]],DATI!$G:$G),"")</f>
        <v/>
      </c>
      <c r="J220" s="19" t="str">
        <f>+IFERROR(+Tabella24[[#This Row],[IMPORTO VERSATO]]/SUMIF(DATI!$B:$B,Tabella24[[#This Row],[Cartella2]],DATI!$M:$M)*SUMIF(DATI!$B:$B,Tabella24[[#This Row],[Cartella2]],DATI!$H:$H),"")</f>
        <v/>
      </c>
      <c r="K220" s="19" t="str">
        <f>+IFERROR(+Tabella24[[#This Row],[IMPORTO VERSATO]]/SUMIF(DATI!$B:$B,Tabella24[[#This Row],[Cartella2]],DATI!$M:$M)*SUMIF(DATI!$B:$B,Tabella24[[#This Row],[Cartella2]],DATI!$I:$I),"")</f>
        <v/>
      </c>
      <c r="L220" s="19" t="str">
        <f>+IFERROR(+Tabella24[[#This Row],[IMPORTO VERSATO]]/SUMIF(DATI!$B:$B,Tabella24[[#This Row],[Cartella2]],DATI!$M:$M)*SUMIF(DATI!$B:$B,Tabella24[[#This Row],[Cartella2]],DATI!$J:$J),"")</f>
        <v/>
      </c>
      <c r="M220" s="14" t="str">
        <f>+IFERROR(+Tabella24[[#This Row],[IMPORTO VERSATO]]/SUMIF(DATI!$B:$B,Tabella24[[#This Row],[Cartella2]],DATI!$M:$M)*SUMIF(DATI!$B:$B,Tabella24[[#This Row],[Cartella2]],DATI!$L:$L),"")</f>
        <v/>
      </c>
      <c r="N220" s="6" t="str">
        <f>+IF(COUNTIF($C$17:C220,Tabella24[[#This Row],[Cartella2]])=1,"X","")</f>
        <v/>
      </c>
      <c r="O220" s="14" t="str">
        <f>+IFERROR(+Tabella24[[#This Row],[IMPORTO VERSATO]]/SUMIF(DATI!$B:$B,Tabella24[[#This Row],[Cartella2]],DATI!$M:$M)*SUMIF(DATI!$B:$B,Tabella24[[#This Row],[Cartella2]],DATI!$K:$K),"")</f>
        <v/>
      </c>
    </row>
    <row r="221" spans="2:15" x14ac:dyDescent="0.45">
      <c r="B221" s="27"/>
      <c r="C221" s="140" t="e">
        <f>+IF(Tabella24[[#This Row],[INS CARTELLA]]="",C220,+VLOOKUP(Tabella24[[#This Row],[INS CARTELLA]],Tabella1[[NUMERO CARTELLA]:[IMPOSTE]],1,0))</f>
        <v>#N/A</v>
      </c>
      <c r="D221" s="1"/>
      <c r="E221" s="15"/>
      <c r="F221" s="16"/>
      <c r="G221" s="14" t="str">
        <f>+IFERROR(+Tabella24[[#This Row],[IMPORTO VERSATO]]/SUMIF(DATI!B:B,Tabella24[[#This Row],[Cartella2]],DATI!M:M)*SUMIF(DATI!B:B,Tabella24[[#This Row],[Cartella2]],DATI!E:E),"")</f>
        <v/>
      </c>
      <c r="H221" s="14" t="str">
        <f>+IFERROR(+Tabella24[[#This Row],[IMPORTO VERSATO]]/SUMIF(DATI!$B:$B,Tabella24[[#This Row],[Cartella2]],DATI!$M:$M)*SUMIF(DATI!$B:$B,Tabella24[[#This Row],[Cartella2]],DATI!$F:$F),"")</f>
        <v/>
      </c>
      <c r="I221" s="19" t="str">
        <f>+IFERROR(+Tabella24[[#This Row],[IMPORTO VERSATO]]/SUMIF(DATI!$B:$B,Tabella24[[#This Row],[Cartella2]],DATI!$M:$M)*SUMIF(DATI!$B:$B,Tabella24[[#This Row],[Cartella2]],DATI!$G:$G),"")</f>
        <v/>
      </c>
      <c r="J221" s="19" t="str">
        <f>+IFERROR(+Tabella24[[#This Row],[IMPORTO VERSATO]]/SUMIF(DATI!$B:$B,Tabella24[[#This Row],[Cartella2]],DATI!$M:$M)*SUMIF(DATI!$B:$B,Tabella24[[#This Row],[Cartella2]],DATI!$H:$H),"")</f>
        <v/>
      </c>
      <c r="K221" s="19" t="str">
        <f>+IFERROR(+Tabella24[[#This Row],[IMPORTO VERSATO]]/SUMIF(DATI!$B:$B,Tabella24[[#This Row],[Cartella2]],DATI!$M:$M)*SUMIF(DATI!$B:$B,Tabella24[[#This Row],[Cartella2]],DATI!$I:$I),"")</f>
        <v/>
      </c>
      <c r="L221" s="19" t="str">
        <f>+IFERROR(+Tabella24[[#This Row],[IMPORTO VERSATO]]/SUMIF(DATI!$B:$B,Tabella24[[#This Row],[Cartella2]],DATI!$M:$M)*SUMIF(DATI!$B:$B,Tabella24[[#This Row],[Cartella2]],DATI!$J:$J),"")</f>
        <v/>
      </c>
      <c r="M221" s="14" t="str">
        <f>+IFERROR(+Tabella24[[#This Row],[IMPORTO VERSATO]]/SUMIF(DATI!$B:$B,Tabella24[[#This Row],[Cartella2]],DATI!$M:$M)*SUMIF(DATI!$B:$B,Tabella24[[#This Row],[Cartella2]],DATI!$L:$L),"")</f>
        <v/>
      </c>
      <c r="N221" s="6" t="str">
        <f>+IF(COUNTIF($C$17:C221,Tabella24[[#This Row],[Cartella2]])=1,"X","")</f>
        <v/>
      </c>
      <c r="O221" s="14" t="str">
        <f>+IFERROR(+Tabella24[[#This Row],[IMPORTO VERSATO]]/SUMIF(DATI!$B:$B,Tabella24[[#This Row],[Cartella2]],DATI!$M:$M)*SUMIF(DATI!$B:$B,Tabella24[[#This Row],[Cartella2]],DATI!$K:$K),"")</f>
        <v/>
      </c>
    </row>
    <row r="222" spans="2:15" x14ac:dyDescent="0.45">
      <c r="B222" s="27"/>
      <c r="C222" s="140" t="e">
        <f>+IF(Tabella24[[#This Row],[INS CARTELLA]]="",C221,+VLOOKUP(Tabella24[[#This Row],[INS CARTELLA]],Tabella1[[NUMERO CARTELLA]:[IMPOSTE]],1,0))</f>
        <v>#N/A</v>
      </c>
      <c r="D222" s="1"/>
      <c r="E222" s="15"/>
      <c r="F222" s="16"/>
      <c r="G222" s="14" t="str">
        <f>+IFERROR(+Tabella24[[#This Row],[IMPORTO VERSATO]]/SUMIF(DATI!B:B,Tabella24[[#This Row],[Cartella2]],DATI!M:M)*SUMIF(DATI!B:B,Tabella24[[#This Row],[Cartella2]],DATI!E:E),"")</f>
        <v/>
      </c>
      <c r="H222" s="14" t="str">
        <f>+IFERROR(+Tabella24[[#This Row],[IMPORTO VERSATO]]/SUMIF(DATI!$B:$B,Tabella24[[#This Row],[Cartella2]],DATI!$M:$M)*SUMIF(DATI!$B:$B,Tabella24[[#This Row],[Cartella2]],DATI!$F:$F),"")</f>
        <v/>
      </c>
      <c r="I222" s="19" t="str">
        <f>+IFERROR(+Tabella24[[#This Row],[IMPORTO VERSATO]]/SUMIF(DATI!$B:$B,Tabella24[[#This Row],[Cartella2]],DATI!$M:$M)*SUMIF(DATI!$B:$B,Tabella24[[#This Row],[Cartella2]],DATI!$G:$G),"")</f>
        <v/>
      </c>
      <c r="J222" s="19" t="str">
        <f>+IFERROR(+Tabella24[[#This Row],[IMPORTO VERSATO]]/SUMIF(DATI!$B:$B,Tabella24[[#This Row],[Cartella2]],DATI!$M:$M)*SUMIF(DATI!$B:$B,Tabella24[[#This Row],[Cartella2]],DATI!$H:$H),"")</f>
        <v/>
      </c>
      <c r="K222" s="19" t="str">
        <f>+IFERROR(+Tabella24[[#This Row],[IMPORTO VERSATO]]/SUMIF(DATI!$B:$B,Tabella24[[#This Row],[Cartella2]],DATI!$M:$M)*SUMIF(DATI!$B:$B,Tabella24[[#This Row],[Cartella2]],DATI!$I:$I),"")</f>
        <v/>
      </c>
      <c r="L222" s="19" t="str">
        <f>+IFERROR(+Tabella24[[#This Row],[IMPORTO VERSATO]]/SUMIF(DATI!$B:$B,Tabella24[[#This Row],[Cartella2]],DATI!$M:$M)*SUMIF(DATI!$B:$B,Tabella24[[#This Row],[Cartella2]],DATI!$J:$J),"")</f>
        <v/>
      </c>
      <c r="M222" s="14" t="str">
        <f>+IFERROR(+Tabella24[[#This Row],[IMPORTO VERSATO]]/SUMIF(DATI!$B:$B,Tabella24[[#This Row],[Cartella2]],DATI!$M:$M)*SUMIF(DATI!$B:$B,Tabella24[[#This Row],[Cartella2]],DATI!$L:$L),"")</f>
        <v/>
      </c>
      <c r="N222" s="6" t="str">
        <f>+IF(COUNTIF($C$17:C222,Tabella24[[#This Row],[Cartella2]])=1,"X","")</f>
        <v/>
      </c>
      <c r="O222" s="14" t="str">
        <f>+IFERROR(+Tabella24[[#This Row],[IMPORTO VERSATO]]/SUMIF(DATI!$B:$B,Tabella24[[#This Row],[Cartella2]],DATI!$M:$M)*SUMIF(DATI!$B:$B,Tabella24[[#This Row],[Cartella2]],DATI!$K:$K),"")</f>
        <v/>
      </c>
    </row>
    <row r="223" spans="2:15" x14ac:dyDescent="0.45">
      <c r="B223" s="27"/>
      <c r="C223" s="140" t="e">
        <f>+IF(Tabella24[[#This Row],[INS CARTELLA]]="",C222,+VLOOKUP(Tabella24[[#This Row],[INS CARTELLA]],Tabella1[[NUMERO CARTELLA]:[IMPOSTE]],1,0))</f>
        <v>#N/A</v>
      </c>
      <c r="D223" s="1"/>
      <c r="E223" s="15"/>
      <c r="F223" s="16"/>
      <c r="G223" s="14" t="str">
        <f>+IFERROR(+Tabella24[[#This Row],[IMPORTO VERSATO]]/SUMIF(DATI!B:B,Tabella24[[#This Row],[Cartella2]],DATI!M:M)*SUMIF(DATI!B:B,Tabella24[[#This Row],[Cartella2]],DATI!E:E),"")</f>
        <v/>
      </c>
      <c r="H223" s="14" t="str">
        <f>+IFERROR(+Tabella24[[#This Row],[IMPORTO VERSATO]]/SUMIF(DATI!$B:$B,Tabella24[[#This Row],[Cartella2]],DATI!$M:$M)*SUMIF(DATI!$B:$B,Tabella24[[#This Row],[Cartella2]],DATI!$F:$F),"")</f>
        <v/>
      </c>
      <c r="I223" s="19" t="str">
        <f>+IFERROR(+Tabella24[[#This Row],[IMPORTO VERSATO]]/SUMIF(DATI!$B:$B,Tabella24[[#This Row],[Cartella2]],DATI!$M:$M)*SUMIF(DATI!$B:$B,Tabella24[[#This Row],[Cartella2]],DATI!$G:$G),"")</f>
        <v/>
      </c>
      <c r="J223" s="19" t="str">
        <f>+IFERROR(+Tabella24[[#This Row],[IMPORTO VERSATO]]/SUMIF(DATI!$B:$B,Tabella24[[#This Row],[Cartella2]],DATI!$M:$M)*SUMIF(DATI!$B:$B,Tabella24[[#This Row],[Cartella2]],DATI!$H:$H),"")</f>
        <v/>
      </c>
      <c r="K223" s="19" t="str">
        <f>+IFERROR(+Tabella24[[#This Row],[IMPORTO VERSATO]]/SUMIF(DATI!$B:$B,Tabella24[[#This Row],[Cartella2]],DATI!$M:$M)*SUMIF(DATI!$B:$B,Tabella24[[#This Row],[Cartella2]],DATI!$I:$I),"")</f>
        <v/>
      </c>
      <c r="L223" s="19" t="str">
        <f>+IFERROR(+Tabella24[[#This Row],[IMPORTO VERSATO]]/SUMIF(DATI!$B:$B,Tabella24[[#This Row],[Cartella2]],DATI!$M:$M)*SUMIF(DATI!$B:$B,Tabella24[[#This Row],[Cartella2]],DATI!$J:$J),"")</f>
        <v/>
      </c>
      <c r="M223" s="14" t="str">
        <f>+IFERROR(+Tabella24[[#This Row],[IMPORTO VERSATO]]/SUMIF(DATI!$B:$B,Tabella24[[#This Row],[Cartella2]],DATI!$M:$M)*SUMIF(DATI!$B:$B,Tabella24[[#This Row],[Cartella2]],DATI!$L:$L),"")</f>
        <v/>
      </c>
      <c r="N223" s="6" t="str">
        <f>+IF(COUNTIF($C$17:C223,Tabella24[[#This Row],[Cartella2]])=1,"X","")</f>
        <v/>
      </c>
      <c r="O223" s="14" t="str">
        <f>+IFERROR(+Tabella24[[#This Row],[IMPORTO VERSATO]]/SUMIF(DATI!$B:$B,Tabella24[[#This Row],[Cartella2]],DATI!$M:$M)*SUMIF(DATI!$B:$B,Tabella24[[#This Row],[Cartella2]],DATI!$K:$K),"")</f>
        <v/>
      </c>
    </row>
    <row r="224" spans="2:15" x14ac:dyDescent="0.45">
      <c r="B224" s="27"/>
      <c r="C224" s="140" t="e">
        <f>+IF(Tabella24[[#This Row],[INS CARTELLA]]="",C223,+VLOOKUP(Tabella24[[#This Row],[INS CARTELLA]],Tabella1[[NUMERO CARTELLA]:[IMPOSTE]],1,0))</f>
        <v>#N/A</v>
      </c>
      <c r="D224" s="1"/>
      <c r="E224" s="15"/>
      <c r="F224" s="16"/>
      <c r="G224" s="14" t="str">
        <f>+IFERROR(+Tabella24[[#This Row],[IMPORTO VERSATO]]/SUMIF(DATI!B:B,Tabella24[[#This Row],[Cartella2]],DATI!M:M)*SUMIF(DATI!B:B,Tabella24[[#This Row],[Cartella2]],DATI!E:E),"")</f>
        <v/>
      </c>
      <c r="H224" s="14" t="str">
        <f>+IFERROR(+Tabella24[[#This Row],[IMPORTO VERSATO]]/SUMIF(DATI!$B:$B,Tabella24[[#This Row],[Cartella2]],DATI!$M:$M)*SUMIF(DATI!$B:$B,Tabella24[[#This Row],[Cartella2]],DATI!$F:$F),"")</f>
        <v/>
      </c>
      <c r="I224" s="19" t="str">
        <f>+IFERROR(+Tabella24[[#This Row],[IMPORTO VERSATO]]/SUMIF(DATI!$B:$B,Tabella24[[#This Row],[Cartella2]],DATI!$M:$M)*SUMIF(DATI!$B:$B,Tabella24[[#This Row],[Cartella2]],DATI!$G:$G),"")</f>
        <v/>
      </c>
      <c r="J224" s="19" t="str">
        <f>+IFERROR(+Tabella24[[#This Row],[IMPORTO VERSATO]]/SUMIF(DATI!$B:$B,Tabella24[[#This Row],[Cartella2]],DATI!$M:$M)*SUMIF(DATI!$B:$B,Tabella24[[#This Row],[Cartella2]],DATI!$H:$H),"")</f>
        <v/>
      </c>
      <c r="K224" s="19" t="str">
        <f>+IFERROR(+Tabella24[[#This Row],[IMPORTO VERSATO]]/SUMIF(DATI!$B:$B,Tabella24[[#This Row],[Cartella2]],DATI!$M:$M)*SUMIF(DATI!$B:$B,Tabella24[[#This Row],[Cartella2]],DATI!$I:$I),"")</f>
        <v/>
      </c>
      <c r="L224" s="19" t="str">
        <f>+IFERROR(+Tabella24[[#This Row],[IMPORTO VERSATO]]/SUMIF(DATI!$B:$B,Tabella24[[#This Row],[Cartella2]],DATI!$M:$M)*SUMIF(DATI!$B:$B,Tabella24[[#This Row],[Cartella2]],DATI!$J:$J),"")</f>
        <v/>
      </c>
      <c r="M224" s="14" t="str">
        <f>+IFERROR(+Tabella24[[#This Row],[IMPORTO VERSATO]]/SUMIF(DATI!$B:$B,Tabella24[[#This Row],[Cartella2]],DATI!$M:$M)*SUMIF(DATI!$B:$B,Tabella24[[#This Row],[Cartella2]],DATI!$L:$L),"")</f>
        <v/>
      </c>
      <c r="N224" s="6" t="str">
        <f>+IF(COUNTIF($C$17:C224,Tabella24[[#This Row],[Cartella2]])=1,"X","")</f>
        <v/>
      </c>
      <c r="O224" s="14" t="str">
        <f>+IFERROR(+Tabella24[[#This Row],[IMPORTO VERSATO]]/SUMIF(DATI!$B:$B,Tabella24[[#This Row],[Cartella2]],DATI!$M:$M)*SUMIF(DATI!$B:$B,Tabella24[[#This Row],[Cartella2]],DATI!$K:$K),"")</f>
        <v/>
      </c>
    </row>
    <row r="225" spans="2:15" x14ac:dyDescent="0.45">
      <c r="B225" s="27"/>
      <c r="C225" s="140" t="e">
        <f>+IF(Tabella24[[#This Row],[INS CARTELLA]]="",C224,+VLOOKUP(Tabella24[[#This Row],[INS CARTELLA]],Tabella1[[NUMERO CARTELLA]:[IMPOSTE]],1,0))</f>
        <v>#N/A</v>
      </c>
      <c r="D225" s="1"/>
      <c r="E225" s="15"/>
      <c r="F225" s="16"/>
      <c r="G225" s="14" t="str">
        <f>+IFERROR(+Tabella24[[#This Row],[IMPORTO VERSATO]]/SUMIF(DATI!B:B,Tabella24[[#This Row],[Cartella2]],DATI!M:M)*SUMIF(DATI!B:B,Tabella24[[#This Row],[Cartella2]],DATI!E:E),"")</f>
        <v/>
      </c>
      <c r="H225" s="14" t="str">
        <f>+IFERROR(+Tabella24[[#This Row],[IMPORTO VERSATO]]/SUMIF(DATI!$B:$B,Tabella24[[#This Row],[Cartella2]],DATI!$M:$M)*SUMIF(DATI!$B:$B,Tabella24[[#This Row],[Cartella2]],DATI!$F:$F),"")</f>
        <v/>
      </c>
      <c r="I225" s="19" t="str">
        <f>+IFERROR(+Tabella24[[#This Row],[IMPORTO VERSATO]]/SUMIF(DATI!$B:$B,Tabella24[[#This Row],[Cartella2]],DATI!$M:$M)*SUMIF(DATI!$B:$B,Tabella24[[#This Row],[Cartella2]],DATI!$G:$G),"")</f>
        <v/>
      </c>
      <c r="J225" s="19" t="str">
        <f>+IFERROR(+Tabella24[[#This Row],[IMPORTO VERSATO]]/SUMIF(DATI!$B:$B,Tabella24[[#This Row],[Cartella2]],DATI!$M:$M)*SUMIF(DATI!$B:$B,Tabella24[[#This Row],[Cartella2]],DATI!$H:$H),"")</f>
        <v/>
      </c>
      <c r="K225" s="19" t="str">
        <f>+IFERROR(+Tabella24[[#This Row],[IMPORTO VERSATO]]/SUMIF(DATI!$B:$B,Tabella24[[#This Row],[Cartella2]],DATI!$M:$M)*SUMIF(DATI!$B:$B,Tabella24[[#This Row],[Cartella2]],DATI!$I:$I),"")</f>
        <v/>
      </c>
      <c r="L225" s="19" t="str">
        <f>+IFERROR(+Tabella24[[#This Row],[IMPORTO VERSATO]]/SUMIF(DATI!$B:$B,Tabella24[[#This Row],[Cartella2]],DATI!$M:$M)*SUMIF(DATI!$B:$B,Tabella24[[#This Row],[Cartella2]],DATI!$J:$J),"")</f>
        <v/>
      </c>
      <c r="M225" s="14" t="str">
        <f>+IFERROR(+Tabella24[[#This Row],[IMPORTO VERSATO]]/SUMIF(DATI!$B:$B,Tabella24[[#This Row],[Cartella2]],DATI!$M:$M)*SUMIF(DATI!$B:$B,Tabella24[[#This Row],[Cartella2]],DATI!$L:$L),"")</f>
        <v/>
      </c>
      <c r="N225" s="6" t="str">
        <f>+IF(COUNTIF($C$17:C225,Tabella24[[#This Row],[Cartella2]])=1,"X","")</f>
        <v/>
      </c>
      <c r="O225" s="14" t="str">
        <f>+IFERROR(+Tabella24[[#This Row],[IMPORTO VERSATO]]/SUMIF(DATI!$B:$B,Tabella24[[#This Row],[Cartella2]],DATI!$M:$M)*SUMIF(DATI!$B:$B,Tabella24[[#This Row],[Cartella2]],DATI!$K:$K),"")</f>
        <v/>
      </c>
    </row>
    <row r="226" spans="2:15" x14ac:dyDescent="0.45">
      <c r="B226" s="27"/>
      <c r="C226" s="140" t="e">
        <f>+IF(Tabella24[[#This Row],[INS CARTELLA]]="",C225,+VLOOKUP(Tabella24[[#This Row],[INS CARTELLA]],Tabella1[[NUMERO CARTELLA]:[IMPOSTE]],1,0))</f>
        <v>#N/A</v>
      </c>
      <c r="D226" s="1"/>
      <c r="E226" s="15"/>
      <c r="F226" s="16"/>
      <c r="G226" s="14" t="str">
        <f>+IFERROR(+Tabella24[[#This Row],[IMPORTO VERSATO]]/SUMIF(DATI!B:B,Tabella24[[#This Row],[Cartella2]],DATI!M:M)*SUMIF(DATI!B:B,Tabella24[[#This Row],[Cartella2]],DATI!E:E),"")</f>
        <v/>
      </c>
      <c r="H226" s="14" t="str">
        <f>+IFERROR(+Tabella24[[#This Row],[IMPORTO VERSATO]]/SUMIF(DATI!$B:$B,Tabella24[[#This Row],[Cartella2]],DATI!$M:$M)*SUMIF(DATI!$B:$B,Tabella24[[#This Row],[Cartella2]],DATI!$F:$F),"")</f>
        <v/>
      </c>
      <c r="I226" s="19" t="str">
        <f>+IFERROR(+Tabella24[[#This Row],[IMPORTO VERSATO]]/SUMIF(DATI!$B:$B,Tabella24[[#This Row],[Cartella2]],DATI!$M:$M)*SUMIF(DATI!$B:$B,Tabella24[[#This Row],[Cartella2]],DATI!$G:$G),"")</f>
        <v/>
      </c>
      <c r="J226" s="19" t="str">
        <f>+IFERROR(+Tabella24[[#This Row],[IMPORTO VERSATO]]/SUMIF(DATI!$B:$B,Tabella24[[#This Row],[Cartella2]],DATI!$M:$M)*SUMIF(DATI!$B:$B,Tabella24[[#This Row],[Cartella2]],DATI!$H:$H),"")</f>
        <v/>
      </c>
      <c r="K226" s="19" t="str">
        <f>+IFERROR(+Tabella24[[#This Row],[IMPORTO VERSATO]]/SUMIF(DATI!$B:$B,Tabella24[[#This Row],[Cartella2]],DATI!$M:$M)*SUMIF(DATI!$B:$B,Tabella24[[#This Row],[Cartella2]],DATI!$I:$I),"")</f>
        <v/>
      </c>
      <c r="L226" s="19" t="str">
        <f>+IFERROR(+Tabella24[[#This Row],[IMPORTO VERSATO]]/SUMIF(DATI!$B:$B,Tabella24[[#This Row],[Cartella2]],DATI!$M:$M)*SUMIF(DATI!$B:$B,Tabella24[[#This Row],[Cartella2]],DATI!$J:$J),"")</f>
        <v/>
      </c>
      <c r="M226" s="14" t="str">
        <f>+IFERROR(+Tabella24[[#This Row],[IMPORTO VERSATO]]/SUMIF(DATI!$B:$B,Tabella24[[#This Row],[Cartella2]],DATI!$M:$M)*SUMIF(DATI!$B:$B,Tabella24[[#This Row],[Cartella2]],DATI!$L:$L),"")</f>
        <v/>
      </c>
      <c r="N226" s="6" t="str">
        <f>+IF(COUNTIF($C$17:C226,Tabella24[[#This Row],[Cartella2]])=1,"X","")</f>
        <v/>
      </c>
      <c r="O226" s="14" t="str">
        <f>+IFERROR(+Tabella24[[#This Row],[IMPORTO VERSATO]]/SUMIF(DATI!$B:$B,Tabella24[[#This Row],[Cartella2]],DATI!$M:$M)*SUMIF(DATI!$B:$B,Tabella24[[#This Row],[Cartella2]],DATI!$K:$K),"")</f>
        <v/>
      </c>
    </row>
    <row r="227" spans="2:15" x14ac:dyDescent="0.45">
      <c r="B227" s="27"/>
      <c r="C227" s="140" t="e">
        <f>+IF(Tabella24[[#This Row],[INS CARTELLA]]="",C226,+VLOOKUP(Tabella24[[#This Row],[INS CARTELLA]],Tabella1[[NUMERO CARTELLA]:[IMPOSTE]],1,0))</f>
        <v>#N/A</v>
      </c>
      <c r="D227" s="1"/>
      <c r="E227" s="15"/>
      <c r="F227" s="16"/>
      <c r="G227" s="14" t="str">
        <f>+IFERROR(+Tabella24[[#This Row],[IMPORTO VERSATO]]/SUMIF(DATI!B:B,Tabella24[[#This Row],[Cartella2]],DATI!M:M)*SUMIF(DATI!B:B,Tabella24[[#This Row],[Cartella2]],DATI!E:E),"")</f>
        <v/>
      </c>
      <c r="H227" s="14" t="str">
        <f>+IFERROR(+Tabella24[[#This Row],[IMPORTO VERSATO]]/SUMIF(DATI!$B:$B,Tabella24[[#This Row],[Cartella2]],DATI!$M:$M)*SUMIF(DATI!$B:$B,Tabella24[[#This Row],[Cartella2]],DATI!$F:$F),"")</f>
        <v/>
      </c>
      <c r="I227" s="19" t="str">
        <f>+IFERROR(+Tabella24[[#This Row],[IMPORTO VERSATO]]/SUMIF(DATI!$B:$B,Tabella24[[#This Row],[Cartella2]],DATI!$M:$M)*SUMIF(DATI!$B:$B,Tabella24[[#This Row],[Cartella2]],DATI!$G:$G),"")</f>
        <v/>
      </c>
      <c r="J227" s="19" t="str">
        <f>+IFERROR(+Tabella24[[#This Row],[IMPORTO VERSATO]]/SUMIF(DATI!$B:$B,Tabella24[[#This Row],[Cartella2]],DATI!$M:$M)*SUMIF(DATI!$B:$B,Tabella24[[#This Row],[Cartella2]],DATI!$H:$H),"")</f>
        <v/>
      </c>
      <c r="K227" s="19" t="str">
        <f>+IFERROR(+Tabella24[[#This Row],[IMPORTO VERSATO]]/SUMIF(DATI!$B:$B,Tabella24[[#This Row],[Cartella2]],DATI!$M:$M)*SUMIF(DATI!$B:$B,Tabella24[[#This Row],[Cartella2]],DATI!$I:$I),"")</f>
        <v/>
      </c>
      <c r="L227" s="19" t="str">
        <f>+IFERROR(+Tabella24[[#This Row],[IMPORTO VERSATO]]/SUMIF(DATI!$B:$B,Tabella24[[#This Row],[Cartella2]],DATI!$M:$M)*SUMIF(DATI!$B:$B,Tabella24[[#This Row],[Cartella2]],DATI!$J:$J),"")</f>
        <v/>
      </c>
      <c r="M227" s="14" t="str">
        <f>+IFERROR(+Tabella24[[#This Row],[IMPORTO VERSATO]]/SUMIF(DATI!$B:$B,Tabella24[[#This Row],[Cartella2]],DATI!$M:$M)*SUMIF(DATI!$B:$B,Tabella24[[#This Row],[Cartella2]],DATI!$L:$L),"")</f>
        <v/>
      </c>
      <c r="N227" s="6" t="str">
        <f>+IF(COUNTIF($C$17:C227,Tabella24[[#This Row],[Cartella2]])=1,"X","")</f>
        <v/>
      </c>
      <c r="O227" s="14" t="str">
        <f>+IFERROR(+Tabella24[[#This Row],[IMPORTO VERSATO]]/SUMIF(DATI!$B:$B,Tabella24[[#This Row],[Cartella2]],DATI!$M:$M)*SUMIF(DATI!$B:$B,Tabella24[[#This Row],[Cartella2]],DATI!$K:$K),"")</f>
        <v/>
      </c>
    </row>
    <row r="228" spans="2:15" x14ac:dyDescent="0.45">
      <c r="B228" s="27"/>
      <c r="C228" s="140" t="e">
        <f>+IF(Tabella24[[#This Row],[INS CARTELLA]]="",C227,+VLOOKUP(Tabella24[[#This Row],[INS CARTELLA]],Tabella1[[NUMERO CARTELLA]:[IMPOSTE]],1,0))</f>
        <v>#N/A</v>
      </c>
      <c r="D228" s="1"/>
      <c r="E228" s="15"/>
      <c r="F228" s="16"/>
      <c r="G228" s="14" t="str">
        <f>+IFERROR(+Tabella24[[#This Row],[IMPORTO VERSATO]]/SUMIF(DATI!B:B,Tabella24[[#This Row],[Cartella2]],DATI!M:M)*SUMIF(DATI!B:B,Tabella24[[#This Row],[Cartella2]],DATI!E:E),"")</f>
        <v/>
      </c>
      <c r="H228" s="14" t="str">
        <f>+IFERROR(+Tabella24[[#This Row],[IMPORTO VERSATO]]/SUMIF(DATI!$B:$B,Tabella24[[#This Row],[Cartella2]],DATI!$M:$M)*SUMIF(DATI!$B:$B,Tabella24[[#This Row],[Cartella2]],DATI!$F:$F),"")</f>
        <v/>
      </c>
      <c r="I228" s="19" t="str">
        <f>+IFERROR(+Tabella24[[#This Row],[IMPORTO VERSATO]]/SUMIF(DATI!$B:$B,Tabella24[[#This Row],[Cartella2]],DATI!$M:$M)*SUMIF(DATI!$B:$B,Tabella24[[#This Row],[Cartella2]],DATI!$G:$G),"")</f>
        <v/>
      </c>
      <c r="J228" s="19" t="str">
        <f>+IFERROR(+Tabella24[[#This Row],[IMPORTO VERSATO]]/SUMIF(DATI!$B:$B,Tabella24[[#This Row],[Cartella2]],DATI!$M:$M)*SUMIF(DATI!$B:$B,Tabella24[[#This Row],[Cartella2]],DATI!$H:$H),"")</f>
        <v/>
      </c>
      <c r="K228" s="19" t="str">
        <f>+IFERROR(+Tabella24[[#This Row],[IMPORTO VERSATO]]/SUMIF(DATI!$B:$B,Tabella24[[#This Row],[Cartella2]],DATI!$M:$M)*SUMIF(DATI!$B:$B,Tabella24[[#This Row],[Cartella2]],DATI!$I:$I),"")</f>
        <v/>
      </c>
      <c r="L228" s="19" t="str">
        <f>+IFERROR(+Tabella24[[#This Row],[IMPORTO VERSATO]]/SUMIF(DATI!$B:$B,Tabella24[[#This Row],[Cartella2]],DATI!$M:$M)*SUMIF(DATI!$B:$B,Tabella24[[#This Row],[Cartella2]],DATI!$J:$J),"")</f>
        <v/>
      </c>
      <c r="M228" s="14" t="str">
        <f>+IFERROR(+Tabella24[[#This Row],[IMPORTO VERSATO]]/SUMIF(DATI!$B:$B,Tabella24[[#This Row],[Cartella2]],DATI!$M:$M)*SUMIF(DATI!$B:$B,Tabella24[[#This Row],[Cartella2]],DATI!$L:$L),"")</f>
        <v/>
      </c>
      <c r="N228" s="6" t="str">
        <f>+IF(COUNTIF($C$17:C228,Tabella24[[#This Row],[Cartella2]])=1,"X","")</f>
        <v/>
      </c>
      <c r="O228" s="14" t="str">
        <f>+IFERROR(+Tabella24[[#This Row],[IMPORTO VERSATO]]/SUMIF(DATI!$B:$B,Tabella24[[#This Row],[Cartella2]],DATI!$M:$M)*SUMIF(DATI!$B:$B,Tabella24[[#This Row],[Cartella2]],DATI!$K:$K),"")</f>
        <v/>
      </c>
    </row>
    <row r="229" spans="2:15" x14ac:dyDescent="0.45">
      <c r="B229" s="27"/>
      <c r="C229" s="140" t="e">
        <f>+IF(Tabella24[[#This Row],[INS CARTELLA]]="",C228,+VLOOKUP(Tabella24[[#This Row],[INS CARTELLA]],Tabella1[[NUMERO CARTELLA]:[IMPOSTE]],1,0))</f>
        <v>#N/A</v>
      </c>
      <c r="D229" s="1"/>
      <c r="E229" s="15"/>
      <c r="F229" s="16"/>
      <c r="G229" s="14" t="str">
        <f>+IFERROR(+Tabella24[[#This Row],[IMPORTO VERSATO]]/SUMIF(DATI!B:B,Tabella24[[#This Row],[Cartella2]],DATI!M:M)*SUMIF(DATI!B:B,Tabella24[[#This Row],[Cartella2]],DATI!E:E),"")</f>
        <v/>
      </c>
      <c r="H229" s="14" t="str">
        <f>+IFERROR(+Tabella24[[#This Row],[IMPORTO VERSATO]]/SUMIF(DATI!$B:$B,Tabella24[[#This Row],[Cartella2]],DATI!$M:$M)*SUMIF(DATI!$B:$B,Tabella24[[#This Row],[Cartella2]],DATI!$F:$F),"")</f>
        <v/>
      </c>
      <c r="I229" s="19" t="str">
        <f>+IFERROR(+Tabella24[[#This Row],[IMPORTO VERSATO]]/SUMIF(DATI!$B:$B,Tabella24[[#This Row],[Cartella2]],DATI!$M:$M)*SUMIF(DATI!$B:$B,Tabella24[[#This Row],[Cartella2]],DATI!$G:$G),"")</f>
        <v/>
      </c>
      <c r="J229" s="19" t="str">
        <f>+IFERROR(+Tabella24[[#This Row],[IMPORTO VERSATO]]/SUMIF(DATI!$B:$B,Tabella24[[#This Row],[Cartella2]],DATI!$M:$M)*SUMIF(DATI!$B:$B,Tabella24[[#This Row],[Cartella2]],DATI!$H:$H),"")</f>
        <v/>
      </c>
      <c r="K229" s="19" t="str">
        <f>+IFERROR(+Tabella24[[#This Row],[IMPORTO VERSATO]]/SUMIF(DATI!$B:$B,Tabella24[[#This Row],[Cartella2]],DATI!$M:$M)*SUMIF(DATI!$B:$B,Tabella24[[#This Row],[Cartella2]],DATI!$I:$I),"")</f>
        <v/>
      </c>
      <c r="L229" s="19" t="str">
        <f>+IFERROR(+Tabella24[[#This Row],[IMPORTO VERSATO]]/SUMIF(DATI!$B:$B,Tabella24[[#This Row],[Cartella2]],DATI!$M:$M)*SUMIF(DATI!$B:$B,Tabella24[[#This Row],[Cartella2]],DATI!$J:$J),"")</f>
        <v/>
      </c>
      <c r="M229" s="14" t="str">
        <f>+IFERROR(+Tabella24[[#This Row],[IMPORTO VERSATO]]/SUMIF(DATI!$B:$B,Tabella24[[#This Row],[Cartella2]],DATI!$M:$M)*SUMIF(DATI!$B:$B,Tabella24[[#This Row],[Cartella2]],DATI!$L:$L),"")</f>
        <v/>
      </c>
      <c r="N229" s="6" t="str">
        <f>+IF(COUNTIF($C$17:C229,Tabella24[[#This Row],[Cartella2]])=1,"X","")</f>
        <v/>
      </c>
      <c r="O229" s="14" t="str">
        <f>+IFERROR(+Tabella24[[#This Row],[IMPORTO VERSATO]]/SUMIF(DATI!$B:$B,Tabella24[[#This Row],[Cartella2]],DATI!$M:$M)*SUMIF(DATI!$B:$B,Tabella24[[#This Row],[Cartella2]],DATI!$K:$K),"")</f>
        <v/>
      </c>
    </row>
    <row r="230" spans="2:15" x14ac:dyDescent="0.45">
      <c r="B230" s="27"/>
      <c r="C230" s="140" t="e">
        <f>+IF(Tabella24[[#This Row],[INS CARTELLA]]="",C229,+VLOOKUP(Tabella24[[#This Row],[INS CARTELLA]],Tabella1[[NUMERO CARTELLA]:[IMPOSTE]],1,0))</f>
        <v>#N/A</v>
      </c>
      <c r="D230" s="1"/>
      <c r="E230" s="15"/>
      <c r="F230" s="16"/>
      <c r="G230" s="14" t="str">
        <f>+IFERROR(+Tabella24[[#This Row],[IMPORTO VERSATO]]/SUMIF(DATI!B:B,Tabella24[[#This Row],[Cartella2]],DATI!M:M)*SUMIF(DATI!B:B,Tabella24[[#This Row],[Cartella2]],DATI!E:E),"")</f>
        <v/>
      </c>
      <c r="H230" s="14" t="str">
        <f>+IFERROR(+Tabella24[[#This Row],[IMPORTO VERSATO]]/SUMIF(DATI!$B:$B,Tabella24[[#This Row],[Cartella2]],DATI!$M:$M)*SUMIF(DATI!$B:$B,Tabella24[[#This Row],[Cartella2]],DATI!$F:$F),"")</f>
        <v/>
      </c>
      <c r="I230" s="19" t="str">
        <f>+IFERROR(+Tabella24[[#This Row],[IMPORTO VERSATO]]/SUMIF(DATI!$B:$B,Tabella24[[#This Row],[Cartella2]],DATI!$M:$M)*SUMIF(DATI!$B:$B,Tabella24[[#This Row],[Cartella2]],DATI!$G:$G),"")</f>
        <v/>
      </c>
      <c r="J230" s="19" t="str">
        <f>+IFERROR(+Tabella24[[#This Row],[IMPORTO VERSATO]]/SUMIF(DATI!$B:$B,Tabella24[[#This Row],[Cartella2]],DATI!$M:$M)*SUMIF(DATI!$B:$B,Tabella24[[#This Row],[Cartella2]],DATI!$H:$H),"")</f>
        <v/>
      </c>
      <c r="K230" s="19" t="str">
        <f>+IFERROR(+Tabella24[[#This Row],[IMPORTO VERSATO]]/SUMIF(DATI!$B:$B,Tabella24[[#This Row],[Cartella2]],DATI!$M:$M)*SUMIF(DATI!$B:$B,Tabella24[[#This Row],[Cartella2]],DATI!$I:$I),"")</f>
        <v/>
      </c>
      <c r="L230" s="19" t="str">
        <f>+IFERROR(+Tabella24[[#This Row],[IMPORTO VERSATO]]/SUMIF(DATI!$B:$B,Tabella24[[#This Row],[Cartella2]],DATI!$M:$M)*SUMIF(DATI!$B:$B,Tabella24[[#This Row],[Cartella2]],DATI!$J:$J),"")</f>
        <v/>
      </c>
      <c r="M230" s="14" t="str">
        <f>+IFERROR(+Tabella24[[#This Row],[IMPORTO VERSATO]]/SUMIF(DATI!$B:$B,Tabella24[[#This Row],[Cartella2]],DATI!$M:$M)*SUMIF(DATI!$B:$B,Tabella24[[#This Row],[Cartella2]],DATI!$L:$L),"")</f>
        <v/>
      </c>
      <c r="N230" s="6" t="str">
        <f>+IF(COUNTIF($C$17:C230,Tabella24[[#This Row],[Cartella2]])=1,"X","")</f>
        <v/>
      </c>
      <c r="O230" s="14" t="str">
        <f>+IFERROR(+Tabella24[[#This Row],[IMPORTO VERSATO]]/SUMIF(DATI!$B:$B,Tabella24[[#This Row],[Cartella2]],DATI!$M:$M)*SUMIF(DATI!$B:$B,Tabella24[[#This Row],[Cartella2]],DATI!$K:$K),"")</f>
        <v/>
      </c>
    </row>
    <row r="231" spans="2:15" x14ac:dyDescent="0.45">
      <c r="B231" s="27"/>
      <c r="C231" s="140" t="e">
        <f>+IF(Tabella24[[#This Row],[INS CARTELLA]]="",C230,+VLOOKUP(Tabella24[[#This Row],[INS CARTELLA]],Tabella1[[NUMERO CARTELLA]:[IMPOSTE]],1,0))</f>
        <v>#N/A</v>
      </c>
      <c r="D231" s="1"/>
      <c r="E231" s="15"/>
      <c r="F231" s="16"/>
      <c r="G231" s="14" t="str">
        <f>+IFERROR(+Tabella24[[#This Row],[IMPORTO VERSATO]]/SUMIF(DATI!B:B,Tabella24[[#This Row],[Cartella2]],DATI!M:M)*SUMIF(DATI!B:B,Tabella24[[#This Row],[Cartella2]],DATI!E:E),"")</f>
        <v/>
      </c>
      <c r="H231" s="14" t="str">
        <f>+IFERROR(+Tabella24[[#This Row],[IMPORTO VERSATO]]/SUMIF(DATI!$B:$B,Tabella24[[#This Row],[Cartella2]],DATI!$M:$M)*SUMIF(DATI!$B:$B,Tabella24[[#This Row],[Cartella2]],DATI!$F:$F),"")</f>
        <v/>
      </c>
      <c r="I231" s="19" t="str">
        <f>+IFERROR(+Tabella24[[#This Row],[IMPORTO VERSATO]]/SUMIF(DATI!$B:$B,Tabella24[[#This Row],[Cartella2]],DATI!$M:$M)*SUMIF(DATI!$B:$B,Tabella24[[#This Row],[Cartella2]],DATI!$G:$G),"")</f>
        <v/>
      </c>
      <c r="J231" s="19" t="str">
        <f>+IFERROR(+Tabella24[[#This Row],[IMPORTO VERSATO]]/SUMIF(DATI!$B:$B,Tabella24[[#This Row],[Cartella2]],DATI!$M:$M)*SUMIF(DATI!$B:$B,Tabella24[[#This Row],[Cartella2]],DATI!$H:$H),"")</f>
        <v/>
      </c>
      <c r="K231" s="19" t="str">
        <f>+IFERROR(+Tabella24[[#This Row],[IMPORTO VERSATO]]/SUMIF(DATI!$B:$B,Tabella24[[#This Row],[Cartella2]],DATI!$M:$M)*SUMIF(DATI!$B:$B,Tabella24[[#This Row],[Cartella2]],DATI!$I:$I),"")</f>
        <v/>
      </c>
      <c r="L231" s="19" t="str">
        <f>+IFERROR(+Tabella24[[#This Row],[IMPORTO VERSATO]]/SUMIF(DATI!$B:$B,Tabella24[[#This Row],[Cartella2]],DATI!$M:$M)*SUMIF(DATI!$B:$B,Tabella24[[#This Row],[Cartella2]],DATI!$J:$J),"")</f>
        <v/>
      </c>
      <c r="M231" s="14" t="str">
        <f>+IFERROR(+Tabella24[[#This Row],[IMPORTO VERSATO]]/SUMIF(DATI!$B:$B,Tabella24[[#This Row],[Cartella2]],DATI!$M:$M)*SUMIF(DATI!$B:$B,Tabella24[[#This Row],[Cartella2]],DATI!$L:$L),"")</f>
        <v/>
      </c>
      <c r="N231" s="6" t="str">
        <f>+IF(COUNTIF($C$17:C231,Tabella24[[#This Row],[Cartella2]])=1,"X","")</f>
        <v/>
      </c>
      <c r="O231" s="14" t="str">
        <f>+IFERROR(+Tabella24[[#This Row],[IMPORTO VERSATO]]/SUMIF(DATI!$B:$B,Tabella24[[#This Row],[Cartella2]],DATI!$M:$M)*SUMIF(DATI!$B:$B,Tabella24[[#This Row],[Cartella2]],DATI!$K:$K),"")</f>
        <v/>
      </c>
    </row>
    <row r="232" spans="2:15" x14ac:dyDescent="0.45">
      <c r="B232" s="27"/>
      <c r="C232" s="140" t="e">
        <f>+IF(Tabella24[[#This Row],[INS CARTELLA]]="",C231,+VLOOKUP(Tabella24[[#This Row],[INS CARTELLA]],Tabella1[[NUMERO CARTELLA]:[IMPOSTE]],1,0))</f>
        <v>#N/A</v>
      </c>
      <c r="D232" s="1"/>
      <c r="E232" s="15"/>
      <c r="F232" s="16"/>
      <c r="G232" s="14" t="str">
        <f>+IFERROR(+Tabella24[[#This Row],[IMPORTO VERSATO]]/SUMIF(DATI!B:B,Tabella24[[#This Row],[Cartella2]],DATI!M:M)*SUMIF(DATI!B:B,Tabella24[[#This Row],[Cartella2]],DATI!E:E),"")</f>
        <v/>
      </c>
      <c r="H232" s="14" t="str">
        <f>+IFERROR(+Tabella24[[#This Row],[IMPORTO VERSATO]]/SUMIF(DATI!$B:$B,Tabella24[[#This Row],[Cartella2]],DATI!$M:$M)*SUMIF(DATI!$B:$B,Tabella24[[#This Row],[Cartella2]],DATI!$F:$F),"")</f>
        <v/>
      </c>
      <c r="I232" s="19" t="str">
        <f>+IFERROR(+Tabella24[[#This Row],[IMPORTO VERSATO]]/SUMIF(DATI!$B:$B,Tabella24[[#This Row],[Cartella2]],DATI!$M:$M)*SUMIF(DATI!$B:$B,Tabella24[[#This Row],[Cartella2]],DATI!$G:$G),"")</f>
        <v/>
      </c>
      <c r="J232" s="19" t="str">
        <f>+IFERROR(+Tabella24[[#This Row],[IMPORTO VERSATO]]/SUMIF(DATI!$B:$B,Tabella24[[#This Row],[Cartella2]],DATI!$M:$M)*SUMIF(DATI!$B:$B,Tabella24[[#This Row],[Cartella2]],DATI!$H:$H),"")</f>
        <v/>
      </c>
      <c r="K232" s="19" t="str">
        <f>+IFERROR(+Tabella24[[#This Row],[IMPORTO VERSATO]]/SUMIF(DATI!$B:$B,Tabella24[[#This Row],[Cartella2]],DATI!$M:$M)*SUMIF(DATI!$B:$B,Tabella24[[#This Row],[Cartella2]],DATI!$I:$I),"")</f>
        <v/>
      </c>
      <c r="L232" s="19" t="str">
        <f>+IFERROR(+Tabella24[[#This Row],[IMPORTO VERSATO]]/SUMIF(DATI!$B:$B,Tabella24[[#This Row],[Cartella2]],DATI!$M:$M)*SUMIF(DATI!$B:$B,Tabella24[[#This Row],[Cartella2]],DATI!$J:$J),"")</f>
        <v/>
      </c>
      <c r="M232" s="14" t="str">
        <f>+IFERROR(+Tabella24[[#This Row],[IMPORTO VERSATO]]/SUMIF(DATI!$B:$B,Tabella24[[#This Row],[Cartella2]],DATI!$M:$M)*SUMIF(DATI!$B:$B,Tabella24[[#This Row],[Cartella2]],DATI!$L:$L),"")</f>
        <v/>
      </c>
      <c r="N232" s="6" t="str">
        <f>+IF(COUNTIF($C$17:C232,Tabella24[[#This Row],[Cartella2]])=1,"X","")</f>
        <v/>
      </c>
      <c r="O232" s="14" t="str">
        <f>+IFERROR(+Tabella24[[#This Row],[IMPORTO VERSATO]]/SUMIF(DATI!$B:$B,Tabella24[[#This Row],[Cartella2]],DATI!$M:$M)*SUMIF(DATI!$B:$B,Tabella24[[#This Row],[Cartella2]],DATI!$K:$K),"")</f>
        <v/>
      </c>
    </row>
    <row r="233" spans="2:15" x14ac:dyDescent="0.45">
      <c r="B233" s="27"/>
      <c r="C233" s="140" t="e">
        <f>+IF(Tabella24[[#This Row],[INS CARTELLA]]="",C232,+VLOOKUP(Tabella24[[#This Row],[INS CARTELLA]],Tabella1[[NUMERO CARTELLA]:[IMPOSTE]],1,0))</f>
        <v>#N/A</v>
      </c>
      <c r="D233" s="1"/>
      <c r="E233" s="15"/>
      <c r="F233" s="16"/>
      <c r="G233" s="14" t="str">
        <f>+IFERROR(+Tabella24[[#This Row],[IMPORTO VERSATO]]/SUMIF(DATI!B:B,Tabella24[[#This Row],[Cartella2]],DATI!M:M)*SUMIF(DATI!B:B,Tabella24[[#This Row],[Cartella2]],DATI!E:E),"")</f>
        <v/>
      </c>
      <c r="H233" s="14" t="str">
        <f>+IFERROR(+Tabella24[[#This Row],[IMPORTO VERSATO]]/SUMIF(DATI!$B:$B,Tabella24[[#This Row],[Cartella2]],DATI!$M:$M)*SUMIF(DATI!$B:$B,Tabella24[[#This Row],[Cartella2]],DATI!$F:$F),"")</f>
        <v/>
      </c>
      <c r="I233" s="19" t="str">
        <f>+IFERROR(+Tabella24[[#This Row],[IMPORTO VERSATO]]/SUMIF(DATI!$B:$B,Tabella24[[#This Row],[Cartella2]],DATI!$M:$M)*SUMIF(DATI!$B:$B,Tabella24[[#This Row],[Cartella2]],DATI!$G:$G),"")</f>
        <v/>
      </c>
      <c r="J233" s="19" t="str">
        <f>+IFERROR(+Tabella24[[#This Row],[IMPORTO VERSATO]]/SUMIF(DATI!$B:$B,Tabella24[[#This Row],[Cartella2]],DATI!$M:$M)*SUMIF(DATI!$B:$B,Tabella24[[#This Row],[Cartella2]],DATI!$H:$H),"")</f>
        <v/>
      </c>
      <c r="K233" s="19" t="str">
        <f>+IFERROR(+Tabella24[[#This Row],[IMPORTO VERSATO]]/SUMIF(DATI!$B:$B,Tabella24[[#This Row],[Cartella2]],DATI!$M:$M)*SUMIF(DATI!$B:$B,Tabella24[[#This Row],[Cartella2]],DATI!$I:$I),"")</f>
        <v/>
      </c>
      <c r="L233" s="19" t="str">
        <f>+IFERROR(+Tabella24[[#This Row],[IMPORTO VERSATO]]/SUMIF(DATI!$B:$B,Tabella24[[#This Row],[Cartella2]],DATI!$M:$M)*SUMIF(DATI!$B:$B,Tabella24[[#This Row],[Cartella2]],DATI!$J:$J),"")</f>
        <v/>
      </c>
      <c r="M233" s="14" t="str">
        <f>+IFERROR(+Tabella24[[#This Row],[IMPORTO VERSATO]]/SUMIF(DATI!$B:$B,Tabella24[[#This Row],[Cartella2]],DATI!$M:$M)*SUMIF(DATI!$B:$B,Tabella24[[#This Row],[Cartella2]],DATI!$L:$L),"")</f>
        <v/>
      </c>
      <c r="N233" s="6" t="str">
        <f>+IF(COUNTIF($C$17:C233,Tabella24[[#This Row],[Cartella2]])=1,"X","")</f>
        <v/>
      </c>
      <c r="O233" s="14" t="str">
        <f>+IFERROR(+Tabella24[[#This Row],[IMPORTO VERSATO]]/SUMIF(DATI!$B:$B,Tabella24[[#This Row],[Cartella2]],DATI!$M:$M)*SUMIF(DATI!$B:$B,Tabella24[[#This Row],[Cartella2]],DATI!$K:$K),"")</f>
        <v/>
      </c>
    </row>
    <row r="234" spans="2:15" x14ac:dyDescent="0.45">
      <c r="B234" s="27"/>
      <c r="C234" s="140" t="e">
        <f>+IF(Tabella24[[#This Row],[INS CARTELLA]]="",C233,+VLOOKUP(Tabella24[[#This Row],[INS CARTELLA]],Tabella1[[NUMERO CARTELLA]:[IMPOSTE]],1,0))</f>
        <v>#N/A</v>
      </c>
      <c r="D234" s="1"/>
      <c r="E234" s="15"/>
      <c r="F234" s="16"/>
      <c r="G234" s="14" t="str">
        <f>+IFERROR(+Tabella24[[#This Row],[IMPORTO VERSATO]]/SUMIF(DATI!B:B,Tabella24[[#This Row],[Cartella2]],DATI!M:M)*SUMIF(DATI!B:B,Tabella24[[#This Row],[Cartella2]],DATI!E:E),"")</f>
        <v/>
      </c>
      <c r="H234" s="14" t="str">
        <f>+IFERROR(+Tabella24[[#This Row],[IMPORTO VERSATO]]/SUMIF(DATI!$B:$B,Tabella24[[#This Row],[Cartella2]],DATI!$M:$M)*SUMIF(DATI!$B:$B,Tabella24[[#This Row],[Cartella2]],DATI!$F:$F),"")</f>
        <v/>
      </c>
      <c r="I234" s="19" t="str">
        <f>+IFERROR(+Tabella24[[#This Row],[IMPORTO VERSATO]]/SUMIF(DATI!$B:$B,Tabella24[[#This Row],[Cartella2]],DATI!$M:$M)*SUMIF(DATI!$B:$B,Tabella24[[#This Row],[Cartella2]],DATI!$G:$G),"")</f>
        <v/>
      </c>
      <c r="J234" s="19" t="str">
        <f>+IFERROR(+Tabella24[[#This Row],[IMPORTO VERSATO]]/SUMIF(DATI!$B:$B,Tabella24[[#This Row],[Cartella2]],DATI!$M:$M)*SUMIF(DATI!$B:$B,Tabella24[[#This Row],[Cartella2]],DATI!$H:$H),"")</f>
        <v/>
      </c>
      <c r="K234" s="19" t="str">
        <f>+IFERROR(+Tabella24[[#This Row],[IMPORTO VERSATO]]/SUMIF(DATI!$B:$B,Tabella24[[#This Row],[Cartella2]],DATI!$M:$M)*SUMIF(DATI!$B:$B,Tabella24[[#This Row],[Cartella2]],DATI!$I:$I),"")</f>
        <v/>
      </c>
      <c r="L234" s="19" t="str">
        <f>+IFERROR(+Tabella24[[#This Row],[IMPORTO VERSATO]]/SUMIF(DATI!$B:$B,Tabella24[[#This Row],[Cartella2]],DATI!$M:$M)*SUMIF(DATI!$B:$B,Tabella24[[#This Row],[Cartella2]],DATI!$J:$J),"")</f>
        <v/>
      </c>
      <c r="M234" s="14" t="str">
        <f>+IFERROR(+Tabella24[[#This Row],[IMPORTO VERSATO]]/SUMIF(DATI!$B:$B,Tabella24[[#This Row],[Cartella2]],DATI!$M:$M)*SUMIF(DATI!$B:$B,Tabella24[[#This Row],[Cartella2]],DATI!$L:$L),"")</f>
        <v/>
      </c>
      <c r="N234" s="6" t="str">
        <f>+IF(COUNTIF($C$17:C234,Tabella24[[#This Row],[Cartella2]])=1,"X","")</f>
        <v/>
      </c>
      <c r="O234" s="14" t="str">
        <f>+IFERROR(+Tabella24[[#This Row],[IMPORTO VERSATO]]/SUMIF(DATI!$B:$B,Tabella24[[#This Row],[Cartella2]],DATI!$M:$M)*SUMIF(DATI!$B:$B,Tabella24[[#This Row],[Cartella2]],DATI!$K:$K),"")</f>
        <v/>
      </c>
    </row>
    <row r="235" spans="2:15" x14ac:dyDescent="0.45">
      <c r="B235" s="27"/>
      <c r="C235" s="140" t="e">
        <f>+IF(Tabella24[[#This Row],[INS CARTELLA]]="",C234,+VLOOKUP(Tabella24[[#This Row],[INS CARTELLA]],Tabella1[[NUMERO CARTELLA]:[IMPOSTE]],1,0))</f>
        <v>#N/A</v>
      </c>
      <c r="D235" s="1"/>
      <c r="E235" s="15"/>
      <c r="F235" s="16"/>
      <c r="G235" s="14" t="str">
        <f>+IFERROR(+Tabella24[[#This Row],[IMPORTO VERSATO]]/SUMIF(DATI!B:B,Tabella24[[#This Row],[Cartella2]],DATI!M:M)*SUMIF(DATI!B:B,Tabella24[[#This Row],[Cartella2]],DATI!E:E),"")</f>
        <v/>
      </c>
      <c r="H235" s="14" t="str">
        <f>+IFERROR(+Tabella24[[#This Row],[IMPORTO VERSATO]]/SUMIF(DATI!$B:$B,Tabella24[[#This Row],[Cartella2]],DATI!$M:$M)*SUMIF(DATI!$B:$B,Tabella24[[#This Row],[Cartella2]],DATI!$F:$F),"")</f>
        <v/>
      </c>
      <c r="I235" s="19" t="str">
        <f>+IFERROR(+Tabella24[[#This Row],[IMPORTO VERSATO]]/SUMIF(DATI!$B:$B,Tabella24[[#This Row],[Cartella2]],DATI!$M:$M)*SUMIF(DATI!$B:$B,Tabella24[[#This Row],[Cartella2]],DATI!$G:$G),"")</f>
        <v/>
      </c>
      <c r="J235" s="19" t="str">
        <f>+IFERROR(+Tabella24[[#This Row],[IMPORTO VERSATO]]/SUMIF(DATI!$B:$B,Tabella24[[#This Row],[Cartella2]],DATI!$M:$M)*SUMIF(DATI!$B:$B,Tabella24[[#This Row],[Cartella2]],DATI!$H:$H),"")</f>
        <v/>
      </c>
      <c r="K235" s="19" t="str">
        <f>+IFERROR(+Tabella24[[#This Row],[IMPORTO VERSATO]]/SUMIF(DATI!$B:$B,Tabella24[[#This Row],[Cartella2]],DATI!$M:$M)*SUMIF(DATI!$B:$B,Tabella24[[#This Row],[Cartella2]],DATI!$I:$I),"")</f>
        <v/>
      </c>
      <c r="L235" s="19" t="str">
        <f>+IFERROR(+Tabella24[[#This Row],[IMPORTO VERSATO]]/SUMIF(DATI!$B:$B,Tabella24[[#This Row],[Cartella2]],DATI!$M:$M)*SUMIF(DATI!$B:$B,Tabella24[[#This Row],[Cartella2]],DATI!$J:$J),"")</f>
        <v/>
      </c>
      <c r="M235" s="14" t="str">
        <f>+IFERROR(+Tabella24[[#This Row],[IMPORTO VERSATO]]/SUMIF(DATI!$B:$B,Tabella24[[#This Row],[Cartella2]],DATI!$M:$M)*SUMIF(DATI!$B:$B,Tabella24[[#This Row],[Cartella2]],DATI!$L:$L),"")</f>
        <v/>
      </c>
      <c r="N235" s="6" t="str">
        <f>+IF(COUNTIF($C$17:C235,Tabella24[[#This Row],[Cartella2]])=1,"X","")</f>
        <v/>
      </c>
      <c r="O235" s="14" t="str">
        <f>+IFERROR(+Tabella24[[#This Row],[IMPORTO VERSATO]]/SUMIF(DATI!$B:$B,Tabella24[[#This Row],[Cartella2]],DATI!$M:$M)*SUMIF(DATI!$B:$B,Tabella24[[#This Row],[Cartella2]],DATI!$K:$K),"")</f>
        <v/>
      </c>
    </row>
    <row r="236" spans="2:15" x14ac:dyDescent="0.45">
      <c r="B236" s="27"/>
      <c r="C236" s="140" t="e">
        <f>+IF(Tabella24[[#This Row],[INS CARTELLA]]="",C235,+VLOOKUP(Tabella24[[#This Row],[INS CARTELLA]],Tabella1[[NUMERO CARTELLA]:[IMPOSTE]],1,0))</f>
        <v>#N/A</v>
      </c>
      <c r="D236" s="1"/>
      <c r="E236" s="15"/>
      <c r="F236" s="16"/>
      <c r="G236" s="14" t="str">
        <f>+IFERROR(+Tabella24[[#This Row],[IMPORTO VERSATO]]/SUMIF(DATI!B:B,Tabella24[[#This Row],[Cartella2]],DATI!M:M)*SUMIF(DATI!B:B,Tabella24[[#This Row],[Cartella2]],DATI!E:E),"")</f>
        <v/>
      </c>
      <c r="H236" s="14" t="str">
        <f>+IFERROR(+Tabella24[[#This Row],[IMPORTO VERSATO]]/SUMIF(DATI!$B:$B,Tabella24[[#This Row],[Cartella2]],DATI!$M:$M)*SUMIF(DATI!$B:$B,Tabella24[[#This Row],[Cartella2]],DATI!$F:$F),"")</f>
        <v/>
      </c>
      <c r="I236" s="19" t="str">
        <f>+IFERROR(+Tabella24[[#This Row],[IMPORTO VERSATO]]/SUMIF(DATI!$B:$B,Tabella24[[#This Row],[Cartella2]],DATI!$M:$M)*SUMIF(DATI!$B:$B,Tabella24[[#This Row],[Cartella2]],DATI!$G:$G),"")</f>
        <v/>
      </c>
      <c r="J236" s="19" t="str">
        <f>+IFERROR(+Tabella24[[#This Row],[IMPORTO VERSATO]]/SUMIF(DATI!$B:$B,Tabella24[[#This Row],[Cartella2]],DATI!$M:$M)*SUMIF(DATI!$B:$B,Tabella24[[#This Row],[Cartella2]],DATI!$H:$H),"")</f>
        <v/>
      </c>
      <c r="K236" s="19" t="str">
        <f>+IFERROR(+Tabella24[[#This Row],[IMPORTO VERSATO]]/SUMIF(DATI!$B:$B,Tabella24[[#This Row],[Cartella2]],DATI!$M:$M)*SUMIF(DATI!$B:$B,Tabella24[[#This Row],[Cartella2]],DATI!$I:$I),"")</f>
        <v/>
      </c>
      <c r="L236" s="19" t="str">
        <f>+IFERROR(+Tabella24[[#This Row],[IMPORTO VERSATO]]/SUMIF(DATI!$B:$B,Tabella24[[#This Row],[Cartella2]],DATI!$M:$M)*SUMIF(DATI!$B:$B,Tabella24[[#This Row],[Cartella2]],DATI!$J:$J),"")</f>
        <v/>
      </c>
      <c r="M236" s="14" t="str">
        <f>+IFERROR(+Tabella24[[#This Row],[IMPORTO VERSATO]]/SUMIF(DATI!$B:$B,Tabella24[[#This Row],[Cartella2]],DATI!$M:$M)*SUMIF(DATI!$B:$B,Tabella24[[#This Row],[Cartella2]],DATI!$L:$L),"")</f>
        <v/>
      </c>
      <c r="N236" s="6" t="str">
        <f>+IF(COUNTIF($C$17:C236,Tabella24[[#This Row],[Cartella2]])=1,"X","")</f>
        <v/>
      </c>
      <c r="O236" s="14" t="str">
        <f>+IFERROR(+Tabella24[[#This Row],[IMPORTO VERSATO]]/SUMIF(DATI!$B:$B,Tabella24[[#This Row],[Cartella2]],DATI!$M:$M)*SUMIF(DATI!$B:$B,Tabella24[[#This Row],[Cartella2]],DATI!$K:$K),"")</f>
        <v/>
      </c>
    </row>
    <row r="237" spans="2:15" x14ac:dyDescent="0.45">
      <c r="B237" s="27"/>
      <c r="C237" s="140" t="e">
        <f>+IF(Tabella24[[#This Row],[INS CARTELLA]]="",C236,+VLOOKUP(Tabella24[[#This Row],[INS CARTELLA]],Tabella1[[NUMERO CARTELLA]:[IMPOSTE]],1,0))</f>
        <v>#N/A</v>
      </c>
      <c r="D237" s="1"/>
      <c r="E237" s="15"/>
      <c r="F237" s="16"/>
      <c r="G237" s="14" t="str">
        <f>+IFERROR(+Tabella24[[#This Row],[IMPORTO VERSATO]]/SUMIF(DATI!B:B,Tabella24[[#This Row],[Cartella2]],DATI!M:M)*SUMIF(DATI!B:B,Tabella24[[#This Row],[Cartella2]],DATI!E:E),"")</f>
        <v/>
      </c>
      <c r="H237" s="14" t="str">
        <f>+IFERROR(+Tabella24[[#This Row],[IMPORTO VERSATO]]/SUMIF(DATI!$B:$B,Tabella24[[#This Row],[Cartella2]],DATI!$M:$M)*SUMIF(DATI!$B:$B,Tabella24[[#This Row],[Cartella2]],DATI!$F:$F),"")</f>
        <v/>
      </c>
      <c r="I237" s="19" t="str">
        <f>+IFERROR(+Tabella24[[#This Row],[IMPORTO VERSATO]]/SUMIF(DATI!$B:$B,Tabella24[[#This Row],[Cartella2]],DATI!$M:$M)*SUMIF(DATI!$B:$B,Tabella24[[#This Row],[Cartella2]],DATI!$G:$G),"")</f>
        <v/>
      </c>
      <c r="J237" s="19" t="str">
        <f>+IFERROR(+Tabella24[[#This Row],[IMPORTO VERSATO]]/SUMIF(DATI!$B:$B,Tabella24[[#This Row],[Cartella2]],DATI!$M:$M)*SUMIF(DATI!$B:$B,Tabella24[[#This Row],[Cartella2]],DATI!$H:$H),"")</f>
        <v/>
      </c>
      <c r="K237" s="19" t="str">
        <f>+IFERROR(+Tabella24[[#This Row],[IMPORTO VERSATO]]/SUMIF(DATI!$B:$B,Tabella24[[#This Row],[Cartella2]],DATI!$M:$M)*SUMIF(DATI!$B:$B,Tabella24[[#This Row],[Cartella2]],DATI!$I:$I),"")</f>
        <v/>
      </c>
      <c r="L237" s="19" t="str">
        <f>+IFERROR(+Tabella24[[#This Row],[IMPORTO VERSATO]]/SUMIF(DATI!$B:$B,Tabella24[[#This Row],[Cartella2]],DATI!$M:$M)*SUMIF(DATI!$B:$B,Tabella24[[#This Row],[Cartella2]],DATI!$J:$J),"")</f>
        <v/>
      </c>
      <c r="M237" s="14" t="str">
        <f>+IFERROR(+Tabella24[[#This Row],[IMPORTO VERSATO]]/SUMIF(DATI!$B:$B,Tabella24[[#This Row],[Cartella2]],DATI!$M:$M)*SUMIF(DATI!$B:$B,Tabella24[[#This Row],[Cartella2]],DATI!$L:$L),"")</f>
        <v/>
      </c>
      <c r="N237" s="6" t="str">
        <f>+IF(COUNTIF($C$17:C237,Tabella24[[#This Row],[Cartella2]])=1,"X","")</f>
        <v/>
      </c>
      <c r="O237" s="14" t="str">
        <f>+IFERROR(+Tabella24[[#This Row],[IMPORTO VERSATO]]/SUMIF(DATI!$B:$B,Tabella24[[#This Row],[Cartella2]],DATI!$M:$M)*SUMIF(DATI!$B:$B,Tabella24[[#This Row],[Cartella2]],DATI!$K:$K),"")</f>
        <v/>
      </c>
    </row>
    <row r="238" spans="2:15" x14ac:dyDescent="0.45">
      <c r="B238" s="27"/>
      <c r="C238" s="140" t="e">
        <f>+IF(Tabella24[[#This Row],[INS CARTELLA]]="",C237,+VLOOKUP(Tabella24[[#This Row],[INS CARTELLA]],Tabella1[[NUMERO CARTELLA]:[IMPOSTE]],1,0))</f>
        <v>#N/A</v>
      </c>
      <c r="D238" s="1"/>
      <c r="E238" s="15"/>
      <c r="F238" s="16"/>
      <c r="G238" s="14" t="str">
        <f>+IFERROR(+Tabella24[[#This Row],[IMPORTO VERSATO]]/SUMIF(DATI!B:B,Tabella24[[#This Row],[Cartella2]],DATI!M:M)*SUMIF(DATI!B:B,Tabella24[[#This Row],[Cartella2]],DATI!E:E),"")</f>
        <v/>
      </c>
      <c r="H238" s="14" t="str">
        <f>+IFERROR(+Tabella24[[#This Row],[IMPORTO VERSATO]]/SUMIF(DATI!$B:$B,Tabella24[[#This Row],[Cartella2]],DATI!$M:$M)*SUMIF(DATI!$B:$B,Tabella24[[#This Row],[Cartella2]],DATI!$F:$F),"")</f>
        <v/>
      </c>
      <c r="I238" s="19" t="str">
        <f>+IFERROR(+Tabella24[[#This Row],[IMPORTO VERSATO]]/SUMIF(DATI!$B:$B,Tabella24[[#This Row],[Cartella2]],DATI!$M:$M)*SUMIF(DATI!$B:$B,Tabella24[[#This Row],[Cartella2]],DATI!$G:$G),"")</f>
        <v/>
      </c>
      <c r="J238" s="19" t="str">
        <f>+IFERROR(+Tabella24[[#This Row],[IMPORTO VERSATO]]/SUMIF(DATI!$B:$B,Tabella24[[#This Row],[Cartella2]],DATI!$M:$M)*SUMIF(DATI!$B:$B,Tabella24[[#This Row],[Cartella2]],DATI!$H:$H),"")</f>
        <v/>
      </c>
      <c r="K238" s="19" t="str">
        <f>+IFERROR(+Tabella24[[#This Row],[IMPORTO VERSATO]]/SUMIF(DATI!$B:$B,Tabella24[[#This Row],[Cartella2]],DATI!$M:$M)*SUMIF(DATI!$B:$B,Tabella24[[#This Row],[Cartella2]],DATI!$I:$I),"")</f>
        <v/>
      </c>
      <c r="L238" s="19" t="str">
        <f>+IFERROR(+Tabella24[[#This Row],[IMPORTO VERSATO]]/SUMIF(DATI!$B:$B,Tabella24[[#This Row],[Cartella2]],DATI!$M:$M)*SUMIF(DATI!$B:$B,Tabella24[[#This Row],[Cartella2]],DATI!$J:$J),"")</f>
        <v/>
      </c>
      <c r="M238" s="14" t="str">
        <f>+IFERROR(+Tabella24[[#This Row],[IMPORTO VERSATO]]/SUMIF(DATI!$B:$B,Tabella24[[#This Row],[Cartella2]],DATI!$M:$M)*SUMIF(DATI!$B:$B,Tabella24[[#This Row],[Cartella2]],DATI!$L:$L),"")</f>
        <v/>
      </c>
      <c r="N238" s="6" t="str">
        <f>+IF(COUNTIF($C$17:C238,Tabella24[[#This Row],[Cartella2]])=1,"X","")</f>
        <v/>
      </c>
      <c r="O238" s="14" t="str">
        <f>+IFERROR(+Tabella24[[#This Row],[IMPORTO VERSATO]]/SUMIF(DATI!$B:$B,Tabella24[[#This Row],[Cartella2]],DATI!$M:$M)*SUMIF(DATI!$B:$B,Tabella24[[#This Row],[Cartella2]],DATI!$K:$K),"")</f>
        <v/>
      </c>
    </row>
    <row r="239" spans="2:15" x14ac:dyDescent="0.45">
      <c r="B239" s="27"/>
      <c r="C239" s="140" t="e">
        <f>+IF(Tabella24[[#This Row],[INS CARTELLA]]="",C238,+VLOOKUP(Tabella24[[#This Row],[INS CARTELLA]],Tabella1[[NUMERO CARTELLA]:[IMPOSTE]],1,0))</f>
        <v>#N/A</v>
      </c>
      <c r="D239" s="1"/>
      <c r="E239" s="15"/>
      <c r="F239" s="16"/>
      <c r="G239" s="14" t="str">
        <f>+IFERROR(+Tabella24[[#This Row],[IMPORTO VERSATO]]/SUMIF(DATI!B:B,Tabella24[[#This Row],[Cartella2]],DATI!M:M)*SUMIF(DATI!B:B,Tabella24[[#This Row],[Cartella2]],DATI!E:E),"")</f>
        <v/>
      </c>
      <c r="H239" s="14" t="str">
        <f>+IFERROR(+Tabella24[[#This Row],[IMPORTO VERSATO]]/SUMIF(DATI!$B:$B,Tabella24[[#This Row],[Cartella2]],DATI!$M:$M)*SUMIF(DATI!$B:$B,Tabella24[[#This Row],[Cartella2]],DATI!$F:$F),"")</f>
        <v/>
      </c>
      <c r="I239" s="19" t="str">
        <f>+IFERROR(+Tabella24[[#This Row],[IMPORTO VERSATO]]/SUMIF(DATI!$B:$B,Tabella24[[#This Row],[Cartella2]],DATI!$M:$M)*SUMIF(DATI!$B:$B,Tabella24[[#This Row],[Cartella2]],DATI!$G:$G),"")</f>
        <v/>
      </c>
      <c r="J239" s="19" t="str">
        <f>+IFERROR(+Tabella24[[#This Row],[IMPORTO VERSATO]]/SUMIF(DATI!$B:$B,Tabella24[[#This Row],[Cartella2]],DATI!$M:$M)*SUMIF(DATI!$B:$B,Tabella24[[#This Row],[Cartella2]],DATI!$H:$H),"")</f>
        <v/>
      </c>
      <c r="K239" s="19" t="str">
        <f>+IFERROR(+Tabella24[[#This Row],[IMPORTO VERSATO]]/SUMIF(DATI!$B:$B,Tabella24[[#This Row],[Cartella2]],DATI!$M:$M)*SUMIF(DATI!$B:$B,Tabella24[[#This Row],[Cartella2]],DATI!$I:$I),"")</f>
        <v/>
      </c>
      <c r="L239" s="19" t="str">
        <f>+IFERROR(+Tabella24[[#This Row],[IMPORTO VERSATO]]/SUMIF(DATI!$B:$B,Tabella24[[#This Row],[Cartella2]],DATI!$M:$M)*SUMIF(DATI!$B:$B,Tabella24[[#This Row],[Cartella2]],DATI!$J:$J),"")</f>
        <v/>
      </c>
      <c r="M239" s="14" t="str">
        <f>+IFERROR(+Tabella24[[#This Row],[IMPORTO VERSATO]]/SUMIF(DATI!$B:$B,Tabella24[[#This Row],[Cartella2]],DATI!$M:$M)*SUMIF(DATI!$B:$B,Tabella24[[#This Row],[Cartella2]],DATI!$L:$L),"")</f>
        <v/>
      </c>
      <c r="N239" s="6" t="str">
        <f>+IF(COUNTIF($C$17:C239,Tabella24[[#This Row],[Cartella2]])=1,"X","")</f>
        <v/>
      </c>
      <c r="O239" s="14" t="str">
        <f>+IFERROR(+Tabella24[[#This Row],[IMPORTO VERSATO]]/SUMIF(DATI!$B:$B,Tabella24[[#This Row],[Cartella2]],DATI!$M:$M)*SUMIF(DATI!$B:$B,Tabella24[[#This Row],[Cartella2]],DATI!$K:$K),"")</f>
        <v/>
      </c>
    </row>
    <row r="240" spans="2:15" x14ac:dyDescent="0.45">
      <c r="B240" s="27"/>
      <c r="C240" s="140" t="e">
        <f>+IF(Tabella24[[#This Row],[INS CARTELLA]]="",C239,+VLOOKUP(Tabella24[[#This Row],[INS CARTELLA]],Tabella1[[NUMERO CARTELLA]:[IMPOSTE]],1,0))</f>
        <v>#N/A</v>
      </c>
      <c r="D240" s="1"/>
      <c r="E240" s="15"/>
      <c r="F240" s="16"/>
      <c r="G240" s="14" t="str">
        <f>+IFERROR(+Tabella24[[#This Row],[IMPORTO VERSATO]]/SUMIF(DATI!B:B,Tabella24[[#This Row],[Cartella2]],DATI!M:M)*SUMIF(DATI!B:B,Tabella24[[#This Row],[Cartella2]],DATI!E:E),"")</f>
        <v/>
      </c>
      <c r="H240" s="14" t="str">
        <f>+IFERROR(+Tabella24[[#This Row],[IMPORTO VERSATO]]/SUMIF(DATI!$B:$B,Tabella24[[#This Row],[Cartella2]],DATI!$M:$M)*SUMIF(DATI!$B:$B,Tabella24[[#This Row],[Cartella2]],DATI!$F:$F),"")</f>
        <v/>
      </c>
      <c r="I240" s="19" t="str">
        <f>+IFERROR(+Tabella24[[#This Row],[IMPORTO VERSATO]]/SUMIF(DATI!$B:$B,Tabella24[[#This Row],[Cartella2]],DATI!$M:$M)*SUMIF(DATI!$B:$B,Tabella24[[#This Row],[Cartella2]],DATI!$G:$G),"")</f>
        <v/>
      </c>
      <c r="J240" s="19" t="str">
        <f>+IFERROR(+Tabella24[[#This Row],[IMPORTO VERSATO]]/SUMIF(DATI!$B:$B,Tabella24[[#This Row],[Cartella2]],DATI!$M:$M)*SUMIF(DATI!$B:$B,Tabella24[[#This Row],[Cartella2]],DATI!$H:$H),"")</f>
        <v/>
      </c>
      <c r="K240" s="19" t="str">
        <f>+IFERROR(+Tabella24[[#This Row],[IMPORTO VERSATO]]/SUMIF(DATI!$B:$B,Tabella24[[#This Row],[Cartella2]],DATI!$M:$M)*SUMIF(DATI!$B:$B,Tabella24[[#This Row],[Cartella2]],DATI!$I:$I),"")</f>
        <v/>
      </c>
      <c r="L240" s="19" t="str">
        <f>+IFERROR(+Tabella24[[#This Row],[IMPORTO VERSATO]]/SUMIF(DATI!$B:$B,Tabella24[[#This Row],[Cartella2]],DATI!$M:$M)*SUMIF(DATI!$B:$B,Tabella24[[#This Row],[Cartella2]],DATI!$J:$J),"")</f>
        <v/>
      </c>
      <c r="M240" s="14" t="str">
        <f>+IFERROR(+Tabella24[[#This Row],[IMPORTO VERSATO]]/SUMIF(DATI!$B:$B,Tabella24[[#This Row],[Cartella2]],DATI!$M:$M)*SUMIF(DATI!$B:$B,Tabella24[[#This Row],[Cartella2]],DATI!$L:$L),"")</f>
        <v/>
      </c>
      <c r="N240" s="6" t="str">
        <f>+IF(COUNTIF($C$17:C240,Tabella24[[#This Row],[Cartella2]])=1,"X","")</f>
        <v/>
      </c>
      <c r="O240" s="14" t="str">
        <f>+IFERROR(+Tabella24[[#This Row],[IMPORTO VERSATO]]/SUMIF(DATI!$B:$B,Tabella24[[#This Row],[Cartella2]],DATI!$M:$M)*SUMIF(DATI!$B:$B,Tabella24[[#This Row],[Cartella2]],DATI!$K:$K),"")</f>
        <v/>
      </c>
    </row>
    <row r="241" spans="2:15" x14ac:dyDescent="0.45">
      <c r="B241" s="27"/>
      <c r="C241" s="140" t="e">
        <f>+IF(Tabella24[[#This Row],[INS CARTELLA]]="",C240,+VLOOKUP(Tabella24[[#This Row],[INS CARTELLA]],Tabella1[[NUMERO CARTELLA]:[IMPOSTE]],1,0))</f>
        <v>#N/A</v>
      </c>
      <c r="D241" s="1"/>
      <c r="E241" s="15"/>
      <c r="F241" s="16"/>
      <c r="G241" s="14" t="str">
        <f>+IFERROR(+Tabella24[[#This Row],[IMPORTO VERSATO]]/SUMIF(DATI!B:B,Tabella24[[#This Row],[Cartella2]],DATI!M:M)*SUMIF(DATI!B:B,Tabella24[[#This Row],[Cartella2]],DATI!E:E),"")</f>
        <v/>
      </c>
      <c r="H241" s="14" t="str">
        <f>+IFERROR(+Tabella24[[#This Row],[IMPORTO VERSATO]]/SUMIF(DATI!$B:$B,Tabella24[[#This Row],[Cartella2]],DATI!$M:$M)*SUMIF(DATI!$B:$B,Tabella24[[#This Row],[Cartella2]],DATI!$F:$F),"")</f>
        <v/>
      </c>
      <c r="I241" s="19" t="str">
        <f>+IFERROR(+Tabella24[[#This Row],[IMPORTO VERSATO]]/SUMIF(DATI!$B:$B,Tabella24[[#This Row],[Cartella2]],DATI!$M:$M)*SUMIF(DATI!$B:$B,Tabella24[[#This Row],[Cartella2]],DATI!$G:$G),"")</f>
        <v/>
      </c>
      <c r="J241" s="19" t="str">
        <f>+IFERROR(+Tabella24[[#This Row],[IMPORTO VERSATO]]/SUMIF(DATI!$B:$B,Tabella24[[#This Row],[Cartella2]],DATI!$M:$M)*SUMIF(DATI!$B:$B,Tabella24[[#This Row],[Cartella2]],DATI!$H:$H),"")</f>
        <v/>
      </c>
      <c r="K241" s="19" t="str">
        <f>+IFERROR(+Tabella24[[#This Row],[IMPORTO VERSATO]]/SUMIF(DATI!$B:$B,Tabella24[[#This Row],[Cartella2]],DATI!$M:$M)*SUMIF(DATI!$B:$B,Tabella24[[#This Row],[Cartella2]],DATI!$I:$I),"")</f>
        <v/>
      </c>
      <c r="L241" s="19" t="str">
        <f>+IFERROR(+Tabella24[[#This Row],[IMPORTO VERSATO]]/SUMIF(DATI!$B:$B,Tabella24[[#This Row],[Cartella2]],DATI!$M:$M)*SUMIF(DATI!$B:$B,Tabella24[[#This Row],[Cartella2]],DATI!$J:$J),"")</f>
        <v/>
      </c>
      <c r="M241" s="14" t="str">
        <f>+IFERROR(+Tabella24[[#This Row],[IMPORTO VERSATO]]/SUMIF(DATI!$B:$B,Tabella24[[#This Row],[Cartella2]],DATI!$M:$M)*SUMIF(DATI!$B:$B,Tabella24[[#This Row],[Cartella2]],DATI!$L:$L),"")</f>
        <v/>
      </c>
      <c r="N241" s="6" t="str">
        <f>+IF(COUNTIF($C$17:C241,Tabella24[[#This Row],[Cartella2]])=1,"X","")</f>
        <v/>
      </c>
      <c r="O241" s="14" t="str">
        <f>+IFERROR(+Tabella24[[#This Row],[IMPORTO VERSATO]]/SUMIF(DATI!$B:$B,Tabella24[[#This Row],[Cartella2]],DATI!$M:$M)*SUMIF(DATI!$B:$B,Tabella24[[#This Row],[Cartella2]],DATI!$K:$K),"")</f>
        <v/>
      </c>
    </row>
    <row r="242" spans="2:15" x14ac:dyDescent="0.45">
      <c r="B242" s="27"/>
      <c r="C242" s="140" t="e">
        <f>+IF(Tabella24[[#This Row],[INS CARTELLA]]="",C241,+VLOOKUP(Tabella24[[#This Row],[INS CARTELLA]],Tabella1[[NUMERO CARTELLA]:[IMPOSTE]],1,0))</f>
        <v>#N/A</v>
      </c>
      <c r="D242" s="1"/>
      <c r="E242" s="15"/>
      <c r="F242" s="16"/>
      <c r="G242" s="14" t="str">
        <f>+IFERROR(+Tabella24[[#This Row],[IMPORTO VERSATO]]/SUMIF(DATI!B:B,Tabella24[[#This Row],[Cartella2]],DATI!M:M)*SUMIF(DATI!B:B,Tabella24[[#This Row],[Cartella2]],DATI!E:E),"")</f>
        <v/>
      </c>
      <c r="H242" s="14" t="str">
        <f>+IFERROR(+Tabella24[[#This Row],[IMPORTO VERSATO]]/SUMIF(DATI!$B:$B,Tabella24[[#This Row],[Cartella2]],DATI!$M:$M)*SUMIF(DATI!$B:$B,Tabella24[[#This Row],[Cartella2]],DATI!$F:$F),"")</f>
        <v/>
      </c>
      <c r="I242" s="19" t="str">
        <f>+IFERROR(+Tabella24[[#This Row],[IMPORTO VERSATO]]/SUMIF(DATI!$B:$B,Tabella24[[#This Row],[Cartella2]],DATI!$M:$M)*SUMIF(DATI!$B:$B,Tabella24[[#This Row],[Cartella2]],DATI!$G:$G),"")</f>
        <v/>
      </c>
      <c r="J242" s="19" t="str">
        <f>+IFERROR(+Tabella24[[#This Row],[IMPORTO VERSATO]]/SUMIF(DATI!$B:$B,Tabella24[[#This Row],[Cartella2]],DATI!$M:$M)*SUMIF(DATI!$B:$B,Tabella24[[#This Row],[Cartella2]],DATI!$H:$H),"")</f>
        <v/>
      </c>
      <c r="K242" s="19" t="str">
        <f>+IFERROR(+Tabella24[[#This Row],[IMPORTO VERSATO]]/SUMIF(DATI!$B:$B,Tabella24[[#This Row],[Cartella2]],DATI!$M:$M)*SUMIF(DATI!$B:$B,Tabella24[[#This Row],[Cartella2]],DATI!$I:$I),"")</f>
        <v/>
      </c>
      <c r="L242" s="19" t="str">
        <f>+IFERROR(+Tabella24[[#This Row],[IMPORTO VERSATO]]/SUMIF(DATI!$B:$B,Tabella24[[#This Row],[Cartella2]],DATI!$M:$M)*SUMIF(DATI!$B:$B,Tabella24[[#This Row],[Cartella2]],DATI!$J:$J),"")</f>
        <v/>
      </c>
      <c r="M242" s="14" t="str">
        <f>+IFERROR(+Tabella24[[#This Row],[IMPORTO VERSATO]]/SUMIF(DATI!$B:$B,Tabella24[[#This Row],[Cartella2]],DATI!$M:$M)*SUMIF(DATI!$B:$B,Tabella24[[#This Row],[Cartella2]],DATI!$L:$L),"")</f>
        <v/>
      </c>
      <c r="N242" s="6" t="str">
        <f>+IF(COUNTIF($C$17:C242,Tabella24[[#This Row],[Cartella2]])=1,"X","")</f>
        <v/>
      </c>
      <c r="O242" s="14" t="str">
        <f>+IFERROR(+Tabella24[[#This Row],[IMPORTO VERSATO]]/SUMIF(DATI!$B:$B,Tabella24[[#This Row],[Cartella2]],DATI!$M:$M)*SUMIF(DATI!$B:$B,Tabella24[[#This Row],[Cartella2]],DATI!$K:$K),"")</f>
        <v/>
      </c>
    </row>
    <row r="243" spans="2:15" x14ac:dyDescent="0.45">
      <c r="B243" s="27"/>
      <c r="C243" s="140" t="e">
        <f>+IF(Tabella24[[#This Row],[INS CARTELLA]]="",C242,+VLOOKUP(Tabella24[[#This Row],[INS CARTELLA]],Tabella1[[NUMERO CARTELLA]:[IMPOSTE]],1,0))</f>
        <v>#N/A</v>
      </c>
      <c r="D243" s="1"/>
      <c r="E243" s="15"/>
      <c r="F243" s="16"/>
      <c r="G243" s="14" t="str">
        <f>+IFERROR(+Tabella24[[#This Row],[IMPORTO VERSATO]]/SUMIF(DATI!B:B,Tabella24[[#This Row],[Cartella2]],DATI!M:M)*SUMIF(DATI!B:B,Tabella24[[#This Row],[Cartella2]],DATI!E:E),"")</f>
        <v/>
      </c>
      <c r="H243" s="14" t="str">
        <f>+IFERROR(+Tabella24[[#This Row],[IMPORTO VERSATO]]/SUMIF(DATI!$B:$B,Tabella24[[#This Row],[Cartella2]],DATI!$M:$M)*SUMIF(DATI!$B:$B,Tabella24[[#This Row],[Cartella2]],DATI!$F:$F),"")</f>
        <v/>
      </c>
      <c r="I243" s="19" t="str">
        <f>+IFERROR(+Tabella24[[#This Row],[IMPORTO VERSATO]]/SUMIF(DATI!$B:$B,Tabella24[[#This Row],[Cartella2]],DATI!$M:$M)*SUMIF(DATI!$B:$B,Tabella24[[#This Row],[Cartella2]],DATI!$G:$G),"")</f>
        <v/>
      </c>
      <c r="J243" s="19" t="str">
        <f>+IFERROR(+Tabella24[[#This Row],[IMPORTO VERSATO]]/SUMIF(DATI!$B:$B,Tabella24[[#This Row],[Cartella2]],DATI!$M:$M)*SUMIF(DATI!$B:$B,Tabella24[[#This Row],[Cartella2]],DATI!$H:$H),"")</f>
        <v/>
      </c>
      <c r="K243" s="19" t="str">
        <f>+IFERROR(+Tabella24[[#This Row],[IMPORTO VERSATO]]/SUMIF(DATI!$B:$B,Tabella24[[#This Row],[Cartella2]],DATI!$M:$M)*SUMIF(DATI!$B:$B,Tabella24[[#This Row],[Cartella2]],DATI!$I:$I),"")</f>
        <v/>
      </c>
      <c r="L243" s="19" t="str">
        <f>+IFERROR(+Tabella24[[#This Row],[IMPORTO VERSATO]]/SUMIF(DATI!$B:$B,Tabella24[[#This Row],[Cartella2]],DATI!$M:$M)*SUMIF(DATI!$B:$B,Tabella24[[#This Row],[Cartella2]],DATI!$J:$J),"")</f>
        <v/>
      </c>
      <c r="M243" s="14" t="str">
        <f>+IFERROR(+Tabella24[[#This Row],[IMPORTO VERSATO]]/SUMIF(DATI!$B:$B,Tabella24[[#This Row],[Cartella2]],DATI!$M:$M)*SUMIF(DATI!$B:$B,Tabella24[[#This Row],[Cartella2]],DATI!$L:$L),"")</f>
        <v/>
      </c>
      <c r="N243" s="6" t="str">
        <f>+IF(COUNTIF($C$17:C243,Tabella24[[#This Row],[Cartella2]])=1,"X","")</f>
        <v/>
      </c>
      <c r="O243" s="14" t="str">
        <f>+IFERROR(+Tabella24[[#This Row],[IMPORTO VERSATO]]/SUMIF(DATI!$B:$B,Tabella24[[#This Row],[Cartella2]],DATI!$M:$M)*SUMIF(DATI!$B:$B,Tabella24[[#This Row],[Cartella2]],DATI!$K:$K),"")</f>
        <v/>
      </c>
    </row>
    <row r="244" spans="2:15" x14ac:dyDescent="0.45">
      <c r="B244" s="27"/>
      <c r="C244" s="140" t="e">
        <f>+IF(Tabella24[[#This Row],[INS CARTELLA]]="",C243,+VLOOKUP(Tabella24[[#This Row],[INS CARTELLA]],Tabella1[[NUMERO CARTELLA]:[IMPOSTE]],1,0))</f>
        <v>#N/A</v>
      </c>
      <c r="D244" s="1"/>
      <c r="E244" s="15"/>
      <c r="F244" s="16"/>
      <c r="G244" s="14" t="str">
        <f>+IFERROR(+Tabella24[[#This Row],[IMPORTO VERSATO]]/SUMIF(DATI!B:B,Tabella24[[#This Row],[Cartella2]],DATI!M:M)*SUMIF(DATI!B:B,Tabella24[[#This Row],[Cartella2]],DATI!E:E),"")</f>
        <v/>
      </c>
      <c r="H244" s="14" t="str">
        <f>+IFERROR(+Tabella24[[#This Row],[IMPORTO VERSATO]]/SUMIF(DATI!$B:$B,Tabella24[[#This Row],[Cartella2]],DATI!$M:$M)*SUMIF(DATI!$B:$B,Tabella24[[#This Row],[Cartella2]],DATI!$F:$F),"")</f>
        <v/>
      </c>
      <c r="I244" s="19" t="str">
        <f>+IFERROR(+Tabella24[[#This Row],[IMPORTO VERSATO]]/SUMIF(DATI!$B:$B,Tabella24[[#This Row],[Cartella2]],DATI!$M:$M)*SUMIF(DATI!$B:$B,Tabella24[[#This Row],[Cartella2]],DATI!$G:$G),"")</f>
        <v/>
      </c>
      <c r="J244" s="19" t="str">
        <f>+IFERROR(+Tabella24[[#This Row],[IMPORTO VERSATO]]/SUMIF(DATI!$B:$B,Tabella24[[#This Row],[Cartella2]],DATI!$M:$M)*SUMIF(DATI!$B:$B,Tabella24[[#This Row],[Cartella2]],DATI!$H:$H),"")</f>
        <v/>
      </c>
      <c r="K244" s="19" t="str">
        <f>+IFERROR(+Tabella24[[#This Row],[IMPORTO VERSATO]]/SUMIF(DATI!$B:$B,Tabella24[[#This Row],[Cartella2]],DATI!$M:$M)*SUMIF(DATI!$B:$B,Tabella24[[#This Row],[Cartella2]],DATI!$I:$I),"")</f>
        <v/>
      </c>
      <c r="L244" s="19" t="str">
        <f>+IFERROR(+Tabella24[[#This Row],[IMPORTO VERSATO]]/SUMIF(DATI!$B:$B,Tabella24[[#This Row],[Cartella2]],DATI!$M:$M)*SUMIF(DATI!$B:$B,Tabella24[[#This Row],[Cartella2]],DATI!$J:$J),"")</f>
        <v/>
      </c>
      <c r="M244" s="14" t="str">
        <f>+IFERROR(+Tabella24[[#This Row],[IMPORTO VERSATO]]/SUMIF(DATI!$B:$B,Tabella24[[#This Row],[Cartella2]],DATI!$M:$M)*SUMIF(DATI!$B:$B,Tabella24[[#This Row],[Cartella2]],DATI!$L:$L),"")</f>
        <v/>
      </c>
      <c r="N244" s="6" t="str">
        <f>+IF(COUNTIF($C$17:C244,Tabella24[[#This Row],[Cartella2]])=1,"X","")</f>
        <v/>
      </c>
      <c r="O244" s="14" t="str">
        <f>+IFERROR(+Tabella24[[#This Row],[IMPORTO VERSATO]]/SUMIF(DATI!$B:$B,Tabella24[[#This Row],[Cartella2]],DATI!$M:$M)*SUMIF(DATI!$B:$B,Tabella24[[#This Row],[Cartella2]],DATI!$K:$K),"")</f>
        <v/>
      </c>
    </row>
    <row r="245" spans="2:15" x14ac:dyDescent="0.45">
      <c r="B245" s="27"/>
      <c r="C245" s="140" t="e">
        <f>+IF(Tabella24[[#This Row],[INS CARTELLA]]="",C244,+VLOOKUP(Tabella24[[#This Row],[INS CARTELLA]],Tabella1[[NUMERO CARTELLA]:[IMPOSTE]],1,0))</f>
        <v>#N/A</v>
      </c>
      <c r="D245" s="1"/>
      <c r="E245" s="15"/>
      <c r="F245" s="16"/>
      <c r="G245" s="14" t="str">
        <f>+IFERROR(+Tabella24[[#This Row],[IMPORTO VERSATO]]/SUMIF(DATI!B:B,Tabella24[[#This Row],[Cartella2]],DATI!M:M)*SUMIF(DATI!B:B,Tabella24[[#This Row],[Cartella2]],DATI!E:E),"")</f>
        <v/>
      </c>
      <c r="H245" s="14" t="str">
        <f>+IFERROR(+Tabella24[[#This Row],[IMPORTO VERSATO]]/SUMIF(DATI!$B:$B,Tabella24[[#This Row],[Cartella2]],DATI!$M:$M)*SUMIF(DATI!$B:$B,Tabella24[[#This Row],[Cartella2]],DATI!$F:$F),"")</f>
        <v/>
      </c>
      <c r="I245" s="19" t="str">
        <f>+IFERROR(+Tabella24[[#This Row],[IMPORTO VERSATO]]/SUMIF(DATI!$B:$B,Tabella24[[#This Row],[Cartella2]],DATI!$M:$M)*SUMIF(DATI!$B:$B,Tabella24[[#This Row],[Cartella2]],DATI!$G:$G),"")</f>
        <v/>
      </c>
      <c r="J245" s="19" t="str">
        <f>+IFERROR(+Tabella24[[#This Row],[IMPORTO VERSATO]]/SUMIF(DATI!$B:$B,Tabella24[[#This Row],[Cartella2]],DATI!$M:$M)*SUMIF(DATI!$B:$B,Tabella24[[#This Row],[Cartella2]],DATI!$H:$H),"")</f>
        <v/>
      </c>
      <c r="K245" s="19" t="str">
        <f>+IFERROR(+Tabella24[[#This Row],[IMPORTO VERSATO]]/SUMIF(DATI!$B:$B,Tabella24[[#This Row],[Cartella2]],DATI!$M:$M)*SUMIF(DATI!$B:$B,Tabella24[[#This Row],[Cartella2]],DATI!$I:$I),"")</f>
        <v/>
      </c>
      <c r="L245" s="19" t="str">
        <f>+IFERROR(+Tabella24[[#This Row],[IMPORTO VERSATO]]/SUMIF(DATI!$B:$B,Tabella24[[#This Row],[Cartella2]],DATI!$M:$M)*SUMIF(DATI!$B:$B,Tabella24[[#This Row],[Cartella2]],DATI!$J:$J),"")</f>
        <v/>
      </c>
      <c r="M245" s="14" t="str">
        <f>+IFERROR(+Tabella24[[#This Row],[IMPORTO VERSATO]]/SUMIF(DATI!$B:$B,Tabella24[[#This Row],[Cartella2]],DATI!$M:$M)*SUMIF(DATI!$B:$B,Tabella24[[#This Row],[Cartella2]],DATI!$L:$L),"")</f>
        <v/>
      </c>
      <c r="N245" s="6" t="str">
        <f>+IF(COUNTIF($C$17:C245,Tabella24[[#This Row],[Cartella2]])=1,"X","")</f>
        <v/>
      </c>
      <c r="O245" s="14" t="str">
        <f>+IFERROR(+Tabella24[[#This Row],[IMPORTO VERSATO]]/SUMIF(DATI!$B:$B,Tabella24[[#This Row],[Cartella2]],DATI!$M:$M)*SUMIF(DATI!$B:$B,Tabella24[[#This Row],[Cartella2]],DATI!$K:$K),"")</f>
        <v/>
      </c>
    </row>
    <row r="246" spans="2:15" x14ac:dyDescent="0.45">
      <c r="B246" s="27"/>
      <c r="C246" s="140" t="e">
        <f>+IF(Tabella24[[#This Row],[INS CARTELLA]]="",C245,+VLOOKUP(Tabella24[[#This Row],[INS CARTELLA]],Tabella1[[NUMERO CARTELLA]:[IMPOSTE]],1,0))</f>
        <v>#N/A</v>
      </c>
      <c r="D246" s="1"/>
      <c r="E246" s="15"/>
      <c r="F246" s="16"/>
      <c r="G246" s="14" t="str">
        <f>+IFERROR(+Tabella24[[#This Row],[IMPORTO VERSATO]]/SUMIF(DATI!B:B,Tabella24[[#This Row],[Cartella2]],DATI!M:M)*SUMIF(DATI!B:B,Tabella24[[#This Row],[Cartella2]],DATI!E:E),"")</f>
        <v/>
      </c>
      <c r="H246" s="14" t="str">
        <f>+IFERROR(+Tabella24[[#This Row],[IMPORTO VERSATO]]/SUMIF(DATI!$B:$B,Tabella24[[#This Row],[Cartella2]],DATI!$M:$M)*SUMIF(DATI!$B:$B,Tabella24[[#This Row],[Cartella2]],DATI!$F:$F),"")</f>
        <v/>
      </c>
      <c r="I246" s="19" t="str">
        <f>+IFERROR(+Tabella24[[#This Row],[IMPORTO VERSATO]]/SUMIF(DATI!$B:$B,Tabella24[[#This Row],[Cartella2]],DATI!$M:$M)*SUMIF(DATI!$B:$B,Tabella24[[#This Row],[Cartella2]],DATI!$G:$G),"")</f>
        <v/>
      </c>
      <c r="J246" s="19" t="str">
        <f>+IFERROR(+Tabella24[[#This Row],[IMPORTO VERSATO]]/SUMIF(DATI!$B:$B,Tabella24[[#This Row],[Cartella2]],DATI!$M:$M)*SUMIF(DATI!$B:$B,Tabella24[[#This Row],[Cartella2]],DATI!$H:$H),"")</f>
        <v/>
      </c>
      <c r="K246" s="19" t="str">
        <f>+IFERROR(+Tabella24[[#This Row],[IMPORTO VERSATO]]/SUMIF(DATI!$B:$B,Tabella24[[#This Row],[Cartella2]],DATI!$M:$M)*SUMIF(DATI!$B:$B,Tabella24[[#This Row],[Cartella2]],DATI!$I:$I),"")</f>
        <v/>
      </c>
      <c r="L246" s="19" t="str">
        <f>+IFERROR(+Tabella24[[#This Row],[IMPORTO VERSATO]]/SUMIF(DATI!$B:$B,Tabella24[[#This Row],[Cartella2]],DATI!$M:$M)*SUMIF(DATI!$B:$B,Tabella24[[#This Row],[Cartella2]],DATI!$J:$J),"")</f>
        <v/>
      </c>
      <c r="M246" s="14" t="str">
        <f>+IFERROR(+Tabella24[[#This Row],[IMPORTO VERSATO]]/SUMIF(DATI!$B:$B,Tabella24[[#This Row],[Cartella2]],DATI!$M:$M)*SUMIF(DATI!$B:$B,Tabella24[[#This Row],[Cartella2]],DATI!$L:$L),"")</f>
        <v/>
      </c>
      <c r="N246" s="6" t="str">
        <f>+IF(COUNTIF($C$17:C246,Tabella24[[#This Row],[Cartella2]])=1,"X","")</f>
        <v/>
      </c>
      <c r="O246" s="14" t="str">
        <f>+IFERROR(+Tabella24[[#This Row],[IMPORTO VERSATO]]/SUMIF(DATI!$B:$B,Tabella24[[#This Row],[Cartella2]],DATI!$M:$M)*SUMIF(DATI!$B:$B,Tabella24[[#This Row],[Cartella2]],DATI!$K:$K),"")</f>
        <v/>
      </c>
    </row>
    <row r="247" spans="2:15" x14ac:dyDescent="0.45">
      <c r="B247" s="27"/>
      <c r="C247" s="140" t="e">
        <f>+IF(Tabella24[[#This Row],[INS CARTELLA]]="",C246,+VLOOKUP(Tabella24[[#This Row],[INS CARTELLA]],Tabella1[[NUMERO CARTELLA]:[IMPOSTE]],1,0))</f>
        <v>#N/A</v>
      </c>
      <c r="D247" s="1"/>
      <c r="E247" s="15"/>
      <c r="F247" s="16"/>
      <c r="G247" s="14" t="str">
        <f>+IFERROR(+Tabella24[[#This Row],[IMPORTO VERSATO]]/SUMIF(DATI!B:B,Tabella24[[#This Row],[Cartella2]],DATI!M:M)*SUMIF(DATI!B:B,Tabella24[[#This Row],[Cartella2]],DATI!E:E),"")</f>
        <v/>
      </c>
      <c r="H247" s="14" t="str">
        <f>+IFERROR(+Tabella24[[#This Row],[IMPORTO VERSATO]]/SUMIF(DATI!$B:$B,Tabella24[[#This Row],[Cartella2]],DATI!$M:$M)*SUMIF(DATI!$B:$B,Tabella24[[#This Row],[Cartella2]],DATI!$F:$F),"")</f>
        <v/>
      </c>
      <c r="I247" s="19" t="str">
        <f>+IFERROR(+Tabella24[[#This Row],[IMPORTO VERSATO]]/SUMIF(DATI!$B:$B,Tabella24[[#This Row],[Cartella2]],DATI!$M:$M)*SUMIF(DATI!$B:$B,Tabella24[[#This Row],[Cartella2]],DATI!$G:$G),"")</f>
        <v/>
      </c>
      <c r="J247" s="19" t="str">
        <f>+IFERROR(+Tabella24[[#This Row],[IMPORTO VERSATO]]/SUMIF(DATI!$B:$B,Tabella24[[#This Row],[Cartella2]],DATI!$M:$M)*SUMIF(DATI!$B:$B,Tabella24[[#This Row],[Cartella2]],DATI!$H:$H),"")</f>
        <v/>
      </c>
      <c r="K247" s="19" t="str">
        <f>+IFERROR(+Tabella24[[#This Row],[IMPORTO VERSATO]]/SUMIF(DATI!$B:$B,Tabella24[[#This Row],[Cartella2]],DATI!$M:$M)*SUMIF(DATI!$B:$B,Tabella24[[#This Row],[Cartella2]],DATI!$I:$I),"")</f>
        <v/>
      </c>
      <c r="L247" s="19" t="str">
        <f>+IFERROR(+Tabella24[[#This Row],[IMPORTO VERSATO]]/SUMIF(DATI!$B:$B,Tabella24[[#This Row],[Cartella2]],DATI!$M:$M)*SUMIF(DATI!$B:$B,Tabella24[[#This Row],[Cartella2]],DATI!$J:$J),"")</f>
        <v/>
      </c>
      <c r="M247" s="14" t="str">
        <f>+IFERROR(+Tabella24[[#This Row],[IMPORTO VERSATO]]/SUMIF(DATI!$B:$B,Tabella24[[#This Row],[Cartella2]],DATI!$M:$M)*SUMIF(DATI!$B:$B,Tabella24[[#This Row],[Cartella2]],DATI!$L:$L),"")</f>
        <v/>
      </c>
      <c r="N247" s="6" t="str">
        <f>+IF(COUNTIF($C$17:C247,Tabella24[[#This Row],[Cartella2]])=1,"X","")</f>
        <v/>
      </c>
      <c r="O247" s="14" t="str">
        <f>+IFERROR(+Tabella24[[#This Row],[IMPORTO VERSATO]]/SUMIF(DATI!$B:$B,Tabella24[[#This Row],[Cartella2]],DATI!$M:$M)*SUMIF(DATI!$B:$B,Tabella24[[#This Row],[Cartella2]],DATI!$K:$K),"")</f>
        <v/>
      </c>
    </row>
    <row r="248" spans="2:15" x14ac:dyDescent="0.45">
      <c r="B248" s="27"/>
      <c r="C248" s="140" t="e">
        <f>+IF(Tabella24[[#This Row],[INS CARTELLA]]="",C247,+VLOOKUP(Tabella24[[#This Row],[INS CARTELLA]],Tabella1[[NUMERO CARTELLA]:[IMPOSTE]],1,0))</f>
        <v>#N/A</v>
      </c>
      <c r="D248" s="1"/>
      <c r="E248" s="15"/>
      <c r="F248" s="16"/>
      <c r="G248" s="14" t="str">
        <f>+IFERROR(+Tabella24[[#This Row],[IMPORTO VERSATO]]/SUMIF(DATI!B:B,Tabella24[[#This Row],[Cartella2]],DATI!M:M)*SUMIF(DATI!B:B,Tabella24[[#This Row],[Cartella2]],DATI!E:E),"")</f>
        <v/>
      </c>
      <c r="H248" s="14" t="str">
        <f>+IFERROR(+Tabella24[[#This Row],[IMPORTO VERSATO]]/SUMIF(DATI!$B:$B,Tabella24[[#This Row],[Cartella2]],DATI!$M:$M)*SUMIF(DATI!$B:$B,Tabella24[[#This Row],[Cartella2]],DATI!$F:$F),"")</f>
        <v/>
      </c>
      <c r="I248" s="19" t="str">
        <f>+IFERROR(+Tabella24[[#This Row],[IMPORTO VERSATO]]/SUMIF(DATI!$B:$B,Tabella24[[#This Row],[Cartella2]],DATI!$M:$M)*SUMIF(DATI!$B:$B,Tabella24[[#This Row],[Cartella2]],DATI!$G:$G),"")</f>
        <v/>
      </c>
      <c r="J248" s="19" t="str">
        <f>+IFERROR(+Tabella24[[#This Row],[IMPORTO VERSATO]]/SUMIF(DATI!$B:$B,Tabella24[[#This Row],[Cartella2]],DATI!$M:$M)*SUMIF(DATI!$B:$B,Tabella24[[#This Row],[Cartella2]],DATI!$H:$H),"")</f>
        <v/>
      </c>
      <c r="K248" s="19" t="str">
        <f>+IFERROR(+Tabella24[[#This Row],[IMPORTO VERSATO]]/SUMIF(DATI!$B:$B,Tabella24[[#This Row],[Cartella2]],DATI!$M:$M)*SUMIF(DATI!$B:$B,Tabella24[[#This Row],[Cartella2]],DATI!$I:$I),"")</f>
        <v/>
      </c>
      <c r="L248" s="19" t="str">
        <f>+IFERROR(+Tabella24[[#This Row],[IMPORTO VERSATO]]/SUMIF(DATI!$B:$B,Tabella24[[#This Row],[Cartella2]],DATI!$M:$M)*SUMIF(DATI!$B:$B,Tabella24[[#This Row],[Cartella2]],DATI!$J:$J),"")</f>
        <v/>
      </c>
      <c r="M248" s="14" t="str">
        <f>+IFERROR(+Tabella24[[#This Row],[IMPORTO VERSATO]]/SUMIF(DATI!$B:$B,Tabella24[[#This Row],[Cartella2]],DATI!$M:$M)*SUMIF(DATI!$B:$B,Tabella24[[#This Row],[Cartella2]],DATI!$L:$L),"")</f>
        <v/>
      </c>
      <c r="N248" s="6" t="str">
        <f>+IF(COUNTIF($C$17:C248,Tabella24[[#This Row],[Cartella2]])=1,"X","")</f>
        <v/>
      </c>
      <c r="O248" s="14" t="str">
        <f>+IFERROR(+Tabella24[[#This Row],[IMPORTO VERSATO]]/SUMIF(DATI!$B:$B,Tabella24[[#This Row],[Cartella2]],DATI!$M:$M)*SUMIF(DATI!$B:$B,Tabella24[[#This Row],[Cartella2]],DATI!$K:$K),"")</f>
        <v/>
      </c>
    </row>
    <row r="249" spans="2:15" x14ac:dyDescent="0.45">
      <c r="B249" s="27"/>
      <c r="C249" s="140" t="e">
        <f>+IF(Tabella24[[#This Row],[INS CARTELLA]]="",C248,+VLOOKUP(Tabella24[[#This Row],[INS CARTELLA]],Tabella1[[NUMERO CARTELLA]:[IMPOSTE]],1,0))</f>
        <v>#N/A</v>
      </c>
      <c r="D249" s="1"/>
      <c r="E249" s="15"/>
      <c r="F249" s="16"/>
      <c r="G249" s="14" t="str">
        <f>+IFERROR(+Tabella24[[#This Row],[IMPORTO VERSATO]]/SUMIF(DATI!B:B,Tabella24[[#This Row],[Cartella2]],DATI!M:M)*SUMIF(DATI!B:B,Tabella24[[#This Row],[Cartella2]],DATI!E:E),"")</f>
        <v/>
      </c>
      <c r="H249" s="14" t="str">
        <f>+IFERROR(+Tabella24[[#This Row],[IMPORTO VERSATO]]/SUMIF(DATI!$B:$B,Tabella24[[#This Row],[Cartella2]],DATI!$M:$M)*SUMIF(DATI!$B:$B,Tabella24[[#This Row],[Cartella2]],DATI!$F:$F),"")</f>
        <v/>
      </c>
      <c r="I249" s="19" t="str">
        <f>+IFERROR(+Tabella24[[#This Row],[IMPORTO VERSATO]]/SUMIF(DATI!$B:$B,Tabella24[[#This Row],[Cartella2]],DATI!$M:$M)*SUMIF(DATI!$B:$B,Tabella24[[#This Row],[Cartella2]],DATI!$G:$G),"")</f>
        <v/>
      </c>
      <c r="J249" s="19" t="str">
        <f>+IFERROR(+Tabella24[[#This Row],[IMPORTO VERSATO]]/SUMIF(DATI!$B:$B,Tabella24[[#This Row],[Cartella2]],DATI!$M:$M)*SUMIF(DATI!$B:$B,Tabella24[[#This Row],[Cartella2]],DATI!$H:$H),"")</f>
        <v/>
      </c>
      <c r="K249" s="19" t="str">
        <f>+IFERROR(+Tabella24[[#This Row],[IMPORTO VERSATO]]/SUMIF(DATI!$B:$B,Tabella24[[#This Row],[Cartella2]],DATI!$M:$M)*SUMIF(DATI!$B:$B,Tabella24[[#This Row],[Cartella2]],DATI!$I:$I),"")</f>
        <v/>
      </c>
      <c r="L249" s="19" t="str">
        <f>+IFERROR(+Tabella24[[#This Row],[IMPORTO VERSATO]]/SUMIF(DATI!$B:$B,Tabella24[[#This Row],[Cartella2]],DATI!$M:$M)*SUMIF(DATI!$B:$B,Tabella24[[#This Row],[Cartella2]],DATI!$J:$J),"")</f>
        <v/>
      </c>
      <c r="M249" s="14" t="str">
        <f>+IFERROR(+Tabella24[[#This Row],[IMPORTO VERSATO]]/SUMIF(DATI!$B:$B,Tabella24[[#This Row],[Cartella2]],DATI!$M:$M)*SUMIF(DATI!$B:$B,Tabella24[[#This Row],[Cartella2]],DATI!$L:$L),"")</f>
        <v/>
      </c>
      <c r="N249" s="6" t="str">
        <f>+IF(COUNTIF($C$17:C249,Tabella24[[#This Row],[Cartella2]])=1,"X","")</f>
        <v/>
      </c>
      <c r="O249" s="14" t="str">
        <f>+IFERROR(+Tabella24[[#This Row],[IMPORTO VERSATO]]/SUMIF(DATI!$B:$B,Tabella24[[#This Row],[Cartella2]],DATI!$M:$M)*SUMIF(DATI!$B:$B,Tabella24[[#This Row],[Cartella2]],DATI!$K:$K),"")</f>
        <v/>
      </c>
    </row>
    <row r="250" spans="2:15" x14ac:dyDescent="0.45">
      <c r="B250" s="27"/>
      <c r="C250" s="140" t="e">
        <f>+IF(Tabella24[[#This Row],[INS CARTELLA]]="",C249,+VLOOKUP(Tabella24[[#This Row],[INS CARTELLA]],Tabella1[[NUMERO CARTELLA]:[IMPOSTE]],1,0))</f>
        <v>#N/A</v>
      </c>
      <c r="D250" s="1"/>
      <c r="E250" s="15"/>
      <c r="F250" s="16"/>
      <c r="G250" s="14" t="str">
        <f>+IFERROR(+Tabella24[[#This Row],[IMPORTO VERSATO]]/SUMIF(DATI!B:B,Tabella24[[#This Row],[Cartella2]],DATI!M:M)*SUMIF(DATI!B:B,Tabella24[[#This Row],[Cartella2]],DATI!E:E),"")</f>
        <v/>
      </c>
      <c r="H250" s="14" t="str">
        <f>+IFERROR(+Tabella24[[#This Row],[IMPORTO VERSATO]]/SUMIF(DATI!$B:$B,Tabella24[[#This Row],[Cartella2]],DATI!$M:$M)*SUMIF(DATI!$B:$B,Tabella24[[#This Row],[Cartella2]],DATI!$F:$F),"")</f>
        <v/>
      </c>
      <c r="I250" s="19" t="str">
        <f>+IFERROR(+Tabella24[[#This Row],[IMPORTO VERSATO]]/SUMIF(DATI!$B:$B,Tabella24[[#This Row],[Cartella2]],DATI!$M:$M)*SUMIF(DATI!$B:$B,Tabella24[[#This Row],[Cartella2]],DATI!$G:$G),"")</f>
        <v/>
      </c>
      <c r="J250" s="19" t="str">
        <f>+IFERROR(+Tabella24[[#This Row],[IMPORTO VERSATO]]/SUMIF(DATI!$B:$B,Tabella24[[#This Row],[Cartella2]],DATI!$M:$M)*SUMIF(DATI!$B:$B,Tabella24[[#This Row],[Cartella2]],DATI!$H:$H),"")</f>
        <v/>
      </c>
      <c r="K250" s="19" t="str">
        <f>+IFERROR(+Tabella24[[#This Row],[IMPORTO VERSATO]]/SUMIF(DATI!$B:$B,Tabella24[[#This Row],[Cartella2]],DATI!$M:$M)*SUMIF(DATI!$B:$B,Tabella24[[#This Row],[Cartella2]],DATI!$I:$I),"")</f>
        <v/>
      </c>
      <c r="L250" s="19" t="str">
        <f>+IFERROR(+Tabella24[[#This Row],[IMPORTO VERSATO]]/SUMIF(DATI!$B:$B,Tabella24[[#This Row],[Cartella2]],DATI!$M:$M)*SUMIF(DATI!$B:$B,Tabella24[[#This Row],[Cartella2]],DATI!$J:$J),"")</f>
        <v/>
      </c>
      <c r="M250" s="14" t="str">
        <f>+IFERROR(+Tabella24[[#This Row],[IMPORTO VERSATO]]/SUMIF(DATI!$B:$B,Tabella24[[#This Row],[Cartella2]],DATI!$M:$M)*SUMIF(DATI!$B:$B,Tabella24[[#This Row],[Cartella2]],DATI!$L:$L),"")</f>
        <v/>
      </c>
      <c r="N250" s="6" t="str">
        <f>+IF(COUNTIF($C$17:C250,Tabella24[[#This Row],[Cartella2]])=1,"X","")</f>
        <v/>
      </c>
      <c r="O250" s="14" t="str">
        <f>+IFERROR(+Tabella24[[#This Row],[IMPORTO VERSATO]]/SUMIF(DATI!$B:$B,Tabella24[[#This Row],[Cartella2]],DATI!$M:$M)*SUMIF(DATI!$B:$B,Tabella24[[#This Row],[Cartella2]],DATI!$K:$K),"")</f>
        <v/>
      </c>
    </row>
    <row r="251" spans="2:15" x14ac:dyDescent="0.45">
      <c r="B251" s="27"/>
      <c r="C251" s="140" t="e">
        <f>+IF(Tabella24[[#This Row],[INS CARTELLA]]="",C250,+VLOOKUP(Tabella24[[#This Row],[INS CARTELLA]],Tabella1[[NUMERO CARTELLA]:[IMPOSTE]],1,0))</f>
        <v>#N/A</v>
      </c>
      <c r="D251" s="1"/>
      <c r="E251" s="15"/>
      <c r="F251" s="16"/>
      <c r="G251" s="14" t="str">
        <f>+IFERROR(+Tabella24[[#This Row],[IMPORTO VERSATO]]/SUMIF(DATI!B:B,Tabella24[[#This Row],[Cartella2]],DATI!M:M)*SUMIF(DATI!B:B,Tabella24[[#This Row],[Cartella2]],DATI!E:E),"")</f>
        <v/>
      </c>
      <c r="H251" s="14" t="str">
        <f>+IFERROR(+Tabella24[[#This Row],[IMPORTO VERSATO]]/SUMIF(DATI!$B:$B,Tabella24[[#This Row],[Cartella2]],DATI!$M:$M)*SUMIF(DATI!$B:$B,Tabella24[[#This Row],[Cartella2]],DATI!$F:$F),"")</f>
        <v/>
      </c>
      <c r="I251" s="19" t="str">
        <f>+IFERROR(+Tabella24[[#This Row],[IMPORTO VERSATO]]/SUMIF(DATI!$B:$B,Tabella24[[#This Row],[Cartella2]],DATI!$M:$M)*SUMIF(DATI!$B:$B,Tabella24[[#This Row],[Cartella2]],DATI!$G:$G),"")</f>
        <v/>
      </c>
      <c r="J251" s="19" t="str">
        <f>+IFERROR(+Tabella24[[#This Row],[IMPORTO VERSATO]]/SUMIF(DATI!$B:$B,Tabella24[[#This Row],[Cartella2]],DATI!$M:$M)*SUMIF(DATI!$B:$B,Tabella24[[#This Row],[Cartella2]],DATI!$H:$H),"")</f>
        <v/>
      </c>
      <c r="K251" s="19" t="str">
        <f>+IFERROR(+Tabella24[[#This Row],[IMPORTO VERSATO]]/SUMIF(DATI!$B:$B,Tabella24[[#This Row],[Cartella2]],DATI!$M:$M)*SUMIF(DATI!$B:$B,Tabella24[[#This Row],[Cartella2]],DATI!$I:$I),"")</f>
        <v/>
      </c>
      <c r="L251" s="19" t="str">
        <f>+IFERROR(+Tabella24[[#This Row],[IMPORTO VERSATO]]/SUMIF(DATI!$B:$B,Tabella24[[#This Row],[Cartella2]],DATI!$M:$M)*SUMIF(DATI!$B:$B,Tabella24[[#This Row],[Cartella2]],DATI!$J:$J),"")</f>
        <v/>
      </c>
      <c r="M251" s="14" t="str">
        <f>+IFERROR(+Tabella24[[#This Row],[IMPORTO VERSATO]]/SUMIF(DATI!$B:$B,Tabella24[[#This Row],[Cartella2]],DATI!$M:$M)*SUMIF(DATI!$B:$B,Tabella24[[#This Row],[Cartella2]],DATI!$L:$L),"")</f>
        <v/>
      </c>
      <c r="N251" s="6" t="str">
        <f>+IF(COUNTIF($C$17:C251,Tabella24[[#This Row],[Cartella2]])=1,"X","")</f>
        <v/>
      </c>
      <c r="O251" s="14" t="str">
        <f>+IFERROR(+Tabella24[[#This Row],[IMPORTO VERSATO]]/SUMIF(DATI!$B:$B,Tabella24[[#This Row],[Cartella2]],DATI!$M:$M)*SUMIF(DATI!$B:$B,Tabella24[[#This Row],[Cartella2]],DATI!$K:$K),"")</f>
        <v/>
      </c>
    </row>
    <row r="252" spans="2:15" x14ac:dyDescent="0.45">
      <c r="B252" s="27"/>
      <c r="C252" s="140" t="e">
        <f>+IF(Tabella24[[#This Row],[INS CARTELLA]]="",C251,+VLOOKUP(Tabella24[[#This Row],[INS CARTELLA]],Tabella1[[NUMERO CARTELLA]:[IMPOSTE]],1,0))</f>
        <v>#N/A</v>
      </c>
      <c r="D252" s="1"/>
      <c r="E252" s="15"/>
      <c r="F252" s="16"/>
      <c r="G252" s="14" t="str">
        <f>+IFERROR(+Tabella24[[#This Row],[IMPORTO VERSATO]]/SUMIF(DATI!B:B,Tabella24[[#This Row],[Cartella2]],DATI!M:M)*SUMIF(DATI!B:B,Tabella24[[#This Row],[Cartella2]],DATI!E:E),"")</f>
        <v/>
      </c>
      <c r="H252" s="14" t="str">
        <f>+IFERROR(+Tabella24[[#This Row],[IMPORTO VERSATO]]/SUMIF(DATI!$B:$B,Tabella24[[#This Row],[Cartella2]],DATI!$M:$M)*SUMIF(DATI!$B:$B,Tabella24[[#This Row],[Cartella2]],DATI!$F:$F),"")</f>
        <v/>
      </c>
      <c r="I252" s="19" t="str">
        <f>+IFERROR(+Tabella24[[#This Row],[IMPORTO VERSATO]]/SUMIF(DATI!$B:$B,Tabella24[[#This Row],[Cartella2]],DATI!$M:$M)*SUMIF(DATI!$B:$B,Tabella24[[#This Row],[Cartella2]],DATI!$G:$G),"")</f>
        <v/>
      </c>
      <c r="J252" s="19" t="str">
        <f>+IFERROR(+Tabella24[[#This Row],[IMPORTO VERSATO]]/SUMIF(DATI!$B:$B,Tabella24[[#This Row],[Cartella2]],DATI!$M:$M)*SUMIF(DATI!$B:$B,Tabella24[[#This Row],[Cartella2]],DATI!$H:$H),"")</f>
        <v/>
      </c>
      <c r="K252" s="19" t="str">
        <f>+IFERROR(+Tabella24[[#This Row],[IMPORTO VERSATO]]/SUMIF(DATI!$B:$B,Tabella24[[#This Row],[Cartella2]],DATI!$M:$M)*SUMIF(DATI!$B:$B,Tabella24[[#This Row],[Cartella2]],DATI!$I:$I),"")</f>
        <v/>
      </c>
      <c r="L252" s="19" t="str">
        <f>+IFERROR(+Tabella24[[#This Row],[IMPORTO VERSATO]]/SUMIF(DATI!$B:$B,Tabella24[[#This Row],[Cartella2]],DATI!$M:$M)*SUMIF(DATI!$B:$B,Tabella24[[#This Row],[Cartella2]],DATI!$J:$J),"")</f>
        <v/>
      </c>
      <c r="M252" s="14" t="str">
        <f>+IFERROR(+Tabella24[[#This Row],[IMPORTO VERSATO]]/SUMIF(DATI!$B:$B,Tabella24[[#This Row],[Cartella2]],DATI!$M:$M)*SUMIF(DATI!$B:$B,Tabella24[[#This Row],[Cartella2]],DATI!$L:$L),"")</f>
        <v/>
      </c>
      <c r="N252" s="6" t="str">
        <f>+IF(COUNTIF($C$17:C252,Tabella24[[#This Row],[Cartella2]])=1,"X","")</f>
        <v/>
      </c>
      <c r="O252" s="14" t="str">
        <f>+IFERROR(+Tabella24[[#This Row],[IMPORTO VERSATO]]/SUMIF(DATI!$B:$B,Tabella24[[#This Row],[Cartella2]],DATI!$M:$M)*SUMIF(DATI!$B:$B,Tabella24[[#This Row],[Cartella2]],DATI!$K:$K),"")</f>
        <v/>
      </c>
    </row>
    <row r="253" spans="2:15" x14ac:dyDescent="0.45">
      <c r="B253" s="27"/>
      <c r="C253" s="140" t="e">
        <f>+IF(Tabella24[[#This Row],[INS CARTELLA]]="",C252,+VLOOKUP(Tabella24[[#This Row],[INS CARTELLA]],Tabella1[[NUMERO CARTELLA]:[IMPOSTE]],1,0))</f>
        <v>#N/A</v>
      </c>
      <c r="D253" s="1"/>
      <c r="E253" s="15"/>
      <c r="F253" s="16"/>
      <c r="G253" s="14" t="str">
        <f>+IFERROR(+Tabella24[[#This Row],[IMPORTO VERSATO]]/SUMIF(DATI!B:B,Tabella24[[#This Row],[Cartella2]],DATI!M:M)*SUMIF(DATI!B:B,Tabella24[[#This Row],[Cartella2]],DATI!E:E),"")</f>
        <v/>
      </c>
      <c r="H253" s="14" t="str">
        <f>+IFERROR(+Tabella24[[#This Row],[IMPORTO VERSATO]]/SUMIF(DATI!$B:$B,Tabella24[[#This Row],[Cartella2]],DATI!$M:$M)*SUMIF(DATI!$B:$B,Tabella24[[#This Row],[Cartella2]],DATI!$F:$F),"")</f>
        <v/>
      </c>
      <c r="I253" s="19" t="str">
        <f>+IFERROR(+Tabella24[[#This Row],[IMPORTO VERSATO]]/SUMIF(DATI!$B:$B,Tabella24[[#This Row],[Cartella2]],DATI!$M:$M)*SUMIF(DATI!$B:$B,Tabella24[[#This Row],[Cartella2]],DATI!$G:$G),"")</f>
        <v/>
      </c>
      <c r="J253" s="19" t="str">
        <f>+IFERROR(+Tabella24[[#This Row],[IMPORTO VERSATO]]/SUMIF(DATI!$B:$B,Tabella24[[#This Row],[Cartella2]],DATI!$M:$M)*SUMIF(DATI!$B:$B,Tabella24[[#This Row],[Cartella2]],DATI!$H:$H),"")</f>
        <v/>
      </c>
      <c r="K253" s="19" t="str">
        <f>+IFERROR(+Tabella24[[#This Row],[IMPORTO VERSATO]]/SUMIF(DATI!$B:$B,Tabella24[[#This Row],[Cartella2]],DATI!$M:$M)*SUMIF(DATI!$B:$B,Tabella24[[#This Row],[Cartella2]],DATI!$I:$I),"")</f>
        <v/>
      </c>
      <c r="L253" s="19" t="str">
        <f>+IFERROR(+Tabella24[[#This Row],[IMPORTO VERSATO]]/SUMIF(DATI!$B:$B,Tabella24[[#This Row],[Cartella2]],DATI!$M:$M)*SUMIF(DATI!$B:$B,Tabella24[[#This Row],[Cartella2]],DATI!$J:$J),"")</f>
        <v/>
      </c>
      <c r="M253" s="14" t="str">
        <f>+IFERROR(+Tabella24[[#This Row],[IMPORTO VERSATO]]/SUMIF(DATI!$B:$B,Tabella24[[#This Row],[Cartella2]],DATI!$M:$M)*SUMIF(DATI!$B:$B,Tabella24[[#This Row],[Cartella2]],DATI!$L:$L),"")</f>
        <v/>
      </c>
      <c r="N253" s="6" t="str">
        <f>+IF(COUNTIF($C$17:C253,Tabella24[[#This Row],[Cartella2]])=1,"X","")</f>
        <v/>
      </c>
      <c r="O253" s="14" t="str">
        <f>+IFERROR(+Tabella24[[#This Row],[IMPORTO VERSATO]]/SUMIF(DATI!$B:$B,Tabella24[[#This Row],[Cartella2]],DATI!$M:$M)*SUMIF(DATI!$B:$B,Tabella24[[#This Row],[Cartella2]],DATI!$K:$K),"")</f>
        <v/>
      </c>
    </row>
    <row r="254" spans="2:15" x14ac:dyDescent="0.45">
      <c r="B254" s="27"/>
      <c r="C254" s="140" t="e">
        <f>+IF(Tabella24[[#This Row],[INS CARTELLA]]="",C253,+VLOOKUP(Tabella24[[#This Row],[INS CARTELLA]],Tabella1[[NUMERO CARTELLA]:[IMPOSTE]],1,0))</f>
        <v>#N/A</v>
      </c>
      <c r="D254" s="1"/>
      <c r="E254" s="15"/>
      <c r="F254" s="16"/>
      <c r="G254" s="14" t="str">
        <f>+IFERROR(+Tabella24[[#This Row],[IMPORTO VERSATO]]/SUMIF(DATI!B:B,Tabella24[[#This Row],[Cartella2]],DATI!M:M)*SUMIF(DATI!B:B,Tabella24[[#This Row],[Cartella2]],DATI!E:E),"")</f>
        <v/>
      </c>
      <c r="H254" s="14" t="str">
        <f>+IFERROR(+Tabella24[[#This Row],[IMPORTO VERSATO]]/SUMIF(DATI!$B:$B,Tabella24[[#This Row],[Cartella2]],DATI!$M:$M)*SUMIF(DATI!$B:$B,Tabella24[[#This Row],[Cartella2]],DATI!$F:$F),"")</f>
        <v/>
      </c>
      <c r="I254" s="19" t="str">
        <f>+IFERROR(+Tabella24[[#This Row],[IMPORTO VERSATO]]/SUMIF(DATI!$B:$B,Tabella24[[#This Row],[Cartella2]],DATI!$M:$M)*SUMIF(DATI!$B:$B,Tabella24[[#This Row],[Cartella2]],DATI!$G:$G),"")</f>
        <v/>
      </c>
      <c r="J254" s="19" t="str">
        <f>+IFERROR(+Tabella24[[#This Row],[IMPORTO VERSATO]]/SUMIF(DATI!$B:$B,Tabella24[[#This Row],[Cartella2]],DATI!$M:$M)*SUMIF(DATI!$B:$B,Tabella24[[#This Row],[Cartella2]],DATI!$H:$H),"")</f>
        <v/>
      </c>
      <c r="K254" s="19" t="str">
        <f>+IFERROR(+Tabella24[[#This Row],[IMPORTO VERSATO]]/SUMIF(DATI!$B:$B,Tabella24[[#This Row],[Cartella2]],DATI!$M:$M)*SUMIF(DATI!$B:$B,Tabella24[[#This Row],[Cartella2]],DATI!$I:$I),"")</f>
        <v/>
      </c>
      <c r="L254" s="19" t="str">
        <f>+IFERROR(+Tabella24[[#This Row],[IMPORTO VERSATO]]/SUMIF(DATI!$B:$B,Tabella24[[#This Row],[Cartella2]],DATI!$M:$M)*SUMIF(DATI!$B:$B,Tabella24[[#This Row],[Cartella2]],DATI!$J:$J),"")</f>
        <v/>
      </c>
      <c r="M254" s="14" t="str">
        <f>+IFERROR(+Tabella24[[#This Row],[IMPORTO VERSATO]]/SUMIF(DATI!$B:$B,Tabella24[[#This Row],[Cartella2]],DATI!$M:$M)*SUMIF(DATI!$B:$B,Tabella24[[#This Row],[Cartella2]],DATI!$L:$L),"")</f>
        <v/>
      </c>
      <c r="N254" s="6" t="str">
        <f>+IF(COUNTIF($C$17:C254,Tabella24[[#This Row],[Cartella2]])=1,"X","")</f>
        <v/>
      </c>
      <c r="O254" s="14" t="str">
        <f>+IFERROR(+Tabella24[[#This Row],[IMPORTO VERSATO]]/SUMIF(DATI!$B:$B,Tabella24[[#This Row],[Cartella2]],DATI!$M:$M)*SUMIF(DATI!$B:$B,Tabella24[[#This Row],[Cartella2]],DATI!$K:$K),"")</f>
        <v/>
      </c>
    </row>
    <row r="255" spans="2:15" x14ac:dyDescent="0.45">
      <c r="B255" s="27"/>
      <c r="C255" s="140" t="e">
        <f>+IF(Tabella24[[#This Row],[INS CARTELLA]]="",C254,+VLOOKUP(Tabella24[[#This Row],[INS CARTELLA]],Tabella1[[NUMERO CARTELLA]:[IMPOSTE]],1,0))</f>
        <v>#N/A</v>
      </c>
      <c r="D255" s="1"/>
      <c r="E255" s="15"/>
      <c r="F255" s="16"/>
      <c r="G255" s="14" t="str">
        <f>+IFERROR(+Tabella24[[#This Row],[IMPORTO VERSATO]]/SUMIF(DATI!B:B,Tabella24[[#This Row],[Cartella2]],DATI!M:M)*SUMIF(DATI!B:B,Tabella24[[#This Row],[Cartella2]],DATI!E:E),"")</f>
        <v/>
      </c>
      <c r="H255" s="14" t="str">
        <f>+IFERROR(+Tabella24[[#This Row],[IMPORTO VERSATO]]/SUMIF(DATI!$B:$B,Tabella24[[#This Row],[Cartella2]],DATI!$M:$M)*SUMIF(DATI!$B:$B,Tabella24[[#This Row],[Cartella2]],DATI!$F:$F),"")</f>
        <v/>
      </c>
      <c r="I255" s="19" t="str">
        <f>+IFERROR(+Tabella24[[#This Row],[IMPORTO VERSATO]]/SUMIF(DATI!$B:$B,Tabella24[[#This Row],[Cartella2]],DATI!$M:$M)*SUMIF(DATI!$B:$B,Tabella24[[#This Row],[Cartella2]],DATI!$G:$G),"")</f>
        <v/>
      </c>
      <c r="J255" s="19" t="str">
        <f>+IFERROR(+Tabella24[[#This Row],[IMPORTO VERSATO]]/SUMIF(DATI!$B:$B,Tabella24[[#This Row],[Cartella2]],DATI!$M:$M)*SUMIF(DATI!$B:$B,Tabella24[[#This Row],[Cartella2]],DATI!$H:$H),"")</f>
        <v/>
      </c>
      <c r="K255" s="19" t="str">
        <f>+IFERROR(+Tabella24[[#This Row],[IMPORTO VERSATO]]/SUMIF(DATI!$B:$B,Tabella24[[#This Row],[Cartella2]],DATI!$M:$M)*SUMIF(DATI!$B:$B,Tabella24[[#This Row],[Cartella2]],DATI!$I:$I),"")</f>
        <v/>
      </c>
      <c r="L255" s="19" t="str">
        <f>+IFERROR(+Tabella24[[#This Row],[IMPORTO VERSATO]]/SUMIF(DATI!$B:$B,Tabella24[[#This Row],[Cartella2]],DATI!$M:$M)*SUMIF(DATI!$B:$B,Tabella24[[#This Row],[Cartella2]],DATI!$J:$J),"")</f>
        <v/>
      </c>
      <c r="M255" s="14" t="str">
        <f>+IFERROR(+Tabella24[[#This Row],[IMPORTO VERSATO]]/SUMIF(DATI!$B:$B,Tabella24[[#This Row],[Cartella2]],DATI!$M:$M)*SUMIF(DATI!$B:$B,Tabella24[[#This Row],[Cartella2]],DATI!$L:$L),"")</f>
        <v/>
      </c>
      <c r="N255" s="6" t="str">
        <f>+IF(COUNTIF($C$17:C255,Tabella24[[#This Row],[Cartella2]])=1,"X","")</f>
        <v/>
      </c>
      <c r="O255" s="14" t="str">
        <f>+IFERROR(+Tabella24[[#This Row],[IMPORTO VERSATO]]/SUMIF(DATI!$B:$B,Tabella24[[#This Row],[Cartella2]],DATI!$M:$M)*SUMIF(DATI!$B:$B,Tabella24[[#This Row],[Cartella2]],DATI!$K:$K),"")</f>
        <v/>
      </c>
    </row>
    <row r="256" spans="2:15" x14ac:dyDescent="0.45">
      <c r="B256" s="27"/>
      <c r="C256" s="140" t="e">
        <f>+IF(Tabella24[[#This Row],[INS CARTELLA]]="",C255,+VLOOKUP(Tabella24[[#This Row],[INS CARTELLA]],Tabella1[[NUMERO CARTELLA]:[IMPOSTE]],1,0))</f>
        <v>#N/A</v>
      </c>
      <c r="D256" s="1"/>
      <c r="E256" s="15"/>
      <c r="F256" s="16"/>
      <c r="G256" s="14" t="str">
        <f>+IFERROR(+Tabella24[[#This Row],[IMPORTO VERSATO]]/SUMIF(DATI!B:B,Tabella24[[#This Row],[Cartella2]],DATI!M:M)*SUMIF(DATI!B:B,Tabella24[[#This Row],[Cartella2]],DATI!E:E),"")</f>
        <v/>
      </c>
      <c r="H256" s="14" t="str">
        <f>+IFERROR(+Tabella24[[#This Row],[IMPORTO VERSATO]]/SUMIF(DATI!$B:$B,Tabella24[[#This Row],[Cartella2]],DATI!$M:$M)*SUMIF(DATI!$B:$B,Tabella24[[#This Row],[Cartella2]],DATI!$F:$F),"")</f>
        <v/>
      </c>
      <c r="I256" s="19" t="str">
        <f>+IFERROR(+Tabella24[[#This Row],[IMPORTO VERSATO]]/SUMIF(DATI!$B:$B,Tabella24[[#This Row],[Cartella2]],DATI!$M:$M)*SUMIF(DATI!$B:$B,Tabella24[[#This Row],[Cartella2]],DATI!$G:$G),"")</f>
        <v/>
      </c>
      <c r="J256" s="19" t="str">
        <f>+IFERROR(+Tabella24[[#This Row],[IMPORTO VERSATO]]/SUMIF(DATI!$B:$B,Tabella24[[#This Row],[Cartella2]],DATI!$M:$M)*SUMIF(DATI!$B:$B,Tabella24[[#This Row],[Cartella2]],DATI!$H:$H),"")</f>
        <v/>
      </c>
      <c r="K256" s="19" t="str">
        <f>+IFERROR(+Tabella24[[#This Row],[IMPORTO VERSATO]]/SUMIF(DATI!$B:$B,Tabella24[[#This Row],[Cartella2]],DATI!$M:$M)*SUMIF(DATI!$B:$B,Tabella24[[#This Row],[Cartella2]],DATI!$I:$I),"")</f>
        <v/>
      </c>
      <c r="L256" s="19" t="str">
        <f>+IFERROR(+Tabella24[[#This Row],[IMPORTO VERSATO]]/SUMIF(DATI!$B:$B,Tabella24[[#This Row],[Cartella2]],DATI!$M:$M)*SUMIF(DATI!$B:$B,Tabella24[[#This Row],[Cartella2]],DATI!$J:$J),"")</f>
        <v/>
      </c>
      <c r="M256" s="14" t="str">
        <f>+IFERROR(+Tabella24[[#This Row],[IMPORTO VERSATO]]/SUMIF(DATI!$B:$B,Tabella24[[#This Row],[Cartella2]],DATI!$M:$M)*SUMIF(DATI!$B:$B,Tabella24[[#This Row],[Cartella2]],DATI!$L:$L),"")</f>
        <v/>
      </c>
      <c r="N256" s="6" t="str">
        <f>+IF(COUNTIF($C$17:C256,Tabella24[[#This Row],[Cartella2]])=1,"X","")</f>
        <v/>
      </c>
      <c r="O256" s="14" t="str">
        <f>+IFERROR(+Tabella24[[#This Row],[IMPORTO VERSATO]]/SUMIF(DATI!$B:$B,Tabella24[[#This Row],[Cartella2]],DATI!$M:$M)*SUMIF(DATI!$B:$B,Tabella24[[#This Row],[Cartella2]],DATI!$K:$K),"")</f>
        <v/>
      </c>
    </row>
    <row r="257" spans="2:15" x14ac:dyDescent="0.45">
      <c r="B257" s="27"/>
      <c r="C257" s="140" t="e">
        <f>+IF(Tabella24[[#This Row],[INS CARTELLA]]="",C256,+VLOOKUP(Tabella24[[#This Row],[INS CARTELLA]],Tabella1[[NUMERO CARTELLA]:[IMPOSTE]],1,0))</f>
        <v>#N/A</v>
      </c>
      <c r="D257" s="1"/>
      <c r="E257" s="15"/>
      <c r="F257" s="16"/>
      <c r="G257" s="14" t="str">
        <f>+IFERROR(+Tabella24[[#This Row],[IMPORTO VERSATO]]/SUMIF(DATI!B:B,Tabella24[[#This Row],[Cartella2]],DATI!M:M)*SUMIF(DATI!B:B,Tabella24[[#This Row],[Cartella2]],DATI!E:E),"")</f>
        <v/>
      </c>
      <c r="H257" s="14" t="str">
        <f>+IFERROR(+Tabella24[[#This Row],[IMPORTO VERSATO]]/SUMIF(DATI!$B:$B,Tabella24[[#This Row],[Cartella2]],DATI!$M:$M)*SUMIF(DATI!$B:$B,Tabella24[[#This Row],[Cartella2]],DATI!$F:$F),"")</f>
        <v/>
      </c>
      <c r="I257" s="19" t="str">
        <f>+IFERROR(+Tabella24[[#This Row],[IMPORTO VERSATO]]/SUMIF(DATI!$B:$B,Tabella24[[#This Row],[Cartella2]],DATI!$M:$M)*SUMIF(DATI!$B:$B,Tabella24[[#This Row],[Cartella2]],DATI!$G:$G),"")</f>
        <v/>
      </c>
      <c r="J257" s="19" t="str">
        <f>+IFERROR(+Tabella24[[#This Row],[IMPORTO VERSATO]]/SUMIF(DATI!$B:$B,Tabella24[[#This Row],[Cartella2]],DATI!$M:$M)*SUMIF(DATI!$B:$B,Tabella24[[#This Row],[Cartella2]],DATI!$H:$H),"")</f>
        <v/>
      </c>
      <c r="K257" s="19" t="str">
        <f>+IFERROR(+Tabella24[[#This Row],[IMPORTO VERSATO]]/SUMIF(DATI!$B:$B,Tabella24[[#This Row],[Cartella2]],DATI!$M:$M)*SUMIF(DATI!$B:$B,Tabella24[[#This Row],[Cartella2]],DATI!$I:$I),"")</f>
        <v/>
      </c>
      <c r="L257" s="19" t="str">
        <f>+IFERROR(+Tabella24[[#This Row],[IMPORTO VERSATO]]/SUMIF(DATI!$B:$B,Tabella24[[#This Row],[Cartella2]],DATI!$M:$M)*SUMIF(DATI!$B:$B,Tabella24[[#This Row],[Cartella2]],DATI!$J:$J),"")</f>
        <v/>
      </c>
      <c r="M257" s="14" t="str">
        <f>+IFERROR(+Tabella24[[#This Row],[IMPORTO VERSATO]]/SUMIF(DATI!$B:$B,Tabella24[[#This Row],[Cartella2]],DATI!$M:$M)*SUMIF(DATI!$B:$B,Tabella24[[#This Row],[Cartella2]],DATI!$L:$L),"")</f>
        <v/>
      </c>
      <c r="N257" s="6" t="str">
        <f>+IF(COUNTIF($C$17:C257,Tabella24[[#This Row],[Cartella2]])=1,"X","")</f>
        <v/>
      </c>
      <c r="O257" s="14" t="str">
        <f>+IFERROR(+Tabella24[[#This Row],[IMPORTO VERSATO]]/SUMIF(DATI!$B:$B,Tabella24[[#This Row],[Cartella2]],DATI!$M:$M)*SUMIF(DATI!$B:$B,Tabella24[[#This Row],[Cartella2]],DATI!$K:$K),"")</f>
        <v/>
      </c>
    </row>
    <row r="258" spans="2:15" x14ac:dyDescent="0.45">
      <c r="B258" s="27"/>
      <c r="C258" s="140" t="e">
        <f>+IF(Tabella24[[#This Row],[INS CARTELLA]]="",C257,+VLOOKUP(Tabella24[[#This Row],[INS CARTELLA]],Tabella1[[NUMERO CARTELLA]:[IMPOSTE]],1,0))</f>
        <v>#N/A</v>
      </c>
      <c r="D258" s="1"/>
      <c r="E258" s="15"/>
      <c r="F258" s="16"/>
      <c r="G258" s="14" t="str">
        <f>+IFERROR(+Tabella24[[#This Row],[IMPORTO VERSATO]]/SUMIF(DATI!B:B,Tabella24[[#This Row],[Cartella2]],DATI!M:M)*SUMIF(DATI!B:B,Tabella24[[#This Row],[Cartella2]],DATI!E:E),"")</f>
        <v/>
      </c>
      <c r="H258" s="14" t="str">
        <f>+IFERROR(+Tabella24[[#This Row],[IMPORTO VERSATO]]/SUMIF(DATI!$B:$B,Tabella24[[#This Row],[Cartella2]],DATI!$M:$M)*SUMIF(DATI!$B:$B,Tabella24[[#This Row],[Cartella2]],DATI!$F:$F),"")</f>
        <v/>
      </c>
      <c r="I258" s="19" t="str">
        <f>+IFERROR(+Tabella24[[#This Row],[IMPORTO VERSATO]]/SUMIF(DATI!$B:$B,Tabella24[[#This Row],[Cartella2]],DATI!$M:$M)*SUMIF(DATI!$B:$B,Tabella24[[#This Row],[Cartella2]],DATI!$G:$G),"")</f>
        <v/>
      </c>
      <c r="J258" s="19" t="str">
        <f>+IFERROR(+Tabella24[[#This Row],[IMPORTO VERSATO]]/SUMIF(DATI!$B:$B,Tabella24[[#This Row],[Cartella2]],DATI!$M:$M)*SUMIF(DATI!$B:$B,Tabella24[[#This Row],[Cartella2]],DATI!$H:$H),"")</f>
        <v/>
      </c>
      <c r="K258" s="19" t="str">
        <f>+IFERROR(+Tabella24[[#This Row],[IMPORTO VERSATO]]/SUMIF(DATI!$B:$B,Tabella24[[#This Row],[Cartella2]],DATI!$M:$M)*SUMIF(DATI!$B:$B,Tabella24[[#This Row],[Cartella2]],DATI!$I:$I),"")</f>
        <v/>
      </c>
      <c r="L258" s="19" t="str">
        <f>+IFERROR(+Tabella24[[#This Row],[IMPORTO VERSATO]]/SUMIF(DATI!$B:$B,Tabella24[[#This Row],[Cartella2]],DATI!$M:$M)*SUMIF(DATI!$B:$B,Tabella24[[#This Row],[Cartella2]],DATI!$J:$J),"")</f>
        <v/>
      </c>
      <c r="M258" s="14" t="str">
        <f>+IFERROR(+Tabella24[[#This Row],[IMPORTO VERSATO]]/SUMIF(DATI!$B:$B,Tabella24[[#This Row],[Cartella2]],DATI!$M:$M)*SUMIF(DATI!$B:$B,Tabella24[[#This Row],[Cartella2]],DATI!$L:$L),"")</f>
        <v/>
      </c>
      <c r="N258" s="6" t="str">
        <f>+IF(COUNTIF($C$17:C258,Tabella24[[#This Row],[Cartella2]])=1,"X","")</f>
        <v/>
      </c>
      <c r="O258" s="14" t="str">
        <f>+IFERROR(+Tabella24[[#This Row],[IMPORTO VERSATO]]/SUMIF(DATI!$B:$B,Tabella24[[#This Row],[Cartella2]],DATI!$M:$M)*SUMIF(DATI!$B:$B,Tabella24[[#This Row],[Cartella2]],DATI!$K:$K),"")</f>
        <v/>
      </c>
    </row>
    <row r="259" spans="2:15" x14ac:dyDescent="0.45">
      <c r="B259" s="27"/>
      <c r="C259" s="140" t="e">
        <f>+IF(Tabella24[[#This Row],[INS CARTELLA]]="",C258,+VLOOKUP(Tabella24[[#This Row],[INS CARTELLA]],Tabella1[[NUMERO CARTELLA]:[IMPOSTE]],1,0))</f>
        <v>#N/A</v>
      </c>
      <c r="D259" s="1"/>
      <c r="E259" s="15"/>
      <c r="F259" s="16"/>
      <c r="G259" s="14" t="str">
        <f>+IFERROR(+Tabella24[[#This Row],[IMPORTO VERSATO]]/SUMIF(DATI!B:B,Tabella24[[#This Row],[Cartella2]],DATI!M:M)*SUMIF(DATI!B:B,Tabella24[[#This Row],[Cartella2]],DATI!E:E),"")</f>
        <v/>
      </c>
      <c r="H259" s="14" t="str">
        <f>+IFERROR(+Tabella24[[#This Row],[IMPORTO VERSATO]]/SUMIF(DATI!$B:$B,Tabella24[[#This Row],[Cartella2]],DATI!$M:$M)*SUMIF(DATI!$B:$B,Tabella24[[#This Row],[Cartella2]],DATI!$F:$F),"")</f>
        <v/>
      </c>
      <c r="I259" s="19" t="str">
        <f>+IFERROR(+Tabella24[[#This Row],[IMPORTO VERSATO]]/SUMIF(DATI!$B:$B,Tabella24[[#This Row],[Cartella2]],DATI!$M:$M)*SUMIF(DATI!$B:$B,Tabella24[[#This Row],[Cartella2]],DATI!$G:$G),"")</f>
        <v/>
      </c>
      <c r="J259" s="19" t="str">
        <f>+IFERROR(+Tabella24[[#This Row],[IMPORTO VERSATO]]/SUMIF(DATI!$B:$B,Tabella24[[#This Row],[Cartella2]],DATI!$M:$M)*SUMIF(DATI!$B:$B,Tabella24[[#This Row],[Cartella2]],DATI!$H:$H),"")</f>
        <v/>
      </c>
      <c r="K259" s="19" t="str">
        <f>+IFERROR(+Tabella24[[#This Row],[IMPORTO VERSATO]]/SUMIF(DATI!$B:$B,Tabella24[[#This Row],[Cartella2]],DATI!$M:$M)*SUMIF(DATI!$B:$B,Tabella24[[#This Row],[Cartella2]],DATI!$I:$I),"")</f>
        <v/>
      </c>
      <c r="L259" s="19" t="str">
        <f>+IFERROR(+Tabella24[[#This Row],[IMPORTO VERSATO]]/SUMIF(DATI!$B:$B,Tabella24[[#This Row],[Cartella2]],DATI!$M:$M)*SUMIF(DATI!$B:$B,Tabella24[[#This Row],[Cartella2]],DATI!$J:$J),"")</f>
        <v/>
      </c>
      <c r="M259" s="14" t="str">
        <f>+IFERROR(+Tabella24[[#This Row],[IMPORTO VERSATO]]/SUMIF(DATI!$B:$B,Tabella24[[#This Row],[Cartella2]],DATI!$M:$M)*SUMIF(DATI!$B:$B,Tabella24[[#This Row],[Cartella2]],DATI!$L:$L),"")</f>
        <v/>
      </c>
      <c r="N259" s="6" t="str">
        <f>+IF(COUNTIF($C$17:C259,Tabella24[[#This Row],[Cartella2]])=1,"X","")</f>
        <v/>
      </c>
      <c r="O259" s="14" t="str">
        <f>+IFERROR(+Tabella24[[#This Row],[IMPORTO VERSATO]]/SUMIF(DATI!$B:$B,Tabella24[[#This Row],[Cartella2]],DATI!$M:$M)*SUMIF(DATI!$B:$B,Tabella24[[#This Row],[Cartella2]],DATI!$K:$K),"")</f>
        <v/>
      </c>
    </row>
    <row r="260" spans="2:15" x14ac:dyDescent="0.45">
      <c r="B260" s="27"/>
      <c r="C260" s="140" t="e">
        <f>+IF(Tabella24[[#This Row],[INS CARTELLA]]="",C259,+VLOOKUP(Tabella24[[#This Row],[INS CARTELLA]],Tabella1[[NUMERO CARTELLA]:[IMPOSTE]],1,0))</f>
        <v>#N/A</v>
      </c>
      <c r="D260" s="1"/>
      <c r="E260" s="15"/>
      <c r="F260" s="16"/>
      <c r="G260" s="14" t="str">
        <f>+IFERROR(+Tabella24[[#This Row],[IMPORTO VERSATO]]/SUMIF(DATI!B:B,Tabella24[[#This Row],[Cartella2]],DATI!M:M)*SUMIF(DATI!B:B,Tabella24[[#This Row],[Cartella2]],DATI!E:E),"")</f>
        <v/>
      </c>
      <c r="H260" s="14" t="str">
        <f>+IFERROR(+Tabella24[[#This Row],[IMPORTO VERSATO]]/SUMIF(DATI!$B:$B,Tabella24[[#This Row],[Cartella2]],DATI!$M:$M)*SUMIF(DATI!$B:$B,Tabella24[[#This Row],[Cartella2]],DATI!$F:$F),"")</f>
        <v/>
      </c>
      <c r="I260" s="19" t="str">
        <f>+IFERROR(+Tabella24[[#This Row],[IMPORTO VERSATO]]/SUMIF(DATI!$B:$B,Tabella24[[#This Row],[Cartella2]],DATI!$M:$M)*SUMIF(DATI!$B:$B,Tabella24[[#This Row],[Cartella2]],DATI!$G:$G),"")</f>
        <v/>
      </c>
      <c r="J260" s="19" t="str">
        <f>+IFERROR(+Tabella24[[#This Row],[IMPORTO VERSATO]]/SUMIF(DATI!$B:$B,Tabella24[[#This Row],[Cartella2]],DATI!$M:$M)*SUMIF(DATI!$B:$B,Tabella24[[#This Row],[Cartella2]],DATI!$H:$H),"")</f>
        <v/>
      </c>
      <c r="K260" s="19" t="str">
        <f>+IFERROR(+Tabella24[[#This Row],[IMPORTO VERSATO]]/SUMIF(DATI!$B:$B,Tabella24[[#This Row],[Cartella2]],DATI!$M:$M)*SUMIF(DATI!$B:$B,Tabella24[[#This Row],[Cartella2]],DATI!$I:$I),"")</f>
        <v/>
      </c>
      <c r="L260" s="19" t="str">
        <f>+IFERROR(+Tabella24[[#This Row],[IMPORTO VERSATO]]/SUMIF(DATI!$B:$B,Tabella24[[#This Row],[Cartella2]],DATI!$M:$M)*SUMIF(DATI!$B:$B,Tabella24[[#This Row],[Cartella2]],DATI!$J:$J),"")</f>
        <v/>
      </c>
      <c r="M260" s="14" t="str">
        <f>+IFERROR(+Tabella24[[#This Row],[IMPORTO VERSATO]]/SUMIF(DATI!$B:$B,Tabella24[[#This Row],[Cartella2]],DATI!$M:$M)*SUMIF(DATI!$B:$B,Tabella24[[#This Row],[Cartella2]],DATI!$L:$L),"")</f>
        <v/>
      </c>
      <c r="N260" s="6" t="str">
        <f>+IF(COUNTIF($C$17:C260,Tabella24[[#This Row],[Cartella2]])=1,"X","")</f>
        <v/>
      </c>
      <c r="O260" s="14" t="str">
        <f>+IFERROR(+Tabella24[[#This Row],[IMPORTO VERSATO]]/SUMIF(DATI!$B:$B,Tabella24[[#This Row],[Cartella2]],DATI!$M:$M)*SUMIF(DATI!$B:$B,Tabella24[[#This Row],[Cartella2]],DATI!$K:$K),"")</f>
        <v/>
      </c>
    </row>
    <row r="261" spans="2:15" x14ac:dyDescent="0.45">
      <c r="B261" s="27"/>
      <c r="C261" s="140" t="e">
        <f>+IF(Tabella24[[#This Row],[INS CARTELLA]]="",C260,+VLOOKUP(Tabella24[[#This Row],[INS CARTELLA]],Tabella1[[NUMERO CARTELLA]:[IMPOSTE]],1,0))</f>
        <v>#N/A</v>
      </c>
      <c r="D261" s="1"/>
      <c r="E261" s="15"/>
      <c r="F261" s="16"/>
      <c r="G261" s="14" t="str">
        <f>+IFERROR(+Tabella24[[#This Row],[IMPORTO VERSATO]]/SUMIF(DATI!B:B,Tabella24[[#This Row],[Cartella2]],DATI!M:M)*SUMIF(DATI!B:B,Tabella24[[#This Row],[Cartella2]],DATI!E:E),"")</f>
        <v/>
      </c>
      <c r="H261" s="14" t="str">
        <f>+IFERROR(+Tabella24[[#This Row],[IMPORTO VERSATO]]/SUMIF(DATI!$B:$B,Tabella24[[#This Row],[Cartella2]],DATI!$M:$M)*SUMIF(DATI!$B:$B,Tabella24[[#This Row],[Cartella2]],DATI!$F:$F),"")</f>
        <v/>
      </c>
      <c r="I261" s="19" t="str">
        <f>+IFERROR(+Tabella24[[#This Row],[IMPORTO VERSATO]]/SUMIF(DATI!$B:$B,Tabella24[[#This Row],[Cartella2]],DATI!$M:$M)*SUMIF(DATI!$B:$B,Tabella24[[#This Row],[Cartella2]],DATI!$G:$G),"")</f>
        <v/>
      </c>
      <c r="J261" s="19" t="str">
        <f>+IFERROR(+Tabella24[[#This Row],[IMPORTO VERSATO]]/SUMIF(DATI!$B:$B,Tabella24[[#This Row],[Cartella2]],DATI!$M:$M)*SUMIF(DATI!$B:$B,Tabella24[[#This Row],[Cartella2]],DATI!$H:$H),"")</f>
        <v/>
      </c>
      <c r="K261" s="19" t="str">
        <f>+IFERROR(+Tabella24[[#This Row],[IMPORTO VERSATO]]/SUMIF(DATI!$B:$B,Tabella24[[#This Row],[Cartella2]],DATI!$M:$M)*SUMIF(DATI!$B:$B,Tabella24[[#This Row],[Cartella2]],DATI!$I:$I),"")</f>
        <v/>
      </c>
      <c r="L261" s="19" t="str">
        <f>+IFERROR(+Tabella24[[#This Row],[IMPORTO VERSATO]]/SUMIF(DATI!$B:$B,Tabella24[[#This Row],[Cartella2]],DATI!$M:$M)*SUMIF(DATI!$B:$B,Tabella24[[#This Row],[Cartella2]],DATI!$J:$J),"")</f>
        <v/>
      </c>
      <c r="M261" s="14" t="str">
        <f>+IFERROR(+Tabella24[[#This Row],[IMPORTO VERSATO]]/SUMIF(DATI!$B:$B,Tabella24[[#This Row],[Cartella2]],DATI!$M:$M)*SUMIF(DATI!$B:$B,Tabella24[[#This Row],[Cartella2]],DATI!$L:$L),"")</f>
        <v/>
      </c>
      <c r="N261" s="6" t="str">
        <f>+IF(COUNTIF($C$17:C261,Tabella24[[#This Row],[Cartella2]])=1,"X","")</f>
        <v/>
      </c>
      <c r="O261" s="14" t="str">
        <f>+IFERROR(+Tabella24[[#This Row],[IMPORTO VERSATO]]/SUMIF(DATI!$B:$B,Tabella24[[#This Row],[Cartella2]],DATI!$M:$M)*SUMIF(DATI!$B:$B,Tabella24[[#This Row],[Cartella2]],DATI!$K:$K),"")</f>
        <v/>
      </c>
    </row>
    <row r="262" spans="2:15" x14ac:dyDescent="0.45">
      <c r="B262" s="27"/>
      <c r="C262" s="140" t="e">
        <f>+IF(Tabella24[[#This Row],[INS CARTELLA]]="",C261,+VLOOKUP(Tabella24[[#This Row],[INS CARTELLA]],Tabella1[[NUMERO CARTELLA]:[IMPOSTE]],1,0))</f>
        <v>#N/A</v>
      </c>
      <c r="D262" s="1"/>
      <c r="E262" s="15"/>
      <c r="F262" s="16"/>
      <c r="G262" s="14" t="str">
        <f>+IFERROR(+Tabella24[[#This Row],[IMPORTO VERSATO]]/SUMIF(DATI!B:B,Tabella24[[#This Row],[Cartella2]],DATI!M:M)*SUMIF(DATI!B:B,Tabella24[[#This Row],[Cartella2]],DATI!E:E),"")</f>
        <v/>
      </c>
      <c r="H262" s="14" t="str">
        <f>+IFERROR(+Tabella24[[#This Row],[IMPORTO VERSATO]]/SUMIF(DATI!$B:$B,Tabella24[[#This Row],[Cartella2]],DATI!$M:$M)*SUMIF(DATI!$B:$B,Tabella24[[#This Row],[Cartella2]],DATI!$F:$F),"")</f>
        <v/>
      </c>
      <c r="I262" s="19" t="str">
        <f>+IFERROR(+Tabella24[[#This Row],[IMPORTO VERSATO]]/SUMIF(DATI!$B:$B,Tabella24[[#This Row],[Cartella2]],DATI!$M:$M)*SUMIF(DATI!$B:$B,Tabella24[[#This Row],[Cartella2]],DATI!$G:$G),"")</f>
        <v/>
      </c>
      <c r="J262" s="19" t="str">
        <f>+IFERROR(+Tabella24[[#This Row],[IMPORTO VERSATO]]/SUMIF(DATI!$B:$B,Tabella24[[#This Row],[Cartella2]],DATI!$M:$M)*SUMIF(DATI!$B:$B,Tabella24[[#This Row],[Cartella2]],DATI!$H:$H),"")</f>
        <v/>
      </c>
      <c r="K262" s="19" t="str">
        <f>+IFERROR(+Tabella24[[#This Row],[IMPORTO VERSATO]]/SUMIF(DATI!$B:$B,Tabella24[[#This Row],[Cartella2]],DATI!$M:$M)*SUMIF(DATI!$B:$B,Tabella24[[#This Row],[Cartella2]],DATI!$I:$I),"")</f>
        <v/>
      </c>
      <c r="L262" s="19" t="str">
        <f>+IFERROR(+Tabella24[[#This Row],[IMPORTO VERSATO]]/SUMIF(DATI!$B:$B,Tabella24[[#This Row],[Cartella2]],DATI!$M:$M)*SUMIF(DATI!$B:$B,Tabella24[[#This Row],[Cartella2]],DATI!$J:$J),"")</f>
        <v/>
      </c>
      <c r="M262" s="14" t="str">
        <f>+IFERROR(+Tabella24[[#This Row],[IMPORTO VERSATO]]/SUMIF(DATI!$B:$B,Tabella24[[#This Row],[Cartella2]],DATI!$M:$M)*SUMIF(DATI!$B:$B,Tabella24[[#This Row],[Cartella2]],DATI!$L:$L),"")</f>
        <v/>
      </c>
      <c r="N262" s="6" t="str">
        <f>+IF(COUNTIF($C$17:C262,Tabella24[[#This Row],[Cartella2]])=1,"X","")</f>
        <v/>
      </c>
      <c r="O262" s="14" t="str">
        <f>+IFERROR(+Tabella24[[#This Row],[IMPORTO VERSATO]]/SUMIF(DATI!$B:$B,Tabella24[[#This Row],[Cartella2]],DATI!$M:$M)*SUMIF(DATI!$B:$B,Tabella24[[#This Row],[Cartella2]],DATI!$K:$K),"")</f>
        <v/>
      </c>
    </row>
    <row r="263" spans="2:15" x14ac:dyDescent="0.45">
      <c r="B263" s="27"/>
      <c r="C263" s="140" t="e">
        <f>+IF(Tabella24[[#This Row],[INS CARTELLA]]="",C262,+VLOOKUP(Tabella24[[#This Row],[INS CARTELLA]],Tabella1[[NUMERO CARTELLA]:[IMPOSTE]],1,0))</f>
        <v>#N/A</v>
      </c>
      <c r="D263" s="1"/>
      <c r="E263" s="15"/>
      <c r="F263" s="16"/>
      <c r="G263" s="14" t="str">
        <f>+IFERROR(+Tabella24[[#This Row],[IMPORTO VERSATO]]/SUMIF(DATI!B:B,Tabella24[[#This Row],[Cartella2]],DATI!M:M)*SUMIF(DATI!B:B,Tabella24[[#This Row],[Cartella2]],DATI!E:E),"")</f>
        <v/>
      </c>
      <c r="H263" s="14" t="str">
        <f>+IFERROR(+Tabella24[[#This Row],[IMPORTO VERSATO]]/SUMIF(DATI!$B:$B,Tabella24[[#This Row],[Cartella2]],DATI!$M:$M)*SUMIF(DATI!$B:$B,Tabella24[[#This Row],[Cartella2]],DATI!$F:$F),"")</f>
        <v/>
      </c>
      <c r="I263" s="19" t="str">
        <f>+IFERROR(+Tabella24[[#This Row],[IMPORTO VERSATO]]/SUMIF(DATI!$B:$B,Tabella24[[#This Row],[Cartella2]],DATI!$M:$M)*SUMIF(DATI!$B:$B,Tabella24[[#This Row],[Cartella2]],DATI!$G:$G),"")</f>
        <v/>
      </c>
      <c r="J263" s="19" t="str">
        <f>+IFERROR(+Tabella24[[#This Row],[IMPORTO VERSATO]]/SUMIF(DATI!$B:$B,Tabella24[[#This Row],[Cartella2]],DATI!$M:$M)*SUMIF(DATI!$B:$B,Tabella24[[#This Row],[Cartella2]],DATI!$H:$H),"")</f>
        <v/>
      </c>
      <c r="K263" s="19" t="str">
        <f>+IFERROR(+Tabella24[[#This Row],[IMPORTO VERSATO]]/SUMIF(DATI!$B:$B,Tabella24[[#This Row],[Cartella2]],DATI!$M:$M)*SUMIF(DATI!$B:$B,Tabella24[[#This Row],[Cartella2]],DATI!$I:$I),"")</f>
        <v/>
      </c>
      <c r="L263" s="19" t="str">
        <f>+IFERROR(+Tabella24[[#This Row],[IMPORTO VERSATO]]/SUMIF(DATI!$B:$B,Tabella24[[#This Row],[Cartella2]],DATI!$M:$M)*SUMIF(DATI!$B:$B,Tabella24[[#This Row],[Cartella2]],DATI!$J:$J),"")</f>
        <v/>
      </c>
      <c r="M263" s="14" t="str">
        <f>+IFERROR(+Tabella24[[#This Row],[IMPORTO VERSATO]]/SUMIF(DATI!$B:$B,Tabella24[[#This Row],[Cartella2]],DATI!$M:$M)*SUMIF(DATI!$B:$B,Tabella24[[#This Row],[Cartella2]],DATI!$L:$L),"")</f>
        <v/>
      </c>
      <c r="N263" s="6" t="str">
        <f>+IF(COUNTIF($C$17:C263,Tabella24[[#This Row],[Cartella2]])=1,"X","")</f>
        <v/>
      </c>
      <c r="O263" s="14" t="str">
        <f>+IFERROR(+Tabella24[[#This Row],[IMPORTO VERSATO]]/SUMIF(DATI!$B:$B,Tabella24[[#This Row],[Cartella2]],DATI!$M:$M)*SUMIF(DATI!$B:$B,Tabella24[[#This Row],[Cartella2]],DATI!$K:$K),"")</f>
        <v/>
      </c>
    </row>
    <row r="264" spans="2:15" x14ac:dyDescent="0.45">
      <c r="B264" s="27"/>
      <c r="C264" s="140" t="e">
        <f>+IF(Tabella24[[#This Row],[INS CARTELLA]]="",C263,+VLOOKUP(Tabella24[[#This Row],[INS CARTELLA]],Tabella1[[NUMERO CARTELLA]:[IMPOSTE]],1,0))</f>
        <v>#N/A</v>
      </c>
      <c r="D264" s="1"/>
      <c r="E264" s="15"/>
      <c r="F264" s="16"/>
      <c r="G264" s="14" t="str">
        <f>+IFERROR(+Tabella24[[#This Row],[IMPORTO VERSATO]]/SUMIF(DATI!B:B,Tabella24[[#This Row],[Cartella2]],DATI!M:M)*SUMIF(DATI!B:B,Tabella24[[#This Row],[Cartella2]],DATI!E:E),"")</f>
        <v/>
      </c>
      <c r="H264" s="14" t="str">
        <f>+IFERROR(+Tabella24[[#This Row],[IMPORTO VERSATO]]/SUMIF(DATI!$B:$B,Tabella24[[#This Row],[Cartella2]],DATI!$M:$M)*SUMIF(DATI!$B:$B,Tabella24[[#This Row],[Cartella2]],DATI!$F:$F),"")</f>
        <v/>
      </c>
      <c r="I264" s="19" t="str">
        <f>+IFERROR(+Tabella24[[#This Row],[IMPORTO VERSATO]]/SUMIF(DATI!$B:$B,Tabella24[[#This Row],[Cartella2]],DATI!$M:$M)*SUMIF(DATI!$B:$B,Tabella24[[#This Row],[Cartella2]],DATI!$G:$G),"")</f>
        <v/>
      </c>
      <c r="J264" s="19" t="str">
        <f>+IFERROR(+Tabella24[[#This Row],[IMPORTO VERSATO]]/SUMIF(DATI!$B:$B,Tabella24[[#This Row],[Cartella2]],DATI!$M:$M)*SUMIF(DATI!$B:$B,Tabella24[[#This Row],[Cartella2]],DATI!$H:$H),"")</f>
        <v/>
      </c>
      <c r="K264" s="19" t="str">
        <f>+IFERROR(+Tabella24[[#This Row],[IMPORTO VERSATO]]/SUMIF(DATI!$B:$B,Tabella24[[#This Row],[Cartella2]],DATI!$M:$M)*SUMIF(DATI!$B:$B,Tabella24[[#This Row],[Cartella2]],DATI!$I:$I),"")</f>
        <v/>
      </c>
      <c r="L264" s="19" t="str">
        <f>+IFERROR(+Tabella24[[#This Row],[IMPORTO VERSATO]]/SUMIF(DATI!$B:$B,Tabella24[[#This Row],[Cartella2]],DATI!$M:$M)*SUMIF(DATI!$B:$B,Tabella24[[#This Row],[Cartella2]],DATI!$J:$J),"")</f>
        <v/>
      </c>
      <c r="M264" s="14" t="str">
        <f>+IFERROR(+Tabella24[[#This Row],[IMPORTO VERSATO]]/SUMIF(DATI!$B:$B,Tabella24[[#This Row],[Cartella2]],DATI!$M:$M)*SUMIF(DATI!$B:$B,Tabella24[[#This Row],[Cartella2]],DATI!$L:$L),"")</f>
        <v/>
      </c>
      <c r="N264" s="6" t="str">
        <f>+IF(COUNTIF($C$17:C264,Tabella24[[#This Row],[Cartella2]])=1,"X","")</f>
        <v/>
      </c>
      <c r="O264" s="14" t="str">
        <f>+IFERROR(+Tabella24[[#This Row],[IMPORTO VERSATO]]/SUMIF(DATI!$B:$B,Tabella24[[#This Row],[Cartella2]],DATI!$M:$M)*SUMIF(DATI!$B:$B,Tabella24[[#This Row],[Cartella2]],DATI!$K:$K),"")</f>
        <v/>
      </c>
    </row>
    <row r="265" spans="2:15" x14ac:dyDescent="0.45">
      <c r="B265" s="27"/>
      <c r="C265" s="140" t="e">
        <f>+IF(Tabella24[[#This Row],[INS CARTELLA]]="",C264,+VLOOKUP(Tabella24[[#This Row],[INS CARTELLA]],Tabella1[[NUMERO CARTELLA]:[IMPOSTE]],1,0))</f>
        <v>#N/A</v>
      </c>
      <c r="D265" s="1"/>
      <c r="E265" s="15"/>
      <c r="F265" s="16"/>
      <c r="G265" s="14" t="str">
        <f>+IFERROR(+Tabella24[[#This Row],[IMPORTO VERSATO]]/SUMIF(DATI!B:B,Tabella24[[#This Row],[Cartella2]],DATI!M:M)*SUMIF(DATI!B:B,Tabella24[[#This Row],[Cartella2]],DATI!E:E),"")</f>
        <v/>
      </c>
      <c r="H265" s="14" t="str">
        <f>+IFERROR(+Tabella24[[#This Row],[IMPORTO VERSATO]]/SUMIF(DATI!$B:$B,Tabella24[[#This Row],[Cartella2]],DATI!$M:$M)*SUMIF(DATI!$B:$B,Tabella24[[#This Row],[Cartella2]],DATI!$F:$F),"")</f>
        <v/>
      </c>
      <c r="I265" s="19" t="str">
        <f>+IFERROR(+Tabella24[[#This Row],[IMPORTO VERSATO]]/SUMIF(DATI!$B:$B,Tabella24[[#This Row],[Cartella2]],DATI!$M:$M)*SUMIF(DATI!$B:$B,Tabella24[[#This Row],[Cartella2]],DATI!$G:$G),"")</f>
        <v/>
      </c>
      <c r="J265" s="19" t="str">
        <f>+IFERROR(+Tabella24[[#This Row],[IMPORTO VERSATO]]/SUMIF(DATI!$B:$B,Tabella24[[#This Row],[Cartella2]],DATI!$M:$M)*SUMIF(DATI!$B:$B,Tabella24[[#This Row],[Cartella2]],DATI!$H:$H),"")</f>
        <v/>
      </c>
      <c r="K265" s="19" t="str">
        <f>+IFERROR(+Tabella24[[#This Row],[IMPORTO VERSATO]]/SUMIF(DATI!$B:$B,Tabella24[[#This Row],[Cartella2]],DATI!$M:$M)*SUMIF(DATI!$B:$B,Tabella24[[#This Row],[Cartella2]],DATI!$I:$I),"")</f>
        <v/>
      </c>
      <c r="L265" s="19" t="str">
        <f>+IFERROR(+Tabella24[[#This Row],[IMPORTO VERSATO]]/SUMIF(DATI!$B:$B,Tabella24[[#This Row],[Cartella2]],DATI!$M:$M)*SUMIF(DATI!$B:$B,Tabella24[[#This Row],[Cartella2]],DATI!$J:$J),"")</f>
        <v/>
      </c>
      <c r="M265" s="14" t="str">
        <f>+IFERROR(+Tabella24[[#This Row],[IMPORTO VERSATO]]/SUMIF(DATI!$B:$B,Tabella24[[#This Row],[Cartella2]],DATI!$M:$M)*SUMIF(DATI!$B:$B,Tabella24[[#This Row],[Cartella2]],DATI!$L:$L),"")</f>
        <v/>
      </c>
      <c r="N265" s="6" t="str">
        <f>+IF(COUNTIF($C$17:C265,Tabella24[[#This Row],[Cartella2]])=1,"X","")</f>
        <v/>
      </c>
      <c r="O265" s="14" t="str">
        <f>+IFERROR(+Tabella24[[#This Row],[IMPORTO VERSATO]]/SUMIF(DATI!$B:$B,Tabella24[[#This Row],[Cartella2]],DATI!$M:$M)*SUMIF(DATI!$B:$B,Tabella24[[#This Row],[Cartella2]],DATI!$K:$K),"")</f>
        <v/>
      </c>
    </row>
    <row r="266" spans="2:15" x14ac:dyDescent="0.45">
      <c r="B266" s="27"/>
      <c r="C266" s="140" t="e">
        <f>+IF(Tabella24[[#This Row],[INS CARTELLA]]="",C265,+VLOOKUP(Tabella24[[#This Row],[INS CARTELLA]],Tabella1[[NUMERO CARTELLA]:[IMPOSTE]],1,0))</f>
        <v>#N/A</v>
      </c>
      <c r="D266" s="1"/>
      <c r="E266" s="15"/>
      <c r="F266" s="16"/>
      <c r="G266" s="14" t="str">
        <f>+IFERROR(+Tabella24[[#This Row],[IMPORTO VERSATO]]/SUMIF(DATI!B:B,Tabella24[[#This Row],[Cartella2]],DATI!M:M)*SUMIF(DATI!B:B,Tabella24[[#This Row],[Cartella2]],DATI!E:E),"")</f>
        <v/>
      </c>
      <c r="H266" s="14" t="str">
        <f>+IFERROR(+Tabella24[[#This Row],[IMPORTO VERSATO]]/SUMIF(DATI!$B:$B,Tabella24[[#This Row],[Cartella2]],DATI!$M:$M)*SUMIF(DATI!$B:$B,Tabella24[[#This Row],[Cartella2]],DATI!$F:$F),"")</f>
        <v/>
      </c>
      <c r="I266" s="19" t="str">
        <f>+IFERROR(+Tabella24[[#This Row],[IMPORTO VERSATO]]/SUMIF(DATI!$B:$B,Tabella24[[#This Row],[Cartella2]],DATI!$M:$M)*SUMIF(DATI!$B:$B,Tabella24[[#This Row],[Cartella2]],DATI!$G:$G),"")</f>
        <v/>
      </c>
      <c r="J266" s="19" t="str">
        <f>+IFERROR(+Tabella24[[#This Row],[IMPORTO VERSATO]]/SUMIF(DATI!$B:$B,Tabella24[[#This Row],[Cartella2]],DATI!$M:$M)*SUMIF(DATI!$B:$B,Tabella24[[#This Row],[Cartella2]],DATI!$H:$H),"")</f>
        <v/>
      </c>
      <c r="K266" s="19" t="str">
        <f>+IFERROR(+Tabella24[[#This Row],[IMPORTO VERSATO]]/SUMIF(DATI!$B:$B,Tabella24[[#This Row],[Cartella2]],DATI!$M:$M)*SUMIF(DATI!$B:$B,Tabella24[[#This Row],[Cartella2]],DATI!$I:$I),"")</f>
        <v/>
      </c>
      <c r="L266" s="19" t="str">
        <f>+IFERROR(+Tabella24[[#This Row],[IMPORTO VERSATO]]/SUMIF(DATI!$B:$B,Tabella24[[#This Row],[Cartella2]],DATI!$M:$M)*SUMIF(DATI!$B:$B,Tabella24[[#This Row],[Cartella2]],DATI!$J:$J),"")</f>
        <v/>
      </c>
      <c r="M266" s="14" t="str">
        <f>+IFERROR(+Tabella24[[#This Row],[IMPORTO VERSATO]]/SUMIF(DATI!$B:$B,Tabella24[[#This Row],[Cartella2]],DATI!$M:$M)*SUMIF(DATI!$B:$B,Tabella24[[#This Row],[Cartella2]],DATI!$L:$L),"")</f>
        <v/>
      </c>
      <c r="N266" s="6" t="str">
        <f>+IF(COUNTIF($C$17:C266,Tabella24[[#This Row],[Cartella2]])=1,"X","")</f>
        <v/>
      </c>
      <c r="O266" s="14" t="str">
        <f>+IFERROR(+Tabella24[[#This Row],[IMPORTO VERSATO]]/SUMIF(DATI!$B:$B,Tabella24[[#This Row],[Cartella2]],DATI!$M:$M)*SUMIF(DATI!$B:$B,Tabella24[[#This Row],[Cartella2]],DATI!$K:$K),"")</f>
        <v/>
      </c>
    </row>
    <row r="267" spans="2:15" x14ac:dyDescent="0.45">
      <c r="B267" s="27"/>
      <c r="C267" s="140" t="e">
        <f>+IF(Tabella24[[#This Row],[INS CARTELLA]]="",C266,+VLOOKUP(Tabella24[[#This Row],[INS CARTELLA]],Tabella1[[NUMERO CARTELLA]:[IMPOSTE]],1,0))</f>
        <v>#N/A</v>
      </c>
      <c r="D267" s="1"/>
      <c r="E267" s="15"/>
      <c r="F267" s="16"/>
      <c r="G267" s="14" t="str">
        <f>+IFERROR(+Tabella24[[#This Row],[IMPORTO VERSATO]]/SUMIF(DATI!B:B,Tabella24[[#This Row],[Cartella2]],DATI!M:M)*SUMIF(DATI!B:B,Tabella24[[#This Row],[Cartella2]],DATI!E:E),"")</f>
        <v/>
      </c>
      <c r="H267" s="14" t="str">
        <f>+IFERROR(+Tabella24[[#This Row],[IMPORTO VERSATO]]/SUMIF(DATI!$B:$B,Tabella24[[#This Row],[Cartella2]],DATI!$M:$M)*SUMIF(DATI!$B:$B,Tabella24[[#This Row],[Cartella2]],DATI!$F:$F),"")</f>
        <v/>
      </c>
      <c r="I267" s="19" t="str">
        <f>+IFERROR(+Tabella24[[#This Row],[IMPORTO VERSATO]]/SUMIF(DATI!$B:$B,Tabella24[[#This Row],[Cartella2]],DATI!$M:$M)*SUMIF(DATI!$B:$B,Tabella24[[#This Row],[Cartella2]],DATI!$G:$G),"")</f>
        <v/>
      </c>
      <c r="J267" s="19" t="str">
        <f>+IFERROR(+Tabella24[[#This Row],[IMPORTO VERSATO]]/SUMIF(DATI!$B:$B,Tabella24[[#This Row],[Cartella2]],DATI!$M:$M)*SUMIF(DATI!$B:$B,Tabella24[[#This Row],[Cartella2]],DATI!$H:$H),"")</f>
        <v/>
      </c>
      <c r="K267" s="19" t="str">
        <f>+IFERROR(+Tabella24[[#This Row],[IMPORTO VERSATO]]/SUMIF(DATI!$B:$B,Tabella24[[#This Row],[Cartella2]],DATI!$M:$M)*SUMIF(DATI!$B:$B,Tabella24[[#This Row],[Cartella2]],DATI!$I:$I),"")</f>
        <v/>
      </c>
      <c r="L267" s="19" t="str">
        <f>+IFERROR(+Tabella24[[#This Row],[IMPORTO VERSATO]]/SUMIF(DATI!$B:$B,Tabella24[[#This Row],[Cartella2]],DATI!$M:$M)*SUMIF(DATI!$B:$B,Tabella24[[#This Row],[Cartella2]],DATI!$J:$J),"")</f>
        <v/>
      </c>
      <c r="M267" s="14" t="str">
        <f>+IFERROR(+Tabella24[[#This Row],[IMPORTO VERSATO]]/SUMIF(DATI!$B:$B,Tabella24[[#This Row],[Cartella2]],DATI!$M:$M)*SUMIF(DATI!$B:$B,Tabella24[[#This Row],[Cartella2]],DATI!$L:$L),"")</f>
        <v/>
      </c>
      <c r="N267" s="6" t="str">
        <f>+IF(COUNTIF($C$17:C267,Tabella24[[#This Row],[Cartella2]])=1,"X","")</f>
        <v/>
      </c>
      <c r="O267" s="14" t="str">
        <f>+IFERROR(+Tabella24[[#This Row],[IMPORTO VERSATO]]/SUMIF(DATI!$B:$B,Tabella24[[#This Row],[Cartella2]],DATI!$M:$M)*SUMIF(DATI!$B:$B,Tabella24[[#This Row],[Cartella2]],DATI!$K:$K),"")</f>
        <v/>
      </c>
    </row>
    <row r="268" spans="2:15" x14ac:dyDescent="0.45">
      <c r="B268" s="27"/>
      <c r="C268" s="140" t="e">
        <f>+IF(Tabella24[[#This Row],[INS CARTELLA]]="",C267,+VLOOKUP(Tabella24[[#This Row],[INS CARTELLA]],Tabella1[[NUMERO CARTELLA]:[IMPOSTE]],1,0))</f>
        <v>#N/A</v>
      </c>
      <c r="D268" s="1"/>
      <c r="E268" s="15"/>
      <c r="F268" s="16"/>
      <c r="G268" s="14" t="str">
        <f>+IFERROR(+Tabella24[[#This Row],[IMPORTO VERSATO]]/SUMIF(DATI!B:B,Tabella24[[#This Row],[Cartella2]],DATI!M:M)*SUMIF(DATI!B:B,Tabella24[[#This Row],[Cartella2]],DATI!E:E),"")</f>
        <v/>
      </c>
      <c r="H268" s="14" t="str">
        <f>+IFERROR(+Tabella24[[#This Row],[IMPORTO VERSATO]]/SUMIF(DATI!$B:$B,Tabella24[[#This Row],[Cartella2]],DATI!$M:$M)*SUMIF(DATI!$B:$B,Tabella24[[#This Row],[Cartella2]],DATI!$F:$F),"")</f>
        <v/>
      </c>
      <c r="I268" s="19" t="str">
        <f>+IFERROR(+Tabella24[[#This Row],[IMPORTO VERSATO]]/SUMIF(DATI!$B:$B,Tabella24[[#This Row],[Cartella2]],DATI!$M:$M)*SUMIF(DATI!$B:$B,Tabella24[[#This Row],[Cartella2]],DATI!$G:$G),"")</f>
        <v/>
      </c>
      <c r="J268" s="19" t="str">
        <f>+IFERROR(+Tabella24[[#This Row],[IMPORTO VERSATO]]/SUMIF(DATI!$B:$B,Tabella24[[#This Row],[Cartella2]],DATI!$M:$M)*SUMIF(DATI!$B:$B,Tabella24[[#This Row],[Cartella2]],DATI!$H:$H),"")</f>
        <v/>
      </c>
      <c r="K268" s="19" t="str">
        <f>+IFERROR(+Tabella24[[#This Row],[IMPORTO VERSATO]]/SUMIF(DATI!$B:$B,Tabella24[[#This Row],[Cartella2]],DATI!$M:$M)*SUMIF(DATI!$B:$B,Tabella24[[#This Row],[Cartella2]],DATI!$I:$I),"")</f>
        <v/>
      </c>
      <c r="L268" s="19" t="str">
        <f>+IFERROR(+Tabella24[[#This Row],[IMPORTO VERSATO]]/SUMIF(DATI!$B:$B,Tabella24[[#This Row],[Cartella2]],DATI!$M:$M)*SUMIF(DATI!$B:$B,Tabella24[[#This Row],[Cartella2]],DATI!$J:$J),"")</f>
        <v/>
      </c>
      <c r="M268" s="14" t="str">
        <f>+IFERROR(+Tabella24[[#This Row],[IMPORTO VERSATO]]/SUMIF(DATI!$B:$B,Tabella24[[#This Row],[Cartella2]],DATI!$M:$M)*SUMIF(DATI!$B:$B,Tabella24[[#This Row],[Cartella2]],DATI!$L:$L),"")</f>
        <v/>
      </c>
      <c r="N268" s="6" t="str">
        <f>+IF(COUNTIF($C$17:C268,Tabella24[[#This Row],[Cartella2]])=1,"X","")</f>
        <v/>
      </c>
      <c r="O268" s="14" t="str">
        <f>+IFERROR(+Tabella24[[#This Row],[IMPORTO VERSATO]]/SUMIF(DATI!$B:$B,Tabella24[[#This Row],[Cartella2]],DATI!$M:$M)*SUMIF(DATI!$B:$B,Tabella24[[#This Row],[Cartella2]],DATI!$K:$K),"")</f>
        <v/>
      </c>
    </row>
    <row r="269" spans="2:15" x14ac:dyDescent="0.45">
      <c r="B269" s="27"/>
      <c r="C269" s="140" t="e">
        <f>+IF(Tabella24[[#This Row],[INS CARTELLA]]="",C268,+VLOOKUP(Tabella24[[#This Row],[INS CARTELLA]],Tabella1[[NUMERO CARTELLA]:[IMPOSTE]],1,0))</f>
        <v>#N/A</v>
      </c>
      <c r="D269" s="1"/>
      <c r="E269" s="15"/>
      <c r="F269" s="16"/>
      <c r="G269" s="14" t="str">
        <f>+IFERROR(+Tabella24[[#This Row],[IMPORTO VERSATO]]/SUMIF(DATI!B:B,Tabella24[[#This Row],[Cartella2]],DATI!M:M)*SUMIF(DATI!B:B,Tabella24[[#This Row],[Cartella2]],DATI!E:E),"")</f>
        <v/>
      </c>
      <c r="H269" s="14" t="str">
        <f>+IFERROR(+Tabella24[[#This Row],[IMPORTO VERSATO]]/SUMIF(DATI!$B:$B,Tabella24[[#This Row],[Cartella2]],DATI!$M:$M)*SUMIF(DATI!$B:$B,Tabella24[[#This Row],[Cartella2]],DATI!$F:$F),"")</f>
        <v/>
      </c>
      <c r="I269" s="19" t="str">
        <f>+IFERROR(+Tabella24[[#This Row],[IMPORTO VERSATO]]/SUMIF(DATI!$B:$B,Tabella24[[#This Row],[Cartella2]],DATI!$M:$M)*SUMIF(DATI!$B:$B,Tabella24[[#This Row],[Cartella2]],DATI!$G:$G),"")</f>
        <v/>
      </c>
      <c r="J269" s="19" t="str">
        <f>+IFERROR(+Tabella24[[#This Row],[IMPORTO VERSATO]]/SUMIF(DATI!$B:$B,Tabella24[[#This Row],[Cartella2]],DATI!$M:$M)*SUMIF(DATI!$B:$B,Tabella24[[#This Row],[Cartella2]],DATI!$H:$H),"")</f>
        <v/>
      </c>
      <c r="K269" s="19" t="str">
        <f>+IFERROR(+Tabella24[[#This Row],[IMPORTO VERSATO]]/SUMIF(DATI!$B:$B,Tabella24[[#This Row],[Cartella2]],DATI!$M:$M)*SUMIF(DATI!$B:$B,Tabella24[[#This Row],[Cartella2]],DATI!$I:$I),"")</f>
        <v/>
      </c>
      <c r="L269" s="19" t="str">
        <f>+IFERROR(+Tabella24[[#This Row],[IMPORTO VERSATO]]/SUMIF(DATI!$B:$B,Tabella24[[#This Row],[Cartella2]],DATI!$M:$M)*SUMIF(DATI!$B:$B,Tabella24[[#This Row],[Cartella2]],DATI!$J:$J),"")</f>
        <v/>
      </c>
      <c r="M269" s="14" t="str">
        <f>+IFERROR(+Tabella24[[#This Row],[IMPORTO VERSATO]]/SUMIF(DATI!$B:$B,Tabella24[[#This Row],[Cartella2]],DATI!$M:$M)*SUMIF(DATI!$B:$B,Tabella24[[#This Row],[Cartella2]],DATI!$L:$L),"")</f>
        <v/>
      </c>
      <c r="N269" s="6" t="str">
        <f>+IF(COUNTIF($C$17:C269,Tabella24[[#This Row],[Cartella2]])=1,"X","")</f>
        <v/>
      </c>
      <c r="O269" s="14" t="str">
        <f>+IFERROR(+Tabella24[[#This Row],[IMPORTO VERSATO]]/SUMIF(DATI!$B:$B,Tabella24[[#This Row],[Cartella2]],DATI!$M:$M)*SUMIF(DATI!$B:$B,Tabella24[[#This Row],[Cartella2]],DATI!$K:$K),"")</f>
        <v/>
      </c>
    </row>
    <row r="270" spans="2:15" x14ac:dyDescent="0.45">
      <c r="B270" s="27"/>
      <c r="C270" s="140" t="e">
        <f>+IF(Tabella24[[#This Row],[INS CARTELLA]]="",C269,+VLOOKUP(Tabella24[[#This Row],[INS CARTELLA]],Tabella1[[NUMERO CARTELLA]:[IMPOSTE]],1,0))</f>
        <v>#N/A</v>
      </c>
      <c r="D270" s="1"/>
      <c r="E270" s="15"/>
      <c r="F270" s="16"/>
      <c r="G270" s="14" t="str">
        <f>+IFERROR(+Tabella24[[#This Row],[IMPORTO VERSATO]]/SUMIF(DATI!B:B,Tabella24[[#This Row],[Cartella2]],DATI!M:M)*SUMIF(DATI!B:B,Tabella24[[#This Row],[Cartella2]],DATI!E:E),"")</f>
        <v/>
      </c>
      <c r="H270" s="14" t="str">
        <f>+IFERROR(+Tabella24[[#This Row],[IMPORTO VERSATO]]/SUMIF(DATI!$B:$B,Tabella24[[#This Row],[Cartella2]],DATI!$M:$M)*SUMIF(DATI!$B:$B,Tabella24[[#This Row],[Cartella2]],DATI!$F:$F),"")</f>
        <v/>
      </c>
      <c r="I270" s="19" t="str">
        <f>+IFERROR(+Tabella24[[#This Row],[IMPORTO VERSATO]]/SUMIF(DATI!$B:$B,Tabella24[[#This Row],[Cartella2]],DATI!$M:$M)*SUMIF(DATI!$B:$B,Tabella24[[#This Row],[Cartella2]],DATI!$G:$G),"")</f>
        <v/>
      </c>
      <c r="J270" s="19" t="str">
        <f>+IFERROR(+Tabella24[[#This Row],[IMPORTO VERSATO]]/SUMIF(DATI!$B:$B,Tabella24[[#This Row],[Cartella2]],DATI!$M:$M)*SUMIF(DATI!$B:$B,Tabella24[[#This Row],[Cartella2]],DATI!$H:$H),"")</f>
        <v/>
      </c>
      <c r="K270" s="19" t="str">
        <f>+IFERROR(+Tabella24[[#This Row],[IMPORTO VERSATO]]/SUMIF(DATI!$B:$B,Tabella24[[#This Row],[Cartella2]],DATI!$M:$M)*SUMIF(DATI!$B:$B,Tabella24[[#This Row],[Cartella2]],DATI!$I:$I),"")</f>
        <v/>
      </c>
      <c r="L270" s="19" t="str">
        <f>+IFERROR(+Tabella24[[#This Row],[IMPORTO VERSATO]]/SUMIF(DATI!$B:$B,Tabella24[[#This Row],[Cartella2]],DATI!$M:$M)*SUMIF(DATI!$B:$B,Tabella24[[#This Row],[Cartella2]],DATI!$J:$J),"")</f>
        <v/>
      </c>
      <c r="M270" s="14" t="str">
        <f>+IFERROR(+Tabella24[[#This Row],[IMPORTO VERSATO]]/SUMIF(DATI!$B:$B,Tabella24[[#This Row],[Cartella2]],DATI!$M:$M)*SUMIF(DATI!$B:$B,Tabella24[[#This Row],[Cartella2]],DATI!$L:$L),"")</f>
        <v/>
      </c>
      <c r="N270" s="6" t="str">
        <f>+IF(COUNTIF($C$17:C270,Tabella24[[#This Row],[Cartella2]])=1,"X","")</f>
        <v/>
      </c>
      <c r="O270" s="14" t="str">
        <f>+IFERROR(+Tabella24[[#This Row],[IMPORTO VERSATO]]/SUMIF(DATI!$B:$B,Tabella24[[#This Row],[Cartella2]],DATI!$M:$M)*SUMIF(DATI!$B:$B,Tabella24[[#This Row],[Cartella2]],DATI!$K:$K),"")</f>
        <v/>
      </c>
    </row>
    <row r="271" spans="2:15" x14ac:dyDescent="0.45">
      <c r="B271" s="27"/>
      <c r="C271" s="140" t="e">
        <f>+IF(Tabella24[[#This Row],[INS CARTELLA]]="",C270,+VLOOKUP(Tabella24[[#This Row],[INS CARTELLA]],Tabella1[[NUMERO CARTELLA]:[IMPOSTE]],1,0))</f>
        <v>#N/A</v>
      </c>
      <c r="D271" s="1"/>
      <c r="E271" s="15"/>
      <c r="F271" s="16"/>
      <c r="G271" s="14" t="str">
        <f>+IFERROR(+Tabella24[[#This Row],[IMPORTO VERSATO]]/SUMIF(DATI!B:B,Tabella24[[#This Row],[Cartella2]],DATI!M:M)*SUMIF(DATI!B:B,Tabella24[[#This Row],[Cartella2]],DATI!E:E),"")</f>
        <v/>
      </c>
      <c r="H271" s="14" t="str">
        <f>+IFERROR(+Tabella24[[#This Row],[IMPORTO VERSATO]]/SUMIF(DATI!$B:$B,Tabella24[[#This Row],[Cartella2]],DATI!$M:$M)*SUMIF(DATI!$B:$B,Tabella24[[#This Row],[Cartella2]],DATI!$F:$F),"")</f>
        <v/>
      </c>
      <c r="I271" s="19" t="str">
        <f>+IFERROR(+Tabella24[[#This Row],[IMPORTO VERSATO]]/SUMIF(DATI!$B:$B,Tabella24[[#This Row],[Cartella2]],DATI!$M:$M)*SUMIF(DATI!$B:$B,Tabella24[[#This Row],[Cartella2]],DATI!$G:$G),"")</f>
        <v/>
      </c>
      <c r="J271" s="19" t="str">
        <f>+IFERROR(+Tabella24[[#This Row],[IMPORTO VERSATO]]/SUMIF(DATI!$B:$B,Tabella24[[#This Row],[Cartella2]],DATI!$M:$M)*SUMIF(DATI!$B:$B,Tabella24[[#This Row],[Cartella2]],DATI!$H:$H),"")</f>
        <v/>
      </c>
      <c r="K271" s="19" t="str">
        <f>+IFERROR(+Tabella24[[#This Row],[IMPORTO VERSATO]]/SUMIF(DATI!$B:$B,Tabella24[[#This Row],[Cartella2]],DATI!$M:$M)*SUMIF(DATI!$B:$B,Tabella24[[#This Row],[Cartella2]],DATI!$I:$I),"")</f>
        <v/>
      </c>
      <c r="L271" s="19" t="str">
        <f>+IFERROR(+Tabella24[[#This Row],[IMPORTO VERSATO]]/SUMIF(DATI!$B:$B,Tabella24[[#This Row],[Cartella2]],DATI!$M:$M)*SUMIF(DATI!$B:$B,Tabella24[[#This Row],[Cartella2]],DATI!$J:$J),"")</f>
        <v/>
      </c>
      <c r="M271" s="14" t="str">
        <f>+IFERROR(+Tabella24[[#This Row],[IMPORTO VERSATO]]/SUMIF(DATI!$B:$B,Tabella24[[#This Row],[Cartella2]],DATI!$M:$M)*SUMIF(DATI!$B:$B,Tabella24[[#This Row],[Cartella2]],DATI!$L:$L),"")</f>
        <v/>
      </c>
      <c r="N271" s="6" t="str">
        <f>+IF(COUNTIF($C$17:C271,Tabella24[[#This Row],[Cartella2]])=1,"X","")</f>
        <v/>
      </c>
      <c r="O271" s="14" t="str">
        <f>+IFERROR(+Tabella24[[#This Row],[IMPORTO VERSATO]]/SUMIF(DATI!$B:$B,Tabella24[[#This Row],[Cartella2]],DATI!$M:$M)*SUMIF(DATI!$B:$B,Tabella24[[#This Row],[Cartella2]],DATI!$K:$K),"")</f>
        <v/>
      </c>
    </row>
    <row r="272" spans="2:15" x14ac:dyDescent="0.45">
      <c r="B272" s="27"/>
      <c r="C272" s="140" t="e">
        <f>+IF(Tabella24[[#This Row],[INS CARTELLA]]="",C271,+VLOOKUP(Tabella24[[#This Row],[INS CARTELLA]],Tabella1[[NUMERO CARTELLA]:[IMPOSTE]],1,0))</f>
        <v>#N/A</v>
      </c>
      <c r="D272" s="1"/>
      <c r="E272" s="15"/>
      <c r="F272" s="16"/>
      <c r="G272" s="14" t="str">
        <f>+IFERROR(+Tabella24[[#This Row],[IMPORTO VERSATO]]/SUMIF(DATI!B:B,Tabella24[[#This Row],[Cartella2]],DATI!M:M)*SUMIF(DATI!B:B,Tabella24[[#This Row],[Cartella2]],DATI!E:E),"")</f>
        <v/>
      </c>
      <c r="H272" s="14" t="str">
        <f>+IFERROR(+Tabella24[[#This Row],[IMPORTO VERSATO]]/SUMIF(DATI!$B:$B,Tabella24[[#This Row],[Cartella2]],DATI!$M:$M)*SUMIF(DATI!$B:$B,Tabella24[[#This Row],[Cartella2]],DATI!$F:$F),"")</f>
        <v/>
      </c>
      <c r="I272" s="19" t="str">
        <f>+IFERROR(+Tabella24[[#This Row],[IMPORTO VERSATO]]/SUMIF(DATI!$B:$B,Tabella24[[#This Row],[Cartella2]],DATI!$M:$M)*SUMIF(DATI!$B:$B,Tabella24[[#This Row],[Cartella2]],DATI!$G:$G),"")</f>
        <v/>
      </c>
      <c r="J272" s="19" t="str">
        <f>+IFERROR(+Tabella24[[#This Row],[IMPORTO VERSATO]]/SUMIF(DATI!$B:$B,Tabella24[[#This Row],[Cartella2]],DATI!$M:$M)*SUMIF(DATI!$B:$B,Tabella24[[#This Row],[Cartella2]],DATI!$H:$H),"")</f>
        <v/>
      </c>
      <c r="K272" s="19" t="str">
        <f>+IFERROR(+Tabella24[[#This Row],[IMPORTO VERSATO]]/SUMIF(DATI!$B:$B,Tabella24[[#This Row],[Cartella2]],DATI!$M:$M)*SUMIF(DATI!$B:$B,Tabella24[[#This Row],[Cartella2]],DATI!$I:$I),"")</f>
        <v/>
      </c>
      <c r="L272" s="19" t="str">
        <f>+IFERROR(+Tabella24[[#This Row],[IMPORTO VERSATO]]/SUMIF(DATI!$B:$B,Tabella24[[#This Row],[Cartella2]],DATI!$M:$M)*SUMIF(DATI!$B:$B,Tabella24[[#This Row],[Cartella2]],DATI!$J:$J),"")</f>
        <v/>
      </c>
      <c r="M272" s="14" t="str">
        <f>+IFERROR(+Tabella24[[#This Row],[IMPORTO VERSATO]]/SUMIF(DATI!$B:$B,Tabella24[[#This Row],[Cartella2]],DATI!$M:$M)*SUMIF(DATI!$B:$B,Tabella24[[#This Row],[Cartella2]],DATI!$L:$L),"")</f>
        <v/>
      </c>
      <c r="N272" s="6" t="str">
        <f>+IF(COUNTIF($C$17:C272,Tabella24[[#This Row],[Cartella2]])=1,"X","")</f>
        <v/>
      </c>
      <c r="O272" s="14" t="str">
        <f>+IFERROR(+Tabella24[[#This Row],[IMPORTO VERSATO]]/SUMIF(DATI!$B:$B,Tabella24[[#This Row],[Cartella2]],DATI!$M:$M)*SUMIF(DATI!$B:$B,Tabella24[[#This Row],[Cartella2]],DATI!$K:$K),"")</f>
        <v/>
      </c>
    </row>
    <row r="273" spans="2:15" x14ac:dyDescent="0.45">
      <c r="B273" s="27"/>
      <c r="C273" s="140" t="e">
        <f>+IF(Tabella24[[#This Row],[INS CARTELLA]]="",C272,+VLOOKUP(Tabella24[[#This Row],[INS CARTELLA]],Tabella1[[NUMERO CARTELLA]:[IMPOSTE]],1,0))</f>
        <v>#N/A</v>
      </c>
      <c r="D273" s="1"/>
      <c r="E273" s="15"/>
      <c r="F273" s="16"/>
      <c r="G273" s="14" t="str">
        <f>+IFERROR(+Tabella24[[#This Row],[IMPORTO VERSATO]]/SUMIF(DATI!B:B,Tabella24[[#This Row],[Cartella2]],DATI!M:M)*SUMIF(DATI!B:B,Tabella24[[#This Row],[Cartella2]],DATI!E:E),"")</f>
        <v/>
      </c>
      <c r="H273" s="14" t="str">
        <f>+IFERROR(+Tabella24[[#This Row],[IMPORTO VERSATO]]/SUMIF(DATI!$B:$B,Tabella24[[#This Row],[Cartella2]],DATI!$M:$M)*SUMIF(DATI!$B:$B,Tabella24[[#This Row],[Cartella2]],DATI!$F:$F),"")</f>
        <v/>
      </c>
      <c r="I273" s="19" t="str">
        <f>+IFERROR(+Tabella24[[#This Row],[IMPORTO VERSATO]]/SUMIF(DATI!$B:$B,Tabella24[[#This Row],[Cartella2]],DATI!$M:$M)*SUMIF(DATI!$B:$B,Tabella24[[#This Row],[Cartella2]],DATI!$G:$G),"")</f>
        <v/>
      </c>
      <c r="J273" s="19" t="str">
        <f>+IFERROR(+Tabella24[[#This Row],[IMPORTO VERSATO]]/SUMIF(DATI!$B:$B,Tabella24[[#This Row],[Cartella2]],DATI!$M:$M)*SUMIF(DATI!$B:$B,Tabella24[[#This Row],[Cartella2]],DATI!$H:$H),"")</f>
        <v/>
      </c>
      <c r="K273" s="19" t="str">
        <f>+IFERROR(+Tabella24[[#This Row],[IMPORTO VERSATO]]/SUMIF(DATI!$B:$B,Tabella24[[#This Row],[Cartella2]],DATI!$M:$M)*SUMIF(DATI!$B:$B,Tabella24[[#This Row],[Cartella2]],DATI!$I:$I),"")</f>
        <v/>
      </c>
      <c r="L273" s="19" t="str">
        <f>+IFERROR(+Tabella24[[#This Row],[IMPORTO VERSATO]]/SUMIF(DATI!$B:$B,Tabella24[[#This Row],[Cartella2]],DATI!$M:$M)*SUMIF(DATI!$B:$B,Tabella24[[#This Row],[Cartella2]],DATI!$J:$J),"")</f>
        <v/>
      </c>
      <c r="M273" s="14" t="str">
        <f>+IFERROR(+Tabella24[[#This Row],[IMPORTO VERSATO]]/SUMIF(DATI!$B:$B,Tabella24[[#This Row],[Cartella2]],DATI!$M:$M)*SUMIF(DATI!$B:$B,Tabella24[[#This Row],[Cartella2]],DATI!$L:$L),"")</f>
        <v/>
      </c>
      <c r="N273" s="6" t="str">
        <f>+IF(COUNTIF($C$17:C273,Tabella24[[#This Row],[Cartella2]])=1,"X","")</f>
        <v/>
      </c>
      <c r="O273" s="14" t="str">
        <f>+IFERROR(+Tabella24[[#This Row],[IMPORTO VERSATO]]/SUMIF(DATI!$B:$B,Tabella24[[#This Row],[Cartella2]],DATI!$M:$M)*SUMIF(DATI!$B:$B,Tabella24[[#This Row],[Cartella2]],DATI!$K:$K),"")</f>
        <v/>
      </c>
    </row>
    <row r="274" spans="2:15" x14ac:dyDescent="0.45">
      <c r="B274" s="27"/>
      <c r="C274" s="140" t="e">
        <f>+IF(Tabella24[[#This Row],[INS CARTELLA]]="",C273,+VLOOKUP(Tabella24[[#This Row],[INS CARTELLA]],Tabella1[[NUMERO CARTELLA]:[IMPOSTE]],1,0))</f>
        <v>#N/A</v>
      </c>
      <c r="D274" s="1"/>
      <c r="E274" s="15"/>
      <c r="F274" s="16"/>
      <c r="G274" s="14" t="str">
        <f>+IFERROR(+Tabella24[[#This Row],[IMPORTO VERSATO]]/SUMIF(DATI!B:B,Tabella24[[#This Row],[Cartella2]],DATI!M:M)*SUMIF(DATI!B:B,Tabella24[[#This Row],[Cartella2]],DATI!E:E),"")</f>
        <v/>
      </c>
      <c r="H274" s="14" t="str">
        <f>+IFERROR(+Tabella24[[#This Row],[IMPORTO VERSATO]]/SUMIF(DATI!$B:$B,Tabella24[[#This Row],[Cartella2]],DATI!$M:$M)*SUMIF(DATI!$B:$B,Tabella24[[#This Row],[Cartella2]],DATI!$F:$F),"")</f>
        <v/>
      </c>
      <c r="I274" s="19" t="str">
        <f>+IFERROR(+Tabella24[[#This Row],[IMPORTO VERSATO]]/SUMIF(DATI!$B:$B,Tabella24[[#This Row],[Cartella2]],DATI!$M:$M)*SUMIF(DATI!$B:$B,Tabella24[[#This Row],[Cartella2]],DATI!$G:$G),"")</f>
        <v/>
      </c>
      <c r="J274" s="19" t="str">
        <f>+IFERROR(+Tabella24[[#This Row],[IMPORTO VERSATO]]/SUMIF(DATI!$B:$B,Tabella24[[#This Row],[Cartella2]],DATI!$M:$M)*SUMIF(DATI!$B:$B,Tabella24[[#This Row],[Cartella2]],DATI!$H:$H),"")</f>
        <v/>
      </c>
      <c r="K274" s="19" t="str">
        <f>+IFERROR(+Tabella24[[#This Row],[IMPORTO VERSATO]]/SUMIF(DATI!$B:$B,Tabella24[[#This Row],[Cartella2]],DATI!$M:$M)*SUMIF(DATI!$B:$B,Tabella24[[#This Row],[Cartella2]],DATI!$I:$I),"")</f>
        <v/>
      </c>
      <c r="L274" s="19" t="str">
        <f>+IFERROR(+Tabella24[[#This Row],[IMPORTO VERSATO]]/SUMIF(DATI!$B:$B,Tabella24[[#This Row],[Cartella2]],DATI!$M:$M)*SUMIF(DATI!$B:$B,Tabella24[[#This Row],[Cartella2]],DATI!$J:$J),"")</f>
        <v/>
      </c>
      <c r="M274" s="14" t="str">
        <f>+IFERROR(+Tabella24[[#This Row],[IMPORTO VERSATO]]/SUMIF(DATI!$B:$B,Tabella24[[#This Row],[Cartella2]],DATI!$M:$M)*SUMIF(DATI!$B:$B,Tabella24[[#This Row],[Cartella2]],DATI!$L:$L),"")</f>
        <v/>
      </c>
      <c r="N274" s="6" t="str">
        <f>+IF(COUNTIF($C$17:C274,Tabella24[[#This Row],[Cartella2]])=1,"X","")</f>
        <v/>
      </c>
      <c r="O274" s="14" t="str">
        <f>+IFERROR(+Tabella24[[#This Row],[IMPORTO VERSATO]]/SUMIF(DATI!$B:$B,Tabella24[[#This Row],[Cartella2]],DATI!$M:$M)*SUMIF(DATI!$B:$B,Tabella24[[#This Row],[Cartella2]],DATI!$K:$K),"")</f>
        <v/>
      </c>
    </row>
    <row r="275" spans="2:15" x14ac:dyDescent="0.45">
      <c r="B275" s="27"/>
      <c r="C275" s="140" t="e">
        <f>+IF(Tabella24[[#This Row],[INS CARTELLA]]="",C274,+VLOOKUP(Tabella24[[#This Row],[INS CARTELLA]],Tabella1[[NUMERO CARTELLA]:[IMPOSTE]],1,0))</f>
        <v>#N/A</v>
      </c>
      <c r="D275" s="1"/>
      <c r="E275" s="15"/>
      <c r="F275" s="16"/>
      <c r="G275" s="14" t="str">
        <f>+IFERROR(+Tabella24[[#This Row],[IMPORTO VERSATO]]/SUMIF(DATI!B:B,Tabella24[[#This Row],[Cartella2]],DATI!M:M)*SUMIF(DATI!B:B,Tabella24[[#This Row],[Cartella2]],DATI!E:E),"")</f>
        <v/>
      </c>
      <c r="H275" s="14" t="str">
        <f>+IFERROR(+Tabella24[[#This Row],[IMPORTO VERSATO]]/SUMIF(DATI!$B:$B,Tabella24[[#This Row],[Cartella2]],DATI!$M:$M)*SUMIF(DATI!$B:$B,Tabella24[[#This Row],[Cartella2]],DATI!$F:$F),"")</f>
        <v/>
      </c>
      <c r="I275" s="19" t="str">
        <f>+IFERROR(+Tabella24[[#This Row],[IMPORTO VERSATO]]/SUMIF(DATI!$B:$B,Tabella24[[#This Row],[Cartella2]],DATI!$M:$M)*SUMIF(DATI!$B:$B,Tabella24[[#This Row],[Cartella2]],DATI!$G:$G),"")</f>
        <v/>
      </c>
      <c r="J275" s="19" t="str">
        <f>+IFERROR(+Tabella24[[#This Row],[IMPORTO VERSATO]]/SUMIF(DATI!$B:$B,Tabella24[[#This Row],[Cartella2]],DATI!$M:$M)*SUMIF(DATI!$B:$B,Tabella24[[#This Row],[Cartella2]],DATI!$H:$H),"")</f>
        <v/>
      </c>
      <c r="K275" s="19" t="str">
        <f>+IFERROR(+Tabella24[[#This Row],[IMPORTO VERSATO]]/SUMIF(DATI!$B:$B,Tabella24[[#This Row],[Cartella2]],DATI!$M:$M)*SUMIF(DATI!$B:$B,Tabella24[[#This Row],[Cartella2]],DATI!$I:$I),"")</f>
        <v/>
      </c>
      <c r="L275" s="19" t="str">
        <f>+IFERROR(+Tabella24[[#This Row],[IMPORTO VERSATO]]/SUMIF(DATI!$B:$B,Tabella24[[#This Row],[Cartella2]],DATI!$M:$M)*SUMIF(DATI!$B:$B,Tabella24[[#This Row],[Cartella2]],DATI!$J:$J),"")</f>
        <v/>
      </c>
      <c r="M275" s="14" t="str">
        <f>+IFERROR(+Tabella24[[#This Row],[IMPORTO VERSATO]]/SUMIF(DATI!$B:$B,Tabella24[[#This Row],[Cartella2]],DATI!$M:$M)*SUMIF(DATI!$B:$B,Tabella24[[#This Row],[Cartella2]],DATI!$L:$L),"")</f>
        <v/>
      </c>
      <c r="N275" s="6" t="str">
        <f>+IF(COUNTIF($C$17:C275,Tabella24[[#This Row],[Cartella2]])=1,"X","")</f>
        <v/>
      </c>
      <c r="O275" s="14" t="str">
        <f>+IFERROR(+Tabella24[[#This Row],[IMPORTO VERSATO]]/SUMIF(DATI!$B:$B,Tabella24[[#This Row],[Cartella2]],DATI!$M:$M)*SUMIF(DATI!$B:$B,Tabella24[[#This Row],[Cartella2]],DATI!$K:$K),"")</f>
        <v/>
      </c>
    </row>
    <row r="276" spans="2:15" x14ac:dyDescent="0.45">
      <c r="B276" s="27"/>
      <c r="C276" s="140" t="e">
        <f>+IF(Tabella24[[#This Row],[INS CARTELLA]]="",C275,+VLOOKUP(Tabella24[[#This Row],[INS CARTELLA]],Tabella1[[NUMERO CARTELLA]:[IMPOSTE]],1,0))</f>
        <v>#N/A</v>
      </c>
      <c r="D276" s="1"/>
      <c r="E276" s="15"/>
      <c r="F276" s="16"/>
      <c r="G276" s="14" t="str">
        <f>+IFERROR(+Tabella24[[#This Row],[IMPORTO VERSATO]]/SUMIF(DATI!B:B,Tabella24[[#This Row],[Cartella2]],DATI!M:M)*SUMIF(DATI!B:B,Tabella24[[#This Row],[Cartella2]],DATI!E:E),"")</f>
        <v/>
      </c>
      <c r="H276" s="14" t="str">
        <f>+IFERROR(+Tabella24[[#This Row],[IMPORTO VERSATO]]/SUMIF(DATI!$B:$B,Tabella24[[#This Row],[Cartella2]],DATI!$M:$M)*SUMIF(DATI!$B:$B,Tabella24[[#This Row],[Cartella2]],DATI!$F:$F),"")</f>
        <v/>
      </c>
      <c r="I276" s="19" t="str">
        <f>+IFERROR(+Tabella24[[#This Row],[IMPORTO VERSATO]]/SUMIF(DATI!$B:$B,Tabella24[[#This Row],[Cartella2]],DATI!$M:$M)*SUMIF(DATI!$B:$B,Tabella24[[#This Row],[Cartella2]],DATI!$G:$G),"")</f>
        <v/>
      </c>
      <c r="J276" s="19" t="str">
        <f>+IFERROR(+Tabella24[[#This Row],[IMPORTO VERSATO]]/SUMIF(DATI!$B:$B,Tabella24[[#This Row],[Cartella2]],DATI!$M:$M)*SUMIF(DATI!$B:$B,Tabella24[[#This Row],[Cartella2]],DATI!$H:$H),"")</f>
        <v/>
      </c>
      <c r="K276" s="19" t="str">
        <f>+IFERROR(+Tabella24[[#This Row],[IMPORTO VERSATO]]/SUMIF(DATI!$B:$B,Tabella24[[#This Row],[Cartella2]],DATI!$M:$M)*SUMIF(DATI!$B:$B,Tabella24[[#This Row],[Cartella2]],DATI!$I:$I),"")</f>
        <v/>
      </c>
      <c r="L276" s="19" t="str">
        <f>+IFERROR(+Tabella24[[#This Row],[IMPORTO VERSATO]]/SUMIF(DATI!$B:$B,Tabella24[[#This Row],[Cartella2]],DATI!$M:$M)*SUMIF(DATI!$B:$B,Tabella24[[#This Row],[Cartella2]],DATI!$J:$J),"")</f>
        <v/>
      </c>
      <c r="M276" s="14" t="str">
        <f>+IFERROR(+Tabella24[[#This Row],[IMPORTO VERSATO]]/SUMIF(DATI!$B:$B,Tabella24[[#This Row],[Cartella2]],DATI!$M:$M)*SUMIF(DATI!$B:$B,Tabella24[[#This Row],[Cartella2]],DATI!$L:$L),"")</f>
        <v/>
      </c>
      <c r="N276" s="6" t="str">
        <f>+IF(COUNTIF($C$17:C276,Tabella24[[#This Row],[Cartella2]])=1,"X","")</f>
        <v/>
      </c>
      <c r="O276" s="14" t="str">
        <f>+IFERROR(+Tabella24[[#This Row],[IMPORTO VERSATO]]/SUMIF(DATI!$B:$B,Tabella24[[#This Row],[Cartella2]],DATI!$M:$M)*SUMIF(DATI!$B:$B,Tabella24[[#This Row],[Cartella2]],DATI!$K:$K),"")</f>
        <v/>
      </c>
    </row>
    <row r="277" spans="2:15" x14ac:dyDescent="0.45">
      <c r="B277" s="27"/>
      <c r="C277" s="140" t="e">
        <f>+IF(Tabella24[[#This Row],[INS CARTELLA]]="",C276,+VLOOKUP(Tabella24[[#This Row],[INS CARTELLA]],Tabella1[[NUMERO CARTELLA]:[IMPOSTE]],1,0))</f>
        <v>#N/A</v>
      </c>
      <c r="D277" s="1"/>
      <c r="E277" s="15"/>
      <c r="F277" s="16"/>
      <c r="G277" s="14" t="str">
        <f>+IFERROR(+Tabella24[[#This Row],[IMPORTO VERSATO]]/SUMIF(DATI!B:B,Tabella24[[#This Row],[Cartella2]],DATI!M:M)*SUMIF(DATI!B:B,Tabella24[[#This Row],[Cartella2]],DATI!E:E),"")</f>
        <v/>
      </c>
      <c r="H277" s="14" t="str">
        <f>+IFERROR(+Tabella24[[#This Row],[IMPORTO VERSATO]]/SUMIF(DATI!$B:$B,Tabella24[[#This Row],[Cartella2]],DATI!$M:$M)*SUMIF(DATI!$B:$B,Tabella24[[#This Row],[Cartella2]],DATI!$F:$F),"")</f>
        <v/>
      </c>
      <c r="I277" s="19" t="str">
        <f>+IFERROR(+Tabella24[[#This Row],[IMPORTO VERSATO]]/SUMIF(DATI!$B:$B,Tabella24[[#This Row],[Cartella2]],DATI!$M:$M)*SUMIF(DATI!$B:$B,Tabella24[[#This Row],[Cartella2]],DATI!$G:$G),"")</f>
        <v/>
      </c>
      <c r="J277" s="19" t="str">
        <f>+IFERROR(+Tabella24[[#This Row],[IMPORTO VERSATO]]/SUMIF(DATI!$B:$B,Tabella24[[#This Row],[Cartella2]],DATI!$M:$M)*SUMIF(DATI!$B:$B,Tabella24[[#This Row],[Cartella2]],DATI!$H:$H),"")</f>
        <v/>
      </c>
      <c r="K277" s="19" t="str">
        <f>+IFERROR(+Tabella24[[#This Row],[IMPORTO VERSATO]]/SUMIF(DATI!$B:$B,Tabella24[[#This Row],[Cartella2]],DATI!$M:$M)*SUMIF(DATI!$B:$B,Tabella24[[#This Row],[Cartella2]],DATI!$I:$I),"")</f>
        <v/>
      </c>
      <c r="L277" s="19" t="str">
        <f>+IFERROR(+Tabella24[[#This Row],[IMPORTO VERSATO]]/SUMIF(DATI!$B:$B,Tabella24[[#This Row],[Cartella2]],DATI!$M:$M)*SUMIF(DATI!$B:$B,Tabella24[[#This Row],[Cartella2]],DATI!$J:$J),"")</f>
        <v/>
      </c>
      <c r="M277" s="14" t="str">
        <f>+IFERROR(+Tabella24[[#This Row],[IMPORTO VERSATO]]/SUMIF(DATI!$B:$B,Tabella24[[#This Row],[Cartella2]],DATI!$M:$M)*SUMIF(DATI!$B:$B,Tabella24[[#This Row],[Cartella2]],DATI!$L:$L),"")</f>
        <v/>
      </c>
      <c r="N277" s="6" t="str">
        <f>+IF(COUNTIF($C$17:C277,Tabella24[[#This Row],[Cartella2]])=1,"X","")</f>
        <v/>
      </c>
      <c r="O277" s="14" t="str">
        <f>+IFERROR(+Tabella24[[#This Row],[IMPORTO VERSATO]]/SUMIF(DATI!$B:$B,Tabella24[[#This Row],[Cartella2]],DATI!$M:$M)*SUMIF(DATI!$B:$B,Tabella24[[#This Row],[Cartella2]],DATI!$K:$K),"")</f>
        <v/>
      </c>
    </row>
    <row r="278" spans="2:15" x14ac:dyDescent="0.45">
      <c r="B278" s="27"/>
      <c r="C278" s="140" t="e">
        <f>+IF(Tabella24[[#This Row],[INS CARTELLA]]="",C277,+VLOOKUP(Tabella24[[#This Row],[INS CARTELLA]],Tabella1[[NUMERO CARTELLA]:[IMPOSTE]],1,0))</f>
        <v>#N/A</v>
      </c>
      <c r="D278" s="1"/>
      <c r="E278" s="15"/>
      <c r="F278" s="16"/>
      <c r="G278" s="14" t="str">
        <f>+IFERROR(+Tabella24[[#This Row],[IMPORTO VERSATO]]/SUMIF(DATI!B:B,Tabella24[[#This Row],[Cartella2]],DATI!M:M)*SUMIF(DATI!B:B,Tabella24[[#This Row],[Cartella2]],DATI!E:E),"")</f>
        <v/>
      </c>
      <c r="H278" s="14" t="str">
        <f>+IFERROR(+Tabella24[[#This Row],[IMPORTO VERSATO]]/SUMIF(DATI!$B:$B,Tabella24[[#This Row],[Cartella2]],DATI!$M:$M)*SUMIF(DATI!$B:$B,Tabella24[[#This Row],[Cartella2]],DATI!$F:$F),"")</f>
        <v/>
      </c>
      <c r="I278" s="19" t="str">
        <f>+IFERROR(+Tabella24[[#This Row],[IMPORTO VERSATO]]/SUMIF(DATI!$B:$B,Tabella24[[#This Row],[Cartella2]],DATI!$M:$M)*SUMIF(DATI!$B:$B,Tabella24[[#This Row],[Cartella2]],DATI!$G:$G),"")</f>
        <v/>
      </c>
      <c r="J278" s="19" t="str">
        <f>+IFERROR(+Tabella24[[#This Row],[IMPORTO VERSATO]]/SUMIF(DATI!$B:$B,Tabella24[[#This Row],[Cartella2]],DATI!$M:$M)*SUMIF(DATI!$B:$B,Tabella24[[#This Row],[Cartella2]],DATI!$H:$H),"")</f>
        <v/>
      </c>
      <c r="K278" s="19" t="str">
        <f>+IFERROR(+Tabella24[[#This Row],[IMPORTO VERSATO]]/SUMIF(DATI!$B:$B,Tabella24[[#This Row],[Cartella2]],DATI!$M:$M)*SUMIF(DATI!$B:$B,Tabella24[[#This Row],[Cartella2]],DATI!$I:$I),"")</f>
        <v/>
      </c>
      <c r="L278" s="19" t="str">
        <f>+IFERROR(+Tabella24[[#This Row],[IMPORTO VERSATO]]/SUMIF(DATI!$B:$B,Tabella24[[#This Row],[Cartella2]],DATI!$M:$M)*SUMIF(DATI!$B:$B,Tabella24[[#This Row],[Cartella2]],DATI!$J:$J),"")</f>
        <v/>
      </c>
      <c r="M278" s="14" t="str">
        <f>+IFERROR(+Tabella24[[#This Row],[IMPORTO VERSATO]]/SUMIF(DATI!$B:$B,Tabella24[[#This Row],[Cartella2]],DATI!$M:$M)*SUMIF(DATI!$B:$B,Tabella24[[#This Row],[Cartella2]],DATI!$L:$L),"")</f>
        <v/>
      </c>
      <c r="N278" s="6" t="str">
        <f>+IF(COUNTIF($C$17:C278,Tabella24[[#This Row],[Cartella2]])=1,"X","")</f>
        <v/>
      </c>
      <c r="O278" s="14" t="str">
        <f>+IFERROR(+Tabella24[[#This Row],[IMPORTO VERSATO]]/SUMIF(DATI!$B:$B,Tabella24[[#This Row],[Cartella2]],DATI!$M:$M)*SUMIF(DATI!$B:$B,Tabella24[[#This Row],[Cartella2]],DATI!$K:$K),"")</f>
        <v/>
      </c>
    </row>
    <row r="279" spans="2:15" x14ac:dyDescent="0.45">
      <c r="B279" s="27"/>
      <c r="C279" s="140" t="e">
        <f>+IF(Tabella24[[#This Row],[INS CARTELLA]]="",C278,+VLOOKUP(Tabella24[[#This Row],[INS CARTELLA]],Tabella1[[NUMERO CARTELLA]:[IMPOSTE]],1,0))</f>
        <v>#N/A</v>
      </c>
      <c r="D279" s="1"/>
      <c r="E279" s="15"/>
      <c r="F279" s="16"/>
      <c r="G279" s="14" t="str">
        <f>+IFERROR(+Tabella24[[#This Row],[IMPORTO VERSATO]]/SUMIF(DATI!B:B,Tabella24[[#This Row],[Cartella2]],DATI!M:M)*SUMIF(DATI!B:B,Tabella24[[#This Row],[Cartella2]],DATI!E:E),"")</f>
        <v/>
      </c>
      <c r="H279" s="14" t="str">
        <f>+IFERROR(+Tabella24[[#This Row],[IMPORTO VERSATO]]/SUMIF(DATI!$B:$B,Tabella24[[#This Row],[Cartella2]],DATI!$M:$M)*SUMIF(DATI!$B:$B,Tabella24[[#This Row],[Cartella2]],DATI!$F:$F),"")</f>
        <v/>
      </c>
      <c r="I279" s="19" t="str">
        <f>+IFERROR(+Tabella24[[#This Row],[IMPORTO VERSATO]]/SUMIF(DATI!$B:$B,Tabella24[[#This Row],[Cartella2]],DATI!$M:$M)*SUMIF(DATI!$B:$B,Tabella24[[#This Row],[Cartella2]],DATI!$G:$G),"")</f>
        <v/>
      </c>
      <c r="J279" s="19" t="str">
        <f>+IFERROR(+Tabella24[[#This Row],[IMPORTO VERSATO]]/SUMIF(DATI!$B:$B,Tabella24[[#This Row],[Cartella2]],DATI!$M:$M)*SUMIF(DATI!$B:$B,Tabella24[[#This Row],[Cartella2]],DATI!$H:$H),"")</f>
        <v/>
      </c>
      <c r="K279" s="19" t="str">
        <f>+IFERROR(+Tabella24[[#This Row],[IMPORTO VERSATO]]/SUMIF(DATI!$B:$B,Tabella24[[#This Row],[Cartella2]],DATI!$M:$M)*SUMIF(DATI!$B:$B,Tabella24[[#This Row],[Cartella2]],DATI!$I:$I),"")</f>
        <v/>
      </c>
      <c r="L279" s="19" t="str">
        <f>+IFERROR(+Tabella24[[#This Row],[IMPORTO VERSATO]]/SUMIF(DATI!$B:$B,Tabella24[[#This Row],[Cartella2]],DATI!$M:$M)*SUMIF(DATI!$B:$B,Tabella24[[#This Row],[Cartella2]],DATI!$J:$J),"")</f>
        <v/>
      </c>
      <c r="M279" s="14" t="str">
        <f>+IFERROR(+Tabella24[[#This Row],[IMPORTO VERSATO]]/SUMIF(DATI!$B:$B,Tabella24[[#This Row],[Cartella2]],DATI!$M:$M)*SUMIF(DATI!$B:$B,Tabella24[[#This Row],[Cartella2]],DATI!$L:$L),"")</f>
        <v/>
      </c>
      <c r="N279" s="6" t="str">
        <f>+IF(COUNTIF($C$17:C279,Tabella24[[#This Row],[Cartella2]])=1,"X","")</f>
        <v/>
      </c>
      <c r="O279" s="14" t="str">
        <f>+IFERROR(+Tabella24[[#This Row],[IMPORTO VERSATO]]/SUMIF(DATI!$B:$B,Tabella24[[#This Row],[Cartella2]],DATI!$M:$M)*SUMIF(DATI!$B:$B,Tabella24[[#This Row],[Cartella2]],DATI!$K:$K),"")</f>
        <v/>
      </c>
    </row>
    <row r="280" spans="2:15" x14ac:dyDescent="0.45">
      <c r="B280" s="27"/>
      <c r="C280" s="140" t="e">
        <f>+IF(Tabella24[[#This Row],[INS CARTELLA]]="",C279,+VLOOKUP(Tabella24[[#This Row],[INS CARTELLA]],Tabella1[[NUMERO CARTELLA]:[IMPOSTE]],1,0))</f>
        <v>#N/A</v>
      </c>
      <c r="D280" s="1"/>
      <c r="E280" s="15"/>
      <c r="F280" s="16"/>
      <c r="G280" s="14" t="str">
        <f>+IFERROR(+Tabella24[[#This Row],[IMPORTO VERSATO]]/SUMIF(DATI!B:B,Tabella24[[#This Row],[Cartella2]],DATI!M:M)*SUMIF(DATI!B:B,Tabella24[[#This Row],[Cartella2]],DATI!E:E),"")</f>
        <v/>
      </c>
      <c r="H280" s="14" t="str">
        <f>+IFERROR(+Tabella24[[#This Row],[IMPORTO VERSATO]]/SUMIF(DATI!$B:$B,Tabella24[[#This Row],[Cartella2]],DATI!$M:$M)*SUMIF(DATI!$B:$B,Tabella24[[#This Row],[Cartella2]],DATI!$F:$F),"")</f>
        <v/>
      </c>
      <c r="I280" s="19" t="str">
        <f>+IFERROR(+Tabella24[[#This Row],[IMPORTO VERSATO]]/SUMIF(DATI!$B:$B,Tabella24[[#This Row],[Cartella2]],DATI!$M:$M)*SUMIF(DATI!$B:$B,Tabella24[[#This Row],[Cartella2]],DATI!$G:$G),"")</f>
        <v/>
      </c>
      <c r="J280" s="19" t="str">
        <f>+IFERROR(+Tabella24[[#This Row],[IMPORTO VERSATO]]/SUMIF(DATI!$B:$B,Tabella24[[#This Row],[Cartella2]],DATI!$M:$M)*SUMIF(DATI!$B:$B,Tabella24[[#This Row],[Cartella2]],DATI!$H:$H),"")</f>
        <v/>
      </c>
      <c r="K280" s="19" t="str">
        <f>+IFERROR(+Tabella24[[#This Row],[IMPORTO VERSATO]]/SUMIF(DATI!$B:$B,Tabella24[[#This Row],[Cartella2]],DATI!$M:$M)*SUMIF(DATI!$B:$B,Tabella24[[#This Row],[Cartella2]],DATI!$I:$I),"")</f>
        <v/>
      </c>
      <c r="L280" s="19" t="str">
        <f>+IFERROR(+Tabella24[[#This Row],[IMPORTO VERSATO]]/SUMIF(DATI!$B:$B,Tabella24[[#This Row],[Cartella2]],DATI!$M:$M)*SUMIF(DATI!$B:$B,Tabella24[[#This Row],[Cartella2]],DATI!$J:$J),"")</f>
        <v/>
      </c>
      <c r="M280" s="14" t="str">
        <f>+IFERROR(+Tabella24[[#This Row],[IMPORTO VERSATO]]/SUMIF(DATI!$B:$B,Tabella24[[#This Row],[Cartella2]],DATI!$M:$M)*SUMIF(DATI!$B:$B,Tabella24[[#This Row],[Cartella2]],DATI!$L:$L),"")</f>
        <v/>
      </c>
      <c r="N280" s="6" t="str">
        <f>+IF(COUNTIF($C$17:C280,Tabella24[[#This Row],[Cartella2]])=1,"X","")</f>
        <v/>
      </c>
      <c r="O280" s="14" t="str">
        <f>+IFERROR(+Tabella24[[#This Row],[IMPORTO VERSATO]]/SUMIF(DATI!$B:$B,Tabella24[[#This Row],[Cartella2]],DATI!$M:$M)*SUMIF(DATI!$B:$B,Tabella24[[#This Row],[Cartella2]],DATI!$K:$K),"")</f>
        <v/>
      </c>
    </row>
    <row r="281" spans="2:15" x14ac:dyDescent="0.45">
      <c r="B281" s="27"/>
      <c r="C281" s="140" t="e">
        <f>+IF(Tabella24[[#This Row],[INS CARTELLA]]="",C280,+VLOOKUP(Tabella24[[#This Row],[INS CARTELLA]],Tabella1[[NUMERO CARTELLA]:[IMPOSTE]],1,0))</f>
        <v>#N/A</v>
      </c>
      <c r="D281" s="1"/>
      <c r="E281" s="15"/>
      <c r="F281" s="16"/>
      <c r="G281" s="14" t="str">
        <f>+IFERROR(+Tabella24[[#This Row],[IMPORTO VERSATO]]/SUMIF(DATI!B:B,Tabella24[[#This Row],[Cartella2]],DATI!M:M)*SUMIF(DATI!B:B,Tabella24[[#This Row],[Cartella2]],DATI!E:E),"")</f>
        <v/>
      </c>
      <c r="H281" s="14" t="str">
        <f>+IFERROR(+Tabella24[[#This Row],[IMPORTO VERSATO]]/SUMIF(DATI!$B:$B,Tabella24[[#This Row],[Cartella2]],DATI!$M:$M)*SUMIF(DATI!$B:$B,Tabella24[[#This Row],[Cartella2]],DATI!$F:$F),"")</f>
        <v/>
      </c>
      <c r="I281" s="19" t="str">
        <f>+IFERROR(+Tabella24[[#This Row],[IMPORTO VERSATO]]/SUMIF(DATI!$B:$B,Tabella24[[#This Row],[Cartella2]],DATI!$M:$M)*SUMIF(DATI!$B:$B,Tabella24[[#This Row],[Cartella2]],DATI!$G:$G),"")</f>
        <v/>
      </c>
      <c r="J281" s="19" t="str">
        <f>+IFERROR(+Tabella24[[#This Row],[IMPORTO VERSATO]]/SUMIF(DATI!$B:$B,Tabella24[[#This Row],[Cartella2]],DATI!$M:$M)*SUMIF(DATI!$B:$B,Tabella24[[#This Row],[Cartella2]],DATI!$H:$H),"")</f>
        <v/>
      </c>
      <c r="K281" s="19" t="str">
        <f>+IFERROR(+Tabella24[[#This Row],[IMPORTO VERSATO]]/SUMIF(DATI!$B:$B,Tabella24[[#This Row],[Cartella2]],DATI!$M:$M)*SUMIF(DATI!$B:$B,Tabella24[[#This Row],[Cartella2]],DATI!$I:$I),"")</f>
        <v/>
      </c>
      <c r="L281" s="19" t="str">
        <f>+IFERROR(+Tabella24[[#This Row],[IMPORTO VERSATO]]/SUMIF(DATI!$B:$B,Tabella24[[#This Row],[Cartella2]],DATI!$M:$M)*SUMIF(DATI!$B:$B,Tabella24[[#This Row],[Cartella2]],DATI!$J:$J),"")</f>
        <v/>
      </c>
      <c r="M281" s="14" t="str">
        <f>+IFERROR(+Tabella24[[#This Row],[IMPORTO VERSATO]]/SUMIF(DATI!$B:$B,Tabella24[[#This Row],[Cartella2]],DATI!$M:$M)*SUMIF(DATI!$B:$B,Tabella24[[#This Row],[Cartella2]],DATI!$L:$L),"")</f>
        <v/>
      </c>
      <c r="N281" s="6" t="str">
        <f>+IF(COUNTIF($C$17:C281,Tabella24[[#This Row],[Cartella2]])=1,"X","")</f>
        <v/>
      </c>
      <c r="O281" s="14" t="str">
        <f>+IFERROR(+Tabella24[[#This Row],[IMPORTO VERSATO]]/SUMIF(DATI!$B:$B,Tabella24[[#This Row],[Cartella2]],DATI!$M:$M)*SUMIF(DATI!$B:$B,Tabella24[[#This Row],[Cartella2]],DATI!$K:$K),"")</f>
        <v/>
      </c>
    </row>
    <row r="282" spans="2:15" x14ac:dyDescent="0.45">
      <c r="B282" s="27"/>
      <c r="C282" s="140" t="e">
        <f>+IF(Tabella24[[#This Row],[INS CARTELLA]]="",C281,+VLOOKUP(Tabella24[[#This Row],[INS CARTELLA]],Tabella1[[NUMERO CARTELLA]:[IMPOSTE]],1,0))</f>
        <v>#N/A</v>
      </c>
      <c r="D282" s="1"/>
      <c r="E282" s="15"/>
      <c r="F282" s="16"/>
      <c r="G282" s="14" t="str">
        <f>+IFERROR(+Tabella24[[#This Row],[IMPORTO VERSATO]]/SUMIF(DATI!B:B,Tabella24[[#This Row],[Cartella2]],DATI!M:M)*SUMIF(DATI!B:B,Tabella24[[#This Row],[Cartella2]],DATI!E:E),"")</f>
        <v/>
      </c>
      <c r="H282" s="14" t="str">
        <f>+IFERROR(+Tabella24[[#This Row],[IMPORTO VERSATO]]/SUMIF(DATI!$B:$B,Tabella24[[#This Row],[Cartella2]],DATI!$M:$M)*SUMIF(DATI!$B:$B,Tabella24[[#This Row],[Cartella2]],DATI!$F:$F),"")</f>
        <v/>
      </c>
      <c r="I282" s="19" t="str">
        <f>+IFERROR(+Tabella24[[#This Row],[IMPORTO VERSATO]]/SUMIF(DATI!$B:$B,Tabella24[[#This Row],[Cartella2]],DATI!$M:$M)*SUMIF(DATI!$B:$B,Tabella24[[#This Row],[Cartella2]],DATI!$G:$G),"")</f>
        <v/>
      </c>
      <c r="J282" s="19" t="str">
        <f>+IFERROR(+Tabella24[[#This Row],[IMPORTO VERSATO]]/SUMIF(DATI!$B:$B,Tabella24[[#This Row],[Cartella2]],DATI!$M:$M)*SUMIF(DATI!$B:$B,Tabella24[[#This Row],[Cartella2]],DATI!$H:$H),"")</f>
        <v/>
      </c>
      <c r="K282" s="19" t="str">
        <f>+IFERROR(+Tabella24[[#This Row],[IMPORTO VERSATO]]/SUMIF(DATI!$B:$B,Tabella24[[#This Row],[Cartella2]],DATI!$M:$M)*SUMIF(DATI!$B:$B,Tabella24[[#This Row],[Cartella2]],DATI!$I:$I),"")</f>
        <v/>
      </c>
      <c r="L282" s="19" t="str">
        <f>+IFERROR(+Tabella24[[#This Row],[IMPORTO VERSATO]]/SUMIF(DATI!$B:$B,Tabella24[[#This Row],[Cartella2]],DATI!$M:$M)*SUMIF(DATI!$B:$B,Tabella24[[#This Row],[Cartella2]],DATI!$J:$J),"")</f>
        <v/>
      </c>
      <c r="M282" s="14" t="str">
        <f>+IFERROR(+Tabella24[[#This Row],[IMPORTO VERSATO]]/SUMIF(DATI!$B:$B,Tabella24[[#This Row],[Cartella2]],DATI!$M:$M)*SUMIF(DATI!$B:$B,Tabella24[[#This Row],[Cartella2]],DATI!$L:$L),"")</f>
        <v/>
      </c>
      <c r="N282" s="6" t="str">
        <f>+IF(COUNTIF($C$17:C282,Tabella24[[#This Row],[Cartella2]])=1,"X","")</f>
        <v/>
      </c>
      <c r="O282" s="14" t="str">
        <f>+IFERROR(+Tabella24[[#This Row],[IMPORTO VERSATO]]/SUMIF(DATI!$B:$B,Tabella24[[#This Row],[Cartella2]],DATI!$M:$M)*SUMIF(DATI!$B:$B,Tabella24[[#This Row],[Cartella2]],DATI!$K:$K),"")</f>
        <v/>
      </c>
    </row>
    <row r="283" spans="2:15" x14ac:dyDescent="0.45">
      <c r="B283" s="27"/>
      <c r="C283" s="140" t="e">
        <f>+IF(Tabella24[[#This Row],[INS CARTELLA]]="",C282,+VLOOKUP(Tabella24[[#This Row],[INS CARTELLA]],Tabella1[[NUMERO CARTELLA]:[IMPOSTE]],1,0))</f>
        <v>#N/A</v>
      </c>
      <c r="D283" s="1"/>
      <c r="E283" s="15"/>
      <c r="F283" s="16"/>
      <c r="G283" s="14" t="str">
        <f>+IFERROR(+Tabella24[[#This Row],[IMPORTO VERSATO]]/SUMIF(DATI!B:B,Tabella24[[#This Row],[Cartella2]],DATI!M:M)*SUMIF(DATI!B:B,Tabella24[[#This Row],[Cartella2]],DATI!E:E),"")</f>
        <v/>
      </c>
      <c r="H283" s="14" t="str">
        <f>+IFERROR(+Tabella24[[#This Row],[IMPORTO VERSATO]]/SUMIF(DATI!$B:$B,Tabella24[[#This Row],[Cartella2]],DATI!$M:$M)*SUMIF(DATI!$B:$B,Tabella24[[#This Row],[Cartella2]],DATI!$F:$F),"")</f>
        <v/>
      </c>
      <c r="I283" s="19" t="str">
        <f>+IFERROR(+Tabella24[[#This Row],[IMPORTO VERSATO]]/SUMIF(DATI!$B:$B,Tabella24[[#This Row],[Cartella2]],DATI!$M:$M)*SUMIF(DATI!$B:$B,Tabella24[[#This Row],[Cartella2]],DATI!$G:$G),"")</f>
        <v/>
      </c>
      <c r="J283" s="19" t="str">
        <f>+IFERROR(+Tabella24[[#This Row],[IMPORTO VERSATO]]/SUMIF(DATI!$B:$B,Tabella24[[#This Row],[Cartella2]],DATI!$M:$M)*SUMIF(DATI!$B:$B,Tabella24[[#This Row],[Cartella2]],DATI!$H:$H),"")</f>
        <v/>
      </c>
      <c r="K283" s="19" t="str">
        <f>+IFERROR(+Tabella24[[#This Row],[IMPORTO VERSATO]]/SUMIF(DATI!$B:$B,Tabella24[[#This Row],[Cartella2]],DATI!$M:$M)*SUMIF(DATI!$B:$B,Tabella24[[#This Row],[Cartella2]],DATI!$I:$I),"")</f>
        <v/>
      </c>
      <c r="L283" s="19" t="str">
        <f>+IFERROR(+Tabella24[[#This Row],[IMPORTO VERSATO]]/SUMIF(DATI!$B:$B,Tabella24[[#This Row],[Cartella2]],DATI!$M:$M)*SUMIF(DATI!$B:$B,Tabella24[[#This Row],[Cartella2]],DATI!$J:$J),"")</f>
        <v/>
      </c>
      <c r="M283" s="14" t="str">
        <f>+IFERROR(+Tabella24[[#This Row],[IMPORTO VERSATO]]/SUMIF(DATI!$B:$B,Tabella24[[#This Row],[Cartella2]],DATI!$M:$M)*SUMIF(DATI!$B:$B,Tabella24[[#This Row],[Cartella2]],DATI!$L:$L),"")</f>
        <v/>
      </c>
      <c r="N283" s="6" t="str">
        <f>+IF(COUNTIF($C$17:C283,Tabella24[[#This Row],[Cartella2]])=1,"X","")</f>
        <v/>
      </c>
      <c r="O283" s="14" t="str">
        <f>+IFERROR(+Tabella24[[#This Row],[IMPORTO VERSATO]]/SUMIF(DATI!$B:$B,Tabella24[[#This Row],[Cartella2]],DATI!$M:$M)*SUMIF(DATI!$B:$B,Tabella24[[#This Row],[Cartella2]],DATI!$K:$K),"")</f>
        <v/>
      </c>
    </row>
    <row r="284" spans="2:15" x14ac:dyDescent="0.45">
      <c r="B284" s="27"/>
      <c r="C284" s="140" t="e">
        <f>+IF(Tabella24[[#This Row],[INS CARTELLA]]="",C283,+VLOOKUP(Tabella24[[#This Row],[INS CARTELLA]],Tabella1[[NUMERO CARTELLA]:[IMPOSTE]],1,0))</f>
        <v>#N/A</v>
      </c>
      <c r="D284" s="1"/>
      <c r="E284" s="15"/>
      <c r="F284" s="16"/>
      <c r="G284" s="14" t="str">
        <f>+IFERROR(+Tabella24[[#This Row],[IMPORTO VERSATO]]/SUMIF(DATI!B:B,Tabella24[[#This Row],[Cartella2]],DATI!M:M)*SUMIF(DATI!B:B,Tabella24[[#This Row],[Cartella2]],DATI!E:E),"")</f>
        <v/>
      </c>
      <c r="H284" s="14" t="str">
        <f>+IFERROR(+Tabella24[[#This Row],[IMPORTO VERSATO]]/SUMIF(DATI!$B:$B,Tabella24[[#This Row],[Cartella2]],DATI!$M:$M)*SUMIF(DATI!$B:$B,Tabella24[[#This Row],[Cartella2]],DATI!$F:$F),"")</f>
        <v/>
      </c>
      <c r="I284" s="19" t="str">
        <f>+IFERROR(+Tabella24[[#This Row],[IMPORTO VERSATO]]/SUMIF(DATI!$B:$B,Tabella24[[#This Row],[Cartella2]],DATI!$M:$M)*SUMIF(DATI!$B:$B,Tabella24[[#This Row],[Cartella2]],DATI!$G:$G),"")</f>
        <v/>
      </c>
      <c r="J284" s="19" t="str">
        <f>+IFERROR(+Tabella24[[#This Row],[IMPORTO VERSATO]]/SUMIF(DATI!$B:$B,Tabella24[[#This Row],[Cartella2]],DATI!$M:$M)*SUMIF(DATI!$B:$B,Tabella24[[#This Row],[Cartella2]],DATI!$H:$H),"")</f>
        <v/>
      </c>
      <c r="K284" s="19" t="str">
        <f>+IFERROR(+Tabella24[[#This Row],[IMPORTO VERSATO]]/SUMIF(DATI!$B:$B,Tabella24[[#This Row],[Cartella2]],DATI!$M:$M)*SUMIF(DATI!$B:$B,Tabella24[[#This Row],[Cartella2]],DATI!$I:$I),"")</f>
        <v/>
      </c>
      <c r="L284" s="19" t="str">
        <f>+IFERROR(+Tabella24[[#This Row],[IMPORTO VERSATO]]/SUMIF(DATI!$B:$B,Tabella24[[#This Row],[Cartella2]],DATI!$M:$M)*SUMIF(DATI!$B:$B,Tabella24[[#This Row],[Cartella2]],DATI!$J:$J),"")</f>
        <v/>
      </c>
      <c r="M284" s="14" t="str">
        <f>+IFERROR(+Tabella24[[#This Row],[IMPORTO VERSATO]]/SUMIF(DATI!$B:$B,Tabella24[[#This Row],[Cartella2]],DATI!$M:$M)*SUMIF(DATI!$B:$B,Tabella24[[#This Row],[Cartella2]],DATI!$L:$L),"")</f>
        <v/>
      </c>
      <c r="N284" s="6" t="str">
        <f>+IF(COUNTIF($C$17:C284,Tabella24[[#This Row],[Cartella2]])=1,"X","")</f>
        <v/>
      </c>
      <c r="O284" s="14" t="str">
        <f>+IFERROR(+Tabella24[[#This Row],[IMPORTO VERSATO]]/SUMIF(DATI!$B:$B,Tabella24[[#This Row],[Cartella2]],DATI!$M:$M)*SUMIF(DATI!$B:$B,Tabella24[[#This Row],[Cartella2]],DATI!$K:$K),"")</f>
        <v/>
      </c>
    </row>
    <row r="285" spans="2:15" x14ac:dyDescent="0.45">
      <c r="B285" s="27"/>
      <c r="C285" s="140" t="e">
        <f>+IF(Tabella24[[#This Row],[INS CARTELLA]]="",C284,+VLOOKUP(Tabella24[[#This Row],[INS CARTELLA]],Tabella1[[NUMERO CARTELLA]:[IMPOSTE]],1,0))</f>
        <v>#N/A</v>
      </c>
      <c r="D285" s="1"/>
      <c r="E285" s="15"/>
      <c r="F285" s="16"/>
      <c r="G285" s="14" t="str">
        <f>+IFERROR(+Tabella24[[#This Row],[IMPORTO VERSATO]]/SUMIF(DATI!B:B,Tabella24[[#This Row],[Cartella2]],DATI!M:M)*SUMIF(DATI!B:B,Tabella24[[#This Row],[Cartella2]],DATI!E:E),"")</f>
        <v/>
      </c>
      <c r="H285" s="14" t="str">
        <f>+IFERROR(+Tabella24[[#This Row],[IMPORTO VERSATO]]/SUMIF(DATI!$B:$B,Tabella24[[#This Row],[Cartella2]],DATI!$M:$M)*SUMIF(DATI!$B:$B,Tabella24[[#This Row],[Cartella2]],DATI!$F:$F),"")</f>
        <v/>
      </c>
      <c r="I285" s="19" t="str">
        <f>+IFERROR(+Tabella24[[#This Row],[IMPORTO VERSATO]]/SUMIF(DATI!$B:$B,Tabella24[[#This Row],[Cartella2]],DATI!$M:$M)*SUMIF(DATI!$B:$B,Tabella24[[#This Row],[Cartella2]],DATI!$G:$G),"")</f>
        <v/>
      </c>
      <c r="J285" s="19" t="str">
        <f>+IFERROR(+Tabella24[[#This Row],[IMPORTO VERSATO]]/SUMIF(DATI!$B:$B,Tabella24[[#This Row],[Cartella2]],DATI!$M:$M)*SUMIF(DATI!$B:$B,Tabella24[[#This Row],[Cartella2]],DATI!$H:$H),"")</f>
        <v/>
      </c>
      <c r="K285" s="19" t="str">
        <f>+IFERROR(+Tabella24[[#This Row],[IMPORTO VERSATO]]/SUMIF(DATI!$B:$B,Tabella24[[#This Row],[Cartella2]],DATI!$M:$M)*SUMIF(DATI!$B:$B,Tabella24[[#This Row],[Cartella2]],DATI!$I:$I),"")</f>
        <v/>
      </c>
      <c r="L285" s="19" t="str">
        <f>+IFERROR(+Tabella24[[#This Row],[IMPORTO VERSATO]]/SUMIF(DATI!$B:$B,Tabella24[[#This Row],[Cartella2]],DATI!$M:$M)*SUMIF(DATI!$B:$B,Tabella24[[#This Row],[Cartella2]],DATI!$J:$J),"")</f>
        <v/>
      </c>
      <c r="M285" s="14" t="str">
        <f>+IFERROR(+Tabella24[[#This Row],[IMPORTO VERSATO]]/SUMIF(DATI!$B:$B,Tabella24[[#This Row],[Cartella2]],DATI!$M:$M)*SUMIF(DATI!$B:$B,Tabella24[[#This Row],[Cartella2]],DATI!$L:$L),"")</f>
        <v/>
      </c>
      <c r="N285" s="6" t="str">
        <f>+IF(COUNTIF($C$17:C285,Tabella24[[#This Row],[Cartella2]])=1,"X","")</f>
        <v/>
      </c>
      <c r="O285" s="14" t="str">
        <f>+IFERROR(+Tabella24[[#This Row],[IMPORTO VERSATO]]/SUMIF(DATI!$B:$B,Tabella24[[#This Row],[Cartella2]],DATI!$M:$M)*SUMIF(DATI!$B:$B,Tabella24[[#This Row],[Cartella2]],DATI!$K:$K),"")</f>
        <v/>
      </c>
    </row>
    <row r="286" spans="2:15" x14ac:dyDescent="0.45">
      <c r="B286" s="27"/>
      <c r="C286" s="140" t="e">
        <f>+IF(Tabella24[[#This Row],[INS CARTELLA]]="",C285,+VLOOKUP(Tabella24[[#This Row],[INS CARTELLA]],Tabella1[[NUMERO CARTELLA]:[IMPOSTE]],1,0))</f>
        <v>#N/A</v>
      </c>
      <c r="D286" s="1"/>
      <c r="E286" s="15"/>
      <c r="F286" s="16"/>
      <c r="G286" s="14" t="str">
        <f>+IFERROR(+Tabella24[[#This Row],[IMPORTO VERSATO]]/SUMIF(DATI!B:B,Tabella24[[#This Row],[Cartella2]],DATI!M:M)*SUMIF(DATI!B:B,Tabella24[[#This Row],[Cartella2]],DATI!E:E),"")</f>
        <v/>
      </c>
      <c r="H286" s="14" t="str">
        <f>+IFERROR(+Tabella24[[#This Row],[IMPORTO VERSATO]]/SUMIF(DATI!$B:$B,Tabella24[[#This Row],[Cartella2]],DATI!$M:$M)*SUMIF(DATI!$B:$B,Tabella24[[#This Row],[Cartella2]],DATI!$F:$F),"")</f>
        <v/>
      </c>
      <c r="I286" s="19" t="str">
        <f>+IFERROR(+Tabella24[[#This Row],[IMPORTO VERSATO]]/SUMIF(DATI!$B:$B,Tabella24[[#This Row],[Cartella2]],DATI!$M:$M)*SUMIF(DATI!$B:$B,Tabella24[[#This Row],[Cartella2]],DATI!$G:$G),"")</f>
        <v/>
      </c>
      <c r="J286" s="19" t="str">
        <f>+IFERROR(+Tabella24[[#This Row],[IMPORTO VERSATO]]/SUMIF(DATI!$B:$B,Tabella24[[#This Row],[Cartella2]],DATI!$M:$M)*SUMIF(DATI!$B:$B,Tabella24[[#This Row],[Cartella2]],DATI!$H:$H),"")</f>
        <v/>
      </c>
      <c r="K286" s="19" t="str">
        <f>+IFERROR(+Tabella24[[#This Row],[IMPORTO VERSATO]]/SUMIF(DATI!$B:$B,Tabella24[[#This Row],[Cartella2]],DATI!$M:$M)*SUMIF(DATI!$B:$B,Tabella24[[#This Row],[Cartella2]],DATI!$I:$I),"")</f>
        <v/>
      </c>
      <c r="L286" s="19" t="str">
        <f>+IFERROR(+Tabella24[[#This Row],[IMPORTO VERSATO]]/SUMIF(DATI!$B:$B,Tabella24[[#This Row],[Cartella2]],DATI!$M:$M)*SUMIF(DATI!$B:$B,Tabella24[[#This Row],[Cartella2]],DATI!$J:$J),"")</f>
        <v/>
      </c>
      <c r="M286" s="14" t="str">
        <f>+IFERROR(+Tabella24[[#This Row],[IMPORTO VERSATO]]/SUMIF(DATI!$B:$B,Tabella24[[#This Row],[Cartella2]],DATI!$M:$M)*SUMIF(DATI!$B:$B,Tabella24[[#This Row],[Cartella2]],DATI!$L:$L),"")</f>
        <v/>
      </c>
      <c r="N286" s="6" t="str">
        <f>+IF(COUNTIF($C$17:C286,Tabella24[[#This Row],[Cartella2]])=1,"X","")</f>
        <v/>
      </c>
      <c r="O286" s="14" t="str">
        <f>+IFERROR(+Tabella24[[#This Row],[IMPORTO VERSATO]]/SUMIF(DATI!$B:$B,Tabella24[[#This Row],[Cartella2]],DATI!$M:$M)*SUMIF(DATI!$B:$B,Tabella24[[#This Row],[Cartella2]],DATI!$K:$K),"")</f>
        <v/>
      </c>
    </row>
    <row r="287" spans="2:15" x14ac:dyDescent="0.45">
      <c r="B287" s="27"/>
      <c r="C287" s="140" t="e">
        <f>+IF(Tabella24[[#This Row],[INS CARTELLA]]="",C286,+VLOOKUP(Tabella24[[#This Row],[INS CARTELLA]],Tabella1[[NUMERO CARTELLA]:[IMPOSTE]],1,0))</f>
        <v>#N/A</v>
      </c>
      <c r="D287" s="1"/>
      <c r="E287" s="15"/>
      <c r="F287" s="16"/>
      <c r="G287" s="14" t="str">
        <f>+IFERROR(+Tabella24[[#This Row],[IMPORTO VERSATO]]/SUMIF(DATI!B:B,Tabella24[[#This Row],[Cartella2]],DATI!M:M)*SUMIF(DATI!B:B,Tabella24[[#This Row],[Cartella2]],DATI!E:E),"")</f>
        <v/>
      </c>
      <c r="H287" s="14" t="str">
        <f>+IFERROR(+Tabella24[[#This Row],[IMPORTO VERSATO]]/SUMIF(DATI!$B:$B,Tabella24[[#This Row],[Cartella2]],DATI!$M:$M)*SUMIF(DATI!$B:$B,Tabella24[[#This Row],[Cartella2]],DATI!$F:$F),"")</f>
        <v/>
      </c>
      <c r="I287" s="19" t="str">
        <f>+IFERROR(+Tabella24[[#This Row],[IMPORTO VERSATO]]/SUMIF(DATI!$B:$B,Tabella24[[#This Row],[Cartella2]],DATI!$M:$M)*SUMIF(DATI!$B:$B,Tabella24[[#This Row],[Cartella2]],DATI!$G:$G),"")</f>
        <v/>
      </c>
      <c r="J287" s="19" t="str">
        <f>+IFERROR(+Tabella24[[#This Row],[IMPORTO VERSATO]]/SUMIF(DATI!$B:$B,Tabella24[[#This Row],[Cartella2]],DATI!$M:$M)*SUMIF(DATI!$B:$B,Tabella24[[#This Row],[Cartella2]],DATI!$H:$H),"")</f>
        <v/>
      </c>
      <c r="K287" s="19" t="str">
        <f>+IFERROR(+Tabella24[[#This Row],[IMPORTO VERSATO]]/SUMIF(DATI!$B:$B,Tabella24[[#This Row],[Cartella2]],DATI!$M:$M)*SUMIF(DATI!$B:$B,Tabella24[[#This Row],[Cartella2]],DATI!$I:$I),"")</f>
        <v/>
      </c>
      <c r="L287" s="19" t="str">
        <f>+IFERROR(+Tabella24[[#This Row],[IMPORTO VERSATO]]/SUMIF(DATI!$B:$B,Tabella24[[#This Row],[Cartella2]],DATI!$M:$M)*SUMIF(DATI!$B:$B,Tabella24[[#This Row],[Cartella2]],DATI!$J:$J),"")</f>
        <v/>
      </c>
      <c r="M287" s="14" t="str">
        <f>+IFERROR(+Tabella24[[#This Row],[IMPORTO VERSATO]]/SUMIF(DATI!$B:$B,Tabella24[[#This Row],[Cartella2]],DATI!$M:$M)*SUMIF(DATI!$B:$B,Tabella24[[#This Row],[Cartella2]],DATI!$L:$L),"")</f>
        <v/>
      </c>
      <c r="N287" s="6" t="str">
        <f>+IF(COUNTIF($C$17:C287,Tabella24[[#This Row],[Cartella2]])=1,"X","")</f>
        <v/>
      </c>
      <c r="O287" s="14" t="str">
        <f>+IFERROR(+Tabella24[[#This Row],[IMPORTO VERSATO]]/SUMIF(DATI!$B:$B,Tabella24[[#This Row],[Cartella2]],DATI!$M:$M)*SUMIF(DATI!$B:$B,Tabella24[[#This Row],[Cartella2]],DATI!$K:$K),"")</f>
        <v/>
      </c>
    </row>
    <row r="288" spans="2:15" x14ac:dyDescent="0.45">
      <c r="B288" s="27"/>
      <c r="C288" s="140" t="e">
        <f>+IF(Tabella24[[#This Row],[INS CARTELLA]]="",C287,+VLOOKUP(Tabella24[[#This Row],[INS CARTELLA]],Tabella1[[NUMERO CARTELLA]:[IMPOSTE]],1,0))</f>
        <v>#N/A</v>
      </c>
      <c r="D288" s="1"/>
      <c r="E288" s="15"/>
      <c r="F288" s="16"/>
      <c r="G288" s="14" t="str">
        <f>+IFERROR(+Tabella24[[#This Row],[IMPORTO VERSATO]]/SUMIF(DATI!B:B,Tabella24[[#This Row],[Cartella2]],DATI!M:M)*SUMIF(DATI!B:B,Tabella24[[#This Row],[Cartella2]],DATI!E:E),"")</f>
        <v/>
      </c>
      <c r="H288" s="14" t="str">
        <f>+IFERROR(+Tabella24[[#This Row],[IMPORTO VERSATO]]/SUMIF(DATI!$B:$B,Tabella24[[#This Row],[Cartella2]],DATI!$M:$M)*SUMIF(DATI!$B:$B,Tabella24[[#This Row],[Cartella2]],DATI!$F:$F),"")</f>
        <v/>
      </c>
      <c r="I288" s="19" t="str">
        <f>+IFERROR(+Tabella24[[#This Row],[IMPORTO VERSATO]]/SUMIF(DATI!$B:$B,Tabella24[[#This Row],[Cartella2]],DATI!$M:$M)*SUMIF(DATI!$B:$B,Tabella24[[#This Row],[Cartella2]],DATI!$G:$G),"")</f>
        <v/>
      </c>
      <c r="J288" s="19" t="str">
        <f>+IFERROR(+Tabella24[[#This Row],[IMPORTO VERSATO]]/SUMIF(DATI!$B:$B,Tabella24[[#This Row],[Cartella2]],DATI!$M:$M)*SUMIF(DATI!$B:$B,Tabella24[[#This Row],[Cartella2]],DATI!$H:$H),"")</f>
        <v/>
      </c>
      <c r="K288" s="19" t="str">
        <f>+IFERROR(+Tabella24[[#This Row],[IMPORTO VERSATO]]/SUMIF(DATI!$B:$B,Tabella24[[#This Row],[Cartella2]],DATI!$M:$M)*SUMIF(DATI!$B:$B,Tabella24[[#This Row],[Cartella2]],DATI!$I:$I),"")</f>
        <v/>
      </c>
      <c r="L288" s="19" t="str">
        <f>+IFERROR(+Tabella24[[#This Row],[IMPORTO VERSATO]]/SUMIF(DATI!$B:$B,Tabella24[[#This Row],[Cartella2]],DATI!$M:$M)*SUMIF(DATI!$B:$B,Tabella24[[#This Row],[Cartella2]],DATI!$J:$J),"")</f>
        <v/>
      </c>
      <c r="M288" s="14" t="str">
        <f>+IFERROR(+Tabella24[[#This Row],[IMPORTO VERSATO]]/SUMIF(DATI!$B:$B,Tabella24[[#This Row],[Cartella2]],DATI!$M:$M)*SUMIF(DATI!$B:$B,Tabella24[[#This Row],[Cartella2]],DATI!$L:$L),"")</f>
        <v/>
      </c>
      <c r="N288" s="6" t="str">
        <f>+IF(COUNTIF($C$17:C288,Tabella24[[#This Row],[Cartella2]])=1,"X","")</f>
        <v/>
      </c>
      <c r="O288" s="14" t="str">
        <f>+IFERROR(+Tabella24[[#This Row],[IMPORTO VERSATO]]/SUMIF(DATI!$B:$B,Tabella24[[#This Row],[Cartella2]],DATI!$M:$M)*SUMIF(DATI!$B:$B,Tabella24[[#This Row],[Cartella2]],DATI!$K:$K),"")</f>
        <v/>
      </c>
    </row>
    <row r="289" spans="2:15" x14ac:dyDescent="0.45">
      <c r="B289" s="27"/>
      <c r="C289" s="140" t="e">
        <f>+IF(Tabella24[[#This Row],[INS CARTELLA]]="",C288,+VLOOKUP(Tabella24[[#This Row],[INS CARTELLA]],Tabella1[[NUMERO CARTELLA]:[IMPOSTE]],1,0))</f>
        <v>#N/A</v>
      </c>
      <c r="D289" s="1"/>
      <c r="E289" s="15"/>
      <c r="F289" s="16"/>
      <c r="G289" s="14" t="str">
        <f>+IFERROR(+Tabella24[[#This Row],[IMPORTO VERSATO]]/SUMIF(DATI!B:B,Tabella24[[#This Row],[Cartella2]],DATI!M:M)*SUMIF(DATI!B:B,Tabella24[[#This Row],[Cartella2]],DATI!E:E),"")</f>
        <v/>
      </c>
      <c r="H289" s="14" t="str">
        <f>+IFERROR(+Tabella24[[#This Row],[IMPORTO VERSATO]]/SUMIF(DATI!$B:$B,Tabella24[[#This Row],[Cartella2]],DATI!$M:$M)*SUMIF(DATI!$B:$B,Tabella24[[#This Row],[Cartella2]],DATI!$F:$F),"")</f>
        <v/>
      </c>
      <c r="I289" s="19" t="str">
        <f>+IFERROR(+Tabella24[[#This Row],[IMPORTO VERSATO]]/SUMIF(DATI!$B:$B,Tabella24[[#This Row],[Cartella2]],DATI!$M:$M)*SUMIF(DATI!$B:$B,Tabella24[[#This Row],[Cartella2]],DATI!$G:$G),"")</f>
        <v/>
      </c>
      <c r="J289" s="19" t="str">
        <f>+IFERROR(+Tabella24[[#This Row],[IMPORTO VERSATO]]/SUMIF(DATI!$B:$B,Tabella24[[#This Row],[Cartella2]],DATI!$M:$M)*SUMIF(DATI!$B:$B,Tabella24[[#This Row],[Cartella2]],DATI!$H:$H),"")</f>
        <v/>
      </c>
      <c r="K289" s="19" t="str">
        <f>+IFERROR(+Tabella24[[#This Row],[IMPORTO VERSATO]]/SUMIF(DATI!$B:$B,Tabella24[[#This Row],[Cartella2]],DATI!$M:$M)*SUMIF(DATI!$B:$B,Tabella24[[#This Row],[Cartella2]],DATI!$I:$I),"")</f>
        <v/>
      </c>
      <c r="L289" s="19" t="str">
        <f>+IFERROR(+Tabella24[[#This Row],[IMPORTO VERSATO]]/SUMIF(DATI!$B:$B,Tabella24[[#This Row],[Cartella2]],DATI!$M:$M)*SUMIF(DATI!$B:$B,Tabella24[[#This Row],[Cartella2]],DATI!$J:$J),"")</f>
        <v/>
      </c>
      <c r="M289" s="14" t="str">
        <f>+IFERROR(+Tabella24[[#This Row],[IMPORTO VERSATO]]/SUMIF(DATI!$B:$B,Tabella24[[#This Row],[Cartella2]],DATI!$M:$M)*SUMIF(DATI!$B:$B,Tabella24[[#This Row],[Cartella2]],DATI!$L:$L),"")</f>
        <v/>
      </c>
      <c r="N289" s="6" t="str">
        <f>+IF(COUNTIF($C$17:C289,Tabella24[[#This Row],[Cartella2]])=1,"X","")</f>
        <v/>
      </c>
      <c r="O289" s="14" t="str">
        <f>+IFERROR(+Tabella24[[#This Row],[IMPORTO VERSATO]]/SUMIF(DATI!$B:$B,Tabella24[[#This Row],[Cartella2]],DATI!$M:$M)*SUMIF(DATI!$B:$B,Tabella24[[#This Row],[Cartella2]],DATI!$K:$K),"")</f>
        <v/>
      </c>
    </row>
    <row r="290" spans="2:15" x14ac:dyDescent="0.45">
      <c r="B290" s="27"/>
      <c r="C290" s="140" t="e">
        <f>+IF(Tabella24[[#This Row],[INS CARTELLA]]="",C289,+VLOOKUP(Tabella24[[#This Row],[INS CARTELLA]],Tabella1[[NUMERO CARTELLA]:[IMPOSTE]],1,0))</f>
        <v>#N/A</v>
      </c>
      <c r="D290" s="1"/>
      <c r="E290" s="15"/>
      <c r="F290" s="16"/>
      <c r="G290" s="14" t="str">
        <f>+IFERROR(+Tabella24[[#This Row],[IMPORTO VERSATO]]/SUMIF(DATI!B:B,Tabella24[[#This Row],[Cartella2]],DATI!M:M)*SUMIF(DATI!B:B,Tabella24[[#This Row],[Cartella2]],DATI!E:E),"")</f>
        <v/>
      </c>
      <c r="H290" s="14" t="str">
        <f>+IFERROR(+Tabella24[[#This Row],[IMPORTO VERSATO]]/SUMIF(DATI!$B:$B,Tabella24[[#This Row],[Cartella2]],DATI!$M:$M)*SUMIF(DATI!$B:$B,Tabella24[[#This Row],[Cartella2]],DATI!$F:$F),"")</f>
        <v/>
      </c>
      <c r="I290" s="19" t="str">
        <f>+IFERROR(+Tabella24[[#This Row],[IMPORTO VERSATO]]/SUMIF(DATI!$B:$B,Tabella24[[#This Row],[Cartella2]],DATI!$M:$M)*SUMIF(DATI!$B:$B,Tabella24[[#This Row],[Cartella2]],DATI!$G:$G),"")</f>
        <v/>
      </c>
      <c r="J290" s="19" t="str">
        <f>+IFERROR(+Tabella24[[#This Row],[IMPORTO VERSATO]]/SUMIF(DATI!$B:$B,Tabella24[[#This Row],[Cartella2]],DATI!$M:$M)*SUMIF(DATI!$B:$B,Tabella24[[#This Row],[Cartella2]],DATI!$H:$H),"")</f>
        <v/>
      </c>
      <c r="K290" s="19" t="str">
        <f>+IFERROR(+Tabella24[[#This Row],[IMPORTO VERSATO]]/SUMIF(DATI!$B:$B,Tabella24[[#This Row],[Cartella2]],DATI!$M:$M)*SUMIF(DATI!$B:$B,Tabella24[[#This Row],[Cartella2]],DATI!$I:$I),"")</f>
        <v/>
      </c>
      <c r="L290" s="19" t="str">
        <f>+IFERROR(+Tabella24[[#This Row],[IMPORTO VERSATO]]/SUMIF(DATI!$B:$B,Tabella24[[#This Row],[Cartella2]],DATI!$M:$M)*SUMIF(DATI!$B:$B,Tabella24[[#This Row],[Cartella2]],DATI!$J:$J),"")</f>
        <v/>
      </c>
      <c r="M290" s="14" t="str">
        <f>+IFERROR(+Tabella24[[#This Row],[IMPORTO VERSATO]]/SUMIF(DATI!$B:$B,Tabella24[[#This Row],[Cartella2]],DATI!$M:$M)*SUMIF(DATI!$B:$B,Tabella24[[#This Row],[Cartella2]],DATI!$L:$L),"")</f>
        <v/>
      </c>
      <c r="N290" s="6" t="str">
        <f>+IF(COUNTIF($C$17:C290,Tabella24[[#This Row],[Cartella2]])=1,"X","")</f>
        <v/>
      </c>
      <c r="O290" s="14" t="str">
        <f>+IFERROR(+Tabella24[[#This Row],[IMPORTO VERSATO]]/SUMIF(DATI!$B:$B,Tabella24[[#This Row],[Cartella2]],DATI!$M:$M)*SUMIF(DATI!$B:$B,Tabella24[[#This Row],[Cartella2]],DATI!$K:$K),"")</f>
        <v/>
      </c>
    </row>
    <row r="291" spans="2:15" x14ac:dyDescent="0.45">
      <c r="B291" s="27"/>
      <c r="C291" s="140" t="e">
        <f>+IF(Tabella24[[#This Row],[INS CARTELLA]]="",C290,+VLOOKUP(Tabella24[[#This Row],[INS CARTELLA]],Tabella1[[NUMERO CARTELLA]:[IMPOSTE]],1,0))</f>
        <v>#N/A</v>
      </c>
      <c r="D291" s="1"/>
      <c r="E291" s="15"/>
      <c r="F291" s="16"/>
      <c r="G291" s="14" t="str">
        <f>+IFERROR(+Tabella24[[#This Row],[IMPORTO VERSATO]]/SUMIF(DATI!B:B,Tabella24[[#This Row],[Cartella2]],DATI!M:M)*SUMIF(DATI!B:B,Tabella24[[#This Row],[Cartella2]],DATI!E:E),"")</f>
        <v/>
      </c>
      <c r="H291" s="14" t="str">
        <f>+IFERROR(+Tabella24[[#This Row],[IMPORTO VERSATO]]/SUMIF(DATI!$B:$B,Tabella24[[#This Row],[Cartella2]],DATI!$M:$M)*SUMIF(DATI!$B:$B,Tabella24[[#This Row],[Cartella2]],DATI!$F:$F),"")</f>
        <v/>
      </c>
      <c r="I291" s="19" t="str">
        <f>+IFERROR(+Tabella24[[#This Row],[IMPORTO VERSATO]]/SUMIF(DATI!$B:$B,Tabella24[[#This Row],[Cartella2]],DATI!$M:$M)*SUMIF(DATI!$B:$B,Tabella24[[#This Row],[Cartella2]],DATI!$G:$G),"")</f>
        <v/>
      </c>
      <c r="J291" s="19" t="str">
        <f>+IFERROR(+Tabella24[[#This Row],[IMPORTO VERSATO]]/SUMIF(DATI!$B:$B,Tabella24[[#This Row],[Cartella2]],DATI!$M:$M)*SUMIF(DATI!$B:$B,Tabella24[[#This Row],[Cartella2]],DATI!$H:$H),"")</f>
        <v/>
      </c>
      <c r="K291" s="19" t="str">
        <f>+IFERROR(+Tabella24[[#This Row],[IMPORTO VERSATO]]/SUMIF(DATI!$B:$B,Tabella24[[#This Row],[Cartella2]],DATI!$M:$M)*SUMIF(DATI!$B:$B,Tabella24[[#This Row],[Cartella2]],DATI!$I:$I),"")</f>
        <v/>
      </c>
      <c r="L291" s="19" t="str">
        <f>+IFERROR(+Tabella24[[#This Row],[IMPORTO VERSATO]]/SUMIF(DATI!$B:$B,Tabella24[[#This Row],[Cartella2]],DATI!$M:$M)*SUMIF(DATI!$B:$B,Tabella24[[#This Row],[Cartella2]],DATI!$J:$J),"")</f>
        <v/>
      </c>
      <c r="M291" s="14" t="str">
        <f>+IFERROR(+Tabella24[[#This Row],[IMPORTO VERSATO]]/SUMIF(DATI!$B:$B,Tabella24[[#This Row],[Cartella2]],DATI!$M:$M)*SUMIF(DATI!$B:$B,Tabella24[[#This Row],[Cartella2]],DATI!$L:$L),"")</f>
        <v/>
      </c>
      <c r="N291" s="6" t="str">
        <f>+IF(COUNTIF($C$17:C291,Tabella24[[#This Row],[Cartella2]])=1,"X","")</f>
        <v/>
      </c>
      <c r="O291" s="14" t="str">
        <f>+IFERROR(+Tabella24[[#This Row],[IMPORTO VERSATO]]/SUMIF(DATI!$B:$B,Tabella24[[#This Row],[Cartella2]],DATI!$M:$M)*SUMIF(DATI!$B:$B,Tabella24[[#This Row],[Cartella2]],DATI!$K:$K),"")</f>
        <v/>
      </c>
    </row>
    <row r="292" spans="2:15" x14ac:dyDescent="0.45">
      <c r="B292" s="27"/>
      <c r="C292" s="140" t="e">
        <f>+IF(Tabella24[[#This Row],[INS CARTELLA]]="",C291,+VLOOKUP(Tabella24[[#This Row],[INS CARTELLA]],Tabella1[[NUMERO CARTELLA]:[IMPOSTE]],1,0))</f>
        <v>#N/A</v>
      </c>
      <c r="D292" s="1"/>
      <c r="E292" s="15"/>
      <c r="F292" s="16"/>
      <c r="G292" s="14" t="str">
        <f>+IFERROR(+Tabella24[[#This Row],[IMPORTO VERSATO]]/SUMIF(DATI!B:B,Tabella24[[#This Row],[Cartella2]],DATI!M:M)*SUMIF(DATI!B:B,Tabella24[[#This Row],[Cartella2]],DATI!E:E),"")</f>
        <v/>
      </c>
      <c r="H292" s="14" t="str">
        <f>+IFERROR(+Tabella24[[#This Row],[IMPORTO VERSATO]]/SUMIF(DATI!$B:$B,Tabella24[[#This Row],[Cartella2]],DATI!$M:$M)*SUMIF(DATI!$B:$B,Tabella24[[#This Row],[Cartella2]],DATI!$F:$F),"")</f>
        <v/>
      </c>
      <c r="I292" s="19" t="str">
        <f>+IFERROR(+Tabella24[[#This Row],[IMPORTO VERSATO]]/SUMIF(DATI!$B:$B,Tabella24[[#This Row],[Cartella2]],DATI!$M:$M)*SUMIF(DATI!$B:$B,Tabella24[[#This Row],[Cartella2]],DATI!$G:$G),"")</f>
        <v/>
      </c>
      <c r="J292" s="19" t="str">
        <f>+IFERROR(+Tabella24[[#This Row],[IMPORTO VERSATO]]/SUMIF(DATI!$B:$B,Tabella24[[#This Row],[Cartella2]],DATI!$M:$M)*SUMIF(DATI!$B:$B,Tabella24[[#This Row],[Cartella2]],DATI!$H:$H),"")</f>
        <v/>
      </c>
      <c r="K292" s="19" t="str">
        <f>+IFERROR(+Tabella24[[#This Row],[IMPORTO VERSATO]]/SUMIF(DATI!$B:$B,Tabella24[[#This Row],[Cartella2]],DATI!$M:$M)*SUMIF(DATI!$B:$B,Tabella24[[#This Row],[Cartella2]],DATI!$I:$I),"")</f>
        <v/>
      </c>
      <c r="L292" s="19" t="str">
        <f>+IFERROR(+Tabella24[[#This Row],[IMPORTO VERSATO]]/SUMIF(DATI!$B:$B,Tabella24[[#This Row],[Cartella2]],DATI!$M:$M)*SUMIF(DATI!$B:$B,Tabella24[[#This Row],[Cartella2]],DATI!$J:$J),"")</f>
        <v/>
      </c>
      <c r="M292" s="14" t="str">
        <f>+IFERROR(+Tabella24[[#This Row],[IMPORTO VERSATO]]/SUMIF(DATI!$B:$B,Tabella24[[#This Row],[Cartella2]],DATI!$M:$M)*SUMIF(DATI!$B:$B,Tabella24[[#This Row],[Cartella2]],DATI!$L:$L),"")</f>
        <v/>
      </c>
      <c r="N292" s="6" t="str">
        <f>+IF(COUNTIF($C$17:C292,Tabella24[[#This Row],[Cartella2]])=1,"X","")</f>
        <v/>
      </c>
      <c r="O292" s="14" t="str">
        <f>+IFERROR(+Tabella24[[#This Row],[IMPORTO VERSATO]]/SUMIF(DATI!$B:$B,Tabella24[[#This Row],[Cartella2]],DATI!$M:$M)*SUMIF(DATI!$B:$B,Tabella24[[#This Row],[Cartella2]],DATI!$K:$K),"")</f>
        <v/>
      </c>
    </row>
    <row r="293" spans="2:15" x14ac:dyDescent="0.45">
      <c r="B293" s="27"/>
      <c r="C293" s="140" t="e">
        <f>+IF(Tabella24[[#This Row],[INS CARTELLA]]="",C292,+VLOOKUP(Tabella24[[#This Row],[INS CARTELLA]],Tabella1[[NUMERO CARTELLA]:[IMPOSTE]],1,0))</f>
        <v>#N/A</v>
      </c>
      <c r="D293" s="1"/>
      <c r="E293" s="15"/>
      <c r="F293" s="16"/>
      <c r="G293" s="14" t="str">
        <f>+IFERROR(+Tabella24[[#This Row],[IMPORTO VERSATO]]/SUMIF(DATI!B:B,Tabella24[[#This Row],[Cartella2]],DATI!M:M)*SUMIF(DATI!B:B,Tabella24[[#This Row],[Cartella2]],DATI!E:E),"")</f>
        <v/>
      </c>
      <c r="H293" s="14" t="str">
        <f>+IFERROR(+Tabella24[[#This Row],[IMPORTO VERSATO]]/SUMIF(DATI!$B:$B,Tabella24[[#This Row],[Cartella2]],DATI!$M:$M)*SUMIF(DATI!$B:$B,Tabella24[[#This Row],[Cartella2]],DATI!$F:$F),"")</f>
        <v/>
      </c>
      <c r="I293" s="19" t="str">
        <f>+IFERROR(+Tabella24[[#This Row],[IMPORTO VERSATO]]/SUMIF(DATI!$B:$B,Tabella24[[#This Row],[Cartella2]],DATI!$M:$M)*SUMIF(DATI!$B:$B,Tabella24[[#This Row],[Cartella2]],DATI!$G:$G),"")</f>
        <v/>
      </c>
      <c r="J293" s="19" t="str">
        <f>+IFERROR(+Tabella24[[#This Row],[IMPORTO VERSATO]]/SUMIF(DATI!$B:$B,Tabella24[[#This Row],[Cartella2]],DATI!$M:$M)*SUMIF(DATI!$B:$B,Tabella24[[#This Row],[Cartella2]],DATI!$H:$H),"")</f>
        <v/>
      </c>
      <c r="K293" s="19" t="str">
        <f>+IFERROR(+Tabella24[[#This Row],[IMPORTO VERSATO]]/SUMIF(DATI!$B:$B,Tabella24[[#This Row],[Cartella2]],DATI!$M:$M)*SUMIF(DATI!$B:$B,Tabella24[[#This Row],[Cartella2]],DATI!$I:$I),"")</f>
        <v/>
      </c>
      <c r="L293" s="19" t="str">
        <f>+IFERROR(+Tabella24[[#This Row],[IMPORTO VERSATO]]/SUMIF(DATI!$B:$B,Tabella24[[#This Row],[Cartella2]],DATI!$M:$M)*SUMIF(DATI!$B:$B,Tabella24[[#This Row],[Cartella2]],DATI!$J:$J),"")</f>
        <v/>
      </c>
      <c r="M293" s="14" t="str">
        <f>+IFERROR(+Tabella24[[#This Row],[IMPORTO VERSATO]]/SUMIF(DATI!$B:$B,Tabella24[[#This Row],[Cartella2]],DATI!$M:$M)*SUMIF(DATI!$B:$B,Tabella24[[#This Row],[Cartella2]],DATI!$L:$L),"")</f>
        <v/>
      </c>
      <c r="N293" s="6" t="str">
        <f>+IF(COUNTIF($C$17:C293,Tabella24[[#This Row],[Cartella2]])=1,"X","")</f>
        <v/>
      </c>
      <c r="O293" s="14" t="str">
        <f>+IFERROR(+Tabella24[[#This Row],[IMPORTO VERSATO]]/SUMIF(DATI!$B:$B,Tabella24[[#This Row],[Cartella2]],DATI!$M:$M)*SUMIF(DATI!$B:$B,Tabella24[[#This Row],[Cartella2]],DATI!$K:$K),"")</f>
        <v/>
      </c>
    </row>
    <row r="294" spans="2:15" x14ac:dyDescent="0.45">
      <c r="B294" s="27"/>
      <c r="C294" s="140" t="e">
        <f>+IF(Tabella24[[#This Row],[INS CARTELLA]]="",C293,+VLOOKUP(Tabella24[[#This Row],[INS CARTELLA]],Tabella1[[NUMERO CARTELLA]:[IMPOSTE]],1,0))</f>
        <v>#N/A</v>
      </c>
      <c r="D294" s="1"/>
      <c r="E294" s="15"/>
      <c r="F294" s="16"/>
      <c r="G294" s="14" t="str">
        <f>+IFERROR(+Tabella24[[#This Row],[IMPORTO VERSATO]]/SUMIF(DATI!B:B,Tabella24[[#This Row],[Cartella2]],DATI!M:M)*SUMIF(DATI!B:B,Tabella24[[#This Row],[Cartella2]],DATI!E:E),"")</f>
        <v/>
      </c>
      <c r="H294" s="14" t="str">
        <f>+IFERROR(+Tabella24[[#This Row],[IMPORTO VERSATO]]/SUMIF(DATI!$B:$B,Tabella24[[#This Row],[Cartella2]],DATI!$M:$M)*SUMIF(DATI!$B:$B,Tabella24[[#This Row],[Cartella2]],DATI!$F:$F),"")</f>
        <v/>
      </c>
      <c r="I294" s="19" t="str">
        <f>+IFERROR(+Tabella24[[#This Row],[IMPORTO VERSATO]]/SUMIF(DATI!$B:$B,Tabella24[[#This Row],[Cartella2]],DATI!$M:$M)*SUMIF(DATI!$B:$B,Tabella24[[#This Row],[Cartella2]],DATI!$G:$G),"")</f>
        <v/>
      </c>
      <c r="J294" s="19" t="str">
        <f>+IFERROR(+Tabella24[[#This Row],[IMPORTO VERSATO]]/SUMIF(DATI!$B:$B,Tabella24[[#This Row],[Cartella2]],DATI!$M:$M)*SUMIF(DATI!$B:$B,Tabella24[[#This Row],[Cartella2]],DATI!$H:$H),"")</f>
        <v/>
      </c>
      <c r="K294" s="19" t="str">
        <f>+IFERROR(+Tabella24[[#This Row],[IMPORTO VERSATO]]/SUMIF(DATI!$B:$B,Tabella24[[#This Row],[Cartella2]],DATI!$M:$M)*SUMIF(DATI!$B:$B,Tabella24[[#This Row],[Cartella2]],DATI!$I:$I),"")</f>
        <v/>
      </c>
      <c r="L294" s="19" t="str">
        <f>+IFERROR(+Tabella24[[#This Row],[IMPORTO VERSATO]]/SUMIF(DATI!$B:$B,Tabella24[[#This Row],[Cartella2]],DATI!$M:$M)*SUMIF(DATI!$B:$B,Tabella24[[#This Row],[Cartella2]],DATI!$J:$J),"")</f>
        <v/>
      </c>
      <c r="M294" s="14" t="str">
        <f>+IFERROR(+Tabella24[[#This Row],[IMPORTO VERSATO]]/SUMIF(DATI!$B:$B,Tabella24[[#This Row],[Cartella2]],DATI!$M:$M)*SUMIF(DATI!$B:$B,Tabella24[[#This Row],[Cartella2]],DATI!$L:$L),"")</f>
        <v/>
      </c>
      <c r="N294" s="6" t="str">
        <f>+IF(COUNTIF($C$17:C294,Tabella24[[#This Row],[Cartella2]])=1,"X","")</f>
        <v/>
      </c>
      <c r="O294" s="14" t="str">
        <f>+IFERROR(+Tabella24[[#This Row],[IMPORTO VERSATO]]/SUMIF(DATI!$B:$B,Tabella24[[#This Row],[Cartella2]],DATI!$M:$M)*SUMIF(DATI!$B:$B,Tabella24[[#This Row],[Cartella2]],DATI!$K:$K),"")</f>
        <v/>
      </c>
    </row>
    <row r="295" spans="2:15" x14ac:dyDescent="0.45">
      <c r="B295" s="27"/>
      <c r="C295" s="140" t="e">
        <f>+IF(Tabella24[[#This Row],[INS CARTELLA]]="",C294,+VLOOKUP(Tabella24[[#This Row],[INS CARTELLA]],Tabella1[[NUMERO CARTELLA]:[IMPOSTE]],1,0))</f>
        <v>#N/A</v>
      </c>
      <c r="D295" s="1"/>
      <c r="E295" s="15"/>
      <c r="F295" s="16"/>
      <c r="G295" s="14" t="str">
        <f>+IFERROR(+Tabella24[[#This Row],[IMPORTO VERSATO]]/SUMIF(DATI!B:B,Tabella24[[#This Row],[Cartella2]],DATI!M:M)*SUMIF(DATI!B:B,Tabella24[[#This Row],[Cartella2]],DATI!E:E),"")</f>
        <v/>
      </c>
      <c r="H295" s="14" t="str">
        <f>+IFERROR(+Tabella24[[#This Row],[IMPORTO VERSATO]]/SUMIF(DATI!$B:$B,Tabella24[[#This Row],[Cartella2]],DATI!$M:$M)*SUMIF(DATI!$B:$B,Tabella24[[#This Row],[Cartella2]],DATI!$F:$F),"")</f>
        <v/>
      </c>
      <c r="I295" s="19" t="str">
        <f>+IFERROR(+Tabella24[[#This Row],[IMPORTO VERSATO]]/SUMIF(DATI!$B:$B,Tabella24[[#This Row],[Cartella2]],DATI!$M:$M)*SUMIF(DATI!$B:$B,Tabella24[[#This Row],[Cartella2]],DATI!$G:$G),"")</f>
        <v/>
      </c>
      <c r="J295" s="19" t="str">
        <f>+IFERROR(+Tabella24[[#This Row],[IMPORTO VERSATO]]/SUMIF(DATI!$B:$B,Tabella24[[#This Row],[Cartella2]],DATI!$M:$M)*SUMIF(DATI!$B:$B,Tabella24[[#This Row],[Cartella2]],DATI!$H:$H),"")</f>
        <v/>
      </c>
      <c r="K295" s="19" t="str">
        <f>+IFERROR(+Tabella24[[#This Row],[IMPORTO VERSATO]]/SUMIF(DATI!$B:$B,Tabella24[[#This Row],[Cartella2]],DATI!$M:$M)*SUMIF(DATI!$B:$B,Tabella24[[#This Row],[Cartella2]],DATI!$I:$I),"")</f>
        <v/>
      </c>
      <c r="L295" s="19" t="str">
        <f>+IFERROR(+Tabella24[[#This Row],[IMPORTO VERSATO]]/SUMIF(DATI!$B:$B,Tabella24[[#This Row],[Cartella2]],DATI!$M:$M)*SUMIF(DATI!$B:$B,Tabella24[[#This Row],[Cartella2]],DATI!$J:$J),"")</f>
        <v/>
      </c>
      <c r="M295" s="14" t="str">
        <f>+IFERROR(+Tabella24[[#This Row],[IMPORTO VERSATO]]/SUMIF(DATI!$B:$B,Tabella24[[#This Row],[Cartella2]],DATI!$M:$M)*SUMIF(DATI!$B:$B,Tabella24[[#This Row],[Cartella2]],DATI!$L:$L),"")</f>
        <v/>
      </c>
      <c r="N295" s="6" t="str">
        <f>+IF(COUNTIF($C$17:C295,Tabella24[[#This Row],[Cartella2]])=1,"X","")</f>
        <v/>
      </c>
      <c r="O295" s="14" t="str">
        <f>+IFERROR(+Tabella24[[#This Row],[IMPORTO VERSATO]]/SUMIF(DATI!$B:$B,Tabella24[[#This Row],[Cartella2]],DATI!$M:$M)*SUMIF(DATI!$B:$B,Tabella24[[#This Row],[Cartella2]],DATI!$K:$K),"")</f>
        <v/>
      </c>
    </row>
    <row r="296" spans="2:15" x14ac:dyDescent="0.45">
      <c r="B296" s="27"/>
      <c r="C296" s="140" t="e">
        <f>+IF(Tabella24[[#This Row],[INS CARTELLA]]="",C295,+VLOOKUP(Tabella24[[#This Row],[INS CARTELLA]],Tabella1[[NUMERO CARTELLA]:[IMPOSTE]],1,0))</f>
        <v>#N/A</v>
      </c>
      <c r="D296" s="1"/>
      <c r="E296" s="15"/>
      <c r="F296" s="16"/>
      <c r="G296" s="14" t="str">
        <f>+IFERROR(+Tabella24[[#This Row],[IMPORTO VERSATO]]/SUMIF(DATI!B:B,Tabella24[[#This Row],[Cartella2]],DATI!M:M)*SUMIF(DATI!B:B,Tabella24[[#This Row],[Cartella2]],DATI!E:E),"")</f>
        <v/>
      </c>
      <c r="H296" s="14" t="str">
        <f>+IFERROR(+Tabella24[[#This Row],[IMPORTO VERSATO]]/SUMIF(DATI!$B:$B,Tabella24[[#This Row],[Cartella2]],DATI!$M:$M)*SUMIF(DATI!$B:$B,Tabella24[[#This Row],[Cartella2]],DATI!$F:$F),"")</f>
        <v/>
      </c>
      <c r="I296" s="19" t="str">
        <f>+IFERROR(+Tabella24[[#This Row],[IMPORTO VERSATO]]/SUMIF(DATI!$B:$B,Tabella24[[#This Row],[Cartella2]],DATI!$M:$M)*SUMIF(DATI!$B:$B,Tabella24[[#This Row],[Cartella2]],DATI!$G:$G),"")</f>
        <v/>
      </c>
      <c r="J296" s="19" t="str">
        <f>+IFERROR(+Tabella24[[#This Row],[IMPORTO VERSATO]]/SUMIF(DATI!$B:$B,Tabella24[[#This Row],[Cartella2]],DATI!$M:$M)*SUMIF(DATI!$B:$B,Tabella24[[#This Row],[Cartella2]],DATI!$H:$H),"")</f>
        <v/>
      </c>
      <c r="K296" s="19" t="str">
        <f>+IFERROR(+Tabella24[[#This Row],[IMPORTO VERSATO]]/SUMIF(DATI!$B:$B,Tabella24[[#This Row],[Cartella2]],DATI!$M:$M)*SUMIF(DATI!$B:$B,Tabella24[[#This Row],[Cartella2]],DATI!$I:$I),"")</f>
        <v/>
      </c>
      <c r="L296" s="19" t="str">
        <f>+IFERROR(+Tabella24[[#This Row],[IMPORTO VERSATO]]/SUMIF(DATI!$B:$B,Tabella24[[#This Row],[Cartella2]],DATI!$M:$M)*SUMIF(DATI!$B:$B,Tabella24[[#This Row],[Cartella2]],DATI!$J:$J),"")</f>
        <v/>
      </c>
      <c r="M296" s="14" t="str">
        <f>+IFERROR(+Tabella24[[#This Row],[IMPORTO VERSATO]]/SUMIF(DATI!$B:$B,Tabella24[[#This Row],[Cartella2]],DATI!$M:$M)*SUMIF(DATI!$B:$B,Tabella24[[#This Row],[Cartella2]],DATI!$L:$L),"")</f>
        <v/>
      </c>
      <c r="N296" s="6" t="str">
        <f>+IF(COUNTIF($C$17:C296,Tabella24[[#This Row],[Cartella2]])=1,"X","")</f>
        <v/>
      </c>
      <c r="O296" s="14" t="str">
        <f>+IFERROR(+Tabella24[[#This Row],[IMPORTO VERSATO]]/SUMIF(DATI!$B:$B,Tabella24[[#This Row],[Cartella2]],DATI!$M:$M)*SUMIF(DATI!$B:$B,Tabella24[[#This Row],[Cartella2]],DATI!$K:$K),"")</f>
        <v/>
      </c>
    </row>
    <row r="297" spans="2:15" x14ac:dyDescent="0.45">
      <c r="B297" s="27"/>
      <c r="C297" s="140" t="e">
        <f>+IF(Tabella24[[#This Row],[INS CARTELLA]]="",C296,+VLOOKUP(Tabella24[[#This Row],[INS CARTELLA]],Tabella1[[NUMERO CARTELLA]:[IMPOSTE]],1,0))</f>
        <v>#N/A</v>
      </c>
      <c r="D297" s="1"/>
      <c r="E297" s="15"/>
      <c r="F297" s="16"/>
      <c r="G297" s="14" t="str">
        <f>+IFERROR(+Tabella24[[#This Row],[IMPORTO VERSATO]]/SUMIF(DATI!B:B,Tabella24[[#This Row],[Cartella2]],DATI!M:M)*SUMIF(DATI!B:B,Tabella24[[#This Row],[Cartella2]],DATI!E:E),"")</f>
        <v/>
      </c>
      <c r="H297" s="14" t="str">
        <f>+IFERROR(+Tabella24[[#This Row],[IMPORTO VERSATO]]/SUMIF(DATI!$B:$B,Tabella24[[#This Row],[Cartella2]],DATI!$M:$M)*SUMIF(DATI!$B:$B,Tabella24[[#This Row],[Cartella2]],DATI!$F:$F),"")</f>
        <v/>
      </c>
      <c r="I297" s="19" t="str">
        <f>+IFERROR(+Tabella24[[#This Row],[IMPORTO VERSATO]]/SUMIF(DATI!$B:$B,Tabella24[[#This Row],[Cartella2]],DATI!$M:$M)*SUMIF(DATI!$B:$B,Tabella24[[#This Row],[Cartella2]],DATI!$G:$G),"")</f>
        <v/>
      </c>
      <c r="J297" s="19" t="str">
        <f>+IFERROR(+Tabella24[[#This Row],[IMPORTO VERSATO]]/SUMIF(DATI!$B:$B,Tabella24[[#This Row],[Cartella2]],DATI!$M:$M)*SUMIF(DATI!$B:$B,Tabella24[[#This Row],[Cartella2]],DATI!$H:$H),"")</f>
        <v/>
      </c>
      <c r="K297" s="19" t="str">
        <f>+IFERROR(+Tabella24[[#This Row],[IMPORTO VERSATO]]/SUMIF(DATI!$B:$B,Tabella24[[#This Row],[Cartella2]],DATI!$M:$M)*SUMIF(DATI!$B:$B,Tabella24[[#This Row],[Cartella2]],DATI!$I:$I),"")</f>
        <v/>
      </c>
      <c r="L297" s="19" t="str">
        <f>+IFERROR(+Tabella24[[#This Row],[IMPORTO VERSATO]]/SUMIF(DATI!$B:$B,Tabella24[[#This Row],[Cartella2]],DATI!$M:$M)*SUMIF(DATI!$B:$B,Tabella24[[#This Row],[Cartella2]],DATI!$J:$J),"")</f>
        <v/>
      </c>
      <c r="M297" s="14" t="str">
        <f>+IFERROR(+Tabella24[[#This Row],[IMPORTO VERSATO]]/SUMIF(DATI!$B:$B,Tabella24[[#This Row],[Cartella2]],DATI!$M:$M)*SUMIF(DATI!$B:$B,Tabella24[[#This Row],[Cartella2]],DATI!$L:$L),"")</f>
        <v/>
      </c>
      <c r="N297" s="6" t="str">
        <f>+IF(COUNTIF($C$17:C297,Tabella24[[#This Row],[Cartella2]])=1,"X","")</f>
        <v/>
      </c>
      <c r="O297" s="14" t="str">
        <f>+IFERROR(+Tabella24[[#This Row],[IMPORTO VERSATO]]/SUMIF(DATI!$B:$B,Tabella24[[#This Row],[Cartella2]],DATI!$M:$M)*SUMIF(DATI!$B:$B,Tabella24[[#This Row],[Cartella2]],DATI!$K:$K),"")</f>
        <v/>
      </c>
    </row>
    <row r="298" spans="2:15" x14ac:dyDescent="0.45">
      <c r="B298" s="27"/>
      <c r="C298" s="140" t="e">
        <f>+IF(Tabella24[[#This Row],[INS CARTELLA]]="",C297,+VLOOKUP(Tabella24[[#This Row],[INS CARTELLA]],Tabella1[[NUMERO CARTELLA]:[IMPOSTE]],1,0))</f>
        <v>#N/A</v>
      </c>
      <c r="D298" s="1"/>
      <c r="E298" s="15"/>
      <c r="F298" s="16"/>
      <c r="G298" s="14" t="str">
        <f>+IFERROR(+Tabella24[[#This Row],[IMPORTO VERSATO]]/SUMIF(DATI!B:B,Tabella24[[#This Row],[Cartella2]],DATI!M:M)*SUMIF(DATI!B:B,Tabella24[[#This Row],[Cartella2]],DATI!E:E),"")</f>
        <v/>
      </c>
      <c r="H298" s="14" t="str">
        <f>+IFERROR(+Tabella24[[#This Row],[IMPORTO VERSATO]]/SUMIF(DATI!$B:$B,Tabella24[[#This Row],[Cartella2]],DATI!$M:$M)*SUMIF(DATI!$B:$B,Tabella24[[#This Row],[Cartella2]],DATI!$F:$F),"")</f>
        <v/>
      </c>
      <c r="I298" s="19" t="str">
        <f>+IFERROR(+Tabella24[[#This Row],[IMPORTO VERSATO]]/SUMIF(DATI!$B:$B,Tabella24[[#This Row],[Cartella2]],DATI!$M:$M)*SUMIF(DATI!$B:$B,Tabella24[[#This Row],[Cartella2]],DATI!$G:$G),"")</f>
        <v/>
      </c>
      <c r="J298" s="19" t="str">
        <f>+IFERROR(+Tabella24[[#This Row],[IMPORTO VERSATO]]/SUMIF(DATI!$B:$B,Tabella24[[#This Row],[Cartella2]],DATI!$M:$M)*SUMIF(DATI!$B:$B,Tabella24[[#This Row],[Cartella2]],DATI!$H:$H),"")</f>
        <v/>
      </c>
      <c r="K298" s="19" t="str">
        <f>+IFERROR(+Tabella24[[#This Row],[IMPORTO VERSATO]]/SUMIF(DATI!$B:$B,Tabella24[[#This Row],[Cartella2]],DATI!$M:$M)*SUMIF(DATI!$B:$B,Tabella24[[#This Row],[Cartella2]],DATI!$I:$I),"")</f>
        <v/>
      </c>
      <c r="L298" s="19" t="str">
        <f>+IFERROR(+Tabella24[[#This Row],[IMPORTO VERSATO]]/SUMIF(DATI!$B:$B,Tabella24[[#This Row],[Cartella2]],DATI!$M:$M)*SUMIF(DATI!$B:$B,Tabella24[[#This Row],[Cartella2]],DATI!$J:$J),"")</f>
        <v/>
      </c>
      <c r="M298" s="14" t="str">
        <f>+IFERROR(+Tabella24[[#This Row],[IMPORTO VERSATO]]/SUMIF(DATI!$B:$B,Tabella24[[#This Row],[Cartella2]],DATI!$M:$M)*SUMIF(DATI!$B:$B,Tabella24[[#This Row],[Cartella2]],DATI!$L:$L),"")</f>
        <v/>
      </c>
      <c r="N298" s="6" t="str">
        <f>+IF(COUNTIF($C$17:C298,Tabella24[[#This Row],[Cartella2]])=1,"X","")</f>
        <v/>
      </c>
      <c r="O298" s="14" t="str">
        <f>+IFERROR(+Tabella24[[#This Row],[IMPORTO VERSATO]]/SUMIF(DATI!$B:$B,Tabella24[[#This Row],[Cartella2]],DATI!$M:$M)*SUMIF(DATI!$B:$B,Tabella24[[#This Row],[Cartella2]],DATI!$K:$K),"")</f>
        <v/>
      </c>
    </row>
    <row r="299" spans="2:15" x14ac:dyDescent="0.45">
      <c r="B299" s="27"/>
      <c r="C299" s="140" t="e">
        <f>+IF(Tabella24[[#This Row],[INS CARTELLA]]="",C298,+VLOOKUP(Tabella24[[#This Row],[INS CARTELLA]],Tabella1[[NUMERO CARTELLA]:[IMPOSTE]],1,0))</f>
        <v>#N/A</v>
      </c>
      <c r="D299" s="1"/>
      <c r="E299" s="15"/>
      <c r="F299" s="16"/>
      <c r="G299" s="14" t="str">
        <f>+IFERROR(+Tabella24[[#This Row],[IMPORTO VERSATO]]/SUMIF(DATI!B:B,Tabella24[[#This Row],[Cartella2]],DATI!M:M)*SUMIF(DATI!B:B,Tabella24[[#This Row],[Cartella2]],DATI!E:E),"")</f>
        <v/>
      </c>
      <c r="H299" s="14" t="str">
        <f>+IFERROR(+Tabella24[[#This Row],[IMPORTO VERSATO]]/SUMIF(DATI!$B:$B,Tabella24[[#This Row],[Cartella2]],DATI!$M:$M)*SUMIF(DATI!$B:$B,Tabella24[[#This Row],[Cartella2]],DATI!$F:$F),"")</f>
        <v/>
      </c>
      <c r="I299" s="19" t="str">
        <f>+IFERROR(+Tabella24[[#This Row],[IMPORTO VERSATO]]/SUMIF(DATI!$B:$B,Tabella24[[#This Row],[Cartella2]],DATI!$M:$M)*SUMIF(DATI!$B:$B,Tabella24[[#This Row],[Cartella2]],DATI!$G:$G),"")</f>
        <v/>
      </c>
      <c r="J299" s="19" t="str">
        <f>+IFERROR(+Tabella24[[#This Row],[IMPORTO VERSATO]]/SUMIF(DATI!$B:$B,Tabella24[[#This Row],[Cartella2]],DATI!$M:$M)*SUMIF(DATI!$B:$B,Tabella24[[#This Row],[Cartella2]],DATI!$H:$H),"")</f>
        <v/>
      </c>
      <c r="K299" s="19" t="str">
        <f>+IFERROR(+Tabella24[[#This Row],[IMPORTO VERSATO]]/SUMIF(DATI!$B:$B,Tabella24[[#This Row],[Cartella2]],DATI!$M:$M)*SUMIF(DATI!$B:$B,Tabella24[[#This Row],[Cartella2]],DATI!$I:$I),"")</f>
        <v/>
      </c>
      <c r="L299" s="19" t="str">
        <f>+IFERROR(+Tabella24[[#This Row],[IMPORTO VERSATO]]/SUMIF(DATI!$B:$B,Tabella24[[#This Row],[Cartella2]],DATI!$M:$M)*SUMIF(DATI!$B:$B,Tabella24[[#This Row],[Cartella2]],DATI!$J:$J),"")</f>
        <v/>
      </c>
      <c r="M299" s="14" t="str">
        <f>+IFERROR(+Tabella24[[#This Row],[IMPORTO VERSATO]]/SUMIF(DATI!$B:$B,Tabella24[[#This Row],[Cartella2]],DATI!$M:$M)*SUMIF(DATI!$B:$B,Tabella24[[#This Row],[Cartella2]],DATI!$L:$L),"")</f>
        <v/>
      </c>
      <c r="N299" s="6" t="str">
        <f>+IF(COUNTIF($C$17:C299,Tabella24[[#This Row],[Cartella2]])=1,"X","")</f>
        <v/>
      </c>
      <c r="O299" s="14" t="str">
        <f>+IFERROR(+Tabella24[[#This Row],[IMPORTO VERSATO]]/SUMIF(DATI!$B:$B,Tabella24[[#This Row],[Cartella2]],DATI!$M:$M)*SUMIF(DATI!$B:$B,Tabella24[[#This Row],[Cartella2]],DATI!$K:$K),"")</f>
        <v/>
      </c>
    </row>
    <row r="300" spans="2:15" x14ac:dyDescent="0.45">
      <c r="B300" s="27"/>
      <c r="C300" s="140" t="e">
        <f>+IF(Tabella24[[#This Row],[INS CARTELLA]]="",C299,+VLOOKUP(Tabella24[[#This Row],[INS CARTELLA]],Tabella1[[NUMERO CARTELLA]:[IMPOSTE]],1,0))</f>
        <v>#N/A</v>
      </c>
      <c r="D300" s="1"/>
      <c r="E300" s="15"/>
      <c r="F300" s="16"/>
      <c r="G300" s="14" t="str">
        <f>+IFERROR(+Tabella24[[#This Row],[IMPORTO VERSATO]]/SUMIF(DATI!B:B,Tabella24[[#This Row],[Cartella2]],DATI!M:M)*SUMIF(DATI!B:B,Tabella24[[#This Row],[Cartella2]],DATI!E:E),"")</f>
        <v/>
      </c>
      <c r="H300" s="14" t="str">
        <f>+IFERROR(+Tabella24[[#This Row],[IMPORTO VERSATO]]/SUMIF(DATI!$B:$B,Tabella24[[#This Row],[Cartella2]],DATI!$M:$M)*SUMIF(DATI!$B:$B,Tabella24[[#This Row],[Cartella2]],DATI!$F:$F),"")</f>
        <v/>
      </c>
      <c r="I300" s="19" t="str">
        <f>+IFERROR(+Tabella24[[#This Row],[IMPORTO VERSATO]]/SUMIF(DATI!$B:$B,Tabella24[[#This Row],[Cartella2]],DATI!$M:$M)*SUMIF(DATI!$B:$B,Tabella24[[#This Row],[Cartella2]],DATI!$G:$G),"")</f>
        <v/>
      </c>
      <c r="J300" s="19" t="str">
        <f>+IFERROR(+Tabella24[[#This Row],[IMPORTO VERSATO]]/SUMIF(DATI!$B:$B,Tabella24[[#This Row],[Cartella2]],DATI!$M:$M)*SUMIF(DATI!$B:$B,Tabella24[[#This Row],[Cartella2]],DATI!$H:$H),"")</f>
        <v/>
      </c>
      <c r="K300" s="19" t="str">
        <f>+IFERROR(+Tabella24[[#This Row],[IMPORTO VERSATO]]/SUMIF(DATI!$B:$B,Tabella24[[#This Row],[Cartella2]],DATI!$M:$M)*SUMIF(DATI!$B:$B,Tabella24[[#This Row],[Cartella2]],DATI!$I:$I),"")</f>
        <v/>
      </c>
      <c r="L300" s="19" t="str">
        <f>+IFERROR(+Tabella24[[#This Row],[IMPORTO VERSATO]]/SUMIF(DATI!$B:$B,Tabella24[[#This Row],[Cartella2]],DATI!$M:$M)*SUMIF(DATI!$B:$B,Tabella24[[#This Row],[Cartella2]],DATI!$J:$J),"")</f>
        <v/>
      </c>
      <c r="M300" s="14" t="str">
        <f>+IFERROR(+Tabella24[[#This Row],[IMPORTO VERSATO]]/SUMIF(DATI!$B:$B,Tabella24[[#This Row],[Cartella2]],DATI!$M:$M)*SUMIF(DATI!$B:$B,Tabella24[[#This Row],[Cartella2]],DATI!$L:$L),"")</f>
        <v/>
      </c>
      <c r="N300" s="6" t="str">
        <f>+IF(COUNTIF($C$17:C300,Tabella24[[#This Row],[Cartella2]])=1,"X","")</f>
        <v/>
      </c>
      <c r="O300" s="14" t="str">
        <f>+IFERROR(+Tabella24[[#This Row],[IMPORTO VERSATO]]/SUMIF(DATI!$B:$B,Tabella24[[#This Row],[Cartella2]],DATI!$M:$M)*SUMIF(DATI!$B:$B,Tabella24[[#This Row],[Cartella2]],DATI!$K:$K),"")</f>
        <v/>
      </c>
    </row>
    <row r="301" spans="2:15" x14ac:dyDescent="0.45">
      <c r="B301" s="27"/>
      <c r="C301" s="140" t="e">
        <f>+IF(Tabella24[[#This Row],[INS CARTELLA]]="",C300,+VLOOKUP(Tabella24[[#This Row],[INS CARTELLA]],Tabella1[[NUMERO CARTELLA]:[IMPOSTE]],1,0))</f>
        <v>#N/A</v>
      </c>
      <c r="D301" s="1"/>
      <c r="E301" s="15"/>
      <c r="F301" s="16"/>
      <c r="G301" s="14" t="str">
        <f>+IFERROR(+Tabella24[[#This Row],[IMPORTO VERSATO]]/SUMIF(DATI!B:B,Tabella24[[#This Row],[Cartella2]],DATI!M:M)*SUMIF(DATI!B:B,Tabella24[[#This Row],[Cartella2]],DATI!E:E),"")</f>
        <v/>
      </c>
      <c r="H301" s="14" t="str">
        <f>+IFERROR(+Tabella24[[#This Row],[IMPORTO VERSATO]]/SUMIF(DATI!$B:$B,Tabella24[[#This Row],[Cartella2]],DATI!$M:$M)*SUMIF(DATI!$B:$B,Tabella24[[#This Row],[Cartella2]],DATI!$F:$F),"")</f>
        <v/>
      </c>
      <c r="I301" s="19" t="str">
        <f>+IFERROR(+Tabella24[[#This Row],[IMPORTO VERSATO]]/SUMIF(DATI!$B:$B,Tabella24[[#This Row],[Cartella2]],DATI!$M:$M)*SUMIF(DATI!$B:$B,Tabella24[[#This Row],[Cartella2]],DATI!$G:$G),"")</f>
        <v/>
      </c>
      <c r="J301" s="19" t="str">
        <f>+IFERROR(+Tabella24[[#This Row],[IMPORTO VERSATO]]/SUMIF(DATI!$B:$B,Tabella24[[#This Row],[Cartella2]],DATI!$M:$M)*SUMIF(DATI!$B:$B,Tabella24[[#This Row],[Cartella2]],DATI!$H:$H),"")</f>
        <v/>
      </c>
      <c r="K301" s="19" t="str">
        <f>+IFERROR(+Tabella24[[#This Row],[IMPORTO VERSATO]]/SUMIF(DATI!$B:$B,Tabella24[[#This Row],[Cartella2]],DATI!$M:$M)*SUMIF(DATI!$B:$B,Tabella24[[#This Row],[Cartella2]],DATI!$I:$I),"")</f>
        <v/>
      </c>
      <c r="L301" s="19" t="str">
        <f>+IFERROR(+Tabella24[[#This Row],[IMPORTO VERSATO]]/SUMIF(DATI!$B:$B,Tabella24[[#This Row],[Cartella2]],DATI!$M:$M)*SUMIF(DATI!$B:$B,Tabella24[[#This Row],[Cartella2]],DATI!$J:$J),"")</f>
        <v/>
      </c>
      <c r="M301" s="14" t="str">
        <f>+IFERROR(+Tabella24[[#This Row],[IMPORTO VERSATO]]/SUMIF(DATI!$B:$B,Tabella24[[#This Row],[Cartella2]],DATI!$M:$M)*SUMIF(DATI!$B:$B,Tabella24[[#This Row],[Cartella2]],DATI!$L:$L),"")</f>
        <v/>
      </c>
      <c r="N301" s="6" t="str">
        <f>+IF(COUNTIF($C$17:C301,Tabella24[[#This Row],[Cartella2]])=1,"X","")</f>
        <v/>
      </c>
      <c r="O301" s="14" t="str">
        <f>+IFERROR(+Tabella24[[#This Row],[IMPORTO VERSATO]]/SUMIF(DATI!$B:$B,Tabella24[[#This Row],[Cartella2]],DATI!$M:$M)*SUMIF(DATI!$B:$B,Tabella24[[#This Row],[Cartella2]],DATI!$K:$K),"")</f>
        <v/>
      </c>
    </row>
    <row r="302" spans="2:15" x14ac:dyDescent="0.45">
      <c r="B302" s="27"/>
      <c r="C302" s="140" t="e">
        <f>+IF(Tabella24[[#This Row],[INS CARTELLA]]="",C301,+VLOOKUP(Tabella24[[#This Row],[INS CARTELLA]],Tabella1[[NUMERO CARTELLA]:[IMPOSTE]],1,0))</f>
        <v>#N/A</v>
      </c>
      <c r="D302" s="1"/>
      <c r="E302" s="15"/>
      <c r="F302" s="16"/>
      <c r="G302" s="14" t="str">
        <f>+IFERROR(+Tabella24[[#This Row],[IMPORTO VERSATO]]/SUMIF(DATI!B:B,Tabella24[[#This Row],[Cartella2]],DATI!M:M)*SUMIF(DATI!B:B,Tabella24[[#This Row],[Cartella2]],DATI!E:E),"")</f>
        <v/>
      </c>
      <c r="H302" s="14" t="str">
        <f>+IFERROR(+Tabella24[[#This Row],[IMPORTO VERSATO]]/SUMIF(DATI!$B:$B,Tabella24[[#This Row],[Cartella2]],DATI!$M:$M)*SUMIF(DATI!$B:$B,Tabella24[[#This Row],[Cartella2]],DATI!$F:$F),"")</f>
        <v/>
      </c>
      <c r="I302" s="19" t="str">
        <f>+IFERROR(+Tabella24[[#This Row],[IMPORTO VERSATO]]/SUMIF(DATI!$B:$B,Tabella24[[#This Row],[Cartella2]],DATI!$M:$M)*SUMIF(DATI!$B:$B,Tabella24[[#This Row],[Cartella2]],DATI!$G:$G),"")</f>
        <v/>
      </c>
      <c r="J302" s="19" t="str">
        <f>+IFERROR(+Tabella24[[#This Row],[IMPORTO VERSATO]]/SUMIF(DATI!$B:$B,Tabella24[[#This Row],[Cartella2]],DATI!$M:$M)*SUMIF(DATI!$B:$B,Tabella24[[#This Row],[Cartella2]],DATI!$H:$H),"")</f>
        <v/>
      </c>
      <c r="K302" s="19" t="str">
        <f>+IFERROR(+Tabella24[[#This Row],[IMPORTO VERSATO]]/SUMIF(DATI!$B:$B,Tabella24[[#This Row],[Cartella2]],DATI!$M:$M)*SUMIF(DATI!$B:$B,Tabella24[[#This Row],[Cartella2]],DATI!$I:$I),"")</f>
        <v/>
      </c>
      <c r="L302" s="19" t="str">
        <f>+IFERROR(+Tabella24[[#This Row],[IMPORTO VERSATO]]/SUMIF(DATI!$B:$B,Tabella24[[#This Row],[Cartella2]],DATI!$M:$M)*SUMIF(DATI!$B:$B,Tabella24[[#This Row],[Cartella2]],DATI!$J:$J),"")</f>
        <v/>
      </c>
      <c r="M302" s="14" t="str">
        <f>+IFERROR(+Tabella24[[#This Row],[IMPORTO VERSATO]]/SUMIF(DATI!$B:$B,Tabella24[[#This Row],[Cartella2]],DATI!$M:$M)*SUMIF(DATI!$B:$B,Tabella24[[#This Row],[Cartella2]],DATI!$L:$L),"")</f>
        <v/>
      </c>
      <c r="N302" s="6" t="str">
        <f>+IF(COUNTIF($C$17:C302,Tabella24[[#This Row],[Cartella2]])=1,"X","")</f>
        <v/>
      </c>
      <c r="O302" s="14" t="str">
        <f>+IFERROR(+Tabella24[[#This Row],[IMPORTO VERSATO]]/SUMIF(DATI!$B:$B,Tabella24[[#This Row],[Cartella2]],DATI!$M:$M)*SUMIF(DATI!$B:$B,Tabella24[[#This Row],[Cartella2]],DATI!$K:$K),"")</f>
        <v/>
      </c>
    </row>
    <row r="303" spans="2:15" x14ac:dyDescent="0.45">
      <c r="B303" s="27"/>
      <c r="C303" s="140" t="e">
        <f>+IF(Tabella24[[#This Row],[INS CARTELLA]]="",C302,+VLOOKUP(Tabella24[[#This Row],[INS CARTELLA]],Tabella1[[NUMERO CARTELLA]:[IMPOSTE]],1,0))</f>
        <v>#N/A</v>
      </c>
      <c r="D303" s="1"/>
      <c r="E303" s="15"/>
      <c r="F303" s="16"/>
      <c r="G303" s="14" t="str">
        <f>+IFERROR(+Tabella24[[#This Row],[IMPORTO VERSATO]]/SUMIF(DATI!B:B,Tabella24[[#This Row],[Cartella2]],DATI!M:M)*SUMIF(DATI!B:B,Tabella24[[#This Row],[Cartella2]],DATI!E:E),"")</f>
        <v/>
      </c>
      <c r="H303" s="14" t="str">
        <f>+IFERROR(+Tabella24[[#This Row],[IMPORTO VERSATO]]/SUMIF(DATI!$B:$B,Tabella24[[#This Row],[Cartella2]],DATI!$M:$M)*SUMIF(DATI!$B:$B,Tabella24[[#This Row],[Cartella2]],DATI!$F:$F),"")</f>
        <v/>
      </c>
      <c r="I303" s="19" t="str">
        <f>+IFERROR(+Tabella24[[#This Row],[IMPORTO VERSATO]]/SUMIF(DATI!$B:$B,Tabella24[[#This Row],[Cartella2]],DATI!$M:$M)*SUMIF(DATI!$B:$B,Tabella24[[#This Row],[Cartella2]],DATI!$G:$G),"")</f>
        <v/>
      </c>
      <c r="J303" s="19" t="str">
        <f>+IFERROR(+Tabella24[[#This Row],[IMPORTO VERSATO]]/SUMIF(DATI!$B:$B,Tabella24[[#This Row],[Cartella2]],DATI!$M:$M)*SUMIF(DATI!$B:$B,Tabella24[[#This Row],[Cartella2]],DATI!$H:$H),"")</f>
        <v/>
      </c>
      <c r="K303" s="19" t="str">
        <f>+IFERROR(+Tabella24[[#This Row],[IMPORTO VERSATO]]/SUMIF(DATI!$B:$B,Tabella24[[#This Row],[Cartella2]],DATI!$M:$M)*SUMIF(DATI!$B:$B,Tabella24[[#This Row],[Cartella2]],DATI!$I:$I),"")</f>
        <v/>
      </c>
      <c r="L303" s="19" t="str">
        <f>+IFERROR(+Tabella24[[#This Row],[IMPORTO VERSATO]]/SUMIF(DATI!$B:$B,Tabella24[[#This Row],[Cartella2]],DATI!$M:$M)*SUMIF(DATI!$B:$B,Tabella24[[#This Row],[Cartella2]],DATI!$J:$J),"")</f>
        <v/>
      </c>
      <c r="M303" s="14" t="str">
        <f>+IFERROR(+Tabella24[[#This Row],[IMPORTO VERSATO]]/SUMIF(DATI!$B:$B,Tabella24[[#This Row],[Cartella2]],DATI!$M:$M)*SUMIF(DATI!$B:$B,Tabella24[[#This Row],[Cartella2]],DATI!$L:$L),"")</f>
        <v/>
      </c>
      <c r="N303" s="6" t="str">
        <f>+IF(COUNTIF($C$17:C303,Tabella24[[#This Row],[Cartella2]])=1,"X","")</f>
        <v/>
      </c>
      <c r="O303" s="14" t="str">
        <f>+IFERROR(+Tabella24[[#This Row],[IMPORTO VERSATO]]/SUMIF(DATI!$B:$B,Tabella24[[#This Row],[Cartella2]],DATI!$M:$M)*SUMIF(DATI!$B:$B,Tabella24[[#This Row],[Cartella2]],DATI!$K:$K),"")</f>
        <v/>
      </c>
    </row>
    <row r="304" spans="2:15" x14ac:dyDescent="0.45">
      <c r="B304" s="27"/>
      <c r="C304" s="140" t="e">
        <f>+IF(Tabella24[[#This Row],[INS CARTELLA]]="",C303,+VLOOKUP(Tabella24[[#This Row],[INS CARTELLA]],Tabella1[[NUMERO CARTELLA]:[IMPOSTE]],1,0))</f>
        <v>#N/A</v>
      </c>
      <c r="D304" s="1"/>
      <c r="E304" s="15"/>
      <c r="F304" s="16"/>
      <c r="G304" s="14" t="str">
        <f>+IFERROR(+Tabella24[[#This Row],[IMPORTO VERSATO]]/SUMIF(DATI!B:B,Tabella24[[#This Row],[Cartella2]],DATI!M:M)*SUMIF(DATI!B:B,Tabella24[[#This Row],[Cartella2]],DATI!E:E),"")</f>
        <v/>
      </c>
      <c r="H304" s="14" t="str">
        <f>+IFERROR(+Tabella24[[#This Row],[IMPORTO VERSATO]]/SUMIF(DATI!$B:$B,Tabella24[[#This Row],[Cartella2]],DATI!$M:$M)*SUMIF(DATI!$B:$B,Tabella24[[#This Row],[Cartella2]],DATI!$F:$F),"")</f>
        <v/>
      </c>
      <c r="I304" s="19" t="str">
        <f>+IFERROR(+Tabella24[[#This Row],[IMPORTO VERSATO]]/SUMIF(DATI!$B:$B,Tabella24[[#This Row],[Cartella2]],DATI!$M:$M)*SUMIF(DATI!$B:$B,Tabella24[[#This Row],[Cartella2]],DATI!$G:$G),"")</f>
        <v/>
      </c>
      <c r="J304" s="19" t="str">
        <f>+IFERROR(+Tabella24[[#This Row],[IMPORTO VERSATO]]/SUMIF(DATI!$B:$B,Tabella24[[#This Row],[Cartella2]],DATI!$M:$M)*SUMIF(DATI!$B:$B,Tabella24[[#This Row],[Cartella2]],DATI!$H:$H),"")</f>
        <v/>
      </c>
      <c r="K304" s="19" t="str">
        <f>+IFERROR(+Tabella24[[#This Row],[IMPORTO VERSATO]]/SUMIF(DATI!$B:$B,Tabella24[[#This Row],[Cartella2]],DATI!$M:$M)*SUMIF(DATI!$B:$B,Tabella24[[#This Row],[Cartella2]],DATI!$I:$I),"")</f>
        <v/>
      </c>
      <c r="L304" s="19" t="str">
        <f>+IFERROR(+Tabella24[[#This Row],[IMPORTO VERSATO]]/SUMIF(DATI!$B:$B,Tabella24[[#This Row],[Cartella2]],DATI!$M:$M)*SUMIF(DATI!$B:$B,Tabella24[[#This Row],[Cartella2]],DATI!$J:$J),"")</f>
        <v/>
      </c>
      <c r="M304" s="14" t="str">
        <f>+IFERROR(+Tabella24[[#This Row],[IMPORTO VERSATO]]/SUMIF(DATI!$B:$B,Tabella24[[#This Row],[Cartella2]],DATI!$M:$M)*SUMIF(DATI!$B:$B,Tabella24[[#This Row],[Cartella2]],DATI!$L:$L),"")</f>
        <v/>
      </c>
      <c r="N304" s="6" t="str">
        <f>+IF(COUNTIF($C$17:C304,Tabella24[[#This Row],[Cartella2]])=1,"X","")</f>
        <v/>
      </c>
      <c r="O304" s="14" t="str">
        <f>+IFERROR(+Tabella24[[#This Row],[IMPORTO VERSATO]]/SUMIF(DATI!$B:$B,Tabella24[[#This Row],[Cartella2]],DATI!$M:$M)*SUMIF(DATI!$B:$B,Tabella24[[#This Row],[Cartella2]],DATI!$K:$K),"")</f>
        <v/>
      </c>
    </row>
    <row r="305" spans="2:15" x14ac:dyDescent="0.45">
      <c r="B305" s="27"/>
      <c r="C305" s="140" t="e">
        <f>+IF(Tabella24[[#This Row],[INS CARTELLA]]="",C304,+VLOOKUP(Tabella24[[#This Row],[INS CARTELLA]],Tabella1[[NUMERO CARTELLA]:[IMPOSTE]],1,0))</f>
        <v>#N/A</v>
      </c>
      <c r="D305" s="1"/>
      <c r="E305" s="15"/>
      <c r="F305" s="16"/>
      <c r="G305" s="14" t="str">
        <f>+IFERROR(+Tabella24[[#This Row],[IMPORTO VERSATO]]/SUMIF(DATI!B:B,Tabella24[[#This Row],[Cartella2]],DATI!M:M)*SUMIF(DATI!B:B,Tabella24[[#This Row],[Cartella2]],DATI!E:E),"")</f>
        <v/>
      </c>
      <c r="H305" s="14" t="str">
        <f>+IFERROR(+Tabella24[[#This Row],[IMPORTO VERSATO]]/SUMIF(DATI!$B:$B,Tabella24[[#This Row],[Cartella2]],DATI!$M:$M)*SUMIF(DATI!$B:$B,Tabella24[[#This Row],[Cartella2]],DATI!$F:$F),"")</f>
        <v/>
      </c>
      <c r="I305" s="19" t="str">
        <f>+IFERROR(+Tabella24[[#This Row],[IMPORTO VERSATO]]/SUMIF(DATI!$B:$B,Tabella24[[#This Row],[Cartella2]],DATI!$M:$M)*SUMIF(DATI!$B:$B,Tabella24[[#This Row],[Cartella2]],DATI!$G:$G),"")</f>
        <v/>
      </c>
      <c r="J305" s="19" t="str">
        <f>+IFERROR(+Tabella24[[#This Row],[IMPORTO VERSATO]]/SUMIF(DATI!$B:$B,Tabella24[[#This Row],[Cartella2]],DATI!$M:$M)*SUMIF(DATI!$B:$B,Tabella24[[#This Row],[Cartella2]],DATI!$H:$H),"")</f>
        <v/>
      </c>
      <c r="K305" s="19" t="str">
        <f>+IFERROR(+Tabella24[[#This Row],[IMPORTO VERSATO]]/SUMIF(DATI!$B:$B,Tabella24[[#This Row],[Cartella2]],DATI!$M:$M)*SUMIF(DATI!$B:$B,Tabella24[[#This Row],[Cartella2]],DATI!$I:$I),"")</f>
        <v/>
      </c>
      <c r="L305" s="19" t="str">
        <f>+IFERROR(+Tabella24[[#This Row],[IMPORTO VERSATO]]/SUMIF(DATI!$B:$B,Tabella24[[#This Row],[Cartella2]],DATI!$M:$M)*SUMIF(DATI!$B:$B,Tabella24[[#This Row],[Cartella2]],DATI!$J:$J),"")</f>
        <v/>
      </c>
      <c r="M305" s="14" t="str">
        <f>+IFERROR(+Tabella24[[#This Row],[IMPORTO VERSATO]]/SUMIF(DATI!$B:$B,Tabella24[[#This Row],[Cartella2]],DATI!$M:$M)*SUMIF(DATI!$B:$B,Tabella24[[#This Row],[Cartella2]],DATI!$L:$L),"")</f>
        <v/>
      </c>
      <c r="N305" s="6" t="str">
        <f>+IF(COUNTIF($C$17:C305,Tabella24[[#This Row],[Cartella2]])=1,"X","")</f>
        <v/>
      </c>
      <c r="O305" s="14" t="str">
        <f>+IFERROR(+Tabella24[[#This Row],[IMPORTO VERSATO]]/SUMIF(DATI!$B:$B,Tabella24[[#This Row],[Cartella2]],DATI!$M:$M)*SUMIF(DATI!$B:$B,Tabella24[[#This Row],[Cartella2]],DATI!$K:$K),"")</f>
        <v/>
      </c>
    </row>
    <row r="306" spans="2:15" x14ac:dyDescent="0.45">
      <c r="B306" s="27"/>
      <c r="C306" s="140" t="e">
        <f>+IF(Tabella24[[#This Row],[INS CARTELLA]]="",C305,+VLOOKUP(Tabella24[[#This Row],[INS CARTELLA]],Tabella1[[NUMERO CARTELLA]:[IMPOSTE]],1,0))</f>
        <v>#N/A</v>
      </c>
      <c r="D306" s="1"/>
      <c r="E306" s="15"/>
      <c r="F306" s="16"/>
      <c r="G306" s="14" t="str">
        <f>+IFERROR(+Tabella24[[#This Row],[IMPORTO VERSATO]]/SUMIF(DATI!B:B,Tabella24[[#This Row],[Cartella2]],DATI!M:M)*SUMIF(DATI!B:B,Tabella24[[#This Row],[Cartella2]],DATI!E:E),"")</f>
        <v/>
      </c>
      <c r="H306" s="14" t="str">
        <f>+IFERROR(+Tabella24[[#This Row],[IMPORTO VERSATO]]/SUMIF(DATI!$B:$B,Tabella24[[#This Row],[Cartella2]],DATI!$M:$M)*SUMIF(DATI!$B:$B,Tabella24[[#This Row],[Cartella2]],DATI!$F:$F),"")</f>
        <v/>
      </c>
      <c r="I306" s="19" t="str">
        <f>+IFERROR(+Tabella24[[#This Row],[IMPORTO VERSATO]]/SUMIF(DATI!$B:$B,Tabella24[[#This Row],[Cartella2]],DATI!$M:$M)*SUMIF(DATI!$B:$B,Tabella24[[#This Row],[Cartella2]],DATI!$G:$G),"")</f>
        <v/>
      </c>
      <c r="J306" s="19" t="str">
        <f>+IFERROR(+Tabella24[[#This Row],[IMPORTO VERSATO]]/SUMIF(DATI!$B:$B,Tabella24[[#This Row],[Cartella2]],DATI!$M:$M)*SUMIF(DATI!$B:$B,Tabella24[[#This Row],[Cartella2]],DATI!$H:$H),"")</f>
        <v/>
      </c>
      <c r="K306" s="19" t="str">
        <f>+IFERROR(+Tabella24[[#This Row],[IMPORTO VERSATO]]/SUMIF(DATI!$B:$B,Tabella24[[#This Row],[Cartella2]],DATI!$M:$M)*SUMIF(DATI!$B:$B,Tabella24[[#This Row],[Cartella2]],DATI!$I:$I),"")</f>
        <v/>
      </c>
      <c r="L306" s="19" t="str">
        <f>+IFERROR(+Tabella24[[#This Row],[IMPORTO VERSATO]]/SUMIF(DATI!$B:$B,Tabella24[[#This Row],[Cartella2]],DATI!$M:$M)*SUMIF(DATI!$B:$B,Tabella24[[#This Row],[Cartella2]],DATI!$J:$J),"")</f>
        <v/>
      </c>
      <c r="M306" s="14" t="str">
        <f>+IFERROR(+Tabella24[[#This Row],[IMPORTO VERSATO]]/SUMIF(DATI!$B:$B,Tabella24[[#This Row],[Cartella2]],DATI!$M:$M)*SUMIF(DATI!$B:$B,Tabella24[[#This Row],[Cartella2]],DATI!$L:$L),"")</f>
        <v/>
      </c>
      <c r="N306" s="6" t="str">
        <f>+IF(COUNTIF($C$17:C306,Tabella24[[#This Row],[Cartella2]])=1,"X","")</f>
        <v/>
      </c>
      <c r="O306" s="14" t="str">
        <f>+IFERROR(+Tabella24[[#This Row],[IMPORTO VERSATO]]/SUMIF(DATI!$B:$B,Tabella24[[#This Row],[Cartella2]],DATI!$M:$M)*SUMIF(DATI!$B:$B,Tabella24[[#This Row],[Cartella2]],DATI!$K:$K),"")</f>
        <v/>
      </c>
    </row>
    <row r="307" spans="2:15" x14ac:dyDescent="0.45">
      <c r="B307" s="27"/>
      <c r="C307" s="140" t="e">
        <f>+IF(Tabella24[[#This Row],[INS CARTELLA]]="",C306,+VLOOKUP(Tabella24[[#This Row],[INS CARTELLA]],Tabella1[[NUMERO CARTELLA]:[IMPOSTE]],1,0))</f>
        <v>#N/A</v>
      </c>
      <c r="D307" s="1"/>
      <c r="E307" s="15"/>
      <c r="F307" s="16"/>
      <c r="G307" s="14" t="str">
        <f>+IFERROR(+Tabella24[[#This Row],[IMPORTO VERSATO]]/SUMIF(DATI!B:B,Tabella24[[#This Row],[Cartella2]],DATI!M:M)*SUMIF(DATI!B:B,Tabella24[[#This Row],[Cartella2]],DATI!E:E),"")</f>
        <v/>
      </c>
      <c r="H307" s="14" t="str">
        <f>+IFERROR(+Tabella24[[#This Row],[IMPORTO VERSATO]]/SUMIF(DATI!$B:$B,Tabella24[[#This Row],[Cartella2]],DATI!$M:$M)*SUMIF(DATI!$B:$B,Tabella24[[#This Row],[Cartella2]],DATI!$F:$F),"")</f>
        <v/>
      </c>
      <c r="I307" s="19" t="str">
        <f>+IFERROR(+Tabella24[[#This Row],[IMPORTO VERSATO]]/SUMIF(DATI!$B:$B,Tabella24[[#This Row],[Cartella2]],DATI!$M:$M)*SUMIF(DATI!$B:$B,Tabella24[[#This Row],[Cartella2]],DATI!$G:$G),"")</f>
        <v/>
      </c>
      <c r="J307" s="19" t="str">
        <f>+IFERROR(+Tabella24[[#This Row],[IMPORTO VERSATO]]/SUMIF(DATI!$B:$B,Tabella24[[#This Row],[Cartella2]],DATI!$M:$M)*SUMIF(DATI!$B:$B,Tabella24[[#This Row],[Cartella2]],DATI!$H:$H),"")</f>
        <v/>
      </c>
      <c r="K307" s="19" t="str">
        <f>+IFERROR(+Tabella24[[#This Row],[IMPORTO VERSATO]]/SUMIF(DATI!$B:$B,Tabella24[[#This Row],[Cartella2]],DATI!$M:$M)*SUMIF(DATI!$B:$B,Tabella24[[#This Row],[Cartella2]],DATI!$I:$I),"")</f>
        <v/>
      </c>
      <c r="L307" s="19" t="str">
        <f>+IFERROR(+Tabella24[[#This Row],[IMPORTO VERSATO]]/SUMIF(DATI!$B:$B,Tabella24[[#This Row],[Cartella2]],DATI!$M:$M)*SUMIF(DATI!$B:$B,Tabella24[[#This Row],[Cartella2]],DATI!$J:$J),"")</f>
        <v/>
      </c>
      <c r="M307" s="14" t="str">
        <f>+IFERROR(+Tabella24[[#This Row],[IMPORTO VERSATO]]/SUMIF(DATI!$B:$B,Tabella24[[#This Row],[Cartella2]],DATI!$M:$M)*SUMIF(DATI!$B:$B,Tabella24[[#This Row],[Cartella2]],DATI!$L:$L),"")</f>
        <v/>
      </c>
      <c r="N307" s="6" t="str">
        <f>+IF(COUNTIF($C$17:C307,Tabella24[[#This Row],[Cartella2]])=1,"X","")</f>
        <v/>
      </c>
      <c r="O307" s="14" t="str">
        <f>+IFERROR(+Tabella24[[#This Row],[IMPORTO VERSATO]]/SUMIF(DATI!$B:$B,Tabella24[[#This Row],[Cartella2]],DATI!$M:$M)*SUMIF(DATI!$B:$B,Tabella24[[#This Row],[Cartella2]],DATI!$K:$K),"")</f>
        <v/>
      </c>
    </row>
    <row r="308" spans="2:15" x14ac:dyDescent="0.45">
      <c r="B308" s="27"/>
      <c r="C308" s="140" t="e">
        <f>+IF(Tabella24[[#This Row],[INS CARTELLA]]="",C307,+VLOOKUP(Tabella24[[#This Row],[INS CARTELLA]],Tabella1[[NUMERO CARTELLA]:[IMPOSTE]],1,0))</f>
        <v>#N/A</v>
      </c>
      <c r="D308" s="1"/>
      <c r="E308" s="15"/>
      <c r="F308" s="16"/>
      <c r="G308" s="14" t="str">
        <f>+IFERROR(+Tabella24[[#This Row],[IMPORTO VERSATO]]/SUMIF(DATI!B:B,Tabella24[[#This Row],[Cartella2]],DATI!M:M)*SUMIF(DATI!B:B,Tabella24[[#This Row],[Cartella2]],DATI!E:E),"")</f>
        <v/>
      </c>
      <c r="H308" s="14" t="str">
        <f>+IFERROR(+Tabella24[[#This Row],[IMPORTO VERSATO]]/SUMIF(DATI!$B:$B,Tabella24[[#This Row],[Cartella2]],DATI!$M:$M)*SUMIF(DATI!$B:$B,Tabella24[[#This Row],[Cartella2]],DATI!$F:$F),"")</f>
        <v/>
      </c>
      <c r="I308" s="19" t="str">
        <f>+IFERROR(+Tabella24[[#This Row],[IMPORTO VERSATO]]/SUMIF(DATI!$B:$B,Tabella24[[#This Row],[Cartella2]],DATI!$M:$M)*SUMIF(DATI!$B:$B,Tabella24[[#This Row],[Cartella2]],DATI!$G:$G),"")</f>
        <v/>
      </c>
      <c r="J308" s="19" t="str">
        <f>+IFERROR(+Tabella24[[#This Row],[IMPORTO VERSATO]]/SUMIF(DATI!$B:$B,Tabella24[[#This Row],[Cartella2]],DATI!$M:$M)*SUMIF(DATI!$B:$B,Tabella24[[#This Row],[Cartella2]],DATI!$H:$H),"")</f>
        <v/>
      </c>
      <c r="K308" s="19" t="str">
        <f>+IFERROR(+Tabella24[[#This Row],[IMPORTO VERSATO]]/SUMIF(DATI!$B:$B,Tabella24[[#This Row],[Cartella2]],DATI!$M:$M)*SUMIF(DATI!$B:$B,Tabella24[[#This Row],[Cartella2]],DATI!$I:$I),"")</f>
        <v/>
      </c>
      <c r="L308" s="19" t="str">
        <f>+IFERROR(+Tabella24[[#This Row],[IMPORTO VERSATO]]/SUMIF(DATI!$B:$B,Tabella24[[#This Row],[Cartella2]],DATI!$M:$M)*SUMIF(DATI!$B:$B,Tabella24[[#This Row],[Cartella2]],DATI!$J:$J),"")</f>
        <v/>
      </c>
      <c r="M308" s="14" t="str">
        <f>+IFERROR(+Tabella24[[#This Row],[IMPORTO VERSATO]]/SUMIF(DATI!$B:$B,Tabella24[[#This Row],[Cartella2]],DATI!$M:$M)*SUMIF(DATI!$B:$B,Tabella24[[#This Row],[Cartella2]],DATI!$L:$L),"")</f>
        <v/>
      </c>
      <c r="N308" s="6" t="str">
        <f>+IF(COUNTIF($C$17:C308,Tabella24[[#This Row],[Cartella2]])=1,"X","")</f>
        <v/>
      </c>
      <c r="O308" s="14" t="str">
        <f>+IFERROR(+Tabella24[[#This Row],[IMPORTO VERSATO]]/SUMIF(DATI!$B:$B,Tabella24[[#This Row],[Cartella2]],DATI!$M:$M)*SUMIF(DATI!$B:$B,Tabella24[[#This Row],[Cartella2]],DATI!$K:$K),"")</f>
        <v/>
      </c>
    </row>
    <row r="309" spans="2:15" x14ac:dyDescent="0.45">
      <c r="B309" s="27"/>
      <c r="C309" s="140" t="e">
        <f>+IF(Tabella24[[#This Row],[INS CARTELLA]]="",C308,+VLOOKUP(Tabella24[[#This Row],[INS CARTELLA]],Tabella1[[NUMERO CARTELLA]:[IMPOSTE]],1,0))</f>
        <v>#N/A</v>
      </c>
      <c r="D309" s="1"/>
      <c r="E309" s="15"/>
      <c r="F309" s="16"/>
      <c r="G309" s="14" t="str">
        <f>+IFERROR(+Tabella24[[#This Row],[IMPORTO VERSATO]]/SUMIF(DATI!B:B,Tabella24[[#This Row],[Cartella2]],DATI!M:M)*SUMIF(DATI!B:B,Tabella24[[#This Row],[Cartella2]],DATI!E:E),"")</f>
        <v/>
      </c>
      <c r="H309" s="14" t="str">
        <f>+IFERROR(+Tabella24[[#This Row],[IMPORTO VERSATO]]/SUMIF(DATI!$B:$B,Tabella24[[#This Row],[Cartella2]],DATI!$M:$M)*SUMIF(DATI!$B:$B,Tabella24[[#This Row],[Cartella2]],DATI!$F:$F),"")</f>
        <v/>
      </c>
      <c r="I309" s="19" t="str">
        <f>+IFERROR(+Tabella24[[#This Row],[IMPORTO VERSATO]]/SUMIF(DATI!$B:$B,Tabella24[[#This Row],[Cartella2]],DATI!$M:$M)*SUMIF(DATI!$B:$B,Tabella24[[#This Row],[Cartella2]],DATI!$G:$G),"")</f>
        <v/>
      </c>
      <c r="J309" s="19" t="str">
        <f>+IFERROR(+Tabella24[[#This Row],[IMPORTO VERSATO]]/SUMIF(DATI!$B:$B,Tabella24[[#This Row],[Cartella2]],DATI!$M:$M)*SUMIF(DATI!$B:$B,Tabella24[[#This Row],[Cartella2]],DATI!$H:$H),"")</f>
        <v/>
      </c>
      <c r="K309" s="19" t="str">
        <f>+IFERROR(+Tabella24[[#This Row],[IMPORTO VERSATO]]/SUMIF(DATI!$B:$B,Tabella24[[#This Row],[Cartella2]],DATI!$M:$M)*SUMIF(DATI!$B:$B,Tabella24[[#This Row],[Cartella2]],DATI!$I:$I),"")</f>
        <v/>
      </c>
      <c r="L309" s="19" t="str">
        <f>+IFERROR(+Tabella24[[#This Row],[IMPORTO VERSATO]]/SUMIF(DATI!$B:$B,Tabella24[[#This Row],[Cartella2]],DATI!$M:$M)*SUMIF(DATI!$B:$B,Tabella24[[#This Row],[Cartella2]],DATI!$J:$J),"")</f>
        <v/>
      </c>
      <c r="M309" s="14" t="str">
        <f>+IFERROR(+Tabella24[[#This Row],[IMPORTO VERSATO]]/SUMIF(DATI!$B:$B,Tabella24[[#This Row],[Cartella2]],DATI!$M:$M)*SUMIF(DATI!$B:$B,Tabella24[[#This Row],[Cartella2]],DATI!$L:$L),"")</f>
        <v/>
      </c>
      <c r="N309" s="6" t="str">
        <f>+IF(COUNTIF($C$17:C309,Tabella24[[#This Row],[Cartella2]])=1,"X","")</f>
        <v/>
      </c>
      <c r="O309" s="14" t="str">
        <f>+IFERROR(+Tabella24[[#This Row],[IMPORTO VERSATO]]/SUMIF(DATI!$B:$B,Tabella24[[#This Row],[Cartella2]],DATI!$M:$M)*SUMIF(DATI!$B:$B,Tabella24[[#This Row],[Cartella2]],DATI!$K:$K),"")</f>
        <v/>
      </c>
    </row>
    <row r="310" spans="2:15" x14ac:dyDescent="0.45">
      <c r="B310" s="27"/>
      <c r="C310" s="140" t="e">
        <f>+IF(Tabella24[[#This Row],[INS CARTELLA]]="",C309,+VLOOKUP(Tabella24[[#This Row],[INS CARTELLA]],Tabella1[[NUMERO CARTELLA]:[IMPOSTE]],1,0))</f>
        <v>#N/A</v>
      </c>
      <c r="D310" s="1"/>
      <c r="E310" s="15"/>
      <c r="F310" s="16"/>
      <c r="G310" s="14" t="str">
        <f>+IFERROR(+Tabella24[[#This Row],[IMPORTO VERSATO]]/SUMIF(DATI!B:B,Tabella24[[#This Row],[Cartella2]],DATI!M:M)*SUMIF(DATI!B:B,Tabella24[[#This Row],[Cartella2]],DATI!E:E),"")</f>
        <v/>
      </c>
      <c r="H310" s="14" t="str">
        <f>+IFERROR(+Tabella24[[#This Row],[IMPORTO VERSATO]]/SUMIF(DATI!$B:$B,Tabella24[[#This Row],[Cartella2]],DATI!$M:$M)*SUMIF(DATI!$B:$B,Tabella24[[#This Row],[Cartella2]],DATI!$F:$F),"")</f>
        <v/>
      </c>
      <c r="I310" s="19" t="str">
        <f>+IFERROR(+Tabella24[[#This Row],[IMPORTO VERSATO]]/SUMIF(DATI!$B:$B,Tabella24[[#This Row],[Cartella2]],DATI!$M:$M)*SUMIF(DATI!$B:$B,Tabella24[[#This Row],[Cartella2]],DATI!$G:$G),"")</f>
        <v/>
      </c>
      <c r="J310" s="19" t="str">
        <f>+IFERROR(+Tabella24[[#This Row],[IMPORTO VERSATO]]/SUMIF(DATI!$B:$B,Tabella24[[#This Row],[Cartella2]],DATI!$M:$M)*SUMIF(DATI!$B:$B,Tabella24[[#This Row],[Cartella2]],DATI!$H:$H),"")</f>
        <v/>
      </c>
      <c r="K310" s="19" t="str">
        <f>+IFERROR(+Tabella24[[#This Row],[IMPORTO VERSATO]]/SUMIF(DATI!$B:$B,Tabella24[[#This Row],[Cartella2]],DATI!$M:$M)*SUMIF(DATI!$B:$B,Tabella24[[#This Row],[Cartella2]],DATI!$I:$I),"")</f>
        <v/>
      </c>
      <c r="L310" s="19" t="str">
        <f>+IFERROR(+Tabella24[[#This Row],[IMPORTO VERSATO]]/SUMIF(DATI!$B:$B,Tabella24[[#This Row],[Cartella2]],DATI!$M:$M)*SUMIF(DATI!$B:$B,Tabella24[[#This Row],[Cartella2]],DATI!$J:$J),"")</f>
        <v/>
      </c>
      <c r="M310" s="14" t="str">
        <f>+IFERROR(+Tabella24[[#This Row],[IMPORTO VERSATO]]/SUMIF(DATI!$B:$B,Tabella24[[#This Row],[Cartella2]],DATI!$M:$M)*SUMIF(DATI!$B:$B,Tabella24[[#This Row],[Cartella2]],DATI!$L:$L),"")</f>
        <v/>
      </c>
      <c r="N310" s="6" t="str">
        <f>+IF(COUNTIF($C$17:C310,Tabella24[[#This Row],[Cartella2]])=1,"X","")</f>
        <v/>
      </c>
      <c r="O310" s="14" t="str">
        <f>+IFERROR(+Tabella24[[#This Row],[IMPORTO VERSATO]]/SUMIF(DATI!$B:$B,Tabella24[[#This Row],[Cartella2]],DATI!$M:$M)*SUMIF(DATI!$B:$B,Tabella24[[#This Row],[Cartella2]],DATI!$K:$K),"")</f>
        <v/>
      </c>
    </row>
    <row r="311" spans="2:15" x14ac:dyDescent="0.45">
      <c r="B311" s="27"/>
      <c r="C311" s="140" t="e">
        <f>+IF(Tabella24[[#This Row],[INS CARTELLA]]="",C310,+VLOOKUP(Tabella24[[#This Row],[INS CARTELLA]],Tabella1[[NUMERO CARTELLA]:[IMPOSTE]],1,0))</f>
        <v>#N/A</v>
      </c>
      <c r="D311" s="1"/>
      <c r="E311" s="15"/>
      <c r="F311" s="16"/>
      <c r="G311" s="14" t="str">
        <f>+IFERROR(+Tabella24[[#This Row],[IMPORTO VERSATO]]/SUMIF(DATI!B:B,Tabella24[[#This Row],[Cartella2]],DATI!M:M)*SUMIF(DATI!B:B,Tabella24[[#This Row],[Cartella2]],DATI!E:E),"")</f>
        <v/>
      </c>
      <c r="H311" s="14" t="str">
        <f>+IFERROR(+Tabella24[[#This Row],[IMPORTO VERSATO]]/SUMIF(DATI!$B:$B,Tabella24[[#This Row],[Cartella2]],DATI!$M:$M)*SUMIF(DATI!$B:$B,Tabella24[[#This Row],[Cartella2]],DATI!$F:$F),"")</f>
        <v/>
      </c>
      <c r="I311" s="19" t="str">
        <f>+IFERROR(+Tabella24[[#This Row],[IMPORTO VERSATO]]/SUMIF(DATI!$B:$B,Tabella24[[#This Row],[Cartella2]],DATI!$M:$M)*SUMIF(DATI!$B:$B,Tabella24[[#This Row],[Cartella2]],DATI!$G:$G),"")</f>
        <v/>
      </c>
      <c r="J311" s="19" t="str">
        <f>+IFERROR(+Tabella24[[#This Row],[IMPORTO VERSATO]]/SUMIF(DATI!$B:$B,Tabella24[[#This Row],[Cartella2]],DATI!$M:$M)*SUMIF(DATI!$B:$B,Tabella24[[#This Row],[Cartella2]],DATI!$H:$H),"")</f>
        <v/>
      </c>
      <c r="K311" s="19" t="str">
        <f>+IFERROR(+Tabella24[[#This Row],[IMPORTO VERSATO]]/SUMIF(DATI!$B:$B,Tabella24[[#This Row],[Cartella2]],DATI!$M:$M)*SUMIF(DATI!$B:$B,Tabella24[[#This Row],[Cartella2]],DATI!$I:$I),"")</f>
        <v/>
      </c>
      <c r="L311" s="19" t="str">
        <f>+IFERROR(+Tabella24[[#This Row],[IMPORTO VERSATO]]/SUMIF(DATI!$B:$B,Tabella24[[#This Row],[Cartella2]],DATI!$M:$M)*SUMIF(DATI!$B:$B,Tabella24[[#This Row],[Cartella2]],DATI!$J:$J),"")</f>
        <v/>
      </c>
      <c r="M311" s="14" t="str">
        <f>+IFERROR(+Tabella24[[#This Row],[IMPORTO VERSATO]]/SUMIF(DATI!$B:$B,Tabella24[[#This Row],[Cartella2]],DATI!$M:$M)*SUMIF(DATI!$B:$B,Tabella24[[#This Row],[Cartella2]],DATI!$L:$L),"")</f>
        <v/>
      </c>
      <c r="N311" s="6" t="str">
        <f>+IF(COUNTIF($C$17:C311,Tabella24[[#This Row],[Cartella2]])=1,"X","")</f>
        <v/>
      </c>
      <c r="O311" s="14" t="str">
        <f>+IFERROR(+Tabella24[[#This Row],[IMPORTO VERSATO]]/SUMIF(DATI!$B:$B,Tabella24[[#This Row],[Cartella2]],DATI!$M:$M)*SUMIF(DATI!$B:$B,Tabella24[[#This Row],[Cartella2]],DATI!$K:$K),"")</f>
        <v/>
      </c>
    </row>
    <row r="312" spans="2:15" x14ac:dyDescent="0.45">
      <c r="B312" s="27"/>
      <c r="C312" s="140" t="e">
        <f>+IF(Tabella24[[#This Row],[INS CARTELLA]]="",C311,+VLOOKUP(Tabella24[[#This Row],[INS CARTELLA]],Tabella1[[NUMERO CARTELLA]:[IMPOSTE]],1,0))</f>
        <v>#N/A</v>
      </c>
      <c r="D312" s="1"/>
      <c r="E312" s="15"/>
      <c r="F312" s="16"/>
      <c r="G312" s="14" t="str">
        <f>+IFERROR(+Tabella24[[#This Row],[IMPORTO VERSATO]]/SUMIF(DATI!B:B,Tabella24[[#This Row],[Cartella2]],DATI!M:M)*SUMIF(DATI!B:B,Tabella24[[#This Row],[Cartella2]],DATI!E:E),"")</f>
        <v/>
      </c>
      <c r="H312" s="14" t="str">
        <f>+IFERROR(+Tabella24[[#This Row],[IMPORTO VERSATO]]/SUMIF(DATI!$B:$B,Tabella24[[#This Row],[Cartella2]],DATI!$M:$M)*SUMIF(DATI!$B:$B,Tabella24[[#This Row],[Cartella2]],DATI!$F:$F),"")</f>
        <v/>
      </c>
      <c r="I312" s="19" t="str">
        <f>+IFERROR(+Tabella24[[#This Row],[IMPORTO VERSATO]]/SUMIF(DATI!$B:$B,Tabella24[[#This Row],[Cartella2]],DATI!$M:$M)*SUMIF(DATI!$B:$B,Tabella24[[#This Row],[Cartella2]],DATI!$G:$G),"")</f>
        <v/>
      </c>
      <c r="J312" s="19" t="str">
        <f>+IFERROR(+Tabella24[[#This Row],[IMPORTO VERSATO]]/SUMIF(DATI!$B:$B,Tabella24[[#This Row],[Cartella2]],DATI!$M:$M)*SUMIF(DATI!$B:$B,Tabella24[[#This Row],[Cartella2]],DATI!$H:$H),"")</f>
        <v/>
      </c>
      <c r="K312" s="19" t="str">
        <f>+IFERROR(+Tabella24[[#This Row],[IMPORTO VERSATO]]/SUMIF(DATI!$B:$B,Tabella24[[#This Row],[Cartella2]],DATI!$M:$M)*SUMIF(DATI!$B:$B,Tabella24[[#This Row],[Cartella2]],DATI!$I:$I),"")</f>
        <v/>
      </c>
      <c r="L312" s="19" t="str">
        <f>+IFERROR(+Tabella24[[#This Row],[IMPORTO VERSATO]]/SUMIF(DATI!$B:$B,Tabella24[[#This Row],[Cartella2]],DATI!$M:$M)*SUMIF(DATI!$B:$B,Tabella24[[#This Row],[Cartella2]],DATI!$J:$J),"")</f>
        <v/>
      </c>
      <c r="M312" s="14" t="str">
        <f>+IFERROR(+Tabella24[[#This Row],[IMPORTO VERSATO]]/SUMIF(DATI!$B:$B,Tabella24[[#This Row],[Cartella2]],DATI!$M:$M)*SUMIF(DATI!$B:$B,Tabella24[[#This Row],[Cartella2]],DATI!$L:$L),"")</f>
        <v/>
      </c>
      <c r="N312" s="6" t="str">
        <f>+IF(COUNTIF($C$17:C312,Tabella24[[#This Row],[Cartella2]])=1,"X","")</f>
        <v/>
      </c>
      <c r="O312" s="14" t="str">
        <f>+IFERROR(+Tabella24[[#This Row],[IMPORTO VERSATO]]/SUMIF(DATI!$B:$B,Tabella24[[#This Row],[Cartella2]],DATI!$M:$M)*SUMIF(DATI!$B:$B,Tabella24[[#This Row],[Cartella2]],DATI!$K:$K),"")</f>
        <v/>
      </c>
    </row>
    <row r="313" spans="2:15" x14ac:dyDescent="0.45">
      <c r="B313" s="27"/>
      <c r="C313" s="140" t="e">
        <f>+IF(Tabella24[[#This Row],[INS CARTELLA]]="",C312,+VLOOKUP(Tabella24[[#This Row],[INS CARTELLA]],Tabella1[[NUMERO CARTELLA]:[IMPOSTE]],1,0))</f>
        <v>#N/A</v>
      </c>
      <c r="D313" s="1"/>
      <c r="E313" s="15"/>
      <c r="F313" s="16"/>
      <c r="G313" s="14" t="str">
        <f>+IFERROR(+Tabella24[[#This Row],[IMPORTO VERSATO]]/SUMIF(DATI!B:B,Tabella24[[#This Row],[Cartella2]],DATI!M:M)*SUMIF(DATI!B:B,Tabella24[[#This Row],[Cartella2]],DATI!E:E),"")</f>
        <v/>
      </c>
      <c r="H313" s="14" t="str">
        <f>+IFERROR(+Tabella24[[#This Row],[IMPORTO VERSATO]]/SUMIF(DATI!$B:$B,Tabella24[[#This Row],[Cartella2]],DATI!$M:$M)*SUMIF(DATI!$B:$B,Tabella24[[#This Row],[Cartella2]],DATI!$F:$F),"")</f>
        <v/>
      </c>
      <c r="I313" s="19" t="str">
        <f>+IFERROR(+Tabella24[[#This Row],[IMPORTO VERSATO]]/SUMIF(DATI!$B:$B,Tabella24[[#This Row],[Cartella2]],DATI!$M:$M)*SUMIF(DATI!$B:$B,Tabella24[[#This Row],[Cartella2]],DATI!$G:$G),"")</f>
        <v/>
      </c>
      <c r="J313" s="19" t="str">
        <f>+IFERROR(+Tabella24[[#This Row],[IMPORTO VERSATO]]/SUMIF(DATI!$B:$B,Tabella24[[#This Row],[Cartella2]],DATI!$M:$M)*SUMIF(DATI!$B:$B,Tabella24[[#This Row],[Cartella2]],DATI!$H:$H),"")</f>
        <v/>
      </c>
      <c r="K313" s="19" t="str">
        <f>+IFERROR(+Tabella24[[#This Row],[IMPORTO VERSATO]]/SUMIF(DATI!$B:$B,Tabella24[[#This Row],[Cartella2]],DATI!$M:$M)*SUMIF(DATI!$B:$B,Tabella24[[#This Row],[Cartella2]],DATI!$I:$I),"")</f>
        <v/>
      </c>
      <c r="L313" s="19" t="str">
        <f>+IFERROR(+Tabella24[[#This Row],[IMPORTO VERSATO]]/SUMIF(DATI!$B:$B,Tabella24[[#This Row],[Cartella2]],DATI!$M:$M)*SUMIF(DATI!$B:$B,Tabella24[[#This Row],[Cartella2]],DATI!$J:$J),"")</f>
        <v/>
      </c>
      <c r="M313" s="14" t="str">
        <f>+IFERROR(+Tabella24[[#This Row],[IMPORTO VERSATO]]/SUMIF(DATI!$B:$B,Tabella24[[#This Row],[Cartella2]],DATI!$M:$M)*SUMIF(DATI!$B:$B,Tabella24[[#This Row],[Cartella2]],DATI!$L:$L),"")</f>
        <v/>
      </c>
      <c r="N313" s="6" t="str">
        <f>+IF(COUNTIF($C$17:C313,Tabella24[[#This Row],[Cartella2]])=1,"X","")</f>
        <v/>
      </c>
      <c r="O313" s="14" t="str">
        <f>+IFERROR(+Tabella24[[#This Row],[IMPORTO VERSATO]]/SUMIF(DATI!$B:$B,Tabella24[[#This Row],[Cartella2]],DATI!$M:$M)*SUMIF(DATI!$B:$B,Tabella24[[#This Row],[Cartella2]],DATI!$K:$K),"")</f>
        <v/>
      </c>
    </row>
    <row r="314" spans="2:15" x14ac:dyDescent="0.45">
      <c r="B314" s="27"/>
      <c r="C314" s="140" t="e">
        <f>+IF(Tabella24[[#This Row],[INS CARTELLA]]="",C313,+VLOOKUP(Tabella24[[#This Row],[INS CARTELLA]],Tabella1[[NUMERO CARTELLA]:[IMPOSTE]],1,0))</f>
        <v>#N/A</v>
      </c>
      <c r="D314" s="1"/>
      <c r="E314" s="15"/>
      <c r="F314" s="16"/>
      <c r="G314" s="14" t="str">
        <f>+IFERROR(+Tabella24[[#This Row],[IMPORTO VERSATO]]/SUMIF(DATI!B:B,Tabella24[[#This Row],[Cartella2]],DATI!M:M)*SUMIF(DATI!B:B,Tabella24[[#This Row],[Cartella2]],DATI!E:E),"")</f>
        <v/>
      </c>
      <c r="H314" s="14" t="str">
        <f>+IFERROR(+Tabella24[[#This Row],[IMPORTO VERSATO]]/SUMIF(DATI!$B:$B,Tabella24[[#This Row],[Cartella2]],DATI!$M:$M)*SUMIF(DATI!$B:$B,Tabella24[[#This Row],[Cartella2]],DATI!$F:$F),"")</f>
        <v/>
      </c>
      <c r="I314" s="19" t="str">
        <f>+IFERROR(+Tabella24[[#This Row],[IMPORTO VERSATO]]/SUMIF(DATI!$B:$B,Tabella24[[#This Row],[Cartella2]],DATI!$M:$M)*SUMIF(DATI!$B:$B,Tabella24[[#This Row],[Cartella2]],DATI!$G:$G),"")</f>
        <v/>
      </c>
      <c r="J314" s="19" t="str">
        <f>+IFERROR(+Tabella24[[#This Row],[IMPORTO VERSATO]]/SUMIF(DATI!$B:$B,Tabella24[[#This Row],[Cartella2]],DATI!$M:$M)*SUMIF(DATI!$B:$B,Tabella24[[#This Row],[Cartella2]],DATI!$H:$H),"")</f>
        <v/>
      </c>
      <c r="K314" s="19" t="str">
        <f>+IFERROR(+Tabella24[[#This Row],[IMPORTO VERSATO]]/SUMIF(DATI!$B:$B,Tabella24[[#This Row],[Cartella2]],DATI!$M:$M)*SUMIF(DATI!$B:$B,Tabella24[[#This Row],[Cartella2]],DATI!$I:$I),"")</f>
        <v/>
      </c>
      <c r="L314" s="19" t="str">
        <f>+IFERROR(+Tabella24[[#This Row],[IMPORTO VERSATO]]/SUMIF(DATI!$B:$B,Tabella24[[#This Row],[Cartella2]],DATI!$M:$M)*SUMIF(DATI!$B:$B,Tabella24[[#This Row],[Cartella2]],DATI!$J:$J),"")</f>
        <v/>
      </c>
      <c r="M314" s="14" t="str">
        <f>+IFERROR(+Tabella24[[#This Row],[IMPORTO VERSATO]]/SUMIF(DATI!$B:$B,Tabella24[[#This Row],[Cartella2]],DATI!$M:$M)*SUMIF(DATI!$B:$B,Tabella24[[#This Row],[Cartella2]],DATI!$L:$L),"")</f>
        <v/>
      </c>
      <c r="N314" s="6" t="str">
        <f>+IF(COUNTIF($C$17:C314,Tabella24[[#This Row],[Cartella2]])=1,"X","")</f>
        <v/>
      </c>
      <c r="O314" s="14" t="str">
        <f>+IFERROR(+Tabella24[[#This Row],[IMPORTO VERSATO]]/SUMIF(DATI!$B:$B,Tabella24[[#This Row],[Cartella2]],DATI!$M:$M)*SUMIF(DATI!$B:$B,Tabella24[[#This Row],[Cartella2]],DATI!$K:$K),"")</f>
        <v/>
      </c>
    </row>
    <row r="315" spans="2:15" x14ac:dyDescent="0.45">
      <c r="B315" s="27"/>
      <c r="C315" s="140" t="e">
        <f>+IF(Tabella24[[#This Row],[INS CARTELLA]]="",C314,+VLOOKUP(Tabella24[[#This Row],[INS CARTELLA]],Tabella1[[NUMERO CARTELLA]:[IMPOSTE]],1,0))</f>
        <v>#N/A</v>
      </c>
      <c r="D315" s="1"/>
      <c r="E315" s="15"/>
      <c r="F315" s="16"/>
      <c r="G315" s="14" t="str">
        <f>+IFERROR(+Tabella24[[#This Row],[IMPORTO VERSATO]]/SUMIF(DATI!B:B,Tabella24[[#This Row],[Cartella2]],DATI!M:M)*SUMIF(DATI!B:B,Tabella24[[#This Row],[Cartella2]],DATI!E:E),"")</f>
        <v/>
      </c>
      <c r="H315" s="14" t="str">
        <f>+IFERROR(+Tabella24[[#This Row],[IMPORTO VERSATO]]/SUMIF(DATI!$B:$B,Tabella24[[#This Row],[Cartella2]],DATI!$M:$M)*SUMIF(DATI!$B:$B,Tabella24[[#This Row],[Cartella2]],DATI!$F:$F),"")</f>
        <v/>
      </c>
      <c r="I315" s="19" t="str">
        <f>+IFERROR(+Tabella24[[#This Row],[IMPORTO VERSATO]]/SUMIF(DATI!$B:$B,Tabella24[[#This Row],[Cartella2]],DATI!$M:$M)*SUMIF(DATI!$B:$B,Tabella24[[#This Row],[Cartella2]],DATI!$G:$G),"")</f>
        <v/>
      </c>
      <c r="J315" s="19" t="str">
        <f>+IFERROR(+Tabella24[[#This Row],[IMPORTO VERSATO]]/SUMIF(DATI!$B:$B,Tabella24[[#This Row],[Cartella2]],DATI!$M:$M)*SUMIF(DATI!$B:$B,Tabella24[[#This Row],[Cartella2]],DATI!$H:$H),"")</f>
        <v/>
      </c>
      <c r="K315" s="19" t="str">
        <f>+IFERROR(+Tabella24[[#This Row],[IMPORTO VERSATO]]/SUMIF(DATI!$B:$B,Tabella24[[#This Row],[Cartella2]],DATI!$M:$M)*SUMIF(DATI!$B:$B,Tabella24[[#This Row],[Cartella2]],DATI!$I:$I),"")</f>
        <v/>
      </c>
      <c r="L315" s="19" t="str">
        <f>+IFERROR(+Tabella24[[#This Row],[IMPORTO VERSATO]]/SUMIF(DATI!$B:$B,Tabella24[[#This Row],[Cartella2]],DATI!$M:$M)*SUMIF(DATI!$B:$B,Tabella24[[#This Row],[Cartella2]],DATI!$J:$J),"")</f>
        <v/>
      </c>
      <c r="M315" s="14" t="str">
        <f>+IFERROR(+Tabella24[[#This Row],[IMPORTO VERSATO]]/SUMIF(DATI!$B:$B,Tabella24[[#This Row],[Cartella2]],DATI!$M:$M)*SUMIF(DATI!$B:$B,Tabella24[[#This Row],[Cartella2]],DATI!$L:$L),"")</f>
        <v/>
      </c>
      <c r="N315" s="6" t="str">
        <f>+IF(COUNTIF($C$17:C315,Tabella24[[#This Row],[Cartella2]])=1,"X","")</f>
        <v/>
      </c>
      <c r="O315" s="14" t="str">
        <f>+IFERROR(+Tabella24[[#This Row],[IMPORTO VERSATO]]/SUMIF(DATI!$B:$B,Tabella24[[#This Row],[Cartella2]],DATI!$M:$M)*SUMIF(DATI!$B:$B,Tabella24[[#This Row],[Cartella2]],DATI!$K:$K),"")</f>
        <v/>
      </c>
    </row>
    <row r="316" spans="2:15" x14ac:dyDescent="0.45">
      <c r="B316" s="27"/>
      <c r="C316" s="140" t="e">
        <f>+IF(Tabella24[[#This Row],[INS CARTELLA]]="",C315,+VLOOKUP(Tabella24[[#This Row],[INS CARTELLA]],Tabella1[[NUMERO CARTELLA]:[IMPOSTE]],1,0))</f>
        <v>#N/A</v>
      </c>
      <c r="D316" s="1"/>
      <c r="E316" s="15"/>
      <c r="F316" s="16"/>
      <c r="G316" s="14" t="str">
        <f>+IFERROR(+Tabella24[[#This Row],[IMPORTO VERSATO]]/SUMIF(DATI!B:B,Tabella24[[#This Row],[Cartella2]],DATI!M:M)*SUMIF(DATI!B:B,Tabella24[[#This Row],[Cartella2]],DATI!E:E),"")</f>
        <v/>
      </c>
      <c r="H316" s="14" t="str">
        <f>+IFERROR(+Tabella24[[#This Row],[IMPORTO VERSATO]]/SUMIF(DATI!$B:$B,Tabella24[[#This Row],[Cartella2]],DATI!$M:$M)*SUMIF(DATI!$B:$B,Tabella24[[#This Row],[Cartella2]],DATI!$F:$F),"")</f>
        <v/>
      </c>
      <c r="I316" s="19" t="str">
        <f>+IFERROR(+Tabella24[[#This Row],[IMPORTO VERSATO]]/SUMIF(DATI!$B:$B,Tabella24[[#This Row],[Cartella2]],DATI!$M:$M)*SUMIF(DATI!$B:$B,Tabella24[[#This Row],[Cartella2]],DATI!$G:$G),"")</f>
        <v/>
      </c>
      <c r="J316" s="19" t="str">
        <f>+IFERROR(+Tabella24[[#This Row],[IMPORTO VERSATO]]/SUMIF(DATI!$B:$B,Tabella24[[#This Row],[Cartella2]],DATI!$M:$M)*SUMIF(DATI!$B:$B,Tabella24[[#This Row],[Cartella2]],DATI!$H:$H),"")</f>
        <v/>
      </c>
      <c r="K316" s="19" t="str">
        <f>+IFERROR(+Tabella24[[#This Row],[IMPORTO VERSATO]]/SUMIF(DATI!$B:$B,Tabella24[[#This Row],[Cartella2]],DATI!$M:$M)*SUMIF(DATI!$B:$B,Tabella24[[#This Row],[Cartella2]],DATI!$I:$I),"")</f>
        <v/>
      </c>
      <c r="L316" s="19" t="str">
        <f>+IFERROR(+Tabella24[[#This Row],[IMPORTO VERSATO]]/SUMIF(DATI!$B:$B,Tabella24[[#This Row],[Cartella2]],DATI!$M:$M)*SUMIF(DATI!$B:$B,Tabella24[[#This Row],[Cartella2]],DATI!$J:$J),"")</f>
        <v/>
      </c>
      <c r="M316" s="14" t="str">
        <f>+IFERROR(+Tabella24[[#This Row],[IMPORTO VERSATO]]/SUMIF(DATI!$B:$B,Tabella24[[#This Row],[Cartella2]],DATI!$M:$M)*SUMIF(DATI!$B:$B,Tabella24[[#This Row],[Cartella2]],DATI!$L:$L),"")</f>
        <v/>
      </c>
      <c r="N316" s="6" t="str">
        <f>+IF(COUNTIF($C$17:C316,Tabella24[[#This Row],[Cartella2]])=1,"X","")</f>
        <v/>
      </c>
      <c r="O316" s="14" t="str">
        <f>+IFERROR(+Tabella24[[#This Row],[IMPORTO VERSATO]]/SUMIF(DATI!$B:$B,Tabella24[[#This Row],[Cartella2]],DATI!$M:$M)*SUMIF(DATI!$B:$B,Tabella24[[#This Row],[Cartella2]],DATI!$K:$K),"")</f>
        <v/>
      </c>
    </row>
    <row r="317" spans="2:15" x14ac:dyDescent="0.45">
      <c r="B317" s="27"/>
      <c r="C317" s="140" t="e">
        <f>+IF(Tabella24[[#This Row],[INS CARTELLA]]="",C316,+VLOOKUP(Tabella24[[#This Row],[INS CARTELLA]],Tabella1[[NUMERO CARTELLA]:[IMPOSTE]],1,0))</f>
        <v>#N/A</v>
      </c>
      <c r="D317" s="1"/>
      <c r="E317" s="15"/>
      <c r="F317" s="16"/>
      <c r="G317" s="14" t="str">
        <f>+IFERROR(+Tabella24[[#This Row],[IMPORTO VERSATO]]/SUMIF(DATI!B:B,Tabella24[[#This Row],[Cartella2]],DATI!M:M)*SUMIF(DATI!B:B,Tabella24[[#This Row],[Cartella2]],DATI!E:E),"")</f>
        <v/>
      </c>
      <c r="H317" s="14" t="str">
        <f>+IFERROR(+Tabella24[[#This Row],[IMPORTO VERSATO]]/SUMIF(DATI!$B:$B,Tabella24[[#This Row],[Cartella2]],DATI!$M:$M)*SUMIF(DATI!$B:$B,Tabella24[[#This Row],[Cartella2]],DATI!$F:$F),"")</f>
        <v/>
      </c>
      <c r="I317" s="19" t="str">
        <f>+IFERROR(+Tabella24[[#This Row],[IMPORTO VERSATO]]/SUMIF(DATI!$B:$B,Tabella24[[#This Row],[Cartella2]],DATI!$M:$M)*SUMIF(DATI!$B:$B,Tabella24[[#This Row],[Cartella2]],DATI!$G:$G),"")</f>
        <v/>
      </c>
      <c r="J317" s="19" t="str">
        <f>+IFERROR(+Tabella24[[#This Row],[IMPORTO VERSATO]]/SUMIF(DATI!$B:$B,Tabella24[[#This Row],[Cartella2]],DATI!$M:$M)*SUMIF(DATI!$B:$B,Tabella24[[#This Row],[Cartella2]],DATI!$H:$H),"")</f>
        <v/>
      </c>
      <c r="K317" s="19" t="str">
        <f>+IFERROR(+Tabella24[[#This Row],[IMPORTO VERSATO]]/SUMIF(DATI!$B:$B,Tabella24[[#This Row],[Cartella2]],DATI!$M:$M)*SUMIF(DATI!$B:$B,Tabella24[[#This Row],[Cartella2]],DATI!$I:$I),"")</f>
        <v/>
      </c>
      <c r="L317" s="19" t="str">
        <f>+IFERROR(+Tabella24[[#This Row],[IMPORTO VERSATO]]/SUMIF(DATI!$B:$B,Tabella24[[#This Row],[Cartella2]],DATI!$M:$M)*SUMIF(DATI!$B:$B,Tabella24[[#This Row],[Cartella2]],DATI!$J:$J),"")</f>
        <v/>
      </c>
      <c r="M317" s="14" t="str">
        <f>+IFERROR(+Tabella24[[#This Row],[IMPORTO VERSATO]]/SUMIF(DATI!$B:$B,Tabella24[[#This Row],[Cartella2]],DATI!$M:$M)*SUMIF(DATI!$B:$B,Tabella24[[#This Row],[Cartella2]],DATI!$L:$L),"")</f>
        <v/>
      </c>
      <c r="N317" s="6" t="str">
        <f>+IF(COUNTIF($C$17:C317,Tabella24[[#This Row],[Cartella2]])=1,"X","")</f>
        <v/>
      </c>
      <c r="O317" s="14" t="str">
        <f>+IFERROR(+Tabella24[[#This Row],[IMPORTO VERSATO]]/SUMIF(DATI!$B:$B,Tabella24[[#This Row],[Cartella2]],DATI!$M:$M)*SUMIF(DATI!$B:$B,Tabella24[[#This Row],[Cartella2]],DATI!$K:$K),"")</f>
        <v/>
      </c>
    </row>
    <row r="318" spans="2:15" x14ac:dyDescent="0.45">
      <c r="B318" s="27"/>
      <c r="C318" s="140" t="e">
        <f>+IF(Tabella24[[#This Row],[INS CARTELLA]]="",C317,+VLOOKUP(Tabella24[[#This Row],[INS CARTELLA]],Tabella1[[NUMERO CARTELLA]:[IMPOSTE]],1,0))</f>
        <v>#N/A</v>
      </c>
      <c r="D318" s="1"/>
      <c r="E318" s="15"/>
      <c r="F318" s="16"/>
      <c r="G318" s="14" t="str">
        <f>+IFERROR(+Tabella24[[#This Row],[IMPORTO VERSATO]]/SUMIF(DATI!B:B,Tabella24[[#This Row],[Cartella2]],DATI!M:M)*SUMIF(DATI!B:B,Tabella24[[#This Row],[Cartella2]],DATI!E:E),"")</f>
        <v/>
      </c>
      <c r="H318" s="14" t="str">
        <f>+IFERROR(+Tabella24[[#This Row],[IMPORTO VERSATO]]/SUMIF(DATI!$B:$B,Tabella24[[#This Row],[Cartella2]],DATI!$M:$M)*SUMIF(DATI!$B:$B,Tabella24[[#This Row],[Cartella2]],DATI!$F:$F),"")</f>
        <v/>
      </c>
      <c r="I318" s="19" t="str">
        <f>+IFERROR(+Tabella24[[#This Row],[IMPORTO VERSATO]]/SUMIF(DATI!$B:$B,Tabella24[[#This Row],[Cartella2]],DATI!$M:$M)*SUMIF(DATI!$B:$B,Tabella24[[#This Row],[Cartella2]],DATI!$G:$G),"")</f>
        <v/>
      </c>
      <c r="J318" s="19" t="str">
        <f>+IFERROR(+Tabella24[[#This Row],[IMPORTO VERSATO]]/SUMIF(DATI!$B:$B,Tabella24[[#This Row],[Cartella2]],DATI!$M:$M)*SUMIF(DATI!$B:$B,Tabella24[[#This Row],[Cartella2]],DATI!$H:$H),"")</f>
        <v/>
      </c>
      <c r="K318" s="19" t="str">
        <f>+IFERROR(+Tabella24[[#This Row],[IMPORTO VERSATO]]/SUMIF(DATI!$B:$B,Tabella24[[#This Row],[Cartella2]],DATI!$M:$M)*SUMIF(DATI!$B:$B,Tabella24[[#This Row],[Cartella2]],DATI!$I:$I),"")</f>
        <v/>
      </c>
      <c r="L318" s="19" t="str">
        <f>+IFERROR(+Tabella24[[#This Row],[IMPORTO VERSATO]]/SUMIF(DATI!$B:$B,Tabella24[[#This Row],[Cartella2]],DATI!$M:$M)*SUMIF(DATI!$B:$B,Tabella24[[#This Row],[Cartella2]],DATI!$J:$J),"")</f>
        <v/>
      </c>
      <c r="M318" s="14" t="str">
        <f>+IFERROR(+Tabella24[[#This Row],[IMPORTO VERSATO]]/SUMIF(DATI!$B:$B,Tabella24[[#This Row],[Cartella2]],DATI!$M:$M)*SUMIF(DATI!$B:$B,Tabella24[[#This Row],[Cartella2]],DATI!$L:$L),"")</f>
        <v/>
      </c>
      <c r="N318" s="6" t="str">
        <f>+IF(COUNTIF($C$17:C318,Tabella24[[#This Row],[Cartella2]])=1,"X","")</f>
        <v/>
      </c>
      <c r="O318" s="14" t="str">
        <f>+IFERROR(+Tabella24[[#This Row],[IMPORTO VERSATO]]/SUMIF(DATI!$B:$B,Tabella24[[#This Row],[Cartella2]],DATI!$M:$M)*SUMIF(DATI!$B:$B,Tabella24[[#This Row],[Cartella2]],DATI!$K:$K),"")</f>
        <v/>
      </c>
    </row>
    <row r="319" spans="2:15" x14ac:dyDescent="0.45">
      <c r="B319" s="27"/>
      <c r="C319" s="140" t="e">
        <f>+IF(Tabella24[[#This Row],[INS CARTELLA]]="",C318,+VLOOKUP(Tabella24[[#This Row],[INS CARTELLA]],Tabella1[[NUMERO CARTELLA]:[IMPOSTE]],1,0))</f>
        <v>#N/A</v>
      </c>
      <c r="D319" s="1"/>
      <c r="E319" s="15"/>
      <c r="F319" s="16"/>
      <c r="G319" s="14" t="str">
        <f>+IFERROR(+Tabella24[[#This Row],[IMPORTO VERSATO]]/SUMIF(DATI!B:B,Tabella24[[#This Row],[Cartella2]],DATI!M:M)*SUMIF(DATI!B:B,Tabella24[[#This Row],[Cartella2]],DATI!E:E),"")</f>
        <v/>
      </c>
      <c r="H319" s="14" t="str">
        <f>+IFERROR(+Tabella24[[#This Row],[IMPORTO VERSATO]]/SUMIF(DATI!$B:$B,Tabella24[[#This Row],[Cartella2]],DATI!$M:$M)*SUMIF(DATI!$B:$B,Tabella24[[#This Row],[Cartella2]],DATI!$F:$F),"")</f>
        <v/>
      </c>
      <c r="I319" s="19" t="str">
        <f>+IFERROR(+Tabella24[[#This Row],[IMPORTO VERSATO]]/SUMIF(DATI!$B:$B,Tabella24[[#This Row],[Cartella2]],DATI!$M:$M)*SUMIF(DATI!$B:$B,Tabella24[[#This Row],[Cartella2]],DATI!$G:$G),"")</f>
        <v/>
      </c>
      <c r="J319" s="19" t="str">
        <f>+IFERROR(+Tabella24[[#This Row],[IMPORTO VERSATO]]/SUMIF(DATI!$B:$B,Tabella24[[#This Row],[Cartella2]],DATI!$M:$M)*SUMIF(DATI!$B:$B,Tabella24[[#This Row],[Cartella2]],DATI!$H:$H),"")</f>
        <v/>
      </c>
      <c r="K319" s="19" t="str">
        <f>+IFERROR(+Tabella24[[#This Row],[IMPORTO VERSATO]]/SUMIF(DATI!$B:$B,Tabella24[[#This Row],[Cartella2]],DATI!$M:$M)*SUMIF(DATI!$B:$B,Tabella24[[#This Row],[Cartella2]],DATI!$I:$I),"")</f>
        <v/>
      </c>
      <c r="L319" s="19" t="str">
        <f>+IFERROR(+Tabella24[[#This Row],[IMPORTO VERSATO]]/SUMIF(DATI!$B:$B,Tabella24[[#This Row],[Cartella2]],DATI!$M:$M)*SUMIF(DATI!$B:$B,Tabella24[[#This Row],[Cartella2]],DATI!$J:$J),"")</f>
        <v/>
      </c>
      <c r="M319" s="14" t="str">
        <f>+IFERROR(+Tabella24[[#This Row],[IMPORTO VERSATO]]/SUMIF(DATI!$B:$B,Tabella24[[#This Row],[Cartella2]],DATI!$M:$M)*SUMIF(DATI!$B:$B,Tabella24[[#This Row],[Cartella2]],DATI!$L:$L),"")</f>
        <v/>
      </c>
      <c r="N319" s="6" t="str">
        <f>+IF(COUNTIF($C$17:C319,Tabella24[[#This Row],[Cartella2]])=1,"X","")</f>
        <v/>
      </c>
      <c r="O319" s="14" t="str">
        <f>+IFERROR(+Tabella24[[#This Row],[IMPORTO VERSATO]]/SUMIF(DATI!$B:$B,Tabella24[[#This Row],[Cartella2]],DATI!$M:$M)*SUMIF(DATI!$B:$B,Tabella24[[#This Row],[Cartella2]],DATI!$K:$K),"")</f>
        <v/>
      </c>
    </row>
    <row r="320" spans="2:15" x14ac:dyDescent="0.45">
      <c r="B320" s="27"/>
      <c r="C320" s="140" t="e">
        <f>+IF(Tabella24[[#This Row],[INS CARTELLA]]="",C319,+VLOOKUP(Tabella24[[#This Row],[INS CARTELLA]],Tabella1[[NUMERO CARTELLA]:[IMPOSTE]],1,0))</f>
        <v>#N/A</v>
      </c>
      <c r="D320" s="1"/>
      <c r="E320" s="15"/>
      <c r="F320" s="16"/>
      <c r="G320" s="14" t="str">
        <f>+IFERROR(+Tabella24[[#This Row],[IMPORTO VERSATO]]/SUMIF(DATI!B:B,Tabella24[[#This Row],[Cartella2]],DATI!M:M)*SUMIF(DATI!B:B,Tabella24[[#This Row],[Cartella2]],DATI!E:E),"")</f>
        <v/>
      </c>
      <c r="H320" s="14" t="str">
        <f>+IFERROR(+Tabella24[[#This Row],[IMPORTO VERSATO]]/SUMIF(DATI!$B:$B,Tabella24[[#This Row],[Cartella2]],DATI!$M:$M)*SUMIF(DATI!$B:$B,Tabella24[[#This Row],[Cartella2]],DATI!$F:$F),"")</f>
        <v/>
      </c>
      <c r="I320" s="19" t="str">
        <f>+IFERROR(+Tabella24[[#This Row],[IMPORTO VERSATO]]/SUMIF(DATI!$B:$B,Tabella24[[#This Row],[Cartella2]],DATI!$M:$M)*SUMIF(DATI!$B:$B,Tabella24[[#This Row],[Cartella2]],DATI!$G:$G),"")</f>
        <v/>
      </c>
      <c r="J320" s="19" t="str">
        <f>+IFERROR(+Tabella24[[#This Row],[IMPORTO VERSATO]]/SUMIF(DATI!$B:$B,Tabella24[[#This Row],[Cartella2]],DATI!$M:$M)*SUMIF(DATI!$B:$B,Tabella24[[#This Row],[Cartella2]],DATI!$H:$H),"")</f>
        <v/>
      </c>
      <c r="K320" s="19" t="str">
        <f>+IFERROR(+Tabella24[[#This Row],[IMPORTO VERSATO]]/SUMIF(DATI!$B:$B,Tabella24[[#This Row],[Cartella2]],DATI!$M:$M)*SUMIF(DATI!$B:$B,Tabella24[[#This Row],[Cartella2]],DATI!$I:$I),"")</f>
        <v/>
      </c>
      <c r="L320" s="19" t="str">
        <f>+IFERROR(+Tabella24[[#This Row],[IMPORTO VERSATO]]/SUMIF(DATI!$B:$B,Tabella24[[#This Row],[Cartella2]],DATI!$M:$M)*SUMIF(DATI!$B:$B,Tabella24[[#This Row],[Cartella2]],DATI!$J:$J),"")</f>
        <v/>
      </c>
      <c r="M320" s="14" t="str">
        <f>+IFERROR(+Tabella24[[#This Row],[IMPORTO VERSATO]]/SUMIF(DATI!$B:$B,Tabella24[[#This Row],[Cartella2]],DATI!$M:$M)*SUMIF(DATI!$B:$B,Tabella24[[#This Row],[Cartella2]],DATI!$L:$L),"")</f>
        <v/>
      </c>
      <c r="N320" s="6" t="str">
        <f>+IF(COUNTIF($C$17:C320,Tabella24[[#This Row],[Cartella2]])=1,"X","")</f>
        <v/>
      </c>
      <c r="O320" s="14" t="str">
        <f>+IFERROR(+Tabella24[[#This Row],[IMPORTO VERSATO]]/SUMIF(DATI!$B:$B,Tabella24[[#This Row],[Cartella2]],DATI!$M:$M)*SUMIF(DATI!$B:$B,Tabella24[[#This Row],[Cartella2]],DATI!$K:$K),"")</f>
        <v/>
      </c>
    </row>
    <row r="321" spans="2:15" x14ac:dyDescent="0.45">
      <c r="B321" s="27"/>
      <c r="C321" s="140" t="e">
        <f>+IF(Tabella24[[#This Row],[INS CARTELLA]]="",C320,+VLOOKUP(Tabella24[[#This Row],[INS CARTELLA]],Tabella1[[NUMERO CARTELLA]:[IMPOSTE]],1,0))</f>
        <v>#N/A</v>
      </c>
      <c r="D321" s="1"/>
      <c r="E321" s="15"/>
      <c r="F321" s="16"/>
      <c r="G321" s="14" t="str">
        <f>+IFERROR(+Tabella24[[#This Row],[IMPORTO VERSATO]]/SUMIF(DATI!B:B,Tabella24[[#This Row],[Cartella2]],DATI!M:M)*SUMIF(DATI!B:B,Tabella24[[#This Row],[Cartella2]],DATI!E:E),"")</f>
        <v/>
      </c>
      <c r="H321" s="14" t="str">
        <f>+IFERROR(+Tabella24[[#This Row],[IMPORTO VERSATO]]/SUMIF(DATI!$B:$B,Tabella24[[#This Row],[Cartella2]],DATI!$M:$M)*SUMIF(DATI!$B:$B,Tabella24[[#This Row],[Cartella2]],DATI!$F:$F),"")</f>
        <v/>
      </c>
      <c r="I321" s="19" t="str">
        <f>+IFERROR(+Tabella24[[#This Row],[IMPORTO VERSATO]]/SUMIF(DATI!$B:$B,Tabella24[[#This Row],[Cartella2]],DATI!$M:$M)*SUMIF(DATI!$B:$B,Tabella24[[#This Row],[Cartella2]],DATI!$G:$G),"")</f>
        <v/>
      </c>
      <c r="J321" s="19" t="str">
        <f>+IFERROR(+Tabella24[[#This Row],[IMPORTO VERSATO]]/SUMIF(DATI!$B:$B,Tabella24[[#This Row],[Cartella2]],DATI!$M:$M)*SUMIF(DATI!$B:$B,Tabella24[[#This Row],[Cartella2]],DATI!$H:$H),"")</f>
        <v/>
      </c>
      <c r="K321" s="19" t="str">
        <f>+IFERROR(+Tabella24[[#This Row],[IMPORTO VERSATO]]/SUMIF(DATI!$B:$B,Tabella24[[#This Row],[Cartella2]],DATI!$M:$M)*SUMIF(DATI!$B:$B,Tabella24[[#This Row],[Cartella2]],DATI!$I:$I),"")</f>
        <v/>
      </c>
      <c r="L321" s="19" t="str">
        <f>+IFERROR(+Tabella24[[#This Row],[IMPORTO VERSATO]]/SUMIF(DATI!$B:$B,Tabella24[[#This Row],[Cartella2]],DATI!$M:$M)*SUMIF(DATI!$B:$B,Tabella24[[#This Row],[Cartella2]],DATI!$J:$J),"")</f>
        <v/>
      </c>
      <c r="M321" s="14" t="str">
        <f>+IFERROR(+Tabella24[[#This Row],[IMPORTO VERSATO]]/SUMIF(DATI!$B:$B,Tabella24[[#This Row],[Cartella2]],DATI!$M:$M)*SUMIF(DATI!$B:$B,Tabella24[[#This Row],[Cartella2]],DATI!$L:$L),"")</f>
        <v/>
      </c>
      <c r="N321" s="6" t="str">
        <f>+IF(COUNTIF($C$17:C321,Tabella24[[#This Row],[Cartella2]])=1,"X","")</f>
        <v/>
      </c>
      <c r="O321" s="14" t="str">
        <f>+IFERROR(+Tabella24[[#This Row],[IMPORTO VERSATO]]/SUMIF(DATI!$B:$B,Tabella24[[#This Row],[Cartella2]],DATI!$M:$M)*SUMIF(DATI!$B:$B,Tabella24[[#This Row],[Cartella2]],DATI!$K:$K),"")</f>
        <v/>
      </c>
    </row>
    <row r="322" spans="2:15" x14ac:dyDescent="0.45">
      <c r="B322" s="27"/>
      <c r="C322" s="140" t="e">
        <f>+IF(Tabella24[[#This Row],[INS CARTELLA]]="",C321,+VLOOKUP(Tabella24[[#This Row],[INS CARTELLA]],Tabella1[[NUMERO CARTELLA]:[IMPOSTE]],1,0))</f>
        <v>#N/A</v>
      </c>
      <c r="D322" s="1"/>
      <c r="E322" s="15"/>
      <c r="F322" s="16"/>
      <c r="G322" s="14" t="str">
        <f>+IFERROR(+Tabella24[[#This Row],[IMPORTO VERSATO]]/SUMIF(DATI!B:B,Tabella24[[#This Row],[Cartella2]],DATI!M:M)*SUMIF(DATI!B:B,Tabella24[[#This Row],[Cartella2]],DATI!E:E),"")</f>
        <v/>
      </c>
      <c r="H322" s="14" t="str">
        <f>+IFERROR(+Tabella24[[#This Row],[IMPORTO VERSATO]]/SUMIF(DATI!$B:$B,Tabella24[[#This Row],[Cartella2]],DATI!$M:$M)*SUMIF(DATI!$B:$B,Tabella24[[#This Row],[Cartella2]],DATI!$F:$F),"")</f>
        <v/>
      </c>
      <c r="I322" s="19" t="str">
        <f>+IFERROR(+Tabella24[[#This Row],[IMPORTO VERSATO]]/SUMIF(DATI!$B:$B,Tabella24[[#This Row],[Cartella2]],DATI!$M:$M)*SUMIF(DATI!$B:$B,Tabella24[[#This Row],[Cartella2]],DATI!$G:$G),"")</f>
        <v/>
      </c>
      <c r="J322" s="19" t="str">
        <f>+IFERROR(+Tabella24[[#This Row],[IMPORTO VERSATO]]/SUMIF(DATI!$B:$B,Tabella24[[#This Row],[Cartella2]],DATI!$M:$M)*SUMIF(DATI!$B:$B,Tabella24[[#This Row],[Cartella2]],DATI!$H:$H),"")</f>
        <v/>
      </c>
      <c r="K322" s="19" t="str">
        <f>+IFERROR(+Tabella24[[#This Row],[IMPORTO VERSATO]]/SUMIF(DATI!$B:$B,Tabella24[[#This Row],[Cartella2]],DATI!$M:$M)*SUMIF(DATI!$B:$B,Tabella24[[#This Row],[Cartella2]],DATI!$I:$I),"")</f>
        <v/>
      </c>
      <c r="L322" s="19" t="str">
        <f>+IFERROR(+Tabella24[[#This Row],[IMPORTO VERSATO]]/SUMIF(DATI!$B:$B,Tabella24[[#This Row],[Cartella2]],DATI!$M:$M)*SUMIF(DATI!$B:$B,Tabella24[[#This Row],[Cartella2]],DATI!$J:$J),"")</f>
        <v/>
      </c>
      <c r="M322" s="14" t="str">
        <f>+IFERROR(+Tabella24[[#This Row],[IMPORTO VERSATO]]/SUMIF(DATI!$B:$B,Tabella24[[#This Row],[Cartella2]],DATI!$M:$M)*SUMIF(DATI!$B:$B,Tabella24[[#This Row],[Cartella2]],DATI!$L:$L),"")</f>
        <v/>
      </c>
      <c r="N322" s="6" t="str">
        <f>+IF(COUNTIF($C$17:C322,Tabella24[[#This Row],[Cartella2]])=1,"X","")</f>
        <v/>
      </c>
      <c r="O322" s="14" t="str">
        <f>+IFERROR(+Tabella24[[#This Row],[IMPORTO VERSATO]]/SUMIF(DATI!$B:$B,Tabella24[[#This Row],[Cartella2]],DATI!$M:$M)*SUMIF(DATI!$B:$B,Tabella24[[#This Row],[Cartella2]],DATI!$K:$K),"")</f>
        <v/>
      </c>
    </row>
    <row r="323" spans="2:15" x14ac:dyDescent="0.45">
      <c r="B323" s="27"/>
      <c r="C323" s="140" t="e">
        <f>+IF(Tabella24[[#This Row],[INS CARTELLA]]="",C322,+VLOOKUP(Tabella24[[#This Row],[INS CARTELLA]],Tabella1[[NUMERO CARTELLA]:[IMPOSTE]],1,0))</f>
        <v>#N/A</v>
      </c>
      <c r="D323" s="1"/>
      <c r="E323" s="15"/>
      <c r="F323" s="16"/>
      <c r="G323" s="14" t="str">
        <f>+IFERROR(+Tabella24[[#This Row],[IMPORTO VERSATO]]/SUMIF(DATI!B:B,Tabella24[[#This Row],[Cartella2]],DATI!M:M)*SUMIF(DATI!B:B,Tabella24[[#This Row],[Cartella2]],DATI!E:E),"")</f>
        <v/>
      </c>
      <c r="H323" s="14" t="str">
        <f>+IFERROR(+Tabella24[[#This Row],[IMPORTO VERSATO]]/SUMIF(DATI!$B:$B,Tabella24[[#This Row],[Cartella2]],DATI!$M:$M)*SUMIF(DATI!$B:$B,Tabella24[[#This Row],[Cartella2]],DATI!$F:$F),"")</f>
        <v/>
      </c>
      <c r="I323" s="19" t="str">
        <f>+IFERROR(+Tabella24[[#This Row],[IMPORTO VERSATO]]/SUMIF(DATI!$B:$B,Tabella24[[#This Row],[Cartella2]],DATI!$M:$M)*SUMIF(DATI!$B:$B,Tabella24[[#This Row],[Cartella2]],DATI!$G:$G),"")</f>
        <v/>
      </c>
      <c r="J323" s="19" t="str">
        <f>+IFERROR(+Tabella24[[#This Row],[IMPORTO VERSATO]]/SUMIF(DATI!$B:$B,Tabella24[[#This Row],[Cartella2]],DATI!$M:$M)*SUMIF(DATI!$B:$B,Tabella24[[#This Row],[Cartella2]],DATI!$H:$H),"")</f>
        <v/>
      </c>
      <c r="K323" s="19" t="str">
        <f>+IFERROR(+Tabella24[[#This Row],[IMPORTO VERSATO]]/SUMIF(DATI!$B:$B,Tabella24[[#This Row],[Cartella2]],DATI!$M:$M)*SUMIF(DATI!$B:$B,Tabella24[[#This Row],[Cartella2]],DATI!$I:$I),"")</f>
        <v/>
      </c>
      <c r="L323" s="19" t="str">
        <f>+IFERROR(+Tabella24[[#This Row],[IMPORTO VERSATO]]/SUMIF(DATI!$B:$B,Tabella24[[#This Row],[Cartella2]],DATI!$M:$M)*SUMIF(DATI!$B:$B,Tabella24[[#This Row],[Cartella2]],DATI!$J:$J),"")</f>
        <v/>
      </c>
      <c r="M323" s="14" t="str">
        <f>+IFERROR(+Tabella24[[#This Row],[IMPORTO VERSATO]]/SUMIF(DATI!$B:$B,Tabella24[[#This Row],[Cartella2]],DATI!$M:$M)*SUMIF(DATI!$B:$B,Tabella24[[#This Row],[Cartella2]],DATI!$L:$L),"")</f>
        <v/>
      </c>
      <c r="N323" s="6" t="str">
        <f>+IF(COUNTIF($C$17:C323,Tabella24[[#This Row],[Cartella2]])=1,"X","")</f>
        <v/>
      </c>
      <c r="O323" s="14" t="str">
        <f>+IFERROR(+Tabella24[[#This Row],[IMPORTO VERSATO]]/SUMIF(DATI!$B:$B,Tabella24[[#This Row],[Cartella2]],DATI!$M:$M)*SUMIF(DATI!$B:$B,Tabella24[[#This Row],[Cartella2]],DATI!$K:$K),"")</f>
        <v/>
      </c>
    </row>
    <row r="324" spans="2:15" x14ac:dyDescent="0.45">
      <c r="B324" s="27"/>
      <c r="C324" s="140" t="e">
        <f>+IF(Tabella24[[#This Row],[INS CARTELLA]]="",C323,+VLOOKUP(Tabella24[[#This Row],[INS CARTELLA]],Tabella1[[NUMERO CARTELLA]:[IMPOSTE]],1,0))</f>
        <v>#N/A</v>
      </c>
      <c r="D324" s="1"/>
      <c r="E324" s="15"/>
      <c r="F324" s="16"/>
      <c r="G324" s="14" t="str">
        <f>+IFERROR(+Tabella24[[#This Row],[IMPORTO VERSATO]]/SUMIF(DATI!B:B,Tabella24[[#This Row],[Cartella2]],DATI!M:M)*SUMIF(DATI!B:B,Tabella24[[#This Row],[Cartella2]],DATI!E:E),"")</f>
        <v/>
      </c>
      <c r="H324" s="14" t="str">
        <f>+IFERROR(+Tabella24[[#This Row],[IMPORTO VERSATO]]/SUMIF(DATI!$B:$B,Tabella24[[#This Row],[Cartella2]],DATI!$M:$M)*SUMIF(DATI!$B:$B,Tabella24[[#This Row],[Cartella2]],DATI!$F:$F),"")</f>
        <v/>
      </c>
      <c r="I324" s="19" t="str">
        <f>+IFERROR(+Tabella24[[#This Row],[IMPORTO VERSATO]]/SUMIF(DATI!$B:$B,Tabella24[[#This Row],[Cartella2]],DATI!$M:$M)*SUMIF(DATI!$B:$B,Tabella24[[#This Row],[Cartella2]],DATI!$G:$G),"")</f>
        <v/>
      </c>
      <c r="J324" s="19" t="str">
        <f>+IFERROR(+Tabella24[[#This Row],[IMPORTO VERSATO]]/SUMIF(DATI!$B:$B,Tabella24[[#This Row],[Cartella2]],DATI!$M:$M)*SUMIF(DATI!$B:$B,Tabella24[[#This Row],[Cartella2]],DATI!$H:$H),"")</f>
        <v/>
      </c>
      <c r="K324" s="19" t="str">
        <f>+IFERROR(+Tabella24[[#This Row],[IMPORTO VERSATO]]/SUMIF(DATI!$B:$B,Tabella24[[#This Row],[Cartella2]],DATI!$M:$M)*SUMIF(DATI!$B:$B,Tabella24[[#This Row],[Cartella2]],DATI!$I:$I),"")</f>
        <v/>
      </c>
      <c r="L324" s="19" t="str">
        <f>+IFERROR(+Tabella24[[#This Row],[IMPORTO VERSATO]]/SUMIF(DATI!$B:$B,Tabella24[[#This Row],[Cartella2]],DATI!$M:$M)*SUMIF(DATI!$B:$B,Tabella24[[#This Row],[Cartella2]],DATI!$J:$J),"")</f>
        <v/>
      </c>
      <c r="M324" s="14" t="str">
        <f>+IFERROR(+Tabella24[[#This Row],[IMPORTO VERSATO]]/SUMIF(DATI!$B:$B,Tabella24[[#This Row],[Cartella2]],DATI!$M:$M)*SUMIF(DATI!$B:$B,Tabella24[[#This Row],[Cartella2]],DATI!$L:$L),"")</f>
        <v/>
      </c>
      <c r="N324" s="6" t="str">
        <f>+IF(COUNTIF($C$17:C324,Tabella24[[#This Row],[Cartella2]])=1,"X","")</f>
        <v/>
      </c>
      <c r="O324" s="14" t="str">
        <f>+IFERROR(+Tabella24[[#This Row],[IMPORTO VERSATO]]/SUMIF(DATI!$B:$B,Tabella24[[#This Row],[Cartella2]],DATI!$M:$M)*SUMIF(DATI!$B:$B,Tabella24[[#This Row],[Cartella2]],DATI!$K:$K),"")</f>
        <v/>
      </c>
    </row>
    <row r="325" spans="2:15" x14ac:dyDescent="0.45">
      <c r="B325" s="27"/>
      <c r="C325" s="140" t="e">
        <f>+IF(Tabella24[[#This Row],[INS CARTELLA]]="",C324,+VLOOKUP(Tabella24[[#This Row],[INS CARTELLA]],Tabella1[[NUMERO CARTELLA]:[IMPOSTE]],1,0))</f>
        <v>#N/A</v>
      </c>
      <c r="D325" s="1"/>
      <c r="E325" s="15"/>
      <c r="F325" s="16"/>
      <c r="G325" s="14" t="str">
        <f>+IFERROR(+Tabella24[[#This Row],[IMPORTO VERSATO]]/SUMIF(DATI!B:B,Tabella24[[#This Row],[Cartella2]],DATI!M:M)*SUMIF(DATI!B:B,Tabella24[[#This Row],[Cartella2]],DATI!E:E),"")</f>
        <v/>
      </c>
      <c r="H325" s="14" t="str">
        <f>+IFERROR(+Tabella24[[#This Row],[IMPORTO VERSATO]]/SUMIF(DATI!$B:$B,Tabella24[[#This Row],[Cartella2]],DATI!$M:$M)*SUMIF(DATI!$B:$B,Tabella24[[#This Row],[Cartella2]],DATI!$F:$F),"")</f>
        <v/>
      </c>
      <c r="I325" s="19" t="str">
        <f>+IFERROR(+Tabella24[[#This Row],[IMPORTO VERSATO]]/SUMIF(DATI!$B:$B,Tabella24[[#This Row],[Cartella2]],DATI!$M:$M)*SUMIF(DATI!$B:$B,Tabella24[[#This Row],[Cartella2]],DATI!$G:$G),"")</f>
        <v/>
      </c>
      <c r="J325" s="19" t="str">
        <f>+IFERROR(+Tabella24[[#This Row],[IMPORTO VERSATO]]/SUMIF(DATI!$B:$B,Tabella24[[#This Row],[Cartella2]],DATI!$M:$M)*SUMIF(DATI!$B:$B,Tabella24[[#This Row],[Cartella2]],DATI!$H:$H),"")</f>
        <v/>
      </c>
      <c r="K325" s="19" t="str">
        <f>+IFERROR(+Tabella24[[#This Row],[IMPORTO VERSATO]]/SUMIF(DATI!$B:$B,Tabella24[[#This Row],[Cartella2]],DATI!$M:$M)*SUMIF(DATI!$B:$B,Tabella24[[#This Row],[Cartella2]],DATI!$I:$I),"")</f>
        <v/>
      </c>
      <c r="L325" s="19" t="str">
        <f>+IFERROR(+Tabella24[[#This Row],[IMPORTO VERSATO]]/SUMIF(DATI!$B:$B,Tabella24[[#This Row],[Cartella2]],DATI!$M:$M)*SUMIF(DATI!$B:$B,Tabella24[[#This Row],[Cartella2]],DATI!$J:$J),"")</f>
        <v/>
      </c>
      <c r="M325" s="14" t="str">
        <f>+IFERROR(+Tabella24[[#This Row],[IMPORTO VERSATO]]/SUMIF(DATI!$B:$B,Tabella24[[#This Row],[Cartella2]],DATI!$M:$M)*SUMIF(DATI!$B:$B,Tabella24[[#This Row],[Cartella2]],DATI!$L:$L),"")</f>
        <v/>
      </c>
      <c r="N325" s="6" t="str">
        <f>+IF(COUNTIF($C$17:C325,Tabella24[[#This Row],[Cartella2]])=1,"X","")</f>
        <v/>
      </c>
      <c r="O325" s="14" t="str">
        <f>+IFERROR(+Tabella24[[#This Row],[IMPORTO VERSATO]]/SUMIF(DATI!$B:$B,Tabella24[[#This Row],[Cartella2]],DATI!$M:$M)*SUMIF(DATI!$B:$B,Tabella24[[#This Row],[Cartella2]],DATI!$K:$K),"")</f>
        <v/>
      </c>
    </row>
    <row r="326" spans="2:15" x14ac:dyDescent="0.45">
      <c r="B326" s="27"/>
      <c r="C326" s="140" t="e">
        <f>+IF(Tabella24[[#This Row],[INS CARTELLA]]="",C325,+VLOOKUP(Tabella24[[#This Row],[INS CARTELLA]],Tabella1[[NUMERO CARTELLA]:[IMPOSTE]],1,0))</f>
        <v>#N/A</v>
      </c>
      <c r="D326" s="1"/>
      <c r="E326" s="15"/>
      <c r="F326" s="16"/>
      <c r="G326" s="14" t="str">
        <f>+IFERROR(+Tabella24[[#This Row],[IMPORTO VERSATO]]/SUMIF(DATI!B:B,Tabella24[[#This Row],[Cartella2]],DATI!M:M)*SUMIF(DATI!B:B,Tabella24[[#This Row],[Cartella2]],DATI!E:E),"")</f>
        <v/>
      </c>
      <c r="H326" s="14" t="str">
        <f>+IFERROR(+Tabella24[[#This Row],[IMPORTO VERSATO]]/SUMIF(DATI!$B:$B,Tabella24[[#This Row],[Cartella2]],DATI!$M:$M)*SUMIF(DATI!$B:$B,Tabella24[[#This Row],[Cartella2]],DATI!$F:$F),"")</f>
        <v/>
      </c>
      <c r="I326" s="19" t="str">
        <f>+IFERROR(+Tabella24[[#This Row],[IMPORTO VERSATO]]/SUMIF(DATI!$B:$B,Tabella24[[#This Row],[Cartella2]],DATI!$M:$M)*SUMIF(DATI!$B:$B,Tabella24[[#This Row],[Cartella2]],DATI!$G:$G),"")</f>
        <v/>
      </c>
      <c r="J326" s="19" t="str">
        <f>+IFERROR(+Tabella24[[#This Row],[IMPORTO VERSATO]]/SUMIF(DATI!$B:$B,Tabella24[[#This Row],[Cartella2]],DATI!$M:$M)*SUMIF(DATI!$B:$B,Tabella24[[#This Row],[Cartella2]],DATI!$H:$H),"")</f>
        <v/>
      </c>
      <c r="K326" s="19" t="str">
        <f>+IFERROR(+Tabella24[[#This Row],[IMPORTO VERSATO]]/SUMIF(DATI!$B:$B,Tabella24[[#This Row],[Cartella2]],DATI!$M:$M)*SUMIF(DATI!$B:$B,Tabella24[[#This Row],[Cartella2]],DATI!$I:$I),"")</f>
        <v/>
      </c>
      <c r="L326" s="19" t="str">
        <f>+IFERROR(+Tabella24[[#This Row],[IMPORTO VERSATO]]/SUMIF(DATI!$B:$B,Tabella24[[#This Row],[Cartella2]],DATI!$M:$M)*SUMIF(DATI!$B:$B,Tabella24[[#This Row],[Cartella2]],DATI!$J:$J),"")</f>
        <v/>
      </c>
      <c r="M326" s="14" t="str">
        <f>+IFERROR(+Tabella24[[#This Row],[IMPORTO VERSATO]]/SUMIF(DATI!$B:$B,Tabella24[[#This Row],[Cartella2]],DATI!$M:$M)*SUMIF(DATI!$B:$B,Tabella24[[#This Row],[Cartella2]],DATI!$L:$L),"")</f>
        <v/>
      </c>
      <c r="N326" s="6" t="str">
        <f>+IF(COUNTIF($C$17:C326,Tabella24[[#This Row],[Cartella2]])=1,"X","")</f>
        <v/>
      </c>
      <c r="O326" s="14" t="str">
        <f>+IFERROR(+Tabella24[[#This Row],[IMPORTO VERSATO]]/SUMIF(DATI!$B:$B,Tabella24[[#This Row],[Cartella2]],DATI!$M:$M)*SUMIF(DATI!$B:$B,Tabella24[[#This Row],[Cartella2]],DATI!$K:$K),"")</f>
        <v/>
      </c>
    </row>
    <row r="327" spans="2:15" x14ac:dyDescent="0.45">
      <c r="B327" s="27"/>
      <c r="C327" s="140" t="e">
        <f>+IF(Tabella24[[#This Row],[INS CARTELLA]]="",C326,+VLOOKUP(Tabella24[[#This Row],[INS CARTELLA]],Tabella1[[NUMERO CARTELLA]:[IMPOSTE]],1,0))</f>
        <v>#N/A</v>
      </c>
      <c r="D327" s="1"/>
      <c r="E327" s="15"/>
      <c r="F327" s="16"/>
      <c r="G327" s="14" t="str">
        <f>+IFERROR(+Tabella24[[#This Row],[IMPORTO VERSATO]]/SUMIF(DATI!B:B,Tabella24[[#This Row],[Cartella2]],DATI!M:M)*SUMIF(DATI!B:B,Tabella24[[#This Row],[Cartella2]],DATI!E:E),"")</f>
        <v/>
      </c>
      <c r="H327" s="14" t="str">
        <f>+IFERROR(+Tabella24[[#This Row],[IMPORTO VERSATO]]/SUMIF(DATI!$B:$B,Tabella24[[#This Row],[Cartella2]],DATI!$M:$M)*SUMIF(DATI!$B:$B,Tabella24[[#This Row],[Cartella2]],DATI!$F:$F),"")</f>
        <v/>
      </c>
      <c r="I327" s="19" t="str">
        <f>+IFERROR(+Tabella24[[#This Row],[IMPORTO VERSATO]]/SUMIF(DATI!$B:$B,Tabella24[[#This Row],[Cartella2]],DATI!$M:$M)*SUMIF(DATI!$B:$B,Tabella24[[#This Row],[Cartella2]],DATI!$G:$G),"")</f>
        <v/>
      </c>
      <c r="J327" s="19" t="str">
        <f>+IFERROR(+Tabella24[[#This Row],[IMPORTO VERSATO]]/SUMIF(DATI!$B:$B,Tabella24[[#This Row],[Cartella2]],DATI!$M:$M)*SUMIF(DATI!$B:$B,Tabella24[[#This Row],[Cartella2]],DATI!$H:$H),"")</f>
        <v/>
      </c>
      <c r="K327" s="19" t="str">
        <f>+IFERROR(+Tabella24[[#This Row],[IMPORTO VERSATO]]/SUMIF(DATI!$B:$B,Tabella24[[#This Row],[Cartella2]],DATI!$M:$M)*SUMIF(DATI!$B:$B,Tabella24[[#This Row],[Cartella2]],DATI!$I:$I),"")</f>
        <v/>
      </c>
      <c r="L327" s="19" t="str">
        <f>+IFERROR(+Tabella24[[#This Row],[IMPORTO VERSATO]]/SUMIF(DATI!$B:$B,Tabella24[[#This Row],[Cartella2]],DATI!$M:$M)*SUMIF(DATI!$B:$B,Tabella24[[#This Row],[Cartella2]],DATI!$J:$J),"")</f>
        <v/>
      </c>
      <c r="M327" s="14" t="str">
        <f>+IFERROR(+Tabella24[[#This Row],[IMPORTO VERSATO]]/SUMIF(DATI!$B:$B,Tabella24[[#This Row],[Cartella2]],DATI!$M:$M)*SUMIF(DATI!$B:$B,Tabella24[[#This Row],[Cartella2]],DATI!$L:$L),"")</f>
        <v/>
      </c>
      <c r="N327" s="6" t="str">
        <f>+IF(COUNTIF($C$17:C327,Tabella24[[#This Row],[Cartella2]])=1,"X","")</f>
        <v/>
      </c>
      <c r="O327" s="14" t="str">
        <f>+IFERROR(+Tabella24[[#This Row],[IMPORTO VERSATO]]/SUMIF(DATI!$B:$B,Tabella24[[#This Row],[Cartella2]],DATI!$M:$M)*SUMIF(DATI!$B:$B,Tabella24[[#This Row],[Cartella2]],DATI!$K:$K),"")</f>
        <v/>
      </c>
    </row>
    <row r="328" spans="2:15" x14ac:dyDescent="0.45">
      <c r="B328" s="27"/>
      <c r="C328" s="140" t="e">
        <f>+IF(Tabella24[[#This Row],[INS CARTELLA]]="",C327,+VLOOKUP(Tabella24[[#This Row],[INS CARTELLA]],Tabella1[[NUMERO CARTELLA]:[IMPOSTE]],1,0))</f>
        <v>#N/A</v>
      </c>
      <c r="D328" s="1"/>
      <c r="E328" s="15"/>
      <c r="F328" s="16"/>
      <c r="G328" s="14" t="str">
        <f>+IFERROR(+Tabella24[[#This Row],[IMPORTO VERSATO]]/SUMIF(DATI!B:B,Tabella24[[#This Row],[Cartella2]],DATI!M:M)*SUMIF(DATI!B:B,Tabella24[[#This Row],[Cartella2]],DATI!E:E),"")</f>
        <v/>
      </c>
      <c r="H328" s="14" t="str">
        <f>+IFERROR(+Tabella24[[#This Row],[IMPORTO VERSATO]]/SUMIF(DATI!$B:$B,Tabella24[[#This Row],[Cartella2]],DATI!$M:$M)*SUMIF(DATI!$B:$B,Tabella24[[#This Row],[Cartella2]],DATI!$F:$F),"")</f>
        <v/>
      </c>
      <c r="I328" s="19" t="str">
        <f>+IFERROR(+Tabella24[[#This Row],[IMPORTO VERSATO]]/SUMIF(DATI!$B:$B,Tabella24[[#This Row],[Cartella2]],DATI!$M:$M)*SUMIF(DATI!$B:$B,Tabella24[[#This Row],[Cartella2]],DATI!$G:$G),"")</f>
        <v/>
      </c>
      <c r="J328" s="19" t="str">
        <f>+IFERROR(+Tabella24[[#This Row],[IMPORTO VERSATO]]/SUMIF(DATI!$B:$B,Tabella24[[#This Row],[Cartella2]],DATI!$M:$M)*SUMIF(DATI!$B:$B,Tabella24[[#This Row],[Cartella2]],DATI!$H:$H),"")</f>
        <v/>
      </c>
      <c r="K328" s="19" t="str">
        <f>+IFERROR(+Tabella24[[#This Row],[IMPORTO VERSATO]]/SUMIF(DATI!$B:$B,Tabella24[[#This Row],[Cartella2]],DATI!$M:$M)*SUMIF(DATI!$B:$B,Tabella24[[#This Row],[Cartella2]],DATI!$I:$I),"")</f>
        <v/>
      </c>
      <c r="L328" s="19" t="str">
        <f>+IFERROR(+Tabella24[[#This Row],[IMPORTO VERSATO]]/SUMIF(DATI!$B:$B,Tabella24[[#This Row],[Cartella2]],DATI!$M:$M)*SUMIF(DATI!$B:$B,Tabella24[[#This Row],[Cartella2]],DATI!$J:$J),"")</f>
        <v/>
      </c>
      <c r="M328" s="14" t="str">
        <f>+IFERROR(+Tabella24[[#This Row],[IMPORTO VERSATO]]/SUMIF(DATI!$B:$B,Tabella24[[#This Row],[Cartella2]],DATI!$M:$M)*SUMIF(DATI!$B:$B,Tabella24[[#This Row],[Cartella2]],DATI!$L:$L),"")</f>
        <v/>
      </c>
      <c r="N328" s="6" t="str">
        <f>+IF(COUNTIF($C$17:C328,Tabella24[[#This Row],[Cartella2]])=1,"X","")</f>
        <v/>
      </c>
      <c r="O328" s="14" t="str">
        <f>+IFERROR(+Tabella24[[#This Row],[IMPORTO VERSATO]]/SUMIF(DATI!$B:$B,Tabella24[[#This Row],[Cartella2]],DATI!$M:$M)*SUMIF(DATI!$B:$B,Tabella24[[#This Row],[Cartella2]],DATI!$K:$K),"")</f>
        <v/>
      </c>
    </row>
    <row r="329" spans="2:15" x14ac:dyDescent="0.45">
      <c r="B329" s="27"/>
      <c r="C329" s="140" t="e">
        <f>+IF(Tabella24[[#This Row],[INS CARTELLA]]="",C328,+VLOOKUP(Tabella24[[#This Row],[INS CARTELLA]],Tabella1[[NUMERO CARTELLA]:[IMPOSTE]],1,0))</f>
        <v>#N/A</v>
      </c>
      <c r="D329" s="1"/>
      <c r="E329" s="15"/>
      <c r="F329" s="16"/>
      <c r="G329" s="14" t="str">
        <f>+IFERROR(+Tabella24[[#This Row],[IMPORTO VERSATO]]/SUMIF(DATI!B:B,Tabella24[[#This Row],[Cartella2]],DATI!M:M)*SUMIF(DATI!B:B,Tabella24[[#This Row],[Cartella2]],DATI!E:E),"")</f>
        <v/>
      </c>
      <c r="H329" s="14" t="str">
        <f>+IFERROR(+Tabella24[[#This Row],[IMPORTO VERSATO]]/SUMIF(DATI!$B:$B,Tabella24[[#This Row],[Cartella2]],DATI!$M:$M)*SUMIF(DATI!$B:$B,Tabella24[[#This Row],[Cartella2]],DATI!$F:$F),"")</f>
        <v/>
      </c>
      <c r="I329" s="19" t="str">
        <f>+IFERROR(+Tabella24[[#This Row],[IMPORTO VERSATO]]/SUMIF(DATI!$B:$B,Tabella24[[#This Row],[Cartella2]],DATI!$M:$M)*SUMIF(DATI!$B:$B,Tabella24[[#This Row],[Cartella2]],DATI!$G:$G),"")</f>
        <v/>
      </c>
      <c r="J329" s="19" t="str">
        <f>+IFERROR(+Tabella24[[#This Row],[IMPORTO VERSATO]]/SUMIF(DATI!$B:$B,Tabella24[[#This Row],[Cartella2]],DATI!$M:$M)*SUMIF(DATI!$B:$B,Tabella24[[#This Row],[Cartella2]],DATI!$H:$H),"")</f>
        <v/>
      </c>
      <c r="K329" s="19" t="str">
        <f>+IFERROR(+Tabella24[[#This Row],[IMPORTO VERSATO]]/SUMIF(DATI!$B:$B,Tabella24[[#This Row],[Cartella2]],DATI!$M:$M)*SUMIF(DATI!$B:$B,Tabella24[[#This Row],[Cartella2]],DATI!$I:$I),"")</f>
        <v/>
      </c>
      <c r="L329" s="19" t="str">
        <f>+IFERROR(+Tabella24[[#This Row],[IMPORTO VERSATO]]/SUMIF(DATI!$B:$B,Tabella24[[#This Row],[Cartella2]],DATI!$M:$M)*SUMIF(DATI!$B:$B,Tabella24[[#This Row],[Cartella2]],DATI!$J:$J),"")</f>
        <v/>
      </c>
      <c r="M329" s="14" t="str">
        <f>+IFERROR(+Tabella24[[#This Row],[IMPORTO VERSATO]]/SUMIF(DATI!$B:$B,Tabella24[[#This Row],[Cartella2]],DATI!$M:$M)*SUMIF(DATI!$B:$B,Tabella24[[#This Row],[Cartella2]],DATI!$L:$L),"")</f>
        <v/>
      </c>
      <c r="N329" s="6" t="str">
        <f>+IF(COUNTIF($C$17:C329,Tabella24[[#This Row],[Cartella2]])=1,"X","")</f>
        <v/>
      </c>
      <c r="O329" s="14" t="str">
        <f>+IFERROR(+Tabella24[[#This Row],[IMPORTO VERSATO]]/SUMIF(DATI!$B:$B,Tabella24[[#This Row],[Cartella2]],DATI!$M:$M)*SUMIF(DATI!$B:$B,Tabella24[[#This Row],[Cartella2]],DATI!$K:$K),"")</f>
        <v/>
      </c>
    </row>
    <row r="330" spans="2:15" x14ac:dyDescent="0.45">
      <c r="B330" s="27"/>
      <c r="C330" s="140" t="e">
        <f>+IF(Tabella24[[#This Row],[INS CARTELLA]]="",C329,+VLOOKUP(Tabella24[[#This Row],[INS CARTELLA]],Tabella1[[NUMERO CARTELLA]:[IMPOSTE]],1,0))</f>
        <v>#N/A</v>
      </c>
      <c r="D330" s="1"/>
      <c r="E330" s="15"/>
      <c r="F330" s="16"/>
      <c r="G330" s="14" t="str">
        <f>+IFERROR(+Tabella24[[#This Row],[IMPORTO VERSATO]]/SUMIF(DATI!B:B,Tabella24[[#This Row],[Cartella2]],DATI!M:M)*SUMIF(DATI!B:B,Tabella24[[#This Row],[Cartella2]],DATI!E:E),"")</f>
        <v/>
      </c>
      <c r="H330" s="14" t="str">
        <f>+IFERROR(+Tabella24[[#This Row],[IMPORTO VERSATO]]/SUMIF(DATI!$B:$B,Tabella24[[#This Row],[Cartella2]],DATI!$M:$M)*SUMIF(DATI!$B:$B,Tabella24[[#This Row],[Cartella2]],DATI!$F:$F),"")</f>
        <v/>
      </c>
      <c r="I330" s="19" t="str">
        <f>+IFERROR(+Tabella24[[#This Row],[IMPORTO VERSATO]]/SUMIF(DATI!$B:$B,Tabella24[[#This Row],[Cartella2]],DATI!$M:$M)*SUMIF(DATI!$B:$B,Tabella24[[#This Row],[Cartella2]],DATI!$G:$G),"")</f>
        <v/>
      </c>
      <c r="J330" s="19" t="str">
        <f>+IFERROR(+Tabella24[[#This Row],[IMPORTO VERSATO]]/SUMIF(DATI!$B:$B,Tabella24[[#This Row],[Cartella2]],DATI!$M:$M)*SUMIF(DATI!$B:$B,Tabella24[[#This Row],[Cartella2]],DATI!$H:$H),"")</f>
        <v/>
      </c>
      <c r="K330" s="19" t="str">
        <f>+IFERROR(+Tabella24[[#This Row],[IMPORTO VERSATO]]/SUMIF(DATI!$B:$B,Tabella24[[#This Row],[Cartella2]],DATI!$M:$M)*SUMIF(DATI!$B:$B,Tabella24[[#This Row],[Cartella2]],DATI!$I:$I),"")</f>
        <v/>
      </c>
      <c r="L330" s="19" t="str">
        <f>+IFERROR(+Tabella24[[#This Row],[IMPORTO VERSATO]]/SUMIF(DATI!$B:$B,Tabella24[[#This Row],[Cartella2]],DATI!$M:$M)*SUMIF(DATI!$B:$B,Tabella24[[#This Row],[Cartella2]],DATI!$J:$J),"")</f>
        <v/>
      </c>
      <c r="M330" s="14" t="str">
        <f>+IFERROR(+Tabella24[[#This Row],[IMPORTO VERSATO]]/SUMIF(DATI!$B:$B,Tabella24[[#This Row],[Cartella2]],DATI!$M:$M)*SUMIF(DATI!$B:$B,Tabella24[[#This Row],[Cartella2]],DATI!$L:$L),"")</f>
        <v/>
      </c>
      <c r="N330" s="6" t="str">
        <f>+IF(COUNTIF($C$17:C330,Tabella24[[#This Row],[Cartella2]])=1,"X","")</f>
        <v/>
      </c>
      <c r="O330" s="14" t="str">
        <f>+IFERROR(+Tabella24[[#This Row],[IMPORTO VERSATO]]/SUMIF(DATI!$B:$B,Tabella24[[#This Row],[Cartella2]],DATI!$M:$M)*SUMIF(DATI!$B:$B,Tabella24[[#This Row],[Cartella2]],DATI!$K:$K),"")</f>
        <v/>
      </c>
    </row>
    <row r="331" spans="2:15" x14ac:dyDescent="0.45">
      <c r="B331" s="27"/>
      <c r="C331" s="140" t="e">
        <f>+IF(Tabella24[[#This Row],[INS CARTELLA]]="",C330,+VLOOKUP(Tabella24[[#This Row],[INS CARTELLA]],Tabella1[[NUMERO CARTELLA]:[IMPOSTE]],1,0))</f>
        <v>#N/A</v>
      </c>
      <c r="D331" s="1"/>
      <c r="E331" s="15"/>
      <c r="F331" s="16"/>
      <c r="G331" s="14" t="str">
        <f>+IFERROR(+Tabella24[[#This Row],[IMPORTO VERSATO]]/SUMIF(DATI!B:B,Tabella24[[#This Row],[Cartella2]],DATI!M:M)*SUMIF(DATI!B:B,Tabella24[[#This Row],[Cartella2]],DATI!E:E),"")</f>
        <v/>
      </c>
      <c r="H331" s="14" t="str">
        <f>+IFERROR(+Tabella24[[#This Row],[IMPORTO VERSATO]]/SUMIF(DATI!$B:$B,Tabella24[[#This Row],[Cartella2]],DATI!$M:$M)*SUMIF(DATI!$B:$B,Tabella24[[#This Row],[Cartella2]],DATI!$F:$F),"")</f>
        <v/>
      </c>
      <c r="I331" s="19" t="str">
        <f>+IFERROR(+Tabella24[[#This Row],[IMPORTO VERSATO]]/SUMIF(DATI!$B:$B,Tabella24[[#This Row],[Cartella2]],DATI!$M:$M)*SUMIF(DATI!$B:$B,Tabella24[[#This Row],[Cartella2]],DATI!$G:$G),"")</f>
        <v/>
      </c>
      <c r="J331" s="19" t="str">
        <f>+IFERROR(+Tabella24[[#This Row],[IMPORTO VERSATO]]/SUMIF(DATI!$B:$B,Tabella24[[#This Row],[Cartella2]],DATI!$M:$M)*SUMIF(DATI!$B:$B,Tabella24[[#This Row],[Cartella2]],DATI!$H:$H),"")</f>
        <v/>
      </c>
      <c r="K331" s="19" t="str">
        <f>+IFERROR(+Tabella24[[#This Row],[IMPORTO VERSATO]]/SUMIF(DATI!$B:$B,Tabella24[[#This Row],[Cartella2]],DATI!$M:$M)*SUMIF(DATI!$B:$B,Tabella24[[#This Row],[Cartella2]],DATI!$I:$I),"")</f>
        <v/>
      </c>
      <c r="L331" s="19" t="str">
        <f>+IFERROR(+Tabella24[[#This Row],[IMPORTO VERSATO]]/SUMIF(DATI!$B:$B,Tabella24[[#This Row],[Cartella2]],DATI!$M:$M)*SUMIF(DATI!$B:$B,Tabella24[[#This Row],[Cartella2]],DATI!$J:$J),"")</f>
        <v/>
      </c>
      <c r="M331" s="14" t="str">
        <f>+IFERROR(+Tabella24[[#This Row],[IMPORTO VERSATO]]/SUMIF(DATI!$B:$B,Tabella24[[#This Row],[Cartella2]],DATI!$M:$M)*SUMIF(DATI!$B:$B,Tabella24[[#This Row],[Cartella2]],DATI!$L:$L),"")</f>
        <v/>
      </c>
      <c r="N331" s="6" t="str">
        <f>+IF(COUNTIF($C$17:C331,Tabella24[[#This Row],[Cartella2]])=1,"X","")</f>
        <v/>
      </c>
      <c r="O331" s="14" t="str">
        <f>+IFERROR(+Tabella24[[#This Row],[IMPORTO VERSATO]]/SUMIF(DATI!$B:$B,Tabella24[[#This Row],[Cartella2]],DATI!$M:$M)*SUMIF(DATI!$B:$B,Tabella24[[#This Row],[Cartella2]],DATI!$K:$K),"")</f>
        <v/>
      </c>
    </row>
    <row r="332" spans="2:15" x14ac:dyDescent="0.45">
      <c r="B332" s="27"/>
      <c r="C332" s="140" t="e">
        <f>+IF(Tabella24[[#This Row],[INS CARTELLA]]="",C331,+VLOOKUP(Tabella24[[#This Row],[INS CARTELLA]],Tabella1[[NUMERO CARTELLA]:[IMPOSTE]],1,0))</f>
        <v>#N/A</v>
      </c>
      <c r="D332" s="1"/>
      <c r="E332" s="15"/>
      <c r="F332" s="16"/>
      <c r="G332" s="14" t="str">
        <f>+IFERROR(+Tabella24[[#This Row],[IMPORTO VERSATO]]/SUMIF(DATI!B:B,Tabella24[[#This Row],[Cartella2]],DATI!M:M)*SUMIF(DATI!B:B,Tabella24[[#This Row],[Cartella2]],DATI!E:E),"")</f>
        <v/>
      </c>
      <c r="H332" s="14" t="str">
        <f>+IFERROR(+Tabella24[[#This Row],[IMPORTO VERSATO]]/SUMIF(DATI!$B:$B,Tabella24[[#This Row],[Cartella2]],DATI!$M:$M)*SUMIF(DATI!$B:$B,Tabella24[[#This Row],[Cartella2]],DATI!$F:$F),"")</f>
        <v/>
      </c>
      <c r="I332" s="19" t="str">
        <f>+IFERROR(+Tabella24[[#This Row],[IMPORTO VERSATO]]/SUMIF(DATI!$B:$B,Tabella24[[#This Row],[Cartella2]],DATI!$M:$M)*SUMIF(DATI!$B:$B,Tabella24[[#This Row],[Cartella2]],DATI!$G:$G),"")</f>
        <v/>
      </c>
      <c r="J332" s="19" t="str">
        <f>+IFERROR(+Tabella24[[#This Row],[IMPORTO VERSATO]]/SUMIF(DATI!$B:$B,Tabella24[[#This Row],[Cartella2]],DATI!$M:$M)*SUMIF(DATI!$B:$B,Tabella24[[#This Row],[Cartella2]],DATI!$H:$H),"")</f>
        <v/>
      </c>
      <c r="K332" s="19" t="str">
        <f>+IFERROR(+Tabella24[[#This Row],[IMPORTO VERSATO]]/SUMIF(DATI!$B:$B,Tabella24[[#This Row],[Cartella2]],DATI!$M:$M)*SUMIF(DATI!$B:$B,Tabella24[[#This Row],[Cartella2]],DATI!$I:$I),"")</f>
        <v/>
      </c>
      <c r="L332" s="19" t="str">
        <f>+IFERROR(+Tabella24[[#This Row],[IMPORTO VERSATO]]/SUMIF(DATI!$B:$B,Tabella24[[#This Row],[Cartella2]],DATI!$M:$M)*SUMIF(DATI!$B:$B,Tabella24[[#This Row],[Cartella2]],DATI!$J:$J),"")</f>
        <v/>
      </c>
      <c r="M332" s="14" t="str">
        <f>+IFERROR(+Tabella24[[#This Row],[IMPORTO VERSATO]]/SUMIF(DATI!$B:$B,Tabella24[[#This Row],[Cartella2]],DATI!$M:$M)*SUMIF(DATI!$B:$B,Tabella24[[#This Row],[Cartella2]],DATI!$L:$L),"")</f>
        <v/>
      </c>
      <c r="N332" s="6" t="str">
        <f>+IF(COUNTIF($C$17:C332,Tabella24[[#This Row],[Cartella2]])=1,"X","")</f>
        <v/>
      </c>
      <c r="O332" s="14" t="str">
        <f>+IFERROR(+Tabella24[[#This Row],[IMPORTO VERSATO]]/SUMIF(DATI!$B:$B,Tabella24[[#This Row],[Cartella2]],DATI!$M:$M)*SUMIF(DATI!$B:$B,Tabella24[[#This Row],[Cartella2]],DATI!$K:$K),"")</f>
        <v/>
      </c>
    </row>
    <row r="333" spans="2:15" x14ac:dyDescent="0.45">
      <c r="B333" s="27"/>
      <c r="C333" s="140" t="e">
        <f>+IF(Tabella24[[#This Row],[INS CARTELLA]]="",C332,+VLOOKUP(Tabella24[[#This Row],[INS CARTELLA]],Tabella1[[NUMERO CARTELLA]:[IMPOSTE]],1,0))</f>
        <v>#N/A</v>
      </c>
      <c r="D333" s="1"/>
      <c r="E333" s="15"/>
      <c r="F333" s="16"/>
      <c r="G333" s="14" t="str">
        <f>+IFERROR(+Tabella24[[#This Row],[IMPORTO VERSATO]]/SUMIF(DATI!B:B,Tabella24[[#This Row],[Cartella2]],DATI!M:M)*SUMIF(DATI!B:B,Tabella24[[#This Row],[Cartella2]],DATI!E:E),"")</f>
        <v/>
      </c>
      <c r="H333" s="14" t="str">
        <f>+IFERROR(+Tabella24[[#This Row],[IMPORTO VERSATO]]/SUMIF(DATI!$B:$B,Tabella24[[#This Row],[Cartella2]],DATI!$M:$M)*SUMIF(DATI!$B:$B,Tabella24[[#This Row],[Cartella2]],DATI!$F:$F),"")</f>
        <v/>
      </c>
      <c r="I333" s="19" t="str">
        <f>+IFERROR(+Tabella24[[#This Row],[IMPORTO VERSATO]]/SUMIF(DATI!$B:$B,Tabella24[[#This Row],[Cartella2]],DATI!$M:$M)*SUMIF(DATI!$B:$B,Tabella24[[#This Row],[Cartella2]],DATI!$G:$G),"")</f>
        <v/>
      </c>
      <c r="J333" s="19" t="str">
        <f>+IFERROR(+Tabella24[[#This Row],[IMPORTO VERSATO]]/SUMIF(DATI!$B:$B,Tabella24[[#This Row],[Cartella2]],DATI!$M:$M)*SUMIF(DATI!$B:$B,Tabella24[[#This Row],[Cartella2]],DATI!$H:$H),"")</f>
        <v/>
      </c>
      <c r="K333" s="19" t="str">
        <f>+IFERROR(+Tabella24[[#This Row],[IMPORTO VERSATO]]/SUMIF(DATI!$B:$B,Tabella24[[#This Row],[Cartella2]],DATI!$M:$M)*SUMIF(DATI!$B:$B,Tabella24[[#This Row],[Cartella2]],DATI!$I:$I),"")</f>
        <v/>
      </c>
      <c r="L333" s="19" t="str">
        <f>+IFERROR(+Tabella24[[#This Row],[IMPORTO VERSATO]]/SUMIF(DATI!$B:$B,Tabella24[[#This Row],[Cartella2]],DATI!$M:$M)*SUMIF(DATI!$B:$B,Tabella24[[#This Row],[Cartella2]],DATI!$J:$J),"")</f>
        <v/>
      </c>
      <c r="M333" s="14" t="str">
        <f>+IFERROR(+Tabella24[[#This Row],[IMPORTO VERSATO]]/SUMIF(DATI!$B:$B,Tabella24[[#This Row],[Cartella2]],DATI!$M:$M)*SUMIF(DATI!$B:$B,Tabella24[[#This Row],[Cartella2]],DATI!$L:$L),"")</f>
        <v/>
      </c>
      <c r="N333" s="6" t="str">
        <f>+IF(COUNTIF($C$17:C333,Tabella24[[#This Row],[Cartella2]])=1,"X","")</f>
        <v/>
      </c>
      <c r="O333" s="14" t="str">
        <f>+IFERROR(+Tabella24[[#This Row],[IMPORTO VERSATO]]/SUMIF(DATI!$B:$B,Tabella24[[#This Row],[Cartella2]],DATI!$M:$M)*SUMIF(DATI!$B:$B,Tabella24[[#This Row],[Cartella2]],DATI!$K:$K),"")</f>
        <v/>
      </c>
    </row>
    <row r="334" spans="2:15" x14ac:dyDescent="0.45">
      <c r="B334" s="27"/>
      <c r="C334" s="140" t="e">
        <f>+IF(Tabella24[[#This Row],[INS CARTELLA]]="",C333,+VLOOKUP(Tabella24[[#This Row],[INS CARTELLA]],Tabella1[[NUMERO CARTELLA]:[IMPOSTE]],1,0))</f>
        <v>#N/A</v>
      </c>
      <c r="D334" s="1"/>
      <c r="E334" s="15"/>
      <c r="F334" s="16"/>
      <c r="G334" s="14" t="str">
        <f>+IFERROR(+Tabella24[[#This Row],[IMPORTO VERSATO]]/SUMIF(DATI!B:B,Tabella24[[#This Row],[Cartella2]],DATI!M:M)*SUMIF(DATI!B:B,Tabella24[[#This Row],[Cartella2]],DATI!E:E),"")</f>
        <v/>
      </c>
      <c r="H334" s="14" t="str">
        <f>+IFERROR(+Tabella24[[#This Row],[IMPORTO VERSATO]]/SUMIF(DATI!$B:$B,Tabella24[[#This Row],[Cartella2]],DATI!$M:$M)*SUMIF(DATI!$B:$B,Tabella24[[#This Row],[Cartella2]],DATI!$F:$F),"")</f>
        <v/>
      </c>
      <c r="I334" s="19" t="str">
        <f>+IFERROR(+Tabella24[[#This Row],[IMPORTO VERSATO]]/SUMIF(DATI!$B:$B,Tabella24[[#This Row],[Cartella2]],DATI!$M:$M)*SUMIF(DATI!$B:$B,Tabella24[[#This Row],[Cartella2]],DATI!$G:$G),"")</f>
        <v/>
      </c>
      <c r="J334" s="19" t="str">
        <f>+IFERROR(+Tabella24[[#This Row],[IMPORTO VERSATO]]/SUMIF(DATI!$B:$B,Tabella24[[#This Row],[Cartella2]],DATI!$M:$M)*SUMIF(DATI!$B:$B,Tabella24[[#This Row],[Cartella2]],DATI!$H:$H),"")</f>
        <v/>
      </c>
      <c r="K334" s="19" t="str">
        <f>+IFERROR(+Tabella24[[#This Row],[IMPORTO VERSATO]]/SUMIF(DATI!$B:$B,Tabella24[[#This Row],[Cartella2]],DATI!$M:$M)*SUMIF(DATI!$B:$B,Tabella24[[#This Row],[Cartella2]],DATI!$I:$I),"")</f>
        <v/>
      </c>
      <c r="L334" s="19" t="str">
        <f>+IFERROR(+Tabella24[[#This Row],[IMPORTO VERSATO]]/SUMIF(DATI!$B:$B,Tabella24[[#This Row],[Cartella2]],DATI!$M:$M)*SUMIF(DATI!$B:$B,Tabella24[[#This Row],[Cartella2]],DATI!$J:$J),"")</f>
        <v/>
      </c>
      <c r="M334" s="14" t="str">
        <f>+IFERROR(+Tabella24[[#This Row],[IMPORTO VERSATO]]/SUMIF(DATI!$B:$B,Tabella24[[#This Row],[Cartella2]],DATI!$M:$M)*SUMIF(DATI!$B:$B,Tabella24[[#This Row],[Cartella2]],DATI!$L:$L),"")</f>
        <v/>
      </c>
      <c r="N334" s="6" t="str">
        <f>+IF(COUNTIF($C$17:C334,Tabella24[[#This Row],[Cartella2]])=1,"X","")</f>
        <v/>
      </c>
      <c r="O334" s="14" t="str">
        <f>+IFERROR(+Tabella24[[#This Row],[IMPORTO VERSATO]]/SUMIF(DATI!$B:$B,Tabella24[[#This Row],[Cartella2]],DATI!$M:$M)*SUMIF(DATI!$B:$B,Tabella24[[#This Row],[Cartella2]],DATI!$K:$K),"")</f>
        <v/>
      </c>
    </row>
    <row r="335" spans="2:15" x14ac:dyDescent="0.45">
      <c r="B335" s="27"/>
      <c r="C335" s="140" t="e">
        <f>+IF(Tabella24[[#This Row],[INS CARTELLA]]="",C334,+VLOOKUP(Tabella24[[#This Row],[INS CARTELLA]],Tabella1[[NUMERO CARTELLA]:[IMPOSTE]],1,0))</f>
        <v>#N/A</v>
      </c>
      <c r="D335" s="1"/>
      <c r="E335" s="15"/>
      <c r="F335" s="16"/>
      <c r="G335" s="14" t="str">
        <f>+IFERROR(+Tabella24[[#This Row],[IMPORTO VERSATO]]/SUMIF(DATI!B:B,Tabella24[[#This Row],[Cartella2]],DATI!M:M)*SUMIF(DATI!B:B,Tabella24[[#This Row],[Cartella2]],DATI!E:E),"")</f>
        <v/>
      </c>
      <c r="H335" s="14" t="str">
        <f>+IFERROR(+Tabella24[[#This Row],[IMPORTO VERSATO]]/SUMIF(DATI!$B:$B,Tabella24[[#This Row],[Cartella2]],DATI!$M:$M)*SUMIF(DATI!$B:$B,Tabella24[[#This Row],[Cartella2]],DATI!$F:$F),"")</f>
        <v/>
      </c>
      <c r="I335" s="19" t="str">
        <f>+IFERROR(+Tabella24[[#This Row],[IMPORTO VERSATO]]/SUMIF(DATI!$B:$B,Tabella24[[#This Row],[Cartella2]],DATI!$M:$M)*SUMIF(DATI!$B:$B,Tabella24[[#This Row],[Cartella2]],DATI!$G:$G),"")</f>
        <v/>
      </c>
      <c r="J335" s="19" t="str">
        <f>+IFERROR(+Tabella24[[#This Row],[IMPORTO VERSATO]]/SUMIF(DATI!$B:$B,Tabella24[[#This Row],[Cartella2]],DATI!$M:$M)*SUMIF(DATI!$B:$B,Tabella24[[#This Row],[Cartella2]],DATI!$H:$H),"")</f>
        <v/>
      </c>
      <c r="K335" s="19" t="str">
        <f>+IFERROR(+Tabella24[[#This Row],[IMPORTO VERSATO]]/SUMIF(DATI!$B:$B,Tabella24[[#This Row],[Cartella2]],DATI!$M:$M)*SUMIF(DATI!$B:$B,Tabella24[[#This Row],[Cartella2]],DATI!$I:$I),"")</f>
        <v/>
      </c>
      <c r="L335" s="19" t="str">
        <f>+IFERROR(+Tabella24[[#This Row],[IMPORTO VERSATO]]/SUMIF(DATI!$B:$B,Tabella24[[#This Row],[Cartella2]],DATI!$M:$M)*SUMIF(DATI!$B:$B,Tabella24[[#This Row],[Cartella2]],DATI!$J:$J),"")</f>
        <v/>
      </c>
      <c r="M335" s="14" t="str">
        <f>+IFERROR(+Tabella24[[#This Row],[IMPORTO VERSATO]]/SUMIF(DATI!$B:$B,Tabella24[[#This Row],[Cartella2]],DATI!$M:$M)*SUMIF(DATI!$B:$B,Tabella24[[#This Row],[Cartella2]],DATI!$L:$L),"")</f>
        <v/>
      </c>
      <c r="N335" s="6" t="str">
        <f>+IF(COUNTIF($C$17:C335,Tabella24[[#This Row],[Cartella2]])=1,"X","")</f>
        <v/>
      </c>
      <c r="O335" s="14" t="str">
        <f>+IFERROR(+Tabella24[[#This Row],[IMPORTO VERSATO]]/SUMIF(DATI!$B:$B,Tabella24[[#This Row],[Cartella2]],DATI!$M:$M)*SUMIF(DATI!$B:$B,Tabella24[[#This Row],[Cartella2]],DATI!$K:$K),"")</f>
        <v/>
      </c>
    </row>
    <row r="336" spans="2:15" x14ac:dyDescent="0.45">
      <c r="B336" s="27"/>
      <c r="C336" s="140" t="e">
        <f>+IF(Tabella24[[#This Row],[INS CARTELLA]]="",C335,+VLOOKUP(Tabella24[[#This Row],[INS CARTELLA]],Tabella1[[NUMERO CARTELLA]:[IMPOSTE]],1,0))</f>
        <v>#N/A</v>
      </c>
      <c r="D336" s="1"/>
      <c r="E336" s="15"/>
      <c r="F336" s="16"/>
      <c r="G336" s="14" t="str">
        <f>+IFERROR(+Tabella24[[#This Row],[IMPORTO VERSATO]]/SUMIF(DATI!B:B,Tabella24[[#This Row],[Cartella2]],DATI!M:M)*SUMIF(DATI!B:B,Tabella24[[#This Row],[Cartella2]],DATI!E:E),"")</f>
        <v/>
      </c>
      <c r="H336" s="14" t="str">
        <f>+IFERROR(+Tabella24[[#This Row],[IMPORTO VERSATO]]/SUMIF(DATI!$B:$B,Tabella24[[#This Row],[Cartella2]],DATI!$M:$M)*SUMIF(DATI!$B:$B,Tabella24[[#This Row],[Cartella2]],DATI!$F:$F),"")</f>
        <v/>
      </c>
      <c r="I336" s="19" t="str">
        <f>+IFERROR(+Tabella24[[#This Row],[IMPORTO VERSATO]]/SUMIF(DATI!$B:$B,Tabella24[[#This Row],[Cartella2]],DATI!$M:$M)*SUMIF(DATI!$B:$B,Tabella24[[#This Row],[Cartella2]],DATI!$G:$G),"")</f>
        <v/>
      </c>
      <c r="J336" s="19" t="str">
        <f>+IFERROR(+Tabella24[[#This Row],[IMPORTO VERSATO]]/SUMIF(DATI!$B:$B,Tabella24[[#This Row],[Cartella2]],DATI!$M:$M)*SUMIF(DATI!$B:$B,Tabella24[[#This Row],[Cartella2]],DATI!$H:$H),"")</f>
        <v/>
      </c>
      <c r="K336" s="19" t="str">
        <f>+IFERROR(+Tabella24[[#This Row],[IMPORTO VERSATO]]/SUMIF(DATI!$B:$B,Tabella24[[#This Row],[Cartella2]],DATI!$M:$M)*SUMIF(DATI!$B:$B,Tabella24[[#This Row],[Cartella2]],DATI!$I:$I),"")</f>
        <v/>
      </c>
      <c r="L336" s="19" t="str">
        <f>+IFERROR(+Tabella24[[#This Row],[IMPORTO VERSATO]]/SUMIF(DATI!$B:$B,Tabella24[[#This Row],[Cartella2]],DATI!$M:$M)*SUMIF(DATI!$B:$B,Tabella24[[#This Row],[Cartella2]],DATI!$J:$J),"")</f>
        <v/>
      </c>
      <c r="M336" s="14" t="str">
        <f>+IFERROR(+Tabella24[[#This Row],[IMPORTO VERSATO]]/SUMIF(DATI!$B:$B,Tabella24[[#This Row],[Cartella2]],DATI!$M:$M)*SUMIF(DATI!$B:$B,Tabella24[[#This Row],[Cartella2]],DATI!$L:$L),"")</f>
        <v/>
      </c>
      <c r="N336" s="6" t="str">
        <f>+IF(COUNTIF($C$17:C336,Tabella24[[#This Row],[Cartella2]])=1,"X","")</f>
        <v/>
      </c>
      <c r="O336" s="14" t="str">
        <f>+IFERROR(+Tabella24[[#This Row],[IMPORTO VERSATO]]/SUMIF(DATI!$B:$B,Tabella24[[#This Row],[Cartella2]],DATI!$M:$M)*SUMIF(DATI!$B:$B,Tabella24[[#This Row],[Cartella2]],DATI!$K:$K),"")</f>
        <v/>
      </c>
    </row>
    <row r="337" spans="2:15" x14ac:dyDescent="0.45">
      <c r="B337" s="27"/>
      <c r="C337" s="140" t="e">
        <f>+IF(Tabella24[[#This Row],[INS CARTELLA]]="",C336,+VLOOKUP(Tabella24[[#This Row],[INS CARTELLA]],Tabella1[[NUMERO CARTELLA]:[IMPOSTE]],1,0))</f>
        <v>#N/A</v>
      </c>
      <c r="D337" s="1"/>
      <c r="E337" s="15"/>
      <c r="F337" s="16"/>
      <c r="G337" s="14" t="str">
        <f>+IFERROR(+Tabella24[[#This Row],[IMPORTO VERSATO]]/SUMIF(DATI!B:B,Tabella24[[#This Row],[Cartella2]],DATI!M:M)*SUMIF(DATI!B:B,Tabella24[[#This Row],[Cartella2]],DATI!E:E),"")</f>
        <v/>
      </c>
      <c r="H337" s="14" t="str">
        <f>+IFERROR(+Tabella24[[#This Row],[IMPORTO VERSATO]]/SUMIF(DATI!$B:$B,Tabella24[[#This Row],[Cartella2]],DATI!$M:$M)*SUMIF(DATI!$B:$B,Tabella24[[#This Row],[Cartella2]],DATI!$F:$F),"")</f>
        <v/>
      </c>
      <c r="I337" s="19" t="str">
        <f>+IFERROR(+Tabella24[[#This Row],[IMPORTO VERSATO]]/SUMIF(DATI!$B:$B,Tabella24[[#This Row],[Cartella2]],DATI!$M:$M)*SUMIF(DATI!$B:$B,Tabella24[[#This Row],[Cartella2]],DATI!$G:$G),"")</f>
        <v/>
      </c>
      <c r="J337" s="19" t="str">
        <f>+IFERROR(+Tabella24[[#This Row],[IMPORTO VERSATO]]/SUMIF(DATI!$B:$B,Tabella24[[#This Row],[Cartella2]],DATI!$M:$M)*SUMIF(DATI!$B:$B,Tabella24[[#This Row],[Cartella2]],DATI!$H:$H),"")</f>
        <v/>
      </c>
      <c r="K337" s="19" t="str">
        <f>+IFERROR(+Tabella24[[#This Row],[IMPORTO VERSATO]]/SUMIF(DATI!$B:$B,Tabella24[[#This Row],[Cartella2]],DATI!$M:$M)*SUMIF(DATI!$B:$B,Tabella24[[#This Row],[Cartella2]],DATI!$I:$I),"")</f>
        <v/>
      </c>
      <c r="L337" s="19" t="str">
        <f>+IFERROR(+Tabella24[[#This Row],[IMPORTO VERSATO]]/SUMIF(DATI!$B:$B,Tabella24[[#This Row],[Cartella2]],DATI!$M:$M)*SUMIF(DATI!$B:$B,Tabella24[[#This Row],[Cartella2]],DATI!$J:$J),"")</f>
        <v/>
      </c>
      <c r="M337" s="14" t="str">
        <f>+IFERROR(+Tabella24[[#This Row],[IMPORTO VERSATO]]/SUMIF(DATI!$B:$B,Tabella24[[#This Row],[Cartella2]],DATI!$M:$M)*SUMIF(DATI!$B:$B,Tabella24[[#This Row],[Cartella2]],DATI!$L:$L),"")</f>
        <v/>
      </c>
      <c r="N337" s="6" t="str">
        <f>+IF(COUNTIF($C$17:C337,Tabella24[[#This Row],[Cartella2]])=1,"X","")</f>
        <v/>
      </c>
      <c r="O337" s="14" t="str">
        <f>+IFERROR(+Tabella24[[#This Row],[IMPORTO VERSATO]]/SUMIF(DATI!$B:$B,Tabella24[[#This Row],[Cartella2]],DATI!$M:$M)*SUMIF(DATI!$B:$B,Tabella24[[#This Row],[Cartella2]],DATI!$K:$K),"")</f>
        <v/>
      </c>
    </row>
    <row r="338" spans="2:15" x14ac:dyDescent="0.45">
      <c r="B338" s="27"/>
      <c r="C338" s="140" t="e">
        <f>+IF(Tabella24[[#This Row],[INS CARTELLA]]="",C337,+VLOOKUP(Tabella24[[#This Row],[INS CARTELLA]],Tabella1[[NUMERO CARTELLA]:[IMPOSTE]],1,0))</f>
        <v>#N/A</v>
      </c>
      <c r="D338" s="1"/>
      <c r="E338" s="15"/>
      <c r="F338" s="16"/>
      <c r="G338" s="14" t="str">
        <f>+IFERROR(+Tabella24[[#This Row],[IMPORTO VERSATO]]/SUMIF(DATI!B:B,Tabella24[[#This Row],[Cartella2]],DATI!M:M)*SUMIF(DATI!B:B,Tabella24[[#This Row],[Cartella2]],DATI!E:E),"")</f>
        <v/>
      </c>
      <c r="H338" s="14" t="str">
        <f>+IFERROR(+Tabella24[[#This Row],[IMPORTO VERSATO]]/SUMIF(DATI!$B:$B,Tabella24[[#This Row],[Cartella2]],DATI!$M:$M)*SUMIF(DATI!$B:$B,Tabella24[[#This Row],[Cartella2]],DATI!$F:$F),"")</f>
        <v/>
      </c>
      <c r="I338" s="19" t="str">
        <f>+IFERROR(+Tabella24[[#This Row],[IMPORTO VERSATO]]/SUMIF(DATI!$B:$B,Tabella24[[#This Row],[Cartella2]],DATI!$M:$M)*SUMIF(DATI!$B:$B,Tabella24[[#This Row],[Cartella2]],DATI!$G:$G),"")</f>
        <v/>
      </c>
      <c r="J338" s="19" t="str">
        <f>+IFERROR(+Tabella24[[#This Row],[IMPORTO VERSATO]]/SUMIF(DATI!$B:$B,Tabella24[[#This Row],[Cartella2]],DATI!$M:$M)*SUMIF(DATI!$B:$B,Tabella24[[#This Row],[Cartella2]],DATI!$H:$H),"")</f>
        <v/>
      </c>
      <c r="K338" s="19" t="str">
        <f>+IFERROR(+Tabella24[[#This Row],[IMPORTO VERSATO]]/SUMIF(DATI!$B:$B,Tabella24[[#This Row],[Cartella2]],DATI!$M:$M)*SUMIF(DATI!$B:$B,Tabella24[[#This Row],[Cartella2]],DATI!$I:$I),"")</f>
        <v/>
      </c>
      <c r="L338" s="19" t="str">
        <f>+IFERROR(+Tabella24[[#This Row],[IMPORTO VERSATO]]/SUMIF(DATI!$B:$B,Tabella24[[#This Row],[Cartella2]],DATI!$M:$M)*SUMIF(DATI!$B:$B,Tabella24[[#This Row],[Cartella2]],DATI!$J:$J),"")</f>
        <v/>
      </c>
      <c r="M338" s="14" t="str">
        <f>+IFERROR(+Tabella24[[#This Row],[IMPORTO VERSATO]]/SUMIF(DATI!$B:$B,Tabella24[[#This Row],[Cartella2]],DATI!$M:$M)*SUMIF(DATI!$B:$B,Tabella24[[#This Row],[Cartella2]],DATI!$L:$L),"")</f>
        <v/>
      </c>
      <c r="N338" s="6" t="str">
        <f>+IF(COUNTIF($C$17:C338,Tabella24[[#This Row],[Cartella2]])=1,"X","")</f>
        <v/>
      </c>
      <c r="O338" s="14" t="str">
        <f>+IFERROR(+Tabella24[[#This Row],[IMPORTO VERSATO]]/SUMIF(DATI!$B:$B,Tabella24[[#This Row],[Cartella2]],DATI!$M:$M)*SUMIF(DATI!$B:$B,Tabella24[[#This Row],[Cartella2]],DATI!$K:$K),"")</f>
        <v/>
      </c>
    </row>
    <row r="339" spans="2:15" x14ac:dyDescent="0.45">
      <c r="B339" s="27"/>
      <c r="C339" s="140" t="e">
        <f>+IF(Tabella24[[#This Row],[INS CARTELLA]]="",C338,+VLOOKUP(Tabella24[[#This Row],[INS CARTELLA]],Tabella1[[NUMERO CARTELLA]:[IMPOSTE]],1,0))</f>
        <v>#N/A</v>
      </c>
      <c r="D339" s="1"/>
      <c r="E339" s="15"/>
      <c r="F339" s="16"/>
      <c r="G339" s="14" t="str">
        <f>+IFERROR(+Tabella24[[#This Row],[IMPORTO VERSATO]]/SUMIF(DATI!B:B,Tabella24[[#This Row],[Cartella2]],DATI!M:M)*SUMIF(DATI!B:B,Tabella24[[#This Row],[Cartella2]],DATI!E:E),"")</f>
        <v/>
      </c>
      <c r="H339" s="14" t="str">
        <f>+IFERROR(+Tabella24[[#This Row],[IMPORTO VERSATO]]/SUMIF(DATI!$B:$B,Tabella24[[#This Row],[Cartella2]],DATI!$M:$M)*SUMIF(DATI!$B:$B,Tabella24[[#This Row],[Cartella2]],DATI!$F:$F),"")</f>
        <v/>
      </c>
      <c r="I339" s="19" t="str">
        <f>+IFERROR(+Tabella24[[#This Row],[IMPORTO VERSATO]]/SUMIF(DATI!$B:$B,Tabella24[[#This Row],[Cartella2]],DATI!$M:$M)*SUMIF(DATI!$B:$B,Tabella24[[#This Row],[Cartella2]],DATI!$G:$G),"")</f>
        <v/>
      </c>
      <c r="J339" s="19" t="str">
        <f>+IFERROR(+Tabella24[[#This Row],[IMPORTO VERSATO]]/SUMIF(DATI!$B:$B,Tabella24[[#This Row],[Cartella2]],DATI!$M:$M)*SUMIF(DATI!$B:$B,Tabella24[[#This Row],[Cartella2]],DATI!$H:$H),"")</f>
        <v/>
      </c>
      <c r="K339" s="19" t="str">
        <f>+IFERROR(+Tabella24[[#This Row],[IMPORTO VERSATO]]/SUMIF(DATI!$B:$B,Tabella24[[#This Row],[Cartella2]],DATI!$M:$M)*SUMIF(DATI!$B:$B,Tabella24[[#This Row],[Cartella2]],DATI!$I:$I),"")</f>
        <v/>
      </c>
      <c r="L339" s="19" t="str">
        <f>+IFERROR(+Tabella24[[#This Row],[IMPORTO VERSATO]]/SUMIF(DATI!$B:$B,Tabella24[[#This Row],[Cartella2]],DATI!$M:$M)*SUMIF(DATI!$B:$B,Tabella24[[#This Row],[Cartella2]],DATI!$J:$J),"")</f>
        <v/>
      </c>
      <c r="M339" s="14" t="str">
        <f>+IFERROR(+Tabella24[[#This Row],[IMPORTO VERSATO]]/SUMIF(DATI!$B:$B,Tabella24[[#This Row],[Cartella2]],DATI!$M:$M)*SUMIF(DATI!$B:$B,Tabella24[[#This Row],[Cartella2]],DATI!$L:$L),"")</f>
        <v/>
      </c>
      <c r="N339" s="6" t="str">
        <f>+IF(COUNTIF($C$17:C339,Tabella24[[#This Row],[Cartella2]])=1,"X","")</f>
        <v/>
      </c>
      <c r="O339" s="14" t="str">
        <f>+IFERROR(+Tabella24[[#This Row],[IMPORTO VERSATO]]/SUMIF(DATI!$B:$B,Tabella24[[#This Row],[Cartella2]],DATI!$M:$M)*SUMIF(DATI!$B:$B,Tabella24[[#This Row],[Cartella2]],DATI!$K:$K),"")</f>
        <v/>
      </c>
    </row>
    <row r="340" spans="2:15" x14ac:dyDescent="0.45">
      <c r="B340" s="27"/>
      <c r="C340" s="140" t="e">
        <f>+IF(Tabella24[[#This Row],[INS CARTELLA]]="",C339,+VLOOKUP(Tabella24[[#This Row],[INS CARTELLA]],Tabella1[[NUMERO CARTELLA]:[IMPOSTE]],1,0))</f>
        <v>#N/A</v>
      </c>
      <c r="D340" s="1"/>
      <c r="E340" s="15"/>
      <c r="F340" s="16"/>
      <c r="G340" s="14" t="str">
        <f>+IFERROR(+Tabella24[[#This Row],[IMPORTO VERSATO]]/SUMIF(DATI!B:B,Tabella24[[#This Row],[Cartella2]],DATI!M:M)*SUMIF(DATI!B:B,Tabella24[[#This Row],[Cartella2]],DATI!E:E),"")</f>
        <v/>
      </c>
      <c r="H340" s="14" t="str">
        <f>+IFERROR(+Tabella24[[#This Row],[IMPORTO VERSATO]]/SUMIF(DATI!$B:$B,Tabella24[[#This Row],[Cartella2]],DATI!$M:$M)*SUMIF(DATI!$B:$B,Tabella24[[#This Row],[Cartella2]],DATI!$F:$F),"")</f>
        <v/>
      </c>
      <c r="I340" s="19" t="str">
        <f>+IFERROR(+Tabella24[[#This Row],[IMPORTO VERSATO]]/SUMIF(DATI!$B:$B,Tabella24[[#This Row],[Cartella2]],DATI!$M:$M)*SUMIF(DATI!$B:$B,Tabella24[[#This Row],[Cartella2]],DATI!$G:$G),"")</f>
        <v/>
      </c>
      <c r="J340" s="19" t="str">
        <f>+IFERROR(+Tabella24[[#This Row],[IMPORTO VERSATO]]/SUMIF(DATI!$B:$B,Tabella24[[#This Row],[Cartella2]],DATI!$M:$M)*SUMIF(DATI!$B:$B,Tabella24[[#This Row],[Cartella2]],DATI!$H:$H),"")</f>
        <v/>
      </c>
      <c r="K340" s="19" t="str">
        <f>+IFERROR(+Tabella24[[#This Row],[IMPORTO VERSATO]]/SUMIF(DATI!$B:$B,Tabella24[[#This Row],[Cartella2]],DATI!$M:$M)*SUMIF(DATI!$B:$B,Tabella24[[#This Row],[Cartella2]],DATI!$I:$I),"")</f>
        <v/>
      </c>
      <c r="L340" s="19" t="str">
        <f>+IFERROR(+Tabella24[[#This Row],[IMPORTO VERSATO]]/SUMIF(DATI!$B:$B,Tabella24[[#This Row],[Cartella2]],DATI!$M:$M)*SUMIF(DATI!$B:$B,Tabella24[[#This Row],[Cartella2]],DATI!$J:$J),"")</f>
        <v/>
      </c>
      <c r="M340" s="14" t="str">
        <f>+IFERROR(+Tabella24[[#This Row],[IMPORTO VERSATO]]/SUMIF(DATI!$B:$B,Tabella24[[#This Row],[Cartella2]],DATI!$M:$M)*SUMIF(DATI!$B:$B,Tabella24[[#This Row],[Cartella2]],DATI!$L:$L),"")</f>
        <v/>
      </c>
      <c r="N340" s="6" t="str">
        <f>+IF(COUNTIF($C$17:C340,Tabella24[[#This Row],[Cartella2]])=1,"X","")</f>
        <v/>
      </c>
      <c r="O340" s="14" t="str">
        <f>+IFERROR(+Tabella24[[#This Row],[IMPORTO VERSATO]]/SUMIF(DATI!$B:$B,Tabella24[[#This Row],[Cartella2]],DATI!$M:$M)*SUMIF(DATI!$B:$B,Tabella24[[#This Row],[Cartella2]],DATI!$K:$K),"")</f>
        <v/>
      </c>
    </row>
    <row r="341" spans="2:15" x14ac:dyDescent="0.45">
      <c r="B341" s="27"/>
      <c r="C341" s="140" t="e">
        <f>+IF(Tabella24[[#This Row],[INS CARTELLA]]="",C340,+VLOOKUP(Tabella24[[#This Row],[INS CARTELLA]],Tabella1[[NUMERO CARTELLA]:[IMPOSTE]],1,0))</f>
        <v>#N/A</v>
      </c>
      <c r="D341" s="1"/>
      <c r="E341" s="15"/>
      <c r="F341" s="16"/>
      <c r="G341" s="14" t="str">
        <f>+IFERROR(+Tabella24[[#This Row],[IMPORTO VERSATO]]/SUMIF(DATI!B:B,Tabella24[[#This Row],[Cartella2]],DATI!M:M)*SUMIF(DATI!B:B,Tabella24[[#This Row],[Cartella2]],DATI!E:E),"")</f>
        <v/>
      </c>
      <c r="H341" s="14" t="str">
        <f>+IFERROR(+Tabella24[[#This Row],[IMPORTO VERSATO]]/SUMIF(DATI!$B:$B,Tabella24[[#This Row],[Cartella2]],DATI!$M:$M)*SUMIF(DATI!$B:$B,Tabella24[[#This Row],[Cartella2]],DATI!$F:$F),"")</f>
        <v/>
      </c>
      <c r="I341" s="19" t="str">
        <f>+IFERROR(+Tabella24[[#This Row],[IMPORTO VERSATO]]/SUMIF(DATI!$B:$B,Tabella24[[#This Row],[Cartella2]],DATI!$M:$M)*SUMIF(DATI!$B:$B,Tabella24[[#This Row],[Cartella2]],DATI!$G:$G),"")</f>
        <v/>
      </c>
      <c r="J341" s="19" t="str">
        <f>+IFERROR(+Tabella24[[#This Row],[IMPORTO VERSATO]]/SUMIF(DATI!$B:$B,Tabella24[[#This Row],[Cartella2]],DATI!$M:$M)*SUMIF(DATI!$B:$B,Tabella24[[#This Row],[Cartella2]],DATI!$H:$H),"")</f>
        <v/>
      </c>
      <c r="K341" s="19" t="str">
        <f>+IFERROR(+Tabella24[[#This Row],[IMPORTO VERSATO]]/SUMIF(DATI!$B:$B,Tabella24[[#This Row],[Cartella2]],DATI!$M:$M)*SUMIF(DATI!$B:$B,Tabella24[[#This Row],[Cartella2]],DATI!$I:$I),"")</f>
        <v/>
      </c>
      <c r="L341" s="19" t="str">
        <f>+IFERROR(+Tabella24[[#This Row],[IMPORTO VERSATO]]/SUMIF(DATI!$B:$B,Tabella24[[#This Row],[Cartella2]],DATI!$M:$M)*SUMIF(DATI!$B:$B,Tabella24[[#This Row],[Cartella2]],DATI!$J:$J),"")</f>
        <v/>
      </c>
      <c r="M341" s="14" t="str">
        <f>+IFERROR(+Tabella24[[#This Row],[IMPORTO VERSATO]]/SUMIF(DATI!$B:$B,Tabella24[[#This Row],[Cartella2]],DATI!$M:$M)*SUMIF(DATI!$B:$B,Tabella24[[#This Row],[Cartella2]],DATI!$L:$L),"")</f>
        <v/>
      </c>
      <c r="N341" s="6" t="str">
        <f>+IF(COUNTIF($C$17:C341,Tabella24[[#This Row],[Cartella2]])=1,"X","")</f>
        <v/>
      </c>
      <c r="O341" s="14" t="str">
        <f>+IFERROR(+Tabella24[[#This Row],[IMPORTO VERSATO]]/SUMIF(DATI!$B:$B,Tabella24[[#This Row],[Cartella2]],DATI!$M:$M)*SUMIF(DATI!$B:$B,Tabella24[[#This Row],[Cartella2]],DATI!$K:$K),"")</f>
        <v/>
      </c>
    </row>
    <row r="342" spans="2:15" x14ac:dyDescent="0.45">
      <c r="B342" s="27"/>
      <c r="C342" s="140" t="e">
        <f>+IF(Tabella24[[#This Row],[INS CARTELLA]]="",C341,+VLOOKUP(Tabella24[[#This Row],[INS CARTELLA]],Tabella1[[NUMERO CARTELLA]:[IMPOSTE]],1,0))</f>
        <v>#N/A</v>
      </c>
      <c r="D342" s="1"/>
      <c r="E342" s="15"/>
      <c r="F342" s="16"/>
      <c r="G342" s="14" t="str">
        <f>+IFERROR(+Tabella24[[#This Row],[IMPORTO VERSATO]]/SUMIF(DATI!B:B,Tabella24[[#This Row],[Cartella2]],DATI!M:M)*SUMIF(DATI!B:B,Tabella24[[#This Row],[Cartella2]],DATI!E:E),"")</f>
        <v/>
      </c>
      <c r="H342" s="14" t="str">
        <f>+IFERROR(+Tabella24[[#This Row],[IMPORTO VERSATO]]/SUMIF(DATI!$B:$B,Tabella24[[#This Row],[Cartella2]],DATI!$M:$M)*SUMIF(DATI!$B:$B,Tabella24[[#This Row],[Cartella2]],DATI!$F:$F),"")</f>
        <v/>
      </c>
      <c r="I342" s="19" t="str">
        <f>+IFERROR(+Tabella24[[#This Row],[IMPORTO VERSATO]]/SUMIF(DATI!$B:$B,Tabella24[[#This Row],[Cartella2]],DATI!$M:$M)*SUMIF(DATI!$B:$B,Tabella24[[#This Row],[Cartella2]],DATI!$G:$G),"")</f>
        <v/>
      </c>
      <c r="J342" s="19" t="str">
        <f>+IFERROR(+Tabella24[[#This Row],[IMPORTO VERSATO]]/SUMIF(DATI!$B:$B,Tabella24[[#This Row],[Cartella2]],DATI!$M:$M)*SUMIF(DATI!$B:$B,Tabella24[[#This Row],[Cartella2]],DATI!$H:$H),"")</f>
        <v/>
      </c>
      <c r="K342" s="19" t="str">
        <f>+IFERROR(+Tabella24[[#This Row],[IMPORTO VERSATO]]/SUMIF(DATI!$B:$B,Tabella24[[#This Row],[Cartella2]],DATI!$M:$M)*SUMIF(DATI!$B:$B,Tabella24[[#This Row],[Cartella2]],DATI!$I:$I),"")</f>
        <v/>
      </c>
      <c r="L342" s="19" t="str">
        <f>+IFERROR(+Tabella24[[#This Row],[IMPORTO VERSATO]]/SUMIF(DATI!$B:$B,Tabella24[[#This Row],[Cartella2]],DATI!$M:$M)*SUMIF(DATI!$B:$B,Tabella24[[#This Row],[Cartella2]],DATI!$J:$J),"")</f>
        <v/>
      </c>
      <c r="M342" s="14" t="str">
        <f>+IFERROR(+Tabella24[[#This Row],[IMPORTO VERSATO]]/SUMIF(DATI!$B:$B,Tabella24[[#This Row],[Cartella2]],DATI!$M:$M)*SUMIF(DATI!$B:$B,Tabella24[[#This Row],[Cartella2]],DATI!$L:$L),"")</f>
        <v/>
      </c>
      <c r="N342" s="6" t="str">
        <f>+IF(COUNTIF($C$17:C342,Tabella24[[#This Row],[Cartella2]])=1,"X","")</f>
        <v/>
      </c>
      <c r="O342" s="14" t="str">
        <f>+IFERROR(+Tabella24[[#This Row],[IMPORTO VERSATO]]/SUMIF(DATI!$B:$B,Tabella24[[#This Row],[Cartella2]],DATI!$M:$M)*SUMIF(DATI!$B:$B,Tabella24[[#This Row],[Cartella2]],DATI!$K:$K),"")</f>
        <v/>
      </c>
    </row>
    <row r="343" spans="2:15" x14ac:dyDescent="0.45">
      <c r="B343" s="27"/>
      <c r="C343" s="140" t="e">
        <f>+IF(Tabella24[[#This Row],[INS CARTELLA]]="",C342,+VLOOKUP(Tabella24[[#This Row],[INS CARTELLA]],Tabella1[[NUMERO CARTELLA]:[IMPOSTE]],1,0))</f>
        <v>#N/A</v>
      </c>
      <c r="D343" s="1"/>
      <c r="E343" s="15"/>
      <c r="F343" s="16"/>
      <c r="G343" s="14" t="str">
        <f>+IFERROR(+Tabella24[[#This Row],[IMPORTO VERSATO]]/SUMIF(DATI!B:B,Tabella24[[#This Row],[Cartella2]],DATI!M:M)*SUMIF(DATI!B:B,Tabella24[[#This Row],[Cartella2]],DATI!E:E),"")</f>
        <v/>
      </c>
      <c r="H343" s="14" t="str">
        <f>+IFERROR(+Tabella24[[#This Row],[IMPORTO VERSATO]]/SUMIF(DATI!$B:$B,Tabella24[[#This Row],[Cartella2]],DATI!$M:$M)*SUMIF(DATI!$B:$B,Tabella24[[#This Row],[Cartella2]],DATI!$F:$F),"")</f>
        <v/>
      </c>
      <c r="I343" s="19" t="str">
        <f>+IFERROR(+Tabella24[[#This Row],[IMPORTO VERSATO]]/SUMIF(DATI!$B:$B,Tabella24[[#This Row],[Cartella2]],DATI!$M:$M)*SUMIF(DATI!$B:$B,Tabella24[[#This Row],[Cartella2]],DATI!$G:$G),"")</f>
        <v/>
      </c>
      <c r="J343" s="19" t="str">
        <f>+IFERROR(+Tabella24[[#This Row],[IMPORTO VERSATO]]/SUMIF(DATI!$B:$B,Tabella24[[#This Row],[Cartella2]],DATI!$M:$M)*SUMIF(DATI!$B:$B,Tabella24[[#This Row],[Cartella2]],DATI!$H:$H),"")</f>
        <v/>
      </c>
      <c r="K343" s="19" t="str">
        <f>+IFERROR(+Tabella24[[#This Row],[IMPORTO VERSATO]]/SUMIF(DATI!$B:$B,Tabella24[[#This Row],[Cartella2]],DATI!$M:$M)*SUMIF(DATI!$B:$B,Tabella24[[#This Row],[Cartella2]],DATI!$I:$I),"")</f>
        <v/>
      </c>
      <c r="L343" s="19" t="str">
        <f>+IFERROR(+Tabella24[[#This Row],[IMPORTO VERSATO]]/SUMIF(DATI!$B:$B,Tabella24[[#This Row],[Cartella2]],DATI!$M:$M)*SUMIF(DATI!$B:$B,Tabella24[[#This Row],[Cartella2]],DATI!$J:$J),"")</f>
        <v/>
      </c>
      <c r="M343" s="14" t="str">
        <f>+IFERROR(+Tabella24[[#This Row],[IMPORTO VERSATO]]/SUMIF(DATI!$B:$B,Tabella24[[#This Row],[Cartella2]],DATI!$M:$M)*SUMIF(DATI!$B:$B,Tabella24[[#This Row],[Cartella2]],DATI!$L:$L),"")</f>
        <v/>
      </c>
      <c r="N343" s="6" t="str">
        <f>+IF(COUNTIF($C$17:C343,Tabella24[[#This Row],[Cartella2]])=1,"X","")</f>
        <v/>
      </c>
      <c r="O343" s="14" t="str">
        <f>+IFERROR(+Tabella24[[#This Row],[IMPORTO VERSATO]]/SUMIF(DATI!$B:$B,Tabella24[[#This Row],[Cartella2]],DATI!$M:$M)*SUMIF(DATI!$B:$B,Tabella24[[#This Row],[Cartella2]],DATI!$K:$K),"")</f>
        <v/>
      </c>
    </row>
    <row r="344" spans="2:15" x14ac:dyDescent="0.45">
      <c r="B344" s="27"/>
      <c r="C344" s="140" t="e">
        <f>+IF(Tabella24[[#This Row],[INS CARTELLA]]="",C343,+VLOOKUP(Tabella24[[#This Row],[INS CARTELLA]],Tabella1[[NUMERO CARTELLA]:[IMPOSTE]],1,0))</f>
        <v>#N/A</v>
      </c>
      <c r="D344" s="1"/>
      <c r="E344" s="15"/>
      <c r="F344" s="16"/>
      <c r="G344" s="14" t="str">
        <f>+IFERROR(+Tabella24[[#This Row],[IMPORTO VERSATO]]/SUMIF(DATI!B:B,Tabella24[[#This Row],[Cartella2]],DATI!M:M)*SUMIF(DATI!B:B,Tabella24[[#This Row],[Cartella2]],DATI!E:E),"")</f>
        <v/>
      </c>
      <c r="H344" s="14" t="str">
        <f>+IFERROR(+Tabella24[[#This Row],[IMPORTO VERSATO]]/SUMIF(DATI!$B:$B,Tabella24[[#This Row],[Cartella2]],DATI!$M:$M)*SUMIF(DATI!$B:$B,Tabella24[[#This Row],[Cartella2]],DATI!$F:$F),"")</f>
        <v/>
      </c>
      <c r="I344" s="19" t="str">
        <f>+IFERROR(+Tabella24[[#This Row],[IMPORTO VERSATO]]/SUMIF(DATI!$B:$B,Tabella24[[#This Row],[Cartella2]],DATI!$M:$M)*SUMIF(DATI!$B:$B,Tabella24[[#This Row],[Cartella2]],DATI!$G:$G),"")</f>
        <v/>
      </c>
      <c r="J344" s="19" t="str">
        <f>+IFERROR(+Tabella24[[#This Row],[IMPORTO VERSATO]]/SUMIF(DATI!$B:$B,Tabella24[[#This Row],[Cartella2]],DATI!$M:$M)*SUMIF(DATI!$B:$B,Tabella24[[#This Row],[Cartella2]],DATI!$H:$H),"")</f>
        <v/>
      </c>
      <c r="K344" s="19" t="str">
        <f>+IFERROR(+Tabella24[[#This Row],[IMPORTO VERSATO]]/SUMIF(DATI!$B:$B,Tabella24[[#This Row],[Cartella2]],DATI!$M:$M)*SUMIF(DATI!$B:$B,Tabella24[[#This Row],[Cartella2]],DATI!$I:$I),"")</f>
        <v/>
      </c>
      <c r="L344" s="19" t="str">
        <f>+IFERROR(+Tabella24[[#This Row],[IMPORTO VERSATO]]/SUMIF(DATI!$B:$B,Tabella24[[#This Row],[Cartella2]],DATI!$M:$M)*SUMIF(DATI!$B:$B,Tabella24[[#This Row],[Cartella2]],DATI!$J:$J),"")</f>
        <v/>
      </c>
      <c r="M344" s="14" t="str">
        <f>+IFERROR(+Tabella24[[#This Row],[IMPORTO VERSATO]]/SUMIF(DATI!$B:$B,Tabella24[[#This Row],[Cartella2]],DATI!$M:$M)*SUMIF(DATI!$B:$B,Tabella24[[#This Row],[Cartella2]],DATI!$L:$L),"")</f>
        <v/>
      </c>
      <c r="N344" s="6" t="str">
        <f>+IF(COUNTIF($C$17:C344,Tabella24[[#This Row],[Cartella2]])=1,"X","")</f>
        <v/>
      </c>
      <c r="O344" s="14" t="str">
        <f>+IFERROR(+Tabella24[[#This Row],[IMPORTO VERSATO]]/SUMIF(DATI!$B:$B,Tabella24[[#This Row],[Cartella2]],DATI!$M:$M)*SUMIF(DATI!$B:$B,Tabella24[[#This Row],[Cartella2]],DATI!$K:$K),"")</f>
        <v/>
      </c>
    </row>
    <row r="345" spans="2:15" x14ac:dyDescent="0.45">
      <c r="B345" s="27"/>
      <c r="C345" s="140" t="e">
        <f>+IF(Tabella24[[#This Row],[INS CARTELLA]]="",C344,+VLOOKUP(Tabella24[[#This Row],[INS CARTELLA]],Tabella1[[NUMERO CARTELLA]:[IMPOSTE]],1,0))</f>
        <v>#N/A</v>
      </c>
      <c r="D345" s="1"/>
      <c r="E345" s="15"/>
      <c r="F345" s="16"/>
      <c r="G345" s="14" t="str">
        <f>+IFERROR(+Tabella24[[#This Row],[IMPORTO VERSATO]]/SUMIF(DATI!B:B,Tabella24[[#This Row],[Cartella2]],DATI!M:M)*SUMIF(DATI!B:B,Tabella24[[#This Row],[Cartella2]],DATI!E:E),"")</f>
        <v/>
      </c>
      <c r="H345" s="14" t="str">
        <f>+IFERROR(+Tabella24[[#This Row],[IMPORTO VERSATO]]/SUMIF(DATI!$B:$B,Tabella24[[#This Row],[Cartella2]],DATI!$M:$M)*SUMIF(DATI!$B:$B,Tabella24[[#This Row],[Cartella2]],DATI!$F:$F),"")</f>
        <v/>
      </c>
      <c r="I345" s="19" t="str">
        <f>+IFERROR(+Tabella24[[#This Row],[IMPORTO VERSATO]]/SUMIF(DATI!$B:$B,Tabella24[[#This Row],[Cartella2]],DATI!$M:$M)*SUMIF(DATI!$B:$B,Tabella24[[#This Row],[Cartella2]],DATI!$G:$G),"")</f>
        <v/>
      </c>
      <c r="J345" s="19" t="str">
        <f>+IFERROR(+Tabella24[[#This Row],[IMPORTO VERSATO]]/SUMIF(DATI!$B:$B,Tabella24[[#This Row],[Cartella2]],DATI!$M:$M)*SUMIF(DATI!$B:$B,Tabella24[[#This Row],[Cartella2]],DATI!$H:$H),"")</f>
        <v/>
      </c>
      <c r="K345" s="19" t="str">
        <f>+IFERROR(+Tabella24[[#This Row],[IMPORTO VERSATO]]/SUMIF(DATI!$B:$B,Tabella24[[#This Row],[Cartella2]],DATI!$M:$M)*SUMIF(DATI!$B:$B,Tabella24[[#This Row],[Cartella2]],DATI!$I:$I),"")</f>
        <v/>
      </c>
      <c r="L345" s="19" t="str">
        <f>+IFERROR(+Tabella24[[#This Row],[IMPORTO VERSATO]]/SUMIF(DATI!$B:$B,Tabella24[[#This Row],[Cartella2]],DATI!$M:$M)*SUMIF(DATI!$B:$B,Tabella24[[#This Row],[Cartella2]],DATI!$J:$J),"")</f>
        <v/>
      </c>
      <c r="M345" s="14" t="str">
        <f>+IFERROR(+Tabella24[[#This Row],[IMPORTO VERSATO]]/SUMIF(DATI!$B:$B,Tabella24[[#This Row],[Cartella2]],DATI!$M:$M)*SUMIF(DATI!$B:$B,Tabella24[[#This Row],[Cartella2]],DATI!$L:$L),"")</f>
        <v/>
      </c>
      <c r="N345" s="6" t="str">
        <f>+IF(COUNTIF($C$17:C345,Tabella24[[#This Row],[Cartella2]])=1,"X","")</f>
        <v/>
      </c>
      <c r="O345" s="14" t="str">
        <f>+IFERROR(+Tabella24[[#This Row],[IMPORTO VERSATO]]/SUMIF(DATI!$B:$B,Tabella24[[#This Row],[Cartella2]],DATI!$M:$M)*SUMIF(DATI!$B:$B,Tabella24[[#This Row],[Cartella2]],DATI!$K:$K),"")</f>
        <v/>
      </c>
    </row>
    <row r="346" spans="2:15" x14ac:dyDescent="0.45">
      <c r="B346" s="27"/>
      <c r="C346" s="140" t="e">
        <f>+IF(Tabella24[[#This Row],[INS CARTELLA]]="",C345,+VLOOKUP(Tabella24[[#This Row],[INS CARTELLA]],Tabella1[[NUMERO CARTELLA]:[IMPOSTE]],1,0))</f>
        <v>#N/A</v>
      </c>
      <c r="D346" s="1"/>
      <c r="E346" s="15"/>
      <c r="F346" s="16"/>
      <c r="G346" s="14" t="str">
        <f>+IFERROR(+Tabella24[[#This Row],[IMPORTO VERSATO]]/SUMIF(DATI!B:B,Tabella24[[#This Row],[Cartella2]],DATI!M:M)*SUMIF(DATI!B:B,Tabella24[[#This Row],[Cartella2]],DATI!E:E),"")</f>
        <v/>
      </c>
      <c r="H346" s="14" t="str">
        <f>+IFERROR(+Tabella24[[#This Row],[IMPORTO VERSATO]]/SUMIF(DATI!$B:$B,Tabella24[[#This Row],[Cartella2]],DATI!$M:$M)*SUMIF(DATI!$B:$B,Tabella24[[#This Row],[Cartella2]],DATI!$F:$F),"")</f>
        <v/>
      </c>
      <c r="I346" s="19" t="str">
        <f>+IFERROR(+Tabella24[[#This Row],[IMPORTO VERSATO]]/SUMIF(DATI!$B:$B,Tabella24[[#This Row],[Cartella2]],DATI!$M:$M)*SUMIF(DATI!$B:$B,Tabella24[[#This Row],[Cartella2]],DATI!$G:$G),"")</f>
        <v/>
      </c>
      <c r="J346" s="19" t="str">
        <f>+IFERROR(+Tabella24[[#This Row],[IMPORTO VERSATO]]/SUMIF(DATI!$B:$B,Tabella24[[#This Row],[Cartella2]],DATI!$M:$M)*SUMIF(DATI!$B:$B,Tabella24[[#This Row],[Cartella2]],DATI!$H:$H),"")</f>
        <v/>
      </c>
      <c r="K346" s="19" t="str">
        <f>+IFERROR(+Tabella24[[#This Row],[IMPORTO VERSATO]]/SUMIF(DATI!$B:$B,Tabella24[[#This Row],[Cartella2]],DATI!$M:$M)*SUMIF(DATI!$B:$B,Tabella24[[#This Row],[Cartella2]],DATI!$I:$I),"")</f>
        <v/>
      </c>
      <c r="L346" s="19" t="str">
        <f>+IFERROR(+Tabella24[[#This Row],[IMPORTO VERSATO]]/SUMIF(DATI!$B:$B,Tabella24[[#This Row],[Cartella2]],DATI!$M:$M)*SUMIF(DATI!$B:$B,Tabella24[[#This Row],[Cartella2]],DATI!$J:$J),"")</f>
        <v/>
      </c>
      <c r="M346" s="14" t="str">
        <f>+IFERROR(+Tabella24[[#This Row],[IMPORTO VERSATO]]/SUMIF(DATI!$B:$B,Tabella24[[#This Row],[Cartella2]],DATI!$M:$M)*SUMIF(DATI!$B:$B,Tabella24[[#This Row],[Cartella2]],DATI!$L:$L),"")</f>
        <v/>
      </c>
      <c r="N346" s="6" t="str">
        <f>+IF(COUNTIF($C$17:C346,Tabella24[[#This Row],[Cartella2]])=1,"X","")</f>
        <v/>
      </c>
      <c r="O346" s="14" t="str">
        <f>+IFERROR(+Tabella24[[#This Row],[IMPORTO VERSATO]]/SUMIF(DATI!$B:$B,Tabella24[[#This Row],[Cartella2]],DATI!$M:$M)*SUMIF(DATI!$B:$B,Tabella24[[#This Row],[Cartella2]],DATI!$K:$K),"")</f>
        <v/>
      </c>
    </row>
    <row r="347" spans="2:15" x14ac:dyDescent="0.45">
      <c r="B347" s="27"/>
      <c r="C347" s="140" t="e">
        <f>+IF(Tabella24[[#This Row],[INS CARTELLA]]="",C346,+VLOOKUP(Tabella24[[#This Row],[INS CARTELLA]],Tabella1[[NUMERO CARTELLA]:[IMPOSTE]],1,0))</f>
        <v>#N/A</v>
      </c>
      <c r="D347" s="1"/>
      <c r="E347" s="15"/>
      <c r="F347" s="16"/>
      <c r="G347" s="14" t="str">
        <f>+IFERROR(+Tabella24[[#This Row],[IMPORTO VERSATO]]/SUMIF(DATI!B:B,Tabella24[[#This Row],[Cartella2]],DATI!M:M)*SUMIF(DATI!B:B,Tabella24[[#This Row],[Cartella2]],DATI!E:E),"")</f>
        <v/>
      </c>
      <c r="H347" s="14" t="str">
        <f>+IFERROR(+Tabella24[[#This Row],[IMPORTO VERSATO]]/SUMIF(DATI!$B:$B,Tabella24[[#This Row],[Cartella2]],DATI!$M:$M)*SUMIF(DATI!$B:$B,Tabella24[[#This Row],[Cartella2]],DATI!$F:$F),"")</f>
        <v/>
      </c>
      <c r="I347" s="19" t="str">
        <f>+IFERROR(+Tabella24[[#This Row],[IMPORTO VERSATO]]/SUMIF(DATI!$B:$B,Tabella24[[#This Row],[Cartella2]],DATI!$M:$M)*SUMIF(DATI!$B:$B,Tabella24[[#This Row],[Cartella2]],DATI!$G:$G),"")</f>
        <v/>
      </c>
      <c r="J347" s="19" t="str">
        <f>+IFERROR(+Tabella24[[#This Row],[IMPORTO VERSATO]]/SUMIF(DATI!$B:$B,Tabella24[[#This Row],[Cartella2]],DATI!$M:$M)*SUMIF(DATI!$B:$B,Tabella24[[#This Row],[Cartella2]],DATI!$H:$H),"")</f>
        <v/>
      </c>
      <c r="K347" s="19" t="str">
        <f>+IFERROR(+Tabella24[[#This Row],[IMPORTO VERSATO]]/SUMIF(DATI!$B:$B,Tabella24[[#This Row],[Cartella2]],DATI!$M:$M)*SUMIF(DATI!$B:$B,Tabella24[[#This Row],[Cartella2]],DATI!$I:$I),"")</f>
        <v/>
      </c>
      <c r="L347" s="19" t="str">
        <f>+IFERROR(+Tabella24[[#This Row],[IMPORTO VERSATO]]/SUMIF(DATI!$B:$B,Tabella24[[#This Row],[Cartella2]],DATI!$M:$M)*SUMIF(DATI!$B:$B,Tabella24[[#This Row],[Cartella2]],DATI!$J:$J),"")</f>
        <v/>
      </c>
      <c r="M347" s="14" t="str">
        <f>+IFERROR(+Tabella24[[#This Row],[IMPORTO VERSATO]]/SUMIF(DATI!$B:$B,Tabella24[[#This Row],[Cartella2]],DATI!$M:$M)*SUMIF(DATI!$B:$B,Tabella24[[#This Row],[Cartella2]],DATI!$L:$L),"")</f>
        <v/>
      </c>
      <c r="N347" s="6" t="str">
        <f>+IF(COUNTIF($C$17:C347,Tabella24[[#This Row],[Cartella2]])=1,"X","")</f>
        <v/>
      </c>
      <c r="O347" s="14" t="str">
        <f>+IFERROR(+Tabella24[[#This Row],[IMPORTO VERSATO]]/SUMIF(DATI!$B:$B,Tabella24[[#This Row],[Cartella2]],DATI!$M:$M)*SUMIF(DATI!$B:$B,Tabella24[[#This Row],[Cartella2]],DATI!$K:$K),"")</f>
        <v/>
      </c>
    </row>
    <row r="348" spans="2:15" x14ac:dyDescent="0.45">
      <c r="B348" s="27"/>
      <c r="C348" s="140" t="e">
        <f>+IF(Tabella24[[#This Row],[INS CARTELLA]]="",C347,+VLOOKUP(Tabella24[[#This Row],[INS CARTELLA]],Tabella1[[NUMERO CARTELLA]:[IMPOSTE]],1,0))</f>
        <v>#N/A</v>
      </c>
      <c r="D348" s="1"/>
      <c r="E348" s="15"/>
      <c r="F348" s="16"/>
      <c r="G348" s="14" t="str">
        <f>+IFERROR(+Tabella24[[#This Row],[IMPORTO VERSATO]]/SUMIF(DATI!B:B,Tabella24[[#This Row],[Cartella2]],DATI!M:M)*SUMIF(DATI!B:B,Tabella24[[#This Row],[Cartella2]],DATI!E:E),"")</f>
        <v/>
      </c>
      <c r="H348" s="14" t="str">
        <f>+IFERROR(+Tabella24[[#This Row],[IMPORTO VERSATO]]/SUMIF(DATI!$B:$B,Tabella24[[#This Row],[Cartella2]],DATI!$M:$M)*SUMIF(DATI!$B:$B,Tabella24[[#This Row],[Cartella2]],DATI!$F:$F),"")</f>
        <v/>
      </c>
      <c r="I348" s="19" t="str">
        <f>+IFERROR(+Tabella24[[#This Row],[IMPORTO VERSATO]]/SUMIF(DATI!$B:$B,Tabella24[[#This Row],[Cartella2]],DATI!$M:$M)*SUMIF(DATI!$B:$B,Tabella24[[#This Row],[Cartella2]],DATI!$G:$G),"")</f>
        <v/>
      </c>
      <c r="J348" s="19" t="str">
        <f>+IFERROR(+Tabella24[[#This Row],[IMPORTO VERSATO]]/SUMIF(DATI!$B:$B,Tabella24[[#This Row],[Cartella2]],DATI!$M:$M)*SUMIF(DATI!$B:$B,Tabella24[[#This Row],[Cartella2]],DATI!$H:$H),"")</f>
        <v/>
      </c>
      <c r="K348" s="19" t="str">
        <f>+IFERROR(+Tabella24[[#This Row],[IMPORTO VERSATO]]/SUMIF(DATI!$B:$B,Tabella24[[#This Row],[Cartella2]],DATI!$M:$M)*SUMIF(DATI!$B:$B,Tabella24[[#This Row],[Cartella2]],DATI!$I:$I),"")</f>
        <v/>
      </c>
      <c r="L348" s="19" t="str">
        <f>+IFERROR(+Tabella24[[#This Row],[IMPORTO VERSATO]]/SUMIF(DATI!$B:$B,Tabella24[[#This Row],[Cartella2]],DATI!$M:$M)*SUMIF(DATI!$B:$B,Tabella24[[#This Row],[Cartella2]],DATI!$J:$J),"")</f>
        <v/>
      </c>
      <c r="M348" s="14" t="str">
        <f>+IFERROR(+Tabella24[[#This Row],[IMPORTO VERSATO]]/SUMIF(DATI!$B:$B,Tabella24[[#This Row],[Cartella2]],DATI!$M:$M)*SUMIF(DATI!$B:$B,Tabella24[[#This Row],[Cartella2]],DATI!$L:$L),"")</f>
        <v/>
      </c>
      <c r="N348" s="6" t="str">
        <f>+IF(COUNTIF($C$17:C348,Tabella24[[#This Row],[Cartella2]])=1,"X","")</f>
        <v/>
      </c>
      <c r="O348" s="14" t="str">
        <f>+IFERROR(+Tabella24[[#This Row],[IMPORTO VERSATO]]/SUMIF(DATI!$B:$B,Tabella24[[#This Row],[Cartella2]],DATI!$M:$M)*SUMIF(DATI!$B:$B,Tabella24[[#This Row],[Cartella2]],DATI!$K:$K),"")</f>
        <v/>
      </c>
    </row>
    <row r="349" spans="2:15" x14ac:dyDescent="0.45">
      <c r="B349" s="27"/>
      <c r="C349" s="140" t="e">
        <f>+IF(Tabella24[[#This Row],[INS CARTELLA]]="",C348,+VLOOKUP(Tabella24[[#This Row],[INS CARTELLA]],Tabella1[[NUMERO CARTELLA]:[IMPOSTE]],1,0))</f>
        <v>#N/A</v>
      </c>
      <c r="D349" s="1"/>
      <c r="E349" s="15"/>
      <c r="F349" s="16"/>
      <c r="G349" s="14" t="str">
        <f>+IFERROR(+Tabella24[[#This Row],[IMPORTO VERSATO]]/SUMIF(DATI!B:B,Tabella24[[#This Row],[Cartella2]],DATI!M:M)*SUMIF(DATI!B:B,Tabella24[[#This Row],[Cartella2]],DATI!E:E),"")</f>
        <v/>
      </c>
      <c r="H349" s="14" t="str">
        <f>+IFERROR(+Tabella24[[#This Row],[IMPORTO VERSATO]]/SUMIF(DATI!$B:$B,Tabella24[[#This Row],[Cartella2]],DATI!$M:$M)*SUMIF(DATI!$B:$B,Tabella24[[#This Row],[Cartella2]],DATI!$F:$F),"")</f>
        <v/>
      </c>
      <c r="I349" s="19" t="str">
        <f>+IFERROR(+Tabella24[[#This Row],[IMPORTO VERSATO]]/SUMIF(DATI!$B:$B,Tabella24[[#This Row],[Cartella2]],DATI!$M:$M)*SUMIF(DATI!$B:$B,Tabella24[[#This Row],[Cartella2]],DATI!$G:$G),"")</f>
        <v/>
      </c>
      <c r="J349" s="19" t="str">
        <f>+IFERROR(+Tabella24[[#This Row],[IMPORTO VERSATO]]/SUMIF(DATI!$B:$B,Tabella24[[#This Row],[Cartella2]],DATI!$M:$M)*SUMIF(DATI!$B:$B,Tabella24[[#This Row],[Cartella2]],DATI!$H:$H),"")</f>
        <v/>
      </c>
      <c r="K349" s="19" t="str">
        <f>+IFERROR(+Tabella24[[#This Row],[IMPORTO VERSATO]]/SUMIF(DATI!$B:$B,Tabella24[[#This Row],[Cartella2]],DATI!$M:$M)*SUMIF(DATI!$B:$B,Tabella24[[#This Row],[Cartella2]],DATI!$I:$I),"")</f>
        <v/>
      </c>
      <c r="L349" s="19" t="str">
        <f>+IFERROR(+Tabella24[[#This Row],[IMPORTO VERSATO]]/SUMIF(DATI!$B:$B,Tabella24[[#This Row],[Cartella2]],DATI!$M:$M)*SUMIF(DATI!$B:$B,Tabella24[[#This Row],[Cartella2]],DATI!$J:$J),"")</f>
        <v/>
      </c>
      <c r="M349" s="14" t="str">
        <f>+IFERROR(+Tabella24[[#This Row],[IMPORTO VERSATO]]/SUMIF(DATI!$B:$B,Tabella24[[#This Row],[Cartella2]],DATI!$M:$M)*SUMIF(DATI!$B:$B,Tabella24[[#This Row],[Cartella2]],DATI!$L:$L),"")</f>
        <v/>
      </c>
      <c r="N349" s="6" t="str">
        <f>+IF(COUNTIF($C$17:C349,Tabella24[[#This Row],[Cartella2]])=1,"X","")</f>
        <v/>
      </c>
      <c r="O349" s="14" t="str">
        <f>+IFERROR(+Tabella24[[#This Row],[IMPORTO VERSATO]]/SUMIF(DATI!$B:$B,Tabella24[[#This Row],[Cartella2]],DATI!$M:$M)*SUMIF(DATI!$B:$B,Tabella24[[#This Row],[Cartella2]],DATI!$K:$K),"")</f>
        <v/>
      </c>
    </row>
    <row r="350" spans="2:15" x14ac:dyDescent="0.45">
      <c r="B350" s="27"/>
      <c r="C350" s="140" t="e">
        <f>+IF(Tabella24[[#This Row],[INS CARTELLA]]="",C349,+VLOOKUP(Tabella24[[#This Row],[INS CARTELLA]],Tabella1[[NUMERO CARTELLA]:[IMPOSTE]],1,0))</f>
        <v>#N/A</v>
      </c>
      <c r="D350" s="1"/>
      <c r="E350" s="15"/>
      <c r="F350" s="16"/>
      <c r="G350" s="14" t="str">
        <f>+IFERROR(+Tabella24[[#This Row],[IMPORTO VERSATO]]/SUMIF(DATI!B:B,Tabella24[[#This Row],[Cartella2]],DATI!M:M)*SUMIF(DATI!B:B,Tabella24[[#This Row],[Cartella2]],DATI!E:E),"")</f>
        <v/>
      </c>
      <c r="H350" s="14" t="str">
        <f>+IFERROR(+Tabella24[[#This Row],[IMPORTO VERSATO]]/SUMIF(DATI!$B:$B,Tabella24[[#This Row],[Cartella2]],DATI!$M:$M)*SUMIF(DATI!$B:$B,Tabella24[[#This Row],[Cartella2]],DATI!$F:$F),"")</f>
        <v/>
      </c>
      <c r="I350" s="19" t="str">
        <f>+IFERROR(+Tabella24[[#This Row],[IMPORTO VERSATO]]/SUMIF(DATI!$B:$B,Tabella24[[#This Row],[Cartella2]],DATI!$M:$M)*SUMIF(DATI!$B:$B,Tabella24[[#This Row],[Cartella2]],DATI!$G:$G),"")</f>
        <v/>
      </c>
      <c r="J350" s="19" t="str">
        <f>+IFERROR(+Tabella24[[#This Row],[IMPORTO VERSATO]]/SUMIF(DATI!$B:$B,Tabella24[[#This Row],[Cartella2]],DATI!$M:$M)*SUMIF(DATI!$B:$B,Tabella24[[#This Row],[Cartella2]],DATI!$H:$H),"")</f>
        <v/>
      </c>
      <c r="K350" s="19" t="str">
        <f>+IFERROR(+Tabella24[[#This Row],[IMPORTO VERSATO]]/SUMIF(DATI!$B:$B,Tabella24[[#This Row],[Cartella2]],DATI!$M:$M)*SUMIF(DATI!$B:$B,Tabella24[[#This Row],[Cartella2]],DATI!$I:$I),"")</f>
        <v/>
      </c>
      <c r="L350" s="19" t="str">
        <f>+IFERROR(+Tabella24[[#This Row],[IMPORTO VERSATO]]/SUMIF(DATI!$B:$B,Tabella24[[#This Row],[Cartella2]],DATI!$M:$M)*SUMIF(DATI!$B:$B,Tabella24[[#This Row],[Cartella2]],DATI!$J:$J),"")</f>
        <v/>
      </c>
      <c r="M350" s="14" t="str">
        <f>+IFERROR(+Tabella24[[#This Row],[IMPORTO VERSATO]]/SUMIF(DATI!$B:$B,Tabella24[[#This Row],[Cartella2]],DATI!$M:$M)*SUMIF(DATI!$B:$B,Tabella24[[#This Row],[Cartella2]],DATI!$L:$L),"")</f>
        <v/>
      </c>
      <c r="N350" s="6" t="str">
        <f>+IF(COUNTIF($C$17:C350,Tabella24[[#This Row],[Cartella2]])=1,"X","")</f>
        <v/>
      </c>
      <c r="O350" s="14" t="str">
        <f>+IFERROR(+Tabella24[[#This Row],[IMPORTO VERSATO]]/SUMIF(DATI!$B:$B,Tabella24[[#This Row],[Cartella2]],DATI!$M:$M)*SUMIF(DATI!$B:$B,Tabella24[[#This Row],[Cartella2]],DATI!$K:$K),"")</f>
        <v/>
      </c>
    </row>
    <row r="351" spans="2:15" x14ac:dyDescent="0.45">
      <c r="B351" s="27"/>
      <c r="C351" s="140" t="e">
        <f>+IF(Tabella24[[#This Row],[INS CARTELLA]]="",C350,+VLOOKUP(Tabella24[[#This Row],[INS CARTELLA]],Tabella1[[NUMERO CARTELLA]:[IMPOSTE]],1,0))</f>
        <v>#N/A</v>
      </c>
      <c r="D351" s="1"/>
      <c r="E351" s="15"/>
      <c r="F351" s="16"/>
      <c r="G351" s="14" t="str">
        <f>+IFERROR(+Tabella24[[#This Row],[IMPORTO VERSATO]]/SUMIF(DATI!B:B,Tabella24[[#This Row],[Cartella2]],DATI!M:M)*SUMIF(DATI!B:B,Tabella24[[#This Row],[Cartella2]],DATI!E:E),"")</f>
        <v/>
      </c>
      <c r="H351" s="14" t="str">
        <f>+IFERROR(+Tabella24[[#This Row],[IMPORTO VERSATO]]/SUMIF(DATI!$B:$B,Tabella24[[#This Row],[Cartella2]],DATI!$M:$M)*SUMIF(DATI!$B:$B,Tabella24[[#This Row],[Cartella2]],DATI!$F:$F),"")</f>
        <v/>
      </c>
      <c r="I351" s="19" t="str">
        <f>+IFERROR(+Tabella24[[#This Row],[IMPORTO VERSATO]]/SUMIF(DATI!$B:$B,Tabella24[[#This Row],[Cartella2]],DATI!$M:$M)*SUMIF(DATI!$B:$B,Tabella24[[#This Row],[Cartella2]],DATI!$G:$G),"")</f>
        <v/>
      </c>
      <c r="J351" s="19" t="str">
        <f>+IFERROR(+Tabella24[[#This Row],[IMPORTO VERSATO]]/SUMIF(DATI!$B:$B,Tabella24[[#This Row],[Cartella2]],DATI!$M:$M)*SUMIF(DATI!$B:$B,Tabella24[[#This Row],[Cartella2]],DATI!$H:$H),"")</f>
        <v/>
      </c>
      <c r="K351" s="19" t="str">
        <f>+IFERROR(+Tabella24[[#This Row],[IMPORTO VERSATO]]/SUMIF(DATI!$B:$B,Tabella24[[#This Row],[Cartella2]],DATI!$M:$M)*SUMIF(DATI!$B:$B,Tabella24[[#This Row],[Cartella2]],DATI!$I:$I),"")</f>
        <v/>
      </c>
      <c r="L351" s="19" t="str">
        <f>+IFERROR(+Tabella24[[#This Row],[IMPORTO VERSATO]]/SUMIF(DATI!$B:$B,Tabella24[[#This Row],[Cartella2]],DATI!$M:$M)*SUMIF(DATI!$B:$B,Tabella24[[#This Row],[Cartella2]],DATI!$J:$J),"")</f>
        <v/>
      </c>
      <c r="M351" s="14" t="str">
        <f>+IFERROR(+Tabella24[[#This Row],[IMPORTO VERSATO]]/SUMIF(DATI!$B:$B,Tabella24[[#This Row],[Cartella2]],DATI!$M:$M)*SUMIF(DATI!$B:$B,Tabella24[[#This Row],[Cartella2]],DATI!$L:$L),"")</f>
        <v/>
      </c>
      <c r="N351" s="6" t="str">
        <f>+IF(COUNTIF($C$17:C351,Tabella24[[#This Row],[Cartella2]])=1,"X","")</f>
        <v/>
      </c>
      <c r="O351" s="14" t="str">
        <f>+IFERROR(+Tabella24[[#This Row],[IMPORTO VERSATO]]/SUMIF(DATI!$B:$B,Tabella24[[#This Row],[Cartella2]],DATI!$M:$M)*SUMIF(DATI!$B:$B,Tabella24[[#This Row],[Cartella2]],DATI!$K:$K),"")</f>
        <v/>
      </c>
    </row>
    <row r="352" spans="2:15" x14ac:dyDescent="0.45">
      <c r="B352" s="27"/>
      <c r="C352" s="140" t="e">
        <f>+IF(Tabella24[[#This Row],[INS CARTELLA]]="",C351,+VLOOKUP(Tabella24[[#This Row],[INS CARTELLA]],Tabella1[[NUMERO CARTELLA]:[IMPOSTE]],1,0))</f>
        <v>#N/A</v>
      </c>
      <c r="D352" s="1"/>
      <c r="E352" s="15"/>
      <c r="F352" s="16"/>
      <c r="G352" s="14" t="str">
        <f>+IFERROR(+Tabella24[[#This Row],[IMPORTO VERSATO]]/SUMIF(DATI!B:B,Tabella24[[#This Row],[Cartella2]],DATI!M:M)*SUMIF(DATI!B:B,Tabella24[[#This Row],[Cartella2]],DATI!E:E),"")</f>
        <v/>
      </c>
      <c r="H352" s="14" t="str">
        <f>+IFERROR(+Tabella24[[#This Row],[IMPORTO VERSATO]]/SUMIF(DATI!$B:$B,Tabella24[[#This Row],[Cartella2]],DATI!$M:$M)*SUMIF(DATI!$B:$B,Tabella24[[#This Row],[Cartella2]],DATI!$F:$F),"")</f>
        <v/>
      </c>
      <c r="I352" s="19" t="str">
        <f>+IFERROR(+Tabella24[[#This Row],[IMPORTO VERSATO]]/SUMIF(DATI!$B:$B,Tabella24[[#This Row],[Cartella2]],DATI!$M:$M)*SUMIF(DATI!$B:$B,Tabella24[[#This Row],[Cartella2]],DATI!$G:$G),"")</f>
        <v/>
      </c>
      <c r="J352" s="19" t="str">
        <f>+IFERROR(+Tabella24[[#This Row],[IMPORTO VERSATO]]/SUMIF(DATI!$B:$B,Tabella24[[#This Row],[Cartella2]],DATI!$M:$M)*SUMIF(DATI!$B:$B,Tabella24[[#This Row],[Cartella2]],DATI!$H:$H),"")</f>
        <v/>
      </c>
      <c r="K352" s="19" t="str">
        <f>+IFERROR(+Tabella24[[#This Row],[IMPORTO VERSATO]]/SUMIF(DATI!$B:$B,Tabella24[[#This Row],[Cartella2]],DATI!$M:$M)*SUMIF(DATI!$B:$B,Tabella24[[#This Row],[Cartella2]],DATI!$I:$I),"")</f>
        <v/>
      </c>
      <c r="L352" s="19" t="str">
        <f>+IFERROR(+Tabella24[[#This Row],[IMPORTO VERSATO]]/SUMIF(DATI!$B:$B,Tabella24[[#This Row],[Cartella2]],DATI!$M:$M)*SUMIF(DATI!$B:$B,Tabella24[[#This Row],[Cartella2]],DATI!$J:$J),"")</f>
        <v/>
      </c>
      <c r="M352" s="14" t="str">
        <f>+IFERROR(+Tabella24[[#This Row],[IMPORTO VERSATO]]/SUMIF(DATI!$B:$B,Tabella24[[#This Row],[Cartella2]],DATI!$M:$M)*SUMIF(DATI!$B:$B,Tabella24[[#This Row],[Cartella2]],DATI!$L:$L),"")</f>
        <v/>
      </c>
      <c r="N352" s="6" t="str">
        <f>+IF(COUNTIF($C$17:C352,Tabella24[[#This Row],[Cartella2]])=1,"X","")</f>
        <v/>
      </c>
      <c r="O352" s="14" t="str">
        <f>+IFERROR(+Tabella24[[#This Row],[IMPORTO VERSATO]]/SUMIF(DATI!$B:$B,Tabella24[[#This Row],[Cartella2]],DATI!$M:$M)*SUMIF(DATI!$B:$B,Tabella24[[#This Row],[Cartella2]],DATI!$K:$K),"")</f>
        <v/>
      </c>
    </row>
    <row r="353" spans="2:15" x14ac:dyDescent="0.45">
      <c r="B353" s="27"/>
      <c r="C353" s="140" t="e">
        <f>+IF(Tabella24[[#This Row],[INS CARTELLA]]="",C352,+VLOOKUP(Tabella24[[#This Row],[INS CARTELLA]],Tabella1[[NUMERO CARTELLA]:[IMPOSTE]],1,0))</f>
        <v>#N/A</v>
      </c>
      <c r="D353" s="1"/>
      <c r="E353" s="15"/>
      <c r="F353" s="16"/>
      <c r="G353" s="14" t="str">
        <f>+IFERROR(+Tabella24[[#This Row],[IMPORTO VERSATO]]/SUMIF(DATI!B:B,Tabella24[[#This Row],[Cartella2]],DATI!M:M)*SUMIF(DATI!B:B,Tabella24[[#This Row],[Cartella2]],DATI!E:E),"")</f>
        <v/>
      </c>
      <c r="H353" s="14" t="str">
        <f>+IFERROR(+Tabella24[[#This Row],[IMPORTO VERSATO]]/SUMIF(DATI!$B:$B,Tabella24[[#This Row],[Cartella2]],DATI!$M:$M)*SUMIF(DATI!$B:$B,Tabella24[[#This Row],[Cartella2]],DATI!$F:$F),"")</f>
        <v/>
      </c>
      <c r="I353" s="19" t="str">
        <f>+IFERROR(+Tabella24[[#This Row],[IMPORTO VERSATO]]/SUMIF(DATI!$B:$B,Tabella24[[#This Row],[Cartella2]],DATI!$M:$M)*SUMIF(DATI!$B:$B,Tabella24[[#This Row],[Cartella2]],DATI!$G:$G),"")</f>
        <v/>
      </c>
      <c r="J353" s="19" t="str">
        <f>+IFERROR(+Tabella24[[#This Row],[IMPORTO VERSATO]]/SUMIF(DATI!$B:$B,Tabella24[[#This Row],[Cartella2]],DATI!$M:$M)*SUMIF(DATI!$B:$B,Tabella24[[#This Row],[Cartella2]],DATI!$H:$H),"")</f>
        <v/>
      </c>
      <c r="K353" s="19" t="str">
        <f>+IFERROR(+Tabella24[[#This Row],[IMPORTO VERSATO]]/SUMIF(DATI!$B:$B,Tabella24[[#This Row],[Cartella2]],DATI!$M:$M)*SUMIF(DATI!$B:$B,Tabella24[[#This Row],[Cartella2]],DATI!$I:$I),"")</f>
        <v/>
      </c>
      <c r="L353" s="19" t="str">
        <f>+IFERROR(+Tabella24[[#This Row],[IMPORTO VERSATO]]/SUMIF(DATI!$B:$B,Tabella24[[#This Row],[Cartella2]],DATI!$M:$M)*SUMIF(DATI!$B:$B,Tabella24[[#This Row],[Cartella2]],DATI!$J:$J),"")</f>
        <v/>
      </c>
      <c r="M353" s="14" t="str">
        <f>+IFERROR(+Tabella24[[#This Row],[IMPORTO VERSATO]]/SUMIF(DATI!$B:$B,Tabella24[[#This Row],[Cartella2]],DATI!$M:$M)*SUMIF(DATI!$B:$B,Tabella24[[#This Row],[Cartella2]],DATI!$L:$L),"")</f>
        <v/>
      </c>
      <c r="N353" s="6" t="str">
        <f>+IF(COUNTIF($C$17:C353,Tabella24[[#This Row],[Cartella2]])=1,"X","")</f>
        <v/>
      </c>
      <c r="O353" s="14" t="str">
        <f>+IFERROR(+Tabella24[[#This Row],[IMPORTO VERSATO]]/SUMIF(DATI!$B:$B,Tabella24[[#This Row],[Cartella2]],DATI!$M:$M)*SUMIF(DATI!$B:$B,Tabella24[[#This Row],[Cartella2]],DATI!$K:$K),"")</f>
        <v/>
      </c>
    </row>
    <row r="354" spans="2:15" x14ac:dyDescent="0.45">
      <c r="B354" s="27"/>
      <c r="C354" s="140" t="e">
        <f>+IF(Tabella24[[#This Row],[INS CARTELLA]]="",C353,+VLOOKUP(Tabella24[[#This Row],[INS CARTELLA]],Tabella1[[NUMERO CARTELLA]:[IMPOSTE]],1,0))</f>
        <v>#N/A</v>
      </c>
      <c r="D354" s="1"/>
      <c r="E354" s="15"/>
      <c r="F354" s="16"/>
      <c r="G354" s="14" t="str">
        <f>+IFERROR(+Tabella24[[#This Row],[IMPORTO VERSATO]]/SUMIF(DATI!B:B,Tabella24[[#This Row],[Cartella2]],DATI!M:M)*SUMIF(DATI!B:B,Tabella24[[#This Row],[Cartella2]],DATI!E:E),"")</f>
        <v/>
      </c>
      <c r="H354" s="14" t="str">
        <f>+IFERROR(+Tabella24[[#This Row],[IMPORTO VERSATO]]/SUMIF(DATI!$B:$B,Tabella24[[#This Row],[Cartella2]],DATI!$M:$M)*SUMIF(DATI!$B:$B,Tabella24[[#This Row],[Cartella2]],DATI!$F:$F),"")</f>
        <v/>
      </c>
      <c r="I354" s="19" t="str">
        <f>+IFERROR(+Tabella24[[#This Row],[IMPORTO VERSATO]]/SUMIF(DATI!$B:$B,Tabella24[[#This Row],[Cartella2]],DATI!$M:$M)*SUMIF(DATI!$B:$B,Tabella24[[#This Row],[Cartella2]],DATI!$G:$G),"")</f>
        <v/>
      </c>
      <c r="J354" s="19" t="str">
        <f>+IFERROR(+Tabella24[[#This Row],[IMPORTO VERSATO]]/SUMIF(DATI!$B:$B,Tabella24[[#This Row],[Cartella2]],DATI!$M:$M)*SUMIF(DATI!$B:$B,Tabella24[[#This Row],[Cartella2]],DATI!$H:$H),"")</f>
        <v/>
      </c>
      <c r="K354" s="19" t="str">
        <f>+IFERROR(+Tabella24[[#This Row],[IMPORTO VERSATO]]/SUMIF(DATI!$B:$B,Tabella24[[#This Row],[Cartella2]],DATI!$M:$M)*SUMIF(DATI!$B:$B,Tabella24[[#This Row],[Cartella2]],DATI!$I:$I),"")</f>
        <v/>
      </c>
      <c r="L354" s="19" t="str">
        <f>+IFERROR(+Tabella24[[#This Row],[IMPORTO VERSATO]]/SUMIF(DATI!$B:$B,Tabella24[[#This Row],[Cartella2]],DATI!$M:$M)*SUMIF(DATI!$B:$B,Tabella24[[#This Row],[Cartella2]],DATI!$J:$J),"")</f>
        <v/>
      </c>
      <c r="M354" s="14" t="str">
        <f>+IFERROR(+Tabella24[[#This Row],[IMPORTO VERSATO]]/SUMIF(DATI!$B:$B,Tabella24[[#This Row],[Cartella2]],DATI!$M:$M)*SUMIF(DATI!$B:$B,Tabella24[[#This Row],[Cartella2]],DATI!$L:$L),"")</f>
        <v/>
      </c>
      <c r="N354" s="6" t="str">
        <f>+IF(COUNTIF($C$17:C354,Tabella24[[#This Row],[Cartella2]])=1,"X","")</f>
        <v/>
      </c>
      <c r="O354" s="14" t="str">
        <f>+IFERROR(+Tabella24[[#This Row],[IMPORTO VERSATO]]/SUMIF(DATI!$B:$B,Tabella24[[#This Row],[Cartella2]],DATI!$M:$M)*SUMIF(DATI!$B:$B,Tabella24[[#This Row],[Cartella2]],DATI!$K:$K),"")</f>
        <v/>
      </c>
    </row>
    <row r="355" spans="2:15" x14ac:dyDescent="0.45">
      <c r="B355" s="27"/>
      <c r="C355" s="140" t="e">
        <f>+IF(Tabella24[[#This Row],[INS CARTELLA]]="",C354,+VLOOKUP(Tabella24[[#This Row],[INS CARTELLA]],Tabella1[[NUMERO CARTELLA]:[IMPOSTE]],1,0))</f>
        <v>#N/A</v>
      </c>
      <c r="D355" s="1"/>
      <c r="E355" s="15"/>
      <c r="F355" s="16"/>
      <c r="G355" s="14" t="str">
        <f>+IFERROR(+Tabella24[[#This Row],[IMPORTO VERSATO]]/SUMIF(DATI!B:B,Tabella24[[#This Row],[Cartella2]],DATI!M:M)*SUMIF(DATI!B:B,Tabella24[[#This Row],[Cartella2]],DATI!E:E),"")</f>
        <v/>
      </c>
      <c r="H355" s="14" t="str">
        <f>+IFERROR(+Tabella24[[#This Row],[IMPORTO VERSATO]]/SUMIF(DATI!$B:$B,Tabella24[[#This Row],[Cartella2]],DATI!$M:$M)*SUMIF(DATI!$B:$B,Tabella24[[#This Row],[Cartella2]],DATI!$F:$F),"")</f>
        <v/>
      </c>
      <c r="I355" s="19" t="str">
        <f>+IFERROR(+Tabella24[[#This Row],[IMPORTO VERSATO]]/SUMIF(DATI!$B:$B,Tabella24[[#This Row],[Cartella2]],DATI!$M:$M)*SUMIF(DATI!$B:$B,Tabella24[[#This Row],[Cartella2]],DATI!$G:$G),"")</f>
        <v/>
      </c>
      <c r="J355" s="19" t="str">
        <f>+IFERROR(+Tabella24[[#This Row],[IMPORTO VERSATO]]/SUMIF(DATI!$B:$B,Tabella24[[#This Row],[Cartella2]],DATI!$M:$M)*SUMIF(DATI!$B:$B,Tabella24[[#This Row],[Cartella2]],DATI!$H:$H),"")</f>
        <v/>
      </c>
      <c r="K355" s="19" t="str">
        <f>+IFERROR(+Tabella24[[#This Row],[IMPORTO VERSATO]]/SUMIF(DATI!$B:$B,Tabella24[[#This Row],[Cartella2]],DATI!$M:$M)*SUMIF(DATI!$B:$B,Tabella24[[#This Row],[Cartella2]],DATI!$I:$I),"")</f>
        <v/>
      </c>
      <c r="L355" s="19" t="str">
        <f>+IFERROR(+Tabella24[[#This Row],[IMPORTO VERSATO]]/SUMIF(DATI!$B:$B,Tabella24[[#This Row],[Cartella2]],DATI!$M:$M)*SUMIF(DATI!$B:$B,Tabella24[[#This Row],[Cartella2]],DATI!$J:$J),"")</f>
        <v/>
      </c>
      <c r="M355" s="14" t="str">
        <f>+IFERROR(+Tabella24[[#This Row],[IMPORTO VERSATO]]/SUMIF(DATI!$B:$B,Tabella24[[#This Row],[Cartella2]],DATI!$M:$M)*SUMIF(DATI!$B:$B,Tabella24[[#This Row],[Cartella2]],DATI!$L:$L),"")</f>
        <v/>
      </c>
      <c r="N355" s="6" t="str">
        <f>+IF(COUNTIF($C$17:C355,Tabella24[[#This Row],[Cartella2]])=1,"X","")</f>
        <v/>
      </c>
      <c r="O355" s="14" t="str">
        <f>+IFERROR(+Tabella24[[#This Row],[IMPORTO VERSATO]]/SUMIF(DATI!$B:$B,Tabella24[[#This Row],[Cartella2]],DATI!$M:$M)*SUMIF(DATI!$B:$B,Tabella24[[#This Row],[Cartella2]],DATI!$K:$K),"")</f>
        <v/>
      </c>
    </row>
    <row r="356" spans="2:15" x14ac:dyDescent="0.45">
      <c r="B356" s="27"/>
      <c r="C356" s="140" t="e">
        <f>+IF(Tabella24[[#This Row],[INS CARTELLA]]="",C355,+VLOOKUP(Tabella24[[#This Row],[INS CARTELLA]],Tabella1[[NUMERO CARTELLA]:[IMPOSTE]],1,0))</f>
        <v>#N/A</v>
      </c>
      <c r="D356" s="1"/>
      <c r="E356" s="15"/>
      <c r="F356" s="16"/>
      <c r="G356" s="14" t="str">
        <f>+IFERROR(+Tabella24[[#This Row],[IMPORTO VERSATO]]/SUMIF(DATI!B:B,Tabella24[[#This Row],[Cartella2]],DATI!M:M)*SUMIF(DATI!B:B,Tabella24[[#This Row],[Cartella2]],DATI!E:E),"")</f>
        <v/>
      </c>
      <c r="H356" s="14" t="str">
        <f>+IFERROR(+Tabella24[[#This Row],[IMPORTO VERSATO]]/SUMIF(DATI!$B:$B,Tabella24[[#This Row],[Cartella2]],DATI!$M:$M)*SUMIF(DATI!$B:$B,Tabella24[[#This Row],[Cartella2]],DATI!$F:$F),"")</f>
        <v/>
      </c>
      <c r="I356" s="19" t="str">
        <f>+IFERROR(+Tabella24[[#This Row],[IMPORTO VERSATO]]/SUMIF(DATI!$B:$B,Tabella24[[#This Row],[Cartella2]],DATI!$M:$M)*SUMIF(DATI!$B:$B,Tabella24[[#This Row],[Cartella2]],DATI!$G:$G),"")</f>
        <v/>
      </c>
      <c r="J356" s="19" t="str">
        <f>+IFERROR(+Tabella24[[#This Row],[IMPORTO VERSATO]]/SUMIF(DATI!$B:$B,Tabella24[[#This Row],[Cartella2]],DATI!$M:$M)*SUMIF(DATI!$B:$B,Tabella24[[#This Row],[Cartella2]],DATI!$H:$H),"")</f>
        <v/>
      </c>
      <c r="K356" s="19" t="str">
        <f>+IFERROR(+Tabella24[[#This Row],[IMPORTO VERSATO]]/SUMIF(DATI!$B:$B,Tabella24[[#This Row],[Cartella2]],DATI!$M:$M)*SUMIF(DATI!$B:$B,Tabella24[[#This Row],[Cartella2]],DATI!$I:$I),"")</f>
        <v/>
      </c>
      <c r="L356" s="19" t="str">
        <f>+IFERROR(+Tabella24[[#This Row],[IMPORTO VERSATO]]/SUMIF(DATI!$B:$B,Tabella24[[#This Row],[Cartella2]],DATI!$M:$M)*SUMIF(DATI!$B:$B,Tabella24[[#This Row],[Cartella2]],DATI!$J:$J),"")</f>
        <v/>
      </c>
      <c r="M356" s="14" t="str">
        <f>+IFERROR(+Tabella24[[#This Row],[IMPORTO VERSATO]]/SUMIF(DATI!$B:$B,Tabella24[[#This Row],[Cartella2]],DATI!$M:$M)*SUMIF(DATI!$B:$B,Tabella24[[#This Row],[Cartella2]],DATI!$L:$L),"")</f>
        <v/>
      </c>
      <c r="N356" s="6" t="str">
        <f>+IF(COUNTIF($C$17:C356,Tabella24[[#This Row],[Cartella2]])=1,"X","")</f>
        <v/>
      </c>
      <c r="O356" s="14" t="str">
        <f>+IFERROR(+Tabella24[[#This Row],[IMPORTO VERSATO]]/SUMIF(DATI!$B:$B,Tabella24[[#This Row],[Cartella2]],DATI!$M:$M)*SUMIF(DATI!$B:$B,Tabella24[[#This Row],[Cartella2]],DATI!$K:$K),"")</f>
        <v/>
      </c>
    </row>
    <row r="357" spans="2:15" x14ac:dyDescent="0.45">
      <c r="B357" s="27"/>
      <c r="C357" s="140" t="e">
        <f>+IF(Tabella24[[#This Row],[INS CARTELLA]]="",C356,+VLOOKUP(Tabella24[[#This Row],[INS CARTELLA]],Tabella1[[NUMERO CARTELLA]:[IMPOSTE]],1,0))</f>
        <v>#N/A</v>
      </c>
      <c r="D357" s="1"/>
      <c r="E357" s="15"/>
      <c r="F357" s="16"/>
      <c r="G357" s="14" t="str">
        <f>+IFERROR(+Tabella24[[#This Row],[IMPORTO VERSATO]]/SUMIF(DATI!B:B,Tabella24[[#This Row],[Cartella2]],DATI!M:M)*SUMIF(DATI!B:B,Tabella24[[#This Row],[Cartella2]],DATI!E:E),"")</f>
        <v/>
      </c>
      <c r="H357" s="14" t="str">
        <f>+IFERROR(+Tabella24[[#This Row],[IMPORTO VERSATO]]/SUMIF(DATI!$B:$B,Tabella24[[#This Row],[Cartella2]],DATI!$M:$M)*SUMIF(DATI!$B:$B,Tabella24[[#This Row],[Cartella2]],DATI!$F:$F),"")</f>
        <v/>
      </c>
      <c r="I357" s="19" t="str">
        <f>+IFERROR(+Tabella24[[#This Row],[IMPORTO VERSATO]]/SUMIF(DATI!$B:$B,Tabella24[[#This Row],[Cartella2]],DATI!$M:$M)*SUMIF(DATI!$B:$B,Tabella24[[#This Row],[Cartella2]],DATI!$G:$G),"")</f>
        <v/>
      </c>
      <c r="J357" s="19" t="str">
        <f>+IFERROR(+Tabella24[[#This Row],[IMPORTO VERSATO]]/SUMIF(DATI!$B:$B,Tabella24[[#This Row],[Cartella2]],DATI!$M:$M)*SUMIF(DATI!$B:$B,Tabella24[[#This Row],[Cartella2]],DATI!$H:$H),"")</f>
        <v/>
      </c>
      <c r="K357" s="19" t="str">
        <f>+IFERROR(+Tabella24[[#This Row],[IMPORTO VERSATO]]/SUMIF(DATI!$B:$B,Tabella24[[#This Row],[Cartella2]],DATI!$M:$M)*SUMIF(DATI!$B:$B,Tabella24[[#This Row],[Cartella2]],DATI!$I:$I),"")</f>
        <v/>
      </c>
      <c r="L357" s="19" t="str">
        <f>+IFERROR(+Tabella24[[#This Row],[IMPORTO VERSATO]]/SUMIF(DATI!$B:$B,Tabella24[[#This Row],[Cartella2]],DATI!$M:$M)*SUMIF(DATI!$B:$B,Tabella24[[#This Row],[Cartella2]],DATI!$J:$J),"")</f>
        <v/>
      </c>
      <c r="M357" s="14" t="str">
        <f>+IFERROR(+Tabella24[[#This Row],[IMPORTO VERSATO]]/SUMIF(DATI!$B:$B,Tabella24[[#This Row],[Cartella2]],DATI!$M:$M)*SUMIF(DATI!$B:$B,Tabella24[[#This Row],[Cartella2]],DATI!$L:$L),"")</f>
        <v/>
      </c>
      <c r="N357" s="6" t="str">
        <f>+IF(COUNTIF($C$17:C357,Tabella24[[#This Row],[Cartella2]])=1,"X","")</f>
        <v/>
      </c>
      <c r="O357" s="14" t="str">
        <f>+IFERROR(+Tabella24[[#This Row],[IMPORTO VERSATO]]/SUMIF(DATI!$B:$B,Tabella24[[#This Row],[Cartella2]],DATI!$M:$M)*SUMIF(DATI!$B:$B,Tabella24[[#This Row],[Cartella2]],DATI!$K:$K),"")</f>
        <v/>
      </c>
    </row>
    <row r="358" spans="2:15" x14ac:dyDescent="0.45">
      <c r="B358" s="27"/>
      <c r="C358" s="140" t="e">
        <f>+IF(Tabella24[[#This Row],[INS CARTELLA]]="",C357,+VLOOKUP(Tabella24[[#This Row],[INS CARTELLA]],Tabella1[[NUMERO CARTELLA]:[IMPOSTE]],1,0))</f>
        <v>#N/A</v>
      </c>
      <c r="D358" s="1"/>
      <c r="E358" s="15"/>
      <c r="F358" s="16"/>
      <c r="G358" s="14" t="str">
        <f>+IFERROR(+Tabella24[[#This Row],[IMPORTO VERSATO]]/SUMIF(DATI!B:B,Tabella24[[#This Row],[Cartella2]],DATI!M:M)*SUMIF(DATI!B:B,Tabella24[[#This Row],[Cartella2]],DATI!E:E),"")</f>
        <v/>
      </c>
      <c r="H358" s="14" t="str">
        <f>+IFERROR(+Tabella24[[#This Row],[IMPORTO VERSATO]]/SUMIF(DATI!$B:$B,Tabella24[[#This Row],[Cartella2]],DATI!$M:$M)*SUMIF(DATI!$B:$B,Tabella24[[#This Row],[Cartella2]],DATI!$F:$F),"")</f>
        <v/>
      </c>
      <c r="I358" s="19" t="str">
        <f>+IFERROR(+Tabella24[[#This Row],[IMPORTO VERSATO]]/SUMIF(DATI!$B:$B,Tabella24[[#This Row],[Cartella2]],DATI!$M:$M)*SUMIF(DATI!$B:$B,Tabella24[[#This Row],[Cartella2]],DATI!$G:$G),"")</f>
        <v/>
      </c>
      <c r="J358" s="19" t="str">
        <f>+IFERROR(+Tabella24[[#This Row],[IMPORTO VERSATO]]/SUMIF(DATI!$B:$B,Tabella24[[#This Row],[Cartella2]],DATI!$M:$M)*SUMIF(DATI!$B:$B,Tabella24[[#This Row],[Cartella2]],DATI!$H:$H),"")</f>
        <v/>
      </c>
      <c r="K358" s="19" t="str">
        <f>+IFERROR(+Tabella24[[#This Row],[IMPORTO VERSATO]]/SUMIF(DATI!$B:$B,Tabella24[[#This Row],[Cartella2]],DATI!$M:$M)*SUMIF(DATI!$B:$B,Tabella24[[#This Row],[Cartella2]],DATI!$I:$I),"")</f>
        <v/>
      </c>
      <c r="L358" s="19" t="str">
        <f>+IFERROR(+Tabella24[[#This Row],[IMPORTO VERSATO]]/SUMIF(DATI!$B:$B,Tabella24[[#This Row],[Cartella2]],DATI!$M:$M)*SUMIF(DATI!$B:$B,Tabella24[[#This Row],[Cartella2]],DATI!$J:$J),"")</f>
        <v/>
      </c>
      <c r="M358" s="14" t="str">
        <f>+IFERROR(+Tabella24[[#This Row],[IMPORTO VERSATO]]/SUMIF(DATI!$B:$B,Tabella24[[#This Row],[Cartella2]],DATI!$M:$M)*SUMIF(DATI!$B:$B,Tabella24[[#This Row],[Cartella2]],DATI!$L:$L),"")</f>
        <v/>
      </c>
      <c r="N358" s="6" t="str">
        <f>+IF(COUNTIF($C$17:C358,Tabella24[[#This Row],[Cartella2]])=1,"X","")</f>
        <v/>
      </c>
      <c r="O358" s="14" t="str">
        <f>+IFERROR(+Tabella24[[#This Row],[IMPORTO VERSATO]]/SUMIF(DATI!$B:$B,Tabella24[[#This Row],[Cartella2]],DATI!$M:$M)*SUMIF(DATI!$B:$B,Tabella24[[#This Row],[Cartella2]],DATI!$K:$K),"")</f>
        <v/>
      </c>
    </row>
    <row r="359" spans="2:15" x14ac:dyDescent="0.45">
      <c r="B359" s="27"/>
      <c r="C359" s="140" t="e">
        <f>+IF(Tabella24[[#This Row],[INS CARTELLA]]="",C358,+VLOOKUP(Tabella24[[#This Row],[INS CARTELLA]],Tabella1[[NUMERO CARTELLA]:[IMPOSTE]],1,0))</f>
        <v>#N/A</v>
      </c>
      <c r="D359" s="1"/>
      <c r="E359" s="15"/>
      <c r="F359" s="16"/>
      <c r="G359" s="14" t="str">
        <f>+IFERROR(+Tabella24[[#This Row],[IMPORTO VERSATO]]/SUMIF(DATI!B:B,Tabella24[[#This Row],[Cartella2]],DATI!M:M)*SUMIF(DATI!B:B,Tabella24[[#This Row],[Cartella2]],DATI!E:E),"")</f>
        <v/>
      </c>
      <c r="H359" s="14" t="str">
        <f>+IFERROR(+Tabella24[[#This Row],[IMPORTO VERSATO]]/SUMIF(DATI!$B:$B,Tabella24[[#This Row],[Cartella2]],DATI!$M:$M)*SUMIF(DATI!$B:$B,Tabella24[[#This Row],[Cartella2]],DATI!$F:$F),"")</f>
        <v/>
      </c>
      <c r="I359" s="19" t="str">
        <f>+IFERROR(+Tabella24[[#This Row],[IMPORTO VERSATO]]/SUMIF(DATI!$B:$B,Tabella24[[#This Row],[Cartella2]],DATI!$M:$M)*SUMIF(DATI!$B:$B,Tabella24[[#This Row],[Cartella2]],DATI!$G:$G),"")</f>
        <v/>
      </c>
      <c r="J359" s="19" t="str">
        <f>+IFERROR(+Tabella24[[#This Row],[IMPORTO VERSATO]]/SUMIF(DATI!$B:$B,Tabella24[[#This Row],[Cartella2]],DATI!$M:$M)*SUMIF(DATI!$B:$B,Tabella24[[#This Row],[Cartella2]],DATI!$H:$H),"")</f>
        <v/>
      </c>
      <c r="K359" s="19" t="str">
        <f>+IFERROR(+Tabella24[[#This Row],[IMPORTO VERSATO]]/SUMIF(DATI!$B:$B,Tabella24[[#This Row],[Cartella2]],DATI!$M:$M)*SUMIF(DATI!$B:$B,Tabella24[[#This Row],[Cartella2]],DATI!$I:$I),"")</f>
        <v/>
      </c>
      <c r="L359" s="19" t="str">
        <f>+IFERROR(+Tabella24[[#This Row],[IMPORTO VERSATO]]/SUMIF(DATI!$B:$B,Tabella24[[#This Row],[Cartella2]],DATI!$M:$M)*SUMIF(DATI!$B:$B,Tabella24[[#This Row],[Cartella2]],DATI!$J:$J),"")</f>
        <v/>
      </c>
      <c r="M359" s="14" t="str">
        <f>+IFERROR(+Tabella24[[#This Row],[IMPORTO VERSATO]]/SUMIF(DATI!$B:$B,Tabella24[[#This Row],[Cartella2]],DATI!$M:$M)*SUMIF(DATI!$B:$B,Tabella24[[#This Row],[Cartella2]],DATI!$L:$L),"")</f>
        <v/>
      </c>
      <c r="N359" s="6" t="str">
        <f>+IF(COUNTIF($C$17:C359,Tabella24[[#This Row],[Cartella2]])=1,"X","")</f>
        <v/>
      </c>
      <c r="O359" s="14" t="str">
        <f>+IFERROR(+Tabella24[[#This Row],[IMPORTO VERSATO]]/SUMIF(DATI!$B:$B,Tabella24[[#This Row],[Cartella2]],DATI!$M:$M)*SUMIF(DATI!$B:$B,Tabella24[[#This Row],[Cartella2]],DATI!$K:$K),"")</f>
        <v/>
      </c>
    </row>
    <row r="360" spans="2:15" x14ac:dyDescent="0.45">
      <c r="B360" s="27"/>
      <c r="C360" s="140" t="e">
        <f>+IF(Tabella24[[#This Row],[INS CARTELLA]]="",C359,+VLOOKUP(Tabella24[[#This Row],[INS CARTELLA]],Tabella1[[NUMERO CARTELLA]:[IMPOSTE]],1,0))</f>
        <v>#N/A</v>
      </c>
      <c r="D360" s="1"/>
      <c r="E360" s="15"/>
      <c r="F360" s="16"/>
      <c r="G360" s="14" t="str">
        <f>+IFERROR(+Tabella24[[#This Row],[IMPORTO VERSATO]]/SUMIF(DATI!B:B,Tabella24[[#This Row],[Cartella2]],DATI!M:M)*SUMIF(DATI!B:B,Tabella24[[#This Row],[Cartella2]],DATI!E:E),"")</f>
        <v/>
      </c>
      <c r="H360" s="14" t="str">
        <f>+IFERROR(+Tabella24[[#This Row],[IMPORTO VERSATO]]/SUMIF(DATI!$B:$B,Tabella24[[#This Row],[Cartella2]],DATI!$M:$M)*SUMIF(DATI!$B:$B,Tabella24[[#This Row],[Cartella2]],DATI!$F:$F),"")</f>
        <v/>
      </c>
      <c r="I360" s="19" t="str">
        <f>+IFERROR(+Tabella24[[#This Row],[IMPORTO VERSATO]]/SUMIF(DATI!$B:$B,Tabella24[[#This Row],[Cartella2]],DATI!$M:$M)*SUMIF(DATI!$B:$B,Tabella24[[#This Row],[Cartella2]],DATI!$G:$G),"")</f>
        <v/>
      </c>
      <c r="J360" s="19" t="str">
        <f>+IFERROR(+Tabella24[[#This Row],[IMPORTO VERSATO]]/SUMIF(DATI!$B:$B,Tabella24[[#This Row],[Cartella2]],DATI!$M:$M)*SUMIF(DATI!$B:$B,Tabella24[[#This Row],[Cartella2]],DATI!$H:$H),"")</f>
        <v/>
      </c>
      <c r="K360" s="19" t="str">
        <f>+IFERROR(+Tabella24[[#This Row],[IMPORTO VERSATO]]/SUMIF(DATI!$B:$B,Tabella24[[#This Row],[Cartella2]],DATI!$M:$M)*SUMIF(DATI!$B:$B,Tabella24[[#This Row],[Cartella2]],DATI!$I:$I),"")</f>
        <v/>
      </c>
      <c r="L360" s="19" t="str">
        <f>+IFERROR(+Tabella24[[#This Row],[IMPORTO VERSATO]]/SUMIF(DATI!$B:$B,Tabella24[[#This Row],[Cartella2]],DATI!$M:$M)*SUMIF(DATI!$B:$B,Tabella24[[#This Row],[Cartella2]],DATI!$J:$J),"")</f>
        <v/>
      </c>
      <c r="M360" s="14" t="str">
        <f>+IFERROR(+Tabella24[[#This Row],[IMPORTO VERSATO]]/SUMIF(DATI!$B:$B,Tabella24[[#This Row],[Cartella2]],DATI!$M:$M)*SUMIF(DATI!$B:$B,Tabella24[[#This Row],[Cartella2]],DATI!$L:$L),"")</f>
        <v/>
      </c>
      <c r="N360" s="6" t="str">
        <f>+IF(COUNTIF($C$17:C360,Tabella24[[#This Row],[Cartella2]])=1,"X","")</f>
        <v/>
      </c>
      <c r="O360" s="14" t="str">
        <f>+IFERROR(+Tabella24[[#This Row],[IMPORTO VERSATO]]/SUMIF(DATI!$B:$B,Tabella24[[#This Row],[Cartella2]],DATI!$M:$M)*SUMIF(DATI!$B:$B,Tabella24[[#This Row],[Cartella2]],DATI!$K:$K),"")</f>
        <v/>
      </c>
    </row>
    <row r="361" spans="2:15" x14ac:dyDescent="0.45">
      <c r="B361" s="27"/>
      <c r="C361" s="140" t="e">
        <f>+IF(Tabella24[[#This Row],[INS CARTELLA]]="",C360,+VLOOKUP(Tabella24[[#This Row],[INS CARTELLA]],Tabella1[[NUMERO CARTELLA]:[IMPOSTE]],1,0))</f>
        <v>#N/A</v>
      </c>
      <c r="D361" s="1"/>
      <c r="E361" s="15"/>
      <c r="F361" s="16"/>
      <c r="G361" s="14" t="str">
        <f>+IFERROR(+Tabella24[[#This Row],[IMPORTO VERSATO]]/SUMIF(DATI!B:B,Tabella24[[#This Row],[Cartella2]],DATI!M:M)*SUMIF(DATI!B:B,Tabella24[[#This Row],[Cartella2]],DATI!E:E),"")</f>
        <v/>
      </c>
      <c r="H361" s="14" t="str">
        <f>+IFERROR(+Tabella24[[#This Row],[IMPORTO VERSATO]]/SUMIF(DATI!$B:$B,Tabella24[[#This Row],[Cartella2]],DATI!$M:$M)*SUMIF(DATI!$B:$B,Tabella24[[#This Row],[Cartella2]],DATI!$F:$F),"")</f>
        <v/>
      </c>
      <c r="I361" s="19" t="str">
        <f>+IFERROR(+Tabella24[[#This Row],[IMPORTO VERSATO]]/SUMIF(DATI!$B:$B,Tabella24[[#This Row],[Cartella2]],DATI!$M:$M)*SUMIF(DATI!$B:$B,Tabella24[[#This Row],[Cartella2]],DATI!$G:$G),"")</f>
        <v/>
      </c>
      <c r="J361" s="19" t="str">
        <f>+IFERROR(+Tabella24[[#This Row],[IMPORTO VERSATO]]/SUMIF(DATI!$B:$B,Tabella24[[#This Row],[Cartella2]],DATI!$M:$M)*SUMIF(DATI!$B:$B,Tabella24[[#This Row],[Cartella2]],DATI!$H:$H),"")</f>
        <v/>
      </c>
      <c r="K361" s="19" t="str">
        <f>+IFERROR(+Tabella24[[#This Row],[IMPORTO VERSATO]]/SUMIF(DATI!$B:$B,Tabella24[[#This Row],[Cartella2]],DATI!$M:$M)*SUMIF(DATI!$B:$B,Tabella24[[#This Row],[Cartella2]],DATI!$I:$I),"")</f>
        <v/>
      </c>
      <c r="L361" s="19" t="str">
        <f>+IFERROR(+Tabella24[[#This Row],[IMPORTO VERSATO]]/SUMIF(DATI!$B:$B,Tabella24[[#This Row],[Cartella2]],DATI!$M:$M)*SUMIF(DATI!$B:$B,Tabella24[[#This Row],[Cartella2]],DATI!$J:$J),"")</f>
        <v/>
      </c>
      <c r="M361" s="14" t="str">
        <f>+IFERROR(+Tabella24[[#This Row],[IMPORTO VERSATO]]/SUMIF(DATI!$B:$B,Tabella24[[#This Row],[Cartella2]],DATI!$M:$M)*SUMIF(DATI!$B:$B,Tabella24[[#This Row],[Cartella2]],DATI!$L:$L),"")</f>
        <v/>
      </c>
      <c r="N361" s="6" t="str">
        <f>+IF(COUNTIF($C$17:C361,Tabella24[[#This Row],[Cartella2]])=1,"X","")</f>
        <v/>
      </c>
      <c r="O361" s="14" t="str">
        <f>+IFERROR(+Tabella24[[#This Row],[IMPORTO VERSATO]]/SUMIF(DATI!$B:$B,Tabella24[[#This Row],[Cartella2]],DATI!$M:$M)*SUMIF(DATI!$B:$B,Tabella24[[#This Row],[Cartella2]],DATI!$K:$K),"")</f>
        <v/>
      </c>
    </row>
    <row r="362" spans="2:15" x14ac:dyDescent="0.45">
      <c r="B362" s="27"/>
      <c r="C362" s="140" t="e">
        <f>+IF(Tabella24[[#This Row],[INS CARTELLA]]="",C361,+VLOOKUP(Tabella24[[#This Row],[INS CARTELLA]],Tabella1[[NUMERO CARTELLA]:[IMPOSTE]],1,0))</f>
        <v>#N/A</v>
      </c>
      <c r="D362" s="1"/>
      <c r="E362" s="15"/>
      <c r="F362" s="16"/>
      <c r="G362" s="14" t="str">
        <f>+IFERROR(+Tabella24[[#This Row],[IMPORTO VERSATO]]/SUMIF(DATI!B:B,Tabella24[[#This Row],[Cartella2]],DATI!M:M)*SUMIF(DATI!B:B,Tabella24[[#This Row],[Cartella2]],DATI!E:E),"")</f>
        <v/>
      </c>
      <c r="H362" s="14" t="str">
        <f>+IFERROR(+Tabella24[[#This Row],[IMPORTO VERSATO]]/SUMIF(DATI!$B:$B,Tabella24[[#This Row],[Cartella2]],DATI!$M:$M)*SUMIF(DATI!$B:$B,Tabella24[[#This Row],[Cartella2]],DATI!$F:$F),"")</f>
        <v/>
      </c>
      <c r="I362" s="19" t="str">
        <f>+IFERROR(+Tabella24[[#This Row],[IMPORTO VERSATO]]/SUMIF(DATI!$B:$B,Tabella24[[#This Row],[Cartella2]],DATI!$M:$M)*SUMIF(DATI!$B:$B,Tabella24[[#This Row],[Cartella2]],DATI!$G:$G),"")</f>
        <v/>
      </c>
      <c r="J362" s="19" t="str">
        <f>+IFERROR(+Tabella24[[#This Row],[IMPORTO VERSATO]]/SUMIF(DATI!$B:$B,Tabella24[[#This Row],[Cartella2]],DATI!$M:$M)*SUMIF(DATI!$B:$B,Tabella24[[#This Row],[Cartella2]],DATI!$H:$H),"")</f>
        <v/>
      </c>
      <c r="K362" s="19" t="str">
        <f>+IFERROR(+Tabella24[[#This Row],[IMPORTO VERSATO]]/SUMIF(DATI!$B:$B,Tabella24[[#This Row],[Cartella2]],DATI!$M:$M)*SUMIF(DATI!$B:$B,Tabella24[[#This Row],[Cartella2]],DATI!$I:$I),"")</f>
        <v/>
      </c>
      <c r="L362" s="19" t="str">
        <f>+IFERROR(+Tabella24[[#This Row],[IMPORTO VERSATO]]/SUMIF(DATI!$B:$B,Tabella24[[#This Row],[Cartella2]],DATI!$M:$M)*SUMIF(DATI!$B:$B,Tabella24[[#This Row],[Cartella2]],DATI!$J:$J),"")</f>
        <v/>
      </c>
      <c r="M362" s="14" t="str">
        <f>+IFERROR(+Tabella24[[#This Row],[IMPORTO VERSATO]]/SUMIF(DATI!$B:$B,Tabella24[[#This Row],[Cartella2]],DATI!$M:$M)*SUMIF(DATI!$B:$B,Tabella24[[#This Row],[Cartella2]],DATI!$L:$L),"")</f>
        <v/>
      </c>
      <c r="N362" s="6" t="str">
        <f>+IF(COUNTIF($C$17:C362,Tabella24[[#This Row],[Cartella2]])=1,"X","")</f>
        <v/>
      </c>
      <c r="O362" s="14" t="str">
        <f>+IFERROR(+Tabella24[[#This Row],[IMPORTO VERSATO]]/SUMIF(DATI!$B:$B,Tabella24[[#This Row],[Cartella2]],DATI!$M:$M)*SUMIF(DATI!$B:$B,Tabella24[[#This Row],[Cartella2]],DATI!$K:$K),"")</f>
        <v/>
      </c>
    </row>
    <row r="363" spans="2:15" x14ac:dyDescent="0.45">
      <c r="B363" s="27"/>
      <c r="C363" s="140" t="e">
        <f>+IF(Tabella24[[#This Row],[INS CARTELLA]]="",C362,+VLOOKUP(Tabella24[[#This Row],[INS CARTELLA]],Tabella1[[NUMERO CARTELLA]:[IMPOSTE]],1,0))</f>
        <v>#N/A</v>
      </c>
      <c r="D363" s="1"/>
      <c r="E363" s="15"/>
      <c r="F363" s="16"/>
      <c r="G363" s="14" t="str">
        <f>+IFERROR(+Tabella24[[#This Row],[IMPORTO VERSATO]]/SUMIF(DATI!B:B,Tabella24[[#This Row],[Cartella2]],DATI!M:M)*SUMIF(DATI!B:B,Tabella24[[#This Row],[Cartella2]],DATI!E:E),"")</f>
        <v/>
      </c>
      <c r="H363" s="14" t="str">
        <f>+IFERROR(+Tabella24[[#This Row],[IMPORTO VERSATO]]/SUMIF(DATI!$B:$B,Tabella24[[#This Row],[Cartella2]],DATI!$M:$M)*SUMIF(DATI!$B:$B,Tabella24[[#This Row],[Cartella2]],DATI!$F:$F),"")</f>
        <v/>
      </c>
      <c r="I363" s="19" t="str">
        <f>+IFERROR(+Tabella24[[#This Row],[IMPORTO VERSATO]]/SUMIF(DATI!$B:$B,Tabella24[[#This Row],[Cartella2]],DATI!$M:$M)*SUMIF(DATI!$B:$B,Tabella24[[#This Row],[Cartella2]],DATI!$G:$G),"")</f>
        <v/>
      </c>
      <c r="J363" s="19" t="str">
        <f>+IFERROR(+Tabella24[[#This Row],[IMPORTO VERSATO]]/SUMIF(DATI!$B:$B,Tabella24[[#This Row],[Cartella2]],DATI!$M:$M)*SUMIF(DATI!$B:$B,Tabella24[[#This Row],[Cartella2]],DATI!$H:$H),"")</f>
        <v/>
      </c>
      <c r="K363" s="19" t="str">
        <f>+IFERROR(+Tabella24[[#This Row],[IMPORTO VERSATO]]/SUMIF(DATI!$B:$B,Tabella24[[#This Row],[Cartella2]],DATI!$M:$M)*SUMIF(DATI!$B:$B,Tabella24[[#This Row],[Cartella2]],DATI!$I:$I),"")</f>
        <v/>
      </c>
      <c r="L363" s="19" t="str">
        <f>+IFERROR(+Tabella24[[#This Row],[IMPORTO VERSATO]]/SUMIF(DATI!$B:$B,Tabella24[[#This Row],[Cartella2]],DATI!$M:$M)*SUMIF(DATI!$B:$B,Tabella24[[#This Row],[Cartella2]],DATI!$J:$J),"")</f>
        <v/>
      </c>
      <c r="M363" s="14" t="str">
        <f>+IFERROR(+Tabella24[[#This Row],[IMPORTO VERSATO]]/SUMIF(DATI!$B:$B,Tabella24[[#This Row],[Cartella2]],DATI!$M:$M)*SUMIF(DATI!$B:$B,Tabella24[[#This Row],[Cartella2]],DATI!$L:$L),"")</f>
        <v/>
      </c>
      <c r="N363" s="6" t="str">
        <f>+IF(COUNTIF($C$17:C363,Tabella24[[#This Row],[Cartella2]])=1,"X","")</f>
        <v/>
      </c>
      <c r="O363" s="14" t="str">
        <f>+IFERROR(+Tabella24[[#This Row],[IMPORTO VERSATO]]/SUMIF(DATI!$B:$B,Tabella24[[#This Row],[Cartella2]],DATI!$M:$M)*SUMIF(DATI!$B:$B,Tabella24[[#This Row],[Cartella2]],DATI!$K:$K),"")</f>
        <v/>
      </c>
    </row>
    <row r="364" spans="2:15" x14ac:dyDescent="0.45">
      <c r="B364" s="27"/>
      <c r="C364" s="140" t="e">
        <f>+IF(Tabella24[[#This Row],[INS CARTELLA]]="",C363,+VLOOKUP(Tabella24[[#This Row],[INS CARTELLA]],Tabella1[[NUMERO CARTELLA]:[IMPOSTE]],1,0))</f>
        <v>#N/A</v>
      </c>
      <c r="D364" s="1"/>
      <c r="E364" s="15"/>
      <c r="F364" s="16"/>
      <c r="G364" s="14" t="str">
        <f>+IFERROR(+Tabella24[[#This Row],[IMPORTO VERSATO]]/SUMIF(DATI!B:B,Tabella24[[#This Row],[Cartella2]],DATI!M:M)*SUMIF(DATI!B:B,Tabella24[[#This Row],[Cartella2]],DATI!E:E),"")</f>
        <v/>
      </c>
      <c r="H364" s="14" t="str">
        <f>+IFERROR(+Tabella24[[#This Row],[IMPORTO VERSATO]]/SUMIF(DATI!$B:$B,Tabella24[[#This Row],[Cartella2]],DATI!$M:$M)*SUMIF(DATI!$B:$B,Tabella24[[#This Row],[Cartella2]],DATI!$F:$F),"")</f>
        <v/>
      </c>
      <c r="I364" s="19" t="str">
        <f>+IFERROR(+Tabella24[[#This Row],[IMPORTO VERSATO]]/SUMIF(DATI!$B:$B,Tabella24[[#This Row],[Cartella2]],DATI!$M:$M)*SUMIF(DATI!$B:$B,Tabella24[[#This Row],[Cartella2]],DATI!$G:$G),"")</f>
        <v/>
      </c>
      <c r="J364" s="19" t="str">
        <f>+IFERROR(+Tabella24[[#This Row],[IMPORTO VERSATO]]/SUMIF(DATI!$B:$B,Tabella24[[#This Row],[Cartella2]],DATI!$M:$M)*SUMIF(DATI!$B:$B,Tabella24[[#This Row],[Cartella2]],DATI!$H:$H),"")</f>
        <v/>
      </c>
      <c r="K364" s="19" t="str">
        <f>+IFERROR(+Tabella24[[#This Row],[IMPORTO VERSATO]]/SUMIF(DATI!$B:$B,Tabella24[[#This Row],[Cartella2]],DATI!$M:$M)*SUMIF(DATI!$B:$B,Tabella24[[#This Row],[Cartella2]],DATI!$I:$I),"")</f>
        <v/>
      </c>
      <c r="L364" s="19" t="str">
        <f>+IFERROR(+Tabella24[[#This Row],[IMPORTO VERSATO]]/SUMIF(DATI!$B:$B,Tabella24[[#This Row],[Cartella2]],DATI!$M:$M)*SUMIF(DATI!$B:$B,Tabella24[[#This Row],[Cartella2]],DATI!$J:$J),"")</f>
        <v/>
      </c>
      <c r="M364" s="14" t="str">
        <f>+IFERROR(+Tabella24[[#This Row],[IMPORTO VERSATO]]/SUMIF(DATI!$B:$B,Tabella24[[#This Row],[Cartella2]],DATI!$M:$M)*SUMIF(DATI!$B:$B,Tabella24[[#This Row],[Cartella2]],DATI!$L:$L),"")</f>
        <v/>
      </c>
      <c r="N364" s="6" t="str">
        <f>+IF(COUNTIF($C$17:C364,Tabella24[[#This Row],[Cartella2]])=1,"X","")</f>
        <v/>
      </c>
      <c r="O364" s="14" t="str">
        <f>+IFERROR(+Tabella24[[#This Row],[IMPORTO VERSATO]]/SUMIF(DATI!$B:$B,Tabella24[[#This Row],[Cartella2]],DATI!$M:$M)*SUMIF(DATI!$B:$B,Tabella24[[#This Row],[Cartella2]],DATI!$K:$K),"")</f>
        <v/>
      </c>
    </row>
    <row r="365" spans="2:15" x14ac:dyDescent="0.45">
      <c r="B365" s="27"/>
      <c r="C365" s="140" t="e">
        <f>+IF(Tabella24[[#This Row],[INS CARTELLA]]="",C364,+VLOOKUP(Tabella24[[#This Row],[INS CARTELLA]],Tabella1[[NUMERO CARTELLA]:[IMPOSTE]],1,0))</f>
        <v>#N/A</v>
      </c>
      <c r="D365" s="1"/>
      <c r="E365" s="15"/>
      <c r="F365" s="16"/>
      <c r="G365" s="14" t="str">
        <f>+IFERROR(+Tabella24[[#This Row],[IMPORTO VERSATO]]/SUMIF(DATI!B:B,Tabella24[[#This Row],[Cartella2]],DATI!M:M)*SUMIF(DATI!B:B,Tabella24[[#This Row],[Cartella2]],DATI!E:E),"")</f>
        <v/>
      </c>
      <c r="H365" s="14" t="str">
        <f>+IFERROR(+Tabella24[[#This Row],[IMPORTO VERSATO]]/SUMIF(DATI!$B:$B,Tabella24[[#This Row],[Cartella2]],DATI!$M:$M)*SUMIF(DATI!$B:$B,Tabella24[[#This Row],[Cartella2]],DATI!$F:$F),"")</f>
        <v/>
      </c>
      <c r="I365" s="19" t="str">
        <f>+IFERROR(+Tabella24[[#This Row],[IMPORTO VERSATO]]/SUMIF(DATI!$B:$B,Tabella24[[#This Row],[Cartella2]],DATI!$M:$M)*SUMIF(DATI!$B:$B,Tabella24[[#This Row],[Cartella2]],DATI!$G:$G),"")</f>
        <v/>
      </c>
      <c r="J365" s="19" t="str">
        <f>+IFERROR(+Tabella24[[#This Row],[IMPORTO VERSATO]]/SUMIF(DATI!$B:$B,Tabella24[[#This Row],[Cartella2]],DATI!$M:$M)*SUMIF(DATI!$B:$B,Tabella24[[#This Row],[Cartella2]],DATI!$H:$H),"")</f>
        <v/>
      </c>
      <c r="K365" s="19" t="str">
        <f>+IFERROR(+Tabella24[[#This Row],[IMPORTO VERSATO]]/SUMIF(DATI!$B:$B,Tabella24[[#This Row],[Cartella2]],DATI!$M:$M)*SUMIF(DATI!$B:$B,Tabella24[[#This Row],[Cartella2]],DATI!$I:$I),"")</f>
        <v/>
      </c>
      <c r="L365" s="19" t="str">
        <f>+IFERROR(+Tabella24[[#This Row],[IMPORTO VERSATO]]/SUMIF(DATI!$B:$B,Tabella24[[#This Row],[Cartella2]],DATI!$M:$M)*SUMIF(DATI!$B:$B,Tabella24[[#This Row],[Cartella2]],DATI!$J:$J),"")</f>
        <v/>
      </c>
      <c r="M365" s="14" t="str">
        <f>+IFERROR(+Tabella24[[#This Row],[IMPORTO VERSATO]]/SUMIF(DATI!$B:$B,Tabella24[[#This Row],[Cartella2]],DATI!$M:$M)*SUMIF(DATI!$B:$B,Tabella24[[#This Row],[Cartella2]],DATI!$L:$L),"")</f>
        <v/>
      </c>
      <c r="N365" s="6" t="str">
        <f>+IF(COUNTIF($C$17:C365,Tabella24[[#This Row],[Cartella2]])=1,"X","")</f>
        <v/>
      </c>
      <c r="O365" s="14" t="str">
        <f>+IFERROR(+Tabella24[[#This Row],[IMPORTO VERSATO]]/SUMIF(DATI!$B:$B,Tabella24[[#This Row],[Cartella2]],DATI!$M:$M)*SUMIF(DATI!$B:$B,Tabella24[[#This Row],[Cartella2]],DATI!$K:$K),"")</f>
        <v/>
      </c>
    </row>
    <row r="366" spans="2:15" x14ac:dyDescent="0.45">
      <c r="B366" s="27"/>
      <c r="C366" s="140" t="e">
        <f>+IF(Tabella24[[#This Row],[INS CARTELLA]]="",C365,+VLOOKUP(Tabella24[[#This Row],[INS CARTELLA]],Tabella1[[NUMERO CARTELLA]:[IMPOSTE]],1,0))</f>
        <v>#N/A</v>
      </c>
      <c r="D366" s="1"/>
      <c r="E366" s="15"/>
      <c r="F366" s="16"/>
      <c r="G366" s="14" t="str">
        <f>+IFERROR(+Tabella24[[#This Row],[IMPORTO VERSATO]]/SUMIF(DATI!B:B,Tabella24[[#This Row],[Cartella2]],DATI!M:M)*SUMIF(DATI!B:B,Tabella24[[#This Row],[Cartella2]],DATI!E:E),"")</f>
        <v/>
      </c>
      <c r="H366" s="14" t="str">
        <f>+IFERROR(+Tabella24[[#This Row],[IMPORTO VERSATO]]/SUMIF(DATI!$B:$B,Tabella24[[#This Row],[Cartella2]],DATI!$M:$M)*SUMIF(DATI!$B:$B,Tabella24[[#This Row],[Cartella2]],DATI!$F:$F),"")</f>
        <v/>
      </c>
      <c r="I366" s="19" t="str">
        <f>+IFERROR(+Tabella24[[#This Row],[IMPORTO VERSATO]]/SUMIF(DATI!$B:$B,Tabella24[[#This Row],[Cartella2]],DATI!$M:$M)*SUMIF(DATI!$B:$B,Tabella24[[#This Row],[Cartella2]],DATI!$G:$G),"")</f>
        <v/>
      </c>
      <c r="J366" s="19" t="str">
        <f>+IFERROR(+Tabella24[[#This Row],[IMPORTO VERSATO]]/SUMIF(DATI!$B:$B,Tabella24[[#This Row],[Cartella2]],DATI!$M:$M)*SUMIF(DATI!$B:$B,Tabella24[[#This Row],[Cartella2]],DATI!$H:$H),"")</f>
        <v/>
      </c>
      <c r="K366" s="19" t="str">
        <f>+IFERROR(+Tabella24[[#This Row],[IMPORTO VERSATO]]/SUMIF(DATI!$B:$B,Tabella24[[#This Row],[Cartella2]],DATI!$M:$M)*SUMIF(DATI!$B:$B,Tabella24[[#This Row],[Cartella2]],DATI!$I:$I),"")</f>
        <v/>
      </c>
      <c r="L366" s="19" t="str">
        <f>+IFERROR(+Tabella24[[#This Row],[IMPORTO VERSATO]]/SUMIF(DATI!$B:$B,Tabella24[[#This Row],[Cartella2]],DATI!$M:$M)*SUMIF(DATI!$B:$B,Tabella24[[#This Row],[Cartella2]],DATI!$J:$J),"")</f>
        <v/>
      </c>
      <c r="M366" s="14" t="str">
        <f>+IFERROR(+Tabella24[[#This Row],[IMPORTO VERSATO]]/SUMIF(DATI!$B:$B,Tabella24[[#This Row],[Cartella2]],DATI!$M:$M)*SUMIF(DATI!$B:$B,Tabella24[[#This Row],[Cartella2]],DATI!$L:$L),"")</f>
        <v/>
      </c>
      <c r="N366" s="6" t="str">
        <f>+IF(COUNTIF($C$17:C366,Tabella24[[#This Row],[Cartella2]])=1,"X","")</f>
        <v/>
      </c>
      <c r="O366" s="14" t="str">
        <f>+IFERROR(+Tabella24[[#This Row],[IMPORTO VERSATO]]/SUMIF(DATI!$B:$B,Tabella24[[#This Row],[Cartella2]],DATI!$M:$M)*SUMIF(DATI!$B:$B,Tabella24[[#This Row],[Cartella2]],DATI!$K:$K),"")</f>
        <v/>
      </c>
    </row>
    <row r="367" spans="2:15" x14ac:dyDescent="0.45">
      <c r="B367" s="27"/>
      <c r="C367" s="140" t="e">
        <f>+IF(Tabella24[[#This Row],[INS CARTELLA]]="",C366,+VLOOKUP(Tabella24[[#This Row],[INS CARTELLA]],Tabella1[[NUMERO CARTELLA]:[IMPOSTE]],1,0))</f>
        <v>#N/A</v>
      </c>
      <c r="D367" s="1"/>
      <c r="E367" s="15"/>
      <c r="F367" s="16"/>
      <c r="G367" s="14" t="str">
        <f>+IFERROR(+Tabella24[[#This Row],[IMPORTO VERSATO]]/SUMIF(DATI!B:B,Tabella24[[#This Row],[Cartella2]],DATI!M:M)*SUMIF(DATI!B:B,Tabella24[[#This Row],[Cartella2]],DATI!E:E),"")</f>
        <v/>
      </c>
      <c r="H367" s="14" t="str">
        <f>+IFERROR(+Tabella24[[#This Row],[IMPORTO VERSATO]]/SUMIF(DATI!$B:$B,Tabella24[[#This Row],[Cartella2]],DATI!$M:$M)*SUMIF(DATI!$B:$B,Tabella24[[#This Row],[Cartella2]],DATI!$F:$F),"")</f>
        <v/>
      </c>
      <c r="I367" s="19" t="str">
        <f>+IFERROR(+Tabella24[[#This Row],[IMPORTO VERSATO]]/SUMIF(DATI!$B:$B,Tabella24[[#This Row],[Cartella2]],DATI!$M:$M)*SUMIF(DATI!$B:$B,Tabella24[[#This Row],[Cartella2]],DATI!$G:$G),"")</f>
        <v/>
      </c>
      <c r="J367" s="19" t="str">
        <f>+IFERROR(+Tabella24[[#This Row],[IMPORTO VERSATO]]/SUMIF(DATI!$B:$B,Tabella24[[#This Row],[Cartella2]],DATI!$M:$M)*SUMIF(DATI!$B:$B,Tabella24[[#This Row],[Cartella2]],DATI!$H:$H),"")</f>
        <v/>
      </c>
      <c r="K367" s="19" t="str">
        <f>+IFERROR(+Tabella24[[#This Row],[IMPORTO VERSATO]]/SUMIF(DATI!$B:$B,Tabella24[[#This Row],[Cartella2]],DATI!$M:$M)*SUMIF(DATI!$B:$B,Tabella24[[#This Row],[Cartella2]],DATI!$I:$I),"")</f>
        <v/>
      </c>
      <c r="L367" s="19" t="str">
        <f>+IFERROR(+Tabella24[[#This Row],[IMPORTO VERSATO]]/SUMIF(DATI!$B:$B,Tabella24[[#This Row],[Cartella2]],DATI!$M:$M)*SUMIF(DATI!$B:$B,Tabella24[[#This Row],[Cartella2]],DATI!$J:$J),"")</f>
        <v/>
      </c>
      <c r="M367" s="14" t="str">
        <f>+IFERROR(+Tabella24[[#This Row],[IMPORTO VERSATO]]/SUMIF(DATI!$B:$B,Tabella24[[#This Row],[Cartella2]],DATI!$M:$M)*SUMIF(DATI!$B:$B,Tabella24[[#This Row],[Cartella2]],DATI!$L:$L),"")</f>
        <v/>
      </c>
      <c r="N367" s="6" t="str">
        <f>+IF(COUNTIF($C$17:C367,Tabella24[[#This Row],[Cartella2]])=1,"X","")</f>
        <v/>
      </c>
      <c r="O367" s="14" t="str">
        <f>+IFERROR(+Tabella24[[#This Row],[IMPORTO VERSATO]]/SUMIF(DATI!$B:$B,Tabella24[[#This Row],[Cartella2]],DATI!$M:$M)*SUMIF(DATI!$B:$B,Tabella24[[#This Row],[Cartella2]],DATI!$K:$K),"")</f>
        <v/>
      </c>
    </row>
    <row r="368" spans="2:15" x14ac:dyDescent="0.45">
      <c r="B368" s="27"/>
      <c r="C368" s="140" t="e">
        <f>+IF(Tabella24[[#This Row],[INS CARTELLA]]="",C367,+VLOOKUP(Tabella24[[#This Row],[INS CARTELLA]],Tabella1[[NUMERO CARTELLA]:[IMPOSTE]],1,0))</f>
        <v>#N/A</v>
      </c>
      <c r="D368" s="1"/>
      <c r="E368" s="15"/>
      <c r="F368" s="16"/>
      <c r="G368" s="14" t="str">
        <f>+IFERROR(+Tabella24[[#This Row],[IMPORTO VERSATO]]/SUMIF(DATI!B:B,Tabella24[[#This Row],[Cartella2]],DATI!M:M)*SUMIF(DATI!B:B,Tabella24[[#This Row],[Cartella2]],DATI!E:E),"")</f>
        <v/>
      </c>
      <c r="H368" s="14" t="str">
        <f>+IFERROR(+Tabella24[[#This Row],[IMPORTO VERSATO]]/SUMIF(DATI!$B:$B,Tabella24[[#This Row],[Cartella2]],DATI!$M:$M)*SUMIF(DATI!$B:$B,Tabella24[[#This Row],[Cartella2]],DATI!$F:$F),"")</f>
        <v/>
      </c>
      <c r="I368" s="19" t="str">
        <f>+IFERROR(+Tabella24[[#This Row],[IMPORTO VERSATO]]/SUMIF(DATI!$B:$B,Tabella24[[#This Row],[Cartella2]],DATI!$M:$M)*SUMIF(DATI!$B:$B,Tabella24[[#This Row],[Cartella2]],DATI!$G:$G),"")</f>
        <v/>
      </c>
      <c r="J368" s="19" t="str">
        <f>+IFERROR(+Tabella24[[#This Row],[IMPORTO VERSATO]]/SUMIF(DATI!$B:$B,Tabella24[[#This Row],[Cartella2]],DATI!$M:$M)*SUMIF(DATI!$B:$B,Tabella24[[#This Row],[Cartella2]],DATI!$H:$H),"")</f>
        <v/>
      </c>
      <c r="K368" s="19" t="str">
        <f>+IFERROR(+Tabella24[[#This Row],[IMPORTO VERSATO]]/SUMIF(DATI!$B:$B,Tabella24[[#This Row],[Cartella2]],DATI!$M:$M)*SUMIF(DATI!$B:$B,Tabella24[[#This Row],[Cartella2]],DATI!$I:$I),"")</f>
        <v/>
      </c>
      <c r="L368" s="19" t="str">
        <f>+IFERROR(+Tabella24[[#This Row],[IMPORTO VERSATO]]/SUMIF(DATI!$B:$B,Tabella24[[#This Row],[Cartella2]],DATI!$M:$M)*SUMIF(DATI!$B:$B,Tabella24[[#This Row],[Cartella2]],DATI!$J:$J),"")</f>
        <v/>
      </c>
      <c r="M368" s="14" t="str">
        <f>+IFERROR(+Tabella24[[#This Row],[IMPORTO VERSATO]]/SUMIF(DATI!$B:$B,Tabella24[[#This Row],[Cartella2]],DATI!$M:$M)*SUMIF(DATI!$B:$B,Tabella24[[#This Row],[Cartella2]],DATI!$L:$L),"")</f>
        <v/>
      </c>
      <c r="N368" s="6" t="str">
        <f>+IF(COUNTIF($C$17:C368,Tabella24[[#This Row],[Cartella2]])=1,"X","")</f>
        <v/>
      </c>
      <c r="O368" s="14" t="str">
        <f>+IFERROR(+Tabella24[[#This Row],[IMPORTO VERSATO]]/SUMIF(DATI!$B:$B,Tabella24[[#This Row],[Cartella2]],DATI!$M:$M)*SUMIF(DATI!$B:$B,Tabella24[[#This Row],[Cartella2]],DATI!$K:$K),"")</f>
        <v/>
      </c>
    </row>
    <row r="369" spans="2:15" x14ac:dyDescent="0.45">
      <c r="B369" s="27"/>
      <c r="C369" s="140" t="e">
        <f>+IF(Tabella24[[#This Row],[INS CARTELLA]]="",C368,+VLOOKUP(Tabella24[[#This Row],[INS CARTELLA]],Tabella1[[NUMERO CARTELLA]:[IMPOSTE]],1,0))</f>
        <v>#N/A</v>
      </c>
      <c r="D369" s="1"/>
      <c r="E369" s="15"/>
      <c r="F369" s="16"/>
      <c r="G369" s="14" t="str">
        <f>+IFERROR(+Tabella24[[#This Row],[IMPORTO VERSATO]]/SUMIF(DATI!B:B,Tabella24[[#This Row],[Cartella2]],DATI!M:M)*SUMIF(DATI!B:B,Tabella24[[#This Row],[Cartella2]],DATI!E:E),"")</f>
        <v/>
      </c>
      <c r="H369" s="14" t="str">
        <f>+IFERROR(+Tabella24[[#This Row],[IMPORTO VERSATO]]/SUMIF(DATI!$B:$B,Tabella24[[#This Row],[Cartella2]],DATI!$M:$M)*SUMIF(DATI!$B:$B,Tabella24[[#This Row],[Cartella2]],DATI!$F:$F),"")</f>
        <v/>
      </c>
      <c r="I369" s="19" t="str">
        <f>+IFERROR(+Tabella24[[#This Row],[IMPORTO VERSATO]]/SUMIF(DATI!$B:$B,Tabella24[[#This Row],[Cartella2]],DATI!$M:$M)*SUMIF(DATI!$B:$B,Tabella24[[#This Row],[Cartella2]],DATI!$G:$G),"")</f>
        <v/>
      </c>
      <c r="J369" s="19" t="str">
        <f>+IFERROR(+Tabella24[[#This Row],[IMPORTO VERSATO]]/SUMIF(DATI!$B:$B,Tabella24[[#This Row],[Cartella2]],DATI!$M:$M)*SUMIF(DATI!$B:$B,Tabella24[[#This Row],[Cartella2]],DATI!$H:$H),"")</f>
        <v/>
      </c>
      <c r="K369" s="19" t="str">
        <f>+IFERROR(+Tabella24[[#This Row],[IMPORTO VERSATO]]/SUMIF(DATI!$B:$B,Tabella24[[#This Row],[Cartella2]],DATI!$M:$M)*SUMIF(DATI!$B:$B,Tabella24[[#This Row],[Cartella2]],DATI!$I:$I),"")</f>
        <v/>
      </c>
      <c r="L369" s="19" t="str">
        <f>+IFERROR(+Tabella24[[#This Row],[IMPORTO VERSATO]]/SUMIF(DATI!$B:$B,Tabella24[[#This Row],[Cartella2]],DATI!$M:$M)*SUMIF(DATI!$B:$B,Tabella24[[#This Row],[Cartella2]],DATI!$J:$J),"")</f>
        <v/>
      </c>
      <c r="M369" s="14" t="str">
        <f>+IFERROR(+Tabella24[[#This Row],[IMPORTO VERSATO]]/SUMIF(DATI!$B:$B,Tabella24[[#This Row],[Cartella2]],DATI!$M:$M)*SUMIF(DATI!$B:$B,Tabella24[[#This Row],[Cartella2]],DATI!$L:$L),"")</f>
        <v/>
      </c>
      <c r="N369" s="6" t="str">
        <f>+IF(COUNTIF($C$17:C369,Tabella24[[#This Row],[Cartella2]])=1,"X","")</f>
        <v/>
      </c>
      <c r="O369" s="14" t="str">
        <f>+IFERROR(+Tabella24[[#This Row],[IMPORTO VERSATO]]/SUMIF(DATI!$B:$B,Tabella24[[#This Row],[Cartella2]],DATI!$M:$M)*SUMIF(DATI!$B:$B,Tabella24[[#This Row],[Cartella2]],DATI!$K:$K),"")</f>
        <v/>
      </c>
    </row>
    <row r="370" spans="2:15" x14ac:dyDescent="0.45">
      <c r="B370" s="27"/>
      <c r="C370" s="140" t="e">
        <f>+IF(Tabella24[[#This Row],[INS CARTELLA]]="",C369,+VLOOKUP(Tabella24[[#This Row],[INS CARTELLA]],Tabella1[[NUMERO CARTELLA]:[IMPOSTE]],1,0))</f>
        <v>#N/A</v>
      </c>
      <c r="D370" s="1"/>
      <c r="E370" s="15"/>
      <c r="F370" s="16"/>
      <c r="G370" s="14" t="str">
        <f>+IFERROR(+Tabella24[[#This Row],[IMPORTO VERSATO]]/SUMIF(DATI!B:B,Tabella24[[#This Row],[Cartella2]],DATI!M:M)*SUMIF(DATI!B:B,Tabella24[[#This Row],[Cartella2]],DATI!E:E),"")</f>
        <v/>
      </c>
      <c r="H370" s="14" t="str">
        <f>+IFERROR(+Tabella24[[#This Row],[IMPORTO VERSATO]]/SUMIF(DATI!$B:$B,Tabella24[[#This Row],[Cartella2]],DATI!$M:$M)*SUMIF(DATI!$B:$B,Tabella24[[#This Row],[Cartella2]],DATI!$F:$F),"")</f>
        <v/>
      </c>
      <c r="I370" s="19" t="str">
        <f>+IFERROR(+Tabella24[[#This Row],[IMPORTO VERSATO]]/SUMIF(DATI!$B:$B,Tabella24[[#This Row],[Cartella2]],DATI!$M:$M)*SUMIF(DATI!$B:$B,Tabella24[[#This Row],[Cartella2]],DATI!$G:$G),"")</f>
        <v/>
      </c>
      <c r="J370" s="19" t="str">
        <f>+IFERROR(+Tabella24[[#This Row],[IMPORTO VERSATO]]/SUMIF(DATI!$B:$B,Tabella24[[#This Row],[Cartella2]],DATI!$M:$M)*SUMIF(DATI!$B:$B,Tabella24[[#This Row],[Cartella2]],DATI!$H:$H),"")</f>
        <v/>
      </c>
      <c r="K370" s="19" t="str">
        <f>+IFERROR(+Tabella24[[#This Row],[IMPORTO VERSATO]]/SUMIF(DATI!$B:$B,Tabella24[[#This Row],[Cartella2]],DATI!$M:$M)*SUMIF(DATI!$B:$B,Tabella24[[#This Row],[Cartella2]],DATI!$I:$I),"")</f>
        <v/>
      </c>
      <c r="L370" s="19" t="str">
        <f>+IFERROR(+Tabella24[[#This Row],[IMPORTO VERSATO]]/SUMIF(DATI!$B:$B,Tabella24[[#This Row],[Cartella2]],DATI!$M:$M)*SUMIF(DATI!$B:$B,Tabella24[[#This Row],[Cartella2]],DATI!$J:$J),"")</f>
        <v/>
      </c>
      <c r="M370" s="14" t="str">
        <f>+IFERROR(+Tabella24[[#This Row],[IMPORTO VERSATO]]/SUMIF(DATI!$B:$B,Tabella24[[#This Row],[Cartella2]],DATI!$M:$M)*SUMIF(DATI!$B:$B,Tabella24[[#This Row],[Cartella2]],DATI!$L:$L),"")</f>
        <v/>
      </c>
      <c r="N370" s="6" t="str">
        <f>+IF(COUNTIF($C$17:C370,Tabella24[[#This Row],[Cartella2]])=1,"X","")</f>
        <v/>
      </c>
      <c r="O370" s="14" t="str">
        <f>+IFERROR(+Tabella24[[#This Row],[IMPORTO VERSATO]]/SUMIF(DATI!$B:$B,Tabella24[[#This Row],[Cartella2]],DATI!$M:$M)*SUMIF(DATI!$B:$B,Tabella24[[#This Row],[Cartella2]],DATI!$K:$K),"")</f>
        <v/>
      </c>
    </row>
    <row r="371" spans="2:15" x14ac:dyDescent="0.45">
      <c r="B371" s="27"/>
      <c r="C371" s="140" t="e">
        <f>+IF(Tabella24[[#This Row],[INS CARTELLA]]="",C370,+VLOOKUP(Tabella24[[#This Row],[INS CARTELLA]],Tabella1[[NUMERO CARTELLA]:[IMPOSTE]],1,0))</f>
        <v>#N/A</v>
      </c>
      <c r="D371" s="1"/>
      <c r="E371" s="15"/>
      <c r="F371" s="16"/>
      <c r="G371" s="14" t="str">
        <f>+IFERROR(+Tabella24[[#This Row],[IMPORTO VERSATO]]/SUMIF(DATI!B:B,Tabella24[[#This Row],[Cartella2]],DATI!M:M)*SUMIF(DATI!B:B,Tabella24[[#This Row],[Cartella2]],DATI!E:E),"")</f>
        <v/>
      </c>
      <c r="H371" s="14" t="str">
        <f>+IFERROR(+Tabella24[[#This Row],[IMPORTO VERSATO]]/SUMIF(DATI!$B:$B,Tabella24[[#This Row],[Cartella2]],DATI!$M:$M)*SUMIF(DATI!$B:$B,Tabella24[[#This Row],[Cartella2]],DATI!$F:$F),"")</f>
        <v/>
      </c>
      <c r="I371" s="19" t="str">
        <f>+IFERROR(+Tabella24[[#This Row],[IMPORTO VERSATO]]/SUMIF(DATI!$B:$B,Tabella24[[#This Row],[Cartella2]],DATI!$M:$M)*SUMIF(DATI!$B:$B,Tabella24[[#This Row],[Cartella2]],DATI!$G:$G),"")</f>
        <v/>
      </c>
      <c r="J371" s="19" t="str">
        <f>+IFERROR(+Tabella24[[#This Row],[IMPORTO VERSATO]]/SUMIF(DATI!$B:$B,Tabella24[[#This Row],[Cartella2]],DATI!$M:$M)*SUMIF(DATI!$B:$B,Tabella24[[#This Row],[Cartella2]],DATI!$H:$H),"")</f>
        <v/>
      </c>
      <c r="K371" s="19" t="str">
        <f>+IFERROR(+Tabella24[[#This Row],[IMPORTO VERSATO]]/SUMIF(DATI!$B:$B,Tabella24[[#This Row],[Cartella2]],DATI!$M:$M)*SUMIF(DATI!$B:$B,Tabella24[[#This Row],[Cartella2]],DATI!$I:$I),"")</f>
        <v/>
      </c>
      <c r="L371" s="19" t="str">
        <f>+IFERROR(+Tabella24[[#This Row],[IMPORTO VERSATO]]/SUMIF(DATI!$B:$B,Tabella24[[#This Row],[Cartella2]],DATI!$M:$M)*SUMIF(DATI!$B:$B,Tabella24[[#This Row],[Cartella2]],DATI!$J:$J),"")</f>
        <v/>
      </c>
      <c r="M371" s="14" t="str">
        <f>+IFERROR(+Tabella24[[#This Row],[IMPORTO VERSATO]]/SUMIF(DATI!$B:$B,Tabella24[[#This Row],[Cartella2]],DATI!$M:$M)*SUMIF(DATI!$B:$B,Tabella24[[#This Row],[Cartella2]],DATI!$L:$L),"")</f>
        <v/>
      </c>
      <c r="N371" s="6" t="str">
        <f>+IF(COUNTIF($C$17:C371,Tabella24[[#This Row],[Cartella2]])=1,"X","")</f>
        <v/>
      </c>
      <c r="O371" s="14" t="str">
        <f>+IFERROR(+Tabella24[[#This Row],[IMPORTO VERSATO]]/SUMIF(DATI!$B:$B,Tabella24[[#This Row],[Cartella2]],DATI!$M:$M)*SUMIF(DATI!$B:$B,Tabella24[[#This Row],[Cartella2]],DATI!$K:$K),"")</f>
        <v/>
      </c>
    </row>
    <row r="372" spans="2:15" x14ac:dyDescent="0.45">
      <c r="B372" s="27"/>
      <c r="C372" s="140" t="e">
        <f>+IF(Tabella24[[#This Row],[INS CARTELLA]]="",C371,+VLOOKUP(Tabella24[[#This Row],[INS CARTELLA]],Tabella1[[NUMERO CARTELLA]:[IMPOSTE]],1,0))</f>
        <v>#N/A</v>
      </c>
      <c r="D372" s="1"/>
      <c r="E372" s="15"/>
      <c r="F372" s="16"/>
      <c r="G372" s="14" t="str">
        <f>+IFERROR(+Tabella24[[#This Row],[IMPORTO VERSATO]]/SUMIF(DATI!B:B,Tabella24[[#This Row],[Cartella2]],DATI!M:M)*SUMIF(DATI!B:B,Tabella24[[#This Row],[Cartella2]],DATI!E:E),"")</f>
        <v/>
      </c>
      <c r="H372" s="14" t="str">
        <f>+IFERROR(+Tabella24[[#This Row],[IMPORTO VERSATO]]/SUMIF(DATI!$B:$B,Tabella24[[#This Row],[Cartella2]],DATI!$M:$M)*SUMIF(DATI!$B:$B,Tabella24[[#This Row],[Cartella2]],DATI!$F:$F),"")</f>
        <v/>
      </c>
      <c r="I372" s="19" t="str">
        <f>+IFERROR(+Tabella24[[#This Row],[IMPORTO VERSATO]]/SUMIF(DATI!$B:$B,Tabella24[[#This Row],[Cartella2]],DATI!$M:$M)*SUMIF(DATI!$B:$B,Tabella24[[#This Row],[Cartella2]],DATI!$G:$G),"")</f>
        <v/>
      </c>
      <c r="J372" s="19" t="str">
        <f>+IFERROR(+Tabella24[[#This Row],[IMPORTO VERSATO]]/SUMIF(DATI!$B:$B,Tabella24[[#This Row],[Cartella2]],DATI!$M:$M)*SUMIF(DATI!$B:$B,Tabella24[[#This Row],[Cartella2]],DATI!$H:$H),"")</f>
        <v/>
      </c>
      <c r="K372" s="19" t="str">
        <f>+IFERROR(+Tabella24[[#This Row],[IMPORTO VERSATO]]/SUMIF(DATI!$B:$B,Tabella24[[#This Row],[Cartella2]],DATI!$M:$M)*SUMIF(DATI!$B:$B,Tabella24[[#This Row],[Cartella2]],DATI!$I:$I),"")</f>
        <v/>
      </c>
      <c r="L372" s="19" t="str">
        <f>+IFERROR(+Tabella24[[#This Row],[IMPORTO VERSATO]]/SUMIF(DATI!$B:$B,Tabella24[[#This Row],[Cartella2]],DATI!$M:$M)*SUMIF(DATI!$B:$B,Tabella24[[#This Row],[Cartella2]],DATI!$J:$J),"")</f>
        <v/>
      </c>
      <c r="M372" s="14" t="str">
        <f>+IFERROR(+Tabella24[[#This Row],[IMPORTO VERSATO]]/SUMIF(DATI!$B:$B,Tabella24[[#This Row],[Cartella2]],DATI!$M:$M)*SUMIF(DATI!$B:$B,Tabella24[[#This Row],[Cartella2]],DATI!$L:$L),"")</f>
        <v/>
      </c>
      <c r="N372" s="6" t="str">
        <f>+IF(COUNTIF($C$17:C372,Tabella24[[#This Row],[Cartella2]])=1,"X","")</f>
        <v/>
      </c>
      <c r="O372" s="14" t="str">
        <f>+IFERROR(+Tabella24[[#This Row],[IMPORTO VERSATO]]/SUMIF(DATI!$B:$B,Tabella24[[#This Row],[Cartella2]],DATI!$M:$M)*SUMIF(DATI!$B:$B,Tabella24[[#This Row],[Cartella2]],DATI!$K:$K),"")</f>
        <v/>
      </c>
    </row>
    <row r="373" spans="2:15" x14ac:dyDescent="0.45">
      <c r="B373" s="27"/>
      <c r="C373" s="140" t="e">
        <f>+IF(Tabella24[[#This Row],[INS CARTELLA]]="",C372,+VLOOKUP(Tabella24[[#This Row],[INS CARTELLA]],Tabella1[[NUMERO CARTELLA]:[IMPOSTE]],1,0))</f>
        <v>#N/A</v>
      </c>
      <c r="D373" s="1"/>
      <c r="E373" s="15"/>
      <c r="F373" s="16"/>
      <c r="G373" s="14" t="str">
        <f>+IFERROR(+Tabella24[[#This Row],[IMPORTO VERSATO]]/SUMIF(DATI!B:B,Tabella24[[#This Row],[Cartella2]],DATI!M:M)*SUMIF(DATI!B:B,Tabella24[[#This Row],[Cartella2]],DATI!E:E),"")</f>
        <v/>
      </c>
      <c r="H373" s="14" t="str">
        <f>+IFERROR(+Tabella24[[#This Row],[IMPORTO VERSATO]]/SUMIF(DATI!$B:$B,Tabella24[[#This Row],[Cartella2]],DATI!$M:$M)*SUMIF(DATI!$B:$B,Tabella24[[#This Row],[Cartella2]],DATI!$F:$F),"")</f>
        <v/>
      </c>
      <c r="I373" s="19" t="str">
        <f>+IFERROR(+Tabella24[[#This Row],[IMPORTO VERSATO]]/SUMIF(DATI!$B:$B,Tabella24[[#This Row],[Cartella2]],DATI!$M:$M)*SUMIF(DATI!$B:$B,Tabella24[[#This Row],[Cartella2]],DATI!$G:$G),"")</f>
        <v/>
      </c>
      <c r="J373" s="19" t="str">
        <f>+IFERROR(+Tabella24[[#This Row],[IMPORTO VERSATO]]/SUMIF(DATI!$B:$B,Tabella24[[#This Row],[Cartella2]],DATI!$M:$M)*SUMIF(DATI!$B:$B,Tabella24[[#This Row],[Cartella2]],DATI!$H:$H),"")</f>
        <v/>
      </c>
      <c r="K373" s="19" t="str">
        <f>+IFERROR(+Tabella24[[#This Row],[IMPORTO VERSATO]]/SUMIF(DATI!$B:$B,Tabella24[[#This Row],[Cartella2]],DATI!$M:$M)*SUMIF(DATI!$B:$B,Tabella24[[#This Row],[Cartella2]],DATI!$I:$I),"")</f>
        <v/>
      </c>
      <c r="L373" s="19" t="str">
        <f>+IFERROR(+Tabella24[[#This Row],[IMPORTO VERSATO]]/SUMIF(DATI!$B:$B,Tabella24[[#This Row],[Cartella2]],DATI!$M:$M)*SUMIF(DATI!$B:$B,Tabella24[[#This Row],[Cartella2]],DATI!$J:$J),"")</f>
        <v/>
      </c>
      <c r="M373" s="14" t="str">
        <f>+IFERROR(+Tabella24[[#This Row],[IMPORTO VERSATO]]/SUMIF(DATI!$B:$B,Tabella24[[#This Row],[Cartella2]],DATI!$M:$M)*SUMIF(DATI!$B:$B,Tabella24[[#This Row],[Cartella2]],DATI!$L:$L),"")</f>
        <v/>
      </c>
      <c r="N373" s="6" t="str">
        <f>+IF(COUNTIF($C$17:C373,Tabella24[[#This Row],[Cartella2]])=1,"X","")</f>
        <v/>
      </c>
      <c r="O373" s="14" t="str">
        <f>+IFERROR(+Tabella24[[#This Row],[IMPORTO VERSATO]]/SUMIF(DATI!$B:$B,Tabella24[[#This Row],[Cartella2]],DATI!$M:$M)*SUMIF(DATI!$B:$B,Tabella24[[#This Row],[Cartella2]],DATI!$K:$K),"")</f>
        <v/>
      </c>
    </row>
    <row r="374" spans="2:15" x14ac:dyDescent="0.45">
      <c r="B374" s="27"/>
      <c r="C374" s="140" t="e">
        <f>+IF(Tabella24[[#This Row],[INS CARTELLA]]="",C373,+VLOOKUP(Tabella24[[#This Row],[INS CARTELLA]],Tabella1[[NUMERO CARTELLA]:[IMPOSTE]],1,0))</f>
        <v>#N/A</v>
      </c>
      <c r="D374" s="1"/>
      <c r="E374" s="15"/>
      <c r="F374" s="16"/>
      <c r="G374" s="14" t="str">
        <f>+IFERROR(+Tabella24[[#This Row],[IMPORTO VERSATO]]/SUMIF(DATI!B:B,Tabella24[[#This Row],[Cartella2]],DATI!M:M)*SUMIF(DATI!B:B,Tabella24[[#This Row],[Cartella2]],DATI!E:E),"")</f>
        <v/>
      </c>
      <c r="H374" s="14" t="str">
        <f>+IFERROR(+Tabella24[[#This Row],[IMPORTO VERSATO]]/SUMIF(DATI!$B:$B,Tabella24[[#This Row],[Cartella2]],DATI!$M:$M)*SUMIF(DATI!$B:$B,Tabella24[[#This Row],[Cartella2]],DATI!$F:$F),"")</f>
        <v/>
      </c>
      <c r="I374" s="19" t="str">
        <f>+IFERROR(+Tabella24[[#This Row],[IMPORTO VERSATO]]/SUMIF(DATI!$B:$B,Tabella24[[#This Row],[Cartella2]],DATI!$M:$M)*SUMIF(DATI!$B:$B,Tabella24[[#This Row],[Cartella2]],DATI!$G:$G),"")</f>
        <v/>
      </c>
      <c r="J374" s="19" t="str">
        <f>+IFERROR(+Tabella24[[#This Row],[IMPORTO VERSATO]]/SUMIF(DATI!$B:$B,Tabella24[[#This Row],[Cartella2]],DATI!$M:$M)*SUMIF(DATI!$B:$B,Tabella24[[#This Row],[Cartella2]],DATI!$H:$H),"")</f>
        <v/>
      </c>
      <c r="K374" s="19" t="str">
        <f>+IFERROR(+Tabella24[[#This Row],[IMPORTO VERSATO]]/SUMIF(DATI!$B:$B,Tabella24[[#This Row],[Cartella2]],DATI!$M:$M)*SUMIF(DATI!$B:$B,Tabella24[[#This Row],[Cartella2]],DATI!$I:$I),"")</f>
        <v/>
      </c>
      <c r="L374" s="19" t="str">
        <f>+IFERROR(+Tabella24[[#This Row],[IMPORTO VERSATO]]/SUMIF(DATI!$B:$B,Tabella24[[#This Row],[Cartella2]],DATI!$M:$M)*SUMIF(DATI!$B:$B,Tabella24[[#This Row],[Cartella2]],DATI!$J:$J),"")</f>
        <v/>
      </c>
      <c r="M374" s="14" t="str">
        <f>+IFERROR(+Tabella24[[#This Row],[IMPORTO VERSATO]]/SUMIF(DATI!$B:$B,Tabella24[[#This Row],[Cartella2]],DATI!$M:$M)*SUMIF(DATI!$B:$B,Tabella24[[#This Row],[Cartella2]],DATI!$L:$L),"")</f>
        <v/>
      </c>
      <c r="N374" s="6" t="str">
        <f>+IF(COUNTIF($C$17:C374,Tabella24[[#This Row],[Cartella2]])=1,"X","")</f>
        <v/>
      </c>
      <c r="O374" s="14" t="str">
        <f>+IFERROR(+Tabella24[[#This Row],[IMPORTO VERSATO]]/SUMIF(DATI!$B:$B,Tabella24[[#This Row],[Cartella2]],DATI!$M:$M)*SUMIF(DATI!$B:$B,Tabella24[[#This Row],[Cartella2]],DATI!$K:$K),"")</f>
        <v/>
      </c>
    </row>
    <row r="375" spans="2:15" x14ac:dyDescent="0.45">
      <c r="B375" s="27"/>
      <c r="C375" s="140" t="e">
        <f>+IF(Tabella24[[#This Row],[INS CARTELLA]]="",C374,+VLOOKUP(Tabella24[[#This Row],[INS CARTELLA]],Tabella1[[NUMERO CARTELLA]:[IMPOSTE]],1,0))</f>
        <v>#N/A</v>
      </c>
      <c r="D375" s="1"/>
      <c r="E375" s="15"/>
      <c r="F375" s="16"/>
      <c r="G375" s="14" t="str">
        <f>+IFERROR(+Tabella24[[#This Row],[IMPORTO VERSATO]]/SUMIF(DATI!B:B,Tabella24[[#This Row],[Cartella2]],DATI!M:M)*SUMIF(DATI!B:B,Tabella24[[#This Row],[Cartella2]],DATI!E:E),"")</f>
        <v/>
      </c>
      <c r="H375" s="14" t="str">
        <f>+IFERROR(+Tabella24[[#This Row],[IMPORTO VERSATO]]/SUMIF(DATI!$B:$B,Tabella24[[#This Row],[Cartella2]],DATI!$M:$M)*SUMIF(DATI!$B:$B,Tabella24[[#This Row],[Cartella2]],DATI!$F:$F),"")</f>
        <v/>
      </c>
      <c r="I375" s="19" t="str">
        <f>+IFERROR(+Tabella24[[#This Row],[IMPORTO VERSATO]]/SUMIF(DATI!$B:$B,Tabella24[[#This Row],[Cartella2]],DATI!$M:$M)*SUMIF(DATI!$B:$B,Tabella24[[#This Row],[Cartella2]],DATI!$G:$G),"")</f>
        <v/>
      </c>
      <c r="J375" s="19" t="str">
        <f>+IFERROR(+Tabella24[[#This Row],[IMPORTO VERSATO]]/SUMIF(DATI!$B:$B,Tabella24[[#This Row],[Cartella2]],DATI!$M:$M)*SUMIF(DATI!$B:$B,Tabella24[[#This Row],[Cartella2]],DATI!$H:$H),"")</f>
        <v/>
      </c>
      <c r="K375" s="19" t="str">
        <f>+IFERROR(+Tabella24[[#This Row],[IMPORTO VERSATO]]/SUMIF(DATI!$B:$B,Tabella24[[#This Row],[Cartella2]],DATI!$M:$M)*SUMIF(DATI!$B:$B,Tabella24[[#This Row],[Cartella2]],DATI!$I:$I),"")</f>
        <v/>
      </c>
      <c r="L375" s="19" t="str">
        <f>+IFERROR(+Tabella24[[#This Row],[IMPORTO VERSATO]]/SUMIF(DATI!$B:$B,Tabella24[[#This Row],[Cartella2]],DATI!$M:$M)*SUMIF(DATI!$B:$B,Tabella24[[#This Row],[Cartella2]],DATI!$J:$J),"")</f>
        <v/>
      </c>
      <c r="M375" s="14" t="str">
        <f>+IFERROR(+Tabella24[[#This Row],[IMPORTO VERSATO]]/SUMIF(DATI!$B:$B,Tabella24[[#This Row],[Cartella2]],DATI!$M:$M)*SUMIF(DATI!$B:$B,Tabella24[[#This Row],[Cartella2]],DATI!$L:$L),"")</f>
        <v/>
      </c>
      <c r="N375" s="6" t="str">
        <f>+IF(COUNTIF($C$17:C375,Tabella24[[#This Row],[Cartella2]])=1,"X","")</f>
        <v/>
      </c>
      <c r="O375" s="14" t="str">
        <f>+IFERROR(+Tabella24[[#This Row],[IMPORTO VERSATO]]/SUMIF(DATI!$B:$B,Tabella24[[#This Row],[Cartella2]],DATI!$M:$M)*SUMIF(DATI!$B:$B,Tabella24[[#This Row],[Cartella2]],DATI!$K:$K),"")</f>
        <v/>
      </c>
    </row>
    <row r="376" spans="2:15" x14ac:dyDescent="0.45">
      <c r="B376" s="27"/>
      <c r="C376" s="140" t="e">
        <f>+IF(Tabella24[[#This Row],[INS CARTELLA]]="",C375,+VLOOKUP(Tabella24[[#This Row],[INS CARTELLA]],Tabella1[[NUMERO CARTELLA]:[IMPOSTE]],1,0))</f>
        <v>#N/A</v>
      </c>
      <c r="D376" s="1"/>
      <c r="E376" s="15"/>
      <c r="F376" s="16"/>
      <c r="G376" s="14" t="str">
        <f>+IFERROR(+Tabella24[[#This Row],[IMPORTO VERSATO]]/SUMIF(DATI!B:B,Tabella24[[#This Row],[Cartella2]],DATI!M:M)*SUMIF(DATI!B:B,Tabella24[[#This Row],[Cartella2]],DATI!E:E),"")</f>
        <v/>
      </c>
      <c r="H376" s="14" t="str">
        <f>+IFERROR(+Tabella24[[#This Row],[IMPORTO VERSATO]]/SUMIF(DATI!$B:$B,Tabella24[[#This Row],[Cartella2]],DATI!$M:$M)*SUMIF(DATI!$B:$B,Tabella24[[#This Row],[Cartella2]],DATI!$F:$F),"")</f>
        <v/>
      </c>
      <c r="I376" s="19" t="str">
        <f>+IFERROR(+Tabella24[[#This Row],[IMPORTO VERSATO]]/SUMIF(DATI!$B:$B,Tabella24[[#This Row],[Cartella2]],DATI!$M:$M)*SUMIF(DATI!$B:$B,Tabella24[[#This Row],[Cartella2]],DATI!$G:$G),"")</f>
        <v/>
      </c>
      <c r="J376" s="19" t="str">
        <f>+IFERROR(+Tabella24[[#This Row],[IMPORTO VERSATO]]/SUMIF(DATI!$B:$B,Tabella24[[#This Row],[Cartella2]],DATI!$M:$M)*SUMIF(DATI!$B:$B,Tabella24[[#This Row],[Cartella2]],DATI!$H:$H),"")</f>
        <v/>
      </c>
      <c r="K376" s="19" t="str">
        <f>+IFERROR(+Tabella24[[#This Row],[IMPORTO VERSATO]]/SUMIF(DATI!$B:$B,Tabella24[[#This Row],[Cartella2]],DATI!$M:$M)*SUMIF(DATI!$B:$B,Tabella24[[#This Row],[Cartella2]],DATI!$I:$I),"")</f>
        <v/>
      </c>
      <c r="L376" s="19" t="str">
        <f>+IFERROR(+Tabella24[[#This Row],[IMPORTO VERSATO]]/SUMIF(DATI!$B:$B,Tabella24[[#This Row],[Cartella2]],DATI!$M:$M)*SUMIF(DATI!$B:$B,Tabella24[[#This Row],[Cartella2]],DATI!$J:$J),"")</f>
        <v/>
      </c>
      <c r="M376" s="14" t="str">
        <f>+IFERROR(+Tabella24[[#This Row],[IMPORTO VERSATO]]/SUMIF(DATI!$B:$B,Tabella24[[#This Row],[Cartella2]],DATI!$M:$M)*SUMIF(DATI!$B:$B,Tabella24[[#This Row],[Cartella2]],DATI!$L:$L),"")</f>
        <v/>
      </c>
      <c r="N376" s="6" t="str">
        <f>+IF(COUNTIF($C$17:C376,Tabella24[[#This Row],[Cartella2]])=1,"X","")</f>
        <v/>
      </c>
      <c r="O376" s="14" t="str">
        <f>+IFERROR(+Tabella24[[#This Row],[IMPORTO VERSATO]]/SUMIF(DATI!$B:$B,Tabella24[[#This Row],[Cartella2]],DATI!$M:$M)*SUMIF(DATI!$B:$B,Tabella24[[#This Row],[Cartella2]],DATI!$K:$K),"")</f>
        <v/>
      </c>
    </row>
    <row r="377" spans="2:15" x14ac:dyDescent="0.45">
      <c r="B377" s="27"/>
      <c r="C377" s="140" t="e">
        <f>+IF(Tabella24[[#This Row],[INS CARTELLA]]="",C376,+VLOOKUP(Tabella24[[#This Row],[INS CARTELLA]],Tabella1[[NUMERO CARTELLA]:[IMPOSTE]],1,0))</f>
        <v>#N/A</v>
      </c>
      <c r="D377" s="1"/>
      <c r="E377" s="15"/>
      <c r="F377" s="16"/>
      <c r="G377" s="14" t="str">
        <f>+IFERROR(+Tabella24[[#This Row],[IMPORTO VERSATO]]/SUMIF(DATI!B:B,Tabella24[[#This Row],[Cartella2]],DATI!M:M)*SUMIF(DATI!B:B,Tabella24[[#This Row],[Cartella2]],DATI!E:E),"")</f>
        <v/>
      </c>
      <c r="H377" s="14" t="str">
        <f>+IFERROR(+Tabella24[[#This Row],[IMPORTO VERSATO]]/SUMIF(DATI!$B:$B,Tabella24[[#This Row],[Cartella2]],DATI!$M:$M)*SUMIF(DATI!$B:$B,Tabella24[[#This Row],[Cartella2]],DATI!$F:$F),"")</f>
        <v/>
      </c>
      <c r="I377" s="19" t="str">
        <f>+IFERROR(+Tabella24[[#This Row],[IMPORTO VERSATO]]/SUMIF(DATI!$B:$B,Tabella24[[#This Row],[Cartella2]],DATI!$M:$M)*SUMIF(DATI!$B:$B,Tabella24[[#This Row],[Cartella2]],DATI!$G:$G),"")</f>
        <v/>
      </c>
      <c r="J377" s="19" t="str">
        <f>+IFERROR(+Tabella24[[#This Row],[IMPORTO VERSATO]]/SUMIF(DATI!$B:$B,Tabella24[[#This Row],[Cartella2]],DATI!$M:$M)*SUMIF(DATI!$B:$B,Tabella24[[#This Row],[Cartella2]],DATI!$H:$H),"")</f>
        <v/>
      </c>
      <c r="K377" s="19" t="str">
        <f>+IFERROR(+Tabella24[[#This Row],[IMPORTO VERSATO]]/SUMIF(DATI!$B:$B,Tabella24[[#This Row],[Cartella2]],DATI!$M:$M)*SUMIF(DATI!$B:$B,Tabella24[[#This Row],[Cartella2]],DATI!$I:$I),"")</f>
        <v/>
      </c>
      <c r="L377" s="19" t="str">
        <f>+IFERROR(+Tabella24[[#This Row],[IMPORTO VERSATO]]/SUMIF(DATI!$B:$B,Tabella24[[#This Row],[Cartella2]],DATI!$M:$M)*SUMIF(DATI!$B:$B,Tabella24[[#This Row],[Cartella2]],DATI!$J:$J),"")</f>
        <v/>
      </c>
      <c r="M377" s="14" t="str">
        <f>+IFERROR(+Tabella24[[#This Row],[IMPORTO VERSATO]]/SUMIF(DATI!$B:$B,Tabella24[[#This Row],[Cartella2]],DATI!$M:$M)*SUMIF(DATI!$B:$B,Tabella24[[#This Row],[Cartella2]],DATI!$L:$L),"")</f>
        <v/>
      </c>
      <c r="N377" s="6" t="str">
        <f>+IF(COUNTIF($C$17:C377,Tabella24[[#This Row],[Cartella2]])=1,"X","")</f>
        <v/>
      </c>
      <c r="O377" s="14" t="str">
        <f>+IFERROR(+Tabella24[[#This Row],[IMPORTO VERSATO]]/SUMIF(DATI!$B:$B,Tabella24[[#This Row],[Cartella2]],DATI!$M:$M)*SUMIF(DATI!$B:$B,Tabella24[[#This Row],[Cartella2]],DATI!$K:$K),"")</f>
        <v/>
      </c>
    </row>
    <row r="378" spans="2:15" x14ac:dyDescent="0.45">
      <c r="B378" s="27"/>
      <c r="C378" s="140" t="e">
        <f>+IF(Tabella24[[#This Row],[INS CARTELLA]]="",C377,+VLOOKUP(Tabella24[[#This Row],[INS CARTELLA]],Tabella1[[NUMERO CARTELLA]:[IMPOSTE]],1,0))</f>
        <v>#N/A</v>
      </c>
      <c r="D378" s="1"/>
      <c r="E378" s="15"/>
      <c r="F378" s="16"/>
      <c r="G378" s="14" t="str">
        <f>+IFERROR(+Tabella24[[#This Row],[IMPORTO VERSATO]]/SUMIF(DATI!B:B,Tabella24[[#This Row],[Cartella2]],DATI!M:M)*SUMIF(DATI!B:B,Tabella24[[#This Row],[Cartella2]],DATI!E:E),"")</f>
        <v/>
      </c>
      <c r="H378" s="14" t="str">
        <f>+IFERROR(+Tabella24[[#This Row],[IMPORTO VERSATO]]/SUMIF(DATI!$B:$B,Tabella24[[#This Row],[Cartella2]],DATI!$M:$M)*SUMIF(DATI!$B:$B,Tabella24[[#This Row],[Cartella2]],DATI!$F:$F),"")</f>
        <v/>
      </c>
      <c r="I378" s="19" t="str">
        <f>+IFERROR(+Tabella24[[#This Row],[IMPORTO VERSATO]]/SUMIF(DATI!$B:$B,Tabella24[[#This Row],[Cartella2]],DATI!$M:$M)*SUMIF(DATI!$B:$B,Tabella24[[#This Row],[Cartella2]],DATI!$G:$G),"")</f>
        <v/>
      </c>
      <c r="J378" s="19" t="str">
        <f>+IFERROR(+Tabella24[[#This Row],[IMPORTO VERSATO]]/SUMIF(DATI!$B:$B,Tabella24[[#This Row],[Cartella2]],DATI!$M:$M)*SUMIF(DATI!$B:$B,Tabella24[[#This Row],[Cartella2]],DATI!$H:$H),"")</f>
        <v/>
      </c>
      <c r="K378" s="19" t="str">
        <f>+IFERROR(+Tabella24[[#This Row],[IMPORTO VERSATO]]/SUMIF(DATI!$B:$B,Tabella24[[#This Row],[Cartella2]],DATI!$M:$M)*SUMIF(DATI!$B:$B,Tabella24[[#This Row],[Cartella2]],DATI!$I:$I),"")</f>
        <v/>
      </c>
      <c r="L378" s="19" t="str">
        <f>+IFERROR(+Tabella24[[#This Row],[IMPORTO VERSATO]]/SUMIF(DATI!$B:$B,Tabella24[[#This Row],[Cartella2]],DATI!$M:$M)*SUMIF(DATI!$B:$B,Tabella24[[#This Row],[Cartella2]],DATI!$J:$J),"")</f>
        <v/>
      </c>
      <c r="M378" s="14" t="str">
        <f>+IFERROR(+Tabella24[[#This Row],[IMPORTO VERSATO]]/SUMIF(DATI!$B:$B,Tabella24[[#This Row],[Cartella2]],DATI!$M:$M)*SUMIF(DATI!$B:$B,Tabella24[[#This Row],[Cartella2]],DATI!$L:$L),"")</f>
        <v/>
      </c>
      <c r="N378" s="6" t="str">
        <f>+IF(COUNTIF($C$17:C378,Tabella24[[#This Row],[Cartella2]])=1,"X","")</f>
        <v/>
      </c>
      <c r="O378" s="14" t="str">
        <f>+IFERROR(+Tabella24[[#This Row],[IMPORTO VERSATO]]/SUMIF(DATI!$B:$B,Tabella24[[#This Row],[Cartella2]],DATI!$M:$M)*SUMIF(DATI!$B:$B,Tabella24[[#This Row],[Cartella2]],DATI!$K:$K),"")</f>
        <v/>
      </c>
    </row>
    <row r="379" spans="2:15" x14ac:dyDescent="0.45">
      <c r="B379" s="27"/>
      <c r="C379" s="140" t="e">
        <f>+IF(Tabella24[[#This Row],[INS CARTELLA]]="",C378,+VLOOKUP(Tabella24[[#This Row],[INS CARTELLA]],Tabella1[[NUMERO CARTELLA]:[IMPOSTE]],1,0))</f>
        <v>#N/A</v>
      </c>
      <c r="D379" s="1"/>
      <c r="E379" s="15"/>
      <c r="F379" s="16"/>
      <c r="G379" s="14" t="str">
        <f>+IFERROR(+Tabella24[[#This Row],[IMPORTO VERSATO]]/SUMIF(DATI!B:B,Tabella24[[#This Row],[Cartella2]],DATI!M:M)*SUMIF(DATI!B:B,Tabella24[[#This Row],[Cartella2]],DATI!E:E),"")</f>
        <v/>
      </c>
      <c r="H379" s="14" t="str">
        <f>+IFERROR(+Tabella24[[#This Row],[IMPORTO VERSATO]]/SUMIF(DATI!$B:$B,Tabella24[[#This Row],[Cartella2]],DATI!$M:$M)*SUMIF(DATI!$B:$B,Tabella24[[#This Row],[Cartella2]],DATI!$F:$F),"")</f>
        <v/>
      </c>
      <c r="I379" s="19" t="str">
        <f>+IFERROR(+Tabella24[[#This Row],[IMPORTO VERSATO]]/SUMIF(DATI!$B:$B,Tabella24[[#This Row],[Cartella2]],DATI!$M:$M)*SUMIF(DATI!$B:$B,Tabella24[[#This Row],[Cartella2]],DATI!$G:$G),"")</f>
        <v/>
      </c>
      <c r="J379" s="19" t="str">
        <f>+IFERROR(+Tabella24[[#This Row],[IMPORTO VERSATO]]/SUMIF(DATI!$B:$B,Tabella24[[#This Row],[Cartella2]],DATI!$M:$M)*SUMIF(DATI!$B:$B,Tabella24[[#This Row],[Cartella2]],DATI!$H:$H),"")</f>
        <v/>
      </c>
      <c r="K379" s="19" t="str">
        <f>+IFERROR(+Tabella24[[#This Row],[IMPORTO VERSATO]]/SUMIF(DATI!$B:$B,Tabella24[[#This Row],[Cartella2]],DATI!$M:$M)*SUMIF(DATI!$B:$B,Tabella24[[#This Row],[Cartella2]],DATI!$I:$I),"")</f>
        <v/>
      </c>
      <c r="L379" s="19" t="str">
        <f>+IFERROR(+Tabella24[[#This Row],[IMPORTO VERSATO]]/SUMIF(DATI!$B:$B,Tabella24[[#This Row],[Cartella2]],DATI!$M:$M)*SUMIF(DATI!$B:$B,Tabella24[[#This Row],[Cartella2]],DATI!$J:$J),"")</f>
        <v/>
      </c>
      <c r="M379" s="14" t="str">
        <f>+IFERROR(+Tabella24[[#This Row],[IMPORTO VERSATO]]/SUMIF(DATI!$B:$B,Tabella24[[#This Row],[Cartella2]],DATI!$M:$M)*SUMIF(DATI!$B:$B,Tabella24[[#This Row],[Cartella2]],DATI!$L:$L),"")</f>
        <v/>
      </c>
      <c r="N379" s="6" t="str">
        <f>+IF(COUNTIF($C$17:C379,Tabella24[[#This Row],[Cartella2]])=1,"X","")</f>
        <v/>
      </c>
      <c r="O379" s="14" t="str">
        <f>+IFERROR(+Tabella24[[#This Row],[IMPORTO VERSATO]]/SUMIF(DATI!$B:$B,Tabella24[[#This Row],[Cartella2]],DATI!$M:$M)*SUMIF(DATI!$B:$B,Tabella24[[#This Row],[Cartella2]],DATI!$K:$K),"")</f>
        <v/>
      </c>
    </row>
    <row r="380" spans="2:15" x14ac:dyDescent="0.45">
      <c r="B380" s="27"/>
      <c r="C380" s="140" t="e">
        <f>+IF(Tabella24[[#This Row],[INS CARTELLA]]="",C379,+VLOOKUP(Tabella24[[#This Row],[INS CARTELLA]],Tabella1[[NUMERO CARTELLA]:[IMPOSTE]],1,0))</f>
        <v>#N/A</v>
      </c>
      <c r="D380" s="1"/>
      <c r="E380" s="15"/>
      <c r="F380" s="16"/>
      <c r="G380" s="14" t="str">
        <f>+IFERROR(+Tabella24[[#This Row],[IMPORTO VERSATO]]/SUMIF(DATI!B:B,Tabella24[[#This Row],[Cartella2]],DATI!M:M)*SUMIF(DATI!B:B,Tabella24[[#This Row],[Cartella2]],DATI!E:E),"")</f>
        <v/>
      </c>
      <c r="H380" s="14" t="str">
        <f>+IFERROR(+Tabella24[[#This Row],[IMPORTO VERSATO]]/SUMIF(DATI!$B:$B,Tabella24[[#This Row],[Cartella2]],DATI!$M:$M)*SUMIF(DATI!$B:$B,Tabella24[[#This Row],[Cartella2]],DATI!$F:$F),"")</f>
        <v/>
      </c>
      <c r="I380" s="19" t="str">
        <f>+IFERROR(+Tabella24[[#This Row],[IMPORTO VERSATO]]/SUMIF(DATI!$B:$B,Tabella24[[#This Row],[Cartella2]],DATI!$M:$M)*SUMIF(DATI!$B:$B,Tabella24[[#This Row],[Cartella2]],DATI!$G:$G),"")</f>
        <v/>
      </c>
      <c r="J380" s="19" t="str">
        <f>+IFERROR(+Tabella24[[#This Row],[IMPORTO VERSATO]]/SUMIF(DATI!$B:$B,Tabella24[[#This Row],[Cartella2]],DATI!$M:$M)*SUMIF(DATI!$B:$B,Tabella24[[#This Row],[Cartella2]],DATI!$H:$H),"")</f>
        <v/>
      </c>
      <c r="K380" s="19" t="str">
        <f>+IFERROR(+Tabella24[[#This Row],[IMPORTO VERSATO]]/SUMIF(DATI!$B:$B,Tabella24[[#This Row],[Cartella2]],DATI!$M:$M)*SUMIF(DATI!$B:$B,Tabella24[[#This Row],[Cartella2]],DATI!$I:$I),"")</f>
        <v/>
      </c>
      <c r="L380" s="19" t="str">
        <f>+IFERROR(+Tabella24[[#This Row],[IMPORTO VERSATO]]/SUMIF(DATI!$B:$B,Tabella24[[#This Row],[Cartella2]],DATI!$M:$M)*SUMIF(DATI!$B:$B,Tabella24[[#This Row],[Cartella2]],DATI!$J:$J),"")</f>
        <v/>
      </c>
      <c r="M380" s="14" t="str">
        <f>+IFERROR(+Tabella24[[#This Row],[IMPORTO VERSATO]]/SUMIF(DATI!$B:$B,Tabella24[[#This Row],[Cartella2]],DATI!$M:$M)*SUMIF(DATI!$B:$B,Tabella24[[#This Row],[Cartella2]],DATI!$L:$L),"")</f>
        <v/>
      </c>
      <c r="N380" s="6" t="str">
        <f>+IF(COUNTIF($C$17:C380,Tabella24[[#This Row],[Cartella2]])=1,"X","")</f>
        <v/>
      </c>
      <c r="O380" s="14" t="str">
        <f>+IFERROR(+Tabella24[[#This Row],[IMPORTO VERSATO]]/SUMIF(DATI!$B:$B,Tabella24[[#This Row],[Cartella2]],DATI!$M:$M)*SUMIF(DATI!$B:$B,Tabella24[[#This Row],[Cartella2]],DATI!$K:$K),"")</f>
        <v/>
      </c>
    </row>
    <row r="381" spans="2:15" x14ac:dyDescent="0.45">
      <c r="B381" s="27"/>
      <c r="C381" s="140" t="e">
        <f>+IF(Tabella24[[#This Row],[INS CARTELLA]]="",C380,+VLOOKUP(Tabella24[[#This Row],[INS CARTELLA]],Tabella1[[NUMERO CARTELLA]:[IMPOSTE]],1,0))</f>
        <v>#N/A</v>
      </c>
      <c r="D381" s="1"/>
      <c r="E381" s="15"/>
      <c r="F381" s="16"/>
      <c r="G381" s="14" t="str">
        <f>+IFERROR(+Tabella24[[#This Row],[IMPORTO VERSATO]]/SUMIF(DATI!B:B,Tabella24[[#This Row],[Cartella2]],DATI!M:M)*SUMIF(DATI!B:B,Tabella24[[#This Row],[Cartella2]],DATI!E:E),"")</f>
        <v/>
      </c>
      <c r="H381" s="14" t="str">
        <f>+IFERROR(+Tabella24[[#This Row],[IMPORTO VERSATO]]/SUMIF(DATI!$B:$B,Tabella24[[#This Row],[Cartella2]],DATI!$M:$M)*SUMIF(DATI!$B:$B,Tabella24[[#This Row],[Cartella2]],DATI!$F:$F),"")</f>
        <v/>
      </c>
      <c r="I381" s="19" t="str">
        <f>+IFERROR(+Tabella24[[#This Row],[IMPORTO VERSATO]]/SUMIF(DATI!$B:$B,Tabella24[[#This Row],[Cartella2]],DATI!$M:$M)*SUMIF(DATI!$B:$B,Tabella24[[#This Row],[Cartella2]],DATI!$G:$G),"")</f>
        <v/>
      </c>
      <c r="J381" s="19" t="str">
        <f>+IFERROR(+Tabella24[[#This Row],[IMPORTO VERSATO]]/SUMIF(DATI!$B:$B,Tabella24[[#This Row],[Cartella2]],DATI!$M:$M)*SUMIF(DATI!$B:$B,Tabella24[[#This Row],[Cartella2]],DATI!$H:$H),"")</f>
        <v/>
      </c>
      <c r="K381" s="19" t="str">
        <f>+IFERROR(+Tabella24[[#This Row],[IMPORTO VERSATO]]/SUMIF(DATI!$B:$B,Tabella24[[#This Row],[Cartella2]],DATI!$M:$M)*SUMIF(DATI!$B:$B,Tabella24[[#This Row],[Cartella2]],DATI!$I:$I),"")</f>
        <v/>
      </c>
      <c r="L381" s="19" t="str">
        <f>+IFERROR(+Tabella24[[#This Row],[IMPORTO VERSATO]]/SUMIF(DATI!$B:$B,Tabella24[[#This Row],[Cartella2]],DATI!$M:$M)*SUMIF(DATI!$B:$B,Tabella24[[#This Row],[Cartella2]],DATI!$J:$J),"")</f>
        <v/>
      </c>
      <c r="M381" s="14" t="str">
        <f>+IFERROR(+Tabella24[[#This Row],[IMPORTO VERSATO]]/SUMIF(DATI!$B:$B,Tabella24[[#This Row],[Cartella2]],DATI!$M:$M)*SUMIF(DATI!$B:$B,Tabella24[[#This Row],[Cartella2]],DATI!$L:$L),"")</f>
        <v/>
      </c>
      <c r="N381" s="6" t="str">
        <f>+IF(COUNTIF($C$17:C381,Tabella24[[#This Row],[Cartella2]])=1,"X","")</f>
        <v/>
      </c>
      <c r="O381" s="14" t="str">
        <f>+IFERROR(+Tabella24[[#This Row],[IMPORTO VERSATO]]/SUMIF(DATI!$B:$B,Tabella24[[#This Row],[Cartella2]],DATI!$M:$M)*SUMIF(DATI!$B:$B,Tabella24[[#This Row],[Cartella2]],DATI!$K:$K),"")</f>
        <v/>
      </c>
    </row>
    <row r="382" spans="2:15" x14ac:dyDescent="0.45">
      <c r="B382" s="27"/>
      <c r="C382" s="140" t="e">
        <f>+IF(Tabella24[[#This Row],[INS CARTELLA]]="",C381,+VLOOKUP(Tabella24[[#This Row],[INS CARTELLA]],Tabella1[[NUMERO CARTELLA]:[IMPOSTE]],1,0))</f>
        <v>#N/A</v>
      </c>
      <c r="D382" s="1"/>
      <c r="E382" s="15"/>
      <c r="F382" s="16"/>
      <c r="G382" s="14" t="str">
        <f>+IFERROR(+Tabella24[[#This Row],[IMPORTO VERSATO]]/SUMIF(DATI!B:B,Tabella24[[#This Row],[Cartella2]],DATI!M:M)*SUMIF(DATI!B:B,Tabella24[[#This Row],[Cartella2]],DATI!E:E),"")</f>
        <v/>
      </c>
      <c r="H382" s="14" t="str">
        <f>+IFERROR(+Tabella24[[#This Row],[IMPORTO VERSATO]]/SUMIF(DATI!$B:$B,Tabella24[[#This Row],[Cartella2]],DATI!$M:$M)*SUMIF(DATI!$B:$B,Tabella24[[#This Row],[Cartella2]],DATI!$F:$F),"")</f>
        <v/>
      </c>
      <c r="I382" s="19" t="str">
        <f>+IFERROR(+Tabella24[[#This Row],[IMPORTO VERSATO]]/SUMIF(DATI!$B:$B,Tabella24[[#This Row],[Cartella2]],DATI!$M:$M)*SUMIF(DATI!$B:$B,Tabella24[[#This Row],[Cartella2]],DATI!$G:$G),"")</f>
        <v/>
      </c>
      <c r="J382" s="19" t="str">
        <f>+IFERROR(+Tabella24[[#This Row],[IMPORTO VERSATO]]/SUMIF(DATI!$B:$B,Tabella24[[#This Row],[Cartella2]],DATI!$M:$M)*SUMIF(DATI!$B:$B,Tabella24[[#This Row],[Cartella2]],DATI!$H:$H),"")</f>
        <v/>
      </c>
      <c r="K382" s="19" t="str">
        <f>+IFERROR(+Tabella24[[#This Row],[IMPORTO VERSATO]]/SUMIF(DATI!$B:$B,Tabella24[[#This Row],[Cartella2]],DATI!$M:$M)*SUMIF(DATI!$B:$B,Tabella24[[#This Row],[Cartella2]],DATI!$I:$I),"")</f>
        <v/>
      </c>
      <c r="L382" s="19" t="str">
        <f>+IFERROR(+Tabella24[[#This Row],[IMPORTO VERSATO]]/SUMIF(DATI!$B:$B,Tabella24[[#This Row],[Cartella2]],DATI!$M:$M)*SUMIF(DATI!$B:$B,Tabella24[[#This Row],[Cartella2]],DATI!$J:$J),"")</f>
        <v/>
      </c>
      <c r="M382" s="14" t="str">
        <f>+IFERROR(+Tabella24[[#This Row],[IMPORTO VERSATO]]/SUMIF(DATI!$B:$B,Tabella24[[#This Row],[Cartella2]],DATI!$M:$M)*SUMIF(DATI!$B:$B,Tabella24[[#This Row],[Cartella2]],DATI!$L:$L),"")</f>
        <v/>
      </c>
      <c r="N382" s="6" t="str">
        <f>+IF(COUNTIF($C$17:C382,Tabella24[[#This Row],[Cartella2]])=1,"X","")</f>
        <v/>
      </c>
      <c r="O382" s="14" t="str">
        <f>+IFERROR(+Tabella24[[#This Row],[IMPORTO VERSATO]]/SUMIF(DATI!$B:$B,Tabella24[[#This Row],[Cartella2]],DATI!$M:$M)*SUMIF(DATI!$B:$B,Tabella24[[#This Row],[Cartella2]],DATI!$K:$K),"")</f>
        <v/>
      </c>
    </row>
    <row r="383" spans="2:15" x14ac:dyDescent="0.45">
      <c r="B383" s="27"/>
      <c r="C383" s="140" t="e">
        <f>+IF(Tabella24[[#This Row],[INS CARTELLA]]="",C382,+VLOOKUP(Tabella24[[#This Row],[INS CARTELLA]],Tabella1[[NUMERO CARTELLA]:[IMPOSTE]],1,0))</f>
        <v>#N/A</v>
      </c>
      <c r="D383" s="1"/>
      <c r="E383" s="15"/>
      <c r="F383" s="16"/>
      <c r="G383" s="14" t="str">
        <f>+IFERROR(+Tabella24[[#This Row],[IMPORTO VERSATO]]/SUMIF(DATI!B:B,Tabella24[[#This Row],[Cartella2]],DATI!M:M)*SUMIF(DATI!B:B,Tabella24[[#This Row],[Cartella2]],DATI!E:E),"")</f>
        <v/>
      </c>
      <c r="H383" s="14" t="str">
        <f>+IFERROR(+Tabella24[[#This Row],[IMPORTO VERSATO]]/SUMIF(DATI!$B:$B,Tabella24[[#This Row],[Cartella2]],DATI!$M:$M)*SUMIF(DATI!$B:$B,Tabella24[[#This Row],[Cartella2]],DATI!$F:$F),"")</f>
        <v/>
      </c>
      <c r="I383" s="19" t="str">
        <f>+IFERROR(+Tabella24[[#This Row],[IMPORTO VERSATO]]/SUMIF(DATI!$B:$B,Tabella24[[#This Row],[Cartella2]],DATI!$M:$M)*SUMIF(DATI!$B:$B,Tabella24[[#This Row],[Cartella2]],DATI!$G:$G),"")</f>
        <v/>
      </c>
      <c r="J383" s="19" t="str">
        <f>+IFERROR(+Tabella24[[#This Row],[IMPORTO VERSATO]]/SUMIF(DATI!$B:$B,Tabella24[[#This Row],[Cartella2]],DATI!$M:$M)*SUMIF(DATI!$B:$B,Tabella24[[#This Row],[Cartella2]],DATI!$H:$H),"")</f>
        <v/>
      </c>
      <c r="K383" s="19" t="str">
        <f>+IFERROR(+Tabella24[[#This Row],[IMPORTO VERSATO]]/SUMIF(DATI!$B:$B,Tabella24[[#This Row],[Cartella2]],DATI!$M:$M)*SUMIF(DATI!$B:$B,Tabella24[[#This Row],[Cartella2]],DATI!$I:$I),"")</f>
        <v/>
      </c>
      <c r="L383" s="19" t="str">
        <f>+IFERROR(+Tabella24[[#This Row],[IMPORTO VERSATO]]/SUMIF(DATI!$B:$B,Tabella24[[#This Row],[Cartella2]],DATI!$M:$M)*SUMIF(DATI!$B:$B,Tabella24[[#This Row],[Cartella2]],DATI!$J:$J),"")</f>
        <v/>
      </c>
      <c r="M383" s="14" t="str">
        <f>+IFERROR(+Tabella24[[#This Row],[IMPORTO VERSATO]]/SUMIF(DATI!$B:$B,Tabella24[[#This Row],[Cartella2]],DATI!$M:$M)*SUMIF(DATI!$B:$B,Tabella24[[#This Row],[Cartella2]],DATI!$L:$L),"")</f>
        <v/>
      </c>
      <c r="N383" s="6" t="str">
        <f>+IF(COUNTIF($C$17:C383,Tabella24[[#This Row],[Cartella2]])=1,"X","")</f>
        <v/>
      </c>
      <c r="O383" s="14" t="str">
        <f>+IFERROR(+Tabella24[[#This Row],[IMPORTO VERSATO]]/SUMIF(DATI!$B:$B,Tabella24[[#This Row],[Cartella2]],DATI!$M:$M)*SUMIF(DATI!$B:$B,Tabella24[[#This Row],[Cartella2]],DATI!$K:$K),"")</f>
        <v/>
      </c>
    </row>
    <row r="384" spans="2:15" x14ac:dyDescent="0.45">
      <c r="B384" s="27"/>
      <c r="C384" s="140" t="e">
        <f>+IF(Tabella24[[#This Row],[INS CARTELLA]]="",C383,+VLOOKUP(Tabella24[[#This Row],[INS CARTELLA]],Tabella1[[NUMERO CARTELLA]:[IMPOSTE]],1,0))</f>
        <v>#N/A</v>
      </c>
      <c r="D384" s="1"/>
      <c r="E384" s="15"/>
      <c r="F384" s="16"/>
      <c r="G384" s="14" t="str">
        <f>+IFERROR(+Tabella24[[#This Row],[IMPORTO VERSATO]]/SUMIF(DATI!B:B,Tabella24[[#This Row],[Cartella2]],DATI!M:M)*SUMIF(DATI!B:B,Tabella24[[#This Row],[Cartella2]],DATI!E:E),"")</f>
        <v/>
      </c>
      <c r="H384" s="14" t="str">
        <f>+IFERROR(+Tabella24[[#This Row],[IMPORTO VERSATO]]/SUMIF(DATI!$B:$B,Tabella24[[#This Row],[Cartella2]],DATI!$M:$M)*SUMIF(DATI!$B:$B,Tabella24[[#This Row],[Cartella2]],DATI!$F:$F),"")</f>
        <v/>
      </c>
      <c r="I384" s="19" t="str">
        <f>+IFERROR(+Tabella24[[#This Row],[IMPORTO VERSATO]]/SUMIF(DATI!$B:$B,Tabella24[[#This Row],[Cartella2]],DATI!$M:$M)*SUMIF(DATI!$B:$B,Tabella24[[#This Row],[Cartella2]],DATI!$G:$G),"")</f>
        <v/>
      </c>
      <c r="J384" s="19" t="str">
        <f>+IFERROR(+Tabella24[[#This Row],[IMPORTO VERSATO]]/SUMIF(DATI!$B:$B,Tabella24[[#This Row],[Cartella2]],DATI!$M:$M)*SUMIF(DATI!$B:$B,Tabella24[[#This Row],[Cartella2]],DATI!$H:$H),"")</f>
        <v/>
      </c>
      <c r="K384" s="19" t="str">
        <f>+IFERROR(+Tabella24[[#This Row],[IMPORTO VERSATO]]/SUMIF(DATI!$B:$B,Tabella24[[#This Row],[Cartella2]],DATI!$M:$M)*SUMIF(DATI!$B:$B,Tabella24[[#This Row],[Cartella2]],DATI!$I:$I),"")</f>
        <v/>
      </c>
      <c r="L384" s="19" t="str">
        <f>+IFERROR(+Tabella24[[#This Row],[IMPORTO VERSATO]]/SUMIF(DATI!$B:$B,Tabella24[[#This Row],[Cartella2]],DATI!$M:$M)*SUMIF(DATI!$B:$B,Tabella24[[#This Row],[Cartella2]],DATI!$J:$J),"")</f>
        <v/>
      </c>
      <c r="M384" s="14" t="str">
        <f>+IFERROR(+Tabella24[[#This Row],[IMPORTO VERSATO]]/SUMIF(DATI!$B:$B,Tabella24[[#This Row],[Cartella2]],DATI!$M:$M)*SUMIF(DATI!$B:$B,Tabella24[[#This Row],[Cartella2]],DATI!$L:$L),"")</f>
        <v/>
      </c>
      <c r="N384" s="6" t="str">
        <f>+IF(COUNTIF($C$17:C384,Tabella24[[#This Row],[Cartella2]])=1,"X","")</f>
        <v/>
      </c>
      <c r="O384" s="14" t="str">
        <f>+IFERROR(+Tabella24[[#This Row],[IMPORTO VERSATO]]/SUMIF(DATI!$B:$B,Tabella24[[#This Row],[Cartella2]],DATI!$M:$M)*SUMIF(DATI!$B:$B,Tabella24[[#This Row],[Cartella2]],DATI!$K:$K),"")</f>
        <v/>
      </c>
    </row>
    <row r="385" spans="2:15" x14ac:dyDescent="0.45">
      <c r="B385" s="27"/>
      <c r="C385" s="140" t="e">
        <f>+IF(Tabella24[[#This Row],[INS CARTELLA]]="",C384,+VLOOKUP(Tabella24[[#This Row],[INS CARTELLA]],Tabella1[[NUMERO CARTELLA]:[IMPOSTE]],1,0))</f>
        <v>#N/A</v>
      </c>
      <c r="D385" s="1"/>
      <c r="E385" s="15"/>
      <c r="F385" s="16"/>
      <c r="G385" s="14" t="str">
        <f>+IFERROR(+Tabella24[[#This Row],[IMPORTO VERSATO]]/SUMIF(DATI!B:B,Tabella24[[#This Row],[Cartella2]],DATI!M:M)*SUMIF(DATI!B:B,Tabella24[[#This Row],[Cartella2]],DATI!E:E),"")</f>
        <v/>
      </c>
      <c r="H385" s="14" t="str">
        <f>+IFERROR(+Tabella24[[#This Row],[IMPORTO VERSATO]]/SUMIF(DATI!$B:$B,Tabella24[[#This Row],[Cartella2]],DATI!$M:$M)*SUMIF(DATI!$B:$B,Tabella24[[#This Row],[Cartella2]],DATI!$F:$F),"")</f>
        <v/>
      </c>
      <c r="I385" s="19" t="str">
        <f>+IFERROR(+Tabella24[[#This Row],[IMPORTO VERSATO]]/SUMIF(DATI!$B:$B,Tabella24[[#This Row],[Cartella2]],DATI!$M:$M)*SUMIF(DATI!$B:$B,Tabella24[[#This Row],[Cartella2]],DATI!$G:$G),"")</f>
        <v/>
      </c>
      <c r="J385" s="19" t="str">
        <f>+IFERROR(+Tabella24[[#This Row],[IMPORTO VERSATO]]/SUMIF(DATI!$B:$B,Tabella24[[#This Row],[Cartella2]],DATI!$M:$M)*SUMIF(DATI!$B:$B,Tabella24[[#This Row],[Cartella2]],DATI!$H:$H),"")</f>
        <v/>
      </c>
      <c r="K385" s="19" t="str">
        <f>+IFERROR(+Tabella24[[#This Row],[IMPORTO VERSATO]]/SUMIF(DATI!$B:$B,Tabella24[[#This Row],[Cartella2]],DATI!$M:$M)*SUMIF(DATI!$B:$B,Tabella24[[#This Row],[Cartella2]],DATI!$I:$I),"")</f>
        <v/>
      </c>
      <c r="L385" s="19" t="str">
        <f>+IFERROR(+Tabella24[[#This Row],[IMPORTO VERSATO]]/SUMIF(DATI!$B:$B,Tabella24[[#This Row],[Cartella2]],DATI!$M:$M)*SUMIF(DATI!$B:$B,Tabella24[[#This Row],[Cartella2]],DATI!$J:$J),"")</f>
        <v/>
      </c>
      <c r="M385" s="14" t="str">
        <f>+IFERROR(+Tabella24[[#This Row],[IMPORTO VERSATO]]/SUMIF(DATI!$B:$B,Tabella24[[#This Row],[Cartella2]],DATI!$M:$M)*SUMIF(DATI!$B:$B,Tabella24[[#This Row],[Cartella2]],DATI!$L:$L),"")</f>
        <v/>
      </c>
      <c r="N385" s="6" t="str">
        <f>+IF(COUNTIF($C$17:C385,Tabella24[[#This Row],[Cartella2]])=1,"X","")</f>
        <v/>
      </c>
      <c r="O385" s="14" t="str">
        <f>+IFERROR(+Tabella24[[#This Row],[IMPORTO VERSATO]]/SUMIF(DATI!$B:$B,Tabella24[[#This Row],[Cartella2]],DATI!$M:$M)*SUMIF(DATI!$B:$B,Tabella24[[#This Row],[Cartella2]],DATI!$K:$K),"")</f>
        <v/>
      </c>
    </row>
    <row r="386" spans="2:15" x14ac:dyDescent="0.45">
      <c r="B386" s="27"/>
      <c r="C386" s="140" t="e">
        <f>+IF(Tabella24[[#This Row],[INS CARTELLA]]="",C385,+VLOOKUP(Tabella24[[#This Row],[INS CARTELLA]],Tabella1[[NUMERO CARTELLA]:[IMPOSTE]],1,0))</f>
        <v>#N/A</v>
      </c>
      <c r="D386" s="1"/>
      <c r="E386" s="15"/>
      <c r="F386" s="16"/>
      <c r="G386" s="14" t="str">
        <f>+IFERROR(+Tabella24[[#This Row],[IMPORTO VERSATO]]/SUMIF(DATI!B:B,Tabella24[[#This Row],[Cartella2]],DATI!M:M)*SUMIF(DATI!B:B,Tabella24[[#This Row],[Cartella2]],DATI!E:E),"")</f>
        <v/>
      </c>
      <c r="H386" s="14" t="str">
        <f>+IFERROR(+Tabella24[[#This Row],[IMPORTO VERSATO]]/SUMIF(DATI!$B:$B,Tabella24[[#This Row],[Cartella2]],DATI!$M:$M)*SUMIF(DATI!$B:$B,Tabella24[[#This Row],[Cartella2]],DATI!$F:$F),"")</f>
        <v/>
      </c>
      <c r="I386" s="19" t="str">
        <f>+IFERROR(+Tabella24[[#This Row],[IMPORTO VERSATO]]/SUMIF(DATI!$B:$B,Tabella24[[#This Row],[Cartella2]],DATI!$M:$M)*SUMIF(DATI!$B:$B,Tabella24[[#This Row],[Cartella2]],DATI!$G:$G),"")</f>
        <v/>
      </c>
      <c r="J386" s="19" t="str">
        <f>+IFERROR(+Tabella24[[#This Row],[IMPORTO VERSATO]]/SUMIF(DATI!$B:$B,Tabella24[[#This Row],[Cartella2]],DATI!$M:$M)*SUMIF(DATI!$B:$B,Tabella24[[#This Row],[Cartella2]],DATI!$H:$H),"")</f>
        <v/>
      </c>
      <c r="K386" s="19" t="str">
        <f>+IFERROR(+Tabella24[[#This Row],[IMPORTO VERSATO]]/SUMIF(DATI!$B:$B,Tabella24[[#This Row],[Cartella2]],DATI!$M:$M)*SUMIF(DATI!$B:$B,Tabella24[[#This Row],[Cartella2]],DATI!$I:$I),"")</f>
        <v/>
      </c>
      <c r="L386" s="19" t="str">
        <f>+IFERROR(+Tabella24[[#This Row],[IMPORTO VERSATO]]/SUMIF(DATI!$B:$B,Tabella24[[#This Row],[Cartella2]],DATI!$M:$M)*SUMIF(DATI!$B:$B,Tabella24[[#This Row],[Cartella2]],DATI!$J:$J),"")</f>
        <v/>
      </c>
      <c r="M386" s="14" t="str">
        <f>+IFERROR(+Tabella24[[#This Row],[IMPORTO VERSATO]]/SUMIF(DATI!$B:$B,Tabella24[[#This Row],[Cartella2]],DATI!$M:$M)*SUMIF(DATI!$B:$B,Tabella24[[#This Row],[Cartella2]],DATI!$L:$L),"")</f>
        <v/>
      </c>
      <c r="N386" s="6" t="str">
        <f>+IF(COUNTIF($C$17:C386,Tabella24[[#This Row],[Cartella2]])=1,"X","")</f>
        <v/>
      </c>
      <c r="O386" s="14" t="str">
        <f>+IFERROR(+Tabella24[[#This Row],[IMPORTO VERSATO]]/SUMIF(DATI!$B:$B,Tabella24[[#This Row],[Cartella2]],DATI!$M:$M)*SUMIF(DATI!$B:$B,Tabella24[[#This Row],[Cartella2]],DATI!$K:$K),"")</f>
        <v/>
      </c>
    </row>
    <row r="387" spans="2:15" x14ac:dyDescent="0.45">
      <c r="B387" s="27"/>
      <c r="C387" s="140" t="e">
        <f>+IF(Tabella24[[#This Row],[INS CARTELLA]]="",C386,+VLOOKUP(Tabella24[[#This Row],[INS CARTELLA]],Tabella1[[NUMERO CARTELLA]:[IMPOSTE]],1,0))</f>
        <v>#N/A</v>
      </c>
      <c r="D387" s="1"/>
      <c r="E387" s="15"/>
      <c r="F387" s="16"/>
      <c r="G387" s="14" t="str">
        <f>+IFERROR(+Tabella24[[#This Row],[IMPORTO VERSATO]]/SUMIF(DATI!B:B,Tabella24[[#This Row],[Cartella2]],DATI!M:M)*SUMIF(DATI!B:B,Tabella24[[#This Row],[Cartella2]],DATI!E:E),"")</f>
        <v/>
      </c>
      <c r="H387" s="14" t="str">
        <f>+IFERROR(+Tabella24[[#This Row],[IMPORTO VERSATO]]/SUMIF(DATI!$B:$B,Tabella24[[#This Row],[Cartella2]],DATI!$M:$M)*SUMIF(DATI!$B:$B,Tabella24[[#This Row],[Cartella2]],DATI!$F:$F),"")</f>
        <v/>
      </c>
      <c r="I387" s="19" t="str">
        <f>+IFERROR(+Tabella24[[#This Row],[IMPORTO VERSATO]]/SUMIF(DATI!$B:$B,Tabella24[[#This Row],[Cartella2]],DATI!$M:$M)*SUMIF(DATI!$B:$B,Tabella24[[#This Row],[Cartella2]],DATI!$G:$G),"")</f>
        <v/>
      </c>
      <c r="J387" s="19" t="str">
        <f>+IFERROR(+Tabella24[[#This Row],[IMPORTO VERSATO]]/SUMIF(DATI!$B:$B,Tabella24[[#This Row],[Cartella2]],DATI!$M:$M)*SUMIF(DATI!$B:$B,Tabella24[[#This Row],[Cartella2]],DATI!$H:$H),"")</f>
        <v/>
      </c>
      <c r="K387" s="19" t="str">
        <f>+IFERROR(+Tabella24[[#This Row],[IMPORTO VERSATO]]/SUMIF(DATI!$B:$B,Tabella24[[#This Row],[Cartella2]],DATI!$M:$M)*SUMIF(DATI!$B:$B,Tabella24[[#This Row],[Cartella2]],DATI!$I:$I),"")</f>
        <v/>
      </c>
      <c r="L387" s="19" t="str">
        <f>+IFERROR(+Tabella24[[#This Row],[IMPORTO VERSATO]]/SUMIF(DATI!$B:$B,Tabella24[[#This Row],[Cartella2]],DATI!$M:$M)*SUMIF(DATI!$B:$B,Tabella24[[#This Row],[Cartella2]],DATI!$J:$J),"")</f>
        <v/>
      </c>
      <c r="M387" s="14" t="str">
        <f>+IFERROR(+Tabella24[[#This Row],[IMPORTO VERSATO]]/SUMIF(DATI!$B:$B,Tabella24[[#This Row],[Cartella2]],DATI!$M:$M)*SUMIF(DATI!$B:$B,Tabella24[[#This Row],[Cartella2]],DATI!$L:$L),"")</f>
        <v/>
      </c>
      <c r="N387" s="6" t="str">
        <f>+IF(COUNTIF($C$17:C387,Tabella24[[#This Row],[Cartella2]])=1,"X","")</f>
        <v/>
      </c>
      <c r="O387" s="14" t="str">
        <f>+IFERROR(+Tabella24[[#This Row],[IMPORTO VERSATO]]/SUMIF(DATI!$B:$B,Tabella24[[#This Row],[Cartella2]],DATI!$M:$M)*SUMIF(DATI!$B:$B,Tabella24[[#This Row],[Cartella2]],DATI!$K:$K),"")</f>
        <v/>
      </c>
    </row>
    <row r="388" spans="2:15" x14ac:dyDescent="0.45">
      <c r="B388" s="27"/>
      <c r="C388" s="140" t="e">
        <f>+IF(Tabella24[[#This Row],[INS CARTELLA]]="",C387,+VLOOKUP(Tabella24[[#This Row],[INS CARTELLA]],Tabella1[[NUMERO CARTELLA]:[IMPOSTE]],1,0))</f>
        <v>#N/A</v>
      </c>
      <c r="D388" s="1"/>
      <c r="E388" s="15"/>
      <c r="F388" s="16"/>
      <c r="G388" s="14" t="str">
        <f>+IFERROR(+Tabella24[[#This Row],[IMPORTO VERSATO]]/SUMIF(DATI!B:B,Tabella24[[#This Row],[Cartella2]],DATI!M:M)*SUMIF(DATI!B:B,Tabella24[[#This Row],[Cartella2]],DATI!E:E),"")</f>
        <v/>
      </c>
      <c r="H388" s="14" t="str">
        <f>+IFERROR(+Tabella24[[#This Row],[IMPORTO VERSATO]]/SUMIF(DATI!$B:$B,Tabella24[[#This Row],[Cartella2]],DATI!$M:$M)*SUMIF(DATI!$B:$B,Tabella24[[#This Row],[Cartella2]],DATI!$F:$F),"")</f>
        <v/>
      </c>
      <c r="I388" s="19" t="str">
        <f>+IFERROR(+Tabella24[[#This Row],[IMPORTO VERSATO]]/SUMIF(DATI!$B:$B,Tabella24[[#This Row],[Cartella2]],DATI!$M:$M)*SUMIF(DATI!$B:$B,Tabella24[[#This Row],[Cartella2]],DATI!$G:$G),"")</f>
        <v/>
      </c>
      <c r="J388" s="19" t="str">
        <f>+IFERROR(+Tabella24[[#This Row],[IMPORTO VERSATO]]/SUMIF(DATI!$B:$B,Tabella24[[#This Row],[Cartella2]],DATI!$M:$M)*SUMIF(DATI!$B:$B,Tabella24[[#This Row],[Cartella2]],DATI!$H:$H),"")</f>
        <v/>
      </c>
      <c r="K388" s="19" t="str">
        <f>+IFERROR(+Tabella24[[#This Row],[IMPORTO VERSATO]]/SUMIF(DATI!$B:$B,Tabella24[[#This Row],[Cartella2]],DATI!$M:$M)*SUMIF(DATI!$B:$B,Tabella24[[#This Row],[Cartella2]],DATI!$I:$I),"")</f>
        <v/>
      </c>
      <c r="L388" s="19" t="str">
        <f>+IFERROR(+Tabella24[[#This Row],[IMPORTO VERSATO]]/SUMIF(DATI!$B:$B,Tabella24[[#This Row],[Cartella2]],DATI!$M:$M)*SUMIF(DATI!$B:$B,Tabella24[[#This Row],[Cartella2]],DATI!$J:$J),"")</f>
        <v/>
      </c>
      <c r="M388" s="14" t="str">
        <f>+IFERROR(+Tabella24[[#This Row],[IMPORTO VERSATO]]/SUMIF(DATI!$B:$B,Tabella24[[#This Row],[Cartella2]],DATI!$M:$M)*SUMIF(DATI!$B:$B,Tabella24[[#This Row],[Cartella2]],DATI!$L:$L),"")</f>
        <v/>
      </c>
      <c r="N388" s="6" t="str">
        <f>+IF(COUNTIF($C$17:C388,Tabella24[[#This Row],[Cartella2]])=1,"X","")</f>
        <v/>
      </c>
      <c r="O388" s="14" t="str">
        <f>+IFERROR(+Tabella24[[#This Row],[IMPORTO VERSATO]]/SUMIF(DATI!$B:$B,Tabella24[[#This Row],[Cartella2]],DATI!$M:$M)*SUMIF(DATI!$B:$B,Tabella24[[#This Row],[Cartella2]],DATI!$K:$K),"")</f>
        <v/>
      </c>
    </row>
    <row r="389" spans="2:15" x14ac:dyDescent="0.45">
      <c r="B389" s="27"/>
      <c r="C389" s="140" t="e">
        <f>+IF(Tabella24[[#This Row],[INS CARTELLA]]="",C388,+VLOOKUP(Tabella24[[#This Row],[INS CARTELLA]],Tabella1[[NUMERO CARTELLA]:[IMPOSTE]],1,0))</f>
        <v>#N/A</v>
      </c>
      <c r="D389" s="1"/>
      <c r="E389" s="15"/>
      <c r="F389" s="16"/>
      <c r="G389" s="14" t="str">
        <f>+IFERROR(+Tabella24[[#This Row],[IMPORTO VERSATO]]/SUMIF(DATI!B:B,Tabella24[[#This Row],[Cartella2]],DATI!M:M)*SUMIF(DATI!B:B,Tabella24[[#This Row],[Cartella2]],DATI!E:E),"")</f>
        <v/>
      </c>
      <c r="H389" s="14" t="str">
        <f>+IFERROR(+Tabella24[[#This Row],[IMPORTO VERSATO]]/SUMIF(DATI!$B:$B,Tabella24[[#This Row],[Cartella2]],DATI!$M:$M)*SUMIF(DATI!$B:$B,Tabella24[[#This Row],[Cartella2]],DATI!$F:$F),"")</f>
        <v/>
      </c>
      <c r="I389" s="19" t="str">
        <f>+IFERROR(+Tabella24[[#This Row],[IMPORTO VERSATO]]/SUMIF(DATI!$B:$B,Tabella24[[#This Row],[Cartella2]],DATI!$M:$M)*SUMIF(DATI!$B:$B,Tabella24[[#This Row],[Cartella2]],DATI!$G:$G),"")</f>
        <v/>
      </c>
      <c r="J389" s="19" t="str">
        <f>+IFERROR(+Tabella24[[#This Row],[IMPORTO VERSATO]]/SUMIF(DATI!$B:$B,Tabella24[[#This Row],[Cartella2]],DATI!$M:$M)*SUMIF(DATI!$B:$B,Tabella24[[#This Row],[Cartella2]],DATI!$H:$H),"")</f>
        <v/>
      </c>
      <c r="K389" s="19" t="str">
        <f>+IFERROR(+Tabella24[[#This Row],[IMPORTO VERSATO]]/SUMIF(DATI!$B:$B,Tabella24[[#This Row],[Cartella2]],DATI!$M:$M)*SUMIF(DATI!$B:$B,Tabella24[[#This Row],[Cartella2]],DATI!$I:$I),"")</f>
        <v/>
      </c>
      <c r="L389" s="19" t="str">
        <f>+IFERROR(+Tabella24[[#This Row],[IMPORTO VERSATO]]/SUMIF(DATI!$B:$B,Tabella24[[#This Row],[Cartella2]],DATI!$M:$M)*SUMIF(DATI!$B:$B,Tabella24[[#This Row],[Cartella2]],DATI!$J:$J),"")</f>
        <v/>
      </c>
      <c r="M389" s="14" t="str">
        <f>+IFERROR(+Tabella24[[#This Row],[IMPORTO VERSATO]]/SUMIF(DATI!$B:$B,Tabella24[[#This Row],[Cartella2]],DATI!$M:$M)*SUMIF(DATI!$B:$B,Tabella24[[#This Row],[Cartella2]],DATI!$L:$L),"")</f>
        <v/>
      </c>
      <c r="N389" s="6" t="str">
        <f>+IF(COUNTIF($C$17:C389,Tabella24[[#This Row],[Cartella2]])=1,"X","")</f>
        <v/>
      </c>
      <c r="O389" s="14" t="str">
        <f>+IFERROR(+Tabella24[[#This Row],[IMPORTO VERSATO]]/SUMIF(DATI!$B:$B,Tabella24[[#This Row],[Cartella2]],DATI!$M:$M)*SUMIF(DATI!$B:$B,Tabella24[[#This Row],[Cartella2]],DATI!$K:$K),"")</f>
        <v/>
      </c>
    </row>
    <row r="390" spans="2:15" x14ac:dyDescent="0.45">
      <c r="B390" s="27"/>
      <c r="C390" s="140" t="e">
        <f>+IF(Tabella24[[#This Row],[INS CARTELLA]]="",C389,+VLOOKUP(Tabella24[[#This Row],[INS CARTELLA]],Tabella1[[NUMERO CARTELLA]:[IMPOSTE]],1,0))</f>
        <v>#N/A</v>
      </c>
      <c r="D390" s="1"/>
      <c r="E390" s="15"/>
      <c r="F390" s="16"/>
      <c r="G390" s="14" t="str">
        <f>+IFERROR(+Tabella24[[#This Row],[IMPORTO VERSATO]]/SUMIF(DATI!B:B,Tabella24[[#This Row],[Cartella2]],DATI!M:M)*SUMIF(DATI!B:B,Tabella24[[#This Row],[Cartella2]],DATI!E:E),"")</f>
        <v/>
      </c>
      <c r="H390" s="14" t="str">
        <f>+IFERROR(+Tabella24[[#This Row],[IMPORTO VERSATO]]/SUMIF(DATI!$B:$B,Tabella24[[#This Row],[Cartella2]],DATI!$M:$M)*SUMIF(DATI!$B:$B,Tabella24[[#This Row],[Cartella2]],DATI!$F:$F),"")</f>
        <v/>
      </c>
      <c r="I390" s="19" t="str">
        <f>+IFERROR(+Tabella24[[#This Row],[IMPORTO VERSATO]]/SUMIF(DATI!$B:$B,Tabella24[[#This Row],[Cartella2]],DATI!$M:$M)*SUMIF(DATI!$B:$B,Tabella24[[#This Row],[Cartella2]],DATI!$G:$G),"")</f>
        <v/>
      </c>
      <c r="J390" s="19" t="str">
        <f>+IFERROR(+Tabella24[[#This Row],[IMPORTO VERSATO]]/SUMIF(DATI!$B:$B,Tabella24[[#This Row],[Cartella2]],DATI!$M:$M)*SUMIF(DATI!$B:$B,Tabella24[[#This Row],[Cartella2]],DATI!$H:$H),"")</f>
        <v/>
      </c>
      <c r="K390" s="19" t="str">
        <f>+IFERROR(+Tabella24[[#This Row],[IMPORTO VERSATO]]/SUMIF(DATI!$B:$B,Tabella24[[#This Row],[Cartella2]],DATI!$M:$M)*SUMIF(DATI!$B:$B,Tabella24[[#This Row],[Cartella2]],DATI!$I:$I),"")</f>
        <v/>
      </c>
      <c r="L390" s="19" t="str">
        <f>+IFERROR(+Tabella24[[#This Row],[IMPORTO VERSATO]]/SUMIF(DATI!$B:$B,Tabella24[[#This Row],[Cartella2]],DATI!$M:$M)*SUMIF(DATI!$B:$B,Tabella24[[#This Row],[Cartella2]],DATI!$J:$J),"")</f>
        <v/>
      </c>
      <c r="M390" s="14" t="str">
        <f>+IFERROR(+Tabella24[[#This Row],[IMPORTO VERSATO]]/SUMIF(DATI!$B:$B,Tabella24[[#This Row],[Cartella2]],DATI!$M:$M)*SUMIF(DATI!$B:$B,Tabella24[[#This Row],[Cartella2]],DATI!$L:$L),"")</f>
        <v/>
      </c>
      <c r="N390" s="6" t="str">
        <f>+IF(COUNTIF($C$17:C390,Tabella24[[#This Row],[Cartella2]])=1,"X","")</f>
        <v/>
      </c>
      <c r="O390" s="14" t="str">
        <f>+IFERROR(+Tabella24[[#This Row],[IMPORTO VERSATO]]/SUMIF(DATI!$B:$B,Tabella24[[#This Row],[Cartella2]],DATI!$M:$M)*SUMIF(DATI!$B:$B,Tabella24[[#This Row],[Cartella2]],DATI!$K:$K),"")</f>
        <v/>
      </c>
    </row>
    <row r="391" spans="2:15" x14ac:dyDescent="0.45">
      <c r="B391" s="27"/>
      <c r="C391" s="140" t="e">
        <f>+IF(Tabella24[[#This Row],[INS CARTELLA]]="",C390,+VLOOKUP(Tabella24[[#This Row],[INS CARTELLA]],Tabella1[[NUMERO CARTELLA]:[IMPOSTE]],1,0))</f>
        <v>#N/A</v>
      </c>
      <c r="D391" s="1"/>
      <c r="E391" s="15"/>
      <c r="F391" s="16"/>
      <c r="G391" s="14" t="str">
        <f>+IFERROR(+Tabella24[[#This Row],[IMPORTO VERSATO]]/SUMIF(DATI!B:B,Tabella24[[#This Row],[Cartella2]],DATI!M:M)*SUMIF(DATI!B:B,Tabella24[[#This Row],[Cartella2]],DATI!E:E),"")</f>
        <v/>
      </c>
      <c r="H391" s="14" t="str">
        <f>+IFERROR(+Tabella24[[#This Row],[IMPORTO VERSATO]]/SUMIF(DATI!$B:$B,Tabella24[[#This Row],[Cartella2]],DATI!$M:$M)*SUMIF(DATI!$B:$B,Tabella24[[#This Row],[Cartella2]],DATI!$F:$F),"")</f>
        <v/>
      </c>
      <c r="I391" s="19" t="str">
        <f>+IFERROR(+Tabella24[[#This Row],[IMPORTO VERSATO]]/SUMIF(DATI!$B:$B,Tabella24[[#This Row],[Cartella2]],DATI!$M:$M)*SUMIF(DATI!$B:$B,Tabella24[[#This Row],[Cartella2]],DATI!$G:$G),"")</f>
        <v/>
      </c>
      <c r="J391" s="19" t="str">
        <f>+IFERROR(+Tabella24[[#This Row],[IMPORTO VERSATO]]/SUMIF(DATI!$B:$B,Tabella24[[#This Row],[Cartella2]],DATI!$M:$M)*SUMIF(DATI!$B:$B,Tabella24[[#This Row],[Cartella2]],DATI!$H:$H),"")</f>
        <v/>
      </c>
      <c r="K391" s="19" t="str">
        <f>+IFERROR(+Tabella24[[#This Row],[IMPORTO VERSATO]]/SUMIF(DATI!$B:$B,Tabella24[[#This Row],[Cartella2]],DATI!$M:$M)*SUMIF(DATI!$B:$B,Tabella24[[#This Row],[Cartella2]],DATI!$I:$I),"")</f>
        <v/>
      </c>
      <c r="L391" s="19" t="str">
        <f>+IFERROR(+Tabella24[[#This Row],[IMPORTO VERSATO]]/SUMIF(DATI!$B:$B,Tabella24[[#This Row],[Cartella2]],DATI!$M:$M)*SUMIF(DATI!$B:$B,Tabella24[[#This Row],[Cartella2]],DATI!$J:$J),"")</f>
        <v/>
      </c>
      <c r="M391" s="14" t="str">
        <f>+IFERROR(+Tabella24[[#This Row],[IMPORTO VERSATO]]/SUMIF(DATI!$B:$B,Tabella24[[#This Row],[Cartella2]],DATI!$M:$M)*SUMIF(DATI!$B:$B,Tabella24[[#This Row],[Cartella2]],DATI!$L:$L),"")</f>
        <v/>
      </c>
      <c r="N391" s="6" t="str">
        <f>+IF(COUNTIF($C$17:C391,Tabella24[[#This Row],[Cartella2]])=1,"X","")</f>
        <v/>
      </c>
      <c r="O391" s="14" t="str">
        <f>+IFERROR(+Tabella24[[#This Row],[IMPORTO VERSATO]]/SUMIF(DATI!$B:$B,Tabella24[[#This Row],[Cartella2]],DATI!$M:$M)*SUMIF(DATI!$B:$B,Tabella24[[#This Row],[Cartella2]],DATI!$K:$K),"")</f>
        <v/>
      </c>
    </row>
    <row r="392" spans="2:15" x14ac:dyDescent="0.45">
      <c r="B392" s="27"/>
      <c r="C392" s="140" t="e">
        <f>+IF(Tabella24[[#This Row],[INS CARTELLA]]="",C391,+VLOOKUP(Tabella24[[#This Row],[INS CARTELLA]],Tabella1[[NUMERO CARTELLA]:[IMPOSTE]],1,0))</f>
        <v>#N/A</v>
      </c>
      <c r="D392" s="1"/>
      <c r="E392" s="15"/>
      <c r="F392" s="16"/>
      <c r="G392" s="14" t="str">
        <f>+IFERROR(+Tabella24[[#This Row],[IMPORTO VERSATO]]/SUMIF(DATI!B:B,Tabella24[[#This Row],[Cartella2]],DATI!M:M)*SUMIF(DATI!B:B,Tabella24[[#This Row],[Cartella2]],DATI!E:E),"")</f>
        <v/>
      </c>
      <c r="H392" s="14" t="str">
        <f>+IFERROR(+Tabella24[[#This Row],[IMPORTO VERSATO]]/SUMIF(DATI!$B:$B,Tabella24[[#This Row],[Cartella2]],DATI!$M:$M)*SUMIF(DATI!$B:$B,Tabella24[[#This Row],[Cartella2]],DATI!$F:$F),"")</f>
        <v/>
      </c>
      <c r="I392" s="19" t="str">
        <f>+IFERROR(+Tabella24[[#This Row],[IMPORTO VERSATO]]/SUMIF(DATI!$B:$B,Tabella24[[#This Row],[Cartella2]],DATI!$M:$M)*SUMIF(DATI!$B:$B,Tabella24[[#This Row],[Cartella2]],DATI!$G:$G),"")</f>
        <v/>
      </c>
      <c r="J392" s="19" t="str">
        <f>+IFERROR(+Tabella24[[#This Row],[IMPORTO VERSATO]]/SUMIF(DATI!$B:$B,Tabella24[[#This Row],[Cartella2]],DATI!$M:$M)*SUMIF(DATI!$B:$B,Tabella24[[#This Row],[Cartella2]],DATI!$H:$H),"")</f>
        <v/>
      </c>
      <c r="K392" s="19" t="str">
        <f>+IFERROR(+Tabella24[[#This Row],[IMPORTO VERSATO]]/SUMIF(DATI!$B:$B,Tabella24[[#This Row],[Cartella2]],DATI!$M:$M)*SUMIF(DATI!$B:$B,Tabella24[[#This Row],[Cartella2]],DATI!$I:$I),"")</f>
        <v/>
      </c>
      <c r="L392" s="19" t="str">
        <f>+IFERROR(+Tabella24[[#This Row],[IMPORTO VERSATO]]/SUMIF(DATI!$B:$B,Tabella24[[#This Row],[Cartella2]],DATI!$M:$M)*SUMIF(DATI!$B:$B,Tabella24[[#This Row],[Cartella2]],DATI!$J:$J),"")</f>
        <v/>
      </c>
      <c r="M392" s="14" t="str">
        <f>+IFERROR(+Tabella24[[#This Row],[IMPORTO VERSATO]]/SUMIF(DATI!$B:$B,Tabella24[[#This Row],[Cartella2]],DATI!$M:$M)*SUMIF(DATI!$B:$B,Tabella24[[#This Row],[Cartella2]],DATI!$L:$L),"")</f>
        <v/>
      </c>
      <c r="N392" s="6" t="str">
        <f>+IF(COUNTIF($C$17:C392,Tabella24[[#This Row],[Cartella2]])=1,"X","")</f>
        <v/>
      </c>
      <c r="O392" s="14" t="str">
        <f>+IFERROR(+Tabella24[[#This Row],[IMPORTO VERSATO]]/SUMIF(DATI!$B:$B,Tabella24[[#This Row],[Cartella2]],DATI!$M:$M)*SUMIF(DATI!$B:$B,Tabella24[[#This Row],[Cartella2]],DATI!$K:$K),"")</f>
        <v/>
      </c>
    </row>
    <row r="393" spans="2:15" x14ac:dyDescent="0.45">
      <c r="B393" s="27"/>
      <c r="C393" s="140" t="e">
        <f>+IF(Tabella24[[#This Row],[INS CARTELLA]]="",C392,+VLOOKUP(Tabella24[[#This Row],[INS CARTELLA]],Tabella1[[NUMERO CARTELLA]:[IMPOSTE]],1,0))</f>
        <v>#N/A</v>
      </c>
      <c r="D393" s="1"/>
      <c r="E393" s="15"/>
      <c r="F393" s="16"/>
      <c r="G393" s="14" t="str">
        <f>+IFERROR(+Tabella24[[#This Row],[IMPORTO VERSATO]]/SUMIF(DATI!B:B,Tabella24[[#This Row],[Cartella2]],DATI!M:M)*SUMIF(DATI!B:B,Tabella24[[#This Row],[Cartella2]],DATI!E:E),"")</f>
        <v/>
      </c>
      <c r="H393" s="14" t="str">
        <f>+IFERROR(+Tabella24[[#This Row],[IMPORTO VERSATO]]/SUMIF(DATI!$B:$B,Tabella24[[#This Row],[Cartella2]],DATI!$M:$M)*SUMIF(DATI!$B:$B,Tabella24[[#This Row],[Cartella2]],DATI!$F:$F),"")</f>
        <v/>
      </c>
      <c r="I393" s="19" t="str">
        <f>+IFERROR(+Tabella24[[#This Row],[IMPORTO VERSATO]]/SUMIF(DATI!$B:$B,Tabella24[[#This Row],[Cartella2]],DATI!$M:$M)*SUMIF(DATI!$B:$B,Tabella24[[#This Row],[Cartella2]],DATI!$G:$G),"")</f>
        <v/>
      </c>
      <c r="J393" s="19" t="str">
        <f>+IFERROR(+Tabella24[[#This Row],[IMPORTO VERSATO]]/SUMIF(DATI!$B:$B,Tabella24[[#This Row],[Cartella2]],DATI!$M:$M)*SUMIF(DATI!$B:$B,Tabella24[[#This Row],[Cartella2]],DATI!$H:$H),"")</f>
        <v/>
      </c>
      <c r="K393" s="19" t="str">
        <f>+IFERROR(+Tabella24[[#This Row],[IMPORTO VERSATO]]/SUMIF(DATI!$B:$B,Tabella24[[#This Row],[Cartella2]],DATI!$M:$M)*SUMIF(DATI!$B:$B,Tabella24[[#This Row],[Cartella2]],DATI!$I:$I),"")</f>
        <v/>
      </c>
      <c r="L393" s="19" t="str">
        <f>+IFERROR(+Tabella24[[#This Row],[IMPORTO VERSATO]]/SUMIF(DATI!$B:$B,Tabella24[[#This Row],[Cartella2]],DATI!$M:$M)*SUMIF(DATI!$B:$B,Tabella24[[#This Row],[Cartella2]],DATI!$J:$J),"")</f>
        <v/>
      </c>
      <c r="M393" s="14" t="str">
        <f>+IFERROR(+Tabella24[[#This Row],[IMPORTO VERSATO]]/SUMIF(DATI!$B:$B,Tabella24[[#This Row],[Cartella2]],DATI!$M:$M)*SUMIF(DATI!$B:$B,Tabella24[[#This Row],[Cartella2]],DATI!$L:$L),"")</f>
        <v/>
      </c>
      <c r="N393" s="6" t="str">
        <f>+IF(COUNTIF($C$17:C393,Tabella24[[#This Row],[Cartella2]])=1,"X","")</f>
        <v/>
      </c>
      <c r="O393" s="14" t="str">
        <f>+IFERROR(+Tabella24[[#This Row],[IMPORTO VERSATO]]/SUMIF(DATI!$B:$B,Tabella24[[#This Row],[Cartella2]],DATI!$M:$M)*SUMIF(DATI!$B:$B,Tabella24[[#This Row],[Cartella2]],DATI!$K:$K),"")</f>
        <v/>
      </c>
    </row>
    <row r="394" spans="2:15" x14ac:dyDescent="0.45">
      <c r="B394" s="27"/>
      <c r="C394" s="140" t="e">
        <f>+IF(Tabella24[[#This Row],[INS CARTELLA]]="",C393,+VLOOKUP(Tabella24[[#This Row],[INS CARTELLA]],Tabella1[[NUMERO CARTELLA]:[IMPOSTE]],1,0))</f>
        <v>#N/A</v>
      </c>
      <c r="D394" s="1"/>
      <c r="E394" s="15"/>
      <c r="F394" s="16"/>
      <c r="G394" s="14" t="str">
        <f>+IFERROR(+Tabella24[[#This Row],[IMPORTO VERSATO]]/SUMIF(DATI!B:B,Tabella24[[#This Row],[Cartella2]],DATI!M:M)*SUMIF(DATI!B:B,Tabella24[[#This Row],[Cartella2]],DATI!E:E),"")</f>
        <v/>
      </c>
      <c r="H394" s="14" t="str">
        <f>+IFERROR(+Tabella24[[#This Row],[IMPORTO VERSATO]]/SUMIF(DATI!$B:$B,Tabella24[[#This Row],[Cartella2]],DATI!$M:$M)*SUMIF(DATI!$B:$B,Tabella24[[#This Row],[Cartella2]],DATI!$F:$F),"")</f>
        <v/>
      </c>
      <c r="I394" s="19" t="str">
        <f>+IFERROR(+Tabella24[[#This Row],[IMPORTO VERSATO]]/SUMIF(DATI!$B:$B,Tabella24[[#This Row],[Cartella2]],DATI!$M:$M)*SUMIF(DATI!$B:$B,Tabella24[[#This Row],[Cartella2]],DATI!$G:$G),"")</f>
        <v/>
      </c>
      <c r="J394" s="19" t="str">
        <f>+IFERROR(+Tabella24[[#This Row],[IMPORTO VERSATO]]/SUMIF(DATI!$B:$B,Tabella24[[#This Row],[Cartella2]],DATI!$M:$M)*SUMIF(DATI!$B:$B,Tabella24[[#This Row],[Cartella2]],DATI!$H:$H),"")</f>
        <v/>
      </c>
      <c r="K394" s="19" t="str">
        <f>+IFERROR(+Tabella24[[#This Row],[IMPORTO VERSATO]]/SUMIF(DATI!$B:$B,Tabella24[[#This Row],[Cartella2]],DATI!$M:$M)*SUMIF(DATI!$B:$B,Tabella24[[#This Row],[Cartella2]],DATI!$I:$I),"")</f>
        <v/>
      </c>
      <c r="L394" s="19" t="str">
        <f>+IFERROR(+Tabella24[[#This Row],[IMPORTO VERSATO]]/SUMIF(DATI!$B:$B,Tabella24[[#This Row],[Cartella2]],DATI!$M:$M)*SUMIF(DATI!$B:$B,Tabella24[[#This Row],[Cartella2]],DATI!$J:$J),"")</f>
        <v/>
      </c>
      <c r="M394" s="14" t="str">
        <f>+IFERROR(+Tabella24[[#This Row],[IMPORTO VERSATO]]/SUMIF(DATI!$B:$B,Tabella24[[#This Row],[Cartella2]],DATI!$M:$M)*SUMIF(DATI!$B:$B,Tabella24[[#This Row],[Cartella2]],DATI!$L:$L),"")</f>
        <v/>
      </c>
      <c r="N394" s="6" t="str">
        <f>+IF(COUNTIF($C$17:C394,Tabella24[[#This Row],[Cartella2]])=1,"X","")</f>
        <v/>
      </c>
      <c r="O394" s="14" t="str">
        <f>+IFERROR(+Tabella24[[#This Row],[IMPORTO VERSATO]]/SUMIF(DATI!$B:$B,Tabella24[[#This Row],[Cartella2]],DATI!$M:$M)*SUMIF(DATI!$B:$B,Tabella24[[#This Row],[Cartella2]],DATI!$K:$K),"")</f>
        <v/>
      </c>
    </row>
    <row r="395" spans="2:15" x14ac:dyDescent="0.45">
      <c r="B395" s="27"/>
      <c r="C395" s="140" t="e">
        <f>+IF(Tabella24[[#This Row],[INS CARTELLA]]="",C394,+VLOOKUP(Tabella24[[#This Row],[INS CARTELLA]],Tabella1[[NUMERO CARTELLA]:[IMPOSTE]],1,0))</f>
        <v>#N/A</v>
      </c>
      <c r="D395" s="1"/>
      <c r="E395" s="15"/>
      <c r="F395" s="16"/>
      <c r="G395" s="14" t="str">
        <f>+IFERROR(+Tabella24[[#This Row],[IMPORTO VERSATO]]/SUMIF(DATI!B:B,Tabella24[[#This Row],[Cartella2]],DATI!M:M)*SUMIF(DATI!B:B,Tabella24[[#This Row],[Cartella2]],DATI!E:E),"")</f>
        <v/>
      </c>
      <c r="H395" s="14" t="str">
        <f>+IFERROR(+Tabella24[[#This Row],[IMPORTO VERSATO]]/SUMIF(DATI!$B:$B,Tabella24[[#This Row],[Cartella2]],DATI!$M:$M)*SUMIF(DATI!$B:$B,Tabella24[[#This Row],[Cartella2]],DATI!$F:$F),"")</f>
        <v/>
      </c>
      <c r="I395" s="19" t="str">
        <f>+IFERROR(+Tabella24[[#This Row],[IMPORTO VERSATO]]/SUMIF(DATI!$B:$B,Tabella24[[#This Row],[Cartella2]],DATI!$M:$M)*SUMIF(DATI!$B:$B,Tabella24[[#This Row],[Cartella2]],DATI!$G:$G),"")</f>
        <v/>
      </c>
      <c r="J395" s="19" t="str">
        <f>+IFERROR(+Tabella24[[#This Row],[IMPORTO VERSATO]]/SUMIF(DATI!$B:$B,Tabella24[[#This Row],[Cartella2]],DATI!$M:$M)*SUMIF(DATI!$B:$B,Tabella24[[#This Row],[Cartella2]],DATI!$H:$H),"")</f>
        <v/>
      </c>
      <c r="K395" s="19" t="str">
        <f>+IFERROR(+Tabella24[[#This Row],[IMPORTO VERSATO]]/SUMIF(DATI!$B:$B,Tabella24[[#This Row],[Cartella2]],DATI!$M:$M)*SUMIF(DATI!$B:$B,Tabella24[[#This Row],[Cartella2]],DATI!$I:$I),"")</f>
        <v/>
      </c>
      <c r="L395" s="19" t="str">
        <f>+IFERROR(+Tabella24[[#This Row],[IMPORTO VERSATO]]/SUMIF(DATI!$B:$B,Tabella24[[#This Row],[Cartella2]],DATI!$M:$M)*SUMIF(DATI!$B:$B,Tabella24[[#This Row],[Cartella2]],DATI!$J:$J),"")</f>
        <v/>
      </c>
      <c r="M395" s="14" t="str">
        <f>+IFERROR(+Tabella24[[#This Row],[IMPORTO VERSATO]]/SUMIF(DATI!$B:$B,Tabella24[[#This Row],[Cartella2]],DATI!$M:$M)*SUMIF(DATI!$B:$B,Tabella24[[#This Row],[Cartella2]],DATI!$L:$L),"")</f>
        <v/>
      </c>
      <c r="N395" s="6" t="str">
        <f>+IF(COUNTIF($C$17:C395,Tabella24[[#This Row],[Cartella2]])=1,"X","")</f>
        <v/>
      </c>
      <c r="O395" s="14" t="str">
        <f>+IFERROR(+Tabella24[[#This Row],[IMPORTO VERSATO]]/SUMIF(DATI!$B:$B,Tabella24[[#This Row],[Cartella2]],DATI!$M:$M)*SUMIF(DATI!$B:$B,Tabella24[[#This Row],[Cartella2]],DATI!$K:$K),"")</f>
        <v/>
      </c>
    </row>
    <row r="396" spans="2:15" x14ac:dyDescent="0.45">
      <c r="B396" s="27"/>
      <c r="C396" s="140" t="e">
        <f>+IF(Tabella24[[#This Row],[INS CARTELLA]]="",C395,+VLOOKUP(Tabella24[[#This Row],[INS CARTELLA]],Tabella1[[NUMERO CARTELLA]:[IMPOSTE]],1,0))</f>
        <v>#N/A</v>
      </c>
      <c r="D396" s="1"/>
      <c r="E396" s="15"/>
      <c r="F396" s="16"/>
      <c r="G396" s="14" t="str">
        <f>+IFERROR(+Tabella24[[#This Row],[IMPORTO VERSATO]]/SUMIF(DATI!B:B,Tabella24[[#This Row],[Cartella2]],DATI!M:M)*SUMIF(DATI!B:B,Tabella24[[#This Row],[Cartella2]],DATI!E:E),"")</f>
        <v/>
      </c>
      <c r="H396" s="14" t="str">
        <f>+IFERROR(+Tabella24[[#This Row],[IMPORTO VERSATO]]/SUMIF(DATI!$B:$B,Tabella24[[#This Row],[Cartella2]],DATI!$M:$M)*SUMIF(DATI!$B:$B,Tabella24[[#This Row],[Cartella2]],DATI!$F:$F),"")</f>
        <v/>
      </c>
      <c r="I396" s="19" t="str">
        <f>+IFERROR(+Tabella24[[#This Row],[IMPORTO VERSATO]]/SUMIF(DATI!$B:$B,Tabella24[[#This Row],[Cartella2]],DATI!$M:$M)*SUMIF(DATI!$B:$B,Tabella24[[#This Row],[Cartella2]],DATI!$G:$G),"")</f>
        <v/>
      </c>
      <c r="J396" s="19" t="str">
        <f>+IFERROR(+Tabella24[[#This Row],[IMPORTO VERSATO]]/SUMIF(DATI!$B:$B,Tabella24[[#This Row],[Cartella2]],DATI!$M:$M)*SUMIF(DATI!$B:$B,Tabella24[[#This Row],[Cartella2]],DATI!$H:$H),"")</f>
        <v/>
      </c>
      <c r="K396" s="19" t="str">
        <f>+IFERROR(+Tabella24[[#This Row],[IMPORTO VERSATO]]/SUMIF(DATI!$B:$B,Tabella24[[#This Row],[Cartella2]],DATI!$M:$M)*SUMIF(DATI!$B:$B,Tabella24[[#This Row],[Cartella2]],DATI!$I:$I),"")</f>
        <v/>
      </c>
      <c r="L396" s="19" t="str">
        <f>+IFERROR(+Tabella24[[#This Row],[IMPORTO VERSATO]]/SUMIF(DATI!$B:$B,Tabella24[[#This Row],[Cartella2]],DATI!$M:$M)*SUMIF(DATI!$B:$B,Tabella24[[#This Row],[Cartella2]],DATI!$J:$J),"")</f>
        <v/>
      </c>
      <c r="M396" s="14" t="str">
        <f>+IFERROR(+Tabella24[[#This Row],[IMPORTO VERSATO]]/SUMIF(DATI!$B:$B,Tabella24[[#This Row],[Cartella2]],DATI!$M:$M)*SUMIF(DATI!$B:$B,Tabella24[[#This Row],[Cartella2]],DATI!$L:$L),"")</f>
        <v/>
      </c>
      <c r="N396" s="6" t="str">
        <f>+IF(COUNTIF($C$17:C396,Tabella24[[#This Row],[Cartella2]])=1,"X","")</f>
        <v/>
      </c>
      <c r="O396" s="14" t="str">
        <f>+IFERROR(+Tabella24[[#This Row],[IMPORTO VERSATO]]/SUMIF(DATI!$B:$B,Tabella24[[#This Row],[Cartella2]],DATI!$M:$M)*SUMIF(DATI!$B:$B,Tabella24[[#This Row],[Cartella2]],DATI!$K:$K),"")</f>
        <v/>
      </c>
    </row>
    <row r="397" spans="2:15" x14ac:dyDescent="0.45">
      <c r="B397" s="27"/>
      <c r="C397" s="140" t="e">
        <f>+IF(Tabella24[[#This Row],[INS CARTELLA]]="",C396,+VLOOKUP(Tabella24[[#This Row],[INS CARTELLA]],Tabella1[[NUMERO CARTELLA]:[IMPOSTE]],1,0))</f>
        <v>#N/A</v>
      </c>
      <c r="D397" s="1"/>
      <c r="E397" s="15"/>
      <c r="F397" s="16"/>
      <c r="G397" s="14" t="str">
        <f>+IFERROR(+Tabella24[[#This Row],[IMPORTO VERSATO]]/SUMIF(DATI!B:B,Tabella24[[#This Row],[Cartella2]],DATI!M:M)*SUMIF(DATI!B:B,Tabella24[[#This Row],[Cartella2]],DATI!E:E),"")</f>
        <v/>
      </c>
      <c r="H397" s="14" t="str">
        <f>+IFERROR(+Tabella24[[#This Row],[IMPORTO VERSATO]]/SUMIF(DATI!$B:$B,Tabella24[[#This Row],[Cartella2]],DATI!$M:$M)*SUMIF(DATI!$B:$B,Tabella24[[#This Row],[Cartella2]],DATI!$F:$F),"")</f>
        <v/>
      </c>
      <c r="I397" s="19" t="str">
        <f>+IFERROR(+Tabella24[[#This Row],[IMPORTO VERSATO]]/SUMIF(DATI!$B:$B,Tabella24[[#This Row],[Cartella2]],DATI!$M:$M)*SUMIF(DATI!$B:$B,Tabella24[[#This Row],[Cartella2]],DATI!$G:$G),"")</f>
        <v/>
      </c>
      <c r="J397" s="19" t="str">
        <f>+IFERROR(+Tabella24[[#This Row],[IMPORTO VERSATO]]/SUMIF(DATI!$B:$B,Tabella24[[#This Row],[Cartella2]],DATI!$M:$M)*SUMIF(DATI!$B:$B,Tabella24[[#This Row],[Cartella2]],DATI!$H:$H),"")</f>
        <v/>
      </c>
      <c r="K397" s="19" t="str">
        <f>+IFERROR(+Tabella24[[#This Row],[IMPORTO VERSATO]]/SUMIF(DATI!$B:$B,Tabella24[[#This Row],[Cartella2]],DATI!$M:$M)*SUMIF(DATI!$B:$B,Tabella24[[#This Row],[Cartella2]],DATI!$I:$I),"")</f>
        <v/>
      </c>
      <c r="L397" s="19" t="str">
        <f>+IFERROR(+Tabella24[[#This Row],[IMPORTO VERSATO]]/SUMIF(DATI!$B:$B,Tabella24[[#This Row],[Cartella2]],DATI!$M:$M)*SUMIF(DATI!$B:$B,Tabella24[[#This Row],[Cartella2]],DATI!$J:$J),"")</f>
        <v/>
      </c>
      <c r="M397" s="14" t="str">
        <f>+IFERROR(+Tabella24[[#This Row],[IMPORTO VERSATO]]/SUMIF(DATI!$B:$B,Tabella24[[#This Row],[Cartella2]],DATI!$M:$M)*SUMIF(DATI!$B:$B,Tabella24[[#This Row],[Cartella2]],DATI!$L:$L),"")</f>
        <v/>
      </c>
      <c r="N397" s="6" t="str">
        <f>+IF(COUNTIF($C$17:C397,Tabella24[[#This Row],[Cartella2]])=1,"X","")</f>
        <v/>
      </c>
      <c r="O397" s="14" t="str">
        <f>+IFERROR(+Tabella24[[#This Row],[IMPORTO VERSATO]]/SUMIF(DATI!$B:$B,Tabella24[[#This Row],[Cartella2]],DATI!$M:$M)*SUMIF(DATI!$B:$B,Tabella24[[#This Row],[Cartella2]],DATI!$K:$K),"")</f>
        <v/>
      </c>
    </row>
    <row r="398" spans="2:15" x14ac:dyDescent="0.45">
      <c r="B398" s="27"/>
      <c r="C398" s="140" t="e">
        <f>+IF(Tabella24[[#This Row],[INS CARTELLA]]="",C397,+VLOOKUP(Tabella24[[#This Row],[INS CARTELLA]],Tabella1[[NUMERO CARTELLA]:[IMPOSTE]],1,0))</f>
        <v>#N/A</v>
      </c>
      <c r="D398" s="1"/>
      <c r="E398" s="15"/>
      <c r="F398" s="16"/>
      <c r="G398" s="14" t="str">
        <f>+IFERROR(+Tabella24[[#This Row],[IMPORTO VERSATO]]/SUMIF(DATI!B:B,Tabella24[[#This Row],[Cartella2]],DATI!M:M)*SUMIF(DATI!B:B,Tabella24[[#This Row],[Cartella2]],DATI!E:E),"")</f>
        <v/>
      </c>
      <c r="H398" s="14" t="str">
        <f>+IFERROR(+Tabella24[[#This Row],[IMPORTO VERSATO]]/SUMIF(DATI!$B:$B,Tabella24[[#This Row],[Cartella2]],DATI!$M:$M)*SUMIF(DATI!$B:$B,Tabella24[[#This Row],[Cartella2]],DATI!$F:$F),"")</f>
        <v/>
      </c>
      <c r="I398" s="19" t="str">
        <f>+IFERROR(+Tabella24[[#This Row],[IMPORTO VERSATO]]/SUMIF(DATI!$B:$B,Tabella24[[#This Row],[Cartella2]],DATI!$M:$M)*SUMIF(DATI!$B:$B,Tabella24[[#This Row],[Cartella2]],DATI!$G:$G),"")</f>
        <v/>
      </c>
      <c r="J398" s="19" t="str">
        <f>+IFERROR(+Tabella24[[#This Row],[IMPORTO VERSATO]]/SUMIF(DATI!$B:$B,Tabella24[[#This Row],[Cartella2]],DATI!$M:$M)*SUMIF(DATI!$B:$B,Tabella24[[#This Row],[Cartella2]],DATI!$H:$H),"")</f>
        <v/>
      </c>
      <c r="K398" s="19" t="str">
        <f>+IFERROR(+Tabella24[[#This Row],[IMPORTO VERSATO]]/SUMIF(DATI!$B:$B,Tabella24[[#This Row],[Cartella2]],DATI!$M:$M)*SUMIF(DATI!$B:$B,Tabella24[[#This Row],[Cartella2]],DATI!$I:$I),"")</f>
        <v/>
      </c>
      <c r="L398" s="19" t="str">
        <f>+IFERROR(+Tabella24[[#This Row],[IMPORTO VERSATO]]/SUMIF(DATI!$B:$B,Tabella24[[#This Row],[Cartella2]],DATI!$M:$M)*SUMIF(DATI!$B:$B,Tabella24[[#This Row],[Cartella2]],DATI!$J:$J),"")</f>
        <v/>
      </c>
      <c r="M398" s="14" t="str">
        <f>+IFERROR(+Tabella24[[#This Row],[IMPORTO VERSATO]]/SUMIF(DATI!$B:$B,Tabella24[[#This Row],[Cartella2]],DATI!$M:$M)*SUMIF(DATI!$B:$B,Tabella24[[#This Row],[Cartella2]],DATI!$L:$L),"")</f>
        <v/>
      </c>
      <c r="N398" s="6" t="str">
        <f>+IF(COUNTIF($C$17:C398,Tabella24[[#This Row],[Cartella2]])=1,"X","")</f>
        <v/>
      </c>
      <c r="O398" s="14" t="str">
        <f>+IFERROR(+Tabella24[[#This Row],[IMPORTO VERSATO]]/SUMIF(DATI!$B:$B,Tabella24[[#This Row],[Cartella2]],DATI!$M:$M)*SUMIF(DATI!$B:$B,Tabella24[[#This Row],[Cartella2]],DATI!$K:$K),"")</f>
        <v/>
      </c>
    </row>
    <row r="399" spans="2:15" x14ac:dyDescent="0.45">
      <c r="B399" s="27"/>
      <c r="C399" s="140" t="e">
        <f>+IF(Tabella24[[#This Row],[INS CARTELLA]]="",C398,+VLOOKUP(Tabella24[[#This Row],[INS CARTELLA]],Tabella1[[NUMERO CARTELLA]:[IMPOSTE]],1,0))</f>
        <v>#N/A</v>
      </c>
      <c r="D399" s="1"/>
      <c r="E399" s="15"/>
      <c r="F399" s="16"/>
      <c r="G399" s="14" t="str">
        <f>+IFERROR(+Tabella24[[#This Row],[IMPORTO VERSATO]]/SUMIF(DATI!B:B,Tabella24[[#This Row],[Cartella2]],DATI!M:M)*SUMIF(DATI!B:B,Tabella24[[#This Row],[Cartella2]],DATI!E:E),"")</f>
        <v/>
      </c>
      <c r="H399" s="14" t="str">
        <f>+IFERROR(+Tabella24[[#This Row],[IMPORTO VERSATO]]/SUMIF(DATI!$B:$B,Tabella24[[#This Row],[Cartella2]],DATI!$M:$M)*SUMIF(DATI!$B:$B,Tabella24[[#This Row],[Cartella2]],DATI!$F:$F),"")</f>
        <v/>
      </c>
      <c r="I399" s="19" t="str">
        <f>+IFERROR(+Tabella24[[#This Row],[IMPORTO VERSATO]]/SUMIF(DATI!$B:$B,Tabella24[[#This Row],[Cartella2]],DATI!$M:$M)*SUMIF(DATI!$B:$B,Tabella24[[#This Row],[Cartella2]],DATI!$G:$G),"")</f>
        <v/>
      </c>
      <c r="J399" s="19" t="str">
        <f>+IFERROR(+Tabella24[[#This Row],[IMPORTO VERSATO]]/SUMIF(DATI!$B:$B,Tabella24[[#This Row],[Cartella2]],DATI!$M:$M)*SUMIF(DATI!$B:$B,Tabella24[[#This Row],[Cartella2]],DATI!$H:$H),"")</f>
        <v/>
      </c>
      <c r="K399" s="19" t="str">
        <f>+IFERROR(+Tabella24[[#This Row],[IMPORTO VERSATO]]/SUMIF(DATI!$B:$B,Tabella24[[#This Row],[Cartella2]],DATI!$M:$M)*SUMIF(DATI!$B:$B,Tabella24[[#This Row],[Cartella2]],DATI!$I:$I),"")</f>
        <v/>
      </c>
      <c r="L399" s="19" t="str">
        <f>+IFERROR(+Tabella24[[#This Row],[IMPORTO VERSATO]]/SUMIF(DATI!$B:$B,Tabella24[[#This Row],[Cartella2]],DATI!$M:$M)*SUMIF(DATI!$B:$B,Tabella24[[#This Row],[Cartella2]],DATI!$J:$J),"")</f>
        <v/>
      </c>
      <c r="M399" s="14" t="str">
        <f>+IFERROR(+Tabella24[[#This Row],[IMPORTO VERSATO]]/SUMIF(DATI!$B:$B,Tabella24[[#This Row],[Cartella2]],DATI!$M:$M)*SUMIF(DATI!$B:$B,Tabella24[[#This Row],[Cartella2]],DATI!$L:$L),"")</f>
        <v/>
      </c>
      <c r="N399" s="6" t="str">
        <f>+IF(COUNTIF($C$17:C399,Tabella24[[#This Row],[Cartella2]])=1,"X","")</f>
        <v/>
      </c>
      <c r="O399" s="14" t="str">
        <f>+IFERROR(+Tabella24[[#This Row],[IMPORTO VERSATO]]/SUMIF(DATI!$B:$B,Tabella24[[#This Row],[Cartella2]],DATI!$M:$M)*SUMIF(DATI!$B:$B,Tabella24[[#This Row],[Cartella2]],DATI!$K:$K),"")</f>
        <v/>
      </c>
    </row>
    <row r="400" spans="2:15" x14ac:dyDescent="0.45">
      <c r="B400" s="27"/>
      <c r="C400" s="140" t="e">
        <f>+IF(Tabella24[[#This Row],[INS CARTELLA]]="",C399,+VLOOKUP(Tabella24[[#This Row],[INS CARTELLA]],Tabella1[[NUMERO CARTELLA]:[IMPOSTE]],1,0))</f>
        <v>#N/A</v>
      </c>
      <c r="D400" s="1"/>
      <c r="E400" s="15"/>
      <c r="F400" s="16"/>
      <c r="G400" s="14" t="str">
        <f>+IFERROR(+Tabella24[[#This Row],[IMPORTO VERSATO]]/SUMIF(DATI!B:B,Tabella24[[#This Row],[Cartella2]],DATI!M:M)*SUMIF(DATI!B:B,Tabella24[[#This Row],[Cartella2]],DATI!E:E),"")</f>
        <v/>
      </c>
      <c r="H400" s="14" t="str">
        <f>+IFERROR(+Tabella24[[#This Row],[IMPORTO VERSATO]]/SUMIF(DATI!$B:$B,Tabella24[[#This Row],[Cartella2]],DATI!$M:$M)*SUMIF(DATI!$B:$B,Tabella24[[#This Row],[Cartella2]],DATI!$F:$F),"")</f>
        <v/>
      </c>
      <c r="I400" s="19" t="str">
        <f>+IFERROR(+Tabella24[[#This Row],[IMPORTO VERSATO]]/SUMIF(DATI!$B:$B,Tabella24[[#This Row],[Cartella2]],DATI!$M:$M)*SUMIF(DATI!$B:$B,Tabella24[[#This Row],[Cartella2]],DATI!$G:$G),"")</f>
        <v/>
      </c>
      <c r="J400" s="19" t="str">
        <f>+IFERROR(+Tabella24[[#This Row],[IMPORTO VERSATO]]/SUMIF(DATI!$B:$B,Tabella24[[#This Row],[Cartella2]],DATI!$M:$M)*SUMIF(DATI!$B:$B,Tabella24[[#This Row],[Cartella2]],DATI!$H:$H),"")</f>
        <v/>
      </c>
      <c r="K400" s="19" t="str">
        <f>+IFERROR(+Tabella24[[#This Row],[IMPORTO VERSATO]]/SUMIF(DATI!$B:$B,Tabella24[[#This Row],[Cartella2]],DATI!$M:$M)*SUMIF(DATI!$B:$B,Tabella24[[#This Row],[Cartella2]],DATI!$I:$I),"")</f>
        <v/>
      </c>
      <c r="L400" s="19" t="str">
        <f>+IFERROR(+Tabella24[[#This Row],[IMPORTO VERSATO]]/SUMIF(DATI!$B:$B,Tabella24[[#This Row],[Cartella2]],DATI!$M:$M)*SUMIF(DATI!$B:$B,Tabella24[[#This Row],[Cartella2]],DATI!$J:$J),"")</f>
        <v/>
      </c>
      <c r="M400" s="14" t="str">
        <f>+IFERROR(+Tabella24[[#This Row],[IMPORTO VERSATO]]/SUMIF(DATI!$B:$B,Tabella24[[#This Row],[Cartella2]],DATI!$M:$M)*SUMIF(DATI!$B:$B,Tabella24[[#This Row],[Cartella2]],DATI!$L:$L),"")</f>
        <v/>
      </c>
      <c r="N400" s="6" t="str">
        <f>+IF(COUNTIF($C$17:C400,Tabella24[[#This Row],[Cartella2]])=1,"X","")</f>
        <v/>
      </c>
      <c r="O400" s="14" t="str">
        <f>+IFERROR(+Tabella24[[#This Row],[IMPORTO VERSATO]]/SUMIF(DATI!$B:$B,Tabella24[[#This Row],[Cartella2]],DATI!$M:$M)*SUMIF(DATI!$B:$B,Tabella24[[#This Row],[Cartella2]],DATI!$K:$K),"")</f>
        <v/>
      </c>
    </row>
    <row r="401" spans="2:15" x14ac:dyDescent="0.45">
      <c r="B401" s="27"/>
      <c r="C401" s="140" t="e">
        <f>+IF(Tabella24[[#This Row],[INS CARTELLA]]="",C400,+VLOOKUP(Tabella24[[#This Row],[INS CARTELLA]],Tabella1[[NUMERO CARTELLA]:[IMPOSTE]],1,0))</f>
        <v>#N/A</v>
      </c>
      <c r="D401" s="1"/>
      <c r="E401" s="15"/>
      <c r="F401" s="16"/>
      <c r="G401" s="14" t="str">
        <f>+IFERROR(+Tabella24[[#This Row],[IMPORTO VERSATO]]/SUMIF(DATI!B:B,Tabella24[[#This Row],[Cartella2]],DATI!M:M)*SUMIF(DATI!B:B,Tabella24[[#This Row],[Cartella2]],DATI!E:E),"")</f>
        <v/>
      </c>
      <c r="H401" s="14" t="str">
        <f>+IFERROR(+Tabella24[[#This Row],[IMPORTO VERSATO]]/SUMIF(DATI!$B:$B,Tabella24[[#This Row],[Cartella2]],DATI!$M:$M)*SUMIF(DATI!$B:$B,Tabella24[[#This Row],[Cartella2]],DATI!$F:$F),"")</f>
        <v/>
      </c>
      <c r="I401" s="19" t="str">
        <f>+IFERROR(+Tabella24[[#This Row],[IMPORTO VERSATO]]/SUMIF(DATI!$B:$B,Tabella24[[#This Row],[Cartella2]],DATI!$M:$M)*SUMIF(DATI!$B:$B,Tabella24[[#This Row],[Cartella2]],DATI!$G:$G),"")</f>
        <v/>
      </c>
      <c r="J401" s="19" t="str">
        <f>+IFERROR(+Tabella24[[#This Row],[IMPORTO VERSATO]]/SUMIF(DATI!$B:$B,Tabella24[[#This Row],[Cartella2]],DATI!$M:$M)*SUMIF(DATI!$B:$B,Tabella24[[#This Row],[Cartella2]],DATI!$H:$H),"")</f>
        <v/>
      </c>
      <c r="K401" s="19" t="str">
        <f>+IFERROR(+Tabella24[[#This Row],[IMPORTO VERSATO]]/SUMIF(DATI!$B:$B,Tabella24[[#This Row],[Cartella2]],DATI!$M:$M)*SUMIF(DATI!$B:$B,Tabella24[[#This Row],[Cartella2]],DATI!$I:$I),"")</f>
        <v/>
      </c>
      <c r="L401" s="19" t="str">
        <f>+IFERROR(+Tabella24[[#This Row],[IMPORTO VERSATO]]/SUMIF(DATI!$B:$B,Tabella24[[#This Row],[Cartella2]],DATI!$M:$M)*SUMIF(DATI!$B:$B,Tabella24[[#This Row],[Cartella2]],DATI!$J:$J),"")</f>
        <v/>
      </c>
      <c r="M401" s="14" t="str">
        <f>+IFERROR(+Tabella24[[#This Row],[IMPORTO VERSATO]]/SUMIF(DATI!$B:$B,Tabella24[[#This Row],[Cartella2]],DATI!$M:$M)*SUMIF(DATI!$B:$B,Tabella24[[#This Row],[Cartella2]],DATI!$L:$L),"")</f>
        <v/>
      </c>
      <c r="N401" s="6" t="str">
        <f>+IF(COUNTIF($C$17:C401,Tabella24[[#This Row],[Cartella2]])=1,"X","")</f>
        <v/>
      </c>
      <c r="O401" s="14" t="str">
        <f>+IFERROR(+Tabella24[[#This Row],[IMPORTO VERSATO]]/SUMIF(DATI!$B:$B,Tabella24[[#This Row],[Cartella2]],DATI!$M:$M)*SUMIF(DATI!$B:$B,Tabella24[[#This Row],[Cartella2]],DATI!$K:$K),"")</f>
        <v/>
      </c>
    </row>
    <row r="402" spans="2:15" x14ac:dyDescent="0.45">
      <c r="B402" s="27"/>
      <c r="C402" s="140" t="e">
        <f>+IF(Tabella24[[#This Row],[INS CARTELLA]]="",C401,+VLOOKUP(Tabella24[[#This Row],[INS CARTELLA]],Tabella1[[NUMERO CARTELLA]:[IMPOSTE]],1,0))</f>
        <v>#N/A</v>
      </c>
      <c r="D402" s="1"/>
      <c r="E402" s="15"/>
      <c r="F402" s="16"/>
      <c r="G402" s="14" t="str">
        <f>+IFERROR(+Tabella24[[#This Row],[IMPORTO VERSATO]]/SUMIF(DATI!B:B,Tabella24[[#This Row],[Cartella2]],DATI!M:M)*SUMIF(DATI!B:B,Tabella24[[#This Row],[Cartella2]],DATI!E:E),"")</f>
        <v/>
      </c>
      <c r="H402" s="14" t="str">
        <f>+IFERROR(+Tabella24[[#This Row],[IMPORTO VERSATO]]/SUMIF(DATI!$B:$B,Tabella24[[#This Row],[Cartella2]],DATI!$M:$M)*SUMIF(DATI!$B:$B,Tabella24[[#This Row],[Cartella2]],DATI!$F:$F),"")</f>
        <v/>
      </c>
      <c r="I402" s="19" t="str">
        <f>+IFERROR(+Tabella24[[#This Row],[IMPORTO VERSATO]]/SUMIF(DATI!$B:$B,Tabella24[[#This Row],[Cartella2]],DATI!$M:$M)*SUMIF(DATI!$B:$B,Tabella24[[#This Row],[Cartella2]],DATI!$G:$G),"")</f>
        <v/>
      </c>
      <c r="J402" s="19" t="str">
        <f>+IFERROR(+Tabella24[[#This Row],[IMPORTO VERSATO]]/SUMIF(DATI!$B:$B,Tabella24[[#This Row],[Cartella2]],DATI!$M:$M)*SUMIF(DATI!$B:$B,Tabella24[[#This Row],[Cartella2]],DATI!$H:$H),"")</f>
        <v/>
      </c>
      <c r="K402" s="19" t="str">
        <f>+IFERROR(+Tabella24[[#This Row],[IMPORTO VERSATO]]/SUMIF(DATI!$B:$B,Tabella24[[#This Row],[Cartella2]],DATI!$M:$M)*SUMIF(DATI!$B:$B,Tabella24[[#This Row],[Cartella2]],DATI!$I:$I),"")</f>
        <v/>
      </c>
      <c r="L402" s="19" t="str">
        <f>+IFERROR(+Tabella24[[#This Row],[IMPORTO VERSATO]]/SUMIF(DATI!$B:$B,Tabella24[[#This Row],[Cartella2]],DATI!$M:$M)*SUMIF(DATI!$B:$B,Tabella24[[#This Row],[Cartella2]],DATI!$J:$J),"")</f>
        <v/>
      </c>
      <c r="M402" s="14" t="str">
        <f>+IFERROR(+Tabella24[[#This Row],[IMPORTO VERSATO]]/SUMIF(DATI!$B:$B,Tabella24[[#This Row],[Cartella2]],DATI!$M:$M)*SUMIF(DATI!$B:$B,Tabella24[[#This Row],[Cartella2]],DATI!$L:$L),"")</f>
        <v/>
      </c>
      <c r="N402" s="6" t="str">
        <f>+IF(COUNTIF($C$17:C402,Tabella24[[#This Row],[Cartella2]])=1,"X","")</f>
        <v/>
      </c>
      <c r="O402" s="14" t="str">
        <f>+IFERROR(+Tabella24[[#This Row],[IMPORTO VERSATO]]/SUMIF(DATI!$B:$B,Tabella24[[#This Row],[Cartella2]],DATI!$M:$M)*SUMIF(DATI!$B:$B,Tabella24[[#This Row],[Cartella2]],DATI!$K:$K),"")</f>
        <v/>
      </c>
    </row>
    <row r="403" spans="2:15" x14ac:dyDescent="0.45">
      <c r="B403" s="27"/>
      <c r="C403" s="140" t="e">
        <f>+IF(Tabella24[[#This Row],[INS CARTELLA]]="",C402,+VLOOKUP(Tabella24[[#This Row],[INS CARTELLA]],Tabella1[[NUMERO CARTELLA]:[IMPOSTE]],1,0))</f>
        <v>#N/A</v>
      </c>
      <c r="D403" s="1"/>
      <c r="E403" s="15"/>
      <c r="F403" s="16"/>
      <c r="G403" s="14" t="str">
        <f>+IFERROR(+Tabella24[[#This Row],[IMPORTO VERSATO]]/SUMIF(DATI!B:B,Tabella24[[#This Row],[Cartella2]],DATI!M:M)*SUMIF(DATI!B:B,Tabella24[[#This Row],[Cartella2]],DATI!E:E),"")</f>
        <v/>
      </c>
      <c r="H403" s="14" t="str">
        <f>+IFERROR(+Tabella24[[#This Row],[IMPORTO VERSATO]]/SUMIF(DATI!$B:$B,Tabella24[[#This Row],[Cartella2]],DATI!$M:$M)*SUMIF(DATI!$B:$B,Tabella24[[#This Row],[Cartella2]],DATI!$F:$F),"")</f>
        <v/>
      </c>
      <c r="I403" s="19" t="str">
        <f>+IFERROR(+Tabella24[[#This Row],[IMPORTO VERSATO]]/SUMIF(DATI!$B:$B,Tabella24[[#This Row],[Cartella2]],DATI!$M:$M)*SUMIF(DATI!$B:$B,Tabella24[[#This Row],[Cartella2]],DATI!$G:$G),"")</f>
        <v/>
      </c>
      <c r="J403" s="19" t="str">
        <f>+IFERROR(+Tabella24[[#This Row],[IMPORTO VERSATO]]/SUMIF(DATI!$B:$B,Tabella24[[#This Row],[Cartella2]],DATI!$M:$M)*SUMIF(DATI!$B:$B,Tabella24[[#This Row],[Cartella2]],DATI!$H:$H),"")</f>
        <v/>
      </c>
      <c r="K403" s="19" t="str">
        <f>+IFERROR(+Tabella24[[#This Row],[IMPORTO VERSATO]]/SUMIF(DATI!$B:$B,Tabella24[[#This Row],[Cartella2]],DATI!$M:$M)*SUMIF(DATI!$B:$B,Tabella24[[#This Row],[Cartella2]],DATI!$I:$I),"")</f>
        <v/>
      </c>
      <c r="L403" s="19" t="str">
        <f>+IFERROR(+Tabella24[[#This Row],[IMPORTO VERSATO]]/SUMIF(DATI!$B:$B,Tabella24[[#This Row],[Cartella2]],DATI!$M:$M)*SUMIF(DATI!$B:$B,Tabella24[[#This Row],[Cartella2]],DATI!$J:$J),"")</f>
        <v/>
      </c>
      <c r="M403" s="14" t="str">
        <f>+IFERROR(+Tabella24[[#This Row],[IMPORTO VERSATO]]/SUMIF(DATI!$B:$B,Tabella24[[#This Row],[Cartella2]],DATI!$M:$M)*SUMIF(DATI!$B:$B,Tabella24[[#This Row],[Cartella2]],DATI!$L:$L),"")</f>
        <v/>
      </c>
      <c r="N403" s="6" t="str">
        <f>+IF(COUNTIF($C$17:C403,Tabella24[[#This Row],[Cartella2]])=1,"X","")</f>
        <v/>
      </c>
      <c r="O403" s="14" t="str">
        <f>+IFERROR(+Tabella24[[#This Row],[IMPORTO VERSATO]]/SUMIF(DATI!$B:$B,Tabella24[[#This Row],[Cartella2]],DATI!$M:$M)*SUMIF(DATI!$B:$B,Tabella24[[#This Row],[Cartella2]],DATI!$K:$K),"")</f>
        <v/>
      </c>
    </row>
    <row r="404" spans="2:15" x14ac:dyDescent="0.45">
      <c r="B404" s="27"/>
      <c r="C404" s="140" t="e">
        <f>+IF(Tabella24[[#This Row],[INS CARTELLA]]="",C403,+VLOOKUP(Tabella24[[#This Row],[INS CARTELLA]],Tabella1[[NUMERO CARTELLA]:[IMPOSTE]],1,0))</f>
        <v>#N/A</v>
      </c>
      <c r="D404" s="1"/>
      <c r="E404" s="15"/>
      <c r="F404" s="16"/>
      <c r="G404" s="14" t="str">
        <f>+IFERROR(+Tabella24[[#This Row],[IMPORTO VERSATO]]/SUMIF(DATI!B:B,Tabella24[[#This Row],[Cartella2]],DATI!M:M)*SUMIF(DATI!B:B,Tabella24[[#This Row],[Cartella2]],DATI!E:E),"")</f>
        <v/>
      </c>
      <c r="H404" s="14" t="str">
        <f>+IFERROR(+Tabella24[[#This Row],[IMPORTO VERSATO]]/SUMIF(DATI!$B:$B,Tabella24[[#This Row],[Cartella2]],DATI!$M:$M)*SUMIF(DATI!$B:$B,Tabella24[[#This Row],[Cartella2]],DATI!$F:$F),"")</f>
        <v/>
      </c>
      <c r="I404" s="19" t="str">
        <f>+IFERROR(+Tabella24[[#This Row],[IMPORTO VERSATO]]/SUMIF(DATI!$B:$B,Tabella24[[#This Row],[Cartella2]],DATI!$M:$M)*SUMIF(DATI!$B:$B,Tabella24[[#This Row],[Cartella2]],DATI!$G:$G),"")</f>
        <v/>
      </c>
      <c r="J404" s="19" t="str">
        <f>+IFERROR(+Tabella24[[#This Row],[IMPORTO VERSATO]]/SUMIF(DATI!$B:$B,Tabella24[[#This Row],[Cartella2]],DATI!$M:$M)*SUMIF(DATI!$B:$B,Tabella24[[#This Row],[Cartella2]],DATI!$H:$H),"")</f>
        <v/>
      </c>
      <c r="K404" s="19" t="str">
        <f>+IFERROR(+Tabella24[[#This Row],[IMPORTO VERSATO]]/SUMIF(DATI!$B:$B,Tabella24[[#This Row],[Cartella2]],DATI!$M:$M)*SUMIF(DATI!$B:$B,Tabella24[[#This Row],[Cartella2]],DATI!$I:$I),"")</f>
        <v/>
      </c>
      <c r="L404" s="19" t="str">
        <f>+IFERROR(+Tabella24[[#This Row],[IMPORTO VERSATO]]/SUMIF(DATI!$B:$B,Tabella24[[#This Row],[Cartella2]],DATI!$M:$M)*SUMIF(DATI!$B:$B,Tabella24[[#This Row],[Cartella2]],DATI!$J:$J),"")</f>
        <v/>
      </c>
      <c r="M404" s="14" t="str">
        <f>+IFERROR(+Tabella24[[#This Row],[IMPORTO VERSATO]]/SUMIF(DATI!$B:$B,Tabella24[[#This Row],[Cartella2]],DATI!$M:$M)*SUMIF(DATI!$B:$B,Tabella24[[#This Row],[Cartella2]],DATI!$L:$L),"")</f>
        <v/>
      </c>
      <c r="N404" s="6" t="str">
        <f>+IF(COUNTIF($C$17:C404,Tabella24[[#This Row],[Cartella2]])=1,"X","")</f>
        <v/>
      </c>
      <c r="O404" s="14" t="str">
        <f>+IFERROR(+Tabella24[[#This Row],[IMPORTO VERSATO]]/SUMIF(DATI!$B:$B,Tabella24[[#This Row],[Cartella2]],DATI!$M:$M)*SUMIF(DATI!$B:$B,Tabella24[[#This Row],[Cartella2]],DATI!$K:$K),"")</f>
        <v/>
      </c>
    </row>
    <row r="405" spans="2:15" x14ac:dyDescent="0.45">
      <c r="B405" s="27"/>
      <c r="C405" s="140" t="e">
        <f>+IF(Tabella24[[#This Row],[INS CARTELLA]]="",C404,+VLOOKUP(Tabella24[[#This Row],[INS CARTELLA]],Tabella1[[NUMERO CARTELLA]:[IMPOSTE]],1,0))</f>
        <v>#N/A</v>
      </c>
      <c r="D405" s="1"/>
      <c r="E405" s="15"/>
      <c r="F405" s="16"/>
      <c r="G405" s="14" t="str">
        <f>+IFERROR(+Tabella24[[#This Row],[IMPORTO VERSATO]]/SUMIF(DATI!B:B,Tabella24[[#This Row],[Cartella2]],DATI!M:M)*SUMIF(DATI!B:B,Tabella24[[#This Row],[Cartella2]],DATI!E:E),"")</f>
        <v/>
      </c>
      <c r="H405" s="14" t="str">
        <f>+IFERROR(+Tabella24[[#This Row],[IMPORTO VERSATO]]/SUMIF(DATI!$B:$B,Tabella24[[#This Row],[Cartella2]],DATI!$M:$M)*SUMIF(DATI!$B:$B,Tabella24[[#This Row],[Cartella2]],DATI!$F:$F),"")</f>
        <v/>
      </c>
      <c r="I405" s="19" t="str">
        <f>+IFERROR(+Tabella24[[#This Row],[IMPORTO VERSATO]]/SUMIF(DATI!$B:$B,Tabella24[[#This Row],[Cartella2]],DATI!$M:$M)*SUMIF(DATI!$B:$B,Tabella24[[#This Row],[Cartella2]],DATI!$G:$G),"")</f>
        <v/>
      </c>
      <c r="J405" s="19" t="str">
        <f>+IFERROR(+Tabella24[[#This Row],[IMPORTO VERSATO]]/SUMIF(DATI!$B:$B,Tabella24[[#This Row],[Cartella2]],DATI!$M:$M)*SUMIF(DATI!$B:$B,Tabella24[[#This Row],[Cartella2]],DATI!$H:$H),"")</f>
        <v/>
      </c>
      <c r="K405" s="19" t="str">
        <f>+IFERROR(+Tabella24[[#This Row],[IMPORTO VERSATO]]/SUMIF(DATI!$B:$B,Tabella24[[#This Row],[Cartella2]],DATI!$M:$M)*SUMIF(DATI!$B:$B,Tabella24[[#This Row],[Cartella2]],DATI!$I:$I),"")</f>
        <v/>
      </c>
      <c r="L405" s="19" t="str">
        <f>+IFERROR(+Tabella24[[#This Row],[IMPORTO VERSATO]]/SUMIF(DATI!$B:$B,Tabella24[[#This Row],[Cartella2]],DATI!$M:$M)*SUMIF(DATI!$B:$B,Tabella24[[#This Row],[Cartella2]],DATI!$J:$J),"")</f>
        <v/>
      </c>
      <c r="M405" s="14" t="str">
        <f>+IFERROR(+Tabella24[[#This Row],[IMPORTO VERSATO]]/SUMIF(DATI!$B:$B,Tabella24[[#This Row],[Cartella2]],DATI!$M:$M)*SUMIF(DATI!$B:$B,Tabella24[[#This Row],[Cartella2]],DATI!$L:$L),"")</f>
        <v/>
      </c>
      <c r="N405" s="6" t="str">
        <f>+IF(COUNTIF($C$17:C405,Tabella24[[#This Row],[Cartella2]])=1,"X","")</f>
        <v/>
      </c>
      <c r="O405" s="14" t="str">
        <f>+IFERROR(+Tabella24[[#This Row],[IMPORTO VERSATO]]/SUMIF(DATI!$B:$B,Tabella24[[#This Row],[Cartella2]],DATI!$M:$M)*SUMIF(DATI!$B:$B,Tabella24[[#This Row],[Cartella2]],DATI!$K:$K),"")</f>
        <v/>
      </c>
    </row>
    <row r="406" spans="2:15" x14ac:dyDescent="0.45">
      <c r="B406" s="27"/>
      <c r="C406" s="140" t="e">
        <f>+IF(Tabella24[[#This Row],[INS CARTELLA]]="",C405,+VLOOKUP(Tabella24[[#This Row],[INS CARTELLA]],Tabella1[[NUMERO CARTELLA]:[IMPOSTE]],1,0))</f>
        <v>#N/A</v>
      </c>
      <c r="D406" s="1"/>
      <c r="E406" s="15"/>
      <c r="F406" s="16"/>
      <c r="G406" s="14" t="str">
        <f>+IFERROR(+Tabella24[[#This Row],[IMPORTO VERSATO]]/SUMIF(DATI!B:B,Tabella24[[#This Row],[Cartella2]],DATI!M:M)*SUMIF(DATI!B:B,Tabella24[[#This Row],[Cartella2]],DATI!E:E),"")</f>
        <v/>
      </c>
      <c r="H406" s="14" t="str">
        <f>+IFERROR(+Tabella24[[#This Row],[IMPORTO VERSATO]]/SUMIF(DATI!$B:$B,Tabella24[[#This Row],[Cartella2]],DATI!$M:$M)*SUMIF(DATI!$B:$B,Tabella24[[#This Row],[Cartella2]],DATI!$F:$F),"")</f>
        <v/>
      </c>
      <c r="I406" s="19" t="str">
        <f>+IFERROR(+Tabella24[[#This Row],[IMPORTO VERSATO]]/SUMIF(DATI!$B:$B,Tabella24[[#This Row],[Cartella2]],DATI!$M:$M)*SUMIF(DATI!$B:$B,Tabella24[[#This Row],[Cartella2]],DATI!$G:$G),"")</f>
        <v/>
      </c>
      <c r="J406" s="19" t="str">
        <f>+IFERROR(+Tabella24[[#This Row],[IMPORTO VERSATO]]/SUMIF(DATI!$B:$B,Tabella24[[#This Row],[Cartella2]],DATI!$M:$M)*SUMIF(DATI!$B:$B,Tabella24[[#This Row],[Cartella2]],DATI!$H:$H),"")</f>
        <v/>
      </c>
      <c r="K406" s="19" t="str">
        <f>+IFERROR(+Tabella24[[#This Row],[IMPORTO VERSATO]]/SUMIF(DATI!$B:$B,Tabella24[[#This Row],[Cartella2]],DATI!$M:$M)*SUMIF(DATI!$B:$B,Tabella24[[#This Row],[Cartella2]],DATI!$I:$I),"")</f>
        <v/>
      </c>
      <c r="L406" s="19" t="str">
        <f>+IFERROR(+Tabella24[[#This Row],[IMPORTO VERSATO]]/SUMIF(DATI!$B:$B,Tabella24[[#This Row],[Cartella2]],DATI!$M:$M)*SUMIF(DATI!$B:$B,Tabella24[[#This Row],[Cartella2]],DATI!$J:$J),"")</f>
        <v/>
      </c>
      <c r="M406" s="14" t="str">
        <f>+IFERROR(+Tabella24[[#This Row],[IMPORTO VERSATO]]/SUMIF(DATI!$B:$B,Tabella24[[#This Row],[Cartella2]],DATI!$M:$M)*SUMIF(DATI!$B:$B,Tabella24[[#This Row],[Cartella2]],DATI!$L:$L),"")</f>
        <v/>
      </c>
      <c r="N406" s="6" t="str">
        <f>+IF(COUNTIF($C$17:C406,Tabella24[[#This Row],[Cartella2]])=1,"X","")</f>
        <v/>
      </c>
      <c r="O406" s="14" t="str">
        <f>+IFERROR(+Tabella24[[#This Row],[IMPORTO VERSATO]]/SUMIF(DATI!$B:$B,Tabella24[[#This Row],[Cartella2]],DATI!$M:$M)*SUMIF(DATI!$B:$B,Tabella24[[#This Row],[Cartella2]],DATI!$K:$K),"")</f>
        <v/>
      </c>
    </row>
    <row r="407" spans="2:15" x14ac:dyDescent="0.45">
      <c r="B407" s="27"/>
      <c r="C407" s="140" t="e">
        <f>+IF(Tabella24[[#This Row],[INS CARTELLA]]="",C406,+VLOOKUP(Tabella24[[#This Row],[INS CARTELLA]],Tabella1[[NUMERO CARTELLA]:[IMPOSTE]],1,0))</f>
        <v>#N/A</v>
      </c>
      <c r="D407" s="1"/>
      <c r="E407" s="15"/>
      <c r="F407" s="16"/>
      <c r="G407" s="14" t="str">
        <f>+IFERROR(+Tabella24[[#This Row],[IMPORTO VERSATO]]/SUMIF(DATI!B:B,Tabella24[[#This Row],[Cartella2]],DATI!M:M)*SUMIF(DATI!B:B,Tabella24[[#This Row],[Cartella2]],DATI!E:E),"")</f>
        <v/>
      </c>
      <c r="H407" s="14" t="str">
        <f>+IFERROR(+Tabella24[[#This Row],[IMPORTO VERSATO]]/SUMIF(DATI!$B:$B,Tabella24[[#This Row],[Cartella2]],DATI!$M:$M)*SUMIF(DATI!$B:$B,Tabella24[[#This Row],[Cartella2]],DATI!$F:$F),"")</f>
        <v/>
      </c>
      <c r="I407" s="19" t="str">
        <f>+IFERROR(+Tabella24[[#This Row],[IMPORTO VERSATO]]/SUMIF(DATI!$B:$B,Tabella24[[#This Row],[Cartella2]],DATI!$M:$M)*SUMIF(DATI!$B:$B,Tabella24[[#This Row],[Cartella2]],DATI!$G:$G),"")</f>
        <v/>
      </c>
      <c r="J407" s="19" t="str">
        <f>+IFERROR(+Tabella24[[#This Row],[IMPORTO VERSATO]]/SUMIF(DATI!$B:$B,Tabella24[[#This Row],[Cartella2]],DATI!$M:$M)*SUMIF(DATI!$B:$B,Tabella24[[#This Row],[Cartella2]],DATI!$H:$H),"")</f>
        <v/>
      </c>
      <c r="K407" s="19" t="str">
        <f>+IFERROR(+Tabella24[[#This Row],[IMPORTO VERSATO]]/SUMIF(DATI!$B:$B,Tabella24[[#This Row],[Cartella2]],DATI!$M:$M)*SUMIF(DATI!$B:$B,Tabella24[[#This Row],[Cartella2]],DATI!$I:$I),"")</f>
        <v/>
      </c>
      <c r="L407" s="19" t="str">
        <f>+IFERROR(+Tabella24[[#This Row],[IMPORTO VERSATO]]/SUMIF(DATI!$B:$B,Tabella24[[#This Row],[Cartella2]],DATI!$M:$M)*SUMIF(DATI!$B:$B,Tabella24[[#This Row],[Cartella2]],DATI!$J:$J),"")</f>
        <v/>
      </c>
      <c r="M407" s="14" t="str">
        <f>+IFERROR(+Tabella24[[#This Row],[IMPORTO VERSATO]]/SUMIF(DATI!$B:$B,Tabella24[[#This Row],[Cartella2]],DATI!$M:$M)*SUMIF(DATI!$B:$B,Tabella24[[#This Row],[Cartella2]],DATI!$L:$L),"")</f>
        <v/>
      </c>
      <c r="N407" s="6" t="str">
        <f>+IF(COUNTIF($C$17:C407,Tabella24[[#This Row],[Cartella2]])=1,"X","")</f>
        <v/>
      </c>
      <c r="O407" s="14" t="str">
        <f>+IFERROR(+Tabella24[[#This Row],[IMPORTO VERSATO]]/SUMIF(DATI!$B:$B,Tabella24[[#This Row],[Cartella2]],DATI!$M:$M)*SUMIF(DATI!$B:$B,Tabella24[[#This Row],[Cartella2]],DATI!$K:$K),"")</f>
        <v/>
      </c>
    </row>
    <row r="408" spans="2:15" x14ac:dyDescent="0.45">
      <c r="B408" s="27"/>
      <c r="C408" s="140" t="e">
        <f>+IF(Tabella24[[#This Row],[INS CARTELLA]]="",C407,+VLOOKUP(Tabella24[[#This Row],[INS CARTELLA]],Tabella1[[NUMERO CARTELLA]:[IMPOSTE]],1,0))</f>
        <v>#N/A</v>
      </c>
      <c r="D408" s="1"/>
      <c r="E408" s="15"/>
      <c r="F408" s="16"/>
      <c r="G408" s="14" t="str">
        <f>+IFERROR(+Tabella24[[#This Row],[IMPORTO VERSATO]]/SUMIF(DATI!B:B,Tabella24[[#This Row],[Cartella2]],DATI!M:M)*SUMIF(DATI!B:B,Tabella24[[#This Row],[Cartella2]],DATI!E:E),"")</f>
        <v/>
      </c>
      <c r="H408" s="14" t="str">
        <f>+IFERROR(+Tabella24[[#This Row],[IMPORTO VERSATO]]/SUMIF(DATI!$B:$B,Tabella24[[#This Row],[Cartella2]],DATI!$M:$M)*SUMIF(DATI!$B:$B,Tabella24[[#This Row],[Cartella2]],DATI!$F:$F),"")</f>
        <v/>
      </c>
      <c r="I408" s="19" t="str">
        <f>+IFERROR(+Tabella24[[#This Row],[IMPORTO VERSATO]]/SUMIF(DATI!$B:$B,Tabella24[[#This Row],[Cartella2]],DATI!$M:$M)*SUMIF(DATI!$B:$B,Tabella24[[#This Row],[Cartella2]],DATI!$G:$G),"")</f>
        <v/>
      </c>
      <c r="J408" s="19" t="str">
        <f>+IFERROR(+Tabella24[[#This Row],[IMPORTO VERSATO]]/SUMIF(DATI!$B:$B,Tabella24[[#This Row],[Cartella2]],DATI!$M:$M)*SUMIF(DATI!$B:$B,Tabella24[[#This Row],[Cartella2]],DATI!$H:$H),"")</f>
        <v/>
      </c>
      <c r="K408" s="19" t="str">
        <f>+IFERROR(+Tabella24[[#This Row],[IMPORTO VERSATO]]/SUMIF(DATI!$B:$B,Tabella24[[#This Row],[Cartella2]],DATI!$M:$M)*SUMIF(DATI!$B:$B,Tabella24[[#This Row],[Cartella2]],DATI!$I:$I),"")</f>
        <v/>
      </c>
      <c r="L408" s="19" t="str">
        <f>+IFERROR(+Tabella24[[#This Row],[IMPORTO VERSATO]]/SUMIF(DATI!$B:$B,Tabella24[[#This Row],[Cartella2]],DATI!$M:$M)*SUMIF(DATI!$B:$B,Tabella24[[#This Row],[Cartella2]],DATI!$J:$J),"")</f>
        <v/>
      </c>
      <c r="M408" s="14" t="str">
        <f>+IFERROR(+Tabella24[[#This Row],[IMPORTO VERSATO]]/SUMIF(DATI!$B:$B,Tabella24[[#This Row],[Cartella2]],DATI!$M:$M)*SUMIF(DATI!$B:$B,Tabella24[[#This Row],[Cartella2]],DATI!$L:$L),"")</f>
        <v/>
      </c>
      <c r="N408" s="6" t="str">
        <f>+IF(COUNTIF($C$17:C408,Tabella24[[#This Row],[Cartella2]])=1,"X","")</f>
        <v/>
      </c>
      <c r="O408" s="14" t="str">
        <f>+IFERROR(+Tabella24[[#This Row],[IMPORTO VERSATO]]/SUMIF(DATI!$B:$B,Tabella24[[#This Row],[Cartella2]],DATI!$M:$M)*SUMIF(DATI!$B:$B,Tabella24[[#This Row],[Cartella2]],DATI!$K:$K),"")</f>
        <v/>
      </c>
    </row>
    <row r="409" spans="2:15" x14ac:dyDescent="0.45">
      <c r="B409" s="27"/>
      <c r="C409" s="140" t="e">
        <f>+IF(Tabella24[[#This Row],[INS CARTELLA]]="",C408,+VLOOKUP(Tabella24[[#This Row],[INS CARTELLA]],Tabella1[[NUMERO CARTELLA]:[IMPOSTE]],1,0))</f>
        <v>#N/A</v>
      </c>
      <c r="D409" s="1"/>
      <c r="E409" s="15"/>
      <c r="F409" s="16"/>
      <c r="G409" s="14" t="str">
        <f>+IFERROR(+Tabella24[[#This Row],[IMPORTO VERSATO]]/SUMIF(DATI!B:B,Tabella24[[#This Row],[Cartella2]],DATI!M:M)*SUMIF(DATI!B:B,Tabella24[[#This Row],[Cartella2]],DATI!E:E),"")</f>
        <v/>
      </c>
      <c r="H409" s="14" t="str">
        <f>+IFERROR(+Tabella24[[#This Row],[IMPORTO VERSATO]]/SUMIF(DATI!$B:$B,Tabella24[[#This Row],[Cartella2]],DATI!$M:$M)*SUMIF(DATI!$B:$B,Tabella24[[#This Row],[Cartella2]],DATI!$F:$F),"")</f>
        <v/>
      </c>
      <c r="I409" s="19" t="str">
        <f>+IFERROR(+Tabella24[[#This Row],[IMPORTO VERSATO]]/SUMIF(DATI!$B:$B,Tabella24[[#This Row],[Cartella2]],DATI!$M:$M)*SUMIF(DATI!$B:$B,Tabella24[[#This Row],[Cartella2]],DATI!$G:$G),"")</f>
        <v/>
      </c>
      <c r="J409" s="19" t="str">
        <f>+IFERROR(+Tabella24[[#This Row],[IMPORTO VERSATO]]/SUMIF(DATI!$B:$B,Tabella24[[#This Row],[Cartella2]],DATI!$M:$M)*SUMIF(DATI!$B:$B,Tabella24[[#This Row],[Cartella2]],DATI!$H:$H),"")</f>
        <v/>
      </c>
      <c r="K409" s="19" t="str">
        <f>+IFERROR(+Tabella24[[#This Row],[IMPORTO VERSATO]]/SUMIF(DATI!$B:$B,Tabella24[[#This Row],[Cartella2]],DATI!$M:$M)*SUMIF(DATI!$B:$B,Tabella24[[#This Row],[Cartella2]],DATI!$I:$I),"")</f>
        <v/>
      </c>
      <c r="L409" s="19" t="str">
        <f>+IFERROR(+Tabella24[[#This Row],[IMPORTO VERSATO]]/SUMIF(DATI!$B:$B,Tabella24[[#This Row],[Cartella2]],DATI!$M:$M)*SUMIF(DATI!$B:$B,Tabella24[[#This Row],[Cartella2]],DATI!$J:$J),"")</f>
        <v/>
      </c>
      <c r="M409" s="14" t="str">
        <f>+IFERROR(+Tabella24[[#This Row],[IMPORTO VERSATO]]/SUMIF(DATI!$B:$B,Tabella24[[#This Row],[Cartella2]],DATI!$M:$M)*SUMIF(DATI!$B:$B,Tabella24[[#This Row],[Cartella2]],DATI!$L:$L),"")</f>
        <v/>
      </c>
      <c r="N409" s="6" t="str">
        <f>+IF(COUNTIF($C$17:C409,Tabella24[[#This Row],[Cartella2]])=1,"X","")</f>
        <v/>
      </c>
      <c r="O409" s="14" t="str">
        <f>+IFERROR(+Tabella24[[#This Row],[IMPORTO VERSATO]]/SUMIF(DATI!$B:$B,Tabella24[[#This Row],[Cartella2]],DATI!$M:$M)*SUMIF(DATI!$B:$B,Tabella24[[#This Row],[Cartella2]],DATI!$K:$K),"")</f>
        <v/>
      </c>
    </row>
    <row r="410" spans="2:15" x14ac:dyDescent="0.45">
      <c r="B410" s="27"/>
      <c r="C410" s="140" t="e">
        <f>+IF(Tabella24[[#This Row],[INS CARTELLA]]="",C409,+VLOOKUP(Tabella24[[#This Row],[INS CARTELLA]],Tabella1[[NUMERO CARTELLA]:[IMPOSTE]],1,0))</f>
        <v>#N/A</v>
      </c>
      <c r="D410" s="1"/>
      <c r="E410" s="15"/>
      <c r="F410" s="16"/>
      <c r="G410" s="14" t="str">
        <f>+IFERROR(+Tabella24[[#This Row],[IMPORTO VERSATO]]/SUMIF(DATI!B:B,Tabella24[[#This Row],[Cartella2]],DATI!M:M)*SUMIF(DATI!B:B,Tabella24[[#This Row],[Cartella2]],DATI!E:E),"")</f>
        <v/>
      </c>
      <c r="H410" s="14" t="str">
        <f>+IFERROR(+Tabella24[[#This Row],[IMPORTO VERSATO]]/SUMIF(DATI!$B:$B,Tabella24[[#This Row],[Cartella2]],DATI!$M:$M)*SUMIF(DATI!$B:$B,Tabella24[[#This Row],[Cartella2]],DATI!$F:$F),"")</f>
        <v/>
      </c>
      <c r="I410" s="19" t="str">
        <f>+IFERROR(+Tabella24[[#This Row],[IMPORTO VERSATO]]/SUMIF(DATI!$B:$B,Tabella24[[#This Row],[Cartella2]],DATI!$M:$M)*SUMIF(DATI!$B:$B,Tabella24[[#This Row],[Cartella2]],DATI!$G:$G),"")</f>
        <v/>
      </c>
      <c r="J410" s="19" t="str">
        <f>+IFERROR(+Tabella24[[#This Row],[IMPORTO VERSATO]]/SUMIF(DATI!$B:$B,Tabella24[[#This Row],[Cartella2]],DATI!$M:$M)*SUMIF(DATI!$B:$B,Tabella24[[#This Row],[Cartella2]],DATI!$H:$H),"")</f>
        <v/>
      </c>
      <c r="K410" s="19" t="str">
        <f>+IFERROR(+Tabella24[[#This Row],[IMPORTO VERSATO]]/SUMIF(DATI!$B:$B,Tabella24[[#This Row],[Cartella2]],DATI!$M:$M)*SUMIF(DATI!$B:$B,Tabella24[[#This Row],[Cartella2]],DATI!$I:$I),"")</f>
        <v/>
      </c>
      <c r="L410" s="19" t="str">
        <f>+IFERROR(+Tabella24[[#This Row],[IMPORTO VERSATO]]/SUMIF(DATI!$B:$B,Tabella24[[#This Row],[Cartella2]],DATI!$M:$M)*SUMIF(DATI!$B:$B,Tabella24[[#This Row],[Cartella2]],DATI!$J:$J),"")</f>
        <v/>
      </c>
      <c r="M410" s="14" t="str">
        <f>+IFERROR(+Tabella24[[#This Row],[IMPORTO VERSATO]]/SUMIF(DATI!$B:$B,Tabella24[[#This Row],[Cartella2]],DATI!$M:$M)*SUMIF(DATI!$B:$B,Tabella24[[#This Row],[Cartella2]],DATI!$L:$L),"")</f>
        <v/>
      </c>
      <c r="N410" s="6" t="str">
        <f>+IF(COUNTIF($C$17:C410,Tabella24[[#This Row],[Cartella2]])=1,"X","")</f>
        <v/>
      </c>
      <c r="O410" s="14" t="str">
        <f>+IFERROR(+Tabella24[[#This Row],[IMPORTO VERSATO]]/SUMIF(DATI!$B:$B,Tabella24[[#This Row],[Cartella2]],DATI!$M:$M)*SUMIF(DATI!$B:$B,Tabella24[[#This Row],[Cartella2]],DATI!$K:$K),"")</f>
        <v/>
      </c>
    </row>
    <row r="411" spans="2:15" x14ac:dyDescent="0.45">
      <c r="B411" s="27"/>
      <c r="C411" s="140" t="e">
        <f>+IF(Tabella24[[#This Row],[INS CARTELLA]]="",C410,+VLOOKUP(Tabella24[[#This Row],[INS CARTELLA]],Tabella1[[NUMERO CARTELLA]:[IMPOSTE]],1,0))</f>
        <v>#N/A</v>
      </c>
      <c r="D411" s="1"/>
      <c r="E411" s="15"/>
      <c r="F411" s="16"/>
      <c r="G411" s="14" t="str">
        <f>+IFERROR(+Tabella24[[#This Row],[IMPORTO VERSATO]]/SUMIF(DATI!B:B,Tabella24[[#This Row],[Cartella2]],DATI!M:M)*SUMIF(DATI!B:B,Tabella24[[#This Row],[Cartella2]],DATI!E:E),"")</f>
        <v/>
      </c>
      <c r="H411" s="14" t="str">
        <f>+IFERROR(+Tabella24[[#This Row],[IMPORTO VERSATO]]/SUMIF(DATI!$B:$B,Tabella24[[#This Row],[Cartella2]],DATI!$M:$M)*SUMIF(DATI!$B:$B,Tabella24[[#This Row],[Cartella2]],DATI!$F:$F),"")</f>
        <v/>
      </c>
      <c r="I411" s="19" t="str">
        <f>+IFERROR(+Tabella24[[#This Row],[IMPORTO VERSATO]]/SUMIF(DATI!$B:$B,Tabella24[[#This Row],[Cartella2]],DATI!$M:$M)*SUMIF(DATI!$B:$B,Tabella24[[#This Row],[Cartella2]],DATI!$G:$G),"")</f>
        <v/>
      </c>
      <c r="J411" s="19" t="str">
        <f>+IFERROR(+Tabella24[[#This Row],[IMPORTO VERSATO]]/SUMIF(DATI!$B:$B,Tabella24[[#This Row],[Cartella2]],DATI!$M:$M)*SUMIF(DATI!$B:$B,Tabella24[[#This Row],[Cartella2]],DATI!$H:$H),"")</f>
        <v/>
      </c>
      <c r="K411" s="19" t="str">
        <f>+IFERROR(+Tabella24[[#This Row],[IMPORTO VERSATO]]/SUMIF(DATI!$B:$B,Tabella24[[#This Row],[Cartella2]],DATI!$M:$M)*SUMIF(DATI!$B:$B,Tabella24[[#This Row],[Cartella2]],DATI!$I:$I),"")</f>
        <v/>
      </c>
      <c r="L411" s="19" t="str">
        <f>+IFERROR(+Tabella24[[#This Row],[IMPORTO VERSATO]]/SUMIF(DATI!$B:$B,Tabella24[[#This Row],[Cartella2]],DATI!$M:$M)*SUMIF(DATI!$B:$B,Tabella24[[#This Row],[Cartella2]],DATI!$J:$J),"")</f>
        <v/>
      </c>
      <c r="M411" s="14" t="str">
        <f>+IFERROR(+Tabella24[[#This Row],[IMPORTO VERSATO]]/SUMIF(DATI!$B:$B,Tabella24[[#This Row],[Cartella2]],DATI!$M:$M)*SUMIF(DATI!$B:$B,Tabella24[[#This Row],[Cartella2]],DATI!$L:$L),"")</f>
        <v/>
      </c>
      <c r="N411" s="6" t="str">
        <f>+IF(COUNTIF($C$17:C411,Tabella24[[#This Row],[Cartella2]])=1,"X","")</f>
        <v/>
      </c>
      <c r="O411" s="14" t="str">
        <f>+IFERROR(+Tabella24[[#This Row],[IMPORTO VERSATO]]/SUMIF(DATI!$B:$B,Tabella24[[#This Row],[Cartella2]],DATI!$M:$M)*SUMIF(DATI!$B:$B,Tabella24[[#This Row],[Cartella2]],DATI!$K:$K),"")</f>
        <v/>
      </c>
    </row>
    <row r="412" spans="2:15" x14ac:dyDescent="0.45">
      <c r="B412" s="27"/>
      <c r="C412" s="140" t="e">
        <f>+IF(Tabella24[[#This Row],[INS CARTELLA]]="",C411,+VLOOKUP(Tabella24[[#This Row],[INS CARTELLA]],Tabella1[[NUMERO CARTELLA]:[IMPOSTE]],1,0))</f>
        <v>#N/A</v>
      </c>
      <c r="D412" s="1"/>
      <c r="E412" s="15"/>
      <c r="F412" s="16"/>
      <c r="G412" s="14" t="str">
        <f>+IFERROR(+Tabella24[[#This Row],[IMPORTO VERSATO]]/SUMIF(DATI!B:B,Tabella24[[#This Row],[Cartella2]],DATI!M:M)*SUMIF(DATI!B:B,Tabella24[[#This Row],[Cartella2]],DATI!E:E),"")</f>
        <v/>
      </c>
      <c r="H412" s="14" t="str">
        <f>+IFERROR(+Tabella24[[#This Row],[IMPORTO VERSATO]]/SUMIF(DATI!$B:$B,Tabella24[[#This Row],[Cartella2]],DATI!$M:$M)*SUMIF(DATI!$B:$B,Tabella24[[#This Row],[Cartella2]],DATI!$F:$F),"")</f>
        <v/>
      </c>
      <c r="I412" s="19" t="str">
        <f>+IFERROR(+Tabella24[[#This Row],[IMPORTO VERSATO]]/SUMIF(DATI!$B:$B,Tabella24[[#This Row],[Cartella2]],DATI!$M:$M)*SUMIF(DATI!$B:$B,Tabella24[[#This Row],[Cartella2]],DATI!$G:$G),"")</f>
        <v/>
      </c>
      <c r="J412" s="19" t="str">
        <f>+IFERROR(+Tabella24[[#This Row],[IMPORTO VERSATO]]/SUMIF(DATI!$B:$B,Tabella24[[#This Row],[Cartella2]],DATI!$M:$M)*SUMIF(DATI!$B:$B,Tabella24[[#This Row],[Cartella2]],DATI!$H:$H),"")</f>
        <v/>
      </c>
      <c r="K412" s="19" t="str">
        <f>+IFERROR(+Tabella24[[#This Row],[IMPORTO VERSATO]]/SUMIF(DATI!$B:$B,Tabella24[[#This Row],[Cartella2]],DATI!$M:$M)*SUMIF(DATI!$B:$B,Tabella24[[#This Row],[Cartella2]],DATI!$I:$I),"")</f>
        <v/>
      </c>
      <c r="L412" s="19" t="str">
        <f>+IFERROR(+Tabella24[[#This Row],[IMPORTO VERSATO]]/SUMIF(DATI!$B:$B,Tabella24[[#This Row],[Cartella2]],DATI!$M:$M)*SUMIF(DATI!$B:$B,Tabella24[[#This Row],[Cartella2]],DATI!$J:$J),"")</f>
        <v/>
      </c>
      <c r="M412" s="14" t="str">
        <f>+IFERROR(+Tabella24[[#This Row],[IMPORTO VERSATO]]/SUMIF(DATI!$B:$B,Tabella24[[#This Row],[Cartella2]],DATI!$M:$M)*SUMIF(DATI!$B:$B,Tabella24[[#This Row],[Cartella2]],DATI!$L:$L),"")</f>
        <v/>
      </c>
      <c r="N412" s="6" t="str">
        <f>+IF(COUNTIF($C$17:C412,Tabella24[[#This Row],[Cartella2]])=1,"X","")</f>
        <v/>
      </c>
      <c r="O412" s="14" t="str">
        <f>+IFERROR(+Tabella24[[#This Row],[IMPORTO VERSATO]]/SUMIF(DATI!$B:$B,Tabella24[[#This Row],[Cartella2]],DATI!$M:$M)*SUMIF(DATI!$B:$B,Tabella24[[#This Row],[Cartella2]],DATI!$K:$K),"")</f>
        <v/>
      </c>
    </row>
    <row r="413" spans="2:15" x14ac:dyDescent="0.45">
      <c r="B413" s="27"/>
      <c r="C413" s="140" t="e">
        <f>+IF(Tabella24[[#This Row],[INS CARTELLA]]="",C412,+VLOOKUP(Tabella24[[#This Row],[INS CARTELLA]],Tabella1[[NUMERO CARTELLA]:[IMPOSTE]],1,0))</f>
        <v>#N/A</v>
      </c>
      <c r="D413" s="1"/>
      <c r="E413" s="15"/>
      <c r="F413" s="16"/>
      <c r="G413" s="14" t="str">
        <f>+IFERROR(+Tabella24[[#This Row],[IMPORTO VERSATO]]/SUMIF(DATI!B:B,Tabella24[[#This Row],[Cartella2]],DATI!M:M)*SUMIF(DATI!B:B,Tabella24[[#This Row],[Cartella2]],DATI!E:E),"")</f>
        <v/>
      </c>
      <c r="H413" s="14" t="str">
        <f>+IFERROR(+Tabella24[[#This Row],[IMPORTO VERSATO]]/SUMIF(DATI!$B:$B,Tabella24[[#This Row],[Cartella2]],DATI!$M:$M)*SUMIF(DATI!$B:$B,Tabella24[[#This Row],[Cartella2]],DATI!$F:$F),"")</f>
        <v/>
      </c>
      <c r="I413" s="19" t="str">
        <f>+IFERROR(+Tabella24[[#This Row],[IMPORTO VERSATO]]/SUMIF(DATI!$B:$B,Tabella24[[#This Row],[Cartella2]],DATI!$M:$M)*SUMIF(DATI!$B:$B,Tabella24[[#This Row],[Cartella2]],DATI!$G:$G),"")</f>
        <v/>
      </c>
      <c r="J413" s="19" t="str">
        <f>+IFERROR(+Tabella24[[#This Row],[IMPORTO VERSATO]]/SUMIF(DATI!$B:$B,Tabella24[[#This Row],[Cartella2]],DATI!$M:$M)*SUMIF(DATI!$B:$B,Tabella24[[#This Row],[Cartella2]],DATI!$H:$H),"")</f>
        <v/>
      </c>
      <c r="K413" s="19" t="str">
        <f>+IFERROR(+Tabella24[[#This Row],[IMPORTO VERSATO]]/SUMIF(DATI!$B:$B,Tabella24[[#This Row],[Cartella2]],DATI!$M:$M)*SUMIF(DATI!$B:$B,Tabella24[[#This Row],[Cartella2]],DATI!$I:$I),"")</f>
        <v/>
      </c>
      <c r="L413" s="19" t="str">
        <f>+IFERROR(+Tabella24[[#This Row],[IMPORTO VERSATO]]/SUMIF(DATI!$B:$B,Tabella24[[#This Row],[Cartella2]],DATI!$M:$M)*SUMIF(DATI!$B:$B,Tabella24[[#This Row],[Cartella2]],DATI!$J:$J),"")</f>
        <v/>
      </c>
      <c r="M413" s="14" t="str">
        <f>+IFERROR(+Tabella24[[#This Row],[IMPORTO VERSATO]]/SUMIF(DATI!$B:$B,Tabella24[[#This Row],[Cartella2]],DATI!$M:$M)*SUMIF(DATI!$B:$B,Tabella24[[#This Row],[Cartella2]],DATI!$L:$L),"")</f>
        <v/>
      </c>
      <c r="N413" s="6" t="str">
        <f>+IF(COUNTIF($C$17:C413,Tabella24[[#This Row],[Cartella2]])=1,"X","")</f>
        <v/>
      </c>
      <c r="O413" s="14" t="str">
        <f>+IFERROR(+Tabella24[[#This Row],[IMPORTO VERSATO]]/SUMIF(DATI!$B:$B,Tabella24[[#This Row],[Cartella2]],DATI!$M:$M)*SUMIF(DATI!$B:$B,Tabella24[[#This Row],[Cartella2]],DATI!$K:$K),"")</f>
        <v/>
      </c>
    </row>
    <row r="414" spans="2:15" x14ac:dyDescent="0.45">
      <c r="B414" s="27"/>
      <c r="C414" s="140" t="e">
        <f>+IF(Tabella24[[#This Row],[INS CARTELLA]]="",C413,+VLOOKUP(Tabella24[[#This Row],[INS CARTELLA]],Tabella1[[NUMERO CARTELLA]:[IMPOSTE]],1,0))</f>
        <v>#N/A</v>
      </c>
      <c r="D414" s="1"/>
      <c r="E414" s="15"/>
      <c r="F414" s="16"/>
      <c r="G414" s="14" t="str">
        <f>+IFERROR(+Tabella24[[#This Row],[IMPORTO VERSATO]]/SUMIF(DATI!B:B,Tabella24[[#This Row],[Cartella2]],DATI!M:M)*SUMIF(DATI!B:B,Tabella24[[#This Row],[Cartella2]],DATI!E:E),"")</f>
        <v/>
      </c>
      <c r="H414" s="14" t="str">
        <f>+IFERROR(+Tabella24[[#This Row],[IMPORTO VERSATO]]/SUMIF(DATI!$B:$B,Tabella24[[#This Row],[Cartella2]],DATI!$M:$M)*SUMIF(DATI!$B:$B,Tabella24[[#This Row],[Cartella2]],DATI!$F:$F),"")</f>
        <v/>
      </c>
      <c r="I414" s="19" t="str">
        <f>+IFERROR(+Tabella24[[#This Row],[IMPORTO VERSATO]]/SUMIF(DATI!$B:$B,Tabella24[[#This Row],[Cartella2]],DATI!$M:$M)*SUMIF(DATI!$B:$B,Tabella24[[#This Row],[Cartella2]],DATI!$G:$G),"")</f>
        <v/>
      </c>
      <c r="J414" s="19" t="str">
        <f>+IFERROR(+Tabella24[[#This Row],[IMPORTO VERSATO]]/SUMIF(DATI!$B:$B,Tabella24[[#This Row],[Cartella2]],DATI!$M:$M)*SUMIF(DATI!$B:$B,Tabella24[[#This Row],[Cartella2]],DATI!$H:$H),"")</f>
        <v/>
      </c>
      <c r="K414" s="19" t="str">
        <f>+IFERROR(+Tabella24[[#This Row],[IMPORTO VERSATO]]/SUMIF(DATI!$B:$B,Tabella24[[#This Row],[Cartella2]],DATI!$M:$M)*SUMIF(DATI!$B:$B,Tabella24[[#This Row],[Cartella2]],DATI!$I:$I),"")</f>
        <v/>
      </c>
      <c r="L414" s="19" t="str">
        <f>+IFERROR(+Tabella24[[#This Row],[IMPORTO VERSATO]]/SUMIF(DATI!$B:$B,Tabella24[[#This Row],[Cartella2]],DATI!$M:$M)*SUMIF(DATI!$B:$B,Tabella24[[#This Row],[Cartella2]],DATI!$J:$J),"")</f>
        <v/>
      </c>
      <c r="M414" s="14" t="str">
        <f>+IFERROR(+Tabella24[[#This Row],[IMPORTO VERSATO]]/SUMIF(DATI!$B:$B,Tabella24[[#This Row],[Cartella2]],DATI!$M:$M)*SUMIF(DATI!$B:$B,Tabella24[[#This Row],[Cartella2]],DATI!$L:$L),"")</f>
        <v/>
      </c>
      <c r="N414" s="6" t="str">
        <f>+IF(COUNTIF($C$17:C414,Tabella24[[#This Row],[Cartella2]])=1,"X","")</f>
        <v/>
      </c>
      <c r="O414" s="14" t="str">
        <f>+IFERROR(+Tabella24[[#This Row],[IMPORTO VERSATO]]/SUMIF(DATI!$B:$B,Tabella24[[#This Row],[Cartella2]],DATI!$M:$M)*SUMIF(DATI!$B:$B,Tabella24[[#This Row],[Cartella2]],DATI!$K:$K),"")</f>
        <v/>
      </c>
    </row>
    <row r="415" spans="2:15" x14ac:dyDescent="0.45">
      <c r="B415" s="27"/>
      <c r="C415" s="140" t="e">
        <f>+IF(Tabella24[[#This Row],[INS CARTELLA]]="",C414,+VLOOKUP(Tabella24[[#This Row],[INS CARTELLA]],Tabella1[[NUMERO CARTELLA]:[IMPOSTE]],1,0))</f>
        <v>#N/A</v>
      </c>
      <c r="D415" s="1"/>
      <c r="E415" s="15"/>
      <c r="F415" s="16"/>
      <c r="G415" s="14" t="str">
        <f>+IFERROR(+Tabella24[[#This Row],[IMPORTO VERSATO]]/SUMIF(DATI!B:B,Tabella24[[#This Row],[Cartella2]],DATI!M:M)*SUMIF(DATI!B:B,Tabella24[[#This Row],[Cartella2]],DATI!E:E),"")</f>
        <v/>
      </c>
      <c r="H415" s="14" t="str">
        <f>+IFERROR(+Tabella24[[#This Row],[IMPORTO VERSATO]]/SUMIF(DATI!$B:$B,Tabella24[[#This Row],[Cartella2]],DATI!$M:$M)*SUMIF(DATI!$B:$B,Tabella24[[#This Row],[Cartella2]],DATI!$F:$F),"")</f>
        <v/>
      </c>
      <c r="I415" s="19" t="str">
        <f>+IFERROR(+Tabella24[[#This Row],[IMPORTO VERSATO]]/SUMIF(DATI!$B:$B,Tabella24[[#This Row],[Cartella2]],DATI!$M:$M)*SUMIF(DATI!$B:$B,Tabella24[[#This Row],[Cartella2]],DATI!$G:$G),"")</f>
        <v/>
      </c>
      <c r="J415" s="19" t="str">
        <f>+IFERROR(+Tabella24[[#This Row],[IMPORTO VERSATO]]/SUMIF(DATI!$B:$B,Tabella24[[#This Row],[Cartella2]],DATI!$M:$M)*SUMIF(DATI!$B:$B,Tabella24[[#This Row],[Cartella2]],DATI!$H:$H),"")</f>
        <v/>
      </c>
      <c r="K415" s="19" t="str">
        <f>+IFERROR(+Tabella24[[#This Row],[IMPORTO VERSATO]]/SUMIF(DATI!$B:$B,Tabella24[[#This Row],[Cartella2]],DATI!$M:$M)*SUMIF(DATI!$B:$B,Tabella24[[#This Row],[Cartella2]],DATI!$I:$I),"")</f>
        <v/>
      </c>
      <c r="L415" s="19" t="str">
        <f>+IFERROR(+Tabella24[[#This Row],[IMPORTO VERSATO]]/SUMIF(DATI!$B:$B,Tabella24[[#This Row],[Cartella2]],DATI!$M:$M)*SUMIF(DATI!$B:$B,Tabella24[[#This Row],[Cartella2]],DATI!$J:$J),"")</f>
        <v/>
      </c>
      <c r="M415" s="14" t="str">
        <f>+IFERROR(+Tabella24[[#This Row],[IMPORTO VERSATO]]/SUMIF(DATI!$B:$B,Tabella24[[#This Row],[Cartella2]],DATI!$M:$M)*SUMIF(DATI!$B:$B,Tabella24[[#This Row],[Cartella2]],DATI!$L:$L),"")</f>
        <v/>
      </c>
      <c r="N415" s="6" t="str">
        <f>+IF(COUNTIF($C$17:C415,Tabella24[[#This Row],[Cartella2]])=1,"X","")</f>
        <v/>
      </c>
      <c r="O415" s="14" t="str">
        <f>+IFERROR(+Tabella24[[#This Row],[IMPORTO VERSATO]]/SUMIF(DATI!$B:$B,Tabella24[[#This Row],[Cartella2]],DATI!$M:$M)*SUMIF(DATI!$B:$B,Tabella24[[#This Row],[Cartella2]],DATI!$K:$K),"")</f>
        <v/>
      </c>
    </row>
    <row r="416" spans="2:15" x14ac:dyDescent="0.45">
      <c r="B416" s="27"/>
      <c r="C416" s="140" t="e">
        <f>+IF(Tabella24[[#This Row],[INS CARTELLA]]="",C415,+VLOOKUP(Tabella24[[#This Row],[INS CARTELLA]],Tabella1[[NUMERO CARTELLA]:[IMPOSTE]],1,0))</f>
        <v>#N/A</v>
      </c>
      <c r="D416" s="1"/>
      <c r="E416" s="15"/>
      <c r="F416" s="16"/>
      <c r="G416" s="14" t="str">
        <f>+IFERROR(+Tabella24[[#This Row],[IMPORTO VERSATO]]/SUMIF(DATI!B:B,Tabella24[[#This Row],[Cartella2]],DATI!M:M)*SUMIF(DATI!B:B,Tabella24[[#This Row],[Cartella2]],DATI!E:E),"")</f>
        <v/>
      </c>
      <c r="H416" s="14" t="str">
        <f>+IFERROR(+Tabella24[[#This Row],[IMPORTO VERSATO]]/SUMIF(DATI!$B:$B,Tabella24[[#This Row],[Cartella2]],DATI!$M:$M)*SUMIF(DATI!$B:$B,Tabella24[[#This Row],[Cartella2]],DATI!$F:$F),"")</f>
        <v/>
      </c>
      <c r="I416" s="19" t="str">
        <f>+IFERROR(+Tabella24[[#This Row],[IMPORTO VERSATO]]/SUMIF(DATI!$B:$B,Tabella24[[#This Row],[Cartella2]],DATI!$M:$M)*SUMIF(DATI!$B:$B,Tabella24[[#This Row],[Cartella2]],DATI!$G:$G),"")</f>
        <v/>
      </c>
      <c r="J416" s="19" t="str">
        <f>+IFERROR(+Tabella24[[#This Row],[IMPORTO VERSATO]]/SUMIF(DATI!$B:$B,Tabella24[[#This Row],[Cartella2]],DATI!$M:$M)*SUMIF(DATI!$B:$B,Tabella24[[#This Row],[Cartella2]],DATI!$H:$H),"")</f>
        <v/>
      </c>
      <c r="K416" s="19" t="str">
        <f>+IFERROR(+Tabella24[[#This Row],[IMPORTO VERSATO]]/SUMIF(DATI!$B:$B,Tabella24[[#This Row],[Cartella2]],DATI!$M:$M)*SUMIF(DATI!$B:$B,Tabella24[[#This Row],[Cartella2]],DATI!$I:$I),"")</f>
        <v/>
      </c>
      <c r="L416" s="19" t="str">
        <f>+IFERROR(+Tabella24[[#This Row],[IMPORTO VERSATO]]/SUMIF(DATI!$B:$B,Tabella24[[#This Row],[Cartella2]],DATI!$M:$M)*SUMIF(DATI!$B:$B,Tabella24[[#This Row],[Cartella2]],DATI!$J:$J),"")</f>
        <v/>
      </c>
      <c r="M416" s="14" t="str">
        <f>+IFERROR(+Tabella24[[#This Row],[IMPORTO VERSATO]]/SUMIF(DATI!$B:$B,Tabella24[[#This Row],[Cartella2]],DATI!$M:$M)*SUMIF(DATI!$B:$B,Tabella24[[#This Row],[Cartella2]],DATI!$L:$L),"")</f>
        <v/>
      </c>
      <c r="N416" s="6" t="str">
        <f>+IF(COUNTIF($C$17:C416,Tabella24[[#This Row],[Cartella2]])=1,"X","")</f>
        <v/>
      </c>
      <c r="O416" s="14" t="str">
        <f>+IFERROR(+Tabella24[[#This Row],[IMPORTO VERSATO]]/SUMIF(DATI!$B:$B,Tabella24[[#This Row],[Cartella2]],DATI!$M:$M)*SUMIF(DATI!$B:$B,Tabella24[[#This Row],[Cartella2]],DATI!$K:$K),"")</f>
        <v/>
      </c>
    </row>
    <row r="417" spans="2:15" x14ac:dyDescent="0.45">
      <c r="B417" s="27"/>
      <c r="C417" s="140" t="e">
        <f>+IF(Tabella24[[#This Row],[INS CARTELLA]]="",C416,+VLOOKUP(Tabella24[[#This Row],[INS CARTELLA]],Tabella1[[NUMERO CARTELLA]:[IMPOSTE]],1,0))</f>
        <v>#N/A</v>
      </c>
      <c r="D417" s="1"/>
      <c r="E417" s="15"/>
      <c r="F417" s="16"/>
      <c r="G417" s="14" t="str">
        <f>+IFERROR(+Tabella24[[#This Row],[IMPORTO VERSATO]]/SUMIF(DATI!B:B,Tabella24[[#This Row],[Cartella2]],DATI!M:M)*SUMIF(DATI!B:B,Tabella24[[#This Row],[Cartella2]],DATI!E:E),"")</f>
        <v/>
      </c>
      <c r="H417" s="14" t="str">
        <f>+IFERROR(+Tabella24[[#This Row],[IMPORTO VERSATO]]/SUMIF(DATI!$B:$B,Tabella24[[#This Row],[Cartella2]],DATI!$M:$M)*SUMIF(DATI!$B:$B,Tabella24[[#This Row],[Cartella2]],DATI!$F:$F),"")</f>
        <v/>
      </c>
      <c r="I417" s="19" t="str">
        <f>+IFERROR(+Tabella24[[#This Row],[IMPORTO VERSATO]]/SUMIF(DATI!$B:$B,Tabella24[[#This Row],[Cartella2]],DATI!$M:$M)*SUMIF(DATI!$B:$B,Tabella24[[#This Row],[Cartella2]],DATI!$G:$G),"")</f>
        <v/>
      </c>
      <c r="J417" s="19" t="str">
        <f>+IFERROR(+Tabella24[[#This Row],[IMPORTO VERSATO]]/SUMIF(DATI!$B:$B,Tabella24[[#This Row],[Cartella2]],DATI!$M:$M)*SUMIF(DATI!$B:$B,Tabella24[[#This Row],[Cartella2]],DATI!$H:$H),"")</f>
        <v/>
      </c>
      <c r="K417" s="19" t="str">
        <f>+IFERROR(+Tabella24[[#This Row],[IMPORTO VERSATO]]/SUMIF(DATI!$B:$B,Tabella24[[#This Row],[Cartella2]],DATI!$M:$M)*SUMIF(DATI!$B:$B,Tabella24[[#This Row],[Cartella2]],DATI!$I:$I),"")</f>
        <v/>
      </c>
      <c r="L417" s="19" t="str">
        <f>+IFERROR(+Tabella24[[#This Row],[IMPORTO VERSATO]]/SUMIF(DATI!$B:$B,Tabella24[[#This Row],[Cartella2]],DATI!$M:$M)*SUMIF(DATI!$B:$B,Tabella24[[#This Row],[Cartella2]],DATI!$J:$J),"")</f>
        <v/>
      </c>
      <c r="M417" s="14" t="str">
        <f>+IFERROR(+Tabella24[[#This Row],[IMPORTO VERSATO]]/SUMIF(DATI!$B:$B,Tabella24[[#This Row],[Cartella2]],DATI!$M:$M)*SUMIF(DATI!$B:$B,Tabella24[[#This Row],[Cartella2]],DATI!$L:$L),"")</f>
        <v/>
      </c>
      <c r="N417" s="6" t="str">
        <f>+IF(COUNTIF($C$17:C417,Tabella24[[#This Row],[Cartella2]])=1,"X","")</f>
        <v/>
      </c>
      <c r="O417" s="14" t="str">
        <f>+IFERROR(+Tabella24[[#This Row],[IMPORTO VERSATO]]/SUMIF(DATI!$B:$B,Tabella24[[#This Row],[Cartella2]],DATI!$M:$M)*SUMIF(DATI!$B:$B,Tabella24[[#This Row],[Cartella2]],DATI!$K:$K),"")</f>
        <v/>
      </c>
    </row>
    <row r="418" spans="2:15" x14ac:dyDescent="0.45">
      <c r="B418" s="27"/>
      <c r="C418" s="140" t="e">
        <f>+IF(Tabella24[[#This Row],[INS CARTELLA]]="",C417,+VLOOKUP(Tabella24[[#This Row],[INS CARTELLA]],Tabella1[[NUMERO CARTELLA]:[IMPOSTE]],1,0))</f>
        <v>#N/A</v>
      </c>
      <c r="D418" s="1"/>
      <c r="E418" s="15"/>
      <c r="F418" s="16"/>
      <c r="G418" s="14" t="str">
        <f>+IFERROR(+Tabella24[[#This Row],[IMPORTO VERSATO]]/SUMIF(DATI!B:B,Tabella24[[#This Row],[Cartella2]],DATI!M:M)*SUMIF(DATI!B:B,Tabella24[[#This Row],[Cartella2]],DATI!E:E),"")</f>
        <v/>
      </c>
      <c r="H418" s="14" t="str">
        <f>+IFERROR(+Tabella24[[#This Row],[IMPORTO VERSATO]]/SUMIF(DATI!$B:$B,Tabella24[[#This Row],[Cartella2]],DATI!$M:$M)*SUMIF(DATI!$B:$B,Tabella24[[#This Row],[Cartella2]],DATI!$F:$F),"")</f>
        <v/>
      </c>
      <c r="I418" s="19" t="str">
        <f>+IFERROR(+Tabella24[[#This Row],[IMPORTO VERSATO]]/SUMIF(DATI!$B:$B,Tabella24[[#This Row],[Cartella2]],DATI!$M:$M)*SUMIF(DATI!$B:$B,Tabella24[[#This Row],[Cartella2]],DATI!$G:$G),"")</f>
        <v/>
      </c>
      <c r="J418" s="19" t="str">
        <f>+IFERROR(+Tabella24[[#This Row],[IMPORTO VERSATO]]/SUMIF(DATI!$B:$B,Tabella24[[#This Row],[Cartella2]],DATI!$M:$M)*SUMIF(DATI!$B:$B,Tabella24[[#This Row],[Cartella2]],DATI!$H:$H),"")</f>
        <v/>
      </c>
      <c r="K418" s="19" t="str">
        <f>+IFERROR(+Tabella24[[#This Row],[IMPORTO VERSATO]]/SUMIF(DATI!$B:$B,Tabella24[[#This Row],[Cartella2]],DATI!$M:$M)*SUMIF(DATI!$B:$B,Tabella24[[#This Row],[Cartella2]],DATI!$I:$I),"")</f>
        <v/>
      </c>
      <c r="L418" s="19" t="str">
        <f>+IFERROR(+Tabella24[[#This Row],[IMPORTO VERSATO]]/SUMIF(DATI!$B:$B,Tabella24[[#This Row],[Cartella2]],DATI!$M:$M)*SUMIF(DATI!$B:$B,Tabella24[[#This Row],[Cartella2]],DATI!$J:$J),"")</f>
        <v/>
      </c>
      <c r="M418" s="14" t="str">
        <f>+IFERROR(+Tabella24[[#This Row],[IMPORTO VERSATO]]/SUMIF(DATI!$B:$B,Tabella24[[#This Row],[Cartella2]],DATI!$M:$M)*SUMIF(DATI!$B:$B,Tabella24[[#This Row],[Cartella2]],DATI!$L:$L),"")</f>
        <v/>
      </c>
      <c r="N418" s="6" t="str">
        <f>+IF(COUNTIF($C$17:C418,Tabella24[[#This Row],[Cartella2]])=1,"X","")</f>
        <v/>
      </c>
      <c r="O418" s="14" t="str">
        <f>+IFERROR(+Tabella24[[#This Row],[IMPORTO VERSATO]]/SUMIF(DATI!$B:$B,Tabella24[[#This Row],[Cartella2]],DATI!$M:$M)*SUMIF(DATI!$B:$B,Tabella24[[#This Row],[Cartella2]],DATI!$K:$K),"")</f>
        <v/>
      </c>
    </row>
    <row r="419" spans="2:15" x14ac:dyDescent="0.45">
      <c r="B419" s="27"/>
      <c r="C419" s="140" t="e">
        <f>+IF(Tabella24[[#This Row],[INS CARTELLA]]="",C418,+VLOOKUP(Tabella24[[#This Row],[INS CARTELLA]],Tabella1[[NUMERO CARTELLA]:[IMPOSTE]],1,0))</f>
        <v>#N/A</v>
      </c>
      <c r="D419" s="1"/>
      <c r="E419" s="15"/>
      <c r="F419" s="16"/>
      <c r="G419" s="14" t="str">
        <f>+IFERROR(+Tabella24[[#This Row],[IMPORTO VERSATO]]/SUMIF(DATI!B:B,Tabella24[[#This Row],[Cartella2]],DATI!M:M)*SUMIF(DATI!B:B,Tabella24[[#This Row],[Cartella2]],DATI!E:E),"")</f>
        <v/>
      </c>
      <c r="H419" s="14" t="str">
        <f>+IFERROR(+Tabella24[[#This Row],[IMPORTO VERSATO]]/SUMIF(DATI!$B:$B,Tabella24[[#This Row],[Cartella2]],DATI!$M:$M)*SUMIF(DATI!$B:$B,Tabella24[[#This Row],[Cartella2]],DATI!$F:$F),"")</f>
        <v/>
      </c>
      <c r="I419" s="19" t="str">
        <f>+IFERROR(+Tabella24[[#This Row],[IMPORTO VERSATO]]/SUMIF(DATI!$B:$B,Tabella24[[#This Row],[Cartella2]],DATI!$M:$M)*SUMIF(DATI!$B:$B,Tabella24[[#This Row],[Cartella2]],DATI!$G:$G),"")</f>
        <v/>
      </c>
      <c r="J419" s="19" t="str">
        <f>+IFERROR(+Tabella24[[#This Row],[IMPORTO VERSATO]]/SUMIF(DATI!$B:$B,Tabella24[[#This Row],[Cartella2]],DATI!$M:$M)*SUMIF(DATI!$B:$B,Tabella24[[#This Row],[Cartella2]],DATI!$H:$H),"")</f>
        <v/>
      </c>
      <c r="K419" s="19" t="str">
        <f>+IFERROR(+Tabella24[[#This Row],[IMPORTO VERSATO]]/SUMIF(DATI!$B:$B,Tabella24[[#This Row],[Cartella2]],DATI!$M:$M)*SUMIF(DATI!$B:$B,Tabella24[[#This Row],[Cartella2]],DATI!$I:$I),"")</f>
        <v/>
      </c>
      <c r="L419" s="19" t="str">
        <f>+IFERROR(+Tabella24[[#This Row],[IMPORTO VERSATO]]/SUMIF(DATI!$B:$B,Tabella24[[#This Row],[Cartella2]],DATI!$M:$M)*SUMIF(DATI!$B:$B,Tabella24[[#This Row],[Cartella2]],DATI!$J:$J),"")</f>
        <v/>
      </c>
      <c r="M419" s="14" t="str">
        <f>+IFERROR(+Tabella24[[#This Row],[IMPORTO VERSATO]]/SUMIF(DATI!$B:$B,Tabella24[[#This Row],[Cartella2]],DATI!$M:$M)*SUMIF(DATI!$B:$B,Tabella24[[#This Row],[Cartella2]],DATI!$L:$L),"")</f>
        <v/>
      </c>
      <c r="N419" s="6" t="str">
        <f>+IF(COUNTIF($C$17:C419,Tabella24[[#This Row],[Cartella2]])=1,"X","")</f>
        <v/>
      </c>
      <c r="O419" s="14" t="str">
        <f>+IFERROR(+Tabella24[[#This Row],[IMPORTO VERSATO]]/SUMIF(DATI!$B:$B,Tabella24[[#This Row],[Cartella2]],DATI!$M:$M)*SUMIF(DATI!$B:$B,Tabella24[[#This Row],[Cartella2]],DATI!$K:$K),"")</f>
        <v/>
      </c>
    </row>
    <row r="420" spans="2:15" x14ac:dyDescent="0.45">
      <c r="B420" s="27"/>
      <c r="C420" s="140" t="e">
        <f>+IF(Tabella24[[#This Row],[INS CARTELLA]]="",C419,+VLOOKUP(Tabella24[[#This Row],[INS CARTELLA]],Tabella1[[NUMERO CARTELLA]:[IMPOSTE]],1,0))</f>
        <v>#N/A</v>
      </c>
      <c r="D420" s="1"/>
      <c r="E420" s="15"/>
      <c r="F420" s="16"/>
      <c r="G420" s="14" t="str">
        <f>+IFERROR(+Tabella24[[#This Row],[IMPORTO VERSATO]]/SUMIF(DATI!B:B,Tabella24[[#This Row],[Cartella2]],DATI!M:M)*SUMIF(DATI!B:B,Tabella24[[#This Row],[Cartella2]],DATI!E:E),"")</f>
        <v/>
      </c>
      <c r="H420" s="14" t="str">
        <f>+IFERROR(+Tabella24[[#This Row],[IMPORTO VERSATO]]/SUMIF(DATI!$B:$B,Tabella24[[#This Row],[Cartella2]],DATI!$M:$M)*SUMIF(DATI!$B:$B,Tabella24[[#This Row],[Cartella2]],DATI!$F:$F),"")</f>
        <v/>
      </c>
      <c r="I420" s="19" t="str">
        <f>+IFERROR(+Tabella24[[#This Row],[IMPORTO VERSATO]]/SUMIF(DATI!$B:$B,Tabella24[[#This Row],[Cartella2]],DATI!$M:$M)*SUMIF(DATI!$B:$B,Tabella24[[#This Row],[Cartella2]],DATI!$G:$G),"")</f>
        <v/>
      </c>
      <c r="J420" s="19" t="str">
        <f>+IFERROR(+Tabella24[[#This Row],[IMPORTO VERSATO]]/SUMIF(DATI!$B:$B,Tabella24[[#This Row],[Cartella2]],DATI!$M:$M)*SUMIF(DATI!$B:$B,Tabella24[[#This Row],[Cartella2]],DATI!$H:$H),"")</f>
        <v/>
      </c>
      <c r="K420" s="19" t="str">
        <f>+IFERROR(+Tabella24[[#This Row],[IMPORTO VERSATO]]/SUMIF(DATI!$B:$B,Tabella24[[#This Row],[Cartella2]],DATI!$M:$M)*SUMIF(DATI!$B:$B,Tabella24[[#This Row],[Cartella2]],DATI!$I:$I),"")</f>
        <v/>
      </c>
      <c r="L420" s="19" t="str">
        <f>+IFERROR(+Tabella24[[#This Row],[IMPORTO VERSATO]]/SUMIF(DATI!$B:$B,Tabella24[[#This Row],[Cartella2]],DATI!$M:$M)*SUMIF(DATI!$B:$B,Tabella24[[#This Row],[Cartella2]],DATI!$J:$J),"")</f>
        <v/>
      </c>
      <c r="M420" s="14" t="str">
        <f>+IFERROR(+Tabella24[[#This Row],[IMPORTO VERSATO]]/SUMIF(DATI!$B:$B,Tabella24[[#This Row],[Cartella2]],DATI!$M:$M)*SUMIF(DATI!$B:$B,Tabella24[[#This Row],[Cartella2]],DATI!$L:$L),"")</f>
        <v/>
      </c>
      <c r="N420" s="6" t="str">
        <f>+IF(COUNTIF($C$17:C420,Tabella24[[#This Row],[Cartella2]])=1,"X","")</f>
        <v/>
      </c>
      <c r="O420" s="14" t="str">
        <f>+IFERROR(+Tabella24[[#This Row],[IMPORTO VERSATO]]/SUMIF(DATI!$B:$B,Tabella24[[#This Row],[Cartella2]],DATI!$M:$M)*SUMIF(DATI!$B:$B,Tabella24[[#This Row],[Cartella2]],DATI!$K:$K),"")</f>
        <v/>
      </c>
    </row>
    <row r="421" spans="2:15" x14ac:dyDescent="0.45">
      <c r="B421" s="27"/>
      <c r="C421" s="140" t="e">
        <f>+IF(Tabella24[[#This Row],[INS CARTELLA]]="",C420,+VLOOKUP(Tabella24[[#This Row],[INS CARTELLA]],Tabella1[[NUMERO CARTELLA]:[IMPOSTE]],1,0))</f>
        <v>#N/A</v>
      </c>
      <c r="D421" s="1"/>
      <c r="E421" s="15"/>
      <c r="F421" s="16"/>
      <c r="G421" s="14" t="str">
        <f>+IFERROR(+Tabella24[[#This Row],[IMPORTO VERSATO]]/SUMIF(DATI!B:B,Tabella24[[#This Row],[Cartella2]],DATI!M:M)*SUMIF(DATI!B:B,Tabella24[[#This Row],[Cartella2]],DATI!E:E),"")</f>
        <v/>
      </c>
      <c r="H421" s="14" t="str">
        <f>+IFERROR(+Tabella24[[#This Row],[IMPORTO VERSATO]]/SUMIF(DATI!$B:$B,Tabella24[[#This Row],[Cartella2]],DATI!$M:$M)*SUMIF(DATI!$B:$B,Tabella24[[#This Row],[Cartella2]],DATI!$F:$F),"")</f>
        <v/>
      </c>
      <c r="I421" s="19" t="str">
        <f>+IFERROR(+Tabella24[[#This Row],[IMPORTO VERSATO]]/SUMIF(DATI!$B:$B,Tabella24[[#This Row],[Cartella2]],DATI!$M:$M)*SUMIF(DATI!$B:$B,Tabella24[[#This Row],[Cartella2]],DATI!$G:$G),"")</f>
        <v/>
      </c>
      <c r="J421" s="19" t="str">
        <f>+IFERROR(+Tabella24[[#This Row],[IMPORTO VERSATO]]/SUMIF(DATI!$B:$B,Tabella24[[#This Row],[Cartella2]],DATI!$M:$M)*SUMIF(DATI!$B:$B,Tabella24[[#This Row],[Cartella2]],DATI!$H:$H),"")</f>
        <v/>
      </c>
      <c r="K421" s="19" t="str">
        <f>+IFERROR(+Tabella24[[#This Row],[IMPORTO VERSATO]]/SUMIF(DATI!$B:$B,Tabella24[[#This Row],[Cartella2]],DATI!$M:$M)*SUMIF(DATI!$B:$B,Tabella24[[#This Row],[Cartella2]],DATI!$I:$I),"")</f>
        <v/>
      </c>
      <c r="L421" s="19" t="str">
        <f>+IFERROR(+Tabella24[[#This Row],[IMPORTO VERSATO]]/SUMIF(DATI!$B:$B,Tabella24[[#This Row],[Cartella2]],DATI!$M:$M)*SUMIF(DATI!$B:$B,Tabella24[[#This Row],[Cartella2]],DATI!$J:$J),"")</f>
        <v/>
      </c>
      <c r="M421" s="14" t="str">
        <f>+IFERROR(+Tabella24[[#This Row],[IMPORTO VERSATO]]/SUMIF(DATI!$B:$B,Tabella24[[#This Row],[Cartella2]],DATI!$M:$M)*SUMIF(DATI!$B:$B,Tabella24[[#This Row],[Cartella2]],DATI!$L:$L),"")</f>
        <v/>
      </c>
      <c r="N421" s="6" t="str">
        <f>+IF(COUNTIF($C$17:C421,Tabella24[[#This Row],[Cartella2]])=1,"X","")</f>
        <v/>
      </c>
      <c r="O421" s="14" t="str">
        <f>+IFERROR(+Tabella24[[#This Row],[IMPORTO VERSATO]]/SUMIF(DATI!$B:$B,Tabella24[[#This Row],[Cartella2]],DATI!$M:$M)*SUMIF(DATI!$B:$B,Tabella24[[#This Row],[Cartella2]],DATI!$K:$K),"")</f>
        <v/>
      </c>
    </row>
    <row r="422" spans="2:15" x14ac:dyDescent="0.45">
      <c r="B422" s="27"/>
      <c r="C422" s="140" t="e">
        <f>+IF(Tabella24[[#This Row],[INS CARTELLA]]="",C421,+VLOOKUP(Tabella24[[#This Row],[INS CARTELLA]],Tabella1[[NUMERO CARTELLA]:[IMPOSTE]],1,0))</f>
        <v>#N/A</v>
      </c>
      <c r="D422" s="1"/>
      <c r="E422" s="15"/>
      <c r="F422" s="16"/>
      <c r="G422" s="14" t="str">
        <f>+IFERROR(+Tabella24[[#This Row],[IMPORTO VERSATO]]/SUMIF(DATI!B:B,Tabella24[[#This Row],[Cartella2]],DATI!M:M)*SUMIF(DATI!B:B,Tabella24[[#This Row],[Cartella2]],DATI!E:E),"")</f>
        <v/>
      </c>
      <c r="H422" s="14" t="str">
        <f>+IFERROR(+Tabella24[[#This Row],[IMPORTO VERSATO]]/SUMIF(DATI!$B:$B,Tabella24[[#This Row],[Cartella2]],DATI!$M:$M)*SUMIF(DATI!$B:$B,Tabella24[[#This Row],[Cartella2]],DATI!$F:$F),"")</f>
        <v/>
      </c>
      <c r="I422" s="19" t="str">
        <f>+IFERROR(+Tabella24[[#This Row],[IMPORTO VERSATO]]/SUMIF(DATI!$B:$B,Tabella24[[#This Row],[Cartella2]],DATI!$M:$M)*SUMIF(DATI!$B:$B,Tabella24[[#This Row],[Cartella2]],DATI!$G:$G),"")</f>
        <v/>
      </c>
      <c r="J422" s="19" t="str">
        <f>+IFERROR(+Tabella24[[#This Row],[IMPORTO VERSATO]]/SUMIF(DATI!$B:$B,Tabella24[[#This Row],[Cartella2]],DATI!$M:$M)*SUMIF(DATI!$B:$B,Tabella24[[#This Row],[Cartella2]],DATI!$H:$H),"")</f>
        <v/>
      </c>
      <c r="K422" s="19" t="str">
        <f>+IFERROR(+Tabella24[[#This Row],[IMPORTO VERSATO]]/SUMIF(DATI!$B:$B,Tabella24[[#This Row],[Cartella2]],DATI!$M:$M)*SUMIF(DATI!$B:$B,Tabella24[[#This Row],[Cartella2]],DATI!$I:$I),"")</f>
        <v/>
      </c>
      <c r="L422" s="19" t="str">
        <f>+IFERROR(+Tabella24[[#This Row],[IMPORTO VERSATO]]/SUMIF(DATI!$B:$B,Tabella24[[#This Row],[Cartella2]],DATI!$M:$M)*SUMIF(DATI!$B:$B,Tabella24[[#This Row],[Cartella2]],DATI!$J:$J),"")</f>
        <v/>
      </c>
      <c r="M422" s="14" t="str">
        <f>+IFERROR(+Tabella24[[#This Row],[IMPORTO VERSATO]]/SUMIF(DATI!$B:$B,Tabella24[[#This Row],[Cartella2]],DATI!$M:$M)*SUMIF(DATI!$B:$B,Tabella24[[#This Row],[Cartella2]],DATI!$L:$L),"")</f>
        <v/>
      </c>
      <c r="N422" s="6" t="str">
        <f>+IF(COUNTIF($C$17:C422,Tabella24[[#This Row],[Cartella2]])=1,"X","")</f>
        <v/>
      </c>
      <c r="O422" s="14" t="str">
        <f>+IFERROR(+Tabella24[[#This Row],[IMPORTO VERSATO]]/SUMIF(DATI!$B:$B,Tabella24[[#This Row],[Cartella2]],DATI!$M:$M)*SUMIF(DATI!$B:$B,Tabella24[[#This Row],[Cartella2]],DATI!$K:$K),"")</f>
        <v/>
      </c>
    </row>
    <row r="423" spans="2:15" x14ac:dyDescent="0.45">
      <c r="B423" s="27"/>
      <c r="C423" s="140" t="e">
        <f>+IF(Tabella24[[#This Row],[INS CARTELLA]]="",C422,+VLOOKUP(Tabella24[[#This Row],[INS CARTELLA]],Tabella1[[NUMERO CARTELLA]:[IMPOSTE]],1,0))</f>
        <v>#N/A</v>
      </c>
      <c r="D423" s="1"/>
      <c r="E423" s="15"/>
      <c r="F423" s="16"/>
      <c r="G423" s="14" t="str">
        <f>+IFERROR(+Tabella24[[#This Row],[IMPORTO VERSATO]]/SUMIF(DATI!B:B,Tabella24[[#This Row],[Cartella2]],DATI!M:M)*SUMIF(DATI!B:B,Tabella24[[#This Row],[Cartella2]],DATI!E:E),"")</f>
        <v/>
      </c>
      <c r="H423" s="14" t="str">
        <f>+IFERROR(+Tabella24[[#This Row],[IMPORTO VERSATO]]/SUMIF(DATI!$B:$B,Tabella24[[#This Row],[Cartella2]],DATI!$M:$M)*SUMIF(DATI!$B:$B,Tabella24[[#This Row],[Cartella2]],DATI!$F:$F),"")</f>
        <v/>
      </c>
      <c r="I423" s="19" t="str">
        <f>+IFERROR(+Tabella24[[#This Row],[IMPORTO VERSATO]]/SUMIF(DATI!$B:$B,Tabella24[[#This Row],[Cartella2]],DATI!$M:$M)*SUMIF(DATI!$B:$B,Tabella24[[#This Row],[Cartella2]],DATI!$G:$G),"")</f>
        <v/>
      </c>
      <c r="J423" s="19" t="str">
        <f>+IFERROR(+Tabella24[[#This Row],[IMPORTO VERSATO]]/SUMIF(DATI!$B:$B,Tabella24[[#This Row],[Cartella2]],DATI!$M:$M)*SUMIF(DATI!$B:$B,Tabella24[[#This Row],[Cartella2]],DATI!$H:$H),"")</f>
        <v/>
      </c>
      <c r="K423" s="19" t="str">
        <f>+IFERROR(+Tabella24[[#This Row],[IMPORTO VERSATO]]/SUMIF(DATI!$B:$B,Tabella24[[#This Row],[Cartella2]],DATI!$M:$M)*SUMIF(DATI!$B:$B,Tabella24[[#This Row],[Cartella2]],DATI!$I:$I),"")</f>
        <v/>
      </c>
      <c r="L423" s="19" t="str">
        <f>+IFERROR(+Tabella24[[#This Row],[IMPORTO VERSATO]]/SUMIF(DATI!$B:$B,Tabella24[[#This Row],[Cartella2]],DATI!$M:$M)*SUMIF(DATI!$B:$B,Tabella24[[#This Row],[Cartella2]],DATI!$J:$J),"")</f>
        <v/>
      </c>
      <c r="M423" s="14" t="str">
        <f>+IFERROR(+Tabella24[[#This Row],[IMPORTO VERSATO]]/SUMIF(DATI!$B:$B,Tabella24[[#This Row],[Cartella2]],DATI!$M:$M)*SUMIF(DATI!$B:$B,Tabella24[[#This Row],[Cartella2]],DATI!$L:$L),"")</f>
        <v/>
      </c>
      <c r="N423" s="6" t="str">
        <f>+IF(COUNTIF($C$17:C423,Tabella24[[#This Row],[Cartella2]])=1,"X","")</f>
        <v/>
      </c>
      <c r="O423" s="14" t="str">
        <f>+IFERROR(+Tabella24[[#This Row],[IMPORTO VERSATO]]/SUMIF(DATI!$B:$B,Tabella24[[#This Row],[Cartella2]],DATI!$M:$M)*SUMIF(DATI!$B:$B,Tabella24[[#This Row],[Cartella2]],DATI!$K:$K),"")</f>
        <v/>
      </c>
    </row>
    <row r="424" spans="2:15" x14ac:dyDescent="0.45">
      <c r="B424" s="27"/>
      <c r="C424" s="140" t="e">
        <f>+IF(Tabella24[[#This Row],[INS CARTELLA]]="",C423,+VLOOKUP(Tabella24[[#This Row],[INS CARTELLA]],Tabella1[[NUMERO CARTELLA]:[IMPOSTE]],1,0))</f>
        <v>#N/A</v>
      </c>
      <c r="D424" s="1"/>
      <c r="E424" s="15"/>
      <c r="F424" s="16"/>
      <c r="G424" s="14" t="str">
        <f>+IFERROR(+Tabella24[[#This Row],[IMPORTO VERSATO]]/SUMIF(DATI!B:B,Tabella24[[#This Row],[Cartella2]],DATI!M:M)*SUMIF(DATI!B:B,Tabella24[[#This Row],[Cartella2]],DATI!E:E),"")</f>
        <v/>
      </c>
      <c r="H424" s="14" t="str">
        <f>+IFERROR(+Tabella24[[#This Row],[IMPORTO VERSATO]]/SUMIF(DATI!$B:$B,Tabella24[[#This Row],[Cartella2]],DATI!$M:$M)*SUMIF(DATI!$B:$B,Tabella24[[#This Row],[Cartella2]],DATI!$F:$F),"")</f>
        <v/>
      </c>
      <c r="I424" s="19" t="str">
        <f>+IFERROR(+Tabella24[[#This Row],[IMPORTO VERSATO]]/SUMIF(DATI!$B:$B,Tabella24[[#This Row],[Cartella2]],DATI!$M:$M)*SUMIF(DATI!$B:$B,Tabella24[[#This Row],[Cartella2]],DATI!$G:$G),"")</f>
        <v/>
      </c>
      <c r="J424" s="19" t="str">
        <f>+IFERROR(+Tabella24[[#This Row],[IMPORTO VERSATO]]/SUMIF(DATI!$B:$B,Tabella24[[#This Row],[Cartella2]],DATI!$M:$M)*SUMIF(DATI!$B:$B,Tabella24[[#This Row],[Cartella2]],DATI!$H:$H),"")</f>
        <v/>
      </c>
      <c r="K424" s="19" t="str">
        <f>+IFERROR(+Tabella24[[#This Row],[IMPORTO VERSATO]]/SUMIF(DATI!$B:$B,Tabella24[[#This Row],[Cartella2]],DATI!$M:$M)*SUMIF(DATI!$B:$B,Tabella24[[#This Row],[Cartella2]],DATI!$I:$I),"")</f>
        <v/>
      </c>
      <c r="L424" s="19" t="str">
        <f>+IFERROR(+Tabella24[[#This Row],[IMPORTO VERSATO]]/SUMIF(DATI!$B:$B,Tabella24[[#This Row],[Cartella2]],DATI!$M:$M)*SUMIF(DATI!$B:$B,Tabella24[[#This Row],[Cartella2]],DATI!$J:$J),"")</f>
        <v/>
      </c>
      <c r="M424" s="14" t="str">
        <f>+IFERROR(+Tabella24[[#This Row],[IMPORTO VERSATO]]/SUMIF(DATI!$B:$B,Tabella24[[#This Row],[Cartella2]],DATI!$M:$M)*SUMIF(DATI!$B:$B,Tabella24[[#This Row],[Cartella2]],DATI!$L:$L),"")</f>
        <v/>
      </c>
      <c r="N424" s="6" t="str">
        <f>+IF(COUNTIF($C$17:C424,Tabella24[[#This Row],[Cartella2]])=1,"X","")</f>
        <v/>
      </c>
      <c r="O424" s="14" t="str">
        <f>+IFERROR(+Tabella24[[#This Row],[IMPORTO VERSATO]]/SUMIF(DATI!$B:$B,Tabella24[[#This Row],[Cartella2]],DATI!$M:$M)*SUMIF(DATI!$B:$B,Tabella24[[#This Row],[Cartella2]],DATI!$K:$K),"")</f>
        <v/>
      </c>
    </row>
    <row r="425" spans="2:15" x14ac:dyDescent="0.45">
      <c r="B425" s="27"/>
      <c r="C425" s="140" t="e">
        <f>+IF(Tabella24[[#This Row],[INS CARTELLA]]="",C424,+VLOOKUP(Tabella24[[#This Row],[INS CARTELLA]],Tabella1[[NUMERO CARTELLA]:[IMPOSTE]],1,0))</f>
        <v>#N/A</v>
      </c>
      <c r="D425" s="1"/>
      <c r="E425" s="15"/>
      <c r="F425" s="16"/>
      <c r="G425" s="14" t="str">
        <f>+IFERROR(+Tabella24[[#This Row],[IMPORTO VERSATO]]/SUMIF(DATI!B:B,Tabella24[[#This Row],[Cartella2]],DATI!M:M)*SUMIF(DATI!B:B,Tabella24[[#This Row],[Cartella2]],DATI!E:E),"")</f>
        <v/>
      </c>
      <c r="H425" s="14" t="str">
        <f>+IFERROR(+Tabella24[[#This Row],[IMPORTO VERSATO]]/SUMIF(DATI!$B:$B,Tabella24[[#This Row],[Cartella2]],DATI!$M:$M)*SUMIF(DATI!$B:$B,Tabella24[[#This Row],[Cartella2]],DATI!$F:$F),"")</f>
        <v/>
      </c>
      <c r="I425" s="19" t="str">
        <f>+IFERROR(+Tabella24[[#This Row],[IMPORTO VERSATO]]/SUMIF(DATI!$B:$B,Tabella24[[#This Row],[Cartella2]],DATI!$M:$M)*SUMIF(DATI!$B:$B,Tabella24[[#This Row],[Cartella2]],DATI!$G:$G),"")</f>
        <v/>
      </c>
      <c r="J425" s="19" t="str">
        <f>+IFERROR(+Tabella24[[#This Row],[IMPORTO VERSATO]]/SUMIF(DATI!$B:$B,Tabella24[[#This Row],[Cartella2]],DATI!$M:$M)*SUMIF(DATI!$B:$B,Tabella24[[#This Row],[Cartella2]],DATI!$H:$H),"")</f>
        <v/>
      </c>
      <c r="K425" s="19" t="str">
        <f>+IFERROR(+Tabella24[[#This Row],[IMPORTO VERSATO]]/SUMIF(DATI!$B:$B,Tabella24[[#This Row],[Cartella2]],DATI!$M:$M)*SUMIF(DATI!$B:$B,Tabella24[[#This Row],[Cartella2]],DATI!$I:$I),"")</f>
        <v/>
      </c>
      <c r="L425" s="19" t="str">
        <f>+IFERROR(+Tabella24[[#This Row],[IMPORTO VERSATO]]/SUMIF(DATI!$B:$B,Tabella24[[#This Row],[Cartella2]],DATI!$M:$M)*SUMIF(DATI!$B:$B,Tabella24[[#This Row],[Cartella2]],DATI!$J:$J),"")</f>
        <v/>
      </c>
      <c r="M425" s="14" t="str">
        <f>+IFERROR(+Tabella24[[#This Row],[IMPORTO VERSATO]]/SUMIF(DATI!$B:$B,Tabella24[[#This Row],[Cartella2]],DATI!$M:$M)*SUMIF(DATI!$B:$B,Tabella24[[#This Row],[Cartella2]],DATI!$L:$L),"")</f>
        <v/>
      </c>
      <c r="N425" s="6" t="str">
        <f>+IF(COUNTIF($C$17:C425,Tabella24[[#This Row],[Cartella2]])=1,"X","")</f>
        <v/>
      </c>
      <c r="O425" s="14" t="str">
        <f>+IFERROR(+Tabella24[[#This Row],[IMPORTO VERSATO]]/SUMIF(DATI!$B:$B,Tabella24[[#This Row],[Cartella2]],DATI!$M:$M)*SUMIF(DATI!$B:$B,Tabella24[[#This Row],[Cartella2]],DATI!$K:$K),"")</f>
        <v/>
      </c>
    </row>
    <row r="426" spans="2:15" x14ac:dyDescent="0.45">
      <c r="B426" s="27"/>
      <c r="C426" s="140" t="e">
        <f>+IF(Tabella24[[#This Row],[INS CARTELLA]]="",C425,+VLOOKUP(Tabella24[[#This Row],[INS CARTELLA]],Tabella1[[NUMERO CARTELLA]:[IMPOSTE]],1,0))</f>
        <v>#N/A</v>
      </c>
      <c r="D426" s="1"/>
      <c r="E426" s="15"/>
      <c r="F426" s="16"/>
      <c r="G426" s="14" t="str">
        <f>+IFERROR(+Tabella24[[#This Row],[IMPORTO VERSATO]]/SUMIF(DATI!B:B,Tabella24[[#This Row],[Cartella2]],DATI!M:M)*SUMIF(DATI!B:B,Tabella24[[#This Row],[Cartella2]],DATI!E:E),"")</f>
        <v/>
      </c>
      <c r="H426" s="14" t="str">
        <f>+IFERROR(+Tabella24[[#This Row],[IMPORTO VERSATO]]/SUMIF(DATI!$B:$B,Tabella24[[#This Row],[Cartella2]],DATI!$M:$M)*SUMIF(DATI!$B:$B,Tabella24[[#This Row],[Cartella2]],DATI!$F:$F),"")</f>
        <v/>
      </c>
      <c r="I426" s="19" t="str">
        <f>+IFERROR(+Tabella24[[#This Row],[IMPORTO VERSATO]]/SUMIF(DATI!$B:$B,Tabella24[[#This Row],[Cartella2]],DATI!$M:$M)*SUMIF(DATI!$B:$B,Tabella24[[#This Row],[Cartella2]],DATI!$G:$G),"")</f>
        <v/>
      </c>
      <c r="J426" s="19" t="str">
        <f>+IFERROR(+Tabella24[[#This Row],[IMPORTO VERSATO]]/SUMIF(DATI!$B:$B,Tabella24[[#This Row],[Cartella2]],DATI!$M:$M)*SUMIF(DATI!$B:$B,Tabella24[[#This Row],[Cartella2]],DATI!$H:$H),"")</f>
        <v/>
      </c>
      <c r="K426" s="19" t="str">
        <f>+IFERROR(+Tabella24[[#This Row],[IMPORTO VERSATO]]/SUMIF(DATI!$B:$B,Tabella24[[#This Row],[Cartella2]],DATI!$M:$M)*SUMIF(DATI!$B:$B,Tabella24[[#This Row],[Cartella2]],DATI!$I:$I),"")</f>
        <v/>
      </c>
      <c r="L426" s="19" t="str">
        <f>+IFERROR(+Tabella24[[#This Row],[IMPORTO VERSATO]]/SUMIF(DATI!$B:$B,Tabella24[[#This Row],[Cartella2]],DATI!$M:$M)*SUMIF(DATI!$B:$B,Tabella24[[#This Row],[Cartella2]],DATI!$J:$J),"")</f>
        <v/>
      </c>
      <c r="M426" s="14" t="str">
        <f>+IFERROR(+Tabella24[[#This Row],[IMPORTO VERSATO]]/SUMIF(DATI!$B:$B,Tabella24[[#This Row],[Cartella2]],DATI!$M:$M)*SUMIF(DATI!$B:$B,Tabella24[[#This Row],[Cartella2]],DATI!$L:$L),"")</f>
        <v/>
      </c>
      <c r="N426" s="6" t="str">
        <f>+IF(COUNTIF($C$17:C426,Tabella24[[#This Row],[Cartella2]])=1,"X","")</f>
        <v/>
      </c>
      <c r="O426" s="14" t="str">
        <f>+IFERROR(+Tabella24[[#This Row],[IMPORTO VERSATO]]/SUMIF(DATI!$B:$B,Tabella24[[#This Row],[Cartella2]],DATI!$M:$M)*SUMIF(DATI!$B:$B,Tabella24[[#This Row],[Cartella2]],DATI!$K:$K),"")</f>
        <v/>
      </c>
    </row>
    <row r="427" spans="2:15" x14ac:dyDescent="0.45">
      <c r="B427" s="27"/>
      <c r="C427" s="140" t="e">
        <f>+IF(Tabella24[[#This Row],[INS CARTELLA]]="",C426,+VLOOKUP(Tabella24[[#This Row],[INS CARTELLA]],Tabella1[[NUMERO CARTELLA]:[IMPOSTE]],1,0))</f>
        <v>#N/A</v>
      </c>
      <c r="D427" s="1"/>
      <c r="E427" s="15"/>
      <c r="F427" s="16"/>
      <c r="G427" s="14" t="str">
        <f>+IFERROR(+Tabella24[[#This Row],[IMPORTO VERSATO]]/SUMIF(DATI!B:B,Tabella24[[#This Row],[Cartella2]],DATI!M:M)*SUMIF(DATI!B:B,Tabella24[[#This Row],[Cartella2]],DATI!E:E),"")</f>
        <v/>
      </c>
      <c r="H427" s="14" t="str">
        <f>+IFERROR(+Tabella24[[#This Row],[IMPORTO VERSATO]]/SUMIF(DATI!$B:$B,Tabella24[[#This Row],[Cartella2]],DATI!$M:$M)*SUMIF(DATI!$B:$B,Tabella24[[#This Row],[Cartella2]],DATI!$F:$F),"")</f>
        <v/>
      </c>
      <c r="I427" s="19" t="str">
        <f>+IFERROR(+Tabella24[[#This Row],[IMPORTO VERSATO]]/SUMIF(DATI!$B:$B,Tabella24[[#This Row],[Cartella2]],DATI!$M:$M)*SUMIF(DATI!$B:$B,Tabella24[[#This Row],[Cartella2]],DATI!$G:$G),"")</f>
        <v/>
      </c>
      <c r="J427" s="19" t="str">
        <f>+IFERROR(+Tabella24[[#This Row],[IMPORTO VERSATO]]/SUMIF(DATI!$B:$B,Tabella24[[#This Row],[Cartella2]],DATI!$M:$M)*SUMIF(DATI!$B:$B,Tabella24[[#This Row],[Cartella2]],DATI!$H:$H),"")</f>
        <v/>
      </c>
      <c r="K427" s="19" t="str">
        <f>+IFERROR(+Tabella24[[#This Row],[IMPORTO VERSATO]]/SUMIF(DATI!$B:$B,Tabella24[[#This Row],[Cartella2]],DATI!$M:$M)*SUMIF(DATI!$B:$B,Tabella24[[#This Row],[Cartella2]],DATI!$I:$I),"")</f>
        <v/>
      </c>
      <c r="L427" s="19" t="str">
        <f>+IFERROR(+Tabella24[[#This Row],[IMPORTO VERSATO]]/SUMIF(DATI!$B:$B,Tabella24[[#This Row],[Cartella2]],DATI!$M:$M)*SUMIF(DATI!$B:$B,Tabella24[[#This Row],[Cartella2]],DATI!$J:$J),"")</f>
        <v/>
      </c>
      <c r="M427" s="14" t="str">
        <f>+IFERROR(+Tabella24[[#This Row],[IMPORTO VERSATO]]/SUMIF(DATI!$B:$B,Tabella24[[#This Row],[Cartella2]],DATI!$M:$M)*SUMIF(DATI!$B:$B,Tabella24[[#This Row],[Cartella2]],DATI!$L:$L),"")</f>
        <v/>
      </c>
      <c r="N427" s="6" t="str">
        <f>+IF(COUNTIF($C$17:C427,Tabella24[[#This Row],[Cartella2]])=1,"X","")</f>
        <v/>
      </c>
      <c r="O427" s="14" t="str">
        <f>+IFERROR(+Tabella24[[#This Row],[IMPORTO VERSATO]]/SUMIF(DATI!$B:$B,Tabella24[[#This Row],[Cartella2]],DATI!$M:$M)*SUMIF(DATI!$B:$B,Tabella24[[#This Row],[Cartella2]],DATI!$K:$K),"")</f>
        <v/>
      </c>
    </row>
    <row r="428" spans="2:15" x14ac:dyDescent="0.45">
      <c r="B428" s="27"/>
      <c r="C428" s="140" t="e">
        <f>+IF(Tabella24[[#This Row],[INS CARTELLA]]="",C427,+VLOOKUP(Tabella24[[#This Row],[INS CARTELLA]],Tabella1[[NUMERO CARTELLA]:[IMPOSTE]],1,0))</f>
        <v>#N/A</v>
      </c>
      <c r="D428" s="1"/>
      <c r="E428" s="15"/>
      <c r="F428" s="16"/>
      <c r="G428" s="14" t="str">
        <f>+IFERROR(+Tabella24[[#This Row],[IMPORTO VERSATO]]/SUMIF(DATI!B:B,Tabella24[[#This Row],[Cartella2]],DATI!M:M)*SUMIF(DATI!B:B,Tabella24[[#This Row],[Cartella2]],DATI!E:E),"")</f>
        <v/>
      </c>
      <c r="H428" s="14" t="str">
        <f>+IFERROR(+Tabella24[[#This Row],[IMPORTO VERSATO]]/SUMIF(DATI!$B:$B,Tabella24[[#This Row],[Cartella2]],DATI!$M:$M)*SUMIF(DATI!$B:$B,Tabella24[[#This Row],[Cartella2]],DATI!$F:$F),"")</f>
        <v/>
      </c>
      <c r="I428" s="19" t="str">
        <f>+IFERROR(+Tabella24[[#This Row],[IMPORTO VERSATO]]/SUMIF(DATI!$B:$B,Tabella24[[#This Row],[Cartella2]],DATI!$M:$M)*SUMIF(DATI!$B:$B,Tabella24[[#This Row],[Cartella2]],DATI!$G:$G),"")</f>
        <v/>
      </c>
      <c r="J428" s="19" t="str">
        <f>+IFERROR(+Tabella24[[#This Row],[IMPORTO VERSATO]]/SUMIF(DATI!$B:$B,Tabella24[[#This Row],[Cartella2]],DATI!$M:$M)*SUMIF(DATI!$B:$B,Tabella24[[#This Row],[Cartella2]],DATI!$H:$H),"")</f>
        <v/>
      </c>
      <c r="K428" s="19" t="str">
        <f>+IFERROR(+Tabella24[[#This Row],[IMPORTO VERSATO]]/SUMIF(DATI!$B:$B,Tabella24[[#This Row],[Cartella2]],DATI!$M:$M)*SUMIF(DATI!$B:$B,Tabella24[[#This Row],[Cartella2]],DATI!$I:$I),"")</f>
        <v/>
      </c>
      <c r="L428" s="19" t="str">
        <f>+IFERROR(+Tabella24[[#This Row],[IMPORTO VERSATO]]/SUMIF(DATI!$B:$B,Tabella24[[#This Row],[Cartella2]],DATI!$M:$M)*SUMIF(DATI!$B:$B,Tabella24[[#This Row],[Cartella2]],DATI!$J:$J),"")</f>
        <v/>
      </c>
      <c r="M428" s="14" t="str">
        <f>+IFERROR(+Tabella24[[#This Row],[IMPORTO VERSATO]]/SUMIF(DATI!$B:$B,Tabella24[[#This Row],[Cartella2]],DATI!$M:$M)*SUMIF(DATI!$B:$B,Tabella24[[#This Row],[Cartella2]],DATI!$L:$L),"")</f>
        <v/>
      </c>
      <c r="N428" s="6" t="str">
        <f>+IF(COUNTIF($C$17:C428,Tabella24[[#This Row],[Cartella2]])=1,"X","")</f>
        <v/>
      </c>
      <c r="O428" s="14" t="str">
        <f>+IFERROR(+Tabella24[[#This Row],[IMPORTO VERSATO]]/SUMIF(DATI!$B:$B,Tabella24[[#This Row],[Cartella2]],DATI!$M:$M)*SUMIF(DATI!$B:$B,Tabella24[[#This Row],[Cartella2]],DATI!$K:$K),"")</f>
        <v/>
      </c>
    </row>
    <row r="429" spans="2:15" x14ac:dyDescent="0.45">
      <c r="B429" s="27"/>
      <c r="C429" s="140" t="e">
        <f>+IF(Tabella24[[#This Row],[INS CARTELLA]]="",C428,+VLOOKUP(Tabella24[[#This Row],[INS CARTELLA]],Tabella1[[NUMERO CARTELLA]:[IMPOSTE]],1,0))</f>
        <v>#N/A</v>
      </c>
      <c r="D429" s="1"/>
      <c r="E429" s="15"/>
      <c r="F429" s="16"/>
      <c r="G429" s="14" t="str">
        <f>+IFERROR(+Tabella24[[#This Row],[IMPORTO VERSATO]]/SUMIF(DATI!B:B,Tabella24[[#This Row],[Cartella2]],DATI!M:M)*SUMIF(DATI!B:B,Tabella24[[#This Row],[Cartella2]],DATI!E:E),"")</f>
        <v/>
      </c>
      <c r="H429" s="14" t="str">
        <f>+IFERROR(+Tabella24[[#This Row],[IMPORTO VERSATO]]/SUMIF(DATI!$B:$B,Tabella24[[#This Row],[Cartella2]],DATI!$M:$M)*SUMIF(DATI!$B:$B,Tabella24[[#This Row],[Cartella2]],DATI!$F:$F),"")</f>
        <v/>
      </c>
      <c r="I429" s="19" t="str">
        <f>+IFERROR(+Tabella24[[#This Row],[IMPORTO VERSATO]]/SUMIF(DATI!$B:$B,Tabella24[[#This Row],[Cartella2]],DATI!$M:$M)*SUMIF(DATI!$B:$B,Tabella24[[#This Row],[Cartella2]],DATI!$G:$G),"")</f>
        <v/>
      </c>
      <c r="J429" s="19" t="str">
        <f>+IFERROR(+Tabella24[[#This Row],[IMPORTO VERSATO]]/SUMIF(DATI!$B:$B,Tabella24[[#This Row],[Cartella2]],DATI!$M:$M)*SUMIF(DATI!$B:$B,Tabella24[[#This Row],[Cartella2]],DATI!$H:$H),"")</f>
        <v/>
      </c>
      <c r="K429" s="19" t="str">
        <f>+IFERROR(+Tabella24[[#This Row],[IMPORTO VERSATO]]/SUMIF(DATI!$B:$B,Tabella24[[#This Row],[Cartella2]],DATI!$M:$M)*SUMIF(DATI!$B:$B,Tabella24[[#This Row],[Cartella2]],DATI!$I:$I),"")</f>
        <v/>
      </c>
      <c r="L429" s="19" t="str">
        <f>+IFERROR(+Tabella24[[#This Row],[IMPORTO VERSATO]]/SUMIF(DATI!$B:$B,Tabella24[[#This Row],[Cartella2]],DATI!$M:$M)*SUMIF(DATI!$B:$B,Tabella24[[#This Row],[Cartella2]],DATI!$J:$J),"")</f>
        <v/>
      </c>
      <c r="M429" s="14" t="str">
        <f>+IFERROR(+Tabella24[[#This Row],[IMPORTO VERSATO]]/SUMIF(DATI!$B:$B,Tabella24[[#This Row],[Cartella2]],DATI!$M:$M)*SUMIF(DATI!$B:$B,Tabella24[[#This Row],[Cartella2]],DATI!$L:$L),"")</f>
        <v/>
      </c>
      <c r="N429" s="6" t="str">
        <f>+IF(COUNTIF($C$17:C429,Tabella24[[#This Row],[Cartella2]])=1,"X","")</f>
        <v/>
      </c>
      <c r="O429" s="14" t="str">
        <f>+IFERROR(+Tabella24[[#This Row],[IMPORTO VERSATO]]/SUMIF(DATI!$B:$B,Tabella24[[#This Row],[Cartella2]],DATI!$M:$M)*SUMIF(DATI!$B:$B,Tabella24[[#This Row],[Cartella2]],DATI!$K:$K),"")</f>
        <v/>
      </c>
    </row>
    <row r="430" spans="2:15" x14ac:dyDescent="0.45">
      <c r="B430" s="27"/>
      <c r="C430" s="140" t="e">
        <f>+IF(Tabella24[[#This Row],[INS CARTELLA]]="",C429,+VLOOKUP(Tabella24[[#This Row],[INS CARTELLA]],Tabella1[[NUMERO CARTELLA]:[IMPOSTE]],1,0))</f>
        <v>#N/A</v>
      </c>
      <c r="D430" s="1"/>
      <c r="E430" s="15"/>
      <c r="F430" s="16"/>
      <c r="G430" s="14" t="str">
        <f>+IFERROR(+Tabella24[[#This Row],[IMPORTO VERSATO]]/SUMIF(DATI!B:B,Tabella24[[#This Row],[Cartella2]],DATI!M:M)*SUMIF(DATI!B:B,Tabella24[[#This Row],[Cartella2]],DATI!E:E),"")</f>
        <v/>
      </c>
      <c r="H430" s="14" t="str">
        <f>+IFERROR(+Tabella24[[#This Row],[IMPORTO VERSATO]]/SUMIF(DATI!$B:$B,Tabella24[[#This Row],[Cartella2]],DATI!$M:$M)*SUMIF(DATI!$B:$B,Tabella24[[#This Row],[Cartella2]],DATI!$F:$F),"")</f>
        <v/>
      </c>
      <c r="I430" s="19" t="str">
        <f>+IFERROR(+Tabella24[[#This Row],[IMPORTO VERSATO]]/SUMIF(DATI!$B:$B,Tabella24[[#This Row],[Cartella2]],DATI!$M:$M)*SUMIF(DATI!$B:$B,Tabella24[[#This Row],[Cartella2]],DATI!$G:$G),"")</f>
        <v/>
      </c>
      <c r="J430" s="19" t="str">
        <f>+IFERROR(+Tabella24[[#This Row],[IMPORTO VERSATO]]/SUMIF(DATI!$B:$B,Tabella24[[#This Row],[Cartella2]],DATI!$M:$M)*SUMIF(DATI!$B:$B,Tabella24[[#This Row],[Cartella2]],DATI!$H:$H),"")</f>
        <v/>
      </c>
      <c r="K430" s="19" t="str">
        <f>+IFERROR(+Tabella24[[#This Row],[IMPORTO VERSATO]]/SUMIF(DATI!$B:$B,Tabella24[[#This Row],[Cartella2]],DATI!$M:$M)*SUMIF(DATI!$B:$B,Tabella24[[#This Row],[Cartella2]],DATI!$I:$I),"")</f>
        <v/>
      </c>
      <c r="L430" s="19" t="str">
        <f>+IFERROR(+Tabella24[[#This Row],[IMPORTO VERSATO]]/SUMIF(DATI!$B:$B,Tabella24[[#This Row],[Cartella2]],DATI!$M:$M)*SUMIF(DATI!$B:$B,Tabella24[[#This Row],[Cartella2]],DATI!$J:$J),"")</f>
        <v/>
      </c>
      <c r="M430" s="14" t="str">
        <f>+IFERROR(+Tabella24[[#This Row],[IMPORTO VERSATO]]/SUMIF(DATI!$B:$B,Tabella24[[#This Row],[Cartella2]],DATI!$M:$M)*SUMIF(DATI!$B:$B,Tabella24[[#This Row],[Cartella2]],DATI!$L:$L),"")</f>
        <v/>
      </c>
      <c r="N430" s="6" t="str">
        <f>+IF(COUNTIF($C$17:C430,Tabella24[[#This Row],[Cartella2]])=1,"X","")</f>
        <v/>
      </c>
      <c r="O430" s="14" t="str">
        <f>+IFERROR(+Tabella24[[#This Row],[IMPORTO VERSATO]]/SUMIF(DATI!$B:$B,Tabella24[[#This Row],[Cartella2]],DATI!$M:$M)*SUMIF(DATI!$B:$B,Tabella24[[#This Row],[Cartella2]],DATI!$K:$K),"")</f>
        <v/>
      </c>
    </row>
    <row r="431" spans="2:15" x14ac:dyDescent="0.45">
      <c r="B431" s="27"/>
      <c r="C431" s="140" t="e">
        <f>+IF(Tabella24[[#This Row],[INS CARTELLA]]="",C430,+VLOOKUP(Tabella24[[#This Row],[INS CARTELLA]],Tabella1[[NUMERO CARTELLA]:[IMPOSTE]],1,0))</f>
        <v>#N/A</v>
      </c>
      <c r="D431" s="1"/>
      <c r="E431" s="15"/>
      <c r="F431" s="16"/>
      <c r="G431" s="14" t="str">
        <f>+IFERROR(+Tabella24[[#This Row],[IMPORTO VERSATO]]/SUMIF(DATI!B:B,Tabella24[[#This Row],[Cartella2]],DATI!M:M)*SUMIF(DATI!B:B,Tabella24[[#This Row],[Cartella2]],DATI!E:E),"")</f>
        <v/>
      </c>
      <c r="H431" s="14" t="str">
        <f>+IFERROR(+Tabella24[[#This Row],[IMPORTO VERSATO]]/SUMIF(DATI!$B:$B,Tabella24[[#This Row],[Cartella2]],DATI!$M:$M)*SUMIF(DATI!$B:$B,Tabella24[[#This Row],[Cartella2]],DATI!$F:$F),"")</f>
        <v/>
      </c>
      <c r="I431" s="19" t="str">
        <f>+IFERROR(+Tabella24[[#This Row],[IMPORTO VERSATO]]/SUMIF(DATI!$B:$B,Tabella24[[#This Row],[Cartella2]],DATI!$M:$M)*SUMIF(DATI!$B:$B,Tabella24[[#This Row],[Cartella2]],DATI!$G:$G),"")</f>
        <v/>
      </c>
      <c r="J431" s="19" t="str">
        <f>+IFERROR(+Tabella24[[#This Row],[IMPORTO VERSATO]]/SUMIF(DATI!$B:$B,Tabella24[[#This Row],[Cartella2]],DATI!$M:$M)*SUMIF(DATI!$B:$B,Tabella24[[#This Row],[Cartella2]],DATI!$H:$H),"")</f>
        <v/>
      </c>
      <c r="K431" s="19" t="str">
        <f>+IFERROR(+Tabella24[[#This Row],[IMPORTO VERSATO]]/SUMIF(DATI!$B:$B,Tabella24[[#This Row],[Cartella2]],DATI!$M:$M)*SUMIF(DATI!$B:$B,Tabella24[[#This Row],[Cartella2]],DATI!$I:$I),"")</f>
        <v/>
      </c>
      <c r="L431" s="19" t="str">
        <f>+IFERROR(+Tabella24[[#This Row],[IMPORTO VERSATO]]/SUMIF(DATI!$B:$B,Tabella24[[#This Row],[Cartella2]],DATI!$M:$M)*SUMIF(DATI!$B:$B,Tabella24[[#This Row],[Cartella2]],DATI!$J:$J),"")</f>
        <v/>
      </c>
      <c r="M431" s="14" t="str">
        <f>+IFERROR(+Tabella24[[#This Row],[IMPORTO VERSATO]]/SUMIF(DATI!$B:$B,Tabella24[[#This Row],[Cartella2]],DATI!$M:$M)*SUMIF(DATI!$B:$B,Tabella24[[#This Row],[Cartella2]],DATI!$L:$L),"")</f>
        <v/>
      </c>
      <c r="N431" s="6" t="str">
        <f>+IF(COUNTIF($C$17:C431,Tabella24[[#This Row],[Cartella2]])=1,"X","")</f>
        <v/>
      </c>
      <c r="O431" s="14" t="str">
        <f>+IFERROR(+Tabella24[[#This Row],[IMPORTO VERSATO]]/SUMIF(DATI!$B:$B,Tabella24[[#This Row],[Cartella2]],DATI!$M:$M)*SUMIF(DATI!$B:$B,Tabella24[[#This Row],[Cartella2]],DATI!$K:$K),"")</f>
        <v/>
      </c>
    </row>
    <row r="432" spans="2:15" x14ac:dyDescent="0.45">
      <c r="B432" s="27"/>
      <c r="C432" s="140" t="e">
        <f>+IF(Tabella24[[#This Row],[INS CARTELLA]]="",C431,+VLOOKUP(Tabella24[[#This Row],[INS CARTELLA]],Tabella1[[NUMERO CARTELLA]:[IMPOSTE]],1,0))</f>
        <v>#N/A</v>
      </c>
      <c r="D432" s="1"/>
      <c r="E432" s="15"/>
      <c r="F432" s="16"/>
      <c r="G432" s="14" t="str">
        <f>+IFERROR(+Tabella24[[#This Row],[IMPORTO VERSATO]]/SUMIF(DATI!B:B,Tabella24[[#This Row],[Cartella2]],DATI!M:M)*SUMIF(DATI!B:B,Tabella24[[#This Row],[Cartella2]],DATI!E:E),"")</f>
        <v/>
      </c>
      <c r="H432" s="14" t="str">
        <f>+IFERROR(+Tabella24[[#This Row],[IMPORTO VERSATO]]/SUMIF(DATI!$B:$B,Tabella24[[#This Row],[Cartella2]],DATI!$M:$M)*SUMIF(DATI!$B:$B,Tabella24[[#This Row],[Cartella2]],DATI!$F:$F),"")</f>
        <v/>
      </c>
      <c r="I432" s="19" t="str">
        <f>+IFERROR(+Tabella24[[#This Row],[IMPORTO VERSATO]]/SUMIF(DATI!$B:$B,Tabella24[[#This Row],[Cartella2]],DATI!$M:$M)*SUMIF(DATI!$B:$B,Tabella24[[#This Row],[Cartella2]],DATI!$G:$G),"")</f>
        <v/>
      </c>
      <c r="J432" s="19" t="str">
        <f>+IFERROR(+Tabella24[[#This Row],[IMPORTO VERSATO]]/SUMIF(DATI!$B:$B,Tabella24[[#This Row],[Cartella2]],DATI!$M:$M)*SUMIF(DATI!$B:$B,Tabella24[[#This Row],[Cartella2]],DATI!$H:$H),"")</f>
        <v/>
      </c>
      <c r="K432" s="19" t="str">
        <f>+IFERROR(+Tabella24[[#This Row],[IMPORTO VERSATO]]/SUMIF(DATI!$B:$B,Tabella24[[#This Row],[Cartella2]],DATI!$M:$M)*SUMIF(DATI!$B:$B,Tabella24[[#This Row],[Cartella2]],DATI!$I:$I),"")</f>
        <v/>
      </c>
      <c r="L432" s="19" t="str">
        <f>+IFERROR(+Tabella24[[#This Row],[IMPORTO VERSATO]]/SUMIF(DATI!$B:$B,Tabella24[[#This Row],[Cartella2]],DATI!$M:$M)*SUMIF(DATI!$B:$B,Tabella24[[#This Row],[Cartella2]],DATI!$J:$J),"")</f>
        <v/>
      </c>
      <c r="M432" s="14" t="str">
        <f>+IFERROR(+Tabella24[[#This Row],[IMPORTO VERSATO]]/SUMIF(DATI!$B:$B,Tabella24[[#This Row],[Cartella2]],DATI!$M:$M)*SUMIF(DATI!$B:$B,Tabella24[[#This Row],[Cartella2]],DATI!$L:$L),"")</f>
        <v/>
      </c>
      <c r="N432" s="6" t="str">
        <f>+IF(COUNTIF($C$17:C432,Tabella24[[#This Row],[Cartella2]])=1,"X","")</f>
        <v/>
      </c>
      <c r="O432" s="14" t="str">
        <f>+IFERROR(+Tabella24[[#This Row],[IMPORTO VERSATO]]/SUMIF(DATI!$B:$B,Tabella24[[#This Row],[Cartella2]],DATI!$M:$M)*SUMIF(DATI!$B:$B,Tabella24[[#This Row],[Cartella2]],DATI!$K:$K),"")</f>
        <v/>
      </c>
    </row>
    <row r="433" spans="2:15" x14ac:dyDescent="0.45">
      <c r="B433" s="27"/>
      <c r="C433" s="140" t="e">
        <f>+IF(Tabella24[[#This Row],[INS CARTELLA]]="",C432,+VLOOKUP(Tabella24[[#This Row],[INS CARTELLA]],Tabella1[[NUMERO CARTELLA]:[IMPOSTE]],1,0))</f>
        <v>#N/A</v>
      </c>
      <c r="D433" s="1"/>
      <c r="E433" s="15"/>
      <c r="F433" s="16"/>
      <c r="G433" s="14" t="str">
        <f>+IFERROR(+Tabella24[[#This Row],[IMPORTO VERSATO]]/SUMIF(DATI!B:B,Tabella24[[#This Row],[Cartella2]],DATI!M:M)*SUMIF(DATI!B:B,Tabella24[[#This Row],[Cartella2]],DATI!E:E),"")</f>
        <v/>
      </c>
      <c r="H433" s="14" t="str">
        <f>+IFERROR(+Tabella24[[#This Row],[IMPORTO VERSATO]]/SUMIF(DATI!$B:$B,Tabella24[[#This Row],[Cartella2]],DATI!$M:$M)*SUMIF(DATI!$B:$B,Tabella24[[#This Row],[Cartella2]],DATI!$F:$F),"")</f>
        <v/>
      </c>
      <c r="I433" s="19" t="str">
        <f>+IFERROR(+Tabella24[[#This Row],[IMPORTO VERSATO]]/SUMIF(DATI!$B:$B,Tabella24[[#This Row],[Cartella2]],DATI!$M:$M)*SUMIF(DATI!$B:$B,Tabella24[[#This Row],[Cartella2]],DATI!$G:$G),"")</f>
        <v/>
      </c>
      <c r="J433" s="19" t="str">
        <f>+IFERROR(+Tabella24[[#This Row],[IMPORTO VERSATO]]/SUMIF(DATI!$B:$B,Tabella24[[#This Row],[Cartella2]],DATI!$M:$M)*SUMIF(DATI!$B:$B,Tabella24[[#This Row],[Cartella2]],DATI!$H:$H),"")</f>
        <v/>
      </c>
      <c r="K433" s="19" t="str">
        <f>+IFERROR(+Tabella24[[#This Row],[IMPORTO VERSATO]]/SUMIF(DATI!$B:$B,Tabella24[[#This Row],[Cartella2]],DATI!$M:$M)*SUMIF(DATI!$B:$B,Tabella24[[#This Row],[Cartella2]],DATI!$I:$I),"")</f>
        <v/>
      </c>
      <c r="L433" s="19" t="str">
        <f>+IFERROR(+Tabella24[[#This Row],[IMPORTO VERSATO]]/SUMIF(DATI!$B:$B,Tabella24[[#This Row],[Cartella2]],DATI!$M:$M)*SUMIF(DATI!$B:$B,Tabella24[[#This Row],[Cartella2]],DATI!$J:$J),"")</f>
        <v/>
      </c>
      <c r="M433" s="14" t="str">
        <f>+IFERROR(+Tabella24[[#This Row],[IMPORTO VERSATO]]/SUMIF(DATI!$B:$B,Tabella24[[#This Row],[Cartella2]],DATI!$M:$M)*SUMIF(DATI!$B:$B,Tabella24[[#This Row],[Cartella2]],DATI!$L:$L),"")</f>
        <v/>
      </c>
      <c r="N433" s="6" t="str">
        <f>+IF(COUNTIF($C$17:C433,Tabella24[[#This Row],[Cartella2]])=1,"X","")</f>
        <v/>
      </c>
      <c r="O433" s="14" t="str">
        <f>+IFERROR(+Tabella24[[#This Row],[IMPORTO VERSATO]]/SUMIF(DATI!$B:$B,Tabella24[[#This Row],[Cartella2]],DATI!$M:$M)*SUMIF(DATI!$B:$B,Tabella24[[#This Row],[Cartella2]],DATI!$K:$K),"")</f>
        <v/>
      </c>
    </row>
    <row r="434" spans="2:15" x14ac:dyDescent="0.45">
      <c r="B434" s="27"/>
      <c r="C434" s="140" t="e">
        <f>+IF(Tabella24[[#This Row],[INS CARTELLA]]="",C433,+VLOOKUP(Tabella24[[#This Row],[INS CARTELLA]],Tabella1[[NUMERO CARTELLA]:[IMPOSTE]],1,0))</f>
        <v>#N/A</v>
      </c>
      <c r="D434" s="1"/>
      <c r="E434" s="15"/>
      <c r="F434" s="16"/>
      <c r="G434" s="14" t="str">
        <f>+IFERROR(+Tabella24[[#This Row],[IMPORTO VERSATO]]/SUMIF(DATI!B:B,Tabella24[[#This Row],[Cartella2]],DATI!M:M)*SUMIF(DATI!B:B,Tabella24[[#This Row],[Cartella2]],DATI!E:E),"")</f>
        <v/>
      </c>
      <c r="H434" s="14" t="str">
        <f>+IFERROR(+Tabella24[[#This Row],[IMPORTO VERSATO]]/SUMIF(DATI!$B:$B,Tabella24[[#This Row],[Cartella2]],DATI!$M:$M)*SUMIF(DATI!$B:$B,Tabella24[[#This Row],[Cartella2]],DATI!$F:$F),"")</f>
        <v/>
      </c>
      <c r="I434" s="19" t="str">
        <f>+IFERROR(+Tabella24[[#This Row],[IMPORTO VERSATO]]/SUMIF(DATI!$B:$B,Tabella24[[#This Row],[Cartella2]],DATI!$M:$M)*SUMIF(DATI!$B:$B,Tabella24[[#This Row],[Cartella2]],DATI!$G:$G),"")</f>
        <v/>
      </c>
      <c r="J434" s="19" t="str">
        <f>+IFERROR(+Tabella24[[#This Row],[IMPORTO VERSATO]]/SUMIF(DATI!$B:$B,Tabella24[[#This Row],[Cartella2]],DATI!$M:$M)*SUMIF(DATI!$B:$B,Tabella24[[#This Row],[Cartella2]],DATI!$H:$H),"")</f>
        <v/>
      </c>
      <c r="K434" s="19" t="str">
        <f>+IFERROR(+Tabella24[[#This Row],[IMPORTO VERSATO]]/SUMIF(DATI!$B:$B,Tabella24[[#This Row],[Cartella2]],DATI!$M:$M)*SUMIF(DATI!$B:$B,Tabella24[[#This Row],[Cartella2]],DATI!$I:$I),"")</f>
        <v/>
      </c>
      <c r="L434" s="19" t="str">
        <f>+IFERROR(+Tabella24[[#This Row],[IMPORTO VERSATO]]/SUMIF(DATI!$B:$B,Tabella24[[#This Row],[Cartella2]],DATI!$M:$M)*SUMIF(DATI!$B:$B,Tabella24[[#This Row],[Cartella2]],DATI!$J:$J),"")</f>
        <v/>
      </c>
      <c r="M434" s="14" t="str">
        <f>+IFERROR(+Tabella24[[#This Row],[IMPORTO VERSATO]]/SUMIF(DATI!$B:$B,Tabella24[[#This Row],[Cartella2]],DATI!$M:$M)*SUMIF(DATI!$B:$B,Tabella24[[#This Row],[Cartella2]],DATI!$L:$L),"")</f>
        <v/>
      </c>
      <c r="N434" s="6" t="str">
        <f>+IF(COUNTIF($C$17:C434,Tabella24[[#This Row],[Cartella2]])=1,"X","")</f>
        <v/>
      </c>
      <c r="O434" s="14" t="str">
        <f>+IFERROR(+Tabella24[[#This Row],[IMPORTO VERSATO]]/SUMIF(DATI!$B:$B,Tabella24[[#This Row],[Cartella2]],DATI!$M:$M)*SUMIF(DATI!$B:$B,Tabella24[[#This Row],[Cartella2]],DATI!$K:$K),"")</f>
        <v/>
      </c>
    </row>
    <row r="435" spans="2:15" x14ac:dyDescent="0.45">
      <c r="B435" s="27"/>
      <c r="C435" s="140" t="e">
        <f>+IF(Tabella24[[#This Row],[INS CARTELLA]]="",C434,+VLOOKUP(Tabella24[[#This Row],[INS CARTELLA]],Tabella1[[NUMERO CARTELLA]:[IMPOSTE]],1,0))</f>
        <v>#N/A</v>
      </c>
      <c r="D435" s="1"/>
      <c r="E435" s="15"/>
      <c r="F435" s="16"/>
      <c r="G435" s="14" t="str">
        <f>+IFERROR(+Tabella24[[#This Row],[IMPORTO VERSATO]]/SUMIF(DATI!B:B,Tabella24[[#This Row],[Cartella2]],DATI!M:M)*SUMIF(DATI!B:B,Tabella24[[#This Row],[Cartella2]],DATI!E:E),"")</f>
        <v/>
      </c>
      <c r="H435" s="14" t="str">
        <f>+IFERROR(+Tabella24[[#This Row],[IMPORTO VERSATO]]/SUMIF(DATI!$B:$B,Tabella24[[#This Row],[Cartella2]],DATI!$M:$M)*SUMIF(DATI!$B:$B,Tabella24[[#This Row],[Cartella2]],DATI!$F:$F),"")</f>
        <v/>
      </c>
      <c r="I435" s="19" t="str">
        <f>+IFERROR(+Tabella24[[#This Row],[IMPORTO VERSATO]]/SUMIF(DATI!$B:$B,Tabella24[[#This Row],[Cartella2]],DATI!$M:$M)*SUMIF(DATI!$B:$B,Tabella24[[#This Row],[Cartella2]],DATI!$G:$G),"")</f>
        <v/>
      </c>
      <c r="J435" s="19" t="str">
        <f>+IFERROR(+Tabella24[[#This Row],[IMPORTO VERSATO]]/SUMIF(DATI!$B:$B,Tabella24[[#This Row],[Cartella2]],DATI!$M:$M)*SUMIF(DATI!$B:$B,Tabella24[[#This Row],[Cartella2]],DATI!$H:$H),"")</f>
        <v/>
      </c>
      <c r="K435" s="19" t="str">
        <f>+IFERROR(+Tabella24[[#This Row],[IMPORTO VERSATO]]/SUMIF(DATI!$B:$B,Tabella24[[#This Row],[Cartella2]],DATI!$M:$M)*SUMIF(DATI!$B:$B,Tabella24[[#This Row],[Cartella2]],DATI!$I:$I),"")</f>
        <v/>
      </c>
      <c r="L435" s="19" t="str">
        <f>+IFERROR(+Tabella24[[#This Row],[IMPORTO VERSATO]]/SUMIF(DATI!$B:$B,Tabella24[[#This Row],[Cartella2]],DATI!$M:$M)*SUMIF(DATI!$B:$B,Tabella24[[#This Row],[Cartella2]],DATI!$J:$J),"")</f>
        <v/>
      </c>
      <c r="M435" s="14" t="str">
        <f>+IFERROR(+Tabella24[[#This Row],[IMPORTO VERSATO]]/SUMIF(DATI!$B:$B,Tabella24[[#This Row],[Cartella2]],DATI!$M:$M)*SUMIF(DATI!$B:$B,Tabella24[[#This Row],[Cartella2]],DATI!$L:$L),"")</f>
        <v/>
      </c>
      <c r="N435" s="6" t="str">
        <f>+IF(COUNTIF($C$17:C435,Tabella24[[#This Row],[Cartella2]])=1,"X","")</f>
        <v/>
      </c>
      <c r="O435" s="14" t="str">
        <f>+IFERROR(+Tabella24[[#This Row],[IMPORTO VERSATO]]/SUMIF(DATI!$B:$B,Tabella24[[#This Row],[Cartella2]],DATI!$M:$M)*SUMIF(DATI!$B:$B,Tabella24[[#This Row],[Cartella2]],DATI!$K:$K),"")</f>
        <v/>
      </c>
    </row>
    <row r="436" spans="2:15" x14ac:dyDescent="0.45">
      <c r="B436" s="27"/>
      <c r="C436" s="140" t="e">
        <f>+IF(Tabella24[[#This Row],[INS CARTELLA]]="",C435,+VLOOKUP(Tabella24[[#This Row],[INS CARTELLA]],Tabella1[[NUMERO CARTELLA]:[IMPOSTE]],1,0))</f>
        <v>#N/A</v>
      </c>
      <c r="D436" s="1"/>
      <c r="E436" s="15"/>
      <c r="F436" s="16"/>
      <c r="G436" s="14" t="str">
        <f>+IFERROR(+Tabella24[[#This Row],[IMPORTO VERSATO]]/SUMIF(DATI!B:B,Tabella24[[#This Row],[Cartella2]],DATI!M:M)*SUMIF(DATI!B:B,Tabella24[[#This Row],[Cartella2]],DATI!E:E),"")</f>
        <v/>
      </c>
      <c r="H436" s="14" t="str">
        <f>+IFERROR(+Tabella24[[#This Row],[IMPORTO VERSATO]]/SUMIF(DATI!$B:$B,Tabella24[[#This Row],[Cartella2]],DATI!$M:$M)*SUMIF(DATI!$B:$B,Tabella24[[#This Row],[Cartella2]],DATI!$F:$F),"")</f>
        <v/>
      </c>
      <c r="I436" s="19" t="str">
        <f>+IFERROR(+Tabella24[[#This Row],[IMPORTO VERSATO]]/SUMIF(DATI!$B:$B,Tabella24[[#This Row],[Cartella2]],DATI!$M:$M)*SUMIF(DATI!$B:$B,Tabella24[[#This Row],[Cartella2]],DATI!$G:$G),"")</f>
        <v/>
      </c>
      <c r="J436" s="19" t="str">
        <f>+IFERROR(+Tabella24[[#This Row],[IMPORTO VERSATO]]/SUMIF(DATI!$B:$B,Tabella24[[#This Row],[Cartella2]],DATI!$M:$M)*SUMIF(DATI!$B:$B,Tabella24[[#This Row],[Cartella2]],DATI!$H:$H),"")</f>
        <v/>
      </c>
      <c r="K436" s="19" t="str">
        <f>+IFERROR(+Tabella24[[#This Row],[IMPORTO VERSATO]]/SUMIF(DATI!$B:$B,Tabella24[[#This Row],[Cartella2]],DATI!$M:$M)*SUMIF(DATI!$B:$B,Tabella24[[#This Row],[Cartella2]],DATI!$I:$I),"")</f>
        <v/>
      </c>
      <c r="L436" s="19" t="str">
        <f>+IFERROR(+Tabella24[[#This Row],[IMPORTO VERSATO]]/SUMIF(DATI!$B:$B,Tabella24[[#This Row],[Cartella2]],DATI!$M:$M)*SUMIF(DATI!$B:$B,Tabella24[[#This Row],[Cartella2]],DATI!$J:$J),"")</f>
        <v/>
      </c>
      <c r="M436" s="14" t="str">
        <f>+IFERROR(+Tabella24[[#This Row],[IMPORTO VERSATO]]/SUMIF(DATI!$B:$B,Tabella24[[#This Row],[Cartella2]],DATI!$M:$M)*SUMIF(DATI!$B:$B,Tabella24[[#This Row],[Cartella2]],DATI!$L:$L),"")</f>
        <v/>
      </c>
      <c r="N436" s="6" t="str">
        <f>+IF(COUNTIF($C$17:C436,Tabella24[[#This Row],[Cartella2]])=1,"X","")</f>
        <v/>
      </c>
      <c r="O436" s="14" t="str">
        <f>+IFERROR(+Tabella24[[#This Row],[IMPORTO VERSATO]]/SUMIF(DATI!$B:$B,Tabella24[[#This Row],[Cartella2]],DATI!$M:$M)*SUMIF(DATI!$B:$B,Tabella24[[#This Row],[Cartella2]],DATI!$K:$K),"")</f>
        <v/>
      </c>
    </row>
    <row r="437" spans="2:15" x14ac:dyDescent="0.45">
      <c r="B437" s="27"/>
      <c r="C437" s="140" t="e">
        <f>+IF(Tabella24[[#This Row],[INS CARTELLA]]="",C436,+VLOOKUP(Tabella24[[#This Row],[INS CARTELLA]],Tabella1[[NUMERO CARTELLA]:[IMPOSTE]],1,0))</f>
        <v>#N/A</v>
      </c>
      <c r="D437" s="1"/>
      <c r="E437" s="15"/>
      <c r="F437" s="16"/>
      <c r="G437" s="14" t="str">
        <f>+IFERROR(+Tabella24[[#This Row],[IMPORTO VERSATO]]/SUMIF(DATI!B:B,Tabella24[[#This Row],[Cartella2]],DATI!M:M)*SUMIF(DATI!B:B,Tabella24[[#This Row],[Cartella2]],DATI!E:E),"")</f>
        <v/>
      </c>
      <c r="H437" s="14" t="str">
        <f>+IFERROR(+Tabella24[[#This Row],[IMPORTO VERSATO]]/SUMIF(DATI!$B:$B,Tabella24[[#This Row],[Cartella2]],DATI!$M:$M)*SUMIF(DATI!$B:$B,Tabella24[[#This Row],[Cartella2]],DATI!$F:$F),"")</f>
        <v/>
      </c>
      <c r="I437" s="19" t="str">
        <f>+IFERROR(+Tabella24[[#This Row],[IMPORTO VERSATO]]/SUMIF(DATI!$B:$B,Tabella24[[#This Row],[Cartella2]],DATI!$M:$M)*SUMIF(DATI!$B:$B,Tabella24[[#This Row],[Cartella2]],DATI!$G:$G),"")</f>
        <v/>
      </c>
      <c r="J437" s="19" t="str">
        <f>+IFERROR(+Tabella24[[#This Row],[IMPORTO VERSATO]]/SUMIF(DATI!$B:$B,Tabella24[[#This Row],[Cartella2]],DATI!$M:$M)*SUMIF(DATI!$B:$B,Tabella24[[#This Row],[Cartella2]],DATI!$H:$H),"")</f>
        <v/>
      </c>
      <c r="K437" s="19" t="str">
        <f>+IFERROR(+Tabella24[[#This Row],[IMPORTO VERSATO]]/SUMIF(DATI!$B:$B,Tabella24[[#This Row],[Cartella2]],DATI!$M:$M)*SUMIF(DATI!$B:$B,Tabella24[[#This Row],[Cartella2]],DATI!$I:$I),"")</f>
        <v/>
      </c>
      <c r="L437" s="19" t="str">
        <f>+IFERROR(+Tabella24[[#This Row],[IMPORTO VERSATO]]/SUMIF(DATI!$B:$B,Tabella24[[#This Row],[Cartella2]],DATI!$M:$M)*SUMIF(DATI!$B:$B,Tabella24[[#This Row],[Cartella2]],DATI!$J:$J),"")</f>
        <v/>
      </c>
      <c r="M437" s="14" t="str">
        <f>+IFERROR(+Tabella24[[#This Row],[IMPORTO VERSATO]]/SUMIF(DATI!$B:$B,Tabella24[[#This Row],[Cartella2]],DATI!$M:$M)*SUMIF(DATI!$B:$B,Tabella24[[#This Row],[Cartella2]],DATI!$L:$L),"")</f>
        <v/>
      </c>
      <c r="N437" s="6" t="str">
        <f>+IF(COUNTIF($C$17:C437,Tabella24[[#This Row],[Cartella2]])=1,"X","")</f>
        <v/>
      </c>
      <c r="O437" s="14" t="str">
        <f>+IFERROR(+Tabella24[[#This Row],[IMPORTO VERSATO]]/SUMIF(DATI!$B:$B,Tabella24[[#This Row],[Cartella2]],DATI!$M:$M)*SUMIF(DATI!$B:$B,Tabella24[[#This Row],[Cartella2]],DATI!$K:$K),"")</f>
        <v/>
      </c>
    </row>
    <row r="438" spans="2:15" x14ac:dyDescent="0.45">
      <c r="B438" s="27"/>
      <c r="C438" s="140" t="e">
        <f>+IF(Tabella24[[#This Row],[INS CARTELLA]]="",C437,+VLOOKUP(Tabella24[[#This Row],[INS CARTELLA]],Tabella1[[NUMERO CARTELLA]:[IMPOSTE]],1,0))</f>
        <v>#N/A</v>
      </c>
      <c r="D438" s="1"/>
      <c r="E438" s="15"/>
      <c r="F438" s="16"/>
      <c r="G438" s="14" t="str">
        <f>+IFERROR(+Tabella24[[#This Row],[IMPORTO VERSATO]]/SUMIF(DATI!B:B,Tabella24[[#This Row],[Cartella2]],DATI!M:M)*SUMIF(DATI!B:B,Tabella24[[#This Row],[Cartella2]],DATI!E:E),"")</f>
        <v/>
      </c>
      <c r="H438" s="14" t="str">
        <f>+IFERROR(+Tabella24[[#This Row],[IMPORTO VERSATO]]/SUMIF(DATI!$B:$B,Tabella24[[#This Row],[Cartella2]],DATI!$M:$M)*SUMIF(DATI!$B:$B,Tabella24[[#This Row],[Cartella2]],DATI!$F:$F),"")</f>
        <v/>
      </c>
      <c r="I438" s="19" t="str">
        <f>+IFERROR(+Tabella24[[#This Row],[IMPORTO VERSATO]]/SUMIF(DATI!$B:$B,Tabella24[[#This Row],[Cartella2]],DATI!$M:$M)*SUMIF(DATI!$B:$B,Tabella24[[#This Row],[Cartella2]],DATI!$G:$G),"")</f>
        <v/>
      </c>
      <c r="J438" s="19" t="str">
        <f>+IFERROR(+Tabella24[[#This Row],[IMPORTO VERSATO]]/SUMIF(DATI!$B:$B,Tabella24[[#This Row],[Cartella2]],DATI!$M:$M)*SUMIF(DATI!$B:$B,Tabella24[[#This Row],[Cartella2]],DATI!$H:$H),"")</f>
        <v/>
      </c>
      <c r="K438" s="19" t="str">
        <f>+IFERROR(+Tabella24[[#This Row],[IMPORTO VERSATO]]/SUMIF(DATI!$B:$B,Tabella24[[#This Row],[Cartella2]],DATI!$M:$M)*SUMIF(DATI!$B:$B,Tabella24[[#This Row],[Cartella2]],DATI!$I:$I),"")</f>
        <v/>
      </c>
      <c r="L438" s="19" t="str">
        <f>+IFERROR(+Tabella24[[#This Row],[IMPORTO VERSATO]]/SUMIF(DATI!$B:$B,Tabella24[[#This Row],[Cartella2]],DATI!$M:$M)*SUMIF(DATI!$B:$B,Tabella24[[#This Row],[Cartella2]],DATI!$J:$J),"")</f>
        <v/>
      </c>
      <c r="M438" s="14" t="str">
        <f>+IFERROR(+Tabella24[[#This Row],[IMPORTO VERSATO]]/SUMIF(DATI!$B:$B,Tabella24[[#This Row],[Cartella2]],DATI!$M:$M)*SUMIF(DATI!$B:$B,Tabella24[[#This Row],[Cartella2]],DATI!$L:$L),"")</f>
        <v/>
      </c>
      <c r="N438" s="6" t="str">
        <f>+IF(COUNTIF($C$17:C438,Tabella24[[#This Row],[Cartella2]])=1,"X","")</f>
        <v/>
      </c>
      <c r="O438" s="14" t="str">
        <f>+IFERROR(+Tabella24[[#This Row],[IMPORTO VERSATO]]/SUMIF(DATI!$B:$B,Tabella24[[#This Row],[Cartella2]],DATI!$M:$M)*SUMIF(DATI!$B:$B,Tabella24[[#This Row],[Cartella2]],DATI!$K:$K),"")</f>
        <v/>
      </c>
    </row>
    <row r="439" spans="2:15" x14ac:dyDescent="0.45">
      <c r="B439" s="27"/>
      <c r="C439" s="140" t="e">
        <f>+IF(Tabella24[[#This Row],[INS CARTELLA]]="",C438,+VLOOKUP(Tabella24[[#This Row],[INS CARTELLA]],Tabella1[[NUMERO CARTELLA]:[IMPOSTE]],1,0))</f>
        <v>#N/A</v>
      </c>
      <c r="D439" s="1"/>
      <c r="E439" s="15"/>
      <c r="F439" s="16"/>
      <c r="G439" s="14" t="str">
        <f>+IFERROR(+Tabella24[[#This Row],[IMPORTO VERSATO]]/SUMIF(DATI!B:B,Tabella24[[#This Row],[Cartella2]],DATI!M:M)*SUMIF(DATI!B:B,Tabella24[[#This Row],[Cartella2]],DATI!E:E),"")</f>
        <v/>
      </c>
      <c r="H439" s="14" t="str">
        <f>+IFERROR(+Tabella24[[#This Row],[IMPORTO VERSATO]]/SUMIF(DATI!$B:$B,Tabella24[[#This Row],[Cartella2]],DATI!$M:$M)*SUMIF(DATI!$B:$B,Tabella24[[#This Row],[Cartella2]],DATI!$F:$F),"")</f>
        <v/>
      </c>
      <c r="I439" s="19" t="str">
        <f>+IFERROR(+Tabella24[[#This Row],[IMPORTO VERSATO]]/SUMIF(DATI!$B:$B,Tabella24[[#This Row],[Cartella2]],DATI!$M:$M)*SUMIF(DATI!$B:$B,Tabella24[[#This Row],[Cartella2]],DATI!$G:$G),"")</f>
        <v/>
      </c>
      <c r="J439" s="19" t="str">
        <f>+IFERROR(+Tabella24[[#This Row],[IMPORTO VERSATO]]/SUMIF(DATI!$B:$B,Tabella24[[#This Row],[Cartella2]],DATI!$M:$M)*SUMIF(DATI!$B:$B,Tabella24[[#This Row],[Cartella2]],DATI!$H:$H),"")</f>
        <v/>
      </c>
      <c r="K439" s="19" t="str">
        <f>+IFERROR(+Tabella24[[#This Row],[IMPORTO VERSATO]]/SUMIF(DATI!$B:$B,Tabella24[[#This Row],[Cartella2]],DATI!$M:$M)*SUMIF(DATI!$B:$B,Tabella24[[#This Row],[Cartella2]],DATI!$I:$I),"")</f>
        <v/>
      </c>
      <c r="L439" s="19" t="str">
        <f>+IFERROR(+Tabella24[[#This Row],[IMPORTO VERSATO]]/SUMIF(DATI!$B:$B,Tabella24[[#This Row],[Cartella2]],DATI!$M:$M)*SUMIF(DATI!$B:$B,Tabella24[[#This Row],[Cartella2]],DATI!$J:$J),"")</f>
        <v/>
      </c>
      <c r="M439" s="14" t="str">
        <f>+IFERROR(+Tabella24[[#This Row],[IMPORTO VERSATO]]/SUMIF(DATI!$B:$B,Tabella24[[#This Row],[Cartella2]],DATI!$M:$M)*SUMIF(DATI!$B:$B,Tabella24[[#This Row],[Cartella2]],DATI!$L:$L),"")</f>
        <v/>
      </c>
      <c r="N439" s="6" t="str">
        <f>+IF(COUNTIF($C$17:C439,Tabella24[[#This Row],[Cartella2]])=1,"X","")</f>
        <v/>
      </c>
      <c r="O439" s="14" t="str">
        <f>+IFERROR(+Tabella24[[#This Row],[IMPORTO VERSATO]]/SUMIF(DATI!$B:$B,Tabella24[[#This Row],[Cartella2]],DATI!$M:$M)*SUMIF(DATI!$B:$B,Tabella24[[#This Row],[Cartella2]],DATI!$K:$K),"")</f>
        <v/>
      </c>
    </row>
    <row r="440" spans="2:15" x14ac:dyDescent="0.45">
      <c r="B440" s="27"/>
      <c r="C440" s="140" t="e">
        <f>+IF(Tabella24[[#This Row],[INS CARTELLA]]="",C439,+VLOOKUP(Tabella24[[#This Row],[INS CARTELLA]],Tabella1[[NUMERO CARTELLA]:[IMPOSTE]],1,0))</f>
        <v>#N/A</v>
      </c>
      <c r="D440" s="1"/>
      <c r="E440" s="15"/>
      <c r="F440" s="16"/>
      <c r="G440" s="14" t="str">
        <f>+IFERROR(+Tabella24[[#This Row],[IMPORTO VERSATO]]/SUMIF(DATI!B:B,Tabella24[[#This Row],[Cartella2]],DATI!M:M)*SUMIF(DATI!B:B,Tabella24[[#This Row],[Cartella2]],DATI!E:E),"")</f>
        <v/>
      </c>
      <c r="H440" s="14" t="str">
        <f>+IFERROR(+Tabella24[[#This Row],[IMPORTO VERSATO]]/SUMIF(DATI!$B:$B,Tabella24[[#This Row],[Cartella2]],DATI!$M:$M)*SUMIF(DATI!$B:$B,Tabella24[[#This Row],[Cartella2]],DATI!$F:$F),"")</f>
        <v/>
      </c>
      <c r="I440" s="19" t="str">
        <f>+IFERROR(+Tabella24[[#This Row],[IMPORTO VERSATO]]/SUMIF(DATI!$B:$B,Tabella24[[#This Row],[Cartella2]],DATI!$M:$M)*SUMIF(DATI!$B:$B,Tabella24[[#This Row],[Cartella2]],DATI!$G:$G),"")</f>
        <v/>
      </c>
      <c r="J440" s="19" t="str">
        <f>+IFERROR(+Tabella24[[#This Row],[IMPORTO VERSATO]]/SUMIF(DATI!$B:$B,Tabella24[[#This Row],[Cartella2]],DATI!$M:$M)*SUMIF(DATI!$B:$B,Tabella24[[#This Row],[Cartella2]],DATI!$H:$H),"")</f>
        <v/>
      </c>
      <c r="K440" s="19" t="str">
        <f>+IFERROR(+Tabella24[[#This Row],[IMPORTO VERSATO]]/SUMIF(DATI!$B:$B,Tabella24[[#This Row],[Cartella2]],DATI!$M:$M)*SUMIF(DATI!$B:$B,Tabella24[[#This Row],[Cartella2]],DATI!$I:$I),"")</f>
        <v/>
      </c>
      <c r="L440" s="19" t="str">
        <f>+IFERROR(+Tabella24[[#This Row],[IMPORTO VERSATO]]/SUMIF(DATI!$B:$B,Tabella24[[#This Row],[Cartella2]],DATI!$M:$M)*SUMIF(DATI!$B:$B,Tabella24[[#This Row],[Cartella2]],DATI!$J:$J),"")</f>
        <v/>
      </c>
      <c r="M440" s="14" t="str">
        <f>+IFERROR(+Tabella24[[#This Row],[IMPORTO VERSATO]]/SUMIF(DATI!$B:$B,Tabella24[[#This Row],[Cartella2]],DATI!$M:$M)*SUMIF(DATI!$B:$B,Tabella24[[#This Row],[Cartella2]],DATI!$L:$L),"")</f>
        <v/>
      </c>
      <c r="N440" s="6" t="str">
        <f>+IF(COUNTIF($C$17:C440,Tabella24[[#This Row],[Cartella2]])=1,"X","")</f>
        <v/>
      </c>
      <c r="O440" s="14" t="str">
        <f>+IFERROR(+Tabella24[[#This Row],[IMPORTO VERSATO]]/SUMIF(DATI!$B:$B,Tabella24[[#This Row],[Cartella2]],DATI!$M:$M)*SUMIF(DATI!$B:$B,Tabella24[[#This Row],[Cartella2]],DATI!$K:$K),"")</f>
        <v/>
      </c>
    </row>
    <row r="441" spans="2:15" x14ac:dyDescent="0.45">
      <c r="B441" s="27"/>
      <c r="C441" s="140" t="e">
        <f>+IF(Tabella24[[#This Row],[INS CARTELLA]]="",C440,+VLOOKUP(Tabella24[[#This Row],[INS CARTELLA]],Tabella1[[NUMERO CARTELLA]:[IMPOSTE]],1,0))</f>
        <v>#N/A</v>
      </c>
      <c r="D441" s="1"/>
      <c r="E441" s="15"/>
      <c r="F441" s="16"/>
      <c r="G441" s="14" t="str">
        <f>+IFERROR(+Tabella24[[#This Row],[IMPORTO VERSATO]]/SUMIF(DATI!B:B,Tabella24[[#This Row],[Cartella2]],DATI!M:M)*SUMIF(DATI!B:B,Tabella24[[#This Row],[Cartella2]],DATI!E:E),"")</f>
        <v/>
      </c>
      <c r="H441" s="14" t="str">
        <f>+IFERROR(+Tabella24[[#This Row],[IMPORTO VERSATO]]/SUMIF(DATI!$B:$B,Tabella24[[#This Row],[Cartella2]],DATI!$M:$M)*SUMIF(DATI!$B:$B,Tabella24[[#This Row],[Cartella2]],DATI!$F:$F),"")</f>
        <v/>
      </c>
      <c r="I441" s="19" t="str">
        <f>+IFERROR(+Tabella24[[#This Row],[IMPORTO VERSATO]]/SUMIF(DATI!$B:$B,Tabella24[[#This Row],[Cartella2]],DATI!$M:$M)*SUMIF(DATI!$B:$B,Tabella24[[#This Row],[Cartella2]],DATI!$G:$G),"")</f>
        <v/>
      </c>
      <c r="J441" s="19" t="str">
        <f>+IFERROR(+Tabella24[[#This Row],[IMPORTO VERSATO]]/SUMIF(DATI!$B:$B,Tabella24[[#This Row],[Cartella2]],DATI!$M:$M)*SUMIF(DATI!$B:$B,Tabella24[[#This Row],[Cartella2]],DATI!$H:$H),"")</f>
        <v/>
      </c>
      <c r="K441" s="19" t="str">
        <f>+IFERROR(+Tabella24[[#This Row],[IMPORTO VERSATO]]/SUMIF(DATI!$B:$B,Tabella24[[#This Row],[Cartella2]],DATI!$M:$M)*SUMIF(DATI!$B:$B,Tabella24[[#This Row],[Cartella2]],DATI!$I:$I),"")</f>
        <v/>
      </c>
      <c r="L441" s="19" t="str">
        <f>+IFERROR(+Tabella24[[#This Row],[IMPORTO VERSATO]]/SUMIF(DATI!$B:$B,Tabella24[[#This Row],[Cartella2]],DATI!$M:$M)*SUMIF(DATI!$B:$B,Tabella24[[#This Row],[Cartella2]],DATI!$J:$J),"")</f>
        <v/>
      </c>
      <c r="M441" s="14" t="str">
        <f>+IFERROR(+Tabella24[[#This Row],[IMPORTO VERSATO]]/SUMIF(DATI!$B:$B,Tabella24[[#This Row],[Cartella2]],DATI!$M:$M)*SUMIF(DATI!$B:$B,Tabella24[[#This Row],[Cartella2]],DATI!$L:$L),"")</f>
        <v/>
      </c>
      <c r="N441" s="6" t="str">
        <f>+IF(COUNTIF($C$17:C441,Tabella24[[#This Row],[Cartella2]])=1,"X","")</f>
        <v/>
      </c>
      <c r="O441" s="14" t="str">
        <f>+IFERROR(+Tabella24[[#This Row],[IMPORTO VERSATO]]/SUMIF(DATI!$B:$B,Tabella24[[#This Row],[Cartella2]],DATI!$M:$M)*SUMIF(DATI!$B:$B,Tabella24[[#This Row],[Cartella2]],DATI!$K:$K),"")</f>
        <v/>
      </c>
    </row>
    <row r="442" spans="2:15" x14ac:dyDescent="0.45">
      <c r="B442" s="27"/>
      <c r="C442" s="140" t="e">
        <f>+IF(Tabella24[[#This Row],[INS CARTELLA]]="",C441,+VLOOKUP(Tabella24[[#This Row],[INS CARTELLA]],Tabella1[[NUMERO CARTELLA]:[IMPOSTE]],1,0))</f>
        <v>#N/A</v>
      </c>
      <c r="D442" s="1"/>
      <c r="E442" s="15"/>
      <c r="F442" s="16"/>
      <c r="G442" s="14" t="str">
        <f>+IFERROR(+Tabella24[[#This Row],[IMPORTO VERSATO]]/SUMIF(DATI!B:B,Tabella24[[#This Row],[Cartella2]],DATI!M:M)*SUMIF(DATI!B:B,Tabella24[[#This Row],[Cartella2]],DATI!E:E),"")</f>
        <v/>
      </c>
      <c r="H442" s="14" t="str">
        <f>+IFERROR(+Tabella24[[#This Row],[IMPORTO VERSATO]]/SUMIF(DATI!$B:$B,Tabella24[[#This Row],[Cartella2]],DATI!$M:$M)*SUMIF(DATI!$B:$B,Tabella24[[#This Row],[Cartella2]],DATI!$F:$F),"")</f>
        <v/>
      </c>
      <c r="I442" s="19" t="str">
        <f>+IFERROR(+Tabella24[[#This Row],[IMPORTO VERSATO]]/SUMIF(DATI!$B:$B,Tabella24[[#This Row],[Cartella2]],DATI!$M:$M)*SUMIF(DATI!$B:$B,Tabella24[[#This Row],[Cartella2]],DATI!$G:$G),"")</f>
        <v/>
      </c>
      <c r="J442" s="19" t="str">
        <f>+IFERROR(+Tabella24[[#This Row],[IMPORTO VERSATO]]/SUMIF(DATI!$B:$B,Tabella24[[#This Row],[Cartella2]],DATI!$M:$M)*SUMIF(DATI!$B:$B,Tabella24[[#This Row],[Cartella2]],DATI!$H:$H),"")</f>
        <v/>
      </c>
      <c r="K442" s="19" t="str">
        <f>+IFERROR(+Tabella24[[#This Row],[IMPORTO VERSATO]]/SUMIF(DATI!$B:$B,Tabella24[[#This Row],[Cartella2]],DATI!$M:$M)*SUMIF(DATI!$B:$B,Tabella24[[#This Row],[Cartella2]],DATI!$I:$I),"")</f>
        <v/>
      </c>
      <c r="L442" s="19" t="str">
        <f>+IFERROR(+Tabella24[[#This Row],[IMPORTO VERSATO]]/SUMIF(DATI!$B:$B,Tabella24[[#This Row],[Cartella2]],DATI!$M:$M)*SUMIF(DATI!$B:$B,Tabella24[[#This Row],[Cartella2]],DATI!$J:$J),"")</f>
        <v/>
      </c>
      <c r="M442" s="14" t="str">
        <f>+IFERROR(+Tabella24[[#This Row],[IMPORTO VERSATO]]/SUMIF(DATI!$B:$B,Tabella24[[#This Row],[Cartella2]],DATI!$M:$M)*SUMIF(DATI!$B:$B,Tabella24[[#This Row],[Cartella2]],DATI!$L:$L),"")</f>
        <v/>
      </c>
      <c r="N442" s="6" t="str">
        <f>+IF(COUNTIF($C$17:C442,Tabella24[[#This Row],[Cartella2]])=1,"X","")</f>
        <v/>
      </c>
      <c r="O442" s="14" t="str">
        <f>+IFERROR(+Tabella24[[#This Row],[IMPORTO VERSATO]]/SUMIF(DATI!$B:$B,Tabella24[[#This Row],[Cartella2]],DATI!$M:$M)*SUMIF(DATI!$B:$B,Tabella24[[#This Row],[Cartella2]],DATI!$K:$K),"")</f>
        <v/>
      </c>
    </row>
    <row r="443" spans="2:15" x14ac:dyDescent="0.45">
      <c r="B443" s="27"/>
      <c r="C443" s="140" t="e">
        <f>+IF(Tabella24[[#This Row],[INS CARTELLA]]="",C442,+VLOOKUP(Tabella24[[#This Row],[INS CARTELLA]],Tabella1[[NUMERO CARTELLA]:[IMPOSTE]],1,0))</f>
        <v>#N/A</v>
      </c>
      <c r="D443" s="1"/>
      <c r="E443" s="15"/>
      <c r="F443" s="16"/>
      <c r="G443" s="14" t="str">
        <f>+IFERROR(+Tabella24[[#This Row],[IMPORTO VERSATO]]/SUMIF(DATI!B:B,Tabella24[[#This Row],[Cartella2]],DATI!M:M)*SUMIF(DATI!B:B,Tabella24[[#This Row],[Cartella2]],DATI!E:E),"")</f>
        <v/>
      </c>
      <c r="H443" s="14" t="str">
        <f>+IFERROR(+Tabella24[[#This Row],[IMPORTO VERSATO]]/SUMIF(DATI!$B:$B,Tabella24[[#This Row],[Cartella2]],DATI!$M:$M)*SUMIF(DATI!$B:$B,Tabella24[[#This Row],[Cartella2]],DATI!$F:$F),"")</f>
        <v/>
      </c>
      <c r="I443" s="19" t="str">
        <f>+IFERROR(+Tabella24[[#This Row],[IMPORTO VERSATO]]/SUMIF(DATI!$B:$B,Tabella24[[#This Row],[Cartella2]],DATI!$M:$M)*SUMIF(DATI!$B:$B,Tabella24[[#This Row],[Cartella2]],DATI!$G:$G),"")</f>
        <v/>
      </c>
      <c r="J443" s="19" t="str">
        <f>+IFERROR(+Tabella24[[#This Row],[IMPORTO VERSATO]]/SUMIF(DATI!$B:$B,Tabella24[[#This Row],[Cartella2]],DATI!$M:$M)*SUMIF(DATI!$B:$B,Tabella24[[#This Row],[Cartella2]],DATI!$H:$H),"")</f>
        <v/>
      </c>
      <c r="K443" s="19" t="str">
        <f>+IFERROR(+Tabella24[[#This Row],[IMPORTO VERSATO]]/SUMIF(DATI!$B:$B,Tabella24[[#This Row],[Cartella2]],DATI!$M:$M)*SUMIF(DATI!$B:$B,Tabella24[[#This Row],[Cartella2]],DATI!$I:$I),"")</f>
        <v/>
      </c>
      <c r="L443" s="19" t="str">
        <f>+IFERROR(+Tabella24[[#This Row],[IMPORTO VERSATO]]/SUMIF(DATI!$B:$B,Tabella24[[#This Row],[Cartella2]],DATI!$M:$M)*SUMIF(DATI!$B:$B,Tabella24[[#This Row],[Cartella2]],DATI!$J:$J),"")</f>
        <v/>
      </c>
      <c r="M443" s="14" t="str">
        <f>+IFERROR(+Tabella24[[#This Row],[IMPORTO VERSATO]]/SUMIF(DATI!$B:$B,Tabella24[[#This Row],[Cartella2]],DATI!$M:$M)*SUMIF(DATI!$B:$B,Tabella24[[#This Row],[Cartella2]],DATI!$L:$L),"")</f>
        <v/>
      </c>
      <c r="N443" s="6" t="str">
        <f>+IF(COUNTIF($C$17:C443,Tabella24[[#This Row],[Cartella2]])=1,"X","")</f>
        <v/>
      </c>
      <c r="O443" s="14" t="str">
        <f>+IFERROR(+Tabella24[[#This Row],[IMPORTO VERSATO]]/SUMIF(DATI!$B:$B,Tabella24[[#This Row],[Cartella2]],DATI!$M:$M)*SUMIF(DATI!$B:$B,Tabella24[[#This Row],[Cartella2]],DATI!$K:$K),"")</f>
        <v/>
      </c>
    </row>
    <row r="444" spans="2:15" x14ac:dyDescent="0.45">
      <c r="B444" s="27"/>
      <c r="C444" s="140" t="e">
        <f>+IF(Tabella24[[#This Row],[INS CARTELLA]]="",C443,+VLOOKUP(Tabella24[[#This Row],[INS CARTELLA]],Tabella1[[NUMERO CARTELLA]:[IMPOSTE]],1,0))</f>
        <v>#N/A</v>
      </c>
      <c r="D444" s="1"/>
      <c r="E444" s="15"/>
      <c r="F444" s="16"/>
      <c r="G444" s="14" t="str">
        <f>+IFERROR(+Tabella24[[#This Row],[IMPORTO VERSATO]]/SUMIF(DATI!B:B,Tabella24[[#This Row],[Cartella2]],DATI!M:M)*SUMIF(DATI!B:B,Tabella24[[#This Row],[Cartella2]],DATI!E:E),"")</f>
        <v/>
      </c>
      <c r="H444" s="14" t="str">
        <f>+IFERROR(+Tabella24[[#This Row],[IMPORTO VERSATO]]/SUMIF(DATI!$B:$B,Tabella24[[#This Row],[Cartella2]],DATI!$M:$M)*SUMIF(DATI!$B:$B,Tabella24[[#This Row],[Cartella2]],DATI!$F:$F),"")</f>
        <v/>
      </c>
      <c r="I444" s="19" t="str">
        <f>+IFERROR(+Tabella24[[#This Row],[IMPORTO VERSATO]]/SUMIF(DATI!$B:$B,Tabella24[[#This Row],[Cartella2]],DATI!$M:$M)*SUMIF(DATI!$B:$B,Tabella24[[#This Row],[Cartella2]],DATI!$G:$G),"")</f>
        <v/>
      </c>
      <c r="J444" s="19" t="str">
        <f>+IFERROR(+Tabella24[[#This Row],[IMPORTO VERSATO]]/SUMIF(DATI!$B:$B,Tabella24[[#This Row],[Cartella2]],DATI!$M:$M)*SUMIF(DATI!$B:$B,Tabella24[[#This Row],[Cartella2]],DATI!$H:$H),"")</f>
        <v/>
      </c>
      <c r="K444" s="19" t="str">
        <f>+IFERROR(+Tabella24[[#This Row],[IMPORTO VERSATO]]/SUMIF(DATI!$B:$B,Tabella24[[#This Row],[Cartella2]],DATI!$M:$M)*SUMIF(DATI!$B:$B,Tabella24[[#This Row],[Cartella2]],DATI!$I:$I),"")</f>
        <v/>
      </c>
      <c r="L444" s="19" t="str">
        <f>+IFERROR(+Tabella24[[#This Row],[IMPORTO VERSATO]]/SUMIF(DATI!$B:$B,Tabella24[[#This Row],[Cartella2]],DATI!$M:$M)*SUMIF(DATI!$B:$B,Tabella24[[#This Row],[Cartella2]],DATI!$J:$J),"")</f>
        <v/>
      </c>
      <c r="M444" s="14" t="str">
        <f>+IFERROR(+Tabella24[[#This Row],[IMPORTO VERSATO]]/SUMIF(DATI!$B:$B,Tabella24[[#This Row],[Cartella2]],DATI!$M:$M)*SUMIF(DATI!$B:$B,Tabella24[[#This Row],[Cartella2]],DATI!$L:$L),"")</f>
        <v/>
      </c>
      <c r="N444" s="6" t="str">
        <f>+IF(COUNTIF($C$17:C444,Tabella24[[#This Row],[Cartella2]])=1,"X","")</f>
        <v/>
      </c>
      <c r="O444" s="14" t="str">
        <f>+IFERROR(+Tabella24[[#This Row],[IMPORTO VERSATO]]/SUMIF(DATI!$B:$B,Tabella24[[#This Row],[Cartella2]],DATI!$M:$M)*SUMIF(DATI!$B:$B,Tabella24[[#This Row],[Cartella2]],DATI!$K:$K),"")</f>
        <v/>
      </c>
    </row>
    <row r="445" spans="2:15" x14ac:dyDescent="0.45">
      <c r="B445" s="27"/>
      <c r="C445" s="140" t="e">
        <f>+IF(Tabella24[[#This Row],[INS CARTELLA]]="",C444,+VLOOKUP(Tabella24[[#This Row],[INS CARTELLA]],Tabella1[[NUMERO CARTELLA]:[IMPOSTE]],1,0))</f>
        <v>#N/A</v>
      </c>
      <c r="D445" s="1"/>
      <c r="E445" s="15"/>
      <c r="F445" s="16"/>
      <c r="G445" s="14" t="str">
        <f>+IFERROR(+Tabella24[[#This Row],[IMPORTO VERSATO]]/SUMIF(DATI!B:B,Tabella24[[#This Row],[Cartella2]],DATI!M:M)*SUMIF(DATI!B:B,Tabella24[[#This Row],[Cartella2]],DATI!E:E),"")</f>
        <v/>
      </c>
      <c r="H445" s="14" t="str">
        <f>+IFERROR(+Tabella24[[#This Row],[IMPORTO VERSATO]]/SUMIF(DATI!$B:$B,Tabella24[[#This Row],[Cartella2]],DATI!$M:$M)*SUMIF(DATI!$B:$B,Tabella24[[#This Row],[Cartella2]],DATI!$F:$F),"")</f>
        <v/>
      </c>
      <c r="I445" s="19" t="str">
        <f>+IFERROR(+Tabella24[[#This Row],[IMPORTO VERSATO]]/SUMIF(DATI!$B:$B,Tabella24[[#This Row],[Cartella2]],DATI!$M:$M)*SUMIF(DATI!$B:$B,Tabella24[[#This Row],[Cartella2]],DATI!$G:$G),"")</f>
        <v/>
      </c>
      <c r="J445" s="19" t="str">
        <f>+IFERROR(+Tabella24[[#This Row],[IMPORTO VERSATO]]/SUMIF(DATI!$B:$B,Tabella24[[#This Row],[Cartella2]],DATI!$M:$M)*SUMIF(DATI!$B:$B,Tabella24[[#This Row],[Cartella2]],DATI!$H:$H),"")</f>
        <v/>
      </c>
      <c r="K445" s="19" t="str">
        <f>+IFERROR(+Tabella24[[#This Row],[IMPORTO VERSATO]]/SUMIF(DATI!$B:$B,Tabella24[[#This Row],[Cartella2]],DATI!$M:$M)*SUMIF(DATI!$B:$B,Tabella24[[#This Row],[Cartella2]],DATI!$I:$I),"")</f>
        <v/>
      </c>
      <c r="L445" s="19" t="str">
        <f>+IFERROR(+Tabella24[[#This Row],[IMPORTO VERSATO]]/SUMIF(DATI!$B:$B,Tabella24[[#This Row],[Cartella2]],DATI!$M:$M)*SUMIF(DATI!$B:$B,Tabella24[[#This Row],[Cartella2]],DATI!$J:$J),"")</f>
        <v/>
      </c>
      <c r="M445" s="14" t="str">
        <f>+IFERROR(+Tabella24[[#This Row],[IMPORTO VERSATO]]/SUMIF(DATI!$B:$B,Tabella24[[#This Row],[Cartella2]],DATI!$M:$M)*SUMIF(DATI!$B:$B,Tabella24[[#This Row],[Cartella2]],DATI!$L:$L),"")</f>
        <v/>
      </c>
      <c r="N445" s="6" t="str">
        <f>+IF(COUNTIF($C$17:C445,Tabella24[[#This Row],[Cartella2]])=1,"X","")</f>
        <v/>
      </c>
      <c r="O445" s="14" t="str">
        <f>+IFERROR(+Tabella24[[#This Row],[IMPORTO VERSATO]]/SUMIF(DATI!$B:$B,Tabella24[[#This Row],[Cartella2]],DATI!$M:$M)*SUMIF(DATI!$B:$B,Tabella24[[#This Row],[Cartella2]],DATI!$K:$K),"")</f>
        <v/>
      </c>
    </row>
    <row r="446" spans="2:15" x14ac:dyDescent="0.45">
      <c r="B446" s="27"/>
      <c r="C446" s="140" t="e">
        <f>+IF(Tabella24[[#This Row],[INS CARTELLA]]="",C445,+VLOOKUP(Tabella24[[#This Row],[INS CARTELLA]],Tabella1[[NUMERO CARTELLA]:[IMPOSTE]],1,0))</f>
        <v>#N/A</v>
      </c>
      <c r="D446" s="1"/>
      <c r="E446" s="15"/>
      <c r="F446" s="16"/>
      <c r="G446" s="14" t="str">
        <f>+IFERROR(+Tabella24[[#This Row],[IMPORTO VERSATO]]/SUMIF(DATI!B:B,Tabella24[[#This Row],[Cartella2]],DATI!M:M)*SUMIF(DATI!B:B,Tabella24[[#This Row],[Cartella2]],DATI!E:E),"")</f>
        <v/>
      </c>
      <c r="H446" s="14" t="str">
        <f>+IFERROR(+Tabella24[[#This Row],[IMPORTO VERSATO]]/SUMIF(DATI!$B:$B,Tabella24[[#This Row],[Cartella2]],DATI!$M:$M)*SUMIF(DATI!$B:$B,Tabella24[[#This Row],[Cartella2]],DATI!$F:$F),"")</f>
        <v/>
      </c>
      <c r="I446" s="19" t="str">
        <f>+IFERROR(+Tabella24[[#This Row],[IMPORTO VERSATO]]/SUMIF(DATI!$B:$B,Tabella24[[#This Row],[Cartella2]],DATI!$M:$M)*SUMIF(DATI!$B:$B,Tabella24[[#This Row],[Cartella2]],DATI!$G:$G),"")</f>
        <v/>
      </c>
      <c r="J446" s="19" t="str">
        <f>+IFERROR(+Tabella24[[#This Row],[IMPORTO VERSATO]]/SUMIF(DATI!$B:$B,Tabella24[[#This Row],[Cartella2]],DATI!$M:$M)*SUMIF(DATI!$B:$B,Tabella24[[#This Row],[Cartella2]],DATI!$H:$H),"")</f>
        <v/>
      </c>
      <c r="K446" s="19" t="str">
        <f>+IFERROR(+Tabella24[[#This Row],[IMPORTO VERSATO]]/SUMIF(DATI!$B:$B,Tabella24[[#This Row],[Cartella2]],DATI!$M:$M)*SUMIF(DATI!$B:$B,Tabella24[[#This Row],[Cartella2]],DATI!$I:$I),"")</f>
        <v/>
      </c>
      <c r="L446" s="19" t="str">
        <f>+IFERROR(+Tabella24[[#This Row],[IMPORTO VERSATO]]/SUMIF(DATI!$B:$B,Tabella24[[#This Row],[Cartella2]],DATI!$M:$M)*SUMIF(DATI!$B:$B,Tabella24[[#This Row],[Cartella2]],DATI!$J:$J),"")</f>
        <v/>
      </c>
      <c r="M446" s="14" t="str">
        <f>+IFERROR(+Tabella24[[#This Row],[IMPORTO VERSATO]]/SUMIF(DATI!$B:$B,Tabella24[[#This Row],[Cartella2]],DATI!$M:$M)*SUMIF(DATI!$B:$B,Tabella24[[#This Row],[Cartella2]],DATI!$L:$L),"")</f>
        <v/>
      </c>
      <c r="N446" s="6" t="str">
        <f>+IF(COUNTIF($C$17:C446,Tabella24[[#This Row],[Cartella2]])=1,"X","")</f>
        <v/>
      </c>
      <c r="O446" s="14" t="str">
        <f>+IFERROR(+Tabella24[[#This Row],[IMPORTO VERSATO]]/SUMIF(DATI!$B:$B,Tabella24[[#This Row],[Cartella2]],DATI!$M:$M)*SUMIF(DATI!$B:$B,Tabella24[[#This Row],[Cartella2]],DATI!$K:$K),"")</f>
        <v/>
      </c>
    </row>
    <row r="447" spans="2:15" x14ac:dyDescent="0.45">
      <c r="B447" s="27"/>
      <c r="C447" s="140" t="e">
        <f>+IF(Tabella24[[#This Row],[INS CARTELLA]]="",C446,+VLOOKUP(Tabella24[[#This Row],[INS CARTELLA]],Tabella1[[NUMERO CARTELLA]:[IMPOSTE]],1,0))</f>
        <v>#N/A</v>
      </c>
      <c r="D447" s="1"/>
      <c r="E447" s="15"/>
      <c r="F447" s="16"/>
      <c r="G447" s="14" t="str">
        <f>+IFERROR(+Tabella24[[#This Row],[IMPORTO VERSATO]]/SUMIF(DATI!B:B,Tabella24[[#This Row],[Cartella2]],DATI!M:M)*SUMIF(DATI!B:B,Tabella24[[#This Row],[Cartella2]],DATI!E:E),"")</f>
        <v/>
      </c>
      <c r="H447" s="14" t="str">
        <f>+IFERROR(+Tabella24[[#This Row],[IMPORTO VERSATO]]/SUMIF(DATI!$B:$B,Tabella24[[#This Row],[Cartella2]],DATI!$M:$M)*SUMIF(DATI!$B:$B,Tabella24[[#This Row],[Cartella2]],DATI!$F:$F),"")</f>
        <v/>
      </c>
      <c r="I447" s="19" t="str">
        <f>+IFERROR(+Tabella24[[#This Row],[IMPORTO VERSATO]]/SUMIF(DATI!$B:$B,Tabella24[[#This Row],[Cartella2]],DATI!$M:$M)*SUMIF(DATI!$B:$B,Tabella24[[#This Row],[Cartella2]],DATI!$G:$G),"")</f>
        <v/>
      </c>
      <c r="J447" s="19" t="str">
        <f>+IFERROR(+Tabella24[[#This Row],[IMPORTO VERSATO]]/SUMIF(DATI!$B:$B,Tabella24[[#This Row],[Cartella2]],DATI!$M:$M)*SUMIF(DATI!$B:$B,Tabella24[[#This Row],[Cartella2]],DATI!$H:$H),"")</f>
        <v/>
      </c>
      <c r="K447" s="19" t="str">
        <f>+IFERROR(+Tabella24[[#This Row],[IMPORTO VERSATO]]/SUMIF(DATI!$B:$B,Tabella24[[#This Row],[Cartella2]],DATI!$M:$M)*SUMIF(DATI!$B:$B,Tabella24[[#This Row],[Cartella2]],DATI!$I:$I),"")</f>
        <v/>
      </c>
      <c r="L447" s="19" t="str">
        <f>+IFERROR(+Tabella24[[#This Row],[IMPORTO VERSATO]]/SUMIF(DATI!$B:$B,Tabella24[[#This Row],[Cartella2]],DATI!$M:$M)*SUMIF(DATI!$B:$B,Tabella24[[#This Row],[Cartella2]],DATI!$J:$J),"")</f>
        <v/>
      </c>
      <c r="M447" s="14" t="str">
        <f>+IFERROR(+Tabella24[[#This Row],[IMPORTO VERSATO]]/SUMIF(DATI!$B:$B,Tabella24[[#This Row],[Cartella2]],DATI!$M:$M)*SUMIF(DATI!$B:$B,Tabella24[[#This Row],[Cartella2]],DATI!$L:$L),"")</f>
        <v/>
      </c>
      <c r="N447" s="6" t="str">
        <f>+IF(COUNTIF($C$17:C447,Tabella24[[#This Row],[Cartella2]])=1,"X","")</f>
        <v/>
      </c>
      <c r="O447" s="14" t="str">
        <f>+IFERROR(+Tabella24[[#This Row],[IMPORTO VERSATO]]/SUMIF(DATI!$B:$B,Tabella24[[#This Row],[Cartella2]],DATI!$M:$M)*SUMIF(DATI!$B:$B,Tabella24[[#This Row],[Cartella2]],DATI!$K:$K),"")</f>
        <v/>
      </c>
    </row>
    <row r="448" spans="2:15" x14ac:dyDescent="0.45">
      <c r="B448" s="27"/>
      <c r="C448" s="140" t="e">
        <f>+IF(Tabella24[[#This Row],[INS CARTELLA]]="",C447,+VLOOKUP(Tabella24[[#This Row],[INS CARTELLA]],Tabella1[[NUMERO CARTELLA]:[IMPOSTE]],1,0))</f>
        <v>#N/A</v>
      </c>
      <c r="D448" s="1"/>
      <c r="E448" s="15"/>
      <c r="F448" s="16"/>
      <c r="G448" s="14" t="str">
        <f>+IFERROR(+Tabella24[[#This Row],[IMPORTO VERSATO]]/SUMIF(DATI!B:B,Tabella24[[#This Row],[Cartella2]],DATI!M:M)*SUMIF(DATI!B:B,Tabella24[[#This Row],[Cartella2]],DATI!E:E),"")</f>
        <v/>
      </c>
      <c r="H448" s="14" t="str">
        <f>+IFERROR(+Tabella24[[#This Row],[IMPORTO VERSATO]]/SUMIF(DATI!$B:$B,Tabella24[[#This Row],[Cartella2]],DATI!$M:$M)*SUMIF(DATI!$B:$B,Tabella24[[#This Row],[Cartella2]],DATI!$F:$F),"")</f>
        <v/>
      </c>
      <c r="I448" s="19" t="str">
        <f>+IFERROR(+Tabella24[[#This Row],[IMPORTO VERSATO]]/SUMIF(DATI!$B:$B,Tabella24[[#This Row],[Cartella2]],DATI!$M:$M)*SUMIF(DATI!$B:$B,Tabella24[[#This Row],[Cartella2]],DATI!$G:$G),"")</f>
        <v/>
      </c>
      <c r="J448" s="19" t="str">
        <f>+IFERROR(+Tabella24[[#This Row],[IMPORTO VERSATO]]/SUMIF(DATI!$B:$B,Tabella24[[#This Row],[Cartella2]],DATI!$M:$M)*SUMIF(DATI!$B:$B,Tabella24[[#This Row],[Cartella2]],DATI!$H:$H),"")</f>
        <v/>
      </c>
      <c r="K448" s="19" t="str">
        <f>+IFERROR(+Tabella24[[#This Row],[IMPORTO VERSATO]]/SUMIF(DATI!$B:$B,Tabella24[[#This Row],[Cartella2]],DATI!$M:$M)*SUMIF(DATI!$B:$B,Tabella24[[#This Row],[Cartella2]],DATI!$I:$I),"")</f>
        <v/>
      </c>
      <c r="L448" s="19" t="str">
        <f>+IFERROR(+Tabella24[[#This Row],[IMPORTO VERSATO]]/SUMIF(DATI!$B:$B,Tabella24[[#This Row],[Cartella2]],DATI!$M:$M)*SUMIF(DATI!$B:$B,Tabella24[[#This Row],[Cartella2]],DATI!$J:$J),"")</f>
        <v/>
      </c>
      <c r="M448" s="14" t="str">
        <f>+IFERROR(+Tabella24[[#This Row],[IMPORTO VERSATO]]/SUMIF(DATI!$B:$B,Tabella24[[#This Row],[Cartella2]],DATI!$M:$M)*SUMIF(DATI!$B:$B,Tabella24[[#This Row],[Cartella2]],DATI!$L:$L),"")</f>
        <v/>
      </c>
      <c r="N448" s="6" t="str">
        <f>+IF(COUNTIF($C$17:C448,Tabella24[[#This Row],[Cartella2]])=1,"X","")</f>
        <v/>
      </c>
      <c r="O448" s="14" t="str">
        <f>+IFERROR(+Tabella24[[#This Row],[IMPORTO VERSATO]]/SUMIF(DATI!$B:$B,Tabella24[[#This Row],[Cartella2]],DATI!$M:$M)*SUMIF(DATI!$B:$B,Tabella24[[#This Row],[Cartella2]],DATI!$K:$K),"")</f>
        <v/>
      </c>
    </row>
    <row r="449" spans="2:15" x14ac:dyDescent="0.45">
      <c r="B449" s="27"/>
      <c r="C449" s="140" t="e">
        <f>+IF(Tabella24[[#This Row],[INS CARTELLA]]="",C448,+VLOOKUP(Tabella24[[#This Row],[INS CARTELLA]],Tabella1[[NUMERO CARTELLA]:[IMPOSTE]],1,0))</f>
        <v>#N/A</v>
      </c>
      <c r="D449" s="1"/>
      <c r="E449" s="15"/>
      <c r="F449" s="16"/>
      <c r="G449" s="14" t="str">
        <f>+IFERROR(+Tabella24[[#This Row],[IMPORTO VERSATO]]/SUMIF(DATI!B:B,Tabella24[[#This Row],[Cartella2]],DATI!M:M)*SUMIF(DATI!B:B,Tabella24[[#This Row],[Cartella2]],DATI!E:E),"")</f>
        <v/>
      </c>
      <c r="H449" s="14" t="str">
        <f>+IFERROR(+Tabella24[[#This Row],[IMPORTO VERSATO]]/SUMIF(DATI!$B:$B,Tabella24[[#This Row],[Cartella2]],DATI!$M:$M)*SUMIF(DATI!$B:$B,Tabella24[[#This Row],[Cartella2]],DATI!$F:$F),"")</f>
        <v/>
      </c>
      <c r="I449" s="19" t="str">
        <f>+IFERROR(+Tabella24[[#This Row],[IMPORTO VERSATO]]/SUMIF(DATI!$B:$B,Tabella24[[#This Row],[Cartella2]],DATI!$M:$M)*SUMIF(DATI!$B:$B,Tabella24[[#This Row],[Cartella2]],DATI!$G:$G),"")</f>
        <v/>
      </c>
      <c r="J449" s="19" t="str">
        <f>+IFERROR(+Tabella24[[#This Row],[IMPORTO VERSATO]]/SUMIF(DATI!$B:$B,Tabella24[[#This Row],[Cartella2]],DATI!$M:$M)*SUMIF(DATI!$B:$B,Tabella24[[#This Row],[Cartella2]],DATI!$H:$H),"")</f>
        <v/>
      </c>
      <c r="K449" s="19" t="str">
        <f>+IFERROR(+Tabella24[[#This Row],[IMPORTO VERSATO]]/SUMIF(DATI!$B:$B,Tabella24[[#This Row],[Cartella2]],DATI!$M:$M)*SUMIF(DATI!$B:$B,Tabella24[[#This Row],[Cartella2]],DATI!$I:$I),"")</f>
        <v/>
      </c>
      <c r="L449" s="19" t="str">
        <f>+IFERROR(+Tabella24[[#This Row],[IMPORTO VERSATO]]/SUMIF(DATI!$B:$B,Tabella24[[#This Row],[Cartella2]],DATI!$M:$M)*SUMIF(DATI!$B:$B,Tabella24[[#This Row],[Cartella2]],DATI!$J:$J),"")</f>
        <v/>
      </c>
      <c r="M449" s="14" t="str">
        <f>+IFERROR(+Tabella24[[#This Row],[IMPORTO VERSATO]]/SUMIF(DATI!$B:$B,Tabella24[[#This Row],[Cartella2]],DATI!$M:$M)*SUMIF(DATI!$B:$B,Tabella24[[#This Row],[Cartella2]],DATI!$L:$L),"")</f>
        <v/>
      </c>
      <c r="N449" s="6" t="str">
        <f>+IF(COUNTIF($C$17:C449,Tabella24[[#This Row],[Cartella2]])=1,"X","")</f>
        <v/>
      </c>
      <c r="O449" s="14" t="str">
        <f>+IFERROR(+Tabella24[[#This Row],[IMPORTO VERSATO]]/SUMIF(DATI!$B:$B,Tabella24[[#This Row],[Cartella2]],DATI!$M:$M)*SUMIF(DATI!$B:$B,Tabella24[[#This Row],[Cartella2]],DATI!$K:$K),"")</f>
        <v/>
      </c>
    </row>
    <row r="450" spans="2:15" x14ac:dyDescent="0.45">
      <c r="B450" s="27"/>
      <c r="C450" s="140" t="e">
        <f>+IF(Tabella24[[#This Row],[INS CARTELLA]]="",C449,+VLOOKUP(Tabella24[[#This Row],[INS CARTELLA]],Tabella1[[NUMERO CARTELLA]:[IMPOSTE]],1,0))</f>
        <v>#N/A</v>
      </c>
      <c r="D450" s="1"/>
      <c r="E450" s="15"/>
      <c r="F450" s="16"/>
      <c r="G450" s="14" t="str">
        <f>+IFERROR(+Tabella24[[#This Row],[IMPORTO VERSATO]]/SUMIF(DATI!B:B,Tabella24[[#This Row],[Cartella2]],DATI!M:M)*SUMIF(DATI!B:B,Tabella24[[#This Row],[Cartella2]],DATI!E:E),"")</f>
        <v/>
      </c>
      <c r="H450" s="14" t="str">
        <f>+IFERROR(+Tabella24[[#This Row],[IMPORTO VERSATO]]/SUMIF(DATI!$B:$B,Tabella24[[#This Row],[Cartella2]],DATI!$M:$M)*SUMIF(DATI!$B:$B,Tabella24[[#This Row],[Cartella2]],DATI!$F:$F),"")</f>
        <v/>
      </c>
      <c r="I450" s="19" t="str">
        <f>+IFERROR(+Tabella24[[#This Row],[IMPORTO VERSATO]]/SUMIF(DATI!$B:$B,Tabella24[[#This Row],[Cartella2]],DATI!$M:$M)*SUMIF(DATI!$B:$B,Tabella24[[#This Row],[Cartella2]],DATI!$G:$G),"")</f>
        <v/>
      </c>
      <c r="J450" s="19" t="str">
        <f>+IFERROR(+Tabella24[[#This Row],[IMPORTO VERSATO]]/SUMIF(DATI!$B:$B,Tabella24[[#This Row],[Cartella2]],DATI!$M:$M)*SUMIF(DATI!$B:$B,Tabella24[[#This Row],[Cartella2]],DATI!$H:$H),"")</f>
        <v/>
      </c>
      <c r="K450" s="19" t="str">
        <f>+IFERROR(+Tabella24[[#This Row],[IMPORTO VERSATO]]/SUMIF(DATI!$B:$B,Tabella24[[#This Row],[Cartella2]],DATI!$M:$M)*SUMIF(DATI!$B:$B,Tabella24[[#This Row],[Cartella2]],DATI!$I:$I),"")</f>
        <v/>
      </c>
      <c r="L450" s="19" t="str">
        <f>+IFERROR(+Tabella24[[#This Row],[IMPORTO VERSATO]]/SUMIF(DATI!$B:$B,Tabella24[[#This Row],[Cartella2]],DATI!$M:$M)*SUMIF(DATI!$B:$B,Tabella24[[#This Row],[Cartella2]],DATI!$J:$J),"")</f>
        <v/>
      </c>
      <c r="M450" s="14" t="str">
        <f>+IFERROR(+Tabella24[[#This Row],[IMPORTO VERSATO]]/SUMIF(DATI!$B:$B,Tabella24[[#This Row],[Cartella2]],DATI!$M:$M)*SUMIF(DATI!$B:$B,Tabella24[[#This Row],[Cartella2]],DATI!$L:$L),"")</f>
        <v/>
      </c>
      <c r="N450" s="6" t="str">
        <f>+IF(COUNTIF($C$17:C450,Tabella24[[#This Row],[Cartella2]])=1,"X","")</f>
        <v/>
      </c>
      <c r="O450" s="14" t="str">
        <f>+IFERROR(+Tabella24[[#This Row],[IMPORTO VERSATO]]/SUMIF(DATI!$B:$B,Tabella24[[#This Row],[Cartella2]],DATI!$M:$M)*SUMIF(DATI!$B:$B,Tabella24[[#This Row],[Cartella2]],DATI!$K:$K),"")</f>
        <v/>
      </c>
    </row>
    <row r="451" spans="2:15" x14ac:dyDescent="0.45">
      <c r="B451" s="27"/>
      <c r="C451" s="140" t="e">
        <f>+IF(Tabella24[[#This Row],[INS CARTELLA]]="",C450,+VLOOKUP(Tabella24[[#This Row],[INS CARTELLA]],Tabella1[[NUMERO CARTELLA]:[IMPOSTE]],1,0))</f>
        <v>#N/A</v>
      </c>
      <c r="D451" s="1"/>
      <c r="E451" s="15"/>
      <c r="F451" s="16"/>
      <c r="G451" s="14" t="str">
        <f>+IFERROR(+Tabella24[[#This Row],[IMPORTO VERSATO]]/SUMIF(DATI!B:B,Tabella24[[#This Row],[Cartella2]],DATI!M:M)*SUMIF(DATI!B:B,Tabella24[[#This Row],[Cartella2]],DATI!E:E),"")</f>
        <v/>
      </c>
      <c r="H451" s="14" t="str">
        <f>+IFERROR(+Tabella24[[#This Row],[IMPORTO VERSATO]]/SUMIF(DATI!$B:$B,Tabella24[[#This Row],[Cartella2]],DATI!$M:$M)*SUMIF(DATI!$B:$B,Tabella24[[#This Row],[Cartella2]],DATI!$F:$F),"")</f>
        <v/>
      </c>
      <c r="I451" s="19" t="str">
        <f>+IFERROR(+Tabella24[[#This Row],[IMPORTO VERSATO]]/SUMIF(DATI!$B:$B,Tabella24[[#This Row],[Cartella2]],DATI!$M:$M)*SUMIF(DATI!$B:$B,Tabella24[[#This Row],[Cartella2]],DATI!$G:$G),"")</f>
        <v/>
      </c>
      <c r="J451" s="19" t="str">
        <f>+IFERROR(+Tabella24[[#This Row],[IMPORTO VERSATO]]/SUMIF(DATI!$B:$B,Tabella24[[#This Row],[Cartella2]],DATI!$M:$M)*SUMIF(DATI!$B:$B,Tabella24[[#This Row],[Cartella2]],DATI!$H:$H),"")</f>
        <v/>
      </c>
      <c r="K451" s="19" t="str">
        <f>+IFERROR(+Tabella24[[#This Row],[IMPORTO VERSATO]]/SUMIF(DATI!$B:$B,Tabella24[[#This Row],[Cartella2]],DATI!$M:$M)*SUMIF(DATI!$B:$B,Tabella24[[#This Row],[Cartella2]],DATI!$I:$I),"")</f>
        <v/>
      </c>
      <c r="L451" s="19" t="str">
        <f>+IFERROR(+Tabella24[[#This Row],[IMPORTO VERSATO]]/SUMIF(DATI!$B:$B,Tabella24[[#This Row],[Cartella2]],DATI!$M:$M)*SUMIF(DATI!$B:$B,Tabella24[[#This Row],[Cartella2]],DATI!$J:$J),"")</f>
        <v/>
      </c>
      <c r="M451" s="14" t="str">
        <f>+IFERROR(+Tabella24[[#This Row],[IMPORTO VERSATO]]/SUMIF(DATI!$B:$B,Tabella24[[#This Row],[Cartella2]],DATI!$M:$M)*SUMIF(DATI!$B:$B,Tabella24[[#This Row],[Cartella2]],DATI!$L:$L),"")</f>
        <v/>
      </c>
      <c r="N451" s="6" t="str">
        <f>+IF(COUNTIF($C$17:C451,Tabella24[[#This Row],[Cartella2]])=1,"X","")</f>
        <v/>
      </c>
      <c r="O451" s="14" t="str">
        <f>+IFERROR(+Tabella24[[#This Row],[IMPORTO VERSATO]]/SUMIF(DATI!$B:$B,Tabella24[[#This Row],[Cartella2]],DATI!$M:$M)*SUMIF(DATI!$B:$B,Tabella24[[#This Row],[Cartella2]],DATI!$K:$K),"")</f>
        <v/>
      </c>
    </row>
    <row r="452" spans="2:15" x14ac:dyDescent="0.45">
      <c r="B452" s="27"/>
      <c r="C452" s="140" t="e">
        <f>+IF(Tabella24[[#This Row],[INS CARTELLA]]="",C451,+VLOOKUP(Tabella24[[#This Row],[INS CARTELLA]],Tabella1[[NUMERO CARTELLA]:[IMPOSTE]],1,0))</f>
        <v>#N/A</v>
      </c>
      <c r="D452" s="1"/>
      <c r="E452" s="15"/>
      <c r="F452" s="16"/>
      <c r="G452" s="14" t="str">
        <f>+IFERROR(+Tabella24[[#This Row],[IMPORTO VERSATO]]/SUMIF(DATI!B:B,Tabella24[[#This Row],[Cartella2]],DATI!M:M)*SUMIF(DATI!B:B,Tabella24[[#This Row],[Cartella2]],DATI!E:E),"")</f>
        <v/>
      </c>
      <c r="H452" s="14" t="str">
        <f>+IFERROR(+Tabella24[[#This Row],[IMPORTO VERSATO]]/SUMIF(DATI!$B:$B,Tabella24[[#This Row],[Cartella2]],DATI!$M:$M)*SUMIF(DATI!$B:$B,Tabella24[[#This Row],[Cartella2]],DATI!$F:$F),"")</f>
        <v/>
      </c>
      <c r="I452" s="19" t="str">
        <f>+IFERROR(+Tabella24[[#This Row],[IMPORTO VERSATO]]/SUMIF(DATI!$B:$B,Tabella24[[#This Row],[Cartella2]],DATI!$M:$M)*SUMIF(DATI!$B:$B,Tabella24[[#This Row],[Cartella2]],DATI!$G:$G),"")</f>
        <v/>
      </c>
      <c r="J452" s="19" t="str">
        <f>+IFERROR(+Tabella24[[#This Row],[IMPORTO VERSATO]]/SUMIF(DATI!$B:$B,Tabella24[[#This Row],[Cartella2]],DATI!$M:$M)*SUMIF(DATI!$B:$B,Tabella24[[#This Row],[Cartella2]],DATI!$H:$H),"")</f>
        <v/>
      </c>
      <c r="K452" s="19" t="str">
        <f>+IFERROR(+Tabella24[[#This Row],[IMPORTO VERSATO]]/SUMIF(DATI!$B:$B,Tabella24[[#This Row],[Cartella2]],DATI!$M:$M)*SUMIF(DATI!$B:$B,Tabella24[[#This Row],[Cartella2]],DATI!$I:$I),"")</f>
        <v/>
      </c>
      <c r="L452" s="19" t="str">
        <f>+IFERROR(+Tabella24[[#This Row],[IMPORTO VERSATO]]/SUMIF(DATI!$B:$B,Tabella24[[#This Row],[Cartella2]],DATI!$M:$M)*SUMIF(DATI!$B:$B,Tabella24[[#This Row],[Cartella2]],DATI!$J:$J),"")</f>
        <v/>
      </c>
      <c r="M452" s="14" t="str">
        <f>+IFERROR(+Tabella24[[#This Row],[IMPORTO VERSATO]]/SUMIF(DATI!$B:$B,Tabella24[[#This Row],[Cartella2]],DATI!$M:$M)*SUMIF(DATI!$B:$B,Tabella24[[#This Row],[Cartella2]],DATI!$L:$L),"")</f>
        <v/>
      </c>
      <c r="N452" s="6" t="str">
        <f>+IF(COUNTIF($C$17:C452,Tabella24[[#This Row],[Cartella2]])=1,"X","")</f>
        <v/>
      </c>
      <c r="O452" s="14" t="str">
        <f>+IFERROR(+Tabella24[[#This Row],[IMPORTO VERSATO]]/SUMIF(DATI!$B:$B,Tabella24[[#This Row],[Cartella2]],DATI!$M:$M)*SUMIF(DATI!$B:$B,Tabella24[[#This Row],[Cartella2]],DATI!$K:$K),"")</f>
        <v/>
      </c>
    </row>
    <row r="453" spans="2:15" x14ac:dyDescent="0.45">
      <c r="B453" s="27"/>
      <c r="C453" s="140" t="e">
        <f>+IF(Tabella24[[#This Row],[INS CARTELLA]]="",C452,+VLOOKUP(Tabella24[[#This Row],[INS CARTELLA]],Tabella1[[NUMERO CARTELLA]:[IMPOSTE]],1,0))</f>
        <v>#N/A</v>
      </c>
      <c r="D453" s="1"/>
      <c r="E453" s="15"/>
      <c r="F453" s="16"/>
      <c r="G453" s="14" t="str">
        <f>+IFERROR(+Tabella24[[#This Row],[IMPORTO VERSATO]]/SUMIF(DATI!B:B,Tabella24[[#This Row],[Cartella2]],DATI!M:M)*SUMIF(DATI!B:B,Tabella24[[#This Row],[Cartella2]],DATI!E:E),"")</f>
        <v/>
      </c>
      <c r="H453" s="14" t="str">
        <f>+IFERROR(+Tabella24[[#This Row],[IMPORTO VERSATO]]/SUMIF(DATI!$B:$B,Tabella24[[#This Row],[Cartella2]],DATI!$M:$M)*SUMIF(DATI!$B:$B,Tabella24[[#This Row],[Cartella2]],DATI!$F:$F),"")</f>
        <v/>
      </c>
      <c r="I453" s="19" t="str">
        <f>+IFERROR(+Tabella24[[#This Row],[IMPORTO VERSATO]]/SUMIF(DATI!$B:$B,Tabella24[[#This Row],[Cartella2]],DATI!$M:$M)*SUMIF(DATI!$B:$B,Tabella24[[#This Row],[Cartella2]],DATI!$G:$G),"")</f>
        <v/>
      </c>
      <c r="J453" s="19" t="str">
        <f>+IFERROR(+Tabella24[[#This Row],[IMPORTO VERSATO]]/SUMIF(DATI!$B:$B,Tabella24[[#This Row],[Cartella2]],DATI!$M:$M)*SUMIF(DATI!$B:$B,Tabella24[[#This Row],[Cartella2]],DATI!$H:$H),"")</f>
        <v/>
      </c>
      <c r="K453" s="19" t="str">
        <f>+IFERROR(+Tabella24[[#This Row],[IMPORTO VERSATO]]/SUMIF(DATI!$B:$B,Tabella24[[#This Row],[Cartella2]],DATI!$M:$M)*SUMIF(DATI!$B:$B,Tabella24[[#This Row],[Cartella2]],DATI!$I:$I),"")</f>
        <v/>
      </c>
      <c r="L453" s="19" t="str">
        <f>+IFERROR(+Tabella24[[#This Row],[IMPORTO VERSATO]]/SUMIF(DATI!$B:$B,Tabella24[[#This Row],[Cartella2]],DATI!$M:$M)*SUMIF(DATI!$B:$B,Tabella24[[#This Row],[Cartella2]],DATI!$J:$J),"")</f>
        <v/>
      </c>
      <c r="M453" s="14" t="str">
        <f>+IFERROR(+Tabella24[[#This Row],[IMPORTO VERSATO]]/SUMIF(DATI!$B:$B,Tabella24[[#This Row],[Cartella2]],DATI!$M:$M)*SUMIF(DATI!$B:$B,Tabella24[[#This Row],[Cartella2]],DATI!$L:$L),"")</f>
        <v/>
      </c>
      <c r="N453" s="6" t="str">
        <f>+IF(COUNTIF($C$17:C453,Tabella24[[#This Row],[Cartella2]])=1,"X","")</f>
        <v/>
      </c>
      <c r="O453" s="14" t="str">
        <f>+IFERROR(+Tabella24[[#This Row],[IMPORTO VERSATO]]/SUMIF(DATI!$B:$B,Tabella24[[#This Row],[Cartella2]],DATI!$M:$M)*SUMIF(DATI!$B:$B,Tabella24[[#This Row],[Cartella2]],DATI!$K:$K),"")</f>
        <v/>
      </c>
    </row>
    <row r="454" spans="2:15" x14ac:dyDescent="0.45">
      <c r="B454" s="27"/>
      <c r="C454" s="140" t="e">
        <f>+IF(Tabella24[[#This Row],[INS CARTELLA]]="",C453,+VLOOKUP(Tabella24[[#This Row],[INS CARTELLA]],Tabella1[[NUMERO CARTELLA]:[IMPOSTE]],1,0))</f>
        <v>#N/A</v>
      </c>
      <c r="D454" s="1"/>
      <c r="E454" s="15"/>
      <c r="F454" s="16"/>
      <c r="G454" s="14" t="str">
        <f>+IFERROR(+Tabella24[[#This Row],[IMPORTO VERSATO]]/SUMIF(DATI!B:B,Tabella24[[#This Row],[Cartella2]],DATI!M:M)*SUMIF(DATI!B:B,Tabella24[[#This Row],[Cartella2]],DATI!E:E),"")</f>
        <v/>
      </c>
      <c r="H454" s="14" t="str">
        <f>+IFERROR(+Tabella24[[#This Row],[IMPORTO VERSATO]]/SUMIF(DATI!$B:$B,Tabella24[[#This Row],[Cartella2]],DATI!$M:$M)*SUMIF(DATI!$B:$B,Tabella24[[#This Row],[Cartella2]],DATI!$F:$F),"")</f>
        <v/>
      </c>
      <c r="I454" s="19" t="str">
        <f>+IFERROR(+Tabella24[[#This Row],[IMPORTO VERSATO]]/SUMIF(DATI!$B:$B,Tabella24[[#This Row],[Cartella2]],DATI!$M:$M)*SUMIF(DATI!$B:$B,Tabella24[[#This Row],[Cartella2]],DATI!$G:$G),"")</f>
        <v/>
      </c>
      <c r="J454" s="19" t="str">
        <f>+IFERROR(+Tabella24[[#This Row],[IMPORTO VERSATO]]/SUMIF(DATI!$B:$B,Tabella24[[#This Row],[Cartella2]],DATI!$M:$M)*SUMIF(DATI!$B:$B,Tabella24[[#This Row],[Cartella2]],DATI!$H:$H),"")</f>
        <v/>
      </c>
      <c r="K454" s="19" t="str">
        <f>+IFERROR(+Tabella24[[#This Row],[IMPORTO VERSATO]]/SUMIF(DATI!$B:$B,Tabella24[[#This Row],[Cartella2]],DATI!$M:$M)*SUMIF(DATI!$B:$B,Tabella24[[#This Row],[Cartella2]],DATI!$I:$I),"")</f>
        <v/>
      </c>
      <c r="L454" s="19" t="str">
        <f>+IFERROR(+Tabella24[[#This Row],[IMPORTO VERSATO]]/SUMIF(DATI!$B:$B,Tabella24[[#This Row],[Cartella2]],DATI!$M:$M)*SUMIF(DATI!$B:$B,Tabella24[[#This Row],[Cartella2]],DATI!$J:$J),"")</f>
        <v/>
      </c>
      <c r="M454" s="14" t="str">
        <f>+IFERROR(+Tabella24[[#This Row],[IMPORTO VERSATO]]/SUMIF(DATI!$B:$B,Tabella24[[#This Row],[Cartella2]],DATI!$M:$M)*SUMIF(DATI!$B:$B,Tabella24[[#This Row],[Cartella2]],DATI!$L:$L),"")</f>
        <v/>
      </c>
      <c r="N454" s="6" t="str">
        <f>+IF(COUNTIF($C$17:C454,Tabella24[[#This Row],[Cartella2]])=1,"X","")</f>
        <v/>
      </c>
      <c r="O454" s="14" t="str">
        <f>+IFERROR(+Tabella24[[#This Row],[IMPORTO VERSATO]]/SUMIF(DATI!$B:$B,Tabella24[[#This Row],[Cartella2]],DATI!$M:$M)*SUMIF(DATI!$B:$B,Tabella24[[#This Row],[Cartella2]],DATI!$K:$K),"")</f>
        <v/>
      </c>
    </row>
    <row r="455" spans="2:15" x14ac:dyDescent="0.45">
      <c r="B455" s="27"/>
      <c r="C455" s="140" t="e">
        <f>+IF(Tabella24[[#This Row],[INS CARTELLA]]="",C454,+VLOOKUP(Tabella24[[#This Row],[INS CARTELLA]],Tabella1[[NUMERO CARTELLA]:[IMPOSTE]],1,0))</f>
        <v>#N/A</v>
      </c>
      <c r="D455" s="1"/>
      <c r="E455" s="15"/>
      <c r="F455" s="16"/>
      <c r="G455" s="14" t="str">
        <f>+IFERROR(+Tabella24[[#This Row],[IMPORTO VERSATO]]/SUMIF(DATI!B:B,Tabella24[[#This Row],[Cartella2]],DATI!M:M)*SUMIF(DATI!B:B,Tabella24[[#This Row],[Cartella2]],DATI!E:E),"")</f>
        <v/>
      </c>
      <c r="H455" s="14" t="str">
        <f>+IFERROR(+Tabella24[[#This Row],[IMPORTO VERSATO]]/SUMIF(DATI!$B:$B,Tabella24[[#This Row],[Cartella2]],DATI!$M:$M)*SUMIF(DATI!$B:$B,Tabella24[[#This Row],[Cartella2]],DATI!$F:$F),"")</f>
        <v/>
      </c>
      <c r="I455" s="19" t="str">
        <f>+IFERROR(+Tabella24[[#This Row],[IMPORTO VERSATO]]/SUMIF(DATI!$B:$B,Tabella24[[#This Row],[Cartella2]],DATI!$M:$M)*SUMIF(DATI!$B:$B,Tabella24[[#This Row],[Cartella2]],DATI!$G:$G),"")</f>
        <v/>
      </c>
      <c r="J455" s="19" t="str">
        <f>+IFERROR(+Tabella24[[#This Row],[IMPORTO VERSATO]]/SUMIF(DATI!$B:$B,Tabella24[[#This Row],[Cartella2]],DATI!$M:$M)*SUMIF(DATI!$B:$B,Tabella24[[#This Row],[Cartella2]],DATI!$H:$H),"")</f>
        <v/>
      </c>
      <c r="K455" s="19" t="str">
        <f>+IFERROR(+Tabella24[[#This Row],[IMPORTO VERSATO]]/SUMIF(DATI!$B:$B,Tabella24[[#This Row],[Cartella2]],DATI!$M:$M)*SUMIF(DATI!$B:$B,Tabella24[[#This Row],[Cartella2]],DATI!$I:$I),"")</f>
        <v/>
      </c>
      <c r="L455" s="19" t="str">
        <f>+IFERROR(+Tabella24[[#This Row],[IMPORTO VERSATO]]/SUMIF(DATI!$B:$B,Tabella24[[#This Row],[Cartella2]],DATI!$M:$M)*SUMIF(DATI!$B:$B,Tabella24[[#This Row],[Cartella2]],DATI!$J:$J),"")</f>
        <v/>
      </c>
      <c r="M455" s="14" t="str">
        <f>+IFERROR(+Tabella24[[#This Row],[IMPORTO VERSATO]]/SUMIF(DATI!$B:$B,Tabella24[[#This Row],[Cartella2]],DATI!$M:$M)*SUMIF(DATI!$B:$B,Tabella24[[#This Row],[Cartella2]],DATI!$L:$L),"")</f>
        <v/>
      </c>
      <c r="N455" s="6" t="str">
        <f>+IF(COUNTIF($C$17:C455,Tabella24[[#This Row],[Cartella2]])=1,"X","")</f>
        <v/>
      </c>
      <c r="O455" s="14" t="str">
        <f>+IFERROR(+Tabella24[[#This Row],[IMPORTO VERSATO]]/SUMIF(DATI!$B:$B,Tabella24[[#This Row],[Cartella2]],DATI!$M:$M)*SUMIF(DATI!$B:$B,Tabella24[[#This Row],[Cartella2]],DATI!$K:$K),"")</f>
        <v/>
      </c>
    </row>
    <row r="456" spans="2:15" x14ac:dyDescent="0.45">
      <c r="B456" s="27"/>
      <c r="C456" s="140" t="e">
        <f>+IF(Tabella24[[#This Row],[INS CARTELLA]]="",C455,+VLOOKUP(Tabella24[[#This Row],[INS CARTELLA]],Tabella1[[NUMERO CARTELLA]:[IMPOSTE]],1,0))</f>
        <v>#N/A</v>
      </c>
      <c r="D456" s="1"/>
      <c r="E456" s="15"/>
      <c r="F456" s="16"/>
      <c r="G456" s="14" t="str">
        <f>+IFERROR(+Tabella24[[#This Row],[IMPORTO VERSATO]]/SUMIF(DATI!B:B,Tabella24[[#This Row],[Cartella2]],DATI!M:M)*SUMIF(DATI!B:B,Tabella24[[#This Row],[Cartella2]],DATI!E:E),"")</f>
        <v/>
      </c>
      <c r="H456" s="14" t="str">
        <f>+IFERROR(+Tabella24[[#This Row],[IMPORTO VERSATO]]/SUMIF(DATI!$B:$B,Tabella24[[#This Row],[Cartella2]],DATI!$M:$M)*SUMIF(DATI!$B:$B,Tabella24[[#This Row],[Cartella2]],DATI!$F:$F),"")</f>
        <v/>
      </c>
      <c r="I456" s="19" t="str">
        <f>+IFERROR(+Tabella24[[#This Row],[IMPORTO VERSATO]]/SUMIF(DATI!$B:$B,Tabella24[[#This Row],[Cartella2]],DATI!$M:$M)*SUMIF(DATI!$B:$B,Tabella24[[#This Row],[Cartella2]],DATI!$G:$G),"")</f>
        <v/>
      </c>
      <c r="J456" s="19" t="str">
        <f>+IFERROR(+Tabella24[[#This Row],[IMPORTO VERSATO]]/SUMIF(DATI!$B:$B,Tabella24[[#This Row],[Cartella2]],DATI!$M:$M)*SUMIF(DATI!$B:$B,Tabella24[[#This Row],[Cartella2]],DATI!$H:$H),"")</f>
        <v/>
      </c>
      <c r="K456" s="19" t="str">
        <f>+IFERROR(+Tabella24[[#This Row],[IMPORTO VERSATO]]/SUMIF(DATI!$B:$B,Tabella24[[#This Row],[Cartella2]],DATI!$M:$M)*SUMIF(DATI!$B:$B,Tabella24[[#This Row],[Cartella2]],DATI!$I:$I),"")</f>
        <v/>
      </c>
      <c r="L456" s="19" t="str">
        <f>+IFERROR(+Tabella24[[#This Row],[IMPORTO VERSATO]]/SUMIF(DATI!$B:$B,Tabella24[[#This Row],[Cartella2]],DATI!$M:$M)*SUMIF(DATI!$B:$B,Tabella24[[#This Row],[Cartella2]],DATI!$J:$J),"")</f>
        <v/>
      </c>
      <c r="M456" s="14" t="str">
        <f>+IFERROR(+Tabella24[[#This Row],[IMPORTO VERSATO]]/SUMIF(DATI!$B:$B,Tabella24[[#This Row],[Cartella2]],DATI!$M:$M)*SUMIF(DATI!$B:$B,Tabella24[[#This Row],[Cartella2]],DATI!$L:$L),"")</f>
        <v/>
      </c>
      <c r="N456" s="6" t="str">
        <f>+IF(COUNTIF($C$17:C456,Tabella24[[#This Row],[Cartella2]])=1,"X","")</f>
        <v/>
      </c>
      <c r="O456" s="14" t="str">
        <f>+IFERROR(+Tabella24[[#This Row],[IMPORTO VERSATO]]/SUMIF(DATI!$B:$B,Tabella24[[#This Row],[Cartella2]],DATI!$M:$M)*SUMIF(DATI!$B:$B,Tabella24[[#This Row],[Cartella2]],DATI!$K:$K),"")</f>
        <v/>
      </c>
    </row>
    <row r="457" spans="2:15" x14ac:dyDescent="0.45">
      <c r="B457" s="27"/>
      <c r="C457" s="140" t="e">
        <f>+IF(Tabella24[[#This Row],[INS CARTELLA]]="",C456,+VLOOKUP(Tabella24[[#This Row],[INS CARTELLA]],Tabella1[[NUMERO CARTELLA]:[IMPOSTE]],1,0))</f>
        <v>#N/A</v>
      </c>
      <c r="D457" s="1"/>
      <c r="E457" s="15"/>
      <c r="F457" s="16"/>
      <c r="G457" s="14" t="str">
        <f>+IFERROR(+Tabella24[[#This Row],[IMPORTO VERSATO]]/SUMIF(DATI!B:B,Tabella24[[#This Row],[Cartella2]],DATI!M:M)*SUMIF(DATI!B:B,Tabella24[[#This Row],[Cartella2]],DATI!E:E),"")</f>
        <v/>
      </c>
      <c r="H457" s="14" t="str">
        <f>+IFERROR(+Tabella24[[#This Row],[IMPORTO VERSATO]]/SUMIF(DATI!$B:$B,Tabella24[[#This Row],[Cartella2]],DATI!$M:$M)*SUMIF(DATI!$B:$B,Tabella24[[#This Row],[Cartella2]],DATI!$F:$F),"")</f>
        <v/>
      </c>
      <c r="I457" s="19" t="str">
        <f>+IFERROR(+Tabella24[[#This Row],[IMPORTO VERSATO]]/SUMIF(DATI!$B:$B,Tabella24[[#This Row],[Cartella2]],DATI!$M:$M)*SUMIF(DATI!$B:$B,Tabella24[[#This Row],[Cartella2]],DATI!$G:$G),"")</f>
        <v/>
      </c>
      <c r="J457" s="19" t="str">
        <f>+IFERROR(+Tabella24[[#This Row],[IMPORTO VERSATO]]/SUMIF(DATI!$B:$B,Tabella24[[#This Row],[Cartella2]],DATI!$M:$M)*SUMIF(DATI!$B:$B,Tabella24[[#This Row],[Cartella2]],DATI!$H:$H),"")</f>
        <v/>
      </c>
      <c r="K457" s="19" t="str">
        <f>+IFERROR(+Tabella24[[#This Row],[IMPORTO VERSATO]]/SUMIF(DATI!$B:$B,Tabella24[[#This Row],[Cartella2]],DATI!$M:$M)*SUMIF(DATI!$B:$B,Tabella24[[#This Row],[Cartella2]],DATI!$I:$I),"")</f>
        <v/>
      </c>
      <c r="L457" s="19" t="str">
        <f>+IFERROR(+Tabella24[[#This Row],[IMPORTO VERSATO]]/SUMIF(DATI!$B:$B,Tabella24[[#This Row],[Cartella2]],DATI!$M:$M)*SUMIF(DATI!$B:$B,Tabella24[[#This Row],[Cartella2]],DATI!$J:$J),"")</f>
        <v/>
      </c>
      <c r="M457" s="14" t="str">
        <f>+IFERROR(+Tabella24[[#This Row],[IMPORTO VERSATO]]/SUMIF(DATI!$B:$B,Tabella24[[#This Row],[Cartella2]],DATI!$M:$M)*SUMIF(DATI!$B:$B,Tabella24[[#This Row],[Cartella2]],DATI!$L:$L),"")</f>
        <v/>
      </c>
      <c r="N457" s="6" t="str">
        <f>+IF(COUNTIF($C$17:C457,Tabella24[[#This Row],[Cartella2]])=1,"X","")</f>
        <v/>
      </c>
      <c r="O457" s="14" t="str">
        <f>+IFERROR(+Tabella24[[#This Row],[IMPORTO VERSATO]]/SUMIF(DATI!$B:$B,Tabella24[[#This Row],[Cartella2]],DATI!$M:$M)*SUMIF(DATI!$B:$B,Tabella24[[#This Row],[Cartella2]],DATI!$K:$K),"")</f>
        <v/>
      </c>
    </row>
    <row r="458" spans="2:15" x14ac:dyDescent="0.45">
      <c r="B458" s="27"/>
      <c r="C458" s="140" t="e">
        <f>+IF(Tabella24[[#This Row],[INS CARTELLA]]="",C457,+VLOOKUP(Tabella24[[#This Row],[INS CARTELLA]],Tabella1[[NUMERO CARTELLA]:[IMPOSTE]],1,0))</f>
        <v>#N/A</v>
      </c>
      <c r="D458" s="1"/>
      <c r="E458" s="15"/>
      <c r="F458" s="16"/>
      <c r="G458" s="14" t="str">
        <f>+IFERROR(+Tabella24[[#This Row],[IMPORTO VERSATO]]/SUMIF(DATI!B:B,Tabella24[[#This Row],[Cartella2]],DATI!M:M)*SUMIF(DATI!B:B,Tabella24[[#This Row],[Cartella2]],DATI!E:E),"")</f>
        <v/>
      </c>
      <c r="H458" s="14" t="str">
        <f>+IFERROR(+Tabella24[[#This Row],[IMPORTO VERSATO]]/SUMIF(DATI!$B:$B,Tabella24[[#This Row],[Cartella2]],DATI!$M:$M)*SUMIF(DATI!$B:$B,Tabella24[[#This Row],[Cartella2]],DATI!$F:$F),"")</f>
        <v/>
      </c>
      <c r="I458" s="19" t="str">
        <f>+IFERROR(+Tabella24[[#This Row],[IMPORTO VERSATO]]/SUMIF(DATI!$B:$B,Tabella24[[#This Row],[Cartella2]],DATI!$M:$M)*SUMIF(DATI!$B:$B,Tabella24[[#This Row],[Cartella2]],DATI!$G:$G),"")</f>
        <v/>
      </c>
      <c r="J458" s="19" t="str">
        <f>+IFERROR(+Tabella24[[#This Row],[IMPORTO VERSATO]]/SUMIF(DATI!$B:$B,Tabella24[[#This Row],[Cartella2]],DATI!$M:$M)*SUMIF(DATI!$B:$B,Tabella24[[#This Row],[Cartella2]],DATI!$H:$H),"")</f>
        <v/>
      </c>
      <c r="K458" s="19" t="str">
        <f>+IFERROR(+Tabella24[[#This Row],[IMPORTO VERSATO]]/SUMIF(DATI!$B:$B,Tabella24[[#This Row],[Cartella2]],DATI!$M:$M)*SUMIF(DATI!$B:$B,Tabella24[[#This Row],[Cartella2]],DATI!$I:$I),"")</f>
        <v/>
      </c>
      <c r="L458" s="19" t="str">
        <f>+IFERROR(+Tabella24[[#This Row],[IMPORTO VERSATO]]/SUMIF(DATI!$B:$B,Tabella24[[#This Row],[Cartella2]],DATI!$M:$M)*SUMIF(DATI!$B:$B,Tabella24[[#This Row],[Cartella2]],DATI!$J:$J),"")</f>
        <v/>
      </c>
      <c r="M458" s="14" t="str">
        <f>+IFERROR(+Tabella24[[#This Row],[IMPORTO VERSATO]]/SUMIF(DATI!$B:$B,Tabella24[[#This Row],[Cartella2]],DATI!$M:$M)*SUMIF(DATI!$B:$B,Tabella24[[#This Row],[Cartella2]],DATI!$L:$L),"")</f>
        <v/>
      </c>
      <c r="N458" s="6" t="str">
        <f>+IF(COUNTIF($C$17:C458,Tabella24[[#This Row],[Cartella2]])=1,"X","")</f>
        <v/>
      </c>
      <c r="O458" s="14" t="str">
        <f>+IFERROR(+Tabella24[[#This Row],[IMPORTO VERSATO]]/SUMIF(DATI!$B:$B,Tabella24[[#This Row],[Cartella2]],DATI!$M:$M)*SUMIF(DATI!$B:$B,Tabella24[[#This Row],[Cartella2]],DATI!$K:$K),"")</f>
        <v/>
      </c>
    </row>
    <row r="459" spans="2:15" x14ac:dyDescent="0.45">
      <c r="B459" s="27"/>
      <c r="C459" s="140" t="e">
        <f>+IF(Tabella24[[#This Row],[INS CARTELLA]]="",C458,+VLOOKUP(Tabella24[[#This Row],[INS CARTELLA]],Tabella1[[NUMERO CARTELLA]:[IMPOSTE]],1,0))</f>
        <v>#N/A</v>
      </c>
      <c r="D459" s="1"/>
      <c r="E459" s="15"/>
      <c r="F459" s="16"/>
      <c r="G459" s="14" t="str">
        <f>+IFERROR(+Tabella24[[#This Row],[IMPORTO VERSATO]]/SUMIF(DATI!B:B,Tabella24[[#This Row],[Cartella2]],DATI!M:M)*SUMIF(DATI!B:B,Tabella24[[#This Row],[Cartella2]],DATI!E:E),"")</f>
        <v/>
      </c>
      <c r="H459" s="14" t="str">
        <f>+IFERROR(+Tabella24[[#This Row],[IMPORTO VERSATO]]/SUMIF(DATI!$B:$B,Tabella24[[#This Row],[Cartella2]],DATI!$M:$M)*SUMIF(DATI!$B:$B,Tabella24[[#This Row],[Cartella2]],DATI!$F:$F),"")</f>
        <v/>
      </c>
      <c r="I459" s="19" t="str">
        <f>+IFERROR(+Tabella24[[#This Row],[IMPORTO VERSATO]]/SUMIF(DATI!$B:$B,Tabella24[[#This Row],[Cartella2]],DATI!$M:$M)*SUMIF(DATI!$B:$B,Tabella24[[#This Row],[Cartella2]],DATI!$G:$G),"")</f>
        <v/>
      </c>
      <c r="J459" s="19" t="str">
        <f>+IFERROR(+Tabella24[[#This Row],[IMPORTO VERSATO]]/SUMIF(DATI!$B:$B,Tabella24[[#This Row],[Cartella2]],DATI!$M:$M)*SUMIF(DATI!$B:$B,Tabella24[[#This Row],[Cartella2]],DATI!$H:$H),"")</f>
        <v/>
      </c>
      <c r="K459" s="19" t="str">
        <f>+IFERROR(+Tabella24[[#This Row],[IMPORTO VERSATO]]/SUMIF(DATI!$B:$B,Tabella24[[#This Row],[Cartella2]],DATI!$M:$M)*SUMIF(DATI!$B:$B,Tabella24[[#This Row],[Cartella2]],DATI!$I:$I),"")</f>
        <v/>
      </c>
      <c r="L459" s="19" t="str">
        <f>+IFERROR(+Tabella24[[#This Row],[IMPORTO VERSATO]]/SUMIF(DATI!$B:$B,Tabella24[[#This Row],[Cartella2]],DATI!$M:$M)*SUMIF(DATI!$B:$B,Tabella24[[#This Row],[Cartella2]],DATI!$J:$J),"")</f>
        <v/>
      </c>
      <c r="M459" s="14" t="str">
        <f>+IFERROR(+Tabella24[[#This Row],[IMPORTO VERSATO]]/SUMIF(DATI!$B:$B,Tabella24[[#This Row],[Cartella2]],DATI!$M:$M)*SUMIF(DATI!$B:$B,Tabella24[[#This Row],[Cartella2]],DATI!$L:$L),"")</f>
        <v/>
      </c>
      <c r="N459" s="6" t="str">
        <f>+IF(COUNTIF($C$17:C459,Tabella24[[#This Row],[Cartella2]])=1,"X","")</f>
        <v/>
      </c>
      <c r="O459" s="14" t="str">
        <f>+IFERROR(+Tabella24[[#This Row],[IMPORTO VERSATO]]/SUMIF(DATI!$B:$B,Tabella24[[#This Row],[Cartella2]],DATI!$M:$M)*SUMIF(DATI!$B:$B,Tabella24[[#This Row],[Cartella2]],DATI!$K:$K),"")</f>
        <v/>
      </c>
    </row>
    <row r="460" spans="2:15" x14ac:dyDescent="0.45">
      <c r="B460" s="27"/>
      <c r="C460" s="140" t="e">
        <f>+IF(Tabella24[[#This Row],[INS CARTELLA]]="",C459,+VLOOKUP(Tabella24[[#This Row],[INS CARTELLA]],Tabella1[[NUMERO CARTELLA]:[IMPOSTE]],1,0))</f>
        <v>#N/A</v>
      </c>
      <c r="D460" s="1"/>
      <c r="E460" s="15"/>
      <c r="F460" s="16"/>
      <c r="G460" s="14" t="str">
        <f>+IFERROR(+Tabella24[[#This Row],[IMPORTO VERSATO]]/SUMIF(DATI!B:B,Tabella24[[#This Row],[Cartella2]],DATI!M:M)*SUMIF(DATI!B:B,Tabella24[[#This Row],[Cartella2]],DATI!E:E),"")</f>
        <v/>
      </c>
      <c r="H460" s="14" t="str">
        <f>+IFERROR(+Tabella24[[#This Row],[IMPORTO VERSATO]]/SUMIF(DATI!$B:$B,Tabella24[[#This Row],[Cartella2]],DATI!$M:$M)*SUMIF(DATI!$B:$B,Tabella24[[#This Row],[Cartella2]],DATI!$F:$F),"")</f>
        <v/>
      </c>
      <c r="I460" s="19" t="str">
        <f>+IFERROR(+Tabella24[[#This Row],[IMPORTO VERSATO]]/SUMIF(DATI!$B:$B,Tabella24[[#This Row],[Cartella2]],DATI!$M:$M)*SUMIF(DATI!$B:$B,Tabella24[[#This Row],[Cartella2]],DATI!$G:$G),"")</f>
        <v/>
      </c>
      <c r="J460" s="19" t="str">
        <f>+IFERROR(+Tabella24[[#This Row],[IMPORTO VERSATO]]/SUMIF(DATI!$B:$B,Tabella24[[#This Row],[Cartella2]],DATI!$M:$M)*SUMIF(DATI!$B:$B,Tabella24[[#This Row],[Cartella2]],DATI!$H:$H),"")</f>
        <v/>
      </c>
      <c r="K460" s="19" t="str">
        <f>+IFERROR(+Tabella24[[#This Row],[IMPORTO VERSATO]]/SUMIF(DATI!$B:$B,Tabella24[[#This Row],[Cartella2]],DATI!$M:$M)*SUMIF(DATI!$B:$B,Tabella24[[#This Row],[Cartella2]],DATI!$I:$I),"")</f>
        <v/>
      </c>
      <c r="L460" s="19" t="str">
        <f>+IFERROR(+Tabella24[[#This Row],[IMPORTO VERSATO]]/SUMIF(DATI!$B:$B,Tabella24[[#This Row],[Cartella2]],DATI!$M:$M)*SUMIF(DATI!$B:$B,Tabella24[[#This Row],[Cartella2]],DATI!$J:$J),"")</f>
        <v/>
      </c>
      <c r="M460" s="14" t="str">
        <f>+IFERROR(+Tabella24[[#This Row],[IMPORTO VERSATO]]/SUMIF(DATI!$B:$B,Tabella24[[#This Row],[Cartella2]],DATI!$M:$M)*SUMIF(DATI!$B:$B,Tabella24[[#This Row],[Cartella2]],DATI!$L:$L),"")</f>
        <v/>
      </c>
      <c r="N460" s="6" t="str">
        <f>+IF(COUNTIF($C$17:C460,Tabella24[[#This Row],[Cartella2]])=1,"X","")</f>
        <v/>
      </c>
      <c r="O460" s="14" t="str">
        <f>+IFERROR(+Tabella24[[#This Row],[IMPORTO VERSATO]]/SUMIF(DATI!$B:$B,Tabella24[[#This Row],[Cartella2]],DATI!$M:$M)*SUMIF(DATI!$B:$B,Tabella24[[#This Row],[Cartella2]],DATI!$K:$K),"")</f>
        <v/>
      </c>
    </row>
    <row r="461" spans="2:15" x14ac:dyDescent="0.45">
      <c r="B461" s="27"/>
      <c r="C461" s="140" t="e">
        <f>+IF(Tabella24[[#This Row],[INS CARTELLA]]="",C460,+VLOOKUP(Tabella24[[#This Row],[INS CARTELLA]],Tabella1[[NUMERO CARTELLA]:[IMPOSTE]],1,0))</f>
        <v>#N/A</v>
      </c>
      <c r="D461" s="1"/>
      <c r="E461" s="15"/>
      <c r="F461" s="16"/>
      <c r="G461" s="14" t="str">
        <f>+IFERROR(+Tabella24[[#This Row],[IMPORTO VERSATO]]/SUMIF(DATI!B:B,Tabella24[[#This Row],[Cartella2]],DATI!M:M)*SUMIF(DATI!B:B,Tabella24[[#This Row],[Cartella2]],DATI!E:E),"")</f>
        <v/>
      </c>
      <c r="H461" s="14" t="str">
        <f>+IFERROR(+Tabella24[[#This Row],[IMPORTO VERSATO]]/SUMIF(DATI!$B:$B,Tabella24[[#This Row],[Cartella2]],DATI!$M:$M)*SUMIF(DATI!$B:$B,Tabella24[[#This Row],[Cartella2]],DATI!$F:$F),"")</f>
        <v/>
      </c>
      <c r="I461" s="19" t="str">
        <f>+IFERROR(+Tabella24[[#This Row],[IMPORTO VERSATO]]/SUMIF(DATI!$B:$B,Tabella24[[#This Row],[Cartella2]],DATI!$M:$M)*SUMIF(DATI!$B:$B,Tabella24[[#This Row],[Cartella2]],DATI!$G:$G),"")</f>
        <v/>
      </c>
      <c r="J461" s="19" t="str">
        <f>+IFERROR(+Tabella24[[#This Row],[IMPORTO VERSATO]]/SUMIF(DATI!$B:$B,Tabella24[[#This Row],[Cartella2]],DATI!$M:$M)*SUMIF(DATI!$B:$B,Tabella24[[#This Row],[Cartella2]],DATI!$H:$H),"")</f>
        <v/>
      </c>
      <c r="K461" s="19" t="str">
        <f>+IFERROR(+Tabella24[[#This Row],[IMPORTO VERSATO]]/SUMIF(DATI!$B:$B,Tabella24[[#This Row],[Cartella2]],DATI!$M:$M)*SUMIF(DATI!$B:$B,Tabella24[[#This Row],[Cartella2]],DATI!$I:$I),"")</f>
        <v/>
      </c>
      <c r="L461" s="19" t="str">
        <f>+IFERROR(+Tabella24[[#This Row],[IMPORTO VERSATO]]/SUMIF(DATI!$B:$B,Tabella24[[#This Row],[Cartella2]],DATI!$M:$M)*SUMIF(DATI!$B:$B,Tabella24[[#This Row],[Cartella2]],DATI!$J:$J),"")</f>
        <v/>
      </c>
      <c r="M461" s="14" t="str">
        <f>+IFERROR(+Tabella24[[#This Row],[IMPORTO VERSATO]]/SUMIF(DATI!$B:$B,Tabella24[[#This Row],[Cartella2]],DATI!$M:$M)*SUMIF(DATI!$B:$B,Tabella24[[#This Row],[Cartella2]],DATI!$L:$L),"")</f>
        <v/>
      </c>
      <c r="N461" s="6" t="str">
        <f>+IF(COUNTIF($C$17:C461,Tabella24[[#This Row],[Cartella2]])=1,"X","")</f>
        <v/>
      </c>
      <c r="O461" s="14" t="str">
        <f>+IFERROR(+Tabella24[[#This Row],[IMPORTO VERSATO]]/SUMIF(DATI!$B:$B,Tabella24[[#This Row],[Cartella2]],DATI!$M:$M)*SUMIF(DATI!$B:$B,Tabella24[[#This Row],[Cartella2]],DATI!$K:$K),"")</f>
        <v/>
      </c>
    </row>
    <row r="462" spans="2:15" x14ac:dyDescent="0.45">
      <c r="B462" s="27"/>
      <c r="C462" s="140" t="e">
        <f>+IF(Tabella24[[#This Row],[INS CARTELLA]]="",C461,+VLOOKUP(Tabella24[[#This Row],[INS CARTELLA]],Tabella1[[NUMERO CARTELLA]:[IMPOSTE]],1,0))</f>
        <v>#N/A</v>
      </c>
      <c r="D462" s="1"/>
      <c r="E462" s="15"/>
      <c r="F462" s="16"/>
      <c r="G462" s="14" t="str">
        <f>+IFERROR(+Tabella24[[#This Row],[IMPORTO VERSATO]]/SUMIF(DATI!B:B,Tabella24[[#This Row],[Cartella2]],DATI!M:M)*SUMIF(DATI!B:B,Tabella24[[#This Row],[Cartella2]],DATI!E:E),"")</f>
        <v/>
      </c>
      <c r="H462" s="14" t="str">
        <f>+IFERROR(+Tabella24[[#This Row],[IMPORTO VERSATO]]/SUMIF(DATI!$B:$B,Tabella24[[#This Row],[Cartella2]],DATI!$M:$M)*SUMIF(DATI!$B:$B,Tabella24[[#This Row],[Cartella2]],DATI!$F:$F),"")</f>
        <v/>
      </c>
      <c r="I462" s="19" t="str">
        <f>+IFERROR(+Tabella24[[#This Row],[IMPORTO VERSATO]]/SUMIF(DATI!$B:$B,Tabella24[[#This Row],[Cartella2]],DATI!$M:$M)*SUMIF(DATI!$B:$B,Tabella24[[#This Row],[Cartella2]],DATI!$G:$G),"")</f>
        <v/>
      </c>
      <c r="J462" s="19" t="str">
        <f>+IFERROR(+Tabella24[[#This Row],[IMPORTO VERSATO]]/SUMIF(DATI!$B:$B,Tabella24[[#This Row],[Cartella2]],DATI!$M:$M)*SUMIF(DATI!$B:$B,Tabella24[[#This Row],[Cartella2]],DATI!$H:$H),"")</f>
        <v/>
      </c>
      <c r="K462" s="19" t="str">
        <f>+IFERROR(+Tabella24[[#This Row],[IMPORTO VERSATO]]/SUMIF(DATI!$B:$B,Tabella24[[#This Row],[Cartella2]],DATI!$M:$M)*SUMIF(DATI!$B:$B,Tabella24[[#This Row],[Cartella2]],DATI!$I:$I),"")</f>
        <v/>
      </c>
      <c r="L462" s="19" t="str">
        <f>+IFERROR(+Tabella24[[#This Row],[IMPORTO VERSATO]]/SUMIF(DATI!$B:$B,Tabella24[[#This Row],[Cartella2]],DATI!$M:$M)*SUMIF(DATI!$B:$B,Tabella24[[#This Row],[Cartella2]],DATI!$J:$J),"")</f>
        <v/>
      </c>
      <c r="M462" s="14" t="str">
        <f>+IFERROR(+Tabella24[[#This Row],[IMPORTO VERSATO]]/SUMIF(DATI!$B:$B,Tabella24[[#This Row],[Cartella2]],DATI!$M:$M)*SUMIF(DATI!$B:$B,Tabella24[[#This Row],[Cartella2]],DATI!$L:$L),"")</f>
        <v/>
      </c>
      <c r="N462" s="6" t="str">
        <f>+IF(COUNTIF($C$17:C462,Tabella24[[#This Row],[Cartella2]])=1,"X","")</f>
        <v/>
      </c>
      <c r="O462" s="14" t="str">
        <f>+IFERROR(+Tabella24[[#This Row],[IMPORTO VERSATO]]/SUMIF(DATI!$B:$B,Tabella24[[#This Row],[Cartella2]],DATI!$M:$M)*SUMIF(DATI!$B:$B,Tabella24[[#This Row],[Cartella2]],DATI!$K:$K),"")</f>
        <v/>
      </c>
    </row>
    <row r="463" spans="2:15" x14ac:dyDescent="0.45">
      <c r="B463" s="27"/>
      <c r="C463" s="140" t="e">
        <f>+IF(Tabella24[[#This Row],[INS CARTELLA]]="",C462,+VLOOKUP(Tabella24[[#This Row],[INS CARTELLA]],Tabella1[[NUMERO CARTELLA]:[IMPOSTE]],1,0))</f>
        <v>#N/A</v>
      </c>
      <c r="D463" s="1"/>
      <c r="E463" s="15"/>
      <c r="F463" s="16"/>
      <c r="G463" s="14" t="str">
        <f>+IFERROR(+Tabella24[[#This Row],[IMPORTO VERSATO]]/SUMIF(DATI!B:B,Tabella24[[#This Row],[Cartella2]],DATI!M:M)*SUMIF(DATI!B:B,Tabella24[[#This Row],[Cartella2]],DATI!E:E),"")</f>
        <v/>
      </c>
      <c r="H463" s="14" t="str">
        <f>+IFERROR(+Tabella24[[#This Row],[IMPORTO VERSATO]]/SUMIF(DATI!$B:$B,Tabella24[[#This Row],[Cartella2]],DATI!$M:$M)*SUMIF(DATI!$B:$B,Tabella24[[#This Row],[Cartella2]],DATI!$F:$F),"")</f>
        <v/>
      </c>
      <c r="I463" s="19" t="str">
        <f>+IFERROR(+Tabella24[[#This Row],[IMPORTO VERSATO]]/SUMIF(DATI!$B:$B,Tabella24[[#This Row],[Cartella2]],DATI!$M:$M)*SUMIF(DATI!$B:$B,Tabella24[[#This Row],[Cartella2]],DATI!$G:$G),"")</f>
        <v/>
      </c>
      <c r="J463" s="19" t="str">
        <f>+IFERROR(+Tabella24[[#This Row],[IMPORTO VERSATO]]/SUMIF(DATI!$B:$B,Tabella24[[#This Row],[Cartella2]],DATI!$M:$M)*SUMIF(DATI!$B:$B,Tabella24[[#This Row],[Cartella2]],DATI!$H:$H),"")</f>
        <v/>
      </c>
      <c r="K463" s="19" t="str">
        <f>+IFERROR(+Tabella24[[#This Row],[IMPORTO VERSATO]]/SUMIF(DATI!$B:$B,Tabella24[[#This Row],[Cartella2]],DATI!$M:$M)*SUMIF(DATI!$B:$B,Tabella24[[#This Row],[Cartella2]],DATI!$I:$I),"")</f>
        <v/>
      </c>
      <c r="L463" s="19" t="str">
        <f>+IFERROR(+Tabella24[[#This Row],[IMPORTO VERSATO]]/SUMIF(DATI!$B:$B,Tabella24[[#This Row],[Cartella2]],DATI!$M:$M)*SUMIF(DATI!$B:$B,Tabella24[[#This Row],[Cartella2]],DATI!$J:$J),"")</f>
        <v/>
      </c>
      <c r="M463" s="14" t="str">
        <f>+IFERROR(+Tabella24[[#This Row],[IMPORTO VERSATO]]/SUMIF(DATI!$B:$B,Tabella24[[#This Row],[Cartella2]],DATI!$M:$M)*SUMIF(DATI!$B:$B,Tabella24[[#This Row],[Cartella2]],DATI!$L:$L),"")</f>
        <v/>
      </c>
      <c r="N463" s="6" t="str">
        <f>+IF(COUNTIF($C$17:C463,Tabella24[[#This Row],[Cartella2]])=1,"X","")</f>
        <v/>
      </c>
      <c r="O463" s="14" t="str">
        <f>+IFERROR(+Tabella24[[#This Row],[IMPORTO VERSATO]]/SUMIF(DATI!$B:$B,Tabella24[[#This Row],[Cartella2]],DATI!$M:$M)*SUMIF(DATI!$B:$B,Tabella24[[#This Row],[Cartella2]],DATI!$K:$K),"")</f>
        <v/>
      </c>
    </row>
    <row r="464" spans="2:15" x14ac:dyDescent="0.45">
      <c r="B464" s="27"/>
      <c r="C464" s="140" t="e">
        <f>+IF(Tabella24[[#This Row],[INS CARTELLA]]="",C463,+VLOOKUP(Tabella24[[#This Row],[INS CARTELLA]],Tabella1[[NUMERO CARTELLA]:[IMPOSTE]],1,0))</f>
        <v>#N/A</v>
      </c>
      <c r="D464" s="1"/>
      <c r="E464" s="15"/>
      <c r="F464" s="16"/>
      <c r="G464" s="14" t="str">
        <f>+IFERROR(+Tabella24[[#This Row],[IMPORTO VERSATO]]/SUMIF(DATI!B:B,Tabella24[[#This Row],[Cartella2]],DATI!M:M)*SUMIF(DATI!B:B,Tabella24[[#This Row],[Cartella2]],DATI!E:E),"")</f>
        <v/>
      </c>
      <c r="H464" s="14" t="str">
        <f>+IFERROR(+Tabella24[[#This Row],[IMPORTO VERSATO]]/SUMIF(DATI!$B:$B,Tabella24[[#This Row],[Cartella2]],DATI!$M:$M)*SUMIF(DATI!$B:$B,Tabella24[[#This Row],[Cartella2]],DATI!$F:$F),"")</f>
        <v/>
      </c>
      <c r="I464" s="19" t="str">
        <f>+IFERROR(+Tabella24[[#This Row],[IMPORTO VERSATO]]/SUMIF(DATI!$B:$B,Tabella24[[#This Row],[Cartella2]],DATI!$M:$M)*SUMIF(DATI!$B:$B,Tabella24[[#This Row],[Cartella2]],DATI!$G:$G),"")</f>
        <v/>
      </c>
      <c r="J464" s="19" t="str">
        <f>+IFERROR(+Tabella24[[#This Row],[IMPORTO VERSATO]]/SUMIF(DATI!$B:$B,Tabella24[[#This Row],[Cartella2]],DATI!$M:$M)*SUMIF(DATI!$B:$B,Tabella24[[#This Row],[Cartella2]],DATI!$H:$H),"")</f>
        <v/>
      </c>
      <c r="K464" s="19" t="str">
        <f>+IFERROR(+Tabella24[[#This Row],[IMPORTO VERSATO]]/SUMIF(DATI!$B:$B,Tabella24[[#This Row],[Cartella2]],DATI!$M:$M)*SUMIF(DATI!$B:$B,Tabella24[[#This Row],[Cartella2]],DATI!$I:$I),"")</f>
        <v/>
      </c>
      <c r="L464" s="19" t="str">
        <f>+IFERROR(+Tabella24[[#This Row],[IMPORTO VERSATO]]/SUMIF(DATI!$B:$B,Tabella24[[#This Row],[Cartella2]],DATI!$M:$M)*SUMIF(DATI!$B:$B,Tabella24[[#This Row],[Cartella2]],DATI!$J:$J),"")</f>
        <v/>
      </c>
      <c r="M464" s="14" t="str">
        <f>+IFERROR(+Tabella24[[#This Row],[IMPORTO VERSATO]]/SUMIF(DATI!$B:$B,Tabella24[[#This Row],[Cartella2]],DATI!$M:$M)*SUMIF(DATI!$B:$B,Tabella24[[#This Row],[Cartella2]],DATI!$L:$L),"")</f>
        <v/>
      </c>
      <c r="N464" s="6" t="str">
        <f>+IF(COUNTIF($C$17:C464,Tabella24[[#This Row],[Cartella2]])=1,"X","")</f>
        <v/>
      </c>
      <c r="O464" s="14" t="str">
        <f>+IFERROR(+Tabella24[[#This Row],[IMPORTO VERSATO]]/SUMIF(DATI!$B:$B,Tabella24[[#This Row],[Cartella2]],DATI!$M:$M)*SUMIF(DATI!$B:$B,Tabella24[[#This Row],[Cartella2]],DATI!$K:$K),"")</f>
        <v/>
      </c>
    </row>
    <row r="465" spans="2:15" x14ac:dyDescent="0.45">
      <c r="B465" s="27"/>
      <c r="C465" s="140" t="e">
        <f>+IF(Tabella24[[#This Row],[INS CARTELLA]]="",C464,+VLOOKUP(Tabella24[[#This Row],[INS CARTELLA]],Tabella1[[NUMERO CARTELLA]:[IMPOSTE]],1,0))</f>
        <v>#N/A</v>
      </c>
      <c r="D465" s="1"/>
      <c r="E465" s="15"/>
      <c r="F465" s="16"/>
      <c r="G465" s="14" t="str">
        <f>+IFERROR(+Tabella24[[#This Row],[IMPORTO VERSATO]]/SUMIF(DATI!B:B,Tabella24[[#This Row],[Cartella2]],DATI!M:M)*SUMIF(DATI!B:B,Tabella24[[#This Row],[Cartella2]],DATI!E:E),"")</f>
        <v/>
      </c>
      <c r="H465" s="14" t="str">
        <f>+IFERROR(+Tabella24[[#This Row],[IMPORTO VERSATO]]/SUMIF(DATI!$B:$B,Tabella24[[#This Row],[Cartella2]],DATI!$M:$M)*SUMIF(DATI!$B:$B,Tabella24[[#This Row],[Cartella2]],DATI!$F:$F),"")</f>
        <v/>
      </c>
      <c r="I465" s="19" t="str">
        <f>+IFERROR(+Tabella24[[#This Row],[IMPORTO VERSATO]]/SUMIF(DATI!$B:$B,Tabella24[[#This Row],[Cartella2]],DATI!$M:$M)*SUMIF(DATI!$B:$B,Tabella24[[#This Row],[Cartella2]],DATI!$G:$G),"")</f>
        <v/>
      </c>
      <c r="J465" s="19" t="str">
        <f>+IFERROR(+Tabella24[[#This Row],[IMPORTO VERSATO]]/SUMIF(DATI!$B:$B,Tabella24[[#This Row],[Cartella2]],DATI!$M:$M)*SUMIF(DATI!$B:$B,Tabella24[[#This Row],[Cartella2]],DATI!$H:$H),"")</f>
        <v/>
      </c>
      <c r="K465" s="19" t="str">
        <f>+IFERROR(+Tabella24[[#This Row],[IMPORTO VERSATO]]/SUMIF(DATI!$B:$B,Tabella24[[#This Row],[Cartella2]],DATI!$M:$M)*SUMIF(DATI!$B:$B,Tabella24[[#This Row],[Cartella2]],DATI!$I:$I),"")</f>
        <v/>
      </c>
      <c r="L465" s="19" t="str">
        <f>+IFERROR(+Tabella24[[#This Row],[IMPORTO VERSATO]]/SUMIF(DATI!$B:$B,Tabella24[[#This Row],[Cartella2]],DATI!$M:$M)*SUMIF(DATI!$B:$B,Tabella24[[#This Row],[Cartella2]],DATI!$J:$J),"")</f>
        <v/>
      </c>
      <c r="M465" s="14" t="str">
        <f>+IFERROR(+Tabella24[[#This Row],[IMPORTO VERSATO]]/SUMIF(DATI!$B:$B,Tabella24[[#This Row],[Cartella2]],DATI!$M:$M)*SUMIF(DATI!$B:$B,Tabella24[[#This Row],[Cartella2]],DATI!$L:$L),"")</f>
        <v/>
      </c>
      <c r="N465" s="6" t="str">
        <f>+IF(COUNTIF($C$17:C465,Tabella24[[#This Row],[Cartella2]])=1,"X","")</f>
        <v/>
      </c>
      <c r="O465" s="14" t="str">
        <f>+IFERROR(+Tabella24[[#This Row],[IMPORTO VERSATO]]/SUMIF(DATI!$B:$B,Tabella24[[#This Row],[Cartella2]],DATI!$M:$M)*SUMIF(DATI!$B:$B,Tabella24[[#This Row],[Cartella2]],DATI!$K:$K),"")</f>
        <v/>
      </c>
    </row>
    <row r="466" spans="2:15" x14ac:dyDescent="0.45">
      <c r="B466" s="27"/>
      <c r="C466" s="140" t="e">
        <f>+IF(Tabella24[[#This Row],[INS CARTELLA]]="",C465,+VLOOKUP(Tabella24[[#This Row],[INS CARTELLA]],Tabella1[[NUMERO CARTELLA]:[IMPOSTE]],1,0))</f>
        <v>#N/A</v>
      </c>
      <c r="D466" s="1"/>
      <c r="E466" s="15"/>
      <c r="F466" s="16"/>
      <c r="G466" s="14" t="str">
        <f>+IFERROR(+Tabella24[[#This Row],[IMPORTO VERSATO]]/SUMIF(DATI!B:B,Tabella24[[#This Row],[Cartella2]],DATI!M:M)*SUMIF(DATI!B:B,Tabella24[[#This Row],[Cartella2]],DATI!E:E),"")</f>
        <v/>
      </c>
      <c r="H466" s="14" t="str">
        <f>+IFERROR(+Tabella24[[#This Row],[IMPORTO VERSATO]]/SUMIF(DATI!$B:$B,Tabella24[[#This Row],[Cartella2]],DATI!$M:$M)*SUMIF(DATI!$B:$B,Tabella24[[#This Row],[Cartella2]],DATI!$F:$F),"")</f>
        <v/>
      </c>
      <c r="I466" s="19" t="str">
        <f>+IFERROR(+Tabella24[[#This Row],[IMPORTO VERSATO]]/SUMIF(DATI!$B:$B,Tabella24[[#This Row],[Cartella2]],DATI!$M:$M)*SUMIF(DATI!$B:$B,Tabella24[[#This Row],[Cartella2]],DATI!$G:$G),"")</f>
        <v/>
      </c>
      <c r="J466" s="19" t="str">
        <f>+IFERROR(+Tabella24[[#This Row],[IMPORTO VERSATO]]/SUMIF(DATI!$B:$B,Tabella24[[#This Row],[Cartella2]],DATI!$M:$M)*SUMIF(DATI!$B:$B,Tabella24[[#This Row],[Cartella2]],DATI!$H:$H),"")</f>
        <v/>
      </c>
      <c r="K466" s="19" t="str">
        <f>+IFERROR(+Tabella24[[#This Row],[IMPORTO VERSATO]]/SUMIF(DATI!$B:$B,Tabella24[[#This Row],[Cartella2]],DATI!$M:$M)*SUMIF(DATI!$B:$B,Tabella24[[#This Row],[Cartella2]],DATI!$I:$I),"")</f>
        <v/>
      </c>
      <c r="L466" s="19" t="str">
        <f>+IFERROR(+Tabella24[[#This Row],[IMPORTO VERSATO]]/SUMIF(DATI!$B:$B,Tabella24[[#This Row],[Cartella2]],DATI!$M:$M)*SUMIF(DATI!$B:$B,Tabella24[[#This Row],[Cartella2]],DATI!$J:$J),"")</f>
        <v/>
      </c>
      <c r="M466" s="14" t="str">
        <f>+IFERROR(+Tabella24[[#This Row],[IMPORTO VERSATO]]/SUMIF(DATI!$B:$B,Tabella24[[#This Row],[Cartella2]],DATI!$M:$M)*SUMIF(DATI!$B:$B,Tabella24[[#This Row],[Cartella2]],DATI!$L:$L),"")</f>
        <v/>
      </c>
      <c r="N466" s="6" t="str">
        <f>+IF(COUNTIF($C$17:C466,Tabella24[[#This Row],[Cartella2]])=1,"X","")</f>
        <v/>
      </c>
      <c r="O466" s="14" t="str">
        <f>+IFERROR(+Tabella24[[#This Row],[IMPORTO VERSATO]]/SUMIF(DATI!$B:$B,Tabella24[[#This Row],[Cartella2]],DATI!$M:$M)*SUMIF(DATI!$B:$B,Tabella24[[#This Row],[Cartella2]],DATI!$K:$K),"")</f>
        <v/>
      </c>
    </row>
    <row r="467" spans="2:15" x14ac:dyDescent="0.45">
      <c r="B467" s="27"/>
      <c r="C467" s="140" t="e">
        <f>+IF(Tabella24[[#This Row],[INS CARTELLA]]="",C466,+VLOOKUP(Tabella24[[#This Row],[INS CARTELLA]],Tabella1[[NUMERO CARTELLA]:[IMPOSTE]],1,0))</f>
        <v>#N/A</v>
      </c>
      <c r="D467" s="1"/>
      <c r="E467" s="15"/>
      <c r="F467" s="16"/>
      <c r="G467" s="14" t="str">
        <f>+IFERROR(+Tabella24[[#This Row],[IMPORTO VERSATO]]/SUMIF(DATI!B:B,Tabella24[[#This Row],[Cartella2]],DATI!M:M)*SUMIF(DATI!B:B,Tabella24[[#This Row],[Cartella2]],DATI!E:E),"")</f>
        <v/>
      </c>
      <c r="H467" s="14" t="str">
        <f>+IFERROR(+Tabella24[[#This Row],[IMPORTO VERSATO]]/SUMIF(DATI!$B:$B,Tabella24[[#This Row],[Cartella2]],DATI!$M:$M)*SUMIF(DATI!$B:$B,Tabella24[[#This Row],[Cartella2]],DATI!$F:$F),"")</f>
        <v/>
      </c>
      <c r="I467" s="19" t="str">
        <f>+IFERROR(+Tabella24[[#This Row],[IMPORTO VERSATO]]/SUMIF(DATI!$B:$B,Tabella24[[#This Row],[Cartella2]],DATI!$M:$M)*SUMIF(DATI!$B:$B,Tabella24[[#This Row],[Cartella2]],DATI!$G:$G),"")</f>
        <v/>
      </c>
      <c r="J467" s="19" t="str">
        <f>+IFERROR(+Tabella24[[#This Row],[IMPORTO VERSATO]]/SUMIF(DATI!$B:$B,Tabella24[[#This Row],[Cartella2]],DATI!$M:$M)*SUMIF(DATI!$B:$B,Tabella24[[#This Row],[Cartella2]],DATI!$H:$H),"")</f>
        <v/>
      </c>
      <c r="K467" s="19" t="str">
        <f>+IFERROR(+Tabella24[[#This Row],[IMPORTO VERSATO]]/SUMIF(DATI!$B:$B,Tabella24[[#This Row],[Cartella2]],DATI!$M:$M)*SUMIF(DATI!$B:$B,Tabella24[[#This Row],[Cartella2]],DATI!$I:$I),"")</f>
        <v/>
      </c>
      <c r="L467" s="19" t="str">
        <f>+IFERROR(+Tabella24[[#This Row],[IMPORTO VERSATO]]/SUMIF(DATI!$B:$B,Tabella24[[#This Row],[Cartella2]],DATI!$M:$M)*SUMIF(DATI!$B:$B,Tabella24[[#This Row],[Cartella2]],DATI!$J:$J),"")</f>
        <v/>
      </c>
      <c r="M467" s="14" t="str">
        <f>+IFERROR(+Tabella24[[#This Row],[IMPORTO VERSATO]]/SUMIF(DATI!$B:$B,Tabella24[[#This Row],[Cartella2]],DATI!$M:$M)*SUMIF(DATI!$B:$B,Tabella24[[#This Row],[Cartella2]],DATI!$L:$L),"")</f>
        <v/>
      </c>
      <c r="N467" s="6" t="str">
        <f>+IF(COUNTIF($C$17:C467,Tabella24[[#This Row],[Cartella2]])=1,"X","")</f>
        <v/>
      </c>
      <c r="O467" s="14" t="str">
        <f>+IFERROR(+Tabella24[[#This Row],[IMPORTO VERSATO]]/SUMIF(DATI!$B:$B,Tabella24[[#This Row],[Cartella2]],DATI!$M:$M)*SUMIF(DATI!$B:$B,Tabella24[[#This Row],[Cartella2]],DATI!$K:$K),"")</f>
        <v/>
      </c>
    </row>
    <row r="468" spans="2:15" x14ac:dyDescent="0.45">
      <c r="B468" s="27"/>
      <c r="C468" s="140" t="e">
        <f>+IF(Tabella24[[#This Row],[INS CARTELLA]]="",C467,+VLOOKUP(Tabella24[[#This Row],[INS CARTELLA]],Tabella1[[NUMERO CARTELLA]:[IMPOSTE]],1,0))</f>
        <v>#N/A</v>
      </c>
      <c r="D468" s="1"/>
      <c r="E468" s="15"/>
      <c r="F468" s="16"/>
      <c r="G468" s="14" t="str">
        <f>+IFERROR(+Tabella24[[#This Row],[IMPORTO VERSATO]]/SUMIF(DATI!B:B,Tabella24[[#This Row],[Cartella2]],DATI!M:M)*SUMIF(DATI!B:B,Tabella24[[#This Row],[Cartella2]],DATI!E:E),"")</f>
        <v/>
      </c>
      <c r="H468" s="14" t="str">
        <f>+IFERROR(+Tabella24[[#This Row],[IMPORTO VERSATO]]/SUMIF(DATI!$B:$B,Tabella24[[#This Row],[Cartella2]],DATI!$M:$M)*SUMIF(DATI!$B:$B,Tabella24[[#This Row],[Cartella2]],DATI!$F:$F),"")</f>
        <v/>
      </c>
      <c r="I468" s="19" t="str">
        <f>+IFERROR(+Tabella24[[#This Row],[IMPORTO VERSATO]]/SUMIF(DATI!$B:$B,Tabella24[[#This Row],[Cartella2]],DATI!$M:$M)*SUMIF(DATI!$B:$B,Tabella24[[#This Row],[Cartella2]],DATI!$G:$G),"")</f>
        <v/>
      </c>
      <c r="J468" s="19" t="str">
        <f>+IFERROR(+Tabella24[[#This Row],[IMPORTO VERSATO]]/SUMIF(DATI!$B:$B,Tabella24[[#This Row],[Cartella2]],DATI!$M:$M)*SUMIF(DATI!$B:$B,Tabella24[[#This Row],[Cartella2]],DATI!$H:$H),"")</f>
        <v/>
      </c>
      <c r="K468" s="19" t="str">
        <f>+IFERROR(+Tabella24[[#This Row],[IMPORTO VERSATO]]/SUMIF(DATI!$B:$B,Tabella24[[#This Row],[Cartella2]],DATI!$M:$M)*SUMIF(DATI!$B:$B,Tabella24[[#This Row],[Cartella2]],DATI!$I:$I),"")</f>
        <v/>
      </c>
      <c r="L468" s="19" t="str">
        <f>+IFERROR(+Tabella24[[#This Row],[IMPORTO VERSATO]]/SUMIF(DATI!$B:$B,Tabella24[[#This Row],[Cartella2]],DATI!$M:$M)*SUMIF(DATI!$B:$B,Tabella24[[#This Row],[Cartella2]],DATI!$J:$J),"")</f>
        <v/>
      </c>
      <c r="M468" s="14" t="str">
        <f>+IFERROR(+Tabella24[[#This Row],[IMPORTO VERSATO]]/SUMIF(DATI!$B:$B,Tabella24[[#This Row],[Cartella2]],DATI!$M:$M)*SUMIF(DATI!$B:$B,Tabella24[[#This Row],[Cartella2]],DATI!$L:$L),"")</f>
        <v/>
      </c>
      <c r="N468" s="6" t="str">
        <f>+IF(COUNTIF($C$17:C468,Tabella24[[#This Row],[Cartella2]])=1,"X","")</f>
        <v/>
      </c>
      <c r="O468" s="14" t="str">
        <f>+IFERROR(+Tabella24[[#This Row],[IMPORTO VERSATO]]/SUMIF(DATI!$B:$B,Tabella24[[#This Row],[Cartella2]],DATI!$M:$M)*SUMIF(DATI!$B:$B,Tabella24[[#This Row],[Cartella2]],DATI!$K:$K),"")</f>
        <v/>
      </c>
    </row>
    <row r="469" spans="2:15" x14ac:dyDescent="0.45">
      <c r="B469" s="27"/>
      <c r="C469" s="140" t="e">
        <f>+IF(Tabella24[[#This Row],[INS CARTELLA]]="",C468,+VLOOKUP(Tabella24[[#This Row],[INS CARTELLA]],Tabella1[[NUMERO CARTELLA]:[IMPOSTE]],1,0))</f>
        <v>#N/A</v>
      </c>
      <c r="D469" s="1"/>
      <c r="E469" s="15"/>
      <c r="F469" s="16"/>
      <c r="G469" s="14" t="str">
        <f>+IFERROR(+Tabella24[[#This Row],[IMPORTO VERSATO]]/SUMIF(DATI!B:B,Tabella24[[#This Row],[Cartella2]],DATI!M:M)*SUMIF(DATI!B:B,Tabella24[[#This Row],[Cartella2]],DATI!E:E),"")</f>
        <v/>
      </c>
      <c r="H469" s="14" t="str">
        <f>+IFERROR(+Tabella24[[#This Row],[IMPORTO VERSATO]]/SUMIF(DATI!$B:$B,Tabella24[[#This Row],[Cartella2]],DATI!$M:$M)*SUMIF(DATI!$B:$B,Tabella24[[#This Row],[Cartella2]],DATI!$F:$F),"")</f>
        <v/>
      </c>
      <c r="I469" s="19" t="str">
        <f>+IFERROR(+Tabella24[[#This Row],[IMPORTO VERSATO]]/SUMIF(DATI!$B:$B,Tabella24[[#This Row],[Cartella2]],DATI!$M:$M)*SUMIF(DATI!$B:$B,Tabella24[[#This Row],[Cartella2]],DATI!$G:$G),"")</f>
        <v/>
      </c>
      <c r="J469" s="19" t="str">
        <f>+IFERROR(+Tabella24[[#This Row],[IMPORTO VERSATO]]/SUMIF(DATI!$B:$B,Tabella24[[#This Row],[Cartella2]],DATI!$M:$M)*SUMIF(DATI!$B:$B,Tabella24[[#This Row],[Cartella2]],DATI!$H:$H),"")</f>
        <v/>
      </c>
      <c r="K469" s="19" t="str">
        <f>+IFERROR(+Tabella24[[#This Row],[IMPORTO VERSATO]]/SUMIF(DATI!$B:$B,Tabella24[[#This Row],[Cartella2]],DATI!$M:$M)*SUMIF(DATI!$B:$B,Tabella24[[#This Row],[Cartella2]],DATI!$I:$I),"")</f>
        <v/>
      </c>
      <c r="L469" s="19" t="str">
        <f>+IFERROR(+Tabella24[[#This Row],[IMPORTO VERSATO]]/SUMIF(DATI!$B:$B,Tabella24[[#This Row],[Cartella2]],DATI!$M:$M)*SUMIF(DATI!$B:$B,Tabella24[[#This Row],[Cartella2]],DATI!$J:$J),"")</f>
        <v/>
      </c>
      <c r="M469" s="14" t="str">
        <f>+IFERROR(+Tabella24[[#This Row],[IMPORTO VERSATO]]/SUMIF(DATI!$B:$B,Tabella24[[#This Row],[Cartella2]],DATI!$M:$M)*SUMIF(DATI!$B:$B,Tabella24[[#This Row],[Cartella2]],DATI!$L:$L),"")</f>
        <v/>
      </c>
      <c r="N469" s="6" t="str">
        <f>+IF(COUNTIF($C$17:C469,Tabella24[[#This Row],[Cartella2]])=1,"X","")</f>
        <v/>
      </c>
      <c r="O469" s="14" t="str">
        <f>+IFERROR(+Tabella24[[#This Row],[IMPORTO VERSATO]]/SUMIF(DATI!$B:$B,Tabella24[[#This Row],[Cartella2]],DATI!$M:$M)*SUMIF(DATI!$B:$B,Tabella24[[#This Row],[Cartella2]],DATI!$K:$K),"")</f>
        <v/>
      </c>
    </row>
    <row r="470" spans="2:15" x14ac:dyDescent="0.45">
      <c r="B470" s="27"/>
      <c r="C470" s="140" t="e">
        <f>+IF(Tabella24[[#This Row],[INS CARTELLA]]="",C469,+VLOOKUP(Tabella24[[#This Row],[INS CARTELLA]],Tabella1[[NUMERO CARTELLA]:[IMPOSTE]],1,0))</f>
        <v>#N/A</v>
      </c>
      <c r="D470" s="1"/>
      <c r="E470" s="15"/>
      <c r="F470" s="16"/>
      <c r="G470" s="14" t="str">
        <f>+IFERROR(+Tabella24[[#This Row],[IMPORTO VERSATO]]/SUMIF(DATI!B:B,Tabella24[[#This Row],[Cartella2]],DATI!M:M)*SUMIF(DATI!B:B,Tabella24[[#This Row],[Cartella2]],DATI!E:E),"")</f>
        <v/>
      </c>
      <c r="H470" s="14" t="str">
        <f>+IFERROR(+Tabella24[[#This Row],[IMPORTO VERSATO]]/SUMIF(DATI!$B:$B,Tabella24[[#This Row],[Cartella2]],DATI!$M:$M)*SUMIF(DATI!$B:$B,Tabella24[[#This Row],[Cartella2]],DATI!$F:$F),"")</f>
        <v/>
      </c>
      <c r="I470" s="19" t="str">
        <f>+IFERROR(+Tabella24[[#This Row],[IMPORTO VERSATO]]/SUMIF(DATI!$B:$B,Tabella24[[#This Row],[Cartella2]],DATI!$M:$M)*SUMIF(DATI!$B:$B,Tabella24[[#This Row],[Cartella2]],DATI!$G:$G),"")</f>
        <v/>
      </c>
      <c r="J470" s="19" t="str">
        <f>+IFERROR(+Tabella24[[#This Row],[IMPORTO VERSATO]]/SUMIF(DATI!$B:$B,Tabella24[[#This Row],[Cartella2]],DATI!$M:$M)*SUMIF(DATI!$B:$B,Tabella24[[#This Row],[Cartella2]],DATI!$H:$H),"")</f>
        <v/>
      </c>
      <c r="K470" s="19" t="str">
        <f>+IFERROR(+Tabella24[[#This Row],[IMPORTO VERSATO]]/SUMIF(DATI!$B:$B,Tabella24[[#This Row],[Cartella2]],DATI!$M:$M)*SUMIF(DATI!$B:$B,Tabella24[[#This Row],[Cartella2]],DATI!$I:$I),"")</f>
        <v/>
      </c>
      <c r="L470" s="19" t="str">
        <f>+IFERROR(+Tabella24[[#This Row],[IMPORTO VERSATO]]/SUMIF(DATI!$B:$B,Tabella24[[#This Row],[Cartella2]],DATI!$M:$M)*SUMIF(DATI!$B:$B,Tabella24[[#This Row],[Cartella2]],DATI!$J:$J),"")</f>
        <v/>
      </c>
      <c r="M470" s="14" t="str">
        <f>+IFERROR(+Tabella24[[#This Row],[IMPORTO VERSATO]]/SUMIF(DATI!$B:$B,Tabella24[[#This Row],[Cartella2]],DATI!$M:$M)*SUMIF(DATI!$B:$B,Tabella24[[#This Row],[Cartella2]],DATI!$L:$L),"")</f>
        <v/>
      </c>
      <c r="N470" s="6" t="str">
        <f>+IF(COUNTIF($C$17:C470,Tabella24[[#This Row],[Cartella2]])=1,"X","")</f>
        <v/>
      </c>
      <c r="O470" s="14" t="str">
        <f>+IFERROR(+Tabella24[[#This Row],[IMPORTO VERSATO]]/SUMIF(DATI!$B:$B,Tabella24[[#This Row],[Cartella2]],DATI!$M:$M)*SUMIF(DATI!$B:$B,Tabella24[[#This Row],[Cartella2]],DATI!$K:$K),"")</f>
        <v/>
      </c>
    </row>
    <row r="471" spans="2:15" x14ac:dyDescent="0.45">
      <c r="B471" s="27"/>
      <c r="C471" s="140" t="e">
        <f>+IF(Tabella24[[#This Row],[INS CARTELLA]]="",C470,+VLOOKUP(Tabella24[[#This Row],[INS CARTELLA]],Tabella1[[NUMERO CARTELLA]:[IMPOSTE]],1,0))</f>
        <v>#N/A</v>
      </c>
      <c r="D471" s="1"/>
      <c r="E471" s="15"/>
      <c r="F471" s="16"/>
      <c r="G471" s="14" t="str">
        <f>+IFERROR(+Tabella24[[#This Row],[IMPORTO VERSATO]]/SUMIF(DATI!B:B,Tabella24[[#This Row],[Cartella2]],DATI!M:M)*SUMIF(DATI!B:B,Tabella24[[#This Row],[Cartella2]],DATI!E:E),"")</f>
        <v/>
      </c>
      <c r="H471" s="14" t="str">
        <f>+IFERROR(+Tabella24[[#This Row],[IMPORTO VERSATO]]/SUMIF(DATI!$B:$B,Tabella24[[#This Row],[Cartella2]],DATI!$M:$M)*SUMIF(DATI!$B:$B,Tabella24[[#This Row],[Cartella2]],DATI!$F:$F),"")</f>
        <v/>
      </c>
      <c r="I471" s="19" t="str">
        <f>+IFERROR(+Tabella24[[#This Row],[IMPORTO VERSATO]]/SUMIF(DATI!$B:$B,Tabella24[[#This Row],[Cartella2]],DATI!$M:$M)*SUMIF(DATI!$B:$B,Tabella24[[#This Row],[Cartella2]],DATI!$G:$G),"")</f>
        <v/>
      </c>
      <c r="J471" s="19" t="str">
        <f>+IFERROR(+Tabella24[[#This Row],[IMPORTO VERSATO]]/SUMIF(DATI!$B:$B,Tabella24[[#This Row],[Cartella2]],DATI!$M:$M)*SUMIF(DATI!$B:$B,Tabella24[[#This Row],[Cartella2]],DATI!$H:$H),"")</f>
        <v/>
      </c>
      <c r="K471" s="19" t="str">
        <f>+IFERROR(+Tabella24[[#This Row],[IMPORTO VERSATO]]/SUMIF(DATI!$B:$B,Tabella24[[#This Row],[Cartella2]],DATI!$M:$M)*SUMIF(DATI!$B:$B,Tabella24[[#This Row],[Cartella2]],DATI!$I:$I),"")</f>
        <v/>
      </c>
      <c r="L471" s="19" t="str">
        <f>+IFERROR(+Tabella24[[#This Row],[IMPORTO VERSATO]]/SUMIF(DATI!$B:$B,Tabella24[[#This Row],[Cartella2]],DATI!$M:$M)*SUMIF(DATI!$B:$B,Tabella24[[#This Row],[Cartella2]],DATI!$J:$J),"")</f>
        <v/>
      </c>
      <c r="M471" s="14" t="str">
        <f>+IFERROR(+Tabella24[[#This Row],[IMPORTO VERSATO]]/SUMIF(DATI!$B:$B,Tabella24[[#This Row],[Cartella2]],DATI!$M:$M)*SUMIF(DATI!$B:$B,Tabella24[[#This Row],[Cartella2]],DATI!$L:$L),"")</f>
        <v/>
      </c>
      <c r="N471" s="6" t="str">
        <f>+IF(COUNTIF($C$17:C471,Tabella24[[#This Row],[Cartella2]])=1,"X","")</f>
        <v/>
      </c>
      <c r="O471" s="14" t="str">
        <f>+IFERROR(+Tabella24[[#This Row],[IMPORTO VERSATO]]/SUMIF(DATI!$B:$B,Tabella24[[#This Row],[Cartella2]],DATI!$M:$M)*SUMIF(DATI!$B:$B,Tabella24[[#This Row],[Cartella2]],DATI!$K:$K),"")</f>
        <v/>
      </c>
    </row>
    <row r="472" spans="2:15" x14ac:dyDescent="0.45">
      <c r="B472" s="27"/>
      <c r="C472" s="140" t="e">
        <f>+IF(Tabella24[[#This Row],[INS CARTELLA]]="",C471,+VLOOKUP(Tabella24[[#This Row],[INS CARTELLA]],Tabella1[[NUMERO CARTELLA]:[IMPOSTE]],1,0))</f>
        <v>#N/A</v>
      </c>
      <c r="D472" s="1"/>
      <c r="E472" s="15"/>
      <c r="F472" s="16"/>
      <c r="G472" s="14" t="str">
        <f>+IFERROR(+Tabella24[[#This Row],[IMPORTO VERSATO]]/SUMIF(DATI!B:B,Tabella24[[#This Row],[Cartella2]],DATI!M:M)*SUMIF(DATI!B:B,Tabella24[[#This Row],[Cartella2]],DATI!E:E),"")</f>
        <v/>
      </c>
      <c r="H472" s="14" t="str">
        <f>+IFERROR(+Tabella24[[#This Row],[IMPORTO VERSATO]]/SUMIF(DATI!$B:$B,Tabella24[[#This Row],[Cartella2]],DATI!$M:$M)*SUMIF(DATI!$B:$B,Tabella24[[#This Row],[Cartella2]],DATI!$F:$F),"")</f>
        <v/>
      </c>
      <c r="I472" s="19" t="str">
        <f>+IFERROR(+Tabella24[[#This Row],[IMPORTO VERSATO]]/SUMIF(DATI!$B:$B,Tabella24[[#This Row],[Cartella2]],DATI!$M:$M)*SUMIF(DATI!$B:$B,Tabella24[[#This Row],[Cartella2]],DATI!$G:$G),"")</f>
        <v/>
      </c>
      <c r="J472" s="19" t="str">
        <f>+IFERROR(+Tabella24[[#This Row],[IMPORTO VERSATO]]/SUMIF(DATI!$B:$B,Tabella24[[#This Row],[Cartella2]],DATI!$M:$M)*SUMIF(DATI!$B:$B,Tabella24[[#This Row],[Cartella2]],DATI!$H:$H),"")</f>
        <v/>
      </c>
      <c r="K472" s="19" t="str">
        <f>+IFERROR(+Tabella24[[#This Row],[IMPORTO VERSATO]]/SUMIF(DATI!$B:$B,Tabella24[[#This Row],[Cartella2]],DATI!$M:$M)*SUMIF(DATI!$B:$B,Tabella24[[#This Row],[Cartella2]],DATI!$I:$I),"")</f>
        <v/>
      </c>
      <c r="L472" s="19" t="str">
        <f>+IFERROR(+Tabella24[[#This Row],[IMPORTO VERSATO]]/SUMIF(DATI!$B:$B,Tabella24[[#This Row],[Cartella2]],DATI!$M:$M)*SUMIF(DATI!$B:$B,Tabella24[[#This Row],[Cartella2]],DATI!$J:$J),"")</f>
        <v/>
      </c>
      <c r="M472" s="14" t="str">
        <f>+IFERROR(+Tabella24[[#This Row],[IMPORTO VERSATO]]/SUMIF(DATI!$B:$B,Tabella24[[#This Row],[Cartella2]],DATI!$M:$M)*SUMIF(DATI!$B:$B,Tabella24[[#This Row],[Cartella2]],DATI!$L:$L),"")</f>
        <v/>
      </c>
      <c r="N472" s="6" t="str">
        <f>+IF(COUNTIF($C$17:C472,Tabella24[[#This Row],[Cartella2]])=1,"X","")</f>
        <v/>
      </c>
      <c r="O472" s="14" t="str">
        <f>+IFERROR(+Tabella24[[#This Row],[IMPORTO VERSATO]]/SUMIF(DATI!$B:$B,Tabella24[[#This Row],[Cartella2]],DATI!$M:$M)*SUMIF(DATI!$B:$B,Tabella24[[#This Row],[Cartella2]],DATI!$K:$K),"")</f>
        <v/>
      </c>
    </row>
    <row r="473" spans="2:15" x14ac:dyDescent="0.45">
      <c r="B473" s="27"/>
      <c r="C473" s="140" t="e">
        <f>+IF(Tabella24[[#This Row],[INS CARTELLA]]="",C472,+VLOOKUP(Tabella24[[#This Row],[INS CARTELLA]],Tabella1[[NUMERO CARTELLA]:[IMPOSTE]],1,0))</f>
        <v>#N/A</v>
      </c>
      <c r="D473" s="1"/>
      <c r="E473" s="15"/>
      <c r="F473" s="16"/>
      <c r="G473" s="14" t="str">
        <f>+IFERROR(+Tabella24[[#This Row],[IMPORTO VERSATO]]/SUMIF(DATI!B:B,Tabella24[[#This Row],[Cartella2]],DATI!M:M)*SUMIF(DATI!B:B,Tabella24[[#This Row],[Cartella2]],DATI!E:E),"")</f>
        <v/>
      </c>
      <c r="H473" s="14" t="str">
        <f>+IFERROR(+Tabella24[[#This Row],[IMPORTO VERSATO]]/SUMIF(DATI!$B:$B,Tabella24[[#This Row],[Cartella2]],DATI!$M:$M)*SUMIF(DATI!$B:$B,Tabella24[[#This Row],[Cartella2]],DATI!$F:$F),"")</f>
        <v/>
      </c>
      <c r="I473" s="19" t="str">
        <f>+IFERROR(+Tabella24[[#This Row],[IMPORTO VERSATO]]/SUMIF(DATI!$B:$B,Tabella24[[#This Row],[Cartella2]],DATI!$M:$M)*SUMIF(DATI!$B:$B,Tabella24[[#This Row],[Cartella2]],DATI!$G:$G),"")</f>
        <v/>
      </c>
      <c r="J473" s="19" t="str">
        <f>+IFERROR(+Tabella24[[#This Row],[IMPORTO VERSATO]]/SUMIF(DATI!$B:$B,Tabella24[[#This Row],[Cartella2]],DATI!$M:$M)*SUMIF(DATI!$B:$B,Tabella24[[#This Row],[Cartella2]],DATI!$H:$H),"")</f>
        <v/>
      </c>
      <c r="K473" s="19" t="str">
        <f>+IFERROR(+Tabella24[[#This Row],[IMPORTO VERSATO]]/SUMIF(DATI!$B:$B,Tabella24[[#This Row],[Cartella2]],DATI!$M:$M)*SUMIF(DATI!$B:$B,Tabella24[[#This Row],[Cartella2]],DATI!$I:$I),"")</f>
        <v/>
      </c>
      <c r="L473" s="19" t="str">
        <f>+IFERROR(+Tabella24[[#This Row],[IMPORTO VERSATO]]/SUMIF(DATI!$B:$B,Tabella24[[#This Row],[Cartella2]],DATI!$M:$M)*SUMIF(DATI!$B:$B,Tabella24[[#This Row],[Cartella2]],DATI!$J:$J),"")</f>
        <v/>
      </c>
      <c r="M473" s="14" t="str">
        <f>+IFERROR(+Tabella24[[#This Row],[IMPORTO VERSATO]]/SUMIF(DATI!$B:$B,Tabella24[[#This Row],[Cartella2]],DATI!$M:$M)*SUMIF(DATI!$B:$B,Tabella24[[#This Row],[Cartella2]],DATI!$L:$L),"")</f>
        <v/>
      </c>
      <c r="N473" s="6" t="str">
        <f>+IF(COUNTIF($C$17:C473,Tabella24[[#This Row],[Cartella2]])=1,"X","")</f>
        <v/>
      </c>
      <c r="O473" s="14" t="str">
        <f>+IFERROR(+Tabella24[[#This Row],[IMPORTO VERSATO]]/SUMIF(DATI!$B:$B,Tabella24[[#This Row],[Cartella2]],DATI!$M:$M)*SUMIF(DATI!$B:$B,Tabella24[[#This Row],[Cartella2]],DATI!$K:$K),"")</f>
        <v/>
      </c>
    </row>
    <row r="474" spans="2:15" x14ac:dyDescent="0.45">
      <c r="B474" s="27"/>
      <c r="C474" s="140" t="e">
        <f>+IF(Tabella24[[#This Row],[INS CARTELLA]]="",C473,+VLOOKUP(Tabella24[[#This Row],[INS CARTELLA]],Tabella1[[NUMERO CARTELLA]:[IMPOSTE]],1,0))</f>
        <v>#N/A</v>
      </c>
      <c r="D474" s="1"/>
      <c r="E474" s="15"/>
      <c r="F474" s="16"/>
      <c r="G474" s="14" t="str">
        <f>+IFERROR(+Tabella24[[#This Row],[IMPORTO VERSATO]]/SUMIF(DATI!B:B,Tabella24[[#This Row],[Cartella2]],DATI!M:M)*SUMIF(DATI!B:B,Tabella24[[#This Row],[Cartella2]],DATI!E:E),"")</f>
        <v/>
      </c>
      <c r="H474" s="14" t="str">
        <f>+IFERROR(+Tabella24[[#This Row],[IMPORTO VERSATO]]/SUMIF(DATI!$B:$B,Tabella24[[#This Row],[Cartella2]],DATI!$M:$M)*SUMIF(DATI!$B:$B,Tabella24[[#This Row],[Cartella2]],DATI!$F:$F),"")</f>
        <v/>
      </c>
      <c r="I474" s="19" t="str">
        <f>+IFERROR(+Tabella24[[#This Row],[IMPORTO VERSATO]]/SUMIF(DATI!$B:$B,Tabella24[[#This Row],[Cartella2]],DATI!$M:$M)*SUMIF(DATI!$B:$B,Tabella24[[#This Row],[Cartella2]],DATI!$G:$G),"")</f>
        <v/>
      </c>
      <c r="J474" s="19" t="str">
        <f>+IFERROR(+Tabella24[[#This Row],[IMPORTO VERSATO]]/SUMIF(DATI!$B:$B,Tabella24[[#This Row],[Cartella2]],DATI!$M:$M)*SUMIF(DATI!$B:$B,Tabella24[[#This Row],[Cartella2]],DATI!$H:$H),"")</f>
        <v/>
      </c>
      <c r="K474" s="19" t="str">
        <f>+IFERROR(+Tabella24[[#This Row],[IMPORTO VERSATO]]/SUMIF(DATI!$B:$B,Tabella24[[#This Row],[Cartella2]],DATI!$M:$M)*SUMIF(DATI!$B:$B,Tabella24[[#This Row],[Cartella2]],DATI!$I:$I),"")</f>
        <v/>
      </c>
      <c r="L474" s="19" t="str">
        <f>+IFERROR(+Tabella24[[#This Row],[IMPORTO VERSATO]]/SUMIF(DATI!$B:$B,Tabella24[[#This Row],[Cartella2]],DATI!$M:$M)*SUMIF(DATI!$B:$B,Tabella24[[#This Row],[Cartella2]],DATI!$J:$J),"")</f>
        <v/>
      </c>
      <c r="M474" s="14" t="str">
        <f>+IFERROR(+Tabella24[[#This Row],[IMPORTO VERSATO]]/SUMIF(DATI!$B:$B,Tabella24[[#This Row],[Cartella2]],DATI!$M:$M)*SUMIF(DATI!$B:$B,Tabella24[[#This Row],[Cartella2]],DATI!$L:$L),"")</f>
        <v/>
      </c>
      <c r="N474" s="6" t="str">
        <f>+IF(COUNTIF($C$17:C474,Tabella24[[#This Row],[Cartella2]])=1,"X","")</f>
        <v/>
      </c>
      <c r="O474" s="14" t="str">
        <f>+IFERROR(+Tabella24[[#This Row],[IMPORTO VERSATO]]/SUMIF(DATI!$B:$B,Tabella24[[#This Row],[Cartella2]],DATI!$M:$M)*SUMIF(DATI!$B:$B,Tabella24[[#This Row],[Cartella2]],DATI!$K:$K),"")</f>
        <v/>
      </c>
    </row>
    <row r="475" spans="2:15" x14ac:dyDescent="0.45">
      <c r="B475" s="27"/>
      <c r="C475" s="140" t="e">
        <f>+IF(Tabella24[[#This Row],[INS CARTELLA]]="",C474,+VLOOKUP(Tabella24[[#This Row],[INS CARTELLA]],Tabella1[[NUMERO CARTELLA]:[IMPOSTE]],1,0))</f>
        <v>#N/A</v>
      </c>
      <c r="D475" s="1"/>
      <c r="E475" s="15"/>
      <c r="F475" s="16"/>
      <c r="G475" s="14" t="str">
        <f>+IFERROR(+Tabella24[[#This Row],[IMPORTO VERSATO]]/SUMIF(DATI!B:B,Tabella24[[#This Row],[Cartella2]],DATI!M:M)*SUMIF(DATI!B:B,Tabella24[[#This Row],[Cartella2]],DATI!E:E),"")</f>
        <v/>
      </c>
      <c r="H475" s="14" t="str">
        <f>+IFERROR(+Tabella24[[#This Row],[IMPORTO VERSATO]]/SUMIF(DATI!$B:$B,Tabella24[[#This Row],[Cartella2]],DATI!$M:$M)*SUMIF(DATI!$B:$B,Tabella24[[#This Row],[Cartella2]],DATI!$F:$F),"")</f>
        <v/>
      </c>
      <c r="I475" s="19" t="str">
        <f>+IFERROR(+Tabella24[[#This Row],[IMPORTO VERSATO]]/SUMIF(DATI!$B:$B,Tabella24[[#This Row],[Cartella2]],DATI!$M:$M)*SUMIF(DATI!$B:$B,Tabella24[[#This Row],[Cartella2]],DATI!$G:$G),"")</f>
        <v/>
      </c>
      <c r="J475" s="19" t="str">
        <f>+IFERROR(+Tabella24[[#This Row],[IMPORTO VERSATO]]/SUMIF(DATI!$B:$B,Tabella24[[#This Row],[Cartella2]],DATI!$M:$M)*SUMIF(DATI!$B:$B,Tabella24[[#This Row],[Cartella2]],DATI!$H:$H),"")</f>
        <v/>
      </c>
      <c r="K475" s="19" t="str">
        <f>+IFERROR(+Tabella24[[#This Row],[IMPORTO VERSATO]]/SUMIF(DATI!$B:$B,Tabella24[[#This Row],[Cartella2]],DATI!$M:$M)*SUMIF(DATI!$B:$B,Tabella24[[#This Row],[Cartella2]],DATI!$I:$I),"")</f>
        <v/>
      </c>
      <c r="L475" s="19" t="str">
        <f>+IFERROR(+Tabella24[[#This Row],[IMPORTO VERSATO]]/SUMIF(DATI!$B:$B,Tabella24[[#This Row],[Cartella2]],DATI!$M:$M)*SUMIF(DATI!$B:$B,Tabella24[[#This Row],[Cartella2]],DATI!$J:$J),"")</f>
        <v/>
      </c>
      <c r="M475" s="14" t="str">
        <f>+IFERROR(+Tabella24[[#This Row],[IMPORTO VERSATO]]/SUMIF(DATI!$B:$B,Tabella24[[#This Row],[Cartella2]],DATI!$M:$M)*SUMIF(DATI!$B:$B,Tabella24[[#This Row],[Cartella2]],DATI!$L:$L),"")</f>
        <v/>
      </c>
      <c r="N475" s="6" t="str">
        <f>+IF(COUNTIF($C$17:C475,Tabella24[[#This Row],[Cartella2]])=1,"X","")</f>
        <v/>
      </c>
      <c r="O475" s="14" t="str">
        <f>+IFERROR(+Tabella24[[#This Row],[IMPORTO VERSATO]]/SUMIF(DATI!$B:$B,Tabella24[[#This Row],[Cartella2]],DATI!$M:$M)*SUMIF(DATI!$B:$B,Tabella24[[#This Row],[Cartella2]],DATI!$K:$K),"")</f>
        <v/>
      </c>
    </row>
    <row r="476" spans="2:15" x14ac:dyDescent="0.45">
      <c r="B476" s="27"/>
      <c r="C476" s="140" t="e">
        <f>+IF(Tabella24[[#This Row],[INS CARTELLA]]="",C475,+VLOOKUP(Tabella24[[#This Row],[INS CARTELLA]],Tabella1[[NUMERO CARTELLA]:[IMPOSTE]],1,0))</f>
        <v>#N/A</v>
      </c>
      <c r="D476" s="1"/>
      <c r="E476" s="15"/>
      <c r="F476" s="16"/>
      <c r="G476" s="14" t="str">
        <f>+IFERROR(+Tabella24[[#This Row],[IMPORTO VERSATO]]/SUMIF(DATI!B:B,Tabella24[[#This Row],[Cartella2]],DATI!M:M)*SUMIF(DATI!B:B,Tabella24[[#This Row],[Cartella2]],DATI!E:E),"")</f>
        <v/>
      </c>
      <c r="H476" s="14" t="str">
        <f>+IFERROR(+Tabella24[[#This Row],[IMPORTO VERSATO]]/SUMIF(DATI!$B:$B,Tabella24[[#This Row],[Cartella2]],DATI!$M:$M)*SUMIF(DATI!$B:$B,Tabella24[[#This Row],[Cartella2]],DATI!$F:$F),"")</f>
        <v/>
      </c>
      <c r="I476" s="19" t="str">
        <f>+IFERROR(+Tabella24[[#This Row],[IMPORTO VERSATO]]/SUMIF(DATI!$B:$B,Tabella24[[#This Row],[Cartella2]],DATI!$M:$M)*SUMIF(DATI!$B:$B,Tabella24[[#This Row],[Cartella2]],DATI!$G:$G),"")</f>
        <v/>
      </c>
      <c r="J476" s="19" t="str">
        <f>+IFERROR(+Tabella24[[#This Row],[IMPORTO VERSATO]]/SUMIF(DATI!$B:$B,Tabella24[[#This Row],[Cartella2]],DATI!$M:$M)*SUMIF(DATI!$B:$B,Tabella24[[#This Row],[Cartella2]],DATI!$H:$H),"")</f>
        <v/>
      </c>
      <c r="K476" s="19" t="str">
        <f>+IFERROR(+Tabella24[[#This Row],[IMPORTO VERSATO]]/SUMIF(DATI!$B:$B,Tabella24[[#This Row],[Cartella2]],DATI!$M:$M)*SUMIF(DATI!$B:$B,Tabella24[[#This Row],[Cartella2]],DATI!$I:$I),"")</f>
        <v/>
      </c>
      <c r="L476" s="19" t="str">
        <f>+IFERROR(+Tabella24[[#This Row],[IMPORTO VERSATO]]/SUMIF(DATI!$B:$B,Tabella24[[#This Row],[Cartella2]],DATI!$M:$M)*SUMIF(DATI!$B:$B,Tabella24[[#This Row],[Cartella2]],DATI!$J:$J),"")</f>
        <v/>
      </c>
      <c r="M476" s="14" t="str">
        <f>+IFERROR(+Tabella24[[#This Row],[IMPORTO VERSATO]]/SUMIF(DATI!$B:$B,Tabella24[[#This Row],[Cartella2]],DATI!$M:$M)*SUMIF(DATI!$B:$B,Tabella24[[#This Row],[Cartella2]],DATI!$L:$L),"")</f>
        <v/>
      </c>
      <c r="N476" s="6" t="str">
        <f>+IF(COUNTIF($C$17:C476,Tabella24[[#This Row],[Cartella2]])=1,"X","")</f>
        <v/>
      </c>
      <c r="O476" s="14" t="str">
        <f>+IFERROR(+Tabella24[[#This Row],[IMPORTO VERSATO]]/SUMIF(DATI!$B:$B,Tabella24[[#This Row],[Cartella2]],DATI!$M:$M)*SUMIF(DATI!$B:$B,Tabella24[[#This Row],[Cartella2]],DATI!$K:$K),"")</f>
        <v/>
      </c>
    </row>
    <row r="477" spans="2:15" x14ac:dyDescent="0.45">
      <c r="B477" s="27"/>
      <c r="C477" s="140" t="e">
        <f>+IF(Tabella24[[#This Row],[INS CARTELLA]]="",C476,+VLOOKUP(Tabella24[[#This Row],[INS CARTELLA]],Tabella1[[NUMERO CARTELLA]:[IMPOSTE]],1,0))</f>
        <v>#N/A</v>
      </c>
      <c r="D477" s="1"/>
      <c r="E477" s="15"/>
      <c r="F477" s="16"/>
      <c r="G477" s="14" t="str">
        <f>+IFERROR(+Tabella24[[#This Row],[IMPORTO VERSATO]]/SUMIF(DATI!B:B,Tabella24[[#This Row],[Cartella2]],DATI!M:M)*SUMIF(DATI!B:B,Tabella24[[#This Row],[Cartella2]],DATI!E:E),"")</f>
        <v/>
      </c>
      <c r="H477" s="14" t="str">
        <f>+IFERROR(+Tabella24[[#This Row],[IMPORTO VERSATO]]/SUMIF(DATI!$B:$B,Tabella24[[#This Row],[Cartella2]],DATI!$M:$M)*SUMIF(DATI!$B:$B,Tabella24[[#This Row],[Cartella2]],DATI!$F:$F),"")</f>
        <v/>
      </c>
      <c r="I477" s="19" t="str">
        <f>+IFERROR(+Tabella24[[#This Row],[IMPORTO VERSATO]]/SUMIF(DATI!$B:$B,Tabella24[[#This Row],[Cartella2]],DATI!$M:$M)*SUMIF(DATI!$B:$B,Tabella24[[#This Row],[Cartella2]],DATI!$G:$G),"")</f>
        <v/>
      </c>
      <c r="J477" s="19" t="str">
        <f>+IFERROR(+Tabella24[[#This Row],[IMPORTO VERSATO]]/SUMIF(DATI!$B:$B,Tabella24[[#This Row],[Cartella2]],DATI!$M:$M)*SUMIF(DATI!$B:$B,Tabella24[[#This Row],[Cartella2]],DATI!$H:$H),"")</f>
        <v/>
      </c>
      <c r="K477" s="19" t="str">
        <f>+IFERROR(+Tabella24[[#This Row],[IMPORTO VERSATO]]/SUMIF(DATI!$B:$B,Tabella24[[#This Row],[Cartella2]],DATI!$M:$M)*SUMIF(DATI!$B:$B,Tabella24[[#This Row],[Cartella2]],DATI!$I:$I),"")</f>
        <v/>
      </c>
      <c r="L477" s="19" t="str">
        <f>+IFERROR(+Tabella24[[#This Row],[IMPORTO VERSATO]]/SUMIF(DATI!$B:$B,Tabella24[[#This Row],[Cartella2]],DATI!$M:$M)*SUMIF(DATI!$B:$B,Tabella24[[#This Row],[Cartella2]],DATI!$J:$J),"")</f>
        <v/>
      </c>
      <c r="M477" s="14" t="str">
        <f>+IFERROR(+Tabella24[[#This Row],[IMPORTO VERSATO]]/SUMIF(DATI!$B:$B,Tabella24[[#This Row],[Cartella2]],DATI!$M:$M)*SUMIF(DATI!$B:$B,Tabella24[[#This Row],[Cartella2]],DATI!$L:$L),"")</f>
        <v/>
      </c>
      <c r="N477" s="6" t="str">
        <f>+IF(COUNTIF($C$17:C477,Tabella24[[#This Row],[Cartella2]])=1,"X","")</f>
        <v/>
      </c>
      <c r="O477" s="14" t="str">
        <f>+IFERROR(+Tabella24[[#This Row],[IMPORTO VERSATO]]/SUMIF(DATI!$B:$B,Tabella24[[#This Row],[Cartella2]],DATI!$M:$M)*SUMIF(DATI!$B:$B,Tabella24[[#This Row],[Cartella2]],DATI!$K:$K),"")</f>
        <v/>
      </c>
    </row>
    <row r="478" spans="2:15" x14ac:dyDescent="0.45">
      <c r="B478" s="27"/>
      <c r="C478" s="140" t="e">
        <f>+IF(Tabella24[[#This Row],[INS CARTELLA]]="",C477,+VLOOKUP(Tabella24[[#This Row],[INS CARTELLA]],Tabella1[[NUMERO CARTELLA]:[IMPOSTE]],1,0))</f>
        <v>#N/A</v>
      </c>
      <c r="D478" s="1"/>
      <c r="E478" s="15"/>
      <c r="F478" s="16"/>
      <c r="G478" s="14" t="str">
        <f>+IFERROR(+Tabella24[[#This Row],[IMPORTO VERSATO]]/SUMIF(DATI!B:B,Tabella24[[#This Row],[Cartella2]],DATI!M:M)*SUMIF(DATI!B:B,Tabella24[[#This Row],[Cartella2]],DATI!E:E),"")</f>
        <v/>
      </c>
      <c r="H478" s="14" t="str">
        <f>+IFERROR(+Tabella24[[#This Row],[IMPORTO VERSATO]]/SUMIF(DATI!$B:$B,Tabella24[[#This Row],[Cartella2]],DATI!$M:$M)*SUMIF(DATI!$B:$B,Tabella24[[#This Row],[Cartella2]],DATI!$F:$F),"")</f>
        <v/>
      </c>
      <c r="I478" s="19" t="str">
        <f>+IFERROR(+Tabella24[[#This Row],[IMPORTO VERSATO]]/SUMIF(DATI!$B:$B,Tabella24[[#This Row],[Cartella2]],DATI!$M:$M)*SUMIF(DATI!$B:$B,Tabella24[[#This Row],[Cartella2]],DATI!$G:$G),"")</f>
        <v/>
      </c>
      <c r="J478" s="19" t="str">
        <f>+IFERROR(+Tabella24[[#This Row],[IMPORTO VERSATO]]/SUMIF(DATI!$B:$B,Tabella24[[#This Row],[Cartella2]],DATI!$M:$M)*SUMIF(DATI!$B:$B,Tabella24[[#This Row],[Cartella2]],DATI!$H:$H),"")</f>
        <v/>
      </c>
      <c r="K478" s="19" t="str">
        <f>+IFERROR(+Tabella24[[#This Row],[IMPORTO VERSATO]]/SUMIF(DATI!$B:$B,Tabella24[[#This Row],[Cartella2]],DATI!$M:$M)*SUMIF(DATI!$B:$B,Tabella24[[#This Row],[Cartella2]],DATI!$I:$I),"")</f>
        <v/>
      </c>
      <c r="L478" s="19" t="str">
        <f>+IFERROR(+Tabella24[[#This Row],[IMPORTO VERSATO]]/SUMIF(DATI!$B:$B,Tabella24[[#This Row],[Cartella2]],DATI!$M:$M)*SUMIF(DATI!$B:$B,Tabella24[[#This Row],[Cartella2]],DATI!$J:$J),"")</f>
        <v/>
      </c>
      <c r="M478" s="14" t="str">
        <f>+IFERROR(+Tabella24[[#This Row],[IMPORTO VERSATO]]/SUMIF(DATI!$B:$B,Tabella24[[#This Row],[Cartella2]],DATI!$M:$M)*SUMIF(DATI!$B:$B,Tabella24[[#This Row],[Cartella2]],DATI!$L:$L),"")</f>
        <v/>
      </c>
      <c r="N478" s="6" t="str">
        <f>+IF(COUNTIF($C$17:C478,Tabella24[[#This Row],[Cartella2]])=1,"X","")</f>
        <v/>
      </c>
      <c r="O478" s="14" t="str">
        <f>+IFERROR(+Tabella24[[#This Row],[IMPORTO VERSATO]]/SUMIF(DATI!$B:$B,Tabella24[[#This Row],[Cartella2]],DATI!$M:$M)*SUMIF(DATI!$B:$B,Tabella24[[#This Row],[Cartella2]],DATI!$K:$K),"")</f>
        <v/>
      </c>
    </row>
    <row r="479" spans="2:15" x14ac:dyDescent="0.45">
      <c r="B479" s="27"/>
      <c r="C479" s="140" t="e">
        <f>+IF(Tabella24[[#This Row],[INS CARTELLA]]="",C478,+VLOOKUP(Tabella24[[#This Row],[INS CARTELLA]],Tabella1[[NUMERO CARTELLA]:[IMPOSTE]],1,0))</f>
        <v>#N/A</v>
      </c>
      <c r="D479" s="1"/>
      <c r="E479" s="15"/>
      <c r="F479" s="16"/>
      <c r="G479" s="14" t="str">
        <f>+IFERROR(+Tabella24[[#This Row],[IMPORTO VERSATO]]/SUMIF(DATI!B:B,Tabella24[[#This Row],[Cartella2]],DATI!M:M)*SUMIF(DATI!B:B,Tabella24[[#This Row],[Cartella2]],DATI!E:E),"")</f>
        <v/>
      </c>
      <c r="H479" s="14" t="str">
        <f>+IFERROR(+Tabella24[[#This Row],[IMPORTO VERSATO]]/SUMIF(DATI!$B:$B,Tabella24[[#This Row],[Cartella2]],DATI!$M:$M)*SUMIF(DATI!$B:$B,Tabella24[[#This Row],[Cartella2]],DATI!$F:$F),"")</f>
        <v/>
      </c>
      <c r="I479" s="19" t="str">
        <f>+IFERROR(+Tabella24[[#This Row],[IMPORTO VERSATO]]/SUMIF(DATI!$B:$B,Tabella24[[#This Row],[Cartella2]],DATI!$M:$M)*SUMIF(DATI!$B:$B,Tabella24[[#This Row],[Cartella2]],DATI!$G:$G),"")</f>
        <v/>
      </c>
      <c r="J479" s="19" t="str">
        <f>+IFERROR(+Tabella24[[#This Row],[IMPORTO VERSATO]]/SUMIF(DATI!$B:$B,Tabella24[[#This Row],[Cartella2]],DATI!$M:$M)*SUMIF(DATI!$B:$B,Tabella24[[#This Row],[Cartella2]],DATI!$H:$H),"")</f>
        <v/>
      </c>
      <c r="K479" s="19" t="str">
        <f>+IFERROR(+Tabella24[[#This Row],[IMPORTO VERSATO]]/SUMIF(DATI!$B:$B,Tabella24[[#This Row],[Cartella2]],DATI!$M:$M)*SUMIF(DATI!$B:$B,Tabella24[[#This Row],[Cartella2]],DATI!$I:$I),"")</f>
        <v/>
      </c>
      <c r="L479" s="19" t="str">
        <f>+IFERROR(+Tabella24[[#This Row],[IMPORTO VERSATO]]/SUMIF(DATI!$B:$B,Tabella24[[#This Row],[Cartella2]],DATI!$M:$M)*SUMIF(DATI!$B:$B,Tabella24[[#This Row],[Cartella2]],DATI!$J:$J),"")</f>
        <v/>
      </c>
      <c r="M479" s="14" t="str">
        <f>+IFERROR(+Tabella24[[#This Row],[IMPORTO VERSATO]]/SUMIF(DATI!$B:$B,Tabella24[[#This Row],[Cartella2]],DATI!$M:$M)*SUMIF(DATI!$B:$B,Tabella24[[#This Row],[Cartella2]],DATI!$L:$L),"")</f>
        <v/>
      </c>
      <c r="N479" s="6" t="str">
        <f>+IF(COUNTIF($C$17:C479,Tabella24[[#This Row],[Cartella2]])=1,"X","")</f>
        <v/>
      </c>
      <c r="O479" s="14" t="str">
        <f>+IFERROR(+Tabella24[[#This Row],[IMPORTO VERSATO]]/SUMIF(DATI!$B:$B,Tabella24[[#This Row],[Cartella2]],DATI!$M:$M)*SUMIF(DATI!$B:$B,Tabella24[[#This Row],[Cartella2]],DATI!$K:$K),"")</f>
        <v/>
      </c>
    </row>
    <row r="480" spans="2:15" x14ac:dyDescent="0.45">
      <c r="B480" s="27"/>
      <c r="C480" s="140" t="e">
        <f>+IF(Tabella24[[#This Row],[INS CARTELLA]]="",C479,+VLOOKUP(Tabella24[[#This Row],[INS CARTELLA]],Tabella1[[NUMERO CARTELLA]:[IMPOSTE]],1,0))</f>
        <v>#N/A</v>
      </c>
      <c r="D480" s="1"/>
      <c r="E480" s="15"/>
      <c r="F480" s="16"/>
      <c r="G480" s="14" t="str">
        <f>+IFERROR(+Tabella24[[#This Row],[IMPORTO VERSATO]]/SUMIF(DATI!B:B,Tabella24[[#This Row],[Cartella2]],DATI!M:M)*SUMIF(DATI!B:B,Tabella24[[#This Row],[Cartella2]],DATI!E:E),"")</f>
        <v/>
      </c>
      <c r="H480" s="14" t="str">
        <f>+IFERROR(+Tabella24[[#This Row],[IMPORTO VERSATO]]/SUMIF(DATI!$B:$B,Tabella24[[#This Row],[Cartella2]],DATI!$M:$M)*SUMIF(DATI!$B:$B,Tabella24[[#This Row],[Cartella2]],DATI!$F:$F),"")</f>
        <v/>
      </c>
      <c r="I480" s="19" t="str">
        <f>+IFERROR(+Tabella24[[#This Row],[IMPORTO VERSATO]]/SUMIF(DATI!$B:$B,Tabella24[[#This Row],[Cartella2]],DATI!$M:$M)*SUMIF(DATI!$B:$B,Tabella24[[#This Row],[Cartella2]],DATI!$G:$G),"")</f>
        <v/>
      </c>
      <c r="J480" s="19" t="str">
        <f>+IFERROR(+Tabella24[[#This Row],[IMPORTO VERSATO]]/SUMIF(DATI!$B:$B,Tabella24[[#This Row],[Cartella2]],DATI!$M:$M)*SUMIF(DATI!$B:$B,Tabella24[[#This Row],[Cartella2]],DATI!$H:$H),"")</f>
        <v/>
      </c>
      <c r="K480" s="19" t="str">
        <f>+IFERROR(+Tabella24[[#This Row],[IMPORTO VERSATO]]/SUMIF(DATI!$B:$B,Tabella24[[#This Row],[Cartella2]],DATI!$M:$M)*SUMIF(DATI!$B:$B,Tabella24[[#This Row],[Cartella2]],DATI!$I:$I),"")</f>
        <v/>
      </c>
      <c r="L480" s="19" t="str">
        <f>+IFERROR(+Tabella24[[#This Row],[IMPORTO VERSATO]]/SUMIF(DATI!$B:$B,Tabella24[[#This Row],[Cartella2]],DATI!$M:$M)*SUMIF(DATI!$B:$B,Tabella24[[#This Row],[Cartella2]],DATI!$J:$J),"")</f>
        <v/>
      </c>
      <c r="M480" s="14" t="str">
        <f>+IFERROR(+Tabella24[[#This Row],[IMPORTO VERSATO]]/SUMIF(DATI!$B:$B,Tabella24[[#This Row],[Cartella2]],DATI!$M:$M)*SUMIF(DATI!$B:$B,Tabella24[[#This Row],[Cartella2]],DATI!$L:$L),"")</f>
        <v/>
      </c>
      <c r="N480" s="6" t="str">
        <f>+IF(COUNTIF($C$17:C480,Tabella24[[#This Row],[Cartella2]])=1,"X","")</f>
        <v/>
      </c>
      <c r="O480" s="14" t="str">
        <f>+IFERROR(+Tabella24[[#This Row],[IMPORTO VERSATO]]/SUMIF(DATI!$B:$B,Tabella24[[#This Row],[Cartella2]],DATI!$M:$M)*SUMIF(DATI!$B:$B,Tabella24[[#This Row],[Cartella2]],DATI!$K:$K),"")</f>
        <v/>
      </c>
    </row>
    <row r="481" spans="2:15" x14ac:dyDescent="0.45">
      <c r="B481" s="27"/>
      <c r="C481" s="140" t="e">
        <f>+IF(Tabella24[[#This Row],[INS CARTELLA]]="",C480,+VLOOKUP(Tabella24[[#This Row],[INS CARTELLA]],Tabella1[[NUMERO CARTELLA]:[IMPOSTE]],1,0))</f>
        <v>#N/A</v>
      </c>
      <c r="D481" s="1"/>
      <c r="E481" s="15"/>
      <c r="F481" s="16"/>
      <c r="G481" s="14" t="str">
        <f>+IFERROR(+Tabella24[[#This Row],[IMPORTO VERSATO]]/SUMIF(DATI!B:B,Tabella24[[#This Row],[Cartella2]],DATI!M:M)*SUMIF(DATI!B:B,Tabella24[[#This Row],[Cartella2]],DATI!E:E),"")</f>
        <v/>
      </c>
      <c r="H481" s="14" t="str">
        <f>+IFERROR(+Tabella24[[#This Row],[IMPORTO VERSATO]]/SUMIF(DATI!$B:$B,Tabella24[[#This Row],[Cartella2]],DATI!$M:$M)*SUMIF(DATI!$B:$B,Tabella24[[#This Row],[Cartella2]],DATI!$F:$F),"")</f>
        <v/>
      </c>
      <c r="I481" s="19" t="str">
        <f>+IFERROR(+Tabella24[[#This Row],[IMPORTO VERSATO]]/SUMIF(DATI!$B:$B,Tabella24[[#This Row],[Cartella2]],DATI!$M:$M)*SUMIF(DATI!$B:$B,Tabella24[[#This Row],[Cartella2]],DATI!$G:$G),"")</f>
        <v/>
      </c>
      <c r="J481" s="19" t="str">
        <f>+IFERROR(+Tabella24[[#This Row],[IMPORTO VERSATO]]/SUMIF(DATI!$B:$B,Tabella24[[#This Row],[Cartella2]],DATI!$M:$M)*SUMIF(DATI!$B:$B,Tabella24[[#This Row],[Cartella2]],DATI!$H:$H),"")</f>
        <v/>
      </c>
      <c r="K481" s="19" t="str">
        <f>+IFERROR(+Tabella24[[#This Row],[IMPORTO VERSATO]]/SUMIF(DATI!$B:$B,Tabella24[[#This Row],[Cartella2]],DATI!$M:$M)*SUMIF(DATI!$B:$B,Tabella24[[#This Row],[Cartella2]],DATI!$I:$I),"")</f>
        <v/>
      </c>
      <c r="L481" s="19" t="str">
        <f>+IFERROR(+Tabella24[[#This Row],[IMPORTO VERSATO]]/SUMIF(DATI!$B:$B,Tabella24[[#This Row],[Cartella2]],DATI!$M:$M)*SUMIF(DATI!$B:$B,Tabella24[[#This Row],[Cartella2]],DATI!$J:$J),"")</f>
        <v/>
      </c>
      <c r="M481" s="14" t="str">
        <f>+IFERROR(+Tabella24[[#This Row],[IMPORTO VERSATO]]/SUMIF(DATI!$B:$B,Tabella24[[#This Row],[Cartella2]],DATI!$M:$M)*SUMIF(DATI!$B:$B,Tabella24[[#This Row],[Cartella2]],DATI!$L:$L),"")</f>
        <v/>
      </c>
      <c r="N481" s="6" t="str">
        <f>+IF(COUNTIF($C$17:C481,Tabella24[[#This Row],[Cartella2]])=1,"X","")</f>
        <v/>
      </c>
      <c r="O481" s="14" t="str">
        <f>+IFERROR(+Tabella24[[#This Row],[IMPORTO VERSATO]]/SUMIF(DATI!$B:$B,Tabella24[[#This Row],[Cartella2]],DATI!$M:$M)*SUMIF(DATI!$B:$B,Tabella24[[#This Row],[Cartella2]],DATI!$K:$K),"")</f>
        <v/>
      </c>
    </row>
    <row r="482" spans="2:15" x14ac:dyDescent="0.45">
      <c r="B482" s="27"/>
      <c r="C482" s="140" t="e">
        <f>+IF(Tabella24[[#This Row],[INS CARTELLA]]="",C481,+VLOOKUP(Tabella24[[#This Row],[INS CARTELLA]],Tabella1[[NUMERO CARTELLA]:[IMPOSTE]],1,0))</f>
        <v>#N/A</v>
      </c>
      <c r="D482" s="1"/>
      <c r="E482" s="15"/>
      <c r="F482" s="16"/>
      <c r="G482" s="14" t="str">
        <f>+IFERROR(+Tabella24[[#This Row],[IMPORTO VERSATO]]/SUMIF(DATI!B:B,Tabella24[[#This Row],[Cartella2]],DATI!M:M)*SUMIF(DATI!B:B,Tabella24[[#This Row],[Cartella2]],DATI!E:E),"")</f>
        <v/>
      </c>
      <c r="H482" s="14" t="str">
        <f>+IFERROR(+Tabella24[[#This Row],[IMPORTO VERSATO]]/SUMIF(DATI!$B:$B,Tabella24[[#This Row],[Cartella2]],DATI!$M:$M)*SUMIF(DATI!$B:$B,Tabella24[[#This Row],[Cartella2]],DATI!$F:$F),"")</f>
        <v/>
      </c>
      <c r="I482" s="19" t="str">
        <f>+IFERROR(+Tabella24[[#This Row],[IMPORTO VERSATO]]/SUMIF(DATI!$B:$B,Tabella24[[#This Row],[Cartella2]],DATI!$M:$M)*SUMIF(DATI!$B:$B,Tabella24[[#This Row],[Cartella2]],DATI!$G:$G),"")</f>
        <v/>
      </c>
      <c r="J482" s="19" t="str">
        <f>+IFERROR(+Tabella24[[#This Row],[IMPORTO VERSATO]]/SUMIF(DATI!$B:$B,Tabella24[[#This Row],[Cartella2]],DATI!$M:$M)*SUMIF(DATI!$B:$B,Tabella24[[#This Row],[Cartella2]],DATI!$H:$H),"")</f>
        <v/>
      </c>
      <c r="K482" s="19" t="str">
        <f>+IFERROR(+Tabella24[[#This Row],[IMPORTO VERSATO]]/SUMIF(DATI!$B:$B,Tabella24[[#This Row],[Cartella2]],DATI!$M:$M)*SUMIF(DATI!$B:$B,Tabella24[[#This Row],[Cartella2]],DATI!$I:$I),"")</f>
        <v/>
      </c>
      <c r="L482" s="19" t="str">
        <f>+IFERROR(+Tabella24[[#This Row],[IMPORTO VERSATO]]/SUMIF(DATI!$B:$B,Tabella24[[#This Row],[Cartella2]],DATI!$M:$M)*SUMIF(DATI!$B:$B,Tabella24[[#This Row],[Cartella2]],DATI!$J:$J),"")</f>
        <v/>
      </c>
      <c r="M482" s="14" t="str">
        <f>+IFERROR(+Tabella24[[#This Row],[IMPORTO VERSATO]]/SUMIF(DATI!$B:$B,Tabella24[[#This Row],[Cartella2]],DATI!$M:$M)*SUMIF(DATI!$B:$B,Tabella24[[#This Row],[Cartella2]],DATI!$L:$L),"")</f>
        <v/>
      </c>
      <c r="N482" s="6" t="str">
        <f>+IF(COUNTIF($C$17:C482,Tabella24[[#This Row],[Cartella2]])=1,"X","")</f>
        <v/>
      </c>
      <c r="O482" s="14" t="str">
        <f>+IFERROR(+Tabella24[[#This Row],[IMPORTO VERSATO]]/SUMIF(DATI!$B:$B,Tabella24[[#This Row],[Cartella2]],DATI!$M:$M)*SUMIF(DATI!$B:$B,Tabella24[[#This Row],[Cartella2]],DATI!$K:$K),"")</f>
        <v/>
      </c>
    </row>
    <row r="483" spans="2:15" x14ac:dyDescent="0.45">
      <c r="B483" s="27"/>
      <c r="C483" s="140" t="e">
        <f>+IF(Tabella24[[#This Row],[INS CARTELLA]]="",C482,+VLOOKUP(Tabella24[[#This Row],[INS CARTELLA]],Tabella1[[NUMERO CARTELLA]:[IMPOSTE]],1,0))</f>
        <v>#N/A</v>
      </c>
      <c r="D483" s="1"/>
      <c r="E483" s="15"/>
      <c r="F483" s="16"/>
      <c r="G483" s="14" t="str">
        <f>+IFERROR(+Tabella24[[#This Row],[IMPORTO VERSATO]]/SUMIF(DATI!B:B,Tabella24[[#This Row],[Cartella2]],DATI!M:M)*SUMIF(DATI!B:B,Tabella24[[#This Row],[Cartella2]],DATI!E:E),"")</f>
        <v/>
      </c>
      <c r="H483" s="14" t="str">
        <f>+IFERROR(+Tabella24[[#This Row],[IMPORTO VERSATO]]/SUMIF(DATI!$B:$B,Tabella24[[#This Row],[Cartella2]],DATI!$M:$M)*SUMIF(DATI!$B:$B,Tabella24[[#This Row],[Cartella2]],DATI!$F:$F),"")</f>
        <v/>
      </c>
      <c r="I483" s="19" t="str">
        <f>+IFERROR(+Tabella24[[#This Row],[IMPORTO VERSATO]]/SUMIF(DATI!$B:$B,Tabella24[[#This Row],[Cartella2]],DATI!$M:$M)*SUMIF(DATI!$B:$B,Tabella24[[#This Row],[Cartella2]],DATI!$G:$G),"")</f>
        <v/>
      </c>
      <c r="J483" s="19" t="str">
        <f>+IFERROR(+Tabella24[[#This Row],[IMPORTO VERSATO]]/SUMIF(DATI!$B:$B,Tabella24[[#This Row],[Cartella2]],DATI!$M:$M)*SUMIF(DATI!$B:$B,Tabella24[[#This Row],[Cartella2]],DATI!$H:$H),"")</f>
        <v/>
      </c>
      <c r="K483" s="19" t="str">
        <f>+IFERROR(+Tabella24[[#This Row],[IMPORTO VERSATO]]/SUMIF(DATI!$B:$B,Tabella24[[#This Row],[Cartella2]],DATI!$M:$M)*SUMIF(DATI!$B:$B,Tabella24[[#This Row],[Cartella2]],DATI!$I:$I),"")</f>
        <v/>
      </c>
      <c r="L483" s="19" t="str">
        <f>+IFERROR(+Tabella24[[#This Row],[IMPORTO VERSATO]]/SUMIF(DATI!$B:$B,Tabella24[[#This Row],[Cartella2]],DATI!$M:$M)*SUMIF(DATI!$B:$B,Tabella24[[#This Row],[Cartella2]],DATI!$J:$J),"")</f>
        <v/>
      </c>
      <c r="M483" s="14" t="str">
        <f>+IFERROR(+Tabella24[[#This Row],[IMPORTO VERSATO]]/SUMIF(DATI!$B:$B,Tabella24[[#This Row],[Cartella2]],DATI!$M:$M)*SUMIF(DATI!$B:$B,Tabella24[[#This Row],[Cartella2]],DATI!$L:$L),"")</f>
        <v/>
      </c>
      <c r="N483" s="6" t="str">
        <f>+IF(COUNTIF($C$17:C483,Tabella24[[#This Row],[Cartella2]])=1,"X","")</f>
        <v/>
      </c>
      <c r="O483" s="14" t="str">
        <f>+IFERROR(+Tabella24[[#This Row],[IMPORTO VERSATO]]/SUMIF(DATI!$B:$B,Tabella24[[#This Row],[Cartella2]],DATI!$M:$M)*SUMIF(DATI!$B:$B,Tabella24[[#This Row],[Cartella2]],DATI!$K:$K),"")</f>
        <v/>
      </c>
    </row>
    <row r="484" spans="2:15" x14ac:dyDescent="0.45">
      <c r="B484" s="27"/>
      <c r="C484" s="140" t="e">
        <f>+IF(Tabella24[[#This Row],[INS CARTELLA]]="",C483,+VLOOKUP(Tabella24[[#This Row],[INS CARTELLA]],Tabella1[[NUMERO CARTELLA]:[IMPOSTE]],1,0))</f>
        <v>#N/A</v>
      </c>
      <c r="D484" s="1"/>
      <c r="E484" s="15"/>
      <c r="F484" s="16"/>
      <c r="G484" s="14" t="str">
        <f>+IFERROR(+Tabella24[[#This Row],[IMPORTO VERSATO]]/SUMIF(DATI!B:B,Tabella24[[#This Row],[Cartella2]],DATI!M:M)*SUMIF(DATI!B:B,Tabella24[[#This Row],[Cartella2]],DATI!E:E),"")</f>
        <v/>
      </c>
      <c r="H484" s="14" t="str">
        <f>+IFERROR(+Tabella24[[#This Row],[IMPORTO VERSATO]]/SUMIF(DATI!$B:$B,Tabella24[[#This Row],[Cartella2]],DATI!$M:$M)*SUMIF(DATI!$B:$B,Tabella24[[#This Row],[Cartella2]],DATI!$F:$F),"")</f>
        <v/>
      </c>
      <c r="I484" s="19" t="str">
        <f>+IFERROR(+Tabella24[[#This Row],[IMPORTO VERSATO]]/SUMIF(DATI!$B:$B,Tabella24[[#This Row],[Cartella2]],DATI!$M:$M)*SUMIF(DATI!$B:$B,Tabella24[[#This Row],[Cartella2]],DATI!$G:$G),"")</f>
        <v/>
      </c>
      <c r="J484" s="19" t="str">
        <f>+IFERROR(+Tabella24[[#This Row],[IMPORTO VERSATO]]/SUMIF(DATI!$B:$B,Tabella24[[#This Row],[Cartella2]],DATI!$M:$M)*SUMIF(DATI!$B:$B,Tabella24[[#This Row],[Cartella2]],DATI!$H:$H),"")</f>
        <v/>
      </c>
      <c r="K484" s="19" t="str">
        <f>+IFERROR(+Tabella24[[#This Row],[IMPORTO VERSATO]]/SUMIF(DATI!$B:$B,Tabella24[[#This Row],[Cartella2]],DATI!$M:$M)*SUMIF(DATI!$B:$B,Tabella24[[#This Row],[Cartella2]],DATI!$I:$I),"")</f>
        <v/>
      </c>
      <c r="L484" s="19" t="str">
        <f>+IFERROR(+Tabella24[[#This Row],[IMPORTO VERSATO]]/SUMIF(DATI!$B:$B,Tabella24[[#This Row],[Cartella2]],DATI!$M:$M)*SUMIF(DATI!$B:$B,Tabella24[[#This Row],[Cartella2]],DATI!$J:$J),"")</f>
        <v/>
      </c>
      <c r="M484" s="14" t="str">
        <f>+IFERROR(+Tabella24[[#This Row],[IMPORTO VERSATO]]/SUMIF(DATI!$B:$B,Tabella24[[#This Row],[Cartella2]],DATI!$M:$M)*SUMIF(DATI!$B:$B,Tabella24[[#This Row],[Cartella2]],DATI!$L:$L),"")</f>
        <v/>
      </c>
      <c r="N484" s="6" t="str">
        <f>+IF(COUNTIF($C$17:C484,Tabella24[[#This Row],[Cartella2]])=1,"X","")</f>
        <v/>
      </c>
      <c r="O484" s="14" t="str">
        <f>+IFERROR(+Tabella24[[#This Row],[IMPORTO VERSATO]]/SUMIF(DATI!$B:$B,Tabella24[[#This Row],[Cartella2]],DATI!$M:$M)*SUMIF(DATI!$B:$B,Tabella24[[#This Row],[Cartella2]],DATI!$K:$K),"")</f>
        <v/>
      </c>
    </row>
    <row r="485" spans="2:15" x14ac:dyDescent="0.45">
      <c r="B485" s="27"/>
      <c r="C485" s="140" t="e">
        <f>+IF(Tabella24[[#This Row],[INS CARTELLA]]="",C484,+VLOOKUP(Tabella24[[#This Row],[INS CARTELLA]],Tabella1[[NUMERO CARTELLA]:[IMPOSTE]],1,0))</f>
        <v>#N/A</v>
      </c>
      <c r="D485" s="1"/>
      <c r="E485" s="15"/>
      <c r="F485" s="16"/>
      <c r="G485" s="14" t="str">
        <f>+IFERROR(+Tabella24[[#This Row],[IMPORTO VERSATO]]/SUMIF(DATI!B:B,Tabella24[[#This Row],[Cartella2]],DATI!M:M)*SUMIF(DATI!B:B,Tabella24[[#This Row],[Cartella2]],DATI!E:E),"")</f>
        <v/>
      </c>
      <c r="H485" s="14" t="str">
        <f>+IFERROR(+Tabella24[[#This Row],[IMPORTO VERSATO]]/SUMIF(DATI!$B:$B,Tabella24[[#This Row],[Cartella2]],DATI!$M:$M)*SUMIF(DATI!$B:$B,Tabella24[[#This Row],[Cartella2]],DATI!$F:$F),"")</f>
        <v/>
      </c>
      <c r="I485" s="19" t="str">
        <f>+IFERROR(+Tabella24[[#This Row],[IMPORTO VERSATO]]/SUMIF(DATI!$B:$B,Tabella24[[#This Row],[Cartella2]],DATI!$M:$M)*SUMIF(DATI!$B:$B,Tabella24[[#This Row],[Cartella2]],DATI!$G:$G),"")</f>
        <v/>
      </c>
      <c r="J485" s="19" t="str">
        <f>+IFERROR(+Tabella24[[#This Row],[IMPORTO VERSATO]]/SUMIF(DATI!$B:$B,Tabella24[[#This Row],[Cartella2]],DATI!$M:$M)*SUMIF(DATI!$B:$B,Tabella24[[#This Row],[Cartella2]],DATI!$H:$H),"")</f>
        <v/>
      </c>
      <c r="K485" s="19" t="str">
        <f>+IFERROR(+Tabella24[[#This Row],[IMPORTO VERSATO]]/SUMIF(DATI!$B:$B,Tabella24[[#This Row],[Cartella2]],DATI!$M:$M)*SUMIF(DATI!$B:$B,Tabella24[[#This Row],[Cartella2]],DATI!$I:$I),"")</f>
        <v/>
      </c>
      <c r="L485" s="19" t="str">
        <f>+IFERROR(+Tabella24[[#This Row],[IMPORTO VERSATO]]/SUMIF(DATI!$B:$B,Tabella24[[#This Row],[Cartella2]],DATI!$M:$M)*SUMIF(DATI!$B:$B,Tabella24[[#This Row],[Cartella2]],DATI!$J:$J),"")</f>
        <v/>
      </c>
      <c r="M485" s="14" t="str">
        <f>+IFERROR(+Tabella24[[#This Row],[IMPORTO VERSATO]]/SUMIF(DATI!$B:$B,Tabella24[[#This Row],[Cartella2]],DATI!$M:$M)*SUMIF(DATI!$B:$B,Tabella24[[#This Row],[Cartella2]],DATI!$L:$L),"")</f>
        <v/>
      </c>
      <c r="N485" s="6" t="str">
        <f>+IF(COUNTIF($C$17:C485,Tabella24[[#This Row],[Cartella2]])=1,"X","")</f>
        <v/>
      </c>
      <c r="O485" s="14" t="str">
        <f>+IFERROR(+Tabella24[[#This Row],[IMPORTO VERSATO]]/SUMIF(DATI!$B:$B,Tabella24[[#This Row],[Cartella2]],DATI!$M:$M)*SUMIF(DATI!$B:$B,Tabella24[[#This Row],[Cartella2]],DATI!$K:$K),"")</f>
        <v/>
      </c>
    </row>
    <row r="486" spans="2:15" x14ac:dyDescent="0.45">
      <c r="B486" s="27"/>
      <c r="C486" s="140" t="e">
        <f>+IF(Tabella24[[#This Row],[INS CARTELLA]]="",C485,+VLOOKUP(Tabella24[[#This Row],[INS CARTELLA]],Tabella1[[NUMERO CARTELLA]:[IMPOSTE]],1,0))</f>
        <v>#N/A</v>
      </c>
      <c r="D486" s="1"/>
      <c r="E486" s="15"/>
      <c r="F486" s="16"/>
      <c r="G486" s="14" t="str">
        <f>+IFERROR(+Tabella24[[#This Row],[IMPORTO VERSATO]]/SUMIF(DATI!B:B,Tabella24[[#This Row],[Cartella2]],DATI!M:M)*SUMIF(DATI!B:B,Tabella24[[#This Row],[Cartella2]],DATI!E:E),"")</f>
        <v/>
      </c>
      <c r="H486" s="14" t="str">
        <f>+IFERROR(+Tabella24[[#This Row],[IMPORTO VERSATO]]/SUMIF(DATI!$B:$B,Tabella24[[#This Row],[Cartella2]],DATI!$M:$M)*SUMIF(DATI!$B:$B,Tabella24[[#This Row],[Cartella2]],DATI!$F:$F),"")</f>
        <v/>
      </c>
      <c r="I486" s="19" t="str">
        <f>+IFERROR(+Tabella24[[#This Row],[IMPORTO VERSATO]]/SUMIF(DATI!$B:$B,Tabella24[[#This Row],[Cartella2]],DATI!$M:$M)*SUMIF(DATI!$B:$B,Tabella24[[#This Row],[Cartella2]],DATI!$G:$G),"")</f>
        <v/>
      </c>
      <c r="J486" s="19" t="str">
        <f>+IFERROR(+Tabella24[[#This Row],[IMPORTO VERSATO]]/SUMIF(DATI!$B:$B,Tabella24[[#This Row],[Cartella2]],DATI!$M:$M)*SUMIF(DATI!$B:$B,Tabella24[[#This Row],[Cartella2]],DATI!$H:$H),"")</f>
        <v/>
      </c>
      <c r="K486" s="19" t="str">
        <f>+IFERROR(+Tabella24[[#This Row],[IMPORTO VERSATO]]/SUMIF(DATI!$B:$B,Tabella24[[#This Row],[Cartella2]],DATI!$M:$M)*SUMIF(DATI!$B:$B,Tabella24[[#This Row],[Cartella2]],DATI!$I:$I),"")</f>
        <v/>
      </c>
      <c r="L486" s="19" t="str">
        <f>+IFERROR(+Tabella24[[#This Row],[IMPORTO VERSATO]]/SUMIF(DATI!$B:$B,Tabella24[[#This Row],[Cartella2]],DATI!$M:$M)*SUMIF(DATI!$B:$B,Tabella24[[#This Row],[Cartella2]],DATI!$J:$J),"")</f>
        <v/>
      </c>
      <c r="M486" s="14" t="str">
        <f>+IFERROR(+Tabella24[[#This Row],[IMPORTO VERSATO]]/SUMIF(DATI!$B:$B,Tabella24[[#This Row],[Cartella2]],DATI!$M:$M)*SUMIF(DATI!$B:$B,Tabella24[[#This Row],[Cartella2]],DATI!$L:$L),"")</f>
        <v/>
      </c>
      <c r="N486" s="6" t="str">
        <f>+IF(COUNTIF($C$17:C486,Tabella24[[#This Row],[Cartella2]])=1,"X","")</f>
        <v/>
      </c>
      <c r="O486" s="14" t="str">
        <f>+IFERROR(+Tabella24[[#This Row],[IMPORTO VERSATO]]/SUMIF(DATI!$B:$B,Tabella24[[#This Row],[Cartella2]],DATI!$M:$M)*SUMIF(DATI!$B:$B,Tabella24[[#This Row],[Cartella2]],DATI!$K:$K),"")</f>
        <v/>
      </c>
    </row>
    <row r="487" spans="2:15" x14ac:dyDescent="0.45">
      <c r="B487" s="27"/>
      <c r="C487" s="140" t="e">
        <f>+IF(Tabella24[[#This Row],[INS CARTELLA]]="",C486,+VLOOKUP(Tabella24[[#This Row],[INS CARTELLA]],Tabella1[[NUMERO CARTELLA]:[IMPOSTE]],1,0))</f>
        <v>#N/A</v>
      </c>
      <c r="D487" s="1"/>
      <c r="E487" s="15"/>
      <c r="F487" s="16"/>
      <c r="G487" s="14" t="str">
        <f>+IFERROR(+Tabella24[[#This Row],[IMPORTO VERSATO]]/SUMIF(DATI!B:B,Tabella24[[#This Row],[Cartella2]],DATI!M:M)*SUMIF(DATI!B:B,Tabella24[[#This Row],[Cartella2]],DATI!E:E),"")</f>
        <v/>
      </c>
      <c r="H487" s="14" t="str">
        <f>+IFERROR(+Tabella24[[#This Row],[IMPORTO VERSATO]]/SUMIF(DATI!$B:$B,Tabella24[[#This Row],[Cartella2]],DATI!$M:$M)*SUMIF(DATI!$B:$B,Tabella24[[#This Row],[Cartella2]],DATI!$F:$F),"")</f>
        <v/>
      </c>
      <c r="I487" s="19" t="str">
        <f>+IFERROR(+Tabella24[[#This Row],[IMPORTO VERSATO]]/SUMIF(DATI!$B:$B,Tabella24[[#This Row],[Cartella2]],DATI!$M:$M)*SUMIF(DATI!$B:$B,Tabella24[[#This Row],[Cartella2]],DATI!$G:$G),"")</f>
        <v/>
      </c>
      <c r="J487" s="19" t="str">
        <f>+IFERROR(+Tabella24[[#This Row],[IMPORTO VERSATO]]/SUMIF(DATI!$B:$B,Tabella24[[#This Row],[Cartella2]],DATI!$M:$M)*SUMIF(DATI!$B:$B,Tabella24[[#This Row],[Cartella2]],DATI!$H:$H),"")</f>
        <v/>
      </c>
      <c r="K487" s="19" t="str">
        <f>+IFERROR(+Tabella24[[#This Row],[IMPORTO VERSATO]]/SUMIF(DATI!$B:$B,Tabella24[[#This Row],[Cartella2]],DATI!$M:$M)*SUMIF(DATI!$B:$B,Tabella24[[#This Row],[Cartella2]],DATI!$I:$I),"")</f>
        <v/>
      </c>
      <c r="L487" s="19" t="str">
        <f>+IFERROR(+Tabella24[[#This Row],[IMPORTO VERSATO]]/SUMIF(DATI!$B:$B,Tabella24[[#This Row],[Cartella2]],DATI!$M:$M)*SUMIF(DATI!$B:$B,Tabella24[[#This Row],[Cartella2]],DATI!$J:$J),"")</f>
        <v/>
      </c>
      <c r="M487" s="14" t="str">
        <f>+IFERROR(+Tabella24[[#This Row],[IMPORTO VERSATO]]/SUMIF(DATI!$B:$B,Tabella24[[#This Row],[Cartella2]],DATI!$M:$M)*SUMIF(DATI!$B:$B,Tabella24[[#This Row],[Cartella2]],DATI!$L:$L),"")</f>
        <v/>
      </c>
      <c r="N487" s="6" t="str">
        <f>+IF(COUNTIF($C$17:C487,Tabella24[[#This Row],[Cartella2]])=1,"X","")</f>
        <v/>
      </c>
      <c r="O487" s="14" t="str">
        <f>+IFERROR(+Tabella24[[#This Row],[IMPORTO VERSATO]]/SUMIF(DATI!$B:$B,Tabella24[[#This Row],[Cartella2]],DATI!$M:$M)*SUMIF(DATI!$B:$B,Tabella24[[#This Row],[Cartella2]],DATI!$K:$K),"")</f>
        <v/>
      </c>
    </row>
    <row r="488" spans="2:15" x14ac:dyDescent="0.45">
      <c r="B488" s="27"/>
      <c r="C488" s="140" t="e">
        <f>+IF(Tabella24[[#This Row],[INS CARTELLA]]="",C487,+VLOOKUP(Tabella24[[#This Row],[INS CARTELLA]],Tabella1[[NUMERO CARTELLA]:[IMPOSTE]],1,0))</f>
        <v>#N/A</v>
      </c>
      <c r="D488" s="1"/>
      <c r="E488" s="15"/>
      <c r="F488" s="16"/>
      <c r="G488" s="14" t="str">
        <f>+IFERROR(+Tabella24[[#This Row],[IMPORTO VERSATO]]/SUMIF(DATI!B:B,Tabella24[[#This Row],[Cartella2]],DATI!M:M)*SUMIF(DATI!B:B,Tabella24[[#This Row],[Cartella2]],DATI!E:E),"")</f>
        <v/>
      </c>
      <c r="H488" s="14" t="str">
        <f>+IFERROR(+Tabella24[[#This Row],[IMPORTO VERSATO]]/SUMIF(DATI!$B:$B,Tabella24[[#This Row],[Cartella2]],DATI!$M:$M)*SUMIF(DATI!$B:$B,Tabella24[[#This Row],[Cartella2]],DATI!$F:$F),"")</f>
        <v/>
      </c>
      <c r="I488" s="19" t="str">
        <f>+IFERROR(+Tabella24[[#This Row],[IMPORTO VERSATO]]/SUMIF(DATI!$B:$B,Tabella24[[#This Row],[Cartella2]],DATI!$M:$M)*SUMIF(DATI!$B:$B,Tabella24[[#This Row],[Cartella2]],DATI!$G:$G),"")</f>
        <v/>
      </c>
      <c r="J488" s="19" t="str">
        <f>+IFERROR(+Tabella24[[#This Row],[IMPORTO VERSATO]]/SUMIF(DATI!$B:$B,Tabella24[[#This Row],[Cartella2]],DATI!$M:$M)*SUMIF(DATI!$B:$B,Tabella24[[#This Row],[Cartella2]],DATI!$H:$H),"")</f>
        <v/>
      </c>
      <c r="K488" s="19" t="str">
        <f>+IFERROR(+Tabella24[[#This Row],[IMPORTO VERSATO]]/SUMIF(DATI!$B:$B,Tabella24[[#This Row],[Cartella2]],DATI!$M:$M)*SUMIF(DATI!$B:$B,Tabella24[[#This Row],[Cartella2]],DATI!$I:$I),"")</f>
        <v/>
      </c>
      <c r="L488" s="19" t="str">
        <f>+IFERROR(+Tabella24[[#This Row],[IMPORTO VERSATO]]/SUMIF(DATI!$B:$B,Tabella24[[#This Row],[Cartella2]],DATI!$M:$M)*SUMIF(DATI!$B:$B,Tabella24[[#This Row],[Cartella2]],DATI!$J:$J),"")</f>
        <v/>
      </c>
      <c r="M488" s="14" t="str">
        <f>+IFERROR(+Tabella24[[#This Row],[IMPORTO VERSATO]]/SUMIF(DATI!$B:$B,Tabella24[[#This Row],[Cartella2]],DATI!$M:$M)*SUMIF(DATI!$B:$B,Tabella24[[#This Row],[Cartella2]],DATI!$L:$L),"")</f>
        <v/>
      </c>
      <c r="N488" s="6" t="str">
        <f>+IF(COUNTIF($C$17:C488,Tabella24[[#This Row],[Cartella2]])=1,"X","")</f>
        <v/>
      </c>
      <c r="O488" s="14" t="str">
        <f>+IFERROR(+Tabella24[[#This Row],[IMPORTO VERSATO]]/SUMIF(DATI!$B:$B,Tabella24[[#This Row],[Cartella2]],DATI!$M:$M)*SUMIF(DATI!$B:$B,Tabella24[[#This Row],[Cartella2]],DATI!$K:$K),"")</f>
        <v/>
      </c>
    </row>
    <row r="489" spans="2:15" x14ac:dyDescent="0.45">
      <c r="B489" s="27"/>
      <c r="C489" s="140" t="e">
        <f>+IF(Tabella24[[#This Row],[INS CARTELLA]]="",C488,+VLOOKUP(Tabella24[[#This Row],[INS CARTELLA]],Tabella1[[NUMERO CARTELLA]:[IMPOSTE]],1,0))</f>
        <v>#N/A</v>
      </c>
      <c r="D489" s="1"/>
      <c r="E489" s="15"/>
      <c r="F489" s="16"/>
      <c r="G489" s="14" t="str">
        <f>+IFERROR(+Tabella24[[#This Row],[IMPORTO VERSATO]]/SUMIF(DATI!B:B,Tabella24[[#This Row],[Cartella2]],DATI!M:M)*SUMIF(DATI!B:B,Tabella24[[#This Row],[Cartella2]],DATI!E:E),"")</f>
        <v/>
      </c>
      <c r="H489" s="14" t="str">
        <f>+IFERROR(+Tabella24[[#This Row],[IMPORTO VERSATO]]/SUMIF(DATI!$B:$B,Tabella24[[#This Row],[Cartella2]],DATI!$M:$M)*SUMIF(DATI!$B:$B,Tabella24[[#This Row],[Cartella2]],DATI!$F:$F),"")</f>
        <v/>
      </c>
      <c r="I489" s="19" t="str">
        <f>+IFERROR(+Tabella24[[#This Row],[IMPORTO VERSATO]]/SUMIF(DATI!$B:$B,Tabella24[[#This Row],[Cartella2]],DATI!$M:$M)*SUMIF(DATI!$B:$B,Tabella24[[#This Row],[Cartella2]],DATI!$G:$G),"")</f>
        <v/>
      </c>
      <c r="J489" s="19" t="str">
        <f>+IFERROR(+Tabella24[[#This Row],[IMPORTO VERSATO]]/SUMIF(DATI!$B:$B,Tabella24[[#This Row],[Cartella2]],DATI!$M:$M)*SUMIF(DATI!$B:$B,Tabella24[[#This Row],[Cartella2]],DATI!$H:$H),"")</f>
        <v/>
      </c>
      <c r="K489" s="19" t="str">
        <f>+IFERROR(+Tabella24[[#This Row],[IMPORTO VERSATO]]/SUMIF(DATI!$B:$B,Tabella24[[#This Row],[Cartella2]],DATI!$M:$M)*SUMIF(DATI!$B:$B,Tabella24[[#This Row],[Cartella2]],DATI!$I:$I),"")</f>
        <v/>
      </c>
      <c r="L489" s="19" t="str">
        <f>+IFERROR(+Tabella24[[#This Row],[IMPORTO VERSATO]]/SUMIF(DATI!$B:$B,Tabella24[[#This Row],[Cartella2]],DATI!$M:$M)*SUMIF(DATI!$B:$B,Tabella24[[#This Row],[Cartella2]],DATI!$J:$J),"")</f>
        <v/>
      </c>
      <c r="M489" s="14" t="str">
        <f>+IFERROR(+Tabella24[[#This Row],[IMPORTO VERSATO]]/SUMIF(DATI!$B:$B,Tabella24[[#This Row],[Cartella2]],DATI!$M:$M)*SUMIF(DATI!$B:$B,Tabella24[[#This Row],[Cartella2]],DATI!$L:$L),"")</f>
        <v/>
      </c>
      <c r="N489" s="6" t="str">
        <f>+IF(COUNTIF($C$17:C489,Tabella24[[#This Row],[Cartella2]])=1,"X","")</f>
        <v/>
      </c>
      <c r="O489" s="14" t="str">
        <f>+IFERROR(+Tabella24[[#This Row],[IMPORTO VERSATO]]/SUMIF(DATI!$B:$B,Tabella24[[#This Row],[Cartella2]],DATI!$M:$M)*SUMIF(DATI!$B:$B,Tabella24[[#This Row],[Cartella2]],DATI!$K:$K),"")</f>
        <v/>
      </c>
    </row>
    <row r="490" spans="2:15" x14ac:dyDescent="0.45">
      <c r="B490" s="27"/>
      <c r="C490" s="140" t="e">
        <f>+IF(Tabella24[[#This Row],[INS CARTELLA]]="",C489,+VLOOKUP(Tabella24[[#This Row],[INS CARTELLA]],Tabella1[[NUMERO CARTELLA]:[IMPOSTE]],1,0))</f>
        <v>#N/A</v>
      </c>
      <c r="D490" s="1"/>
      <c r="E490" s="15"/>
      <c r="F490" s="16"/>
      <c r="G490" s="14" t="str">
        <f>+IFERROR(+Tabella24[[#This Row],[IMPORTO VERSATO]]/SUMIF(DATI!B:B,Tabella24[[#This Row],[Cartella2]],DATI!M:M)*SUMIF(DATI!B:B,Tabella24[[#This Row],[Cartella2]],DATI!E:E),"")</f>
        <v/>
      </c>
      <c r="H490" s="14" t="str">
        <f>+IFERROR(+Tabella24[[#This Row],[IMPORTO VERSATO]]/SUMIF(DATI!$B:$B,Tabella24[[#This Row],[Cartella2]],DATI!$M:$M)*SUMIF(DATI!$B:$B,Tabella24[[#This Row],[Cartella2]],DATI!$F:$F),"")</f>
        <v/>
      </c>
      <c r="I490" s="19" t="str">
        <f>+IFERROR(+Tabella24[[#This Row],[IMPORTO VERSATO]]/SUMIF(DATI!$B:$B,Tabella24[[#This Row],[Cartella2]],DATI!$M:$M)*SUMIF(DATI!$B:$B,Tabella24[[#This Row],[Cartella2]],DATI!$G:$G),"")</f>
        <v/>
      </c>
      <c r="J490" s="19" t="str">
        <f>+IFERROR(+Tabella24[[#This Row],[IMPORTO VERSATO]]/SUMIF(DATI!$B:$B,Tabella24[[#This Row],[Cartella2]],DATI!$M:$M)*SUMIF(DATI!$B:$B,Tabella24[[#This Row],[Cartella2]],DATI!$H:$H),"")</f>
        <v/>
      </c>
      <c r="K490" s="19" t="str">
        <f>+IFERROR(+Tabella24[[#This Row],[IMPORTO VERSATO]]/SUMIF(DATI!$B:$B,Tabella24[[#This Row],[Cartella2]],DATI!$M:$M)*SUMIF(DATI!$B:$B,Tabella24[[#This Row],[Cartella2]],DATI!$I:$I),"")</f>
        <v/>
      </c>
      <c r="L490" s="19" t="str">
        <f>+IFERROR(+Tabella24[[#This Row],[IMPORTO VERSATO]]/SUMIF(DATI!$B:$B,Tabella24[[#This Row],[Cartella2]],DATI!$M:$M)*SUMIF(DATI!$B:$B,Tabella24[[#This Row],[Cartella2]],DATI!$J:$J),"")</f>
        <v/>
      </c>
      <c r="M490" s="14" t="str">
        <f>+IFERROR(+Tabella24[[#This Row],[IMPORTO VERSATO]]/SUMIF(DATI!$B:$B,Tabella24[[#This Row],[Cartella2]],DATI!$M:$M)*SUMIF(DATI!$B:$B,Tabella24[[#This Row],[Cartella2]],DATI!$L:$L),"")</f>
        <v/>
      </c>
      <c r="N490" s="6" t="str">
        <f>+IF(COUNTIF($C$17:C490,Tabella24[[#This Row],[Cartella2]])=1,"X","")</f>
        <v/>
      </c>
      <c r="O490" s="14" t="str">
        <f>+IFERROR(+Tabella24[[#This Row],[IMPORTO VERSATO]]/SUMIF(DATI!$B:$B,Tabella24[[#This Row],[Cartella2]],DATI!$M:$M)*SUMIF(DATI!$B:$B,Tabella24[[#This Row],[Cartella2]],DATI!$K:$K),"")</f>
        <v/>
      </c>
    </row>
    <row r="491" spans="2:15" x14ac:dyDescent="0.45">
      <c r="B491" s="27"/>
      <c r="C491" s="140" t="e">
        <f>+IF(Tabella24[[#This Row],[INS CARTELLA]]="",C490,+VLOOKUP(Tabella24[[#This Row],[INS CARTELLA]],Tabella1[[NUMERO CARTELLA]:[IMPOSTE]],1,0))</f>
        <v>#N/A</v>
      </c>
      <c r="D491" s="1"/>
      <c r="E491" s="15"/>
      <c r="F491" s="16"/>
      <c r="G491" s="14" t="str">
        <f>+IFERROR(+Tabella24[[#This Row],[IMPORTO VERSATO]]/SUMIF(DATI!B:B,Tabella24[[#This Row],[Cartella2]],DATI!M:M)*SUMIF(DATI!B:B,Tabella24[[#This Row],[Cartella2]],DATI!E:E),"")</f>
        <v/>
      </c>
      <c r="H491" s="14" t="str">
        <f>+IFERROR(+Tabella24[[#This Row],[IMPORTO VERSATO]]/SUMIF(DATI!$B:$B,Tabella24[[#This Row],[Cartella2]],DATI!$M:$M)*SUMIF(DATI!$B:$B,Tabella24[[#This Row],[Cartella2]],DATI!$F:$F),"")</f>
        <v/>
      </c>
      <c r="I491" s="19" t="str">
        <f>+IFERROR(+Tabella24[[#This Row],[IMPORTO VERSATO]]/SUMIF(DATI!$B:$B,Tabella24[[#This Row],[Cartella2]],DATI!$M:$M)*SUMIF(DATI!$B:$B,Tabella24[[#This Row],[Cartella2]],DATI!$G:$G),"")</f>
        <v/>
      </c>
      <c r="J491" s="19" t="str">
        <f>+IFERROR(+Tabella24[[#This Row],[IMPORTO VERSATO]]/SUMIF(DATI!$B:$B,Tabella24[[#This Row],[Cartella2]],DATI!$M:$M)*SUMIF(DATI!$B:$B,Tabella24[[#This Row],[Cartella2]],DATI!$H:$H),"")</f>
        <v/>
      </c>
      <c r="K491" s="19" t="str">
        <f>+IFERROR(+Tabella24[[#This Row],[IMPORTO VERSATO]]/SUMIF(DATI!$B:$B,Tabella24[[#This Row],[Cartella2]],DATI!$M:$M)*SUMIF(DATI!$B:$B,Tabella24[[#This Row],[Cartella2]],DATI!$I:$I),"")</f>
        <v/>
      </c>
      <c r="L491" s="19" t="str">
        <f>+IFERROR(+Tabella24[[#This Row],[IMPORTO VERSATO]]/SUMIF(DATI!$B:$B,Tabella24[[#This Row],[Cartella2]],DATI!$M:$M)*SUMIF(DATI!$B:$B,Tabella24[[#This Row],[Cartella2]],DATI!$J:$J),"")</f>
        <v/>
      </c>
      <c r="M491" s="14" t="str">
        <f>+IFERROR(+Tabella24[[#This Row],[IMPORTO VERSATO]]/SUMIF(DATI!$B:$B,Tabella24[[#This Row],[Cartella2]],DATI!$M:$M)*SUMIF(DATI!$B:$B,Tabella24[[#This Row],[Cartella2]],DATI!$L:$L),"")</f>
        <v/>
      </c>
      <c r="N491" s="6" t="str">
        <f>+IF(COUNTIF($C$17:C491,Tabella24[[#This Row],[Cartella2]])=1,"X","")</f>
        <v/>
      </c>
      <c r="O491" s="14" t="str">
        <f>+IFERROR(+Tabella24[[#This Row],[IMPORTO VERSATO]]/SUMIF(DATI!$B:$B,Tabella24[[#This Row],[Cartella2]],DATI!$M:$M)*SUMIF(DATI!$B:$B,Tabella24[[#This Row],[Cartella2]],DATI!$K:$K),"")</f>
        <v/>
      </c>
    </row>
    <row r="492" spans="2:15" x14ac:dyDescent="0.45">
      <c r="B492" s="27"/>
      <c r="C492" s="140" t="e">
        <f>+IF(Tabella24[[#This Row],[INS CARTELLA]]="",C491,+VLOOKUP(Tabella24[[#This Row],[INS CARTELLA]],Tabella1[[NUMERO CARTELLA]:[IMPOSTE]],1,0))</f>
        <v>#N/A</v>
      </c>
      <c r="D492" s="1"/>
      <c r="E492" s="15"/>
      <c r="F492" s="16"/>
      <c r="G492" s="14" t="str">
        <f>+IFERROR(+Tabella24[[#This Row],[IMPORTO VERSATO]]/SUMIF(DATI!B:B,Tabella24[[#This Row],[Cartella2]],DATI!M:M)*SUMIF(DATI!B:B,Tabella24[[#This Row],[Cartella2]],DATI!E:E),"")</f>
        <v/>
      </c>
      <c r="H492" s="14" t="str">
        <f>+IFERROR(+Tabella24[[#This Row],[IMPORTO VERSATO]]/SUMIF(DATI!$B:$B,Tabella24[[#This Row],[Cartella2]],DATI!$M:$M)*SUMIF(DATI!$B:$B,Tabella24[[#This Row],[Cartella2]],DATI!$F:$F),"")</f>
        <v/>
      </c>
      <c r="I492" s="19" t="str">
        <f>+IFERROR(+Tabella24[[#This Row],[IMPORTO VERSATO]]/SUMIF(DATI!$B:$B,Tabella24[[#This Row],[Cartella2]],DATI!$M:$M)*SUMIF(DATI!$B:$B,Tabella24[[#This Row],[Cartella2]],DATI!$G:$G),"")</f>
        <v/>
      </c>
      <c r="J492" s="19" t="str">
        <f>+IFERROR(+Tabella24[[#This Row],[IMPORTO VERSATO]]/SUMIF(DATI!$B:$B,Tabella24[[#This Row],[Cartella2]],DATI!$M:$M)*SUMIF(DATI!$B:$B,Tabella24[[#This Row],[Cartella2]],DATI!$H:$H),"")</f>
        <v/>
      </c>
      <c r="K492" s="19" t="str">
        <f>+IFERROR(+Tabella24[[#This Row],[IMPORTO VERSATO]]/SUMIF(DATI!$B:$B,Tabella24[[#This Row],[Cartella2]],DATI!$M:$M)*SUMIF(DATI!$B:$B,Tabella24[[#This Row],[Cartella2]],DATI!$I:$I),"")</f>
        <v/>
      </c>
      <c r="L492" s="19" t="str">
        <f>+IFERROR(+Tabella24[[#This Row],[IMPORTO VERSATO]]/SUMIF(DATI!$B:$B,Tabella24[[#This Row],[Cartella2]],DATI!$M:$M)*SUMIF(DATI!$B:$B,Tabella24[[#This Row],[Cartella2]],DATI!$J:$J),"")</f>
        <v/>
      </c>
      <c r="M492" s="14" t="str">
        <f>+IFERROR(+Tabella24[[#This Row],[IMPORTO VERSATO]]/SUMIF(DATI!$B:$B,Tabella24[[#This Row],[Cartella2]],DATI!$M:$M)*SUMIF(DATI!$B:$B,Tabella24[[#This Row],[Cartella2]],DATI!$L:$L),"")</f>
        <v/>
      </c>
      <c r="N492" s="6" t="str">
        <f>+IF(COUNTIF($C$17:C492,Tabella24[[#This Row],[Cartella2]])=1,"X","")</f>
        <v/>
      </c>
      <c r="O492" s="14" t="str">
        <f>+IFERROR(+Tabella24[[#This Row],[IMPORTO VERSATO]]/SUMIF(DATI!$B:$B,Tabella24[[#This Row],[Cartella2]],DATI!$M:$M)*SUMIF(DATI!$B:$B,Tabella24[[#This Row],[Cartella2]],DATI!$K:$K),"")</f>
        <v/>
      </c>
    </row>
    <row r="493" spans="2:15" x14ac:dyDescent="0.45">
      <c r="B493" s="27"/>
      <c r="C493" s="140" t="e">
        <f>+IF(Tabella24[[#This Row],[INS CARTELLA]]="",C492,+VLOOKUP(Tabella24[[#This Row],[INS CARTELLA]],Tabella1[[NUMERO CARTELLA]:[IMPOSTE]],1,0))</f>
        <v>#N/A</v>
      </c>
      <c r="D493" s="1"/>
      <c r="E493" s="15"/>
      <c r="F493" s="16"/>
      <c r="G493" s="14" t="str">
        <f>+IFERROR(+Tabella24[[#This Row],[IMPORTO VERSATO]]/SUMIF(DATI!B:B,Tabella24[[#This Row],[Cartella2]],DATI!M:M)*SUMIF(DATI!B:B,Tabella24[[#This Row],[Cartella2]],DATI!E:E),"")</f>
        <v/>
      </c>
      <c r="H493" s="14" t="str">
        <f>+IFERROR(+Tabella24[[#This Row],[IMPORTO VERSATO]]/SUMIF(DATI!$B:$B,Tabella24[[#This Row],[Cartella2]],DATI!$M:$M)*SUMIF(DATI!$B:$B,Tabella24[[#This Row],[Cartella2]],DATI!$F:$F),"")</f>
        <v/>
      </c>
      <c r="I493" s="19" t="str">
        <f>+IFERROR(+Tabella24[[#This Row],[IMPORTO VERSATO]]/SUMIF(DATI!$B:$B,Tabella24[[#This Row],[Cartella2]],DATI!$M:$M)*SUMIF(DATI!$B:$B,Tabella24[[#This Row],[Cartella2]],DATI!$G:$G),"")</f>
        <v/>
      </c>
      <c r="J493" s="19" t="str">
        <f>+IFERROR(+Tabella24[[#This Row],[IMPORTO VERSATO]]/SUMIF(DATI!$B:$B,Tabella24[[#This Row],[Cartella2]],DATI!$M:$M)*SUMIF(DATI!$B:$B,Tabella24[[#This Row],[Cartella2]],DATI!$H:$H),"")</f>
        <v/>
      </c>
      <c r="K493" s="19" t="str">
        <f>+IFERROR(+Tabella24[[#This Row],[IMPORTO VERSATO]]/SUMIF(DATI!$B:$B,Tabella24[[#This Row],[Cartella2]],DATI!$M:$M)*SUMIF(DATI!$B:$B,Tabella24[[#This Row],[Cartella2]],DATI!$I:$I),"")</f>
        <v/>
      </c>
      <c r="L493" s="19" t="str">
        <f>+IFERROR(+Tabella24[[#This Row],[IMPORTO VERSATO]]/SUMIF(DATI!$B:$B,Tabella24[[#This Row],[Cartella2]],DATI!$M:$M)*SUMIF(DATI!$B:$B,Tabella24[[#This Row],[Cartella2]],DATI!$J:$J),"")</f>
        <v/>
      </c>
      <c r="M493" s="14" t="str">
        <f>+IFERROR(+Tabella24[[#This Row],[IMPORTO VERSATO]]/SUMIF(DATI!$B:$B,Tabella24[[#This Row],[Cartella2]],DATI!$M:$M)*SUMIF(DATI!$B:$B,Tabella24[[#This Row],[Cartella2]],DATI!$L:$L),"")</f>
        <v/>
      </c>
      <c r="N493" s="6" t="str">
        <f>+IF(COUNTIF($C$17:C493,Tabella24[[#This Row],[Cartella2]])=1,"X","")</f>
        <v/>
      </c>
      <c r="O493" s="14" t="str">
        <f>+IFERROR(+Tabella24[[#This Row],[IMPORTO VERSATO]]/SUMIF(DATI!$B:$B,Tabella24[[#This Row],[Cartella2]],DATI!$M:$M)*SUMIF(DATI!$B:$B,Tabella24[[#This Row],[Cartella2]],DATI!$K:$K),"")</f>
        <v/>
      </c>
    </row>
    <row r="494" spans="2:15" x14ac:dyDescent="0.45">
      <c r="B494" s="27"/>
      <c r="C494" s="140" t="e">
        <f>+IF(Tabella24[[#This Row],[INS CARTELLA]]="",C493,+VLOOKUP(Tabella24[[#This Row],[INS CARTELLA]],Tabella1[[NUMERO CARTELLA]:[IMPOSTE]],1,0))</f>
        <v>#N/A</v>
      </c>
      <c r="D494" s="1"/>
      <c r="E494" s="15"/>
      <c r="F494" s="16"/>
      <c r="G494" s="14" t="str">
        <f>+IFERROR(+Tabella24[[#This Row],[IMPORTO VERSATO]]/SUMIF(DATI!B:B,Tabella24[[#This Row],[Cartella2]],DATI!M:M)*SUMIF(DATI!B:B,Tabella24[[#This Row],[Cartella2]],DATI!E:E),"")</f>
        <v/>
      </c>
      <c r="H494" s="14" t="str">
        <f>+IFERROR(+Tabella24[[#This Row],[IMPORTO VERSATO]]/SUMIF(DATI!$B:$B,Tabella24[[#This Row],[Cartella2]],DATI!$M:$M)*SUMIF(DATI!$B:$B,Tabella24[[#This Row],[Cartella2]],DATI!$F:$F),"")</f>
        <v/>
      </c>
      <c r="I494" s="19" t="str">
        <f>+IFERROR(+Tabella24[[#This Row],[IMPORTO VERSATO]]/SUMIF(DATI!$B:$B,Tabella24[[#This Row],[Cartella2]],DATI!$M:$M)*SUMIF(DATI!$B:$B,Tabella24[[#This Row],[Cartella2]],DATI!$G:$G),"")</f>
        <v/>
      </c>
      <c r="J494" s="19" t="str">
        <f>+IFERROR(+Tabella24[[#This Row],[IMPORTO VERSATO]]/SUMIF(DATI!$B:$B,Tabella24[[#This Row],[Cartella2]],DATI!$M:$M)*SUMIF(DATI!$B:$B,Tabella24[[#This Row],[Cartella2]],DATI!$H:$H),"")</f>
        <v/>
      </c>
      <c r="K494" s="19" t="str">
        <f>+IFERROR(+Tabella24[[#This Row],[IMPORTO VERSATO]]/SUMIF(DATI!$B:$B,Tabella24[[#This Row],[Cartella2]],DATI!$M:$M)*SUMIF(DATI!$B:$B,Tabella24[[#This Row],[Cartella2]],DATI!$I:$I),"")</f>
        <v/>
      </c>
      <c r="L494" s="19" t="str">
        <f>+IFERROR(+Tabella24[[#This Row],[IMPORTO VERSATO]]/SUMIF(DATI!$B:$B,Tabella24[[#This Row],[Cartella2]],DATI!$M:$M)*SUMIF(DATI!$B:$B,Tabella24[[#This Row],[Cartella2]],DATI!$J:$J),"")</f>
        <v/>
      </c>
      <c r="M494" s="14" t="str">
        <f>+IFERROR(+Tabella24[[#This Row],[IMPORTO VERSATO]]/SUMIF(DATI!$B:$B,Tabella24[[#This Row],[Cartella2]],DATI!$M:$M)*SUMIF(DATI!$B:$B,Tabella24[[#This Row],[Cartella2]],DATI!$L:$L),"")</f>
        <v/>
      </c>
      <c r="N494" s="6" t="str">
        <f>+IF(COUNTIF($C$17:C494,Tabella24[[#This Row],[Cartella2]])=1,"X","")</f>
        <v/>
      </c>
      <c r="O494" s="14" t="str">
        <f>+IFERROR(+Tabella24[[#This Row],[IMPORTO VERSATO]]/SUMIF(DATI!$B:$B,Tabella24[[#This Row],[Cartella2]],DATI!$M:$M)*SUMIF(DATI!$B:$B,Tabella24[[#This Row],[Cartella2]],DATI!$K:$K),"")</f>
        <v/>
      </c>
    </row>
    <row r="495" spans="2:15" x14ac:dyDescent="0.45">
      <c r="B495" s="27"/>
      <c r="C495" s="140" t="e">
        <f>+IF(Tabella24[[#This Row],[INS CARTELLA]]="",C494,+VLOOKUP(Tabella24[[#This Row],[INS CARTELLA]],Tabella1[[NUMERO CARTELLA]:[IMPOSTE]],1,0))</f>
        <v>#N/A</v>
      </c>
      <c r="D495" s="1"/>
      <c r="E495" s="15"/>
      <c r="F495" s="16"/>
      <c r="G495" s="14" t="str">
        <f>+IFERROR(+Tabella24[[#This Row],[IMPORTO VERSATO]]/SUMIF(DATI!B:B,Tabella24[[#This Row],[Cartella2]],DATI!M:M)*SUMIF(DATI!B:B,Tabella24[[#This Row],[Cartella2]],DATI!E:E),"")</f>
        <v/>
      </c>
      <c r="H495" s="14" t="str">
        <f>+IFERROR(+Tabella24[[#This Row],[IMPORTO VERSATO]]/SUMIF(DATI!$B:$B,Tabella24[[#This Row],[Cartella2]],DATI!$M:$M)*SUMIF(DATI!$B:$B,Tabella24[[#This Row],[Cartella2]],DATI!$F:$F),"")</f>
        <v/>
      </c>
      <c r="I495" s="19" t="str">
        <f>+IFERROR(+Tabella24[[#This Row],[IMPORTO VERSATO]]/SUMIF(DATI!$B:$B,Tabella24[[#This Row],[Cartella2]],DATI!$M:$M)*SUMIF(DATI!$B:$B,Tabella24[[#This Row],[Cartella2]],DATI!$G:$G),"")</f>
        <v/>
      </c>
      <c r="J495" s="19" t="str">
        <f>+IFERROR(+Tabella24[[#This Row],[IMPORTO VERSATO]]/SUMIF(DATI!$B:$B,Tabella24[[#This Row],[Cartella2]],DATI!$M:$M)*SUMIF(DATI!$B:$B,Tabella24[[#This Row],[Cartella2]],DATI!$H:$H),"")</f>
        <v/>
      </c>
      <c r="K495" s="19" t="str">
        <f>+IFERROR(+Tabella24[[#This Row],[IMPORTO VERSATO]]/SUMIF(DATI!$B:$B,Tabella24[[#This Row],[Cartella2]],DATI!$M:$M)*SUMIF(DATI!$B:$B,Tabella24[[#This Row],[Cartella2]],DATI!$I:$I),"")</f>
        <v/>
      </c>
      <c r="L495" s="19" t="str">
        <f>+IFERROR(+Tabella24[[#This Row],[IMPORTO VERSATO]]/SUMIF(DATI!$B:$B,Tabella24[[#This Row],[Cartella2]],DATI!$M:$M)*SUMIF(DATI!$B:$B,Tabella24[[#This Row],[Cartella2]],DATI!$J:$J),"")</f>
        <v/>
      </c>
      <c r="M495" s="14" t="str">
        <f>+IFERROR(+Tabella24[[#This Row],[IMPORTO VERSATO]]/SUMIF(DATI!$B:$B,Tabella24[[#This Row],[Cartella2]],DATI!$M:$M)*SUMIF(DATI!$B:$B,Tabella24[[#This Row],[Cartella2]],DATI!$L:$L),"")</f>
        <v/>
      </c>
      <c r="N495" s="6" t="str">
        <f>+IF(COUNTIF($C$17:C495,Tabella24[[#This Row],[Cartella2]])=1,"X","")</f>
        <v/>
      </c>
      <c r="O495" s="14" t="str">
        <f>+IFERROR(+Tabella24[[#This Row],[IMPORTO VERSATO]]/SUMIF(DATI!$B:$B,Tabella24[[#This Row],[Cartella2]],DATI!$M:$M)*SUMIF(DATI!$B:$B,Tabella24[[#This Row],[Cartella2]],DATI!$K:$K),"")</f>
        <v/>
      </c>
    </row>
    <row r="496" spans="2:15" x14ac:dyDescent="0.45">
      <c r="B496" s="27"/>
      <c r="C496" s="140" t="e">
        <f>+IF(Tabella24[[#This Row],[INS CARTELLA]]="",C495,+VLOOKUP(Tabella24[[#This Row],[INS CARTELLA]],Tabella1[[NUMERO CARTELLA]:[IMPOSTE]],1,0))</f>
        <v>#N/A</v>
      </c>
      <c r="D496" s="1"/>
      <c r="E496" s="15"/>
      <c r="F496" s="16"/>
      <c r="G496" s="14" t="str">
        <f>+IFERROR(+Tabella24[[#This Row],[IMPORTO VERSATO]]/SUMIF(DATI!B:B,Tabella24[[#This Row],[Cartella2]],DATI!M:M)*SUMIF(DATI!B:B,Tabella24[[#This Row],[Cartella2]],DATI!E:E),"")</f>
        <v/>
      </c>
      <c r="H496" s="14" t="str">
        <f>+IFERROR(+Tabella24[[#This Row],[IMPORTO VERSATO]]/SUMIF(DATI!$B:$B,Tabella24[[#This Row],[Cartella2]],DATI!$M:$M)*SUMIF(DATI!$B:$B,Tabella24[[#This Row],[Cartella2]],DATI!$F:$F),"")</f>
        <v/>
      </c>
      <c r="I496" s="19" t="str">
        <f>+IFERROR(+Tabella24[[#This Row],[IMPORTO VERSATO]]/SUMIF(DATI!$B:$B,Tabella24[[#This Row],[Cartella2]],DATI!$M:$M)*SUMIF(DATI!$B:$B,Tabella24[[#This Row],[Cartella2]],DATI!$G:$G),"")</f>
        <v/>
      </c>
      <c r="J496" s="19" t="str">
        <f>+IFERROR(+Tabella24[[#This Row],[IMPORTO VERSATO]]/SUMIF(DATI!$B:$B,Tabella24[[#This Row],[Cartella2]],DATI!$M:$M)*SUMIF(DATI!$B:$B,Tabella24[[#This Row],[Cartella2]],DATI!$H:$H),"")</f>
        <v/>
      </c>
      <c r="K496" s="19" t="str">
        <f>+IFERROR(+Tabella24[[#This Row],[IMPORTO VERSATO]]/SUMIF(DATI!$B:$B,Tabella24[[#This Row],[Cartella2]],DATI!$M:$M)*SUMIF(DATI!$B:$B,Tabella24[[#This Row],[Cartella2]],DATI!$I:$I),"")</f>
        <v/>
      </c>
      <c r="L496" s="19" t="str">
        <f>+IFERROR(+Tabella24[[#This Row],[IMPORTO VERSATO]]/SUMIF(DATI!$B:$B,Tabella24[[#This Row],[Cartella2]],DATI!$M:$M)*SUMIF(DATI!$B:$B,Tabella24[[#This Row],[Cartella2]],DATI!$J:$J),"")</f>
        <v/>
      </c>
      <c r="M496" s="14" t="str">
        <f>+IFERROR(+Tabella24[[#This Row],[IMPORTO VERSATO]]/SUMIF(DATI!$B:$B,Tabella24[[#This Row],[Cartella2]],DATI!$M:$M)*SUMIF(DATI!$B:$B,Tabella24[[#This Row],[Cartella2]],DATI!$L:$L),"")</f>
        <v/>
      </c>
      <c r="N496" s="6" t="str">
        <f>+IF(COUNTIF($C$17:C496,Tabella24[[#This Row],[Cartella2]])=1,"X","")</f>
        <v/>
      </c>
      <c r="O496" s="14" t="str">
        <f>+IFERROR(+Tabella24[[#This Row],[IMPORTO VERSATO]]/SUMIF(DATI!$B:$B,Tabella24[[#This Row],[Cartella2]],DATI!$M:$M)*SUMIF(DATI!$B:$B,Tabella24[[#This Row],[Cartella2]],DATI!$K:$K),"")</f>
        <v/>
      </c>
    </row>
    <row r="497" spans="2:15" x14ac:dyDescent="0.45">
      <c r="B497" s="27"/>
      <c r="C497" s="140" t="e">
        <f>+IF(Tabella24[[#This Row],[INS CARTELLA]]="",C496,+VLOOKUP(Tabella24[[#This Row],[INS CARTELLA]],Tabella1[[NUMERO CARTELLA]:[IMPOSTE]],1,0))</f>
        <v>#N/A</v>
      </c>
      <c r="D497" s="1"/>
      <c r="E497" s="15"/>
      <c r="F497" s="16"/>
      <c r="G497" s="14" t="str">
        <f>+IFERROR(+Tabella24[[#This Row],[IMPORTO VERSATO]]/SUMIF(DATI!B:B,Tabella24[[#This Row],[Cartella2]],DATI!M:M)*SUMIF(DATI!B:B,Tabella24[[#This Row],[Cartella2]],DATI!E:E),"")</f>
        <v/>
      </c>
      <c r="H497" s="14" t="str">
        <f>+IFERROR(+Tabella24[[#This Row],[IMPORTO VERSATO]]/SUMIF(DATI!$B:$B,Tabella24[[#This Row],[Cartella2]],DATI!$M:$M)*SUMIF(DATI!$B:$B,Tabella24[[#This Row],[Cartella2]],DATI!$F:$F),"")</f>
        <v/>
      </c>
      <c r="I497" s="19" t="str">
        <f>+IFERROR(+Tabella24[[#This Row],[IMPORTO VERSATO]]/SUMIF(DATI!$B:$B,Tabella24[[#This Row],[Cartella2]],DATI!$M:$M)*SUMIF(DATI!$B:$B,Tabella24[[#This Row],[Cartella2]],DATI!$G:$G),"")</f>
        <v/>
      </c>
      <c r="J497" s="19" t="str">
        <f>+IFERROR(+Tabella24[[#This Row],[IMPORTO VERSATO]]/SUMIF(DATI!$B:$B,Tabella24[[#This Row],[Cartella2]],DATI!$M:$M)*SUMIF(DATI!$B:$B,Tabella24[[#This Row],[Cartella2]],DATI!$H:$H),"")</f>
        <v/>
      </c>
      <c r="K497" s="19" t="str">
        <f>+IFERROR(+Tabella24[[#This Row],[IMPORTO VERSATO]]/SUMIF(DATI!$B:$B,Tabella24[[#This Row],[Cartella2]],DATI!$M:$M)*SUMIF(DATI!$B:$B,Tabella24[[#This Row],[Cartella2]],DATI!$I:$I),"")</f>
        <v/>
      </c>
      <c r="L497" s="19" t="str">
        <f>+IFERROR(+Tabella24[[#This Row],[IMPORTO VERSATO]]/SUMIF(DATI!$B:$B,Tabella24[[#This Row],[Cartella2]],DATI!$M:$M)*SUMIF(DATI!$B:$B,Tabella24[[#This Row],[Cartella2]],DATI!$J:$J),"")</f>
        <v/>
      </c>
      <c r="M497" s="14" t="str">
        <f>+IFERROR(+Tabella24[[#This Row],[IMPORTO VERSATO]]/SUMIF(DATI!$B:$B,Tabella24[[#This Row],[Cartella2]],DATI!$M:$M)*SUMIF(DATI!$B:$B,Tabella24[[#This Row],[Cartella2]],DATI!$L:$L),"")</f>
        <v/>
      </c>
      <c r="N497" s="6" t="str">
        <f>+IF(COUNTIF($C$17:C497,Tabella24[[#This Row],[Cartella2]])=1,"X","")</f>
        <v/>
      </c>
      <c r="O497" s="14" t="str">
        <f>+IFERROR(+Tabella24[[#This Row],[IMPORTO VERSATO]]/SUMIF(DATI!$B:$B,Tabella24[[#This Row],[Cartella2]],DATI!$M:$M)*SUMIF(DATI!$B:$B,Tabella24[[#This Row],[Cartella2]],DATI!$K:$K),"")</f>
        <v/>
      </c>
    </row>
    <row r="498" spans="2:15" x14ac:dyDescent="0.45">
      <c r="B498" s="27"/>
      <c r="C498" s="140" t="e">
        <f>+IF(Tabella24[[#This Row],[INS CARTELLA]]="",C497,+VLOOKUP(Tabella24[[#This Row],[INS CARTELLA]],Tabella1[[NUMERO CARTELLA]:[IMPOSTE]],1,0))</f>
        <v>#N/A</v>
      </c>
      <c r="D498" s="1"/>
      <c r="E498" s="15"/>
      <c r="F498" s="16"/>
      <c r="G498" s="14" t="str">
        <f>+IFERROR(+Tabella24[[#This Row],[IMPORTO VERSATO]]/SUMIF(DATI!B:B,Tabella24[[#This Row],[Cartella2]],DATI!M:M)*SUMIF(DATI!B:B,Tabella24[[#This Row],[Cartella2]],DATI!E:E),"")</f>
        <v/>
      </c>
      <c r="H498" s="14" t="str">
        <f>+IFERROR(+Tabella24[[#This Row],[IMPORTO VERSATO]]/SUMIF(DATI!$B:$B,Tabella24[[#This Row],[Cartella2]],DATI!$M:$M)*SUMIF(DATI!$B:$B,Tabella24[[#This Row],[Cartella2]],DATI!$F:$F),"")</f>
        <v/>
      </c>
      <c r="I498" s="19" t="str">
        <f>+IFERROR(+Tabella24[[#This Row],[IMPORTO VERSATO]]/SUMIF(DATI!$B:$B,Tabella24[[#This Row],[Cartella2]],DATI!$M:$M)*SUMIF(DATI!$B:$B,Tabella24[[#This Row],[Cartella2]],DATI!$G:$G),"")</f>
        <v/>
      </c>
      <c r="J498" s="19" t="str">
        <f>+IFERROR(+Tabella24[[#This Row],[IMPORTO VERSATO]]/SUMIF(DATI!$B:$B,Tabella24[[#This Row],[Cartella2]],DATI!$M:$M)*SUMIF(DATI!$B:$B,Tabella24[[#This Row],[Cartella2]],DATI!$H:$H),"")</f>
        <v/>
      </c>
      <c r="K498" s="19" t="str">
        <f>+IFERROR(+Tabella24[[#This Row],[IMPORTO VERSATO]]/SUMIF(DATI!$B:$B,Tabella24[[#This Row],[Cartella2]],DATI!$M:$M)*SUMIF(DATI!$B:$B,Tabella24[[#This Row],[Cartella2]],DATI!$I:$I),"")</f>
        <v/>
      </c>
      <c r="L498" s="19" t="str">
        <f>+IFERROR(+Tabella24[[#This Row],[IMPORTO VERSATO]]/SUMIF(DATI!$B:$B,Tabella24[[#This Row],[Cartella2]],DATI!$M:$M)*SUMIF(DATI!$B:$B,Tabella24[[#This Row],[Cartella2]],DATI!$J:$J),"")</f>
        <v/>
      </c>
      <c r="M498" s="14" t="str">
        <f>+IFERROR(+Tabella24[[#This Row],[IMPORTO VERSATO]]/SUMIF(DATI!$B:$B,Tabella24[[#This Row],[Cartella2]],DATI!$M:$M)*SUMIF(DATI!$B:$B,Tabella24[[#This Row],[Cartella2]],DATI!$L:$L),"")</f>
        <v/>
      </c>
      <c r="N498" s="6" t="str">
        <f>+IF(COUNTIF($C$17:C498,Tabella24[[#This Row],[Cartella2]])=1,"X","")</f>
        <v/>
      </c>
      <c r="O498" s="14" t="str">
        <f>+IFERROR(+Tabella24[[#This Row],[IMPORTO VERSATO]]/SUMIF(DATI!$B:$B,Tabella24[[#This Row],[Cartella2]],DATI!$M:$M)*SUMIF(DATI!$B:$B,Tabella24[[#This Row],[Cartella2]],DATI!$K:$K),"")</f>
        <v/>
      </c>
    </row>
    <row r="499" spans="2:15" x14ac:dyDescent="0.45">
      <c r="B499" s="27"/>
      <c r="C499" s="140" t="e">
        <f>+IF(Tabella24[[#This Row],[INS CARTELLA]]="",C498,+VLOOKUP(Tabella24[[#This Row],[INS CARTELLA]],Tabella1[[NUMERO CARTELLA]:[IMPOSTE]],1,0))</f>
        <v>#N/A</v>
      </c>
      <c r="D499" s="1"/>
      <c r="E499" s="15"/>
      <c r="F499" s="16"/>
      <c r="G499" s="14" t="str">
        <f>+IFERROR(+Tabella24[[#This Row],[IMPORTO VERSATO]]/SUMIF(DATI!B:B,Tabella24[[#This Row],[Cartella2]],DATI!M:M)*SUMIF(DATI!B:B,Tabella24[[#This Row],[Cartella2]],DATI!E:E),"")</f>
        <v/>
      </c>
      <c r="H499" s="14" t="str">
        <f>+IFERROR(+Tabella24[[#This Row],[IMPORTO VERSATO]]/SUMIF(DATI!$B:$B,Tabella24[[#This Row],[Cartella2]],DATI!$M:$M)*SUMIF(DATI!$B:$B,Tabella24[[#This Row],[Cartella2]],DATI!$F:$F),"")</f>
        <v/>
      </c>
      <c r="I499" s="19" t="str">
        <f>+IFERROR(+Tabella24[[#This Row],[IMPORTO VERSATO]]/SUMIF(DATI!$B:$B,Tabella24[[#This Row],[Cartella2]],DATI!$M:$M)*SUMIF(DATI!$B:$B,Tabella24[[#This Row],[Cartella2]],DATI!$G:$G),"")</f>
        <v/>
      </c>
      <c r="J499" s="19" t="str">
        <f>+IFERROR(+Tabella24[[#This Row],[IMPORTO VERSATO]]/SUMIF(DATI!$B:$B,Tabella24[[#This Row],[Cartella2]],DATI!$M:$M)*SUMIF(DATI!$B:$B,Tabella24[[#This Row],[Cartella2]],DATI!$H:$H),"")</f>
        <v/>
      </c>
      <c r="K499" s="19" t="str">
        <f>+IFERROR(+Tabella24[[#This Row],[IMPORTO VERSATO]]/SUMIF(DATI!$B:$B,Tabella24[[#This Row],[Cartella2]],DATI!$M:$M)*SUMIF(DATI!$B:$B,Tabella24[[#This Row],[Cartella2]],DATI!$I:$I),"")</f>
        <v/>
      </c>
      <c r="L499" s="19" t="str">
        <f>+IFERROR(+Tabella24[[#This Row],[IMPORTO VERSATO]]/SUMIF(DATI!$B:$B,Tabella24[[#This Row],[Cartella2]],DATI!$M:$M)*SUMIF(DATI!$B:$B,Tabella24[[#This Row],[Cartella2]],DATI!$J:$J),"")</f>
        <v/>
      </c>
      <c r="M499" s="14" t="str">
        <f>+IFERROR(+Tabella24[[#This Row],[IMPORTO VERSATO]]/SUMIF(DATI!$B:$B,Tabella24[[#This Row],[Cartella2]],DATI!$M:$M)*SUMIF(DATI!$B:$B,Tabella24[[#This Row],[Cartella2]],DATI!$L:$L),"")</f>
        <v/>
      </c>
      <c r="N499" s="6" t="str">
        <f>+IF(COUNTIF($C$17:C499,Tabella24[[#This Row],[Cartella2]])=1,"X","")</f>
        <v/>
      </c>
      <c r="O499" s="14" t="str">
        <f>+IFERROR(+Tabella24[[#This Row],[IMPORTO VERSATO]]/SUMIF(DATI!$B:$B,Tabella24[[#This Row],[Cartella2]],DATI!$M:$M)*SUMIF(DATI!$B:$B,Tabella24[[#This Row],[Cartella2]],DATI!$K:$K),"")</f>
        <v/>
      </c>
    </row>
    <row r="500" spans="2:15" x14ac:dyDescent="0.45">
      <c r="B500" s="27"/>
      <c r="C500" s="140" t="e">
        <f>+IF(Tabella24[[#This Row],[INS CARTELLA]]="",C499,+VLOOKUP(Tabella24[[#This Row],[INS CARTELLA]],Tabella1[[NUMERO CARTELLA]:[IMPOSTE]],1,0))</f>
        <v>#N/A</v>
      </c>
      <c r="D500" s="1"/>
      <c r="E500" s="15"/>
      <c r="F500" s="16"/>
      <c r="G500" s="14" t="str">
        <f>+IFERROR(+Tabella24[[#This Row],[IMPORTO VERSATO]]/SUMIF(DATI!B:B,Tabella24[[#This Row],[Cartella2]],DATI!M:M)*SUMIF(DATI!B:B,Tabella24[[#This Row],[Cartella2]],DATI!E:E),"")</f>
        <v/>
      </c>
      <c r="H500" s="14" t="str">
        <f>+IFERROR(+Tabella24[[#This Row],[IMPORTO VERSATO]]/SUMIF(DATI!$B:$B,Tabella24[[#This Row],[Cartella2]],DATI!$M:$M)*SUMIF(DATI!$B:$B,Tabella24[[#This Row],[Cartella2]],DATI!$F:$F),"")</f>
        <v/>
      </c>
      <c r="I500" s="19" t="str">
        <f>+IFERROR(+Tabella24[[#This Row],[IMPORTO VERSATO]]/SUMIF(DATI!$B:$B,Tabella24[[#This Row],[Cartella2]],DATI!$M:$M)*SUMIF(DATI!$B:$B,Tabella24[[#This Row],[Cartella2]],DATI!$G:$G),"")</f>
        <v/>
      </c>
      <c r="J500" s="19" t="str">
        <f>+IFERROR(+Tabella24[[#This Row],[IMPORTO VERSATO]]/SUMIF(DATI!$B:$B,Tabella24[[#This Row],[Cartella2]],DATI!$M:$M)*SUMIF(DATI!$B:$B,Tabella24[[#This Row],[Cartella2]],DATI!$H:$H),"")</f>
        <v/>
      </c>
      <c r="K500" s="19" t="str">
        <f>+IFERROR(+Tabella24[[#This Row],[IMPORTO VERSATO]]/SUMIF(DATI!$B:$B,Tabella24[[#This Row],[Cartella2]],DATI!$M:$M)*SUMIF(DATI!$B:$B,Tabella24[[#This Row],[Cartella2]],DATI!$I:$I),"")</f>
        <v/>
      </c>
      <c r="L500" s="19" t="str">
        <f>+IFERROR(+Tabella24[[#This Row],[IMPORTO VERSATO]]/SUMIF(DATI!$B:$B,Tabella24[[#This Row],[Cartella2]],DATI!$M:$M)*SUMIF(DATI!$B:$B,Tabella24[[#This Row],[Cartella2]],DATI!$J:$J),"")</f>
        <v/>
      </c>
      <c r="M500" s="14" t="str">
        <f>+IFERROR(+Tabella24[[#This Row],[IMPORTO VERSATO]]/SUMIF(DATI!$B:$B,Tabella24[[#This Row],[Cartella2]],DATI!$M:$M)*SUMIF(DATI!$B:$B,Tabella24[[#This Row],[Cartella2]],DATI!$L:$L),"")</f>
        <v/>
      </c>
      <c r="N500" s="6" t="str">
        <f>+IF(COUNTIF($C$17:C500,Tabella24[[#This Row],[Cartella2]])=1,"X","")</f>
        <v/>
      </c>
      <c r="O500" s="14" t="str">
        <f>+IFERROR(+Tabella24[[#This Row],[IMPORTO VERSATO]]/SUMIF(DATI!$B:$B,Tabella24[[#This Row],[Cartella2]],DATI!$M:$M)*SUMIF(DATI!$B:$B,Tabella24[[#This Row],[Cartella2]],DATI!$K:$K),"")</f>
        <v/>
      </c>
    </row>
    <row r="501" spans="2:15" x14ac:dyDescent="0.45">
      <c r="B501" s="27"/>
      <c r="C501" s="140" t="e">
        <f>+IF(Tabella24[[#This Row],[INS CARTELLA]]="",C500,+VLOOKUP(Tabella24[[#This Row],[INS CARTELLA]],Tabella1[[NUMERO CARTELLA]:[IMPOSTE]],1,0))</f>
        <v>#N/A</v>
      </c>
      <c r="D501" s="1"/>
      <c r="E501" s="15"/>
      <c r="F501" s="16"/>
      <c r="G501" s="14" t="str">
        <f>+IFERROR(+Tabella24[[#This Row],[IMPORTO VERSATO]]/SUMIF(DATI!B:B,Tabella24[[#This Row],[Cartella2]],DATI!M:M)*SUMIF(DATI!B:B,Tabella24[[#This Row],[Cartella2]],DATI!E:E),"")</f>
        <v/>
      </c>
      <c r="H501" s="14" t="str">
        <f>+IFERROR(+Tabella24[[#This Row],[IMPORTO VERSATO]]/SUMIF(DATI!$B:$B,Tabella24[[#This Row],[Cartella2]],DATI!$M:$M)*SUMIF(DATI!$B:$B,Tabella24[[#This Row],[Cartella2]],DATI!$F:$F),"")</f>
        <v/>
      </c>
      <c r="I501" s="19" t="str">
        <f>+IFERROR(+Tabella24[[#This Row],[IMPORTO VERSATO]]/SUMIF(DATI!$B:$B,Tabella24[[#This Row],[Cartella2]],DATI!$M:$M)*SUMIF(DATI!$B:$B,Tabella24[[#This Row],[Cartella2]],DATI!$G:$G),"")</f>
        <v/>
      </c>
      <c r="J501" s="19" t="str">
        <f>+IFERROR(+Tabella24[[#This Row],[IMPORTO VERSATO]]/SUMIF(DATI!$B:$B,Tabella24[[#This Row],[Cartella2]],DATI!$M:$M)*SUMIF(DATI!$B:$B,Tabella24[[#This Row],[Cartella2]],DATI!$H:$H),"")</f>
        <v/>
      </c>
      <c r="K501" s="19" t="str">
        <f>+IFERROR(+Tabella24[[#This Row],[IMPORTO VERSATO]]/SUMIF(DATI!$B:$B,Tabella24[[#This Row],[Cartella2]],DATI!$M:$M)*SUMIF(DATI!$B:$B,Tabella24[[#This Row],[Cartella2]],DATI!$I:$I),"")</f>
        <v/>
      </c>
      <c r="L501" s="19" t="str">
        <f>+IFERROR(+Tabella24[[#This Row],[IMPORTO VERSATO]]/SUMIF(DATI!$B:$B,Tabella24[[#This Row],[Cartella2]],DATI!$M:$M)*SUMIF(DATI!$B:$B,Tabella24[[#This Row],[Cartella2]],DATI!$J:$J),"")</f>
        <v/>
      </c>
      <c r="M501" s="14" t="str">
        <f>+IFERROR(+Tabella24[[#This Row],[IMPORTO VERSATO]]/SUMIF(DATI!$B:$B,Tabella24[[#This Row],[Cartella2]],DATI!$M:$M)*SUMIF(DATI!$B:$B,Tabella24[[#This Row],[Cartella2]],DATI!$L:$L),"")</f>
        <v/>
      </c>
      <c r="N501" s="6" t="str">
        <f>+IF(COUNTIF($C$17:C501,Tabella24[[#This Row],[Cartella2]])=1,"X","")</f>
        <v/>
      </c>
      <c r="O501" s="14" t="str">
        <f>+IFERROR(+Tabella24[[#This Row],[IMPORTO VERSATO]]/SUMIF(DATI!$B:$B,Tabella24[[#This Row],[Cartella2]],DATI!$M:$M)*SUMIF(DATI!$B:$B,Tabella24[[#This Row],[Cartella2]],DATI!$K:$K),"")</f>
        <v/>
      </c>
    </row>
    <row r="502" spans="2:15" x14ac:dyDescent="0.45">
      <c r="B502" s="27"/>
      <c r="C502" s="140" t="e">
        <f>+IF(Tabella24[[#This Row],[INS CARTELLA]]="",C501,+VLOOKUP(Tabella24[[#This Row],[INS CARTELLA]],Tabella1[[NUMERO CARTELLA]:[IMPOSTE]],1,0))</f>
        <v>#N/A</v>
      </c>
      <c r="D502" s="1"/>
      <c r="E502" s="15"/>
      <c r="F502" s="16"/>
      <c r="G502" s="14" t="str">
        <f>+IFERROR(+Tabella24[[#This Row],[IMPORTO VERSATO]]/SUMIF(DATI!B:B,Tabella24[[#This Row],[Cartella2]],DATI!M:M)*SUMIF(DATI!B:B,Tabella24[[#This Row],[Cartella2]],DATI!E:E),"")</f>
        <v/>
      </c>
      <c r="H502" s="14" t="str">
        <f>+IFERROR(+Tabella24[[#This Row],[IMPORTO VERSATO]]/SUMIF(DATI!$B:$B,Tabella24[[#This Row],[Cartella2]],DATI!$M:$M)*SUMIF(DATI!$B:$B,Tabella24[[#This Row],[Cartella2]],DATI!$F:$F),"")</f>
        <v/>
      </c>
      <c r="I502" s="19" t="str">
        <f>+IFERROR(+Tabella24[[#This Row],[IMPORTO VERSATO]]/SUMIF(DATI!$B:$B,Tabella24[[#This Row],[Cartella2]],DATI!$M:$M)*SUMIF(DATI!$B:$B,Tabella24[[#This Row],[Cartella2]],DATI!$G:$G),"")</f>
        <v/>
      </c>
      <c r="J502" s="19" t="str">
        <f>+IFERROR(+Tabella24[[#This Row],[IMPORTO VERSATO]]/SUMIF(DATI!$B:$B,Tabella24[[#This Row],[Cartella2]],DATI!$M:$M)*SUMIF(DATI!$B:$B,Tabella24[[#This Row],[Cartella2]],DATI!$H:$H),"")</f>
        <v/>
      </c>
      <c r="K502" s="19" t="str">
        <f>+IFERROR(+Tabella24[[#This Row],[IMPORTO VERSATO]]/SUMIF(DATI!$B:$B,Tabella24[[#This Row],[Cartella2]],DATI!$M:$M)*SUMIF(DATI!$B:$B,Tabella24[[#This Row],[Cartella2]],DATI!$I:$I),"")</f>
        <v/>
      </c>
      <c r="L502" s="19" t="str">
        <f>+IFERROR(+Tabella24[[#This Row],[IMPORTO VERSATO]]/SUMIF(DATI!$B:$B,Tabella24[[#This Row],[Cartella2]],DATI!$M:$M)*SUMIF(DATI!$B:$B,Tabella24[[#This Row],[Cartella2]],DATI!$J:$J),"")</f>
        <v/>
      </c>
      <c r="M502" s="14" t="str">
        <f>+IFERROR(+Tabella24[[#This Row],[IMPORTO VERSATO]]/SUMIF(DATI!$B:$B,Tabella24[[#This Row],[Cartella2]],DATI!$M:$M)*SUMIF(DATI!$B:$B,Tabella24[[#This Row],[Cartella2]],DATI!$L:$L),"")</f>
        <v/>
      </c>
      <c r="N502" s="6" t="str">
        <f>+IF(COUNTIF($C$17:C502,Tabella24[[#This Row],[Cartella2]])=1,"X","")</f>
        <v/>
      </c>
      <c r="O502" s="14" t="str">
        <f>+IFERROR(+Tabella24[[#This Row],[IMPORTO VERSATO]]/SUMIF(DATI!$B:$B,Tabella24[[#This Row],[Cartella2]],DATI!$M:$M)*SUMIF(DATI!$B:$B,Tabella24[[#This Row],[Cartella2]],DATI!$K:$K),"")</f>
        <v/>
      </c>
    </row>
    <row r="503" spans="2:15" x14ac:dyDescent="0.45">
      <c r="B503" s="27"/>
      <c r="C503" s="140" t="e">
        <f>+IF(Tabella24[[#This Row],[INS CARTELLA]]="",C502,+VLOOKUP(Tabella24[[#This Row],[INS CARTELLA]],Tabella1[[NUMERO CARTELLA]:[IMPOSTE]],1,0))</f>
        <v>#N/A</v>
      </c>
      <c r="D503" s="1"/>
      <c r="E503" s="15"/>
      <c r="F503" s="16"/>
      <c r="G503" s="14" t="str">
        <f>+IFERROR(+Tabella24[[#This Row],[IMPORTO VERSATO]]/SUMIF(DATI!B:B,Tabella24[[#This Row],[Cartella2]],DATI!M:M)*SUMIF(DATI!B:B,Tabella24[[#This Row],[Cartella2]],DATI!E:E),"")</f>
        <v/>
      </c>
      <c r="H503" s="14" t="str">
        <f>+IFERROR(+Tabella24[[#This Row],[IMPORTO VERSATO]]/SUMIF(DATI!$B:$B,Tabella24[[#This Row],[Cartella2]],DATI!$M:$M)*SUMIF(DATI!$B:$B,Tabella24[[#This Row],[Cartella2]],DATI!$F:$F),"")</f>
        <v/>
      </c>
      <c r="I503" s="19" t="str">
        <f>+IFERROR(+Tabella24[[#This Row],[IMPORTO VERSATO]]/SUMIF(DATI!$B:$B,Tabella24[[#This Row],[Cartella2]],DATI!$M:$M)*SUMIF(DATI!$B:$B,Tabella24[[#This Row],[Cartella2]],DATI!$G:$G),"")</f>
        <v/>
      </c>
      <c r="J503" s="19" t="str">
        <f>+IFERROR(+Tabella24[[#This Row],[IMPORTO VERSATO]]/SUMIF(DATI!$B:$B,Tabella24[[#This Row],[Cartella2]],DATI!$M:$M)*SUMIF(DATI!$B:$B,Tabella24[[#This Row],[Cartella2]],DATI!$H:$H),"")</f>
        <v/>
      </c>
      <c r="K503" s="19" t="str">
        <f>+IFERROR(+Tabella24[[#This Row],[IMPORTO VERSATO]]/SUMIF(DATI!$B:$B,Tabella24[[#This Row],[Cartella2]],DATI!$M:$M)*SUMIF(DATI!$B:$B,Tabella24[[#This Row],[Cartella2]],DATI!$I:$I),"")</f>
        <v/>
      </c>
      <c r="L503" s="19" t="str">
        <f>+IFERROR(+Tabella24[[#This Row],[IMPORTO VERSATO]]/SUMIF(DATI!$B:$B,Tabella24[[#This Row],[Cartella2]],DATI!$M:$M)*SUMIF(DATI!$B:$B,Tabella24[[#This Row],[Cartella2]],DATI!$J:$J),"")</f>
        <v/>
      </c>
      <c r="M503" s="14" t="str">
        <f>+IFERROR(+Tabella24[[#This Row],[IMPORTO VERSATO]]/SUMIF(DATI!$B:$B,Tabella24[[#This Row],[Cartella2]],DATI!$M:$M)*SUMIF(DATI!$B:$B,Tabella24[[#This Row],[Cartella2]],DATI!$L:$L),"")</f>
        <v/>
      </c>
      <c r="N503" s="6" t="str">
        <f>+IF(COUNTIF($C$17:C503,Tabella24[[#This Row],[Cartella2]])=1,"X","")</f>
        <v/>
      </c>
      <c r="O503" s="14" t="str">
        <f>+IFERROR(+Tabella24[[#This Row],[IMPORTO VERSATO]]/SUMIF(DATI!$B:$B,Tabella24[[#This Row],[Cartella2]],DATI!$M:$M)*SUMIF(DATI!$B:$B,Tabella24[[#This Row],[Cartella2]],DATI!$K:$K),"")</f>
        <v/>
      </c>
    </row>
    <row r="504" spans="2:15" x14ac:dyDescent="0.45">
      <c r="B504" s="27"/>
      <c r="C504" s="140" t="e">
        <f>+IF(Tabella24[[#This Row],[INS CARTELLA]]="",C503,+VLOOKUP(Tabella24[[#This Row],[INS CARTELLA]],Tabella1[[NUMERO CARTELLA]:[IMPOSTE]],1,0))</f>
        <v>#N/A</v>
      </c>
      <c r="D504" s="1"/>
      <c r="E504" s="15"/>
      <c r="F504" s="16"/>
      <c r="G504" s="14" t="str">
        <f>+IFERROR(+Tabella24[[#This Row],[IMPORTO VERSATO]]/SUMIF(DATI!B:B,Tabella24[[#This Row],[Cartella2]],DATI!M:M)*SUMIF(DATI!B:B,Tabella24[[#This Row],[Cartella2]],DATI!E:E),"")</f>
        <v/>
      </c>
      <c r="H504" s="14" t="str">
        <f>+IFERROR(+Tabella24[[#This Row],[IMPORTO VERSATO]]/SUMIF(DATI!$B:$B,Tabella24[[#This Row],[Cartella2]],DATI!$M:$M)*SUMIF(DATI!$B:$B,Tabella24[[#This Row],[Cartella2]],DATI!$F:$F),"")</f>
        <v/>
      </c>
      <c r="I504" s="19" t="str">
        <f>+IFERROR(+Tabella24[[#This Row],[IMPORTO VERSATO]]/SUMIF(DATI!$B:$B,Tabella24[[#This Row],[Cartella2]],DATI!$M:$M)*SUMIF(DATI!$B:$B,Tabella24[[#This Row],[Cartella2]],DATI!$G:$G),"")</f>
        <v/>
      </c>
      <c r="J504" s="19" t="str">
        <f>+IFERROR(+Tabella24[[#This Row],[IMPORTO VERSATO]]/SUMIF(DATI!$B:$B,Tabella24[[#This Row],[Cartella2]],DATI!$M:$M)*SUMIF(DATI!$B:$B,Tabella24[[#This Row],[Cartella2]],DATI!$H:$H),"")</f>
        <v/>
      </c>
      <c r="K504" s="19" t="str">
        <f>+IFERROR(+Tabella24[[#This Row],[IMPORTO VERSATO]]/SUMIF(DATI!$B:$B,Tabella24[[#This Row],[Cartella2]],DATI!$M:$M)*SUMIF(DATI!$B:$B,Tabella24[[#This Row],[Cartella2]],DATI!$I:$I),"")</f>
        <v/>
      </c>
      <c r="L504" s="19" t="str">
        <f>+IFERROR(+Tabella24[[#This Row],[IMPORTO VERSATO]]/SUMIF(DATI!$B:$B,Tabella24[[#This Row],[Cartella2]],DATI!$M:$M)*SUMIF(DATI!$B:$B,Tabella24[[#This Row],[Cartella2]],DATI!$J:$J),"")</f>
        <v/>
      </c>
      <c r="M504" s="14" t="str">
        <f>+IFERROR(+Tabella24[[#This Row],[IMPORTO VERSATO]]/SUMIF(DATI!$B:$B,Tabella24[[#This Row],[Cartella2]],DATI!$M:$M)*SUMIF(DATI!$B:$B,Tabella24[[#This Row],[Cartella2]],DATI!$L:$L),"")</f>
        <v/>
      </c>
      <c r="N504" s="6" t="str">
        <f>+IF(COUNTIF($C$17:C504,Tabella24[[#This Row],[Cartella2]])=1,"X","")</f>
        <v/>
      </c>
      <c r="O504" s="14" t="str">
        <f>+IFERROR(+Tabella24[[#This Row],[IMPORTO VERSATO]]/SUMIF(DATI!$B:$B,Tabella24[[#This Row],[Cartella2]],DATI!$M:$M)*SUMIF(DATI!$B:$B,Tabella24[[#This Row],[Cartella2]],DATI!$K:$K),"")</f>
        <v/>
      </c>
    </row>
    <row r="505" spans="2:15" x14ac:dyDescent="0.45">
      <c r="B505" s="27"/>
      <c r="C505" s="140" t="e">
        <f>+IF(Tabella24[[#This Row],[INS CARTELLA]]="",C504,+VLOOKUP(Tabella24[[#This Row],[INS CARTELLA]],Tabella1[[NUMERO CARTELLA]:[IMPOSTE]],1,0))</f>
        <v>#N/A</v>
      </c>
      <c r="D505" s="1"/>
      <c r="E505" s="15"/>
      <c r="F505" s="16"/>
      <c r="G505" s="14" t="str">
        <f>+IFERROR(+Tabella24[[#This Row],[IMPORTO VERSATO]]/SUMIF(DATI!B:B,Tabella24[[#This Row],[Cartella2]],DATI!M:M)*SUMIF(DATI!B:B,Tabella24[[#This Row],[Cartella2]],DATI!E:E),"")</f>
        <v/>
      </c>
      <c r="H505" s="14" t="str">
        <f>+IFERROR(+Tabella24[[#This Row],[IMPORTO VERSATO]]/SUMIF(DATI!$B:$B,Tabella24[[#This Row],[Cartella2]],DATI!$M:$M)*SUMIF(DATI!$B:$B,Tabella24[[#This Row],[Cartella2]],DATI!$F:$F),"")</f>
        <v/>
      </c>
      <c r="I505" s="19" t="str">
        <f>+IFERROR(+Tabella24[[#This Row],[IMPORTO VERSATO]]/SUMIF(DATI!$B:$B,Tabella24[[#This Row],[Cartella2]],DATI!$M:$M)*SUMIF(DATI!$B:$B,Tabella24[[#This Row],[Cartella2]],DATI!$G:$G),"")</f>
        <v/>
      </c>
      <c r="J505" s="19" t="str">
        <f>+IFERROR(+Tabella24[[#This Row],[IMPORTO VERSATO]]/SUMIF(DATI!$B:$B,Tabella24[[#This Row],[Cartella2]],DATI!$M:$M)*SUMIF(DATI!$B:$B,Tabella24[[#This Row],[Cartella2]],DATI!$H:$H),"")</f>
        <v/>
      </c>
      <c r="K505" s="19" t="str">
        <f>+IFERROR(+Tabella24[[#This Row],[IMPORTO VERSATO]]/SUMIF(DATI!$B:$B,Tabella24[[#This Row],[Cartella2]],DATI!$M:$M)*SUMIF(DATI!$B:$B,Tabella24[[#This Row],[Cartella2]],DATI!$I:$I),"")</f>
        <v/>
      </c>
      <c r="L505" s="19" t="str">
        <f>+IFERROR(+Tabella24[[#This Row],[IMPORTO VERSATO]]/SUMIF(DATI!$B:$B,Tabella24[[#This Row],[Cartella2]],DATI!$M:$M)*SUMIF(DATI!$B:$B,Tabella24[[#This Row],[Cartella2]],DATI!$J:$J),"")</f>
        <v/>
      </c>
      <c r="M505" s="14" t="str">
        <f>+IFERROR(+Tabella24[[#This Row],[IMPORTO VERSATO]]/SUMIF(DATI!$B:$B,Tabella24[[#This Row],[Cartella2]],DATI!$M:$M)*SUMIF(DATI!$B:$B,Tabella24[[#This Row],[Cartella2]],DATI!$L:$L),"")</f>
        <v/>
      </c>
      <c r="N505" s="6" t="str">
        <f>+IF(COUNTIF($C$17:C505,Tabella24[[#This Row],[Cartella2]])=1,"X","")</f>
        <v/>
      </c>
      <c r="O505" s="14" t="str">
        <f>+IFERROR(+Tabella24[[#This Row],[IMPORTO VERSATO]]/SUMIF(DATI!$B:$B,Tabella24[[#This Row],[Cartella2]],DATI!$M:$M)*SUMIF(DATI!$B:$B,Tabella24[[#This Row],[Cartella2]],DATI!$K:$K),"")</f>
        <v/>
      </c>
    </row>
    <row r="506" spans="2:15" x14ac:dyDescent="0.45">
      <c r="B506" s="27"/>
      <c r="C506" s="140" t="e">
        <f>+IF(Tabella24[[#This Row],[INS CARTELLA]]="",C505,+VLOOKUP(Tabella24[[#This Row],[INS CARTELLA]],Tabella1[[NUMERO CARTELLA]:[IMPOSTE]],1,0))</f>
        <v>#N/A</v>
      </c>
      <c r="D506" s="1"/>
      <c r="E506" s="15"/>
      <c r="F506" s="16"/>
      <c r="G506" s="14" t="str">
        <f>+IFERROR(+Tabella24[[#This Row],[IMPORTO VERSATO]]/SUMIF(DATI!B:B,Tabella24[[#This Row],[Cartella2]],DATI!M:M)*SUMIF(DATI!B:B,Tabella24[[#This Row],[Cartella2]],DATI!E:E),"")</f>
        <v/>
      </c>
      <c r="H506" s="14" t="str">
        <f>+IFERROR(+Tabella24[[#This Row],[IMPORTO VERSATO]]/SUMIF(DATI!$B:$B,Tabella24[[#This Row],[Cartella2]],DATI!$M:$M)*SUMIF(DATI!$B:$B,Tabella24[[#This Row],[Cartella2]],DATI!$F:$F),"")</f>
        <v/>
      </c>
      <c r="I506" s="19" t="str">
        <f>+IFERROR(+Tabella24[[#This Row],[IMPORTO VERSATO]]/SUMIF(DATI!$B:$B,Tabella24[[#This Row],[Cartella2]],DATI!$M:$M)*SUMIF(DATI!$B:$B,Tabella24[[#This Row],[Cartella2]],DATI!$G:$G),"")</f>
        <v/>
      </c>
      <c r="J506" s="19" t="str">
        <f>+IFERROR(+Tabella24[[#This Row],[IMPORTO VERSATO]]/SUMIF(DATI!$B:$B,Tabella24[[#This Row],[Cartella2]],DATI!$M:$M)*SUMIF(DATI!$B:$B,Tabella24[[#This Row],[Cartella2]],DATI!$H:$H),"")</f>
        <v/>
      </c>
      <c r="K506" s="19" t="str">
        <f>+IFERROR(+Tabella24[[#This Row],[IMPORTO VERSATO]]/SUMIF(DATI!$B:$B,Tabella24[[#This Row],[Cartella2]],DATI!$M:$M)*SUMIF(DATI!$B:$B,Tabella24[[#This Row],[Cartella2]],DATI!$I:$I),"")</f>
        <v/>
      </c>
      <c r="L506" s="19" t="str">
        <f>+IFERROR(+Tabella24[[#This Row],[IMPORTO VERSATO]]/SUMIF(DATI!$B:$B,Tabella24[[#This Row],[Cartella2]],DATI!$M:$M)*SUMIF(DATI!$B:$B,Tabella24[[#This Row],[Cartella2]],DATI!$J:$J),"")</f>
        <v/>
      </c>
      <c r="M506" s="14" t="str">
        <f>+IFERROR(+Tabella24[[#This Row],[IMPORTO VERSATO]]/SUMIF(DATI!$B:$B,Tabella24[[#This Row],[Cartella2]],DATI!$M:$M)*SUMIF(DATI!$B:$B,Tabella24[[#This Row],[Cartella2]],DATI!$L:$L),"")</f>
        <v/>
      </c>
      <c r="N506" s="6" t="str">
        <f>+IF(COUNTIF($C$17:C506,Tabella24[[#This Row],[Cartella2]])=1,"X","")</f>
        <v/>
      </c>
      <c r="O506" s="14" t="str">
        <f>+IFERROR(+Tabella24[[#This Row],[IMPORTO VERSATO]]/SUMIF(DATI!$B:$B,Tabella24[[#This Row],[Cartella2]],DATI!$M:$M)*SUMIF(DATI!$B:$B,Tabella24[[#This Row],[Cartella2]],DATI!$K:$K),"")</f>
        <v/>
      </c>
    </row>
    <row r="507" spans="2:15" x14ac:dyDescent="0.45">
      <c r="B507" s="27"/>
      <c r="C507" s="140" t="e">
        <f>+IF(Tabella24[[#This Row],[INS CARTELLA]]="",C506,+VLOOKUP(Tabella24[[#This Row],[INS CARTELLA]],Tabella1[[NUMERO CARTELLA]:[IMPOSTE]],1,0))</f>
        <v>#N/A</v>
      </c>
      <c r="D507" s="1"/>
      <c r="E507" s="15"/>
      <c r="F507" s="16"/>
      <c r="G507" s="14" t="str">
        <f>+IFERROR(+Tabella24[[#This Row],[IMPORTO VERSATO]]/SUMIF(DATI!B:B,Tabella24[[#This Row],[Cartella2]],DATI!M:M)*SUMIF(DATI!B:B,Tabella24[[#This Row],[Cartella2]],DATI!E:E),"")</f>
        <v/>
      </c>
      <c r="H507" s="14" t="str">
        <f>+IFERROR(+Tabella24[[#This Row],[IMPORTO VERSATO]]/SUMIF(DATI!$B:$B,Tabella24[[#This Row],[Cartella2]],DATI!$M:$M)*SUMIF(DATI!$B:$B,Tabella24[[#This Row],[Cartella2]],DATI!$F:$F),"")</f>
        <v/>
      </c>
      <c r="I507" s="19" t="str">
        <f>+IFERROR(+Tabella24[[#This Row],[IMPORTO VERSATO]]/SUMIF(DATI!$B:$B,Tabella24[[#This Row],[Cartella2]],DATI!$M:$M)*SUMIF(DATI!$B:$B,Tabella24[[#This Row],[Cartella2]],DATI!$G:$G),"")</f>
        <v/>
      </c>
      <c r="J507" s="19" t="str">
        <f>+IFERROR(+Tabella24[[#This Row],[IMPORTO VERSATO]]/SUMIF(DATI!$B:$B,Tabella24[[#This Row],[Cartella2]],DATI!$M:$M)*SUMIF(DATI!$B:$B,Tabella24[[#This Row],[Cartella2]],DATI!$H:$H),"")</f>
        <v/>
      </c>
      <c r="K507" s="19" t="str">
        <f>+IFERROR(+Tabella24[[#This Row],[IMPORTO VERSATO]]/SUMIF(DATI!$B:$B,Tabella24[[#This Row],[Cartella2]],DATI!$M:$M)*SUMIF(DATI!$B:$B,Tabella24[[#This Row],[Cartella2]],DATI!$I:$I),"")</f>
        <v/>
      </c>
      <c r="L507" s="19" t="str">
        <f>+IFERROR(+Tabella24[[#This Row],[IMPORTO VERSATO]]/SUMIF(DATI!$B:$B,Tabella24[[#This Row],[Cartella2]],DATI!$M:$M)*SUMIF(DATI!$B:$B,Tabella24[[#This Row],[Cartella2]],DATI!$J:$J),"")</f>
        <v/>
      </c>
      <c r="M507" s="14" t="str">
        <f>+IFERROR(+Tabella24[[#This Row],[IMPORTO VERSATO]]/SUMIF(DATI!$B:$B,Tabella24[[#This Row],[Cartella2]],DATI!$M:$M)*SUMIF(DATI!$B:$B,Tabella24[[#This Row],[Cartella2]],DATI!$L:$L),"")</f>
        <v/>
      </c>
      <c r="N507" s="6" t="str">
        <f>+IF(COUNTIF($C$17:C507,Tabella24[[#This Row],[Cartella2]])=1,"X","")</f>
        <v/>
      </c>
      <c r="O507" s="14" t="str">
        <f>+IFERROR(+Tabella24[[#This Row],[IMPORTO VERSATO]]/SUMIF(DATI!$B:$B,Tabella24[[#This Row],[Cartella2]],DATI!$M:$M)*SUMIF(DATI!$B:$B,Tabella24[[#This Row],[Cartella2]],DATI!$K:$K),"")</f>
        <v/>
      </c>
    </row>
    <row r="508" spans="2:15" x14ac:dyDescent="0.45">
      <c r="B508" s="27"/>
      <c r="C508" s="140" t="e">
        <f>+IF(Tabella24[[#This Row],[INS CARTELLA]]="",C507,+VLOOKUP(Tabella24[[#This Row],[INS CARTELLA]],Tabella1[[NUMERO CARTELLA]:[IMPOSTE]],1,0))</f>
        <v>#N/A</v>
      </c>
      <c r="D508" s="1"/>
      <c r="E508" s="15"/>
      <c r="F508" s="16"/>
      <c r="G508" s="14" t="str">
        <f>+IFERROR(+Tabella24[[#This Row],[IMPORTO VERSATO]]/SUMIF(DATI!B:B,Tabella24[[#This Row],[Cartella2]],DATI!M:M)*SUMIF(DATI!B:B,Tabella24[[#This Row],[Cartella2]],DATI!E:E),"")</f>
        <v/>
      </c>
      <c r="H508" s="14" t="str">
        <f>+IFERROR(+Tabella24[[#This Row],[IMPORTO VERSATO]]/SUMIF(DATI!$B:$B,Tabella24[[#This Row],[Cartella2]],DATI!$M:$M)*SUMIF(DATI!$B:$B,Tabella24[[#This Row],[Cartella2]],DATI!$F:$F),"")</f>
        <v/>
      </c>
      <c r="I508" s="19" t="str">
        <f>+IFERROR(+Tabella24[[#This Row],[IMPORTO VERSATO]]/SUMIF(DATI!$B:$B,Tabella24[[#This Row],[Cartella2]],DATI!$M:$M)*SUMIF(DATI!$B:$B,Tabella24[[#This Row],[Cartella2]],DATI!$G:$G),"")</f>
        <v/>
      </c>
      <c r="J508" s="19" t="str">
        <f>+IFERROR(+Tabella24[[#This Row],[IMPORTO VERSATO]]/SUMIF(DATI!$B:$B,Tabella24[[#This Row],[Cartella2]],DATI!$M:$M)*SUMIF(DATI!$B:$B,Tabella24[[#This Row],[Cartella2]],DATI!$H:$H),"")</f>
        <v/>
      </c>
      <c r="K508" s="19" t="str">
        <f>+IFERROR(+Tabella24[[#This Row],[IMPORTO VERSATO]]/SUMIF(DATI!$B:$B,Tabella24[[#This Row],[Cartella2]],DATI!$M:$M)*SUMIF(DATI!$B:$B,Tabella24[[#This Row],[Cartella2]],DATI!$I:$I),"")</f>
        <v/>
      </c>
      <c r="L508" s="19" t="str">
        <f>+IFERROR(+Tabella24[[#This Row],[IMPORTO VERSATO]]/SUMIF(DATI!$B:$B,Tabella24[[#This Row],[Cartella2]],DATI!$M:$M)*SUMIF(DATI!$B:$B,Tabella24[[#This Row],[Cartella2]],DATI!$J:$J),"")</f>
        <v/>
      </c>
      <c r="M508" s="14" t="str">
        <f>+IFERROR(+Tabella24[[#This Row],[IMPORTO VERSATO]]/SUMIF(DATI!$B:$B,Tabella24[[#This Row],[Cartella2]],DATI!$M:$M)*SUMIF(DATI!$B:$B,Tabella24[[#This Row],[Cartella2]],DATI!$L:$L),"")</f>
        <v/>
      </c>
      <c r="N508" s="6" t="str">
        <f>+IF(COUNTIF($C$17:C508,Tabella24[[#This Row],[Cartella2]])=1,"X","")</f>
        <v/>
      </c>
      <c r="O508" s="14" t="str">
        <f>+IFERROR(+Tabella24[[#This Row],[IMPORTO VERSATO]]/SUMIF(DATI!$B:$B,Tabella24[[#This Row],[Cartella2]],DATI!$M:$M)*SUMIF(DATI!$B:$B,Tabella24[[#This Row],[Cartella2]],DATI!$K:$K),"")</f>
        <v/>
      </c>
    </row>
    <row r="509" spans="2:15" x14ac:dyDescent="0.45">
      <c r="B509" s="27"/>
      <c r="C509" s="140" t="e">
        <f>+IF(Tabella24[[#This Row],[INS CARTELLA]]="",C508,+VLOOKUP(Tabella24[[#This Row],[INS CARTELLA]],Tabella1[[NUMERO CARTELLA]:[IMPOSTE]],1,0))</f>
        <v>#N/A</v>
      </c>
      <c r="D509" s="1"/>
      <c r="E509" s="15"/>
      <c r="F509" s="16"/>
      <c r="G509" s="14" t="str">
        <f>+IFERROR(+Tabella24[[#This Row],[IMPORTO VERSATO]]/SUMIF(DATI!B:B,Tabella24[[#This Row],[Cartella2]],DATI!M:M)*SUMIF(DATI!B:B,Tabella24[[#This Row],[Cartella2]],DATI!E:E),"")</f>
        <v/>
      </c>
      <c r="H509" s="14" t="str">
        <f>+IFERROR(+Tabella24[[#This Row],[IMPORTO VERSATO]]/SUMIF(DATI!$B:$B,Tabella24[[#This Row],[Cartella2]],DATI!$M:$M)*SUMIF(DATI!$B:$B,Tabella24[[#This Row],[Cartella2]],DATI!$F:$F),"")</f>
        <v/>
      </c>
      <c r="I509" s="19" t="str">
        <f>+IFERROR(+Tabella24[[#This Row],[IMPORTO VERSATO]]/SUMIF(DATI!$B:$B,Tabella24[[#This Row],[Cartella2]],DATI!$M:$M)*SUMIF(DATI!$B:$B,Tabella24[[#This Row],[Cartella2]],DATI!$G:$G),"")</f>
        <v/>
      </c>
      <c r="J509" s="19" t="str">
        <f>+IFERROR(+Tabella24[[#This Row],[IMPORTO VERSATO]]/SUMIF(DATI!$B:$B,Tabella24[[#This Row],[Cartella2]],DATI!$M:$M)*SUMIF(DATI!$B:$B,Tabella24[[#This Row],[Cartella2]],DATI!$H:$H),"")</f>
        <v/>
      </c>
      <c r="K509" s="19" t="str">
        <f>+IFERROR(+Tabella24[[#This Row],[IMPORTO VERSATO]]/SUMIF(DATI!$B:$B,Tabella24[[#This Row],[Cartella2]],DATI!$M:$M)*SUMIF(DATI!$B:$B,Tabella24[[#This Row],[Cartella2]],DATI!$I:$I),"")</f>
        <v/>
      </c>
      <c r="L509" s="19" t="str">
        <f>+IFERROR(+Tabella24[[#This Row],[IMPORTO VERSATO]]/SUMIF(DATI!$B:$B,Tabella24[[#This Row],[Cartella2]],DATI!$M:$M)*SUMIF(DATI!$B:$B,Tabella24[[#This Row],[Cartella2]],DATI!$J:$J),"")</f>
        <v/>
      </c>
      <c r="M509" s="14" t="str">
        <f>+IFERROR(+Tabella24[[#This Row],[IMPORTO VERSATO]]/SUMIF(DATI!$B:$B,Tabella24[[#This Row],[Cartella2]],DATI!$M:$M)*SUMIF(DATI!$B:$B,Tabella24[[#This Row],[Cartella2]],DATI!$L:$L),"")</f>
        <v/>
      </c>
      <c r="N509" s="6" t="str">
        <f>+IF(COUNTIF($C$17:C509,Tabella24[[#This Row],[Cartella2]])=1,"X","")</f>
        <v/>
      </c>
      <c r="O509" s="14" t="str">
        <f>+IFERROR(+Tabella24[[#This Row],[IMPORTO VERSATO]]/SUMIF(DATI!$B:$B,Tabella24[[#This Row],[Cartella2]],DATI!$M:$M)*SUMIF(DATI!$B:$B,Tabella24[[#This Row],[Cartella2]],DATI!$K:$K),"")</f>
        <v/>
      </c>
    </row>
    <row r="510" spans="2:15" x14ac:dyDescent="0.45">
      <c r="B510" s="27"/>
      <c r="C510" s="140" t="e">
        <f>+IF(Tabella24[[#This Row],[INS CARTELLA]]="",C509,+VLOOKUP(Tabella24[[#This Row],[INS CARTELLA]],Tabella1[[NUMERO CARTELLA]:[IMPOSTE]],1,0))</f>
        <v>#N/A</v>
      </c>
      <c r="D510" s="1"/>
      <c r="E510" s="15"/>
      <c r="F510" s="16"/>
      <c r="G510" s="14" t="str">
        <f>+IFERROR(+Tabella24[[#This Row],[IMPORTO VERSATO]]/SUMIF(DATI!B:B,Tabella24[[#This Row],[Cartella2]],DATI!M:M)*SUMIF(DATI!B:B,Tabella24[[#This Row],[Cartella2]],DATI!E:E),"")</f>
        <v/>
      </c>
      <c r="H510" s="14" t="str">
        <f>+IFERROR(+Tabella24[[#This Row],[IMPORTO VERSATO]]/SUMIF(DATI!$B:$B,Tabella24[[#This Row],[Cartella2]],DATI!$M:$M)*SUMIF(DATI!$B:$B,Tabella24[[#This Row],[Cartella2]],DATI!$F:$F),"")</f>
        <v/>
      </c>
      <c r="I510" s="19" t="str">
        <f>+IFERROR(+Tabella24[[#This Row],[IMPORTO VERSATO]]/SUMIF(DATI!$B:$B,Tabella24[[#This Row],[Cartella2]],DATI!$M:$M)*SUMIF(DATI!$B:$B,Tabella24[[#This Row],[Cartella2]],DATI!$G:$G),"")</f>
        <v/>
      </c>
      <c r="J510" s="19" t="str">
        <f>+IFERROR(+Tabella24[[#This Row],[IMPORTO VERSATO]]/SUMIF(DATI!$B:$B,Tabella24[[#This Row],[Cartella2]],DATI!$M:$M)*SUMIF(DATI!$B:$B,Tabella24[[#This Row],[Cartella2]],DATI!$H:$H),"")</f>
        <v/>
      </c>
      <c r="K510" s="19" t="str">
        <f>+IFERROR(+Tabella24[[#This Row],[IMPORTO VERSATO]]/SUMIF(DATI!$B:$B,Tabella24[[#This Row],[Cartella2]],DATI!$M:$M)*SUMIF(DATI!$B:$B,Tabella24[[#This Row],[Cartella2]],DATI!$I:$I),"")</f>
        <v/>
      </c>
      <c r="L510" s="19" t="str">
        <f>+IFERROR(+Tabella24[[#This Row],[IMPORTO VERSATO]]/SUMIF(DATI!$B:$B,Tabella24[[#This Row],[Cartella2]],DATI!$M:$M)*SUMIF(DATI!$B:$B,Tabella24[[#This Row],[Cartella2]],DATI!$J:$J),"")</f>
        <v/>
      </c>
      <c r="M510" s="14" t="str">
        <f>+IFERROR(+Tabella24[[#This Row],[IMPORTO VERSATO]]/SUMIF(DATI!$B:$B,Tabella24[[#This Row],[Cartella2]],DATI!$M:$M)*SUMIF(DATI!$B:$B,Tabella24[[#This Row],[Cartella2]],DATI!$L:$L),"")</f>
        <v/>
      </c>
      <c r="N510" s="6" t="str">
        <f>+IF(COUNTIF($C$17:C510,Tabella24[[#This Row],[Cartella2]])=1,"X","")</f>
        <v/>
      </c>
      <c r="O510" s="14" t="str">
        <f>+IFERROR(+Tabella24[[#This Row],[IMPORTO VERSATO]]/SUMIF(DATI!$B:$B,Tabella24[[#This Row],[Cartella2]],DATI!$M:$M)*SUMIF(DATI!$B:$B,Tabella24[[#This Row],[Cartella2]],DATI!$K:$K),"")</f>
        <v/>
      </c>
    </row>
    <row r="511" spans="2:15" x14ac:dyDescent="0.45">
      <c r="B511" s="27"/>
      <c r="C511" s="140" t="e">
        <f>+IF(Tabella24[[#This Row],[INS CARTELLA]]="",C510,+VLOOKUP(Tabella24[[#This Row],[INS CARTELLA]],Tabella1[[NUMERO CARTELLA]:[IMPOSTE]],1,0))</f>
        <v>#N/A</v>
      </c>
      <c r="D511" s="1"/>
      <c r="E511" s="15"/>
      <c r="F511" s="16"/>
      <c r="G511" s="14" t="str">
        <f>+IFERROR(+Tabella24[[#This Row],[IMPORTO VERSATO]]/SUMIF(DATI!B:B,Tabella24[[#This Row],[Cartella2]],DATI!M:M)*SUMIF(DATI!B:B,Tabella24[[#This Row],[Cartella2]],DATI!E:E),"")</f>
        <v/>
      </c>
      <c r="H511" s="14" t="str">
        <f>+IFERROR(+Tabella24[[#This Row],[IMPORTO VERSATO]]/SUMIF(DATI!$B:$B,Tabella24[[#This Row],[Cartella2]],DATI!$M:$M)*SUMIF(DATI!$B:$B,Tabella24[[#This Row],[Cartella2]],DATI!$F:$F),"")</f>
        <v/>
      </c>
      <c r="I511" s="19" t="str">
        <f>+IFERROR(+Tabella24[[#This Row],[IMPORTO VERSATO]]/SUMIF(DATI!$B:$B,Tabella24[[#This Row],[Cartella2]],DATI!$M:$M)*SUMIF(DATI!$B:$B,Tabella24[[#This Row],[Cartella2]],DATI!$G:$G),"")</f>
        <v/>
      </c>
      <c r="J511" s="19" t="str">
        <f>+IFERROR(+Tabella24[[#This Row],[IMPORTO VERSATO]]/SUMIF(DATI!$B:$B,Tabella24[[#This Row],[Cartella2]],DATI!$M:$M)*SUMIF(DATI!$B:$B,Tabella24[[#This Row],[Cartella2]],DATI!$H:$H),"")</f>
        <v/>
      </c>
      <c r="K511" s="19" t="str">
        <f>+IFERROR(+Tabella24[[#This Row],[IMPORTO VERSATO]]/SUMIF(DATI!$B:$B,Tabella24[[#This Row],[Cartella2]],DATI!$M:$M)*SUMIF(DATI!$B:$B,Tabella24[[#This Row],[Cartella2]],DATI!$I:$I),"")</f>
        <v/>
      </c>
      <c r="L511" s="19" t="str">
        <f>+IFERROR(+Tabella24[[#This Row],[IMPORTO VERSATO]]/SUMIF(DATI!$B:$B,Tabella24[[#This Row],[Cartella2]],DATI!$M:$M)*SUMIF(DATI!$B:$B,Tabella24[[#This Row],[Cartella2]],DATI!$J:$J),"")</f>
        <v/>
      </c>
      <c r="M511" s="14" t="str">
        <f>+IFERROR(+Tabella24[[#This Row],[IMPORTO VERSATO]]/SUMIF(DATI!$B:$B,Tabella24[[#This Row],[Cartella2]],DATI!$M:$M)*SUMIF(DATI!$B:$B,Tabella24[[#This Row],[Cartella2]],DATI!$L:$L),"")</f>
        <v/>
      </c>
      <c r="N511" s="6" t="str">
        <f>+IF(COUNTIF($C$17:C511,Tabella24[[#This Row],[Cartella2]])=1,"X","")</f>
        <v/>
      </c>
      <c r="O511" s="14" t="str">
        <f>+IFERROR(+Tabella24[[#This Row],[IMPORTO VERSATO]]/SUMIF(DATI!$B:$B,Tabella24[[#This Row],[Cartella2]],DATI!$M:$M)*SUMIF(DATI!$B:$B,Tabella24[[#This Row],[Cartella2]],DATI!$K:$K),"")</f>
        <v/>
      </c>
    </row>
    <row r="512" spans="2:15" x14ac:dyDescent="0.45">
      <c r="B512" s="27"/>
      <c r="C512" s="140" t="e">
        <f>+IF(Tabella24[[#This Row],[INS CARTELLA]]="",C511,+VLOOKUP(Tabella24[[#This Row],[INS CARTELLA]],Tabella1[[NUMERO CARTELLA]:[IMPOSTE]],1,0))</f>
        <v>#N/A</v>
      </c>
      <c r="D512" s="1"/>
      <c r="E512" s="15"/>
      <c r="F512" s="16"/>
      <c r="G512" s="14" t="str">
        <f>+IFERROR(+Tabella24[[#This Row],[IMPORTO VERSATO]]/SUMIF(DATI!B:B,Tabella24[[#This Row],[Cartella2]],DATI!M:M)*SUMIF(DATI!B:B,Tabella24[[#This Row],[Cartella2]],DATI!E:E),"")</f>
        <v/>
      </c>
      <c r="H512" s="14" t="str">
        <f>+IFERROR(+Tabella24[[#This Row],[IMPORTO VERSATO]]/SUMIF(DATI!$B:$B,Tabella24[[#This Row],[Cartella2]],DATI!$M:$M)*SUMIF(DATI!$B:$B,Tabella24[[#This Row],[Cartella2]],DATI!$F:$F),"")</f>
        <v/>
      </c>
      <c r="I512" s="19" t="str">
        <f>+IFERROR(+Tabella24[[#This Row],[IMPORTO VERSATO]]/SUMIF(DATI!$B:$B,Tabella24[[#This Row],[Cartella2]],DATI!$M:$M)*SUMIF(DATI!$B:$B,Tabella24[[#This Row],[Cartella2]],DATI!$G:$G),"")</f>
        <v/>
      </c>
      <c r="J512" s="19" t="str">
        <f>+IFERROR(+Tabella24[[#This Row],[IMPORTO VERSATO]]/SUMIF(DATI!$B:$B,Tabella24[[#This Row],[Cartella2]],DATI!$M:$M)*SUMIF(DATI!$B:$B,Tabella24[[#This Row],[Cartella2]],DATI!$H:$H),"")</f>
        <v/>
      </c>
      <c r="K512" s="19" t="str">
        <f>+IFERROR(+Tabella24[[#This Row],[IMPORTO VERSATO]]/SUMIF(DATI!$B:$B,Tabella24[[#This Row],[Cartella2]],DATI!$M:$M)*SUMIF(DATI!$B:$B,Tabella24[[#This Row],[Cartella2]],DATI!$I:$I),"")</f>
        <v/>
      </c>
      <c r="L512" s="19" t="str">
        <f>+IFERROR(+Tabella24[[#This Row],[IMPORTO VERSATO]]/SUMIF(DATI!$B:$B,Tabella24[[#This Row],[Cartella2]],DATI!$M:$M)*SUMIF(DATI!$B:$B,Tabella24[[#This Row],[Cartella2]],DATI!$J:$J),"")</f>
        <v/>
      </c>
      <c r="M512" s="14" t="str">
        <f>+IFERROR(+Tabella24[[#This Row],[IMPORTO VERSATO]]/SUMIF(DATI!$B:$B,Tabella24[[#This Row],[Cartella2]],DATI!$M:$M)*SUMIF(DATI!$B:$B,Tabella24[[#This Row],[Cartella2]],DATI!$L:$L),"")</f>
        <v/>
      </c>
      <c r="N512" s="6" t="str">
        <f>+IF(COUNTIF($C$17:C512,Tabella24[[#This Row],[Cartella2]])=1,"X","")</f>
        <v/>
      </c>
      <c r="O512" s="14" t="str">
        <f>+IFERROR(+Tabella24[[#This Row],[IMPORTO VERSATO]]/SUMIF(DATI!$B:$B,Tabella24[[#This Row],[Cartella2]],DATI!$M:$M)*SUMIF(DATI!$B:$B,Tabella24[[#This Row],[Cartella2]],DATI!$K:$K),"")</f>
        <v/>
      </c>
    </row>
    <row r="513" spans="2:15" x14ac:dyDescent="0.45">
      <c r="B513" s="27"/>
      <c r="C513" s="140" t="e">
        <f>+IF(Tabella24[[#This Row],[INS CARTELLA]]="",C512,+VLOOKUP(Tabella24[[#This Row],[INS CARTELLA]],Tabella1[[NUMERO CARTELLA]:[IMPOSTE]],1,0))</f>
        <v>#N/A</v>
      </c>
      <c r="D513" s="1"/>
      <c r="E513" s="15"/>
      <c r="F513" s="16"/>
      <c r="G513" s="14" t="str">
        <f>+IFERROR(+Tabella24[[#This Row],[IMPORTO VERSATO]]/SUMIF(DATI!B:B,Tabella24[[#This Row],[Cartella2]],DATI!M:M)*SUMIF(DATI!B:B,Tabella24[[#This Row],[Cartella2]],DATI!E:E),"")</f>
        <v/>
      </c>
      <c r="H513" s="14" t="str">
        <f>+IFERROR(+Tabella24[[#This Row],[IMPORTO VERSATO]]/SUMIF(DATI!$B:$B,Tabella24[[#This Row],[Cartella2]],DATI!$M:$M)*SUMIF(DATI!$B:$B,Tabella24[[#This Row],[Cartella2]],DATI!$F:$F),"")</f>
        <v/>
      </c>
      <c r="I513" s="19" t="str">
        <f>+IFERROR(+Tabella24[[#This Row],[IMPORTO VERSATO]]/SUMIF(DATI!$B:$B,Tabella24[[#This Row],[Cartella2]],DATI!$M:$M)*SUMIF(DATI!$B:$B,Tabella24[[#This Row],[Cartella2]],DATI!$G:$G),"")</f>
        <v/>
      </c>
      <c r="J513" s="19" t="str">
        <f>+IFERROR(+Tabella24[[#This Row],[IMPORTO VERSATO]]/SUMIF(DATI!$B:$B,Tabella24[[#This Row],[Cartella2]],DATI!$M:$M)*SUMIF(DATI!$B:$B,Tabella24[[#This Row],[Cartella2]],DATI!$H:$H),"")</f>
        <v/>
      </c>
      <c r="K513" s="19" t="str">
        <f>+IFERROR(+Tabella24[[#This Row],[IMPORTO VERSATO]]/SUMIF(DATI!$B:$B,Tabella24[[#This Row],[Cartella2]],DATI!$M:$M)*SUMIF(DATI!$B:$B,Tabella24[[#This Row],[Cartella2]],DATI!$I:$I),"")</f>
        <v/>
      </c>
      <c r="L513" s="19" t="str">
        <f>+IFERROR(+Tabella24[[#This Row],[IMPORTO VERSATO]]/SUMIF(DATI!$B:$B,Tabella24[[#This Row],[Cartella2]],DATI!$M:$M)*SUMIF(DATI!$B:$B,Tabella24[[#This Row],[Cartella2]],DATI!$J:$J),"")</f>
        <v/>
      </c>
      <c r="M513" s="14" t="str">
        <f>+IFERROR(+Tabella24[[#This Row],[IMPORTO VERSATO]]/SUMIF(DATI!$B:$B,Tabella24[[#This Row],[Cartella2]],DATI!$M:$M)*SUMIF(DATI!$B:$B,Tabella24[[#This Row],[Cartella2]],DATI!$L:$L),"")</f>
        <v/>
      </c>
      <c r="N513" s="6" t="str">
        <f>+IF(COUNTIF($C$17:C513,Tabella24[[#This Row],[Cartella2]])=1,"X","")</f>
        <v/>
      </c>
      <c r="O513" s="14" t="str">
        <f>+IFERROR(+Tabella24[[#This Row],[IMPORTO VERSATO]]/SUMIF(DATI!$B:$B,Tabella24[[#This Row],[Cartella2]],DATI!$M:$M)*SUMIF(DATI!$B:$B,Tabella24[[#This Row],[Cartella2]],DATI!$K:$K),"")</f>
        <v/>
      </c>
    </row>
    <row r="514" spans="2:15" x14ac:dyDescent="0.45">
      <c r="B514" s="27"/>
      <c r="C514" s="140" t="e">
        <f>+IF(Tabella24[[#This Row],[INS CARTELLA]]="",C513,+VLOOKUP(Tabella24[[#This Row],[INS CARTELLA]],Tabella1[[NUMERO CARTELLA]:[IMPOSTE]],1,0))</f>
        <v>#N/A</v>
      </c>
      <c r="D514" s="1"/>
      <c r="E514" s="15"/>
      <c r="F514" s="16"/>
      <c r="G514" s="14" t="str">
        <f>+IFERROR(+Tabella24[[#This Row],[IMPORTO VERSATO]]/SUMIF(DATI!B:B,Tabella24[[#This Row],[Cartella2]],DATI!M:M)*SUMIF(DATI!B:B,Tabella24[[#This Row],[Cartella2]],DATI!E:E),"")</f>
        <v/>
      </c>
      <c r="H514" s="14" t="str">
        <f>+IFERROR(+Tabella24[[#This Row],[IMPORTO VERSATO]]/SUMIF(DATI!$B:$B,Tabella24[[#This Row],[Cartella2]],DATI!$M:$M)*SUMIF(DATI!$B:$B,Tabella24[[#This Row],[Cartella2]],DATI!$F:$F),"")</f>
        <v/>
      </c>
      <c r="I514" s="19" t="str">
        <f>+IFERROR(+Tabella24[[#This Row],[IMPORTO VERSATO]]/SUMIF(DATI!$B:$B,Tabella24[[#This Row],[Cartella2]],DATI!$M:$M)*SUMIF(DATI!$B:$B,Tabella24[[#This Row],[Cartella2]],DATI!$G:$G),"")</f>
        <v/>
      </c>
      <c r="J514" s="19" t="str">
        <f>+IFERROR(+Tabella24[[#This Row],[IMPORTO VERSATO]]/SUMIF(DATI!$B:$B,Tabella24[[#This Row],[Cartella2]],DATI!$M:$M)*SUMIF(DATI!$B:$B,Tabella24[[#This Row],[Cartella2]],DATI!$H:$H),"")</f>
        <v/>
      </c>
      <c r="K514" s="19" t="str">
        <f>+IFERROR(+Tabella24[[#This Row],[IMPORTO VERSATO]]/SUMIF(DATI!$B:$B,Tabella24[[#This Row],[Cartella2]],DATI!$M:$M)*SUMIF(DATI!$B:$B,Tabella24[[#This Row],[Cartella2]],DATI!$I:$I),"")</f>
        <v/>
      </c>
      <c r="L514" s="19" t="str">
        <f>+IFERROR(+Tabella24[[#This Row],[IMPORTO VERSATO]]/SUMIF(DATI!$B:$B,Tabella24[[#This Row],[Cartella2]],DATI!$M:$M)*SUMIF(DATI!$B:$B,Tabella24[[#This Row],[Cartella2]],DATI!$J:$J),"")</f>
        <v/>
      </c>
      <c r="M514" s="14" t="str">
        <f>+IFERROR(+Tabella24[[#This Row],[IMPORTO VERSATO]]/SUMIF(DATI!$B:$B,Tabella24[[#This Row],[Cartella2]],DATI!$M:$M)*SUMIF(DATI!$B:$B,Tabella24[[#This Row],[Cartella2]],DATI!$L:$L),"")</f>
        <v/>
      </c>
      <c r="N514" s="6" t="str">
        <f>+IF(COUNTIF($C$17:C514,Tabella24[[#This Row],[Cartella2]])=1,"X","")</f>
        <v/>
      </c>
      <c r="O514" s="14" t="str">
        <f>+IFERROR(+Tabella24[[#This Row],[IMPORTO VERSATO]]/SUMIF(DATI!$B:$B,Tabella24[[#This Row],[Cartella2]],DATI!$M:$M)*SUMIF(DATI!$B:$B,Tabella24[[#This Row],[Cartella2]],DATI!$K:$K),"")</f>
        <v/>
      </c>
    </row>
    <row r="515" spans="2:15" x14ac:dyDescent="0.45">
      <c r="B515" s="27"/>
      <c r="C515" s="140" t="e">
        <f>+IF(Tabella24[[#This Row],[INS CARTELLA]]="",C514,+VLOOKUP(Tabella24[[#This Row],[INS CARTELLA]],Tabella1[[NUMERO CARTELLA]:[IMPOSTE]],1,0))</f>
        <v>#N/A</v>
      </c>
      <c r="D515" s="1"/>
      <c r="E515" s="15"/>
      <c r="F515" s="16"/>
      <c r="G515" s="14" t="str">
        <f>+IFERROR(+Tabella24[[#This Row],[IMPORTO VERSATO]]/SUMIF(DATI!B:B,Tabella24[[#This Row],[Cartella2]],DATI!M:M)*SUMIF(DATI!B:B,Tabella24[[#This Row],[Cartella2]],DATI!E:E),"")</f>
        <v/>
      </c>
      <c r="H515" s="14" t="str">
        <f>+IFERROR(+Tabella24[[#This Row],[IMPORTO VERSATO]]/SUMIF(DATI!$B:$B,Tabella24[[#This Row],[Cartella2]],DATI!$M:$M)*SUMIF(DATI!$B:$B,Tabella24[[#This Row],[Cartella2]],DATI!$F:$F),"")</f>
        <v/>
      </c>
      <c r="I515" s="19" t="str">
        <f>+IFERROR(+Tabella24[[#This Row],[IMPORTO VERSATO]]/SUMIF(DATI!$B:$B,Tabella24[[#This Row],[Cartella2]],DATI!$M:$M)*SUMIF(DATI!$B:$B,Tabella24[[#This Row],[Cartella2]],DATI!$G:$G),"")</f>
        <v/>
      </c>
      <c r="J515" s="19" t="str">
        <f>+IFERROR(+Tabella24[[#This Row],[IMPORTO VERSATO]]/SUMIF(DATI!$B:$B,Tabella24[[#This Row],[Cartella2]],DATI!$M:$M)*SUMIF(DATI!$B:$B,Tabella24[[#This Row],[Cartella2]],DATI!$H:$H),"")</f>
        <v/>
      </c>
      <c r="K515" s="19" t="str">
        <f>+IFERROR(+Tabella24[[#This Row],[IMPORTO VERSATO]]/SUMIF(DATI!$B:$B,Tabella24[[#This Row],[Cartella2]],DATI!$M:$M)*SUMIF(DATI!$B:$B,Tabella24[[#This Row],[Cartella2]],DATI!$I:$I),"")</f>
        <v/>
      </c>
      <c r="L515" s="19" t="str">
        <f>+IFERROR(+Tabella24[[#This Row],[IMPORTO VERSATO]]/SUMIF(DATI!$B:$B,Tabella24[[#This Row],[Cartella2]],DATI!$M:$M)*SUMIF(DATI!$B:$B,Tabella24[[#This Row],[Cartella2]],DATI!$J:$J),"")</f>
        <v/>
      </c>
      <c r="M515" s="14" t="str">
        <f>+IFERROR(+Tabella24[[#This Row],[IMPORTO VERSATO]]/SUMIF(DATI!$B:$B,Tabella24[[#This Row],[Cartella2]],DATI!$M:$M)*SUMIF(DATI!$B:$B,Tabella24[[#This Row],[Cartella2]],DATI!$L:$L),"")</f>
        <v/>
      </c>
      <c r="N515" s="6" t="str">
        <f>+IF(COUNTIF($C$17:C515,Tabella24[[#This Row],[Cartella2]])=1,"X","")</f>
        <v/>
      </c>
      <c r="O515" s="14" t="str">
        <f>+IFERROR(+Tabella24[[#This Row],[IMPORTO VERSATO]]/SUMIF(DATI!$B:$B,Tabella24[[#This Row],[Cartella2]],DATI!$M:$M)*SUMIF(DATI!$B:$B,Tabella24[[#This Row],[Cartella2]],DATI!$K:$K),"")</f>
        <v/>
      </c>
    </row>
    <row r="516" spans="2:15" x14ac:dyDescent="0.45">
      <c r="B516" s="27"/>
      <c r="C516" s="140" t="e">
        <f>+IF(Tabella24[[#This Row],[INS CARTELLA]]="",C515,+VLOOKUP(Tabella24[[#This Row],[INS CARTELLA]],Tabella1[[NUMERO CARTELLA]:[IMPOSTE]],1,0))</f>
        <v>#N/A</v>
      </c>
      <c r="D516" s="1"/>
      <c r="E516" s="15"/>
      <c r="F516" s="16"/>
      <c r="G516" s="14" t="str">
        <f>+IFERROR(+Tabella24[[#This Row],[IMPORTO VERSATO]]/SUMIF(DATI!B:B,Tabella24[[#This Row],[Cartella2]],DATI!M:M)*SUMIF(DATI!B:B,Tabella24[[#This Row],[Cartella2]],DATI!E:E),"")</f>
        <v/>
      </c>
      <c r="H516" s="14" t="str">
        <f>+IFERROR(+Tabella24[[#This Row],[IMPORTO VERSATO]]/SUMIF(DATI!$B:$B,Tabella24[[#This Row],[Cartella2]],DATI!$M:$M)*SUMIF(DATI!$B:$B,Tabella24[[#This Row],[Cartella2]],DATI!$F:$F),"")</f>
        <v/>
      </c>
      <c r="I516" s="19" t="str">
        <f>+IFERROR(+Tabella24[[#This Row],[IMPORTO VERSATO]]/SUMIF(DATI!$B:$B,Tabella24[[#This Row],[Cartella2]],DATI!$M:$M)*SUMIF(DATI!$B:$B,Tabella24[[#This Row],[Cartella2]],DATI!$G:$G),"")</f>
        <v/>
      </c>
      <c r="J516" s="19" t="str">
        <f>+IFERROR(+Tabella24[[#This Row],[IMPORTO VERSATO]]/SUMIF(DATI!$B:$B,Tabella24[[#This Row],[Cartella2]],DATI!$M:$M)*SUMIF(DATI!$B:$B,Tabella24[[#This Row],[Cartella2]],DATI!$H:$H),"")</f>
        <v/>
      </c>
      <c r="K516" s="19" t="str">
        <f>+IFERROR(+Tabella24[[#This Row],[IMPORTO VERSATO]]/SUMIF(DATI!$B:$B,Tabella24[[#This Row],[Cartella2]],DATI!$M:$M)*SUMIF(DATI!$B:$B,Tabella24[[#This Row],[Cartella2]],DATI!$I:$I),"")</f>
        <v/>
      </c>
      <c r="L516" s="19" t="str">
        <f>+IFERROR(+Tabella24[[#This Row],[IMPORTO VERSATO]]/SUMIF(DATI!$B:$B,Tabella24[[#This Row],[Cartella2]],DATI!$M:$M)*SUMIF(DATI!$B:$B,Tabella24[[#This Row],[Cartella2]],DATI!$J:$J),"")</f>
        <v/>
      </c>
      <c r="M516" s="14" t="str">
        <f>+IFERROR(+Tabella24[[#This Row],[IMPORTO VERSATO]]/SUMIF(DATI!$B:$B,Tabella24[[#This Row],[Cartella2]],DATI!$M:$M)*SUMIF(DATI!$B:$B,Tabella24[[#This Row],[Cartella2]],DATI!$L:$L),"")</f>
        <v/>
      </c>
      <c r="N516" s="6" t="str">
        <f>+IF(COUNTIF($C$17:C516,Tabella24[[#This Row],[Cartella2]])=1,"X","")</f>
        <v/>
      </c>
      <c r="O516" s="14" t="str">
        <f>+IFERROR(+Tabella24[[#This Row],[IMPORTO VERSATO]]/SUMIF(DATI!$B:$B,Tabella24[[#This Row],[Cartella2]],DATI!$M:$M)*SUMIF(DATI!$B:$B,Tabella24[[#This Row],[Cartella2]],DATI!$K:$K),"")</f>
        <v/>
      </c>
    </row>
    <row r="517" spans="2:15" x14ac:dyDescent="0.45">
      <c r="B517" s="27"/>
      <c r="C517" s="140" t="e">
        <f>+IF(Tabella24[[#This Row],[INS CARTELLA]]="",C516,+VLOOKUP(Tabella24[[#This Row],[INS CARTELLA]],Tabella1[[NUMERO CARTELLA]:[IMPOSTE]],1,0))</f>
        <v>#N/A</v>
      </c>
      <c r="D517" s="1"/>
      <c r="E517" s="15"/>
      <c r="F517" s="16"/>
      <c r="G517" s="14" t="str">
        <f>+IFERROR(+Tabella24[[#This Row],[IMPORTO VERSATO]]/SUMIF(DATI!B:B,Tabella24[[#This Row],[Cartella2]],DATI!M:M)*SUMIF(DATI!B:B,Tabella24[[#This Row],[Cartella2]],DATI!E:E),"")</f>
        <v/>
      </c>
      <c r="H517" s="14" t="str">
        <f>+IFERROR(+Tabella24[[#This Row],[IMPORTO VERSATO]]/SUMIF(DATI!$B:$B,Tabella24[[#This Row],[Cartella2]],DATI!$M:$M)*SUMIF(DATI!$B:$B,Tabella24[[#This Row],[Cartella2]],DATI!$F:$F),"")</f>
        <v/>
      </c>
      <c r="I517" s="19" t="str">
        <f>+IFERROR(+Tabella24[[#This Row],[IMPORTO VERSATO]]/SUMIF(DATI!$B:$B,Tabella24[[#This Row],[Cartella2]],DATI!$M:$M)*SUMIF(DATI!$B:$B,Tabella24[[#This Row],[Cartella2]],DATI!$G:$G),"")</f>
        <v/>
      </c>
      <c r="J517" s="19" t="str">
        <f>+IFERROR(+Tabella24[[#This Row],[IMPORTO VERSATO]]/SUMIF(DATI!$B:$B,Tabella24[[#This Row],[Cartella2]],DATI!$M:$M)*SUMIF(DATI!$B:$B,Tabella24[[#This Row],[Cartella2]],DATI!$H:$H),"")</f>
        <v/>
      </c>
      <c r="K517" s="19" t="str">
        <f>+IFERROR(+Tabella24[[#This Row],[IMPORTO VERSATO]]/SUMIF(DATI!$B:$B,Tabella24[[#This Row],[Cartella2]],DATI!$M:$M)*SUMIF(DATI!$B:$B,Tabella24[[#This Row],[Cartella2]],DATI!$I:$I),"")</f>
        <v/>
      </c>
      <c r="L517" s="19" t="str">
        <f>+IFERROR(+Tabella24[[#This Row],[IMPORTO VERSATO]]/SUMIF(DATI!$B:$B,Tabella24[[#This Row],[Cartella2]],DATI!$M:$M)*SUMIF(DATI!$B:$B,Tabella24[[#This Row],[Cartella2]],DATI!$J:$J),"")</f>
        <v/>
      </c>
      <c r="M517" s="14" t="str">
        <f>+IFERROR(+Tabella24[[#This Row],[IMPORTO VERSATO]]/SUMIF(DATI!$B:$B,Tabella24[[#This Row],[Cartella2]],DATI!$M:$M)*SUMIF(DATI!$B:$B,Tabella24[[#This Row],[Cartella2]],DATI!$L:$L),"")</f>
        <v/>
      </c>
      <c r="N517" s="6" t="str">
        <f>+IF(COUNTIF($C$17:C517,Tabella24[[#This Row],[Cartella2]])=1,"X","")</f>
        <v/>
      </c>
      <c r="O517" s="14" t="str">
        <f>+IFERROR(+Tabella24[[#This Row],[IMPORTO VERSATO]]/SUMIF(DATI!$B:$B,Tabella24[[#This Row],[Cartella2]],DATI!$M:$M)*SUMIF(DATI!$B:$B,Tabella24[[#This Row],[Cartella2]],DATI!$K:$K),"")</f>
        <v/>
      </c>
    </row>
    <row r="518" spans="2:15" x14ac:dyDescent="0.45">
      <c r="B518" s="27"/>
      <c r="C518" s="140" t="e">
        <f>+IF(Tabella24[[#This Row],[INS CARTELLA]]="",C517,+VLOOKUP(Tabella24[[#This Row],[INS CARTELLA]],Tabella1[[NUMERO CARTELLA]:[IMPOSTE]],1,0))</f>
        <v>#N/A</v>
      </c>
      <c r="D518" s="1"/>
      <c r="E518" s="15"/>
      <c r="F518" s="16"/>
      <c r="G518" s="14" t="str">
        <f>+IFERROR(+Tabella24[[#This Row],[IMPORTO VERSATO]]/SUMIF(DATI!B:B,Tabella24[[#This Row],[Cartella2]],DATI!M:M)*SUMIF(DATI!B:B,Tabella24[[#This Row],[Cartella2]],DATI!E:E),"")</f>
        <v/>
      </c>
      <c r="H518" s="14" t="str">
        <f>+IFERROR(+Tabella24[[#This Row],[IMPORTO VERSATO]]/SUMIF(DATI!$B:$B,Tabella24[[#This Row],[Cartella2]],DATI!$M:$M)*SUMIF(DATI!$B:$B,Tabella24[[#This Row],[Cartella2]],DATI!$F:$F),"")</f>
        <v/>
      </c>
      <c r="I518" s="19" t="str">
        <f>+IFERROR(+Tabella24[[#This Row],[IMPORTO VERSATO]]/SUMIF(DATI!$B:$B,Tabella24[[#This Row],[Cartella2]],DATI!$M:$M)*SUMIF(DATI!$B:$B,Tabella24[[#This Row],[Cartella2]],DATI!$G:$G),"")</f>
        <v/>
      </c>
      <c r="J518" s="19" t="str">
        <f>+IFERROR(+Tabella24[[#This Row],[IMPORTO VERSATO]]/SUMIF(DATI!$B:$B,Tabella24[[#This Row],[Cartella2]],DATI!$M:$M)*SUMIF(DATI!$B:$B,Tabella24[[#This Row],[Cartella2]],DATI!$H:$H),"")</f>
        <v/>
      </c>
      <c r="K518" s="19" t="str">
        <f>+IFERROR(+Tabella24[[#This Row],[IMPORTO VERSATO]]/SUMIF(DATI!$B:$B,Tabella24[[#This Row],[Cartella2]],DATI!$M:$M)*SUMIF(DATI!$B:$B,Tabella24[[#This Row],[Cartella2]],DATI!$I:$I),"")</f>
        <v/>
      </c>
      <c r="L518" s="19" t="str">
        <f>+IFERROR(+Tabella24[[#This Row],[IMPORTO VERSATO]]/SUMIF(DATI!$B:$B,Tabella24[[#This Row],[Cartella2]],DATI!$M:$M)*SUMIF(DATI!$B:$B,Tabella24[[#This Row],[Cartella2]],DATI!$J:$J),"")</f>
        <v/>
      </c>
      <c r="M518" s="14" t="str">
        <f>+IFERROR(+Tabella24[[#This Row],[IMPORTO VERSATO]]/SUMIF(DATI!$B:$B,Tabella24[[#This Row],[Cartella2]],DATI!$M:$M)*SUMIF(DATI!$B:$B,Tabella24[[#This Row],[Cartella2]],DATI!$L:$L),"")</f>
        <v/>
      </c>
      <c r="N518" s="6" t="str">
        <f>+IF(COUNTIF($C$17:C518,Tabella24[[#This Row],[Cartella2]])=1,"X","")</f>
        <v/>
      </c>
      <c r="O518" s="14" t="str">
        <f>+IFERROR(+Tabella24[[#This Row],[IMPORTO VERSATO]]/SUMIF(DATI!$B:$B,Tabella24[[#This Row],[Cartella2]],DATI!$M:$M)*SUMIF(DATI!$B:$B,Tabella24[[#This Row],[Cartella2]],DATI!$K:$K),"")</f>
        <v/>
      </c>
    </row>
    <row r="519" spans="2:15" x14ac:dyDescent="0.45">
      <c r="B519" s="27"/>
      <c r="C519" s="140" t="e">
        <f>+IF(Tabella24[[#This Row],[INS CARTELLA]]="",C518,+VLOOKUP(Tabella24[[#This Row],[INS CARTELLA]],Tabella1[[NUMERO CARTELLA]:[IMPOSTE]],1,0))</f>
        <v>#N/A</v>
      </c>
      <c r="D519" s="1"/>
      <c r="E519" s="15"/>
      <c r="F519" s="16"/>
      <c r="G519" s="14" t="str">
        <f>+IFERROR(+Tabella24[[#This Row],[IMPORTO VERSATO]]/SUMIF(DATI!B:B,Tabella24[[#This Row],[Cartella2]],DATI!M:M)*SUMIF(DATI!B:B,Tabella24[[#This Row],[Cartella2]],DATI!E:E),"")</f>
        <v/>
      </c>
      <c r="H519" s="14" t="str">
        <f>+IFERROR(+Tabella24[[#This Row],[IMPORTO VERSATO]]/SUMIF(DATI!$B:$B,Tabella24[[#This Row],[Cartella2]],DATI!$M:$M)*SUMIF(DATI!$B:$B,Tabella24[[#This Row],[Cartella2]],DATI!$F:$F),"")</f>
        <v/>
      </c>
      <c r="I519" s="19" t="str">
        <f>+IFERROR(+Tabella24[[#This Row],[IMPORTO VERSATO]]/SUMIF(DATI!$B:$B,Tabella24[[#This Row],[Cartella2]],DATI!$M:$M)*SUMIF(DATI!$B:$B,Tabella24[[#This Row],[Cartella2]],DATI!$G:$G),"")</f>
        <v/>
      </c>
      <c r="J519" s="19" t="str">
        <f>+IFERROR(+Tabella24[[#This Row],[IMPORTO VERSATO]]/SUMIF(DATI!$B:$B,Tabella24[[#This Row],[Cartella2]],DATI!$M:$M)*SUMIF(DATI!$B:$B,Tabella24[[#This Row],[Cartella2]],DATI!$H:$H),"")</f>
        <v/>
      </c>
      <c r="K519" s="19" t="str">
        <f>+IFERROR(+Tabella24[[#This Row],[IMPORTO VERSATO]]/SUMIF(DATI!$B:$B,Tabella24[[#This Row],[Cartella2]],DATI!$M:$M)*SUMIF(DATI!$B:$B,Tabella24[[#This Row],[Cartella2]],DATI!$I:$I),"")</f>
        <v/>
      </c>
      <c r="L519" s="19" t="str">
        <f>+IFERROR(+Tabella24[[#This Row],[IMPORTO VERSATO]]/SUMIF(DATI!$B:$B,Tabella24[[#This Row],[Cartella2]],DATI!$M:$M)*SUMIF(DATI!$B:$B,Tabella24[[#This Row],[Cartella2]],DATI!$J:$J),"")</f>
        <v/>
      </c>
      <c r="M519" s="14" t="str">
        <f>+IFERROR(+Tabella24[[#This Row],[IMPORTO VERSATO]]/SUMIF(DATI!$B:$B,Tabella24[[#This Row],[Cartella2]],DATI!$M:$M)*SUMIF(DATI!$B:$B,Tabella24[[#This Row],[Cartella2]],DATI!$L:$L),"")</f>
        <v/>
      </c>
      <c r="N519" s="6" t="str">
        <f>+IF(COUNTIF($C$17:C519,Tabella24[[#This Row],[Cartella2]])=1,"X","")</f>
        <v/>
      </c>
      <c r="O519" s="14" t="str">
        <f>+IFERROR(+Tabella24[[#This Row],[IMPORTO VERSATO]]/SUMIF(DATI!$B:$B,Tabella24[[#This Row],[Cartella2]],DATI!$M:$M)*SUMIF(DATI!$B:$B,Tabella24[[#This Row],[Cartella2]],DATI!$K:$K),"")</f>
        <v/>
      </c>
    </row>
    <row r="520" spans="2:15" x14ac:dyDescent="0.45">
      <c r="B520" s="27"/>
      <c r="C520" s="140" t="e">
        <f>+IF(Tabella24[[#This Row],[INS CARTELLA]]="",C519,+VLOOKUP(Tabella24[[#This Row],[INS CARTELLA]],Tabella1[[NUMERO CARTELLA]:[IMPOSTE]],1,0))</f>
        <v>#N/A</v>
      </c>
      <c r="D520" s="1"/>
      <c r="E520" s="15"/>
      <c r="F520" s="16"/>
      <c r="G520" s="14" t="str">
        <f>+IFERROR(+Tabella24[[#This Row],[IMPORTO VERSATO]]/SUMIF(DATI!B:B,Tabella24[[#This Row],[Cartella2]],DATI!M:M)*SUMIF(DATI!B:B,Tabella24[[#This Row],[Cartella2]],DATI!E:E),"")</f>
        <v/>
      </c>
      <c r="H520" s="14" t="str">
        <f>+IFERROR(+Tabella24[[#This Row],[IMPORTO VERSATO]]/SUMIF(DATI!$B:$B,Tabella24[[#This Row],[Cartella2]],DATI!$M:$M)*SUMIF(DATI!$B:$B,Tabella24[[#This Row],[Cartella2]],DATI!$F:$F),"")</f>
        <v/>
      </c>
      <c r="I520" s="19" t="str">
        <f>+IFERROR(+Tabella24[[#This Row],[IMPORTO VERSATO]]/SUMIF(DATI!$B:$B,Tabella24[[#This Row],[Cartella2]],DATI!$M:$M)*SUMIF(DATI!$B:$B,Tabella24[[#This Row],[Cartella2]],DATI!$G:$G),"")</f>
        <v/>
      </c>
      <c r="J520" s="19" t="str">
        <f>+IFERROR(+Tabella24[[#This Row],[IMPORTO VERSATO]]/SUMIF(DATI!$B:$B,Tabella24[[#This Row],[Cartella2]],DATI!$M:$M)*SUMIF(DATI!$B:$B,Tabella24[[#This Row],[Cartella2]],DATI!$H:$H),"")</f>
        <v/>
      </c>
      <c r="K520" s="19" t="str">
        <f>+IFERROR(+Tabella24[[#This Row],[IMPORTO VERSATO]]/SUMIF(DATI!$B:$B,Tabella24[[#This Row],[Cartella2]],DATI!$M:$M)*SUMIF(DATI!$B:$B,Tabella24[[#This Row],[Cartella2]],DATI!$I:$I),"")</f>
        <v/>
      </c>
      <c r="L520" s="19" t="str">
        <f>+IFERROR(+Tabella24[[#This Row],[IMPORTO VERSATO]]/SUMIF(DATI!$B:$B,Tabella24[[#This Row],[Cartella2]],DATI!$M:$M)*SUMIF(DATI!$B:$B,Tabella24[[#This Row],[Cartella2]],DATI!$J:$J),"")</f>
        <v/>
      </c>
      <c r="M520" s="14" t="str">
        <f>+IFERROR(+Tabella24[[#This Row],[IMPORTO VERSATO]]/SUMIF(DATI!$B:$B,Tabella24[[#This Row],[Cartella2]],DATI!$M:$M)*SUMIF(DATI!$B:$B,Tabella24[[#This Row],[Cartella2]],DATI!$L:$L),"")</f>
        <v/>
      </c>
      <c r="N520" s="6" t="str">
        <f>+IF(COUNTIF($C$17:C520,Tabella24[[#This Row],[Cartella2]])=1,"X","")</f>
        <v/>
      </c>
      <c r="O520" s="14" t="str">
        <f>+IFERROR(+Tabella24[[#This Row],[IMPORTO VERSATO]]/SUMIF(DATI!$B:$B,Tabella24[[#This Row],[Cartella2]],DATI!$M:$M)*SUMIF(DATI!$B:$B,Tabella24[[#This Row],[Cartella2]],DATI!$K:$K),"")</f>
        <v/>
      </c>
    </row>
    <row r="521" spans="2:15" x14ac:dyDescent="0.45">
      <c r="B521" s="27"/>
      <c r="C521" s="140" t="e">
        <f>+IF(Tabella24[[#This Row],[INS CARTELLA]]="",C520,+VLOOKUP(Tabella24[[#This Row],[INS CARTELLA]],Tabella1[[NUMERO CARTELLA]:[IMPOSTE]],1,0))</f>
        <v>#N/A</v>
      </c>
      <c r="D521" s="1"/>
      <c r="E521" s="15"/>
      <c r="F521" s="16"/>
      <c r="G521" s="14" t="str">
        <f>+IFERROR(+Tabella24[[#This Row],[IMPORTO VERSATO]]/SUMIF(DATI!B:B,Tabella24[[#This Row],[Cartella2]],DATI!M:M)*SUMIF(DATI!B:B,Tabella24[[#This Row],[Cartella2]],DATI!E:E),"")</f>
        <v/>
      </c>
      <c r="H521" s="14" t="str">
        <f>+IFERROR(+Tabella24[[#This Row],[IMPORTO VERSATO]]/SUMIF(DATI!$B:$B,Tabella24[[#This Row],[Cartella2]],DATI!$M:$M)*SUMIF(DATI!$B:$B,Tabella24[[#This Row],[Cartella2]],DATI!$F:$F),"")</f>
        <v/>
      </c>
      <c r="I521" s="19" t="str">
        <f>+IFERROR(+Tabella24[[#This Row],[IMPORTO VERSATO]]/SUMIF(DATI!$B:$B,Tabella24[[#This Row],[Cartella2]],DATI!$M:$M)*SUMIF(DATI!$B:$B,Tabella24[[#This Row],[Cartella2]],DATI!$G:$G),"")</f>
        <v/>
      </c>
      <c r="J521" s="19" t="str">
        <f>+IFERROR(+Tabella24[[#This Row],[IMPORTO VERSATO]]/SUMIF(DATI!$B:$B,Tabella24[[#This Row],[Cartella2]],DATI!$M:$M)*SUMIF(DATI!$B:$B,Tabella24[[#This Row],[Cartella2]],DATI!$H:$H),"")</f>
        <v/>
      </c>
      <c r="K521" s="19" t="str">
        <f>+IFERROR(+Tabella24[[#This Row],[IMPORTO VERSATO]]/SUMIF(DATI!$B:$B,Tabella24[[#This Row],[Cartella2]],DATI!$M:$M)*SUMIF(DATI!$B:$B,Tabella24[[#This Row],[Cartella2]],DATI!$I:$I),"")</f>
        <v/>
      </c>
      <c r="L521" s="19" t="str">
        <f>+IFERROR(+Tabella24[[#This Row],[IMPORTO VERSATO]]/SUMIF(DATI!$B:$B,Tabella24[[#This Row],[Cartella2]],DATI!$M:$M)*SUMIF(DATI!$B:$B,Tabella24[[#This Row],[Cartella2]],DATI!$J:$J),"")</f>
        <v/>
      </c>
      <c r="M521" s="14" t="str">
        <f>+IFERROR(+Tabella24[[#This Row],[IMPORTO VERSATO]]/SUMIF(DATI!$B:$B,Tabella24[[#This Row],[Cartella2]],DATI!$M:$M)*SUMIF(DATI!$B:$B,Tabella24[[#This Row],[Cartella2]],DATI!$L:$L),"")</f>
        <v/>
      </c>
      <c r="N521" s="6" t="str">
        <f>+IF(COUNTIF($C$17:C521,Tabella24[[#This Row],[Cartella2]])=1,"X","")</f>
        <v/>
      </c>
      <c r="O521" s="14" t="str">
        <f>+IFERROR(+Tabella24[[#This Row],[IMPORTO VERSATO]]/SUMIF(DATI!$B:$B,Tabella24[[#This Row],[Cartella2]],DATI!$M:$M)*SUMIF(DATI!$B:$B,Tabella24[[#This Row],[Cartella2]],DATI!$K:$K),"")</f>
        <v/>
      </c>
    </row>
    <row r="522" spans="2:15" x14ac:dyDescent="0.45">
      <c r="B522" s="27"/>
      <c r="C522" s="140" t="e">
        <f>+IF(Tabella24[[#This Row],[INS CARTELLA]]="",C521,+VLOOKUP(Tabella24[[#This Row],[INS CARTELLA]],Tabella1[[NUMERO CARTELLA]:[IMPOSTE]],1,0))</f>
        <v>#N/A</v>
      </c>
      <c r="D522" s="1"/>
      <c r="E522" s="15"/>
      <c r="F522" s="16"/>
      <c r="G522" s="14" t="str">
        <f>+IFERROR(+Tabella24[[#This Row],[IMPORTO VERSATO]]/SUMIF(DATI!B:B,Tabella24[[#This Row],[Cartella2]],DATI!M:M)*SUMIF(DATI!B:B,Tabella24[[#This Row],[Cartella2]],DATI!E:E),"")</f>
        <v/>
      </c>
      <c r="H522" s="14" t="str">
        <f>+IFERROR(+Tabella24[[#This Row],[IMPORTO VERSATO]]/SUMIF(DATI!$B:$B,Tabella24[[#This Row],[Cartella2]],DATI!$M:$M)*SUMIF(DATI!$B:$B,Tabella24[[#This Row],[Cartella2]],DATI!$F:$F),"")</f>
        <v/>
      </c>
      <c r="I522" s="19" t="str">
        <f>+IFERROR(+Tabella24[[#This Row],[IMPORTO VERSATO]]/SUMIF(DATI!$B:$B,Tabella24[[#This Row],[Cartella2]],DATI!$M:$M)*SUMIF(DATI!$B:$B,Tabella24[[#This Row],[Cartella2]],DATI!$G:$G),"")</f>
        <v/>
      </c>
      <c r="J522" s="19" t="str">
        <f>+IFERROR(+Tabella24[[#This Row],[IMPORTO VERSATO]]/SUMIF(DATI!$B:$B,Tabella24[[#This Row],[Cartella2]],DATI!$M:$M)*SUMIF(DATI!$B:$B,Tabella24[[#This Row],[Cartella2]],DATI!$H:$H),"")</f>
        <v/>
      </c>
      <c r="K522" s="19" t="str">
        <f>+IFERROR(+Tabella24[[#This Row],[IMPORTO VERSATO]]/SUMIF(DATI!$B:$B,Tabella24[[#This Row],[Cartella2]],DATI!$M:$M)*SUMIF(DATI!$B:$B,Tabella24[[#This Row],[Cartella2]],DATI!$I:$I),"")</f>
        <v/>
      </c>
      <c r="L522" s="19" t="str">
        <f>+IFERROR(+Tabella24[[#This Row],[IMPORTO VERSATO]]/SUMIF(DATI!$B:$B,Tabella24[[#This Row],[Cartella2]],DATI!$M:$M)*SUMIF(DATI!$B:$B,Tabella24[[#This Row],[Cartella2]],DATI!$J:$J),"")</f>
        <v/>
      </c>
      <c r="M522" s="14" t="str">
        <f>+IFERROR(+Tabella24[[#This Row],[IMPORTO VERSATO]]/SUMIF(DATI!$B:$B,Tabella24[[#This Row],[Cartella2]],DATI!$M:$M)*SUMIF(DATI!$B:$B,Tabella24[[#This Row],[Cartella2]],DATI!$L:$L),"")</f>
        <v/>
      </c>
      <c r="N522" s="6" t="str">
        <f>+IF(COUNTIF($C$17:C522,Tabella24[[#This Row],[Cartella2]])=1,"X","")</f>
        <v/>
      </c>
      <c r="O522" s="14" t="str">
        <f>+IFERROR(+Tabella24[[#This Row],[IMPORTO VERSATO]]/SUMIF(DATI!$B:$B,Tabella24[[#This Row],[Cartella2]],DATI!$M:$M)*SUMIF(DATI!$B:$B,Tabella24[[#This Row],[Cartella2]],DATI!$K:$K),"")</f>
        <v/>
      </c>
    </row>
    <row r="523" spans="2:15" x14ac:dyDescent="0.45">
      <c r="B523" s="27"/>
      <c r="C523" s="140" t="e">
        <f>+IF(Tabella24[[#This Row],[INS CARTELLA]]="",C522,+VLOOKUP(Tabella24[[#This Row],[INS CARTELLA]],Tabella1[[NUMERO CARTELLA]:[IMPOSTE]],1,0))</f>
        <v>#N/A</v>
      </c>
      <c r="D523" s="1"/>
      <c r="E523" s="15"/>
      <c r="F523" s="16"/>
      <c r="G523" s="14" t="str">
        <f>+IFERROR(+Tabella24[[#This Row],[IMPORTO VERSATO]]/SUMIF(DATI!B:B,Tabella24[[#This Row],[Cartella2]],DATI!M:M)*SUMIF(DATI!B:B,Tabella24[[#This Row],[Cartella2]],DATI!E:E),"")</f>
        <v/>
      </c>
      <c r="H523" s="14" t="str">
        <f>+IFERROR(+Tabella24[[#This Row],[IMPORTO VERSATO]]/SUMIF(DATI!$B:$B,Tabella24[[#This Row],[Cartella2]],DATI!$M:$M)*SUMIF(DATI!$B:$B,Tabella24[[#This Row],[Cartella2]],DATI!$F:$F),"")</f>
        <v/>
      </c>
      <c r="I523" s="19" t="str">
        <f>+IFERROR(+Tabella24[[#This Row],[IMPORTO VERSATO]]/SUMIF(DATI!$B:$B,Tabella24[[#This Row],[Cartella2]],DATI!$M:$M)*SUMIF(DATI!$B:$B,Tabella24[[#This Row],[Cartella2]],DATI!$G:$G),"")</f>
        <v/>
      </c>
      <c r="J523" s="19" t="str">
        <f>+IFERROR(+Tabella24[[#This Row],[IMPORTO VERSATO]]/SUMIF(DATI!$B:$B,Tabella24[[#This Row],[Cartella2]],DATI!$M:$M)*SUMIF(DATI!$B:$B,Tabella24[[#This Row],[Cartella2]],DATI!$H:$H),"")</f>
        <v/>
      </c>
      <c r="K523" s="19" t="str">
        <f>+IFERROR(+Tabella24[[#This Row],[IMPORTO VERSATO]]/SUMIF(DATI!$B:$B,Tabella24[[#This Row],[Cartella2]],DATI!$M:$M)*SUMIF(DATI!$B:$B,Tabella24[[#This Row],[Cartella2]],DATI!$I:$I),"")</f>
        <v/>
      </c>
      <c r="L523" s="19" t="str">
        <f>+IFERROR(+Tabella24[[#This Row],[IMPORTO VERSATO]]/SUMIF(DATI!$B:$B,Tabella24[[#This Row],[Cartella2]],DATI!$M:$M)*SUMIF(DATI!$B:$B,Tabella24[[#This Row],[Cartella2]],DATI!$J:$J),"")</f>
        <v/>
      </c>
      <c r="M523" s="14" t="str">
        <f>+IFERROR(+Tabella24[[#This Row],[IMPORTO VERSATO]]/SUMIF(DATI!$B:$B,Tabella24[[#This Row],[Cartella2]],DATI!$M:$M)*SUMIF(DATI!$B:$B,Tabella24[[#This Row],[Cartella2]],DATI!$L:$L),"")</f>
        <v/>
      </c>
      <c r="N523" s="6" t="str">
        <f>+IF(COUNTIF($C$17:C523,Tabella24[[#This Row],[Cartella2]])=1,"X","")</f>
        <v/>
      </c>
      <c r="O523" s="14" t="str">
        <f>+IFERROR(+Tabella24[[#This Row],[IMPORTO VERSATO]]/SUMIF(DATI!$B:$B,Tabella24[[#This Row],[Cartella2]],DATI!$M:$M)*SUMIF(DATI!$B:$B,Tabella24[[#This Row],[Cartella2]],DATI!$K:$K),"")</f>
        <v/>
      </c>
    </row>
    <row r="524" spans="2:15" x14ac:dyDescent="0.45">
      <c r="B524" s="27"/>
      <c r="C524" s="140" t="e">
        <f>+IF(Tabella24[[#This Row],[INS CARTELLA]]="",C523,+VLOOKUP(Tabella24[[#This Row],[INS CARTELLA]],Tabella1[[NUMERO CARTELLA]:[IMPOSTE]],1,0))</f>
        <v>#N/A</v>
      </c>
      <c r="D524" s="1"/>
      <c r="E524" s="15"/>
      <c r="F524" s="16"/>
      <c r="G524" s="14" t="str">
        <f>+IFERROR(+Tabella24[[#This Row],[IMPORTO VERSATO]]/SUMIF(DATI!B:B,Tabella24[[#This Row],[Cartella2]],DATI!M:M)*SUMIF(DATI!B:B,Tabella24[[#This Row],[Cartella2]],DATI!E:E),"")</f>
        <v/>
      </c>
      <c r="H524" s="14" t="str">
        <f>+IFERROR(+Tabella24[[#This Row],[IMPORTO VERSATO]]/SUMIF(DATI!$B:$B,Tabella24[[#This Row],[Cartella2]],DATI!$M:$M)*SUMIF(DATI!$B:$B,Tabella24[[#This Row],[Cartella2]],DATI!$F:$F),"")</f>
        <v/>
      </c>
      <c r="I524" s="19" t="str">
        <f>+IFERROR(+Tabella24[[#This Row],[IMPORTO VERSATO]]/SUMIF(DATI!$B:$B,Tabella24[[#This Row],[Cartella2]],DATI!$M:$M)*SUMIF(DATI!$B:$B,Tabella24[[#This Row],[Cartella2]],DATI!$G:$G),"")</f>
        <v/>
      </c>
      <c r="J524" s="19" t="str">
        <f>+IFERROR(+Tabella24[[#This Row],[IMPORTO VERSATO]]/SUMIF(DATI!$B:$B,Tabella24[[#This Row],[Cartella2]],DATI!$M:$M)*SUMIF(DATI!$B:$B,Tabella24[[#This Row],[Cartella2]],DATI!$H:$H),"")</f>
        <v/>
      </c>
      <c r="K524" s="19" t="str">
        <f>+IFERROR(+Tabella24[[#This Row],[IMPORTO VERSATO]]/SUMIF(DATI!$B:$B,Tabella24[[#This Row],[Cartella2]],DATI!$M:$M)*SUMIF(DATI!$B:$B,Tabella24[[#This Row],[Cartella2]],DATI!$I:$I),"")</f>
        <v/>
      </c>
      <c r="L524" s="19" t="str">
        <f>+IFERROR(+Tabella24[[#This Row],[IMPORTO VERSATO]]/SUMIF(DATI!$B:$B,Tabella24[[#This Row],[Cartella2]],DATI!$M:$M)*SUMIF(DATI!$B:$B,Tabella24[[#This Row],[Cartella2]],DATI!$J:$J),"")</f>
        <v/>
      </c>
      <c r="M524" s="14" t="str">
        <f>+IFERROR(+Tabella24[[#This Row],[IMPORTO VERSATO]]/SUMIF(DATI!$B:$B,Tabella24[[#This Row],[Cartella2]],DATI!$M:$M)*SUMIF(DATI!$B:$B,Tabella24[[#This Row],[Cartella2]],DATI!$L:$L),"")</f>
        <v/>
      </c>
      <c r="N524" s="6" t="str">
        <f>+IF(COUNTIF($C$17:C524,Tabella24[[#This Row],[Cartella2]])=1,"X","")</f>
        <v/>
      </c>
      <c r="O524" s="14" t="str">
        <f>+IFERROR(+Tabella24[[#This Row],[IMPORTO VERSATO]]/SUMIF(DATI!$B:$B,Tabella24[[#This Row],[Cartella2]],DATI!$M:$M)*SUMIF(DATI!$B:$B,Tabella24[[#This Row],[Cartella2]],DATI!$K:$K),"")</f>
        <v/>
      </c>
    </row>
    <row r="525" spans="2:15" x14ac:dyDescent="0.45">
      <c r="B525" s="27"/>
      <c r="C525" s="140" t="e">
        <f>+IF(Tabella24[[#This Row],[INS CARTELLA]]="",C524,+VLOOKUP(Tabella24[[#This Row],[INS CARTELLA]],Tabella1[[NUMERO CARTELLA]:[IMPOSTE]],1,0))</f>
        <v>#N/A</v>
      </c>
      <c r="D525" s="1"/>
      <c r="E525" s="15"/>
      <c r="F525" s="16"/>
      <c r="G525" s="14" t="str">
        <f>+IFERROR(+Tabella24[[#This Row],[IMPORTO VERSATO]]/SUMIF(DATI!B:B,Tabella24[[#This Row],[Cartella2]],DATI!M:M)*SUMIF(DATI!B:B,Tabella24[[#This Row],[Cartella2]],DATI!E:E),"")</f>
        <v/>
      </c>
      <c r="H525" s="14" t="str">
        <f>+IFERROR(+Tabella24[[#This Row],[IMPORTO VERSATO]]/SUMIF(DATI!$B:$B,Tabella24[[#This Row],[Cartella2]],DATI!$M:$M)*SUMIF(DATI!$B:$B,Tabella24[[#This Row],[Cartella2]],DATI!$F:$F),"")</f>
        <v/>
      </c>
      <c r="I525" s="19" t="str">
        <f>+IFERROR(+Tabella24[[#This Row],[IMPORTO VERSATO]]/SUMIF(DATI!$B:$B,Tabella24[[#This Row],[Cartella2]],DATI!$M:$M)*SUMIF(DATI!$B:$B,Tabella24[[#This Row],[Cartella2]],DATI!$G:$G),"")</f>
        <v/>
      </c>
      <c r="J525" s="19" t="str">
        <f>+IFERROR(+Tabella24[[#This Row],[IMPORTO VERSATO]]/SUMIF(DATI!$B:$B,Tabella24[[#This Row],[Cartella2]],DATI!$M:$M)*SUMIF(DATI!$B:$B,Tabella24[[#This Row],[Cartella2]],DATI!$H:$H),"")</f>
        <v/>
      </c>
      <c r="K525" s="19" t="str">
        <f>+IFERROR(+Tabella24[[#This Row],[IMPORTO VERSATO]]/SUMIF(DATI!$B:$B,Tabella24[[#This Row],[Cartella2]],DATI!$M:$M)*SUMIF(DATI!$B:$B,Tabella24[[#This Row],[Cartella2]],DATI!$I:$I),"")</f>
        <v/>
      </c>
      <c r="L525" s="19" t="str">
        <f>+IFERROR(+Tabella24[[#This Row],[IMPORTO VERSATO]]/SUMIF(DATI!$B:$B,Tabella24[[#This Row],[Cartella2]],DATI!$M:$M)*SUMIF(DATI!$B:$B,Tabella24[[#This Row],[Cartella2]],DATI!$J:$J),"")</f>
        <v/>
      </c>
      <c r="M525" s="14" t="str">
        <f>+IFERROR(+Tabella24[[#This Row],[IMPORTO VERSATO]]/SUMIF(DATI!$B:$B,Tabella24[[#This Row],[Cartella2]],DATI!$M:$M)*SUMIF(DATI!$B:$B,Tabella24[[#This Row],[Cartella2]],DATI!$L:$L),"")</f>
        <v/>
      </c>
      <c r="N525" s="6" t="str">
        <f>+IF(COUNTIF($C$17:C525,Tabella24[[#This Row],[Cartella2]])=1,"X","")</f>
        <v/>
      </c>
      <c r="O525" s="14" t="str">
        <f>+IFERROR(+Tabella24[[#This Row],[IMPORTO VERSATO]]/SUMIF(DATI!$B:$B,Tabella24[[#This Row],[Cartella2]],DATI!$M:$M)*SUMIF(DATI!$B:$B,Tabella24[[#This Row],[Cartella2]],DATI!$K:$K),"")</f>
        <v/>
      </c>
    </row>
    <row r="526" spans="2:15" x14ac:dyDescent="0.45">
      <c r="B526" s="27"/>
      <c r="C526" s="140" t="e">
        <f>+IF(Tabella24[[#This Row],[INS CARTELLA]]="",C525,+VLOOKUP(Tabella24[[#This Row],[INS CARTELLA]],Tabella1[[NUMERO CARTELLA]:[IMPOSTE]],1,0))</f>
        <v>#N/A</v>
      </c>
      <c r="D526" s="1"/>
      <c r="E526" s="15"/>
      <c r="F526" s="16"/>
      <c r="G526" s="14" t="str">
        <f>+IFERROR(+Tabella24[[#This Row],[IMPORTO VERSATO]]/SUMIF(DATI!B:B,Tabella24[[#This Row],[Cartella2]],DATI!M:M)*SUMIF(DATI!B:B,Tabella24[[#This Row],[Cartella2]],DATI!E:E),"")</f>
        <v/>
      </c>
      <c r="H526" s="14" t="str">
        <f>+IFERROR(+Tabella24[[#This Row],[IMPORTO VERSATO]]/SUMIF(DATI!$B:$B,Tabella24[[#This Row],[Cartella2]],DATI!$M:$M)*SUMIF(DATI!$B:$B,Tabella24[[#This Row],[Cartella2]],DATI!$F:$F),"")</f>
        <v/>
      </c>
      <c r="I526" s="19" t="str">
        <f>+IFERROR(+Tabella24[[#This Row],[IMPORTO VERSATO]]/SUMIF(DATI!$B:$B,Tabella24[[#This Row],[Cartella2]],DATI!$M:$M)*SUMIF(DATI!$B:$B,Tabella24[[#This Row],[Cartella2]],DATI!$G:$G),"")</f>
        <v/>
      </c>
      <c r="J526" s="19" t="str">
        <f>+IFERROR(+Tabella24[[#This Row],[IMPORTO VERSATO]]/SUMIF(DATI!$B:$B,Tabella24[[#This Row],[Cartella2]],DATI!$M:$M)*SUMIF(DATI!$B:$B,Tabella24[[#This Row],[Cartella2]],DATI!$H:$H),"")</f>
        <v/>
      </c>
      <c r="K526" s="19" t="str">
        <f>+IFERROR(+Tabella24[[#This Row],[IMPORTO VERSATO]]/SUMIF(DATI!$B:$B,Tabella24[[#This Row],[Cartella2]],DATI!$M:$M)*SUMIF(DATI!$B:$B,Tabella24[[#This Row],[Cartella2]],DATI!$I:$I),"")</f>
        <v/>
      </c>
      <c r="L526" s="19" t="str">
        <f>+IFERROR(+Tabella24[[#This Row],[IMPORTO VERSATO]]/SUMIF(DATI!$B:$B,Tabella24[[#This Row],[Cartella2]],DATI!$M:$M)*SUMIF(DATI!$B:$B,Tabella24[[#This Row],[Cartella2]],DATI!$J:$J),"")</f>
        <v/>
      </c>
      <c r="M526" s="14" t="str">
        <f>+IFERROR(+Tabella24[[#This Row],[IMPORTO VERSATO]]/SUMIF(DATI!$B:$B,Tabella24[[#This Row],[Cartella2]],DATI!$M:$M)*SUMIF(DATI!$B:$B,Tabella24[[#This Row],[Cartella2]],DATI!$L:$L),"")</f>
        <v/>
      </c>
      <c r="N526" s="6" t="str">
        <f>+IF(COUNTIF($C$17:C526,Tabella24[[#This Row],[Cartella2]])=1,"X","")</f>
        <v/>
      </c>
      <c r="O526" s="14" t="str">
        <f>+IFERROR(+Tabella24[[#This Row],[IMPORTO VERSATO]]/SUMIF(DATI!$B:$B,Tabella24[[#This Row],[Cartella2]],DATI!$M:$M)*SUMIF(DATI!$B:$B,Tabella24[[#This Row],[Cartella2]],DATI!$K:$K),"")</f>
        <v/>
      </c>
    </row>
    <row r="527" spans="2:15" x14ac:dyDescent="0.45">
      <c r="B527" s="27"/>
      <c r="C527" s="140" t="e">
        <f>+IF(Tabella24[[#This Row],[INS CARTELLA]]="",C526,+VLOOKUP(Tabella24[[#This Row],[INS CARTELLA]],Tabella1[[NUMERO CARTELLA]:[IMPOSTE]],1,0))</f>
        <v>#N/A</v>
      </c>
      <c r="D527" s="1"/>
      <c r="E527" s="15"/>
      <c r="F527" s="16"/>
      <c r="G527" s="14" t="str">
        <f>+IFERROR(+Tabella24[[#This Row],[IMPORTO VERSATO]]/SUMIF(DATI!B:B,Tabella24[[#This Row],[Cartella2]],DATI!M:M)*SUMIF(DATI!B:B,Tabella24[[#This Row],[Cartella2]],DATI!E:E),"")</f>
        <v/>
      </c>
      <c r="H527" s="14" t="str">
        <f>+IFERROR(+Tabella24[[#This Row],[IMPORTO VERSATO]]/SUMIF(DATI!$B:$B,Tabella24[[#This Row],[Cartella2]],DATI!$M:$M)*SUMIF(DATI!$B:$B,Tabella24[[#This Row],[Cartella2]],DATI!$F:$F),"")</f>
        <v/>
      </c>
      <c r="I527" s="19" t="str">
        <f>+IFERROR(+Tabella24[[#This Row],[IMPORTO VERSATO]]/SUMIF(DATI!$B:$B,Tabella24[[#This Row],[Cartella2]],DATI!$M:$M)*SUMIF(DATI!$B:$B,Tabella24[[#This Row],[Cartella2]],DATI!$G:$G),"")</f>
        <v/>
      </c>
      <c r="J527" s="19" t="str">
        <f>+IFERROR(+Tabella24[[#This Row],[IMPORTO VERSATO]]/SUMIF(DATI!$B:$B,Tabella24[[#This Row],[Cartella2]],DATI!$M:$M)*SUMIF(DATI!$B:$B,Tabella24[[#This Row],[Cartella2]],DATI!$H:$H),"")</f>
        <v/>
      </c>
      <c r="K527" s="19" t="str">
        <f>+IFERROR(+Tabella24[[#This Row],[IMPORTO VERSATO]]/SUMIF(DATI!$B:$B,Tabella24[[#This Row],[Cartella2]],DATI!$M:$M)*SUMIF(DATI!$B:$B,Tabella24[[#This Row],[Cartella2]],DATI!$I:$I),"")</f>
        <v/>
      </c>
      <c r="L527" s="19" t="str">
        <f>+IFERROR(+Tabella24[[#This Row],[IMPORTO VERSATO]]/SUMIF(DATI!$B:$B,Tabella24[[#This Row],[Cartella2]],DATI!$M:$M)*SUMIF(DATI!$B:$B,Tabella24[[#This Row],[Cartella2]],DATI!$J:$J),"")</f>
        <v/>
      </c>
      <c r="M527" s="14" t="str">
        <f>+IFERROR(+Tabella24[[#This Row],[IMPORTO VERSATO]]/SUMIF(DATI!$B:$B,Tabella24[[#This Row],[Cartella2]],DATI!$M:$M)*SUMIF(DATI!$B:$B,Tabella24[[#This Row],[Cartella2]],DATI!$L:$L),"")</f>
        <v/>
      </c>
      <c r="N527" s="6" t="str">
        <f>+IF(COUNTIF($C$17:C527,Tabella24[[#This Row],[Cartella2]])=1,"X","")</f>
        <v/>
      </c>
      <c r="O527" s="14" t="str">
        <f>+IFERROR(+Tabella24[[#This Row],[IMPORTO VERSATO]]/SUMIF(DATI!$B:$B,Tabella24[[#This Row],[Cartella2]],DATI!$M:$M)*SUMIF(DATI!$B:$B,Tabella24[[#This Row],[Cartella2]],DATI!$K:$K),"")</f>
        <v/>
      </c>
    </row>
    <row r="528" spans="2:15" x14ac:dyDescent="0.45">
      <c r="B528" s="27"/>
      <c r="C528" s="140" t="e">
        <f>+IF(Tabella24[[#This Row],[INS CARTELLA]]="",C527,+VLOOKUP(Tabella24[[#This Row],[INS CARTELLA]],Tabella1[[NUMERO CARTELLA]:[IMPOSTE]],1,0))</f>
        <v>#N/A</v>
      </c>
      <c r="D528" s="1"/>
      <c r="E528" s="15"/>
      <c r="F528" s="16"/>
      <c r="G528" s="14" t="str">
        <f>+IFERROR(+Tabella24[[#This Row],[IMPORTO VERSATO]]/SUMIF(DATI!B:B,Tabella24[[#This Row],[Cartella2]],DATI!M:M)*SUMIF(DATI!B:B,Tabella24[[#This Row],[Cartella2]],DATI!E:E),"")</f>
        <v/>
      </c>
      <c r="H528" s="14" t="str">
        <f>+IFERROR(+Tabella24[[#This Row],[IMPORTO VERSATO]]/SUMIF(DATI!$B:$B,Tabella24[[#This Row],[Cartella2]],DATI!$M:$M)*SUMIF(DATI!$B:$B,Tabella24[[#This Row],[Cartella2]],DATI!$F:$F),"")</f>
        <v/>
      </c>
      <c r="I528" s="19" t="str">
        <f>+IFERROR(+Tabella24[[#This Row],[IMPORTO VERSATO]]/SUMIF(DATI!$B:$B,Tabella24[[#This Row],[Cartella2]],DATI!$M:$M)*SUMIF(DATI!$B:$B,Tabella24[[#This Row],[Cartella2]],DATI!$G:$G),"")</f>
        <v/>
      </c>
      <c r="J528" s="19" t="str">
        <f>+IFERROR(+Tabella24[[#This Row],[IMPORTO VERSATO]]/SUMIF(DATI!$B:$B,Tabella24[[#This Row],[Cartella2]],DATI!$M:$M)*SUMIF(DATI!$B:$B,Tabella24[[#This Row],[Cartella2]],DATI!$H:$H),"")</f>
        <v/>
      </c>
      <c r="K528" s="19" t="str">
        <f>+IFERROR(+Tabella24[[#This Row],[IMPORTO VERSATO]]/SUMIF(DATI!$B:$B,Tabella24[[#This Row],[Cartella2]],DATI!$M:$M)*SUMIF(DATI!$B:$B,Tabella24[[#This Row],[Cartella2]],DATI!$I:$I),"")</f>
        <v/>
      </c>
      <c r="L528" s="19" t="str">
        <f>+IFERROR(+Tabella24[[#This Row],[IMPORTO VERSATO]]/SUMIF(DATI!$B:$B,Tabella24[[#This Row],[Cartella2]],DATI!$M:$M)*SUMIF(DATI!$B:$B,Tabella24[[#This Row],[Cartella2]],DATI!$J:$J),"")</f>
        <v/>
      </c>
      <c r="M528" s="14" t="str">
        <f>+IFERROR(+Tabella24[[#This Row],[IMPORTO VERSATO]]/SUMIF(DATI!$B:$B,Tabella24[[#This Row],[Cartella2]],DATI!$M:$M)*SUMIF(DATI!$B:$B,Tabella24[[#This Row],[Cartella2]],DATI!$L:$L),"")</f>
        <v/>
      </c>
      <c r="N528" s="6" t="str">
        <f>+IF(COUNTIF($C$17:C528,Tabella24[[#This Row],[Cartella2]])=1,"X","")</f>
        <v/>
      </c>
      <c r="O528" s="14" t="str">
        <f>+IFERROR(+Tabella24[[#This Row],[IMPORTO VERSATO]]/SUMIF(DATI!$B:$B,Tabella24[[#This Row],[Cartella2]],DATI!$M:$M)*SUMIF(DATI!$B:$B,Tabella24[[#This Row],[Cartella2]],DATI!$K:$K),"")</f>
        <v/>
      </c>
    </row>
    <row r="529" spans="2:15" x14ac:dyDescent="0.45">
      <c r="B529" s="27"/>
      <c r="C529" s="140" t="e">
        <f>+IF(Tabella24[[#This Row],[INS CARTELLA]]="",C528,+VLOOKUP(Tabella24[[#This Row],[INS CARTELLA]],Tabella1[[NUMERO CARTELLA]:[IMPOSTE]],1,0))</f>
        <v>#N/A</v>
      </c>
      <c r="D529" s="1"/>
      <c r="E529" s="15"/>
      <c r="F529" s="16"/>
      <c r="G529" s="14" t="str">
        <f>+IFERROR(+Tabella24[[#This Row],[IMPORTO VERSATO]]/SUMIF(DATI!B:B,Tabella24[[#This Row],[Cartella2]],DATI!M:M)*SUMIF(DATI!B:B,Tabella24[[#This Row],[Cartella2]],DATI!E:E),"")</f>
        <v/>
      </c>
      <c r="H529" s="14" t="str">
        <f>+IFERROR(+Tabella24[[#This Row],[IMPORTO VERSATO]]/SUMIF(DATI!$B:$B,Tabella24[[#This Row],[Cartella2]],DATI!$M:$M)*SUMIF(DATI!$B:$B,Tabella24[[#This Row],[Cartella2]],DATI!$F:$F),"")</f>
        <v/>
      </c>
      <c r="I529" s="19" t="str">
        <f>+IFERROR(+Tabella24[[#This Row],[IMPORTO VERSATO]]/SUMIF(DATI!$B:$B,Tabella24[[#This Row],[Cartella2]],DATI!$M:$M)*SUMIF(DATI!$B:$B,Tabella24[[#This Row],[Cartella2]],DATI!$G:$G),"")</f>
        <v/>
      </c>
      <c r="J529" s="19" t="str">
        <f>+IFERROR(+Tabella24[[#This Row],[IMPORTO VERSATO]]/SUMIF(DATI!$B:$B,Tabella24[[#This Row],[Cartella2]],DATI!$M:$M)*SUMIF(DATI!$B:$B,Tabella24[[#This Row],[Cartella2]],DATI!$H:$H),"")</f>
        <v/>
      </c>
      <c r="K529" s="19" t="str">
        <f>+IFERROR(+Tabella24[[#This Row],[IMPORTO VERSATO]]/SUMIF(DATI!$B:$B,Tabella24[[#This Row],[Cartella2]],DATI!$M:$M)*SUMIF(DATI!$B:$B,Tabella24[[#This Row],[Cartella2]],DATI!$I:$I),"")</f>
        <v/>
      </c>
      <c r="L529" s="19" t="str">
        <f>+IFERROR(+Tabella24[[#This Row],[IMPORTO VERSATO]]/SUMIF(DATI!$B:$B,Tabella24[[#This Row],[Cartella2]],DATI!$M:$M)*SUMIF(DATI!$B:$B,Tabella24[[#This Row],[Cartella2]],DATI!$J:$J),"")</f>
        <v/>
      </c>
      <c r="M529" s="14" t="str">
        <f>+IFERROR(+Tabella24[[#This Row],[IMPORTO VERSATO]]/SUMIF(DATI!$B:$B,Tabella24[[#This Row],[Cartella2]],DATI!$M:$M)*SUMIF(DATI!$B:$B,Tabella24[[#This Row],[Cartella2]],DATI!$L:$L),"")</f>
        <v/>
      </c>
      <c r="N529" s="6" t="str">
        <f>+IF(COUNTIF($C$17:C529,Tabella24[[#This Row],[Cartella2]])=1,"X","")</f>
        <v/>
      </c>
      <c r="O529" s="14" t="str">
        <f>+IFERROR(+Tabella24[[#This Row],[IMPORTO VERSATO]]/SUMIF(DATI!$B:$B,Tabella24[[#This Row],[Cartella2]],DATI!$M:$M)*SUMIF(DATI!$B:$B,Tabella24[[#This Row],[Cartella2]],DATI!$K:$K),"")</f>
        <v/>
      </c>
    </row>
    <row r="530" spans="2:15" x14ac:dyDescent="0.45">
      <c r="B530" s="27"/>
      <c r="C530" s="140" t="e">
        <f>+IF(Tabella24[[#This Row],[INS CARTELLA]]="",C529,+VLOOKUP(Tabella24[[#This Row],[INS CARTELLA]],Tabella1[[NUMERO CARTELLA]:[IMPOSTE]],1,0))</f>
        <v>#N/A</v>
      </c>
      <c r="D530" s="1"/>
      <c r="E530" s="15"/>
      <c r="F530" s="16"/>
      <c r="G530" s="14" t="str">
        <f>+IFERROR(+Tabella24[[#This Row],[IMPORTO VERSATO]]/SUMIF(DATI!B:B,Tabella24[[#This Row],[Cartella2]],DATI!M:M)*SUMIF(DATI!B:B,Tabella24[[#This Row],[Cartella2]],DATI!E:E),"")</f>
        <v/>
      </c>
      <c r="H530" s="14" t="str">
        <f>+IFERROR(+Tabella24[[#This Row],[IMPORTO VERSATO]]/SUMIF(DATI!$B:$B,Tabella24[[#This Row],[Cartella2]],DATI!$M:$M)*SUMIF(DATI!$B:$B,Tabella24[[#This Row],[Cartella2]],DATI!$F:$F),"")</f>
        <v/>
      </c>
      <c r="I530" s="19" t="str">
        <f>+IFERROR(+Tabella24[[#This Row],[IMPORTO VERSATO]]/SUMIF(DATI!$B:$B,Tabella24[[#This Row],[Cartella2]],DATI!$M:$M)*SUMIF(DATI!$B:$B,Tabella24[[#This Row],[Cartella2]],DATI!$G:$G),"")</f>
        <v/>
      </c>
      <c r="J530" s="19" t="str">
        <f>+IFERROR(+Tabella24[[#This Row],[IMPORTO VERSATO]]/SUMIF(DATI!$B:$B,Tabella24[[#This Row],[Cartella2]],DATI!$M:$M)*SUMIF(DATI!$B:$B,Tabella24[[#This Row],[Cartella2]],DATI!$H:$H),"")</f>
        <v/>
      </c>
      <c r="K530" s="19" t="str">
        <f>+IFERROR(+Tabella24[[#This Row],[IMPORTO VERSATO]]/SUMIF(DATI!$B:$B,Tabella24[[#This Row],[Cartella2]],DATI!$M:$M)*SUMIF(DATI!$B:$B,Tabella24[[#This Row],[Cartella2]],DATI!$I:$I),"")</f>
        <v/>
      </c>
      <c r="L530" s="19" t="str">
        <f>+IFERROR(+Tabella24[[#This Row],[IMPORTO VERSATO]]/SUMIF(DATI!$B:$B,Tabella24[[#This Row],[Cartella2]],DATI!$M:$M)*SUMIF(DATI!$B:$B,Tabella24[[#This Row],[Cartella2]],DATI!$J:$J),"")</f>
        <v/>
      </c>
      <c r="M530" s="14" t="str">
        <f>+IFERROR(+Tabella24[[#This Row],[IMPORTO VERSATO]]/SUMIF(DATI!$B:$B,Tabella24[[#This Row],[Cartella2]],DATI!$M:$M)*SUMIF(DATI!$B:$B,Tabella24[[#This Row],[Cartella2]],DATI!$L:$L),"")</f>
        <v/>
      </c>
      <c r="N530" s="6" t="str">
        <f>+IF(COUNTIF($C$17:C530,Tabella24[[#This Row],[Cartella2]])=1,"X","")</f>
        <v/>
      </c>
      <c r="O530" s="14" t="str">
        <f>+IFERROR(+Tabella24[[#This Row],[IMPORTO VERSATO]]/SUMIF(DATI!$B:$B,Tabella24[[#This Row],[Cartella2]],DATI!$M:$M)*SUMIF(DATI!$B:$B,Tabella24[[#This Row],[Cartella2]],DATI!$K:$K),"")</f>
        <v/>
      </c>
    </row>
    <row r="531" spans="2:15" x14ac:dyDescent="0.45">
      <c r="B531" s="27"/>
      <c r="C531" s="140" t="e">
        <f>+IF(Tabella24[[#This Row],[INS CARTELLA]]="",C530,+VLOOKUP(Tabella24[[#This Row],[INS CARTELLA]],Tabella1[[NUMERO CARTELLA]:[IMPOSTE]],1,0))</f>
        <v>#N/A</v>
      </c>
      <c r="D531" s="1"/>
      <c r="E531" s="15"/>
      <c r="F531" s="16"/>
      <c r="G531" s="14" t="str">
        <f>+IFERROR(+Tabella24[[#This Row],[IMPORTO VERSATO]]/SUMIF(DATI!B:B,Tabella24[[#This Row],[Cartella2]],DATI!M:M)*SUMIF(DATI!B:B,Tabella24[[#This Row],[Cartella2]],DATI!E:E),"")</f>
        <v/>
      </c>
      <c r="H531" s="14" t="str">
        <f>+IFERROR(+Tabella24[[#This Row],[IMPORTO VERSATO]]/SUMIF(DATI!$B:$B,Tabella24[[#This Row],[Cartella2]],DATI!$M:$M)*SUMIF(DATI!$B:$B,Tabella24[[#This Row],[Cartella2]],DATI!$F:$F),"")</f>
        <v/>
      </c>
      <c r="I531" s="19" t="str">
        <f>+IFERROR(+Tabella24[[#This Row],[IMPORTO VERSATO]]/SUMIF(DATI!$B:$B,Tabella24[[#This Row],[Cartella2]],DATI!$M:$M)*SUMIF(DATI!$B:$B,Tabella24[[#This Row],[Cartella2]],DATI!$G:$G),"")</f>
        <v/>
      </c>
      <c r="J531" s="19" t="str">
        <f>+IFERROR(+Tabella24[[#This Row],[IMPORTO VERSATO]]/SUMIF(DATI!$B:$B,Tabella24[[#This Row],[Cartella2]],DATI!$M:$M)*SUMIF(DATI!$B:$B,Tabella24[[#This Row],[Cartella2]],DATI!$H:$H),"")</f>
        <v/>
      </c>
      <c r="K531" s="19" t="str">
        <f>+IFERROR(+Tabella24[[#This Row],[IMPORTO VERSATO]]/SUMIF(DATI!$B:$B,Tabella24[[#This Row],[Cartella2]],DATI!$M:$M)*SUMIF(DATI!$B:$B,Tabella24[[#This Row],[Cartella2]],DATI!$I:$I),"")</f>
        <v/>
      </c>
      <c r="L531" s="19" t="str">
        <f>+IFERROR(+Tabella24[[#This Row],[IMPORTO VERSATO]]/SUMIF(DATI!$B:$B,Tabella24[[#This Row],[Cartella2]],DATI!$M:$M)*SUMIF(DATI!$B:$B,Tabella24[[#This Row],[Cartella2]],DATI!$J:$J),"")</f>
        <v/>
      </c>
      <c r="M531" s="14" t="str">
        <f>+IFERROR(+Tabella24[[#This Row],[IMPORTO VERSATO]]/SUMIF(DATI!$B:$B,Tabella24[[#This Row],[Cartella2]],DATI!$M:$M)*SUMIF(DATI!$B:$B,Tabella24[[#This Row],[Cartella2]],DATI!$L:$L),"")</f>
        <v/>
      </c>
      <c r="N531" s="6" t="str">
        <f>+IF(COUNTIF($C$17:C531,Tabella24[[#This Row],[Cartella2]])=1,"X","")</f>
        <v/>
      </c>
      <c r="O531" s="14" t="str">
        <f>+IFERROR(+Tabella24[[#This Row],[IMPORTO VERSATO]]/SUMIF(DATI!$B:$B,Tabella24[[#This Row],[Cartella2]],DATI!$M:$M)*SUMIF(DATI!$B:$B,Tabella24[[#This Row],[Cartella2]],DATI!$K:$K),"")</f>
        <v/>
      </c>
    </row>
    <row r="532" spans="2:15" x14ac:dyDescent="0.45">
      <c r="B532" s="27"/>
      <c r="C532" s="140" t="e">
        <f>+IF(Tabella24[[#This Row],[INS CARTELLA]]="",C531,+VLOOKUP(Tabella24[[#This Row],[INS CARTELLA]],Tabella1[[NUMERO CARTELLA]:[IMPOSTE]],1,0))</f>
        <v>#N/A</v>
      </c>
      <c r="D532" s="1"/>
      <c r="E532" s="15"/>
      <c r="F532" s="16"/>
      <c r="G532" s="14" t="str">
        <f>+IFERROR(+Tabella24[[#This Row],[IMPORTO VERSATO]]/SUMIF(DATI!B:B,Tabella24[[#This Row],[Cartella2]],DATI!M:M)*SUMIF(DATI!B:B,Tabella24[[#This Row],[Cartella2]],DATI!E:E),"")</f>
        <v/>
      </c>
      <c r="H532" s="14" t="str">
        <f>+IFERROR(+Tabella24[[#This Row],[IMPORTO VERSATO]]/SUMIF(DATI!$B:$B,Tabella24[[#This Row],[Cartella2]],DATI!$M:$M)*SUMIF(DATI!$B:$B,Tabella24[[#This Row],[Cartella2]],DATI!$F:$F),"")</f>
        <v/>
      </c>
      <c r="I532" s="19" t="str">
        <f>+IFERROR(+Tabella24[[#This Row],[IMPORTO VERSATO]]/SUMIF(DATI!$B:$B,Tabella24[[#This Row],[Cartella2]],DATI!$M:$M)*SUMIF(DATI!$B:$B,Tabella24[[#This Row],[Cartella2]],DATI!$G:$G),"")</f>
        <v/>
      </c>
      <c r="J532" s="19" t="str">
        <f>+IFERROR(+Tabella24[[#This Row],[IMPORTO VERSATO]]/SUMIF(DATI!$B:$B,Tabella24[[#This Row],[Cartella2]],DATI!$M:$M)*SUMIF(DATI!$B:$B,Tabella24[[#This Row],[Cartella2]],DATI!$H:$H),"")</f>
        <v/>
      </c>
      <c r="K532" s="19" t="str">
        <f>+IFERROR(+Tabella24[[#This Row],[IMPORTO VERSATO]]/SUMIF(DATI!$B:$B,Tabella24[[#This Row],[Cartella2]],DATI!$M:$M)*SUMIF(DATI!$B:$B,Tabella24[[#This Row],[Cartella2]],DATI!$I:$I),"")</f>
        <v/>
      </c>
      <c r="L532" s="19" t="str">
        <f>+IFERROR(+Tabella24[[#This Row],[IMPORTO VERSATO]]/SUMIF(DATI!$B:$B,Tabella24[[#This Row],[Cartella2]],DATI!$M:$M)*SUMIF(DATI!$B:$B,Tabella24[[#This Row],[Cartella2]],DATI!$J:$J),"")</f>
        <v/>
      </c>
      <c r="M532" s="14" t="str">
        <f>+IFERROR(+Tabella24[[#This Row],[IMPORTO VERSATO]]/SUMIF(DATI!$B:$B,Tabella24[[#This Row],[Cartella2]],DATI!$M:$M)*SUMIF(DATI!$B:$B,Tabella24[[#This Row],[Cartella2]],DATI!$L:$L),"")</f>
        <v/>
      </c>
      <c r="N532" s="6" t="str">
        <f>+IF(COUNTIF($C$17:C532,Tabella24[[#This Row],[Cartella2]])=1,"X","")</f>
        <v/>
      </c>
      <c r="O532" s="14" t="str">
        <f>+IFERROR(+Tabella24[[#This Row],[IMPORTO VERSATO]]/SUMIF(DATI!$B:$B,Tabella24[[#This Row],[Cartella2]],DATI!$M:$M)*SUMIF(DATI!$B:$B,Tabella24[[#This Row],[Cartella2]],DATI!$K:$K),"")</f>
        <v/>
      </c>
    </row>
    <row r="533" spans="2:15" x14ac:dyDescent="0.45">
      <c r="B533" s="27"/>
      <c r="C533" s="140" t="e">
        <f>+IF(Tabella24[[#This Row],[INS CARTELLA]]="",C532,+VLOOKUP(Tabella24[[#This Row],[INS CARTELLA]],Tabella1[[NUMERO CARTELLA]:[IMPOSTE]],1,0))</f>
        <v>#N/A</v>
      </c>
      <c r="D533" s="1"/>
      <c r="E533" s="15"/>
      <c r="F533" s="16"/>
      <c r="G533" s="14" t="str">
        <f>+IFERROR(+Tabella24[[#This Row],[IMPORTO VERSATO]]/SUMIF(DATI!B:B,Tabella24[[#This Row],[Cartella2]],DATI!M:M)*SUMIF(DATI!B:B,Tabella24[[#This Row],[Cartella2]],DATI!E:E),"")</f>
        <v/>
      </c>
      <c r="H533" s="14" t="str">
        <f>+IFERROR(+Tabella24[[#This Row],[IMPORTO VERSATO]]/SUMIF(DATI!$B:$B,Tabella24[[#This Row],[Cartella2]],DATI!$M:$M)*SUMIF(DATI!$B:$B,Tabella24[[#This Row],[Cartella2]],DATI!$F:$F),"")</f>
        <v/>
      </c>
      <c r="I533" s="19" t="str">
        <f>+IFERROR(+Tabella24[[#This Row],[IMPORTO VERSATO]]/SUMIF(DATI!$B:$B,Tabella24[[#This Row],[Cartella2]],DATI!$M:$M)*SUMIF(DATI!$B:$B,Tabella24[[#This Row],[Cartella2]],DATI!$G:$G),"")</f>
        <v/>
      </c>
      <c r="J533" s="19" t="str">
        <f>+IFERROR(+Tabella24[[#This Row],[IMPORTO VERSATO]]/SUMIF(DATI!$B:$B,Tabella24[[#This Row],[Cartella2]],DATI!$M:$M)*SUMIF(DATI!$B:$B,Tabella24[[#This Row],[Cartella2]],DATI!$H:$H),"")</f>
        <v/>
      </c>
      <c r="K533" s="19" t="str">
        <f>+IFERROR(+Tabella24[[#This Row],[IMPORTO VERSATO]]/SUMIF(DATI!$B:$B,Tabella24[[#This Row],[Cartella2]],DATI!$M:$M)*SUMIF(DATI!$B:$B,Tabella24[[#This Row],[Cartella2]],DATI!$I:$I),"")</f>
        <v/>
      </c>
      <c r="L533" s="19" t="str">
        <f>+IFERROR(+Tabella24[[#This Row],[IMPORTO VERSATO]]/SUMIF(DATI!$B:$B,Tabella24[[#This Row],[Cartella2]],DATI!$M:$M)*SUMIF(DATI!$B:$B,Tabella24[[#This Row],[Cartella2]],DATI!$J:$J),"")</f>
        <v/>
      </c>
      <c r="M533" s="14" t="str">
        <f>+IFERROR(+Tabella24[[#This Row],[IMPORTO VERSATO]]/SUMIF(DATI!$B:$B,Tabella24[[#This Row],[Cartella2]],DATI!$M:$M)*SUMIF(DATI!$B:$B,Tabella24[[#This Row],[Cartella2]],DATI!$L:$L),"")</f>
        <v/>
      </c>
      <c r="N533" s="6" t="str">
        <f>+IF(COUNTIF($C$17:C533,Tabella24[[#This Row],[Cartella2]])=1,"X","")</f>
        <v/>
      </c>
      <c r="O533" s="14" t="str">
        <f>+IFERROR(+Tabella24[[#This Row],[IMPORTO VERSATO]]/SUMIF(DATI!$B:$B,Tabella24[[#This Row],[Cartella2]],DATI!$M:$M)*SUMIF(DATI!$B:$B,Tabella24[[#This Row],[Cartella2]],DATI!$K:$K),"")</f>
        <v/>
      </c>
    </row>
    <row r="534" spans="2:15" x14ac:dyDescent="0.45">
      <c r="B534" s="27"/>
      <c r="C534" s="140" t="e">
        <f>+IF(Tabella24[[#This Row],[INS CARTELLA]]="",C533,+VLOOKUP(Tabella24[[#This Row],[INS CARTELLA]],Tabella1[[NUMERO CARTELLA]:[IMPOSTE]],1,0))</f>
        <v>#N/A</v>
      </c>
      <c r="D534" s="1"/>
      <c r="E534" s="15"/>
      <c r="F534" s="16"/>
      <c r="G534" s="14" t="str">
        <f>+IFERROR(+Tabella24[[#This Row],[IMPORTO VERSATO]]/SUMIF(DATI!B:B,Tabella24[[#This Row],[Cartella2]],DATI!M:M)*SUMIF(DATI!B:B,Tabella24[[#This Row],[Cartella2]],DATI!E:E),"")</f>
        <v/>
      </c>
      <c r="H534" s="14" t="str">
        <f>+IFERROR(+Tabella24[[#This Row],[IMPORTO VERSATO]]/SUMIF(DATI!$B:$B,Tabella24[[#This Row],[Cartella2]],DATI!$M:$M)*SUMIF(DATI!$B:$B,Tabella24[[#This Row],[Cartella2]],DATI!$F:$F),"")</f>
        <v/>
      </c>
      <c r="I534" s="19" t="str">
        <f>+IFERROR(+Tabella24[[#This Row],[IMPORTO VERSATO]]/SUMIF(DATI!$B:$B,Tabella24[[#This Row],[Cartella2]],DATI!$M:$M)*SUMIF(DATI!$B:$B,Tabella24[[#This Row],[Cartella2]],DATI!$G:$G),"")</f>
        <v/>
      </c>
      <c r="J534" s="19" t="str">
        <f>+IFERROR(+Tabella24[[#This Row],[IMPORTO VERSATO]]/SUMIF(DATI!$B:$B,Tabella24[[#This Row],[Cartella2]],DATI!$M:$M)*SUMIF(DATI!$B:$B,Tabella24[[#This Row],[Cartella2]],DATI!$H:$H),"")</f>
        <v/>
      </c>
      <c r="K534" s="19" t="str">
        <f>+IFERROR(+Tabella24[[#This Row],[IMPORTO VERSATO]]/SUMIF(DATI!$B:$B,Tabella24[[#This Row],[Cartella2]],DATI!$M:$M)*SUMIF(DATI!$B:$B,Tabella24[[#This Row],[Cartella2]],DATI!$I:$I),"")</f>
        <v/>
      </c>
      <c r="L534" s="19" t="str">
        <f>+IFERROR(+Tabella24[[#This Row],[IMPORTO VERSATO]]/SUMIF(DATI!$B:$B,Tabella24[[#This Row],[Cartella2]],DATI!$M:$M)*SUMIF(DATI!$B:$B,Tabella24[[#This Row],[Cartella2]],DATI!$J:$J),"")</f>
        <v/>
      </c>
      <c r="M534" s="14" t="str">
        <f>+IFERROR(+Tabella24[[#This Row],[IMPORTO VERSATO]]/SUMIF(DATI!$B:$B,Tabella24[[#This Row],[Cartella2]],DATI!$M:$M)*SUMIF(DATI!$B:$B,Tabella24[[#This Row],[Cartella2]],DATI!$L:$L),"")</f>
        <v/>
      </c>
      <c r="N534" s="6" t="str">
        <f>+IF(COUNTIF($C$17:C534,Tabella24[[#This Row],[Cartella2]])=1,"X","")</f>
        <v/>
      </c>
      <c r="O534" s="14" t="str">
        <f>+IFERROR(+Tabella24[[#This Row],[IMPORTO VERSATO]]/SUMIF(DATI!$B:$B,Tabella24[[#This Row],[Cartella2]],DATI!$M:$M)*SUMIF(DATI!$B:$B,Tabella24[[#This Row],[Cartella2]],DATI!$K:$K),"")</f>
        <v/>
      </c>
    </row>
    <row r="535" spans="2:15" x14ac:dyDescent="0.45">
      <c r="B535" s="27"/>
      <c r="C535" s="140" t="e">
        <f>+IF(Tabella24[[#This Row],[INS CARTELLA]]="",C534,+VLOOKUP(Tabella24[[#This Row],[INS CARTELLA]],Tabella1[[NUMERO CARTELLA]:[IMPOSTE]],1,0))</f>
        <v>#N/A</v>
      </c>
      <c r="D535" s="1"/>
      <c r="E535" s="15"/>
      <c r="F535" s="16"/>
      <c r="G535" s="14" t="str">
        <f>+IFERROR(+Tabella24[[#This Row],[IMPORTO VERSATO]]/SUMIF(DATI!B:B,Tabella24[[#This Row],[Cartella2]],DATI!M:M)*SUMIF(DATI!B:B,Tabella24[[#This Row],[Cartella2]],DATI!E:E),"")</f>
        <v/>
      </c>
      <c r="H535" s="14" t="str">
        <f>+IFERROR(+Tabella24[[#This Row],[IMPORTO VERSATO]]/SUMIF(DATI!$B:$B,Tabella24[[#This Row],[Cartella2]],DATI!$M:$M)*SUMIF(DATI!$B:$B,Tabella24[[#This Row],[Cartella2]],DATI!$F:$F),"")</f>
        <v/>
      </c>
      <c r="I535" s="19" t="str">
        <f>+IFERROR(+Tabella24[[#This Row],[IMPORTO VERSATO]]/SUMIF(DATI!$B:$B,Tabella24[[#This Row],[Cartella2]],DATI!$M:$M)*SUMIF(DATI!$B:$B,Tabella24[[#This Row],[Cartella2]],DATI!$G:$G),"")</f>
        <v/>
      </c>
      <c r="J535" s="19" t="str">
        <f>+IFERROR(+Tabella24[[#This Row],[IMPORTO VERSATO]]/SUMIF(DATI!$B:$B,Tabella24[[#This Row],[Cartella2]],DATI!$M:$M)*SUMIF(DATI!$B:$B,Tabella24[[#This Row],[Cartella2]],DATI!$H:$H),"")</f>
        <v/>
      </c>
      <c r="K535" s="19" t="str">
        <f>+IFERROR(+Tabella24[[#This Row],[IMPORTO VERSATO]]/SUMIF(DATI!$B:$B,Tabella24[[#This Row],[Cartella2]],DATI!$M:$M)*SUMIF(DATI!$B:$B,Tabella24[[#This Row],[Cartella2]],DATI!$I:$I),"")</f>
        <v/>
      </c>
      <c r="L535" s="19" t="str">
        <f>+IFERROR(+Tabella24[[#This Row],[IMPORTO VERSATO]]/SUMIF(DATI!$B:$B,Tabella24[[#This Row],[Cartella2]],DATI!$M:$M)*SUMIF(DATI!$B:$B,Tabella24[[#This Row],[Cartella2]],DATI!$J:$J),"")</f>
        <v/>
      </c>
      <c r="M535" s="14" t="str">
        <f>+IFERROR(+Tabella24[[#This Row],[IMPORTO VERSATO]]/SUMIF(DATI!$B:$B,Tabella24[[#This Row],[Cartella2]],DATI!$M:$M)*SUMIF(DATI!$B:$B,Tabella24[[#This Row],[Cartella2]],DATI!$L:$L),"")</f>
        <v/>
      </c>
      <c r="N535" s="6" t="str">
        <f>+IF(COUNTIF($C$17:C535,Tabella24[[#This Row],[Cartella2]])=1,"X","")</f>
        <v/>
      </c>
      <c r="O535" s="14" t="str">
        <f>+IFERROR(+Tabella24[[#This Row],[IMPORTO VERSATO]]/SUMIF(DATI!$B:$B,Tabella24[[#This Row],[Cartella2]],DATI!$M:$M)*SUMIF(DATI!$B:$B,Tabella24[[#This Row],[Cartella2]],DATI!$K:$K),"")</f>
        <v/>
      </c>
    </row>
    <row r="536" spans="2:15" x14ac:dyDescent="0.45">
      <c r="B536" s="27"/>
      <c r="C536" s="140" t="e">
        <f>+IF(Tabella24[[#This Row],[INS CARTELLA]]="",C535,+VLOOKUP(Tabella24[[#This Row],[INS CARTELLA]],Tabella1[[NUMERO CARTELLA]:[IMPOSTE]],1,0))</f>
        <v>#N/A</v>
      </c>
      <c r="D536" s="1"/>
      <c r="E536" s="15"/>
      <c r="F536" s="16"/>
      <c r="G536" s="14" t="str">
        <f>+IFERROR(+Tabella24[[#This Row],[IMPORTO VERSATO]]/SUMIF(DATI!B:B,Tabella24[[#This Row],[Cartella2]],DATI!M:M)*SUMIF(DATI!B:B,Tabella24[[#This Row],[Cartella2]],DATI!E:E),"")</f>
        <v/>
      </c>
      <c r="H536" s="14" t="str">
        <f>+IFERROR(+Tabella24[[#This Row],[IMPORTO VERSATO]]/SUMIF(DATI!$B:$B,Tabella24[[#This Row],[Cartella2]],DATI!$M:$M)*SUMIF(DATI!$B:$B,Tabella24[[#This Row],[Cartella2]],DATI!$F:$F),"")</f>
        <v/>
      </c>
      <c r="I536" s="19" t="str">
        <f>+IFERROR(+Tabella24[[#This Row],[IMPORTO VERSATO]]/SUMIF(DATI!$B:$B,Tabella24[[#This Row],[Cartella2]],DATI!$M:$M)*SUMIF(DATI!$B:$B,Tabella24[[#This Row],[Cartella2]],DATI!$G:$G),"")</f>
        <v/>
      </c>
      <c r="J536" s="19" t="str">
        <f>+IFERROR(+Tabella24[[#This Row],[IMPORTO VERSATO]]/SUMIF(DATI!$B:$B,Tabella24[[#This Row],[Cartella2]],DATI!$M:$M)*SUMIF(DATI!$B:$B,Tabella24[[#This Row],[Cartella2]],DATI!$H:$H),"")</f>
        <v/>
      </c>
      <c r="K536" s="19" t="str">
        <f>+IFERROR(+Tabella24[[#This Row],[IMPORTO VERSATO]]/SUMIF(DATI!$B:$B,Tabella24[[#This Row],[Cartella2]],DATI!$M:$M)*SUMIF(DATI!$B:$B,Tabella24[[#This Row],[Cartella2]],DATI!$I:$I),"")</f>
        <v/>
      </c>
      <c r="L536" s="19" t="str">
        <f>+IFERROR(+Tabella24[[#This Row],[IMPORTO VERSATO]]/SUMIF(DATI!$B:$B,Tabella24[[#This Row],[Cartella2]],DATI!$M:$M)*SUMIF(DATI!$B:$B,Tabella24[[#This Row],[Cartella2]],DATI!$J:$J),"")</f>
        <v/>
      </c>
      <c r="M536" s="14" t="str">
        <f>+IFERROR(+Tabella24[[#This Row],[IMPORTO VERSATO]]/SUMIF(DATI!$B:$B,Tabella24[[#This Row],[Cartella2]],DATI!$M:$M)*SUMIF(DATI!$B:$B,Tabella24[[#This Row],[Cartella2]],DATI!$L:$L),"")</f>
        <v/>
      </c>
      <c r="N536" s="6" t="str">
        <f>+IF(COUNTIF($C$17:C536,Tabella24[[#This Row],[Cartella2]])=1,"X","")</f>
        <v/>
      </c>
      <c r="O536" s="14" t="str">
        <f>+IFERROR(+Tabella24[[#This Row],[IMPORTO VERSATO]]/SUMIF(DATI!$B:$B,Tabella24[[#This Row],[Cartella2]],DATI!$M:$M)*SUMIF(DATI!$B:$B,Tabella24[[#This Row],[Cartella2]],DATI!$K:$K),"")</f>
        <v/>
      </c>
    </row>
    <row r="537" spans="2:15" x14ac:dyDescent="0.45">
      <c r="B537" s="27"/>
      <c r="C537" s="140" t="e">
        <f>+IF(Tabella24[[#This Row],[INS CARTELLA]]="",C536,+VLOOKUP(Tabella24[[#This Row],[INS CARTELLA]],Tabella1[[NUMERO CARTELLA]:[IMPOSTE]],1,0))</f>
        <v>#N/A</v>
      </c>
      <c r="D537" s="1"/>
      <c r="E537" s="15"/>
      <c r="F537" s="16"/>
      <c r="G537" s="14" t="str">
        <f>+IFERROR(+Tabella24[[#This Row],[IMPORTO VERSATO]]/SUMIF(DATI!B:B,Tabella24[[#This Row],[Cartella2]],DATI!M:M)*SUMIF(DATI!B:B,Tabella24[[#This Row],[Cartella2]],DATI!E:E),"")</f>
        <v/>
      </c>
      <c r="H537" s="14" t="str">
        <f>+IFERROR(+Tabella24[[#This Row],[IMPORTO VERSATO]]/SUMIF(DATI!$B:$B,Tabella24[[#This Row],[Cartella2]],DATI!$M:$M)*SUMIF(DATI!$B:$B,Tabella24[[#This Row],[Cartella2]],DATI!$F:$F),"")</f>
        <v/>
      </c>
      <c r="I537" s="19" t="str">
        <f>+IFERROR(+Tabella24[[#This Row],[IMPORTO VERSATO]]/SUMIF(DATI!$B:$B,Tabella24[[#This Row],[Cartella2]],DATI!$M:$M)*SUMIF(DATI!$B:$B,Tabella24[[#This Row],[Cartella2]],DATI!$G:$G),"")</f>
        <v/>
      </c>
      <c r="J537" s="19" t="str">
        <f>+IFERROR(+Tabella24[[#This Row],[IMPORTO VERSATO]]/SUMIF(DATI!$B:$B,Tabella24[[#This Row],[Cartella2]],DATI!$M:$M)*SUMIF(DATI!$B:$B,Tabella24[[#This Row],[Cartella2]],DATI!$H:$H),"")</f>
        <v/>
      </c>
      <c r="K537" s="19" t="str">
        <f>+IFERROR(+Tabella24[[#This Row],[IMPORTO VERSATO]]/SUMIF(DATI!$B:$B,Tabella24[[#This Row],[Cartella2]],DATI!$M:$M)*SUMIF(DATI!$B:$B,Tabella24[[#This Row],[Cartella2]],DATI!$I:$I),"")</f>
        <v/>
      </c>
      <c r="L537" s="19" t="str">
        <f>+IFERROR(+Tabella24[[#This Row],[IMPORTO VERSATO]]/SUMIF(DATI!$B:$B,Tabella24[[#This Row],[Cartella2]],DATI!$M:$M)*SUMIF(DATI!$B:$B,Tabella24[[#This Row],[Cartella2]],DATI!$J:$J),"")</f>
        <v/>
      </c>
      <c r="M537" s="14" t="str">
        <f>+IFERROR(+Tabella24[[#This Row],[IMPORTO VERSATO]]/SUMIF(DATI!$B:$B,Tabella24[[#This Row],[Cartella2]],DATI!$M:$M)*SUMIF(DATI!$B:$B,Tabella24[[#This Row],[Cartella2]],DATI!$L:$L),"")</f>
        <v/>
      </c>
      <c r="N537" s="6" t="str">
        <f>+IF(COUNTIF($C$17:C537,Tabella24[[#This Row],[Cartella2]])=1,"X","")</f>
        <v/>
      </c>
      <c r="O537" s="14" t="str">
        <f>+IFERROR(+Tabella24[[#This Row],[IMPORTO VERSATO]]/SUMIF(DATI!$B:$B,Tabella24[[#This Row],[Cartella2]],DATI!$M:$M)*SUMIF(DATI!$B:$B,Tabella24[[#This Row],[Cartella2]],DATI!$K:$K),"")</f>
        <v/>
      </c>
    </row>
    <row r="538" spans="2:15" x14ac:dyDescent="0.45">
      <c r="B538" s="27"/>
      <c r="C538" s="140" t="e">
        <f>+IF(Tabella24[[#This Row],[INS CARTELLA]]="",C537,+VLOOKUP(Tabella24[[#This Row],[INS CARTELLA]],Tabella1[[NUMERO CARTELLA]:[IMPOSTE]],1,0))</f>
        <v>#N/A</v>
      </c>
      <c r="D538" s="1"/>
      <c r="E538" s="15"/>
      <c r="F538" s="16"/>
      <c r="G538" s="14" t="str">
        <f>+IFERROR(+Tabella24[[#This Row],[IMPORTO VERSATO]]/SUMIF(DATI!B:B,Tabella24[[#This Row],[Cartella2]],DATI!M:M)*SUMIF(DATI!B:B,Tabella24[[#This Row],[Cartella2]],DATI!E:E),"")</f>
        <v/>
      </c>
      <c r="H538" s="14" t="str">
        <f>+IFERROR(+Tabella24[[#This Row],[IMPORTO VERSATO]]/SUMIF(DATI!$B:$B,Tabella24[[#This Row],[Cartella2]],DATI!$M:$M)*SUMIF(DATI!$B:$B,Tabella24[[#This Row],[Cartella2]],DATI!$F:$F),"")</f>
        <v/>
      </c>
      <c r="I538" s="19" t="str">
        <f>+IFERROR(+Tabella24[[#This Row],[IMPORTO VERSATO]]/SUMIF(DATI!$B:$B,Tabella24[[#This Row],[Cartella2]],DATI!$M:$M)*SUMIF(DATI!$B:$B,Tabella24[[#This Row],[Cartella2]],DATI!$G:$G),"")</f>
        <v/>
      </c>
      <c r="J538" s="19" t="str">
        <f>+IFERROR(+Tabella24[[#This Row],[IMPORTO VERSATO]]/SUMIF(DATI!$B:$B,Tabella24[[#This Row],[Cartella2]],DATI!$M:$M)*SUMIF(DATI!$B:$B,Tabella24[[#This Row],[Cartella2]],DATI!$H:$H),"")</f>
        <v/>
      </c>
      <c r="K538" s="19" t="str">
        <f>+IFERROR(+Tabella24[[#This Row],[IMPORTO VERSATO]]/SUMIF(DATI!$B:$B,Tabella24[[#This Row],[Cartella2]],DATI!$M:$M)*SUMIF(DATI!$B:$B,Tabella24[[#This Row],[Cartella2]],DATI!$I:$I),"")</f>
        <v/>
      </c>
      <c r="L538" s="19" t="str">
        <f>+IFERROR(+Tabella24[[#This Row],[IMPORTO VERSATO]]/SUMIF(DATI!$B:$B,Tabella24[[#This Row],[Cartella2]],DATI!$M:$M)*SUMIF(DATI!$B:$B,Tabella24[[#This Row],[Cartella2]],DATI!$J:$J),"")</f>
        <v/>
      </c>
      <c r="M538" s="14" t="str">
        <f>+IFERROR(+Tabella24[[#This Row],[IMPORTO VERSATO]]/SUMIF(DATI!$B:$B,Tabella24[[#This Row],[Cartella2]],DATI!$M:$M)*SUMIF(DATI!$B:$B,Tabella24[[#This Row],[Cartella2]],DATI!$L:$L),"")</f>
        <v/>
      </c>
      <c r="N538" s="6" t="str">
        <f>+IF(COUNTIF($C$17:C538,Tabella24[[#This Row],[Cartella2]])=1,"X","")</f>
        <v/>
      </c>
      <c r="O538" s="14" t="str">
        <f>+IFERROR(+Tabella24[[#This Row],[IMPORTO VERSATO]]/SUMIF(DATI!$B:$B,Tabella24[[#This Row],[Cartella2]],DATI!$M:$M)*SUMIF(DATI!$B:$B,Tabella24[[#This Row],[Cartella2]],DATI!$K:$K),"")</f>
        <v/>
      </c>
    </row>
    <row r="539" spans="2:15" x14ac:dyDescent="0.45">
      <c r="B539" s="27"/>
      <c r="C539" s="140" t="e">
        <f>+IF(Tabella24[[#This Row],[INS CARTELLA]]="",C538,+VLOOKUP(Tabella24[[#This Row],[INS CARTELLA]],Tabella1[[NUMERO CARTELLA]:[IMPOSTE]],1,0))</f>
        <v>#N/A</v>
      </c>
      <c r="D539" s="1"/>
      <c r="E539" s="15"/>
      <c r="F539" s="16"/>
      <c r="G539" s="14" t="str">
        <f>+IFERROR(+Tabella24[[#This Row],[IMPORTO VERSATO]]/SUMIF(DATI!B:B,Tabella24[[#This Row],[Cartella2]],DATI!M:M)*SUMIF(DATI!B:B,Tabella24[[#This Row],[Cartella2]],DATI!E:E),"")</f>
        <v/>
      </c>
      <c r="H539" s="14" t="str">
        <f>+IFERROR(+Tabella24[[#This Row],[IMPORTO VERSATO]]/SUMIF(DATI!$B:$B,Tabella24[[#This Row],[Cartella2]],DATI!$M:$M)*SUMIF(DATI!$B:$B,Tabella24[[#This Row],[Cartella2]],DATI!$F:$F),"")</f>
        <v/>
      </c>
      <c r="I539" s="19" t="str">
        <f>+IFERROR(+Tabella24[[#This Row],[IMPORTO VERSATO]]/SUMIF(DATI!$B:$B,Tabella24[[#This Row],[Cartella2]],DATI!$M:$M)*SUMIF(DATI!$B:$B,Tabella24[[#This Row],[Cartella2]],DATI!$G:$G),"")</f>
        <v/>
      </c>
      <c r="J539" s="19" t="str">
        <f>+IFERROR(+Tabella24[[#This Row],[IMPORTO VERSATO]]/SUMIF(DATI!$B:$B,Tabella24[[#This Row],[Cartella2]],DATI!$M:$M)*SUMIF(DATI!$B:$B,Tabella24[[#This Row],[Cartella2]],DATI!$H:$H),"")</f>
        <v/>
      </c>
      <c r="K539" s="19" t="str">
        <f>+IFERROR(+Tabella24[[#This Row],[IMPORTO VERSATO]]/SUMIF(DATI!$B:$B,Tabella24[[#This Row],[Cartella2]],DATI!$M:$M)*SUMIF(DATI!$B:$B,Tabella24[[#This Row],[Cartella2]],DATI!$I:$I),"")</f>
        <v/>
      </c>
      <c r="L539" s="19" t="str">
        <f>+IFERROR(+Tabella24[[#This Row],[IMPORTO VERSATO]]/SUMIF(DATI!$B:$B,Tabella24[[#This Row],[Cartella2]],DATI!$M:$M)*SUMIF(DATI!$B:$B,Tabella24[[#This Row],[Cartella2]],DATI!$J:$J),"")</f>
        <v/>
      </c>
      <c r="M539" s="14" t="str">
        <f>+IFERROR(+Tabella24[[#This Row],[IMPORTO VERSATO]]/SUMIF(DATI!$B:$B,Tabella24[[#This Row],[Cartella2]],DATI!$M:$M)*SUMIF(DATI!$B:$B,Tabella24[[#This Row],[Cartella2]],DATI!$L:$L),"")</f>
        <v/>
      </c>
      <c r="N539" s="6" t="str">
        <f>+IF(COUNTIF($C$17:C539,Tabella24[[#This Row],[Cartella2]])=1,"X","")</f>
        <v/>
      </c>
      <c r="O539" s="14" t="str">
        <f>+IFERROR(+Tabella24[[#This Row],[IMPORTO VERSATO]]/SUMIF(DATI!$B:$B,Tabella24[[#This Row],[Cartella2]],DATI!$M:$M)*SUMIF(DATI!$B:$B,Tabella24[[#This Row],[Cartella2]],DATI!$K:$K),"")</f>
        <v/>
      </c>
    </row>
    <row r="540" spans="2:15" x14ac:dyDescent="0.45">
      <c r="B540" s="27"/>
      <c r="C540" s="140" t="e">
        <f>+IF(Tabella24[[#This Row],[INS CARTELLA]]="",C539,+VLOOKUP(Tabella24[[#This Row],[INS CARTELLA]],Tabella1[[NUMERO CARTELLA]:[IMPOSTE]],1,0))</f>
        <v>#N/A</v>
      </c>
      <c r="D540" s="1"/>
      <c r="E540" s="15"/>
      <c r="F540" s="16"/>
      <c r="G540" s="14" t="str">
        <f>+IFERROR(+Tabella24[[#This Row],[IMPORTO VERSATO]]/SUMIF(DATI!B:B,Tabella24[[#This Row],[Cartella2]],DATI!M:M)*SUMIF(DATI!B:B,Tabella24[[#This Row],[Cartella2]],DATI!E:E),"")</f>
        <v/>
      </c>
      <c r="H540" s="14" t="str">
        <f>+IFERROR(+Tabella24[[#This Row],[IMPORTO VERSATO]]/SUMIF(DATI!$B:$B,Tabella24[[#This Row],[Cartella2]],DATI!$M:$M)*SUMIF(DATI!$B:$B,Tabella24[[#This Row],[Cartella2]],DATI!$F:$F),"")</f>
        <v/>
      </c>
      <c r="I540" s="19" t="str">
        <f>+IFERROR(+Tabella24[[#This Row],[IMPORTO VERSATO]]/SUMIF(DATI!$B:$B,Tabella24[[#This Row],[Cartella2]],DATI!$M:$M)*SUMIF(DATI!$B:$B,Tabella24[[#This Row],[Cartella2]],DATI!$G:$G),"")</f>
        <v/>
      </c>
      <c r="J540" s="19" t="str">
        <f>+IFERROR(+Tabella24[[#This Row],[IMPORTO VERSATO]]/SUMIF(DATI!$B:$B,Tabella24[[#This Row],[Cartella2]],DATI!$M:$M)*SUMIF(DATI!$B:$B,Tabella24[[#This Row],[Cartella2]],DATI!$H:$H),"")</f>
        <v/>
      </c>
      <c r="K540" s="19" t="str">
        <f>+IFERROR(+Tabella24[[#This Row],[IMPORTO VERSATO]]/SUMIF(DATI!$B:$B,Tabella24[[#This Row],[Cartella2]],DATI!$M:$M)*SUMIF(DATI!$B:$B,Tabella24[[#This Row],[Cartella2]],DATI!$I:$I),"")</f>
        <v/>
      </c>
      <c r="L540" s="19" t="str">
        <f>+IFERROR(+Tabella24[[#This Row],[IMPORTO VERSATO]]/SUMIF(DATI!$B:$B,Tabella24[[#This Row],[Cartella2]],DATI!$M:$M)*SUMIF(DATI!$B:$B,Tabella24[[#This Row],[Cartella2]],DATI!$J:$J),"")</f>
        <v/>
      </c>
      <c r="M540" s="14" t="str">
        <f>+IFERROR(+Tabella24[[#This Row],[IMPORTO VERSATO]]/SUMIF(DATI!$B:$B,Tabella24[[#This Row],[Cartella2]],DATI!$M:$M)*SUMIF(DATI!$B:$B,Tabella24[[#This Row],[Cartella2]],DATI!$L:$L),"")</f>
        <v/>
      </c>
      <c r="N540" s="6" t="str">
        <f>+IF(COUNTIF($C$17:C540,Tabella24[[#This Row],[Cartella2]])=1,"X","")</f>
        <v/>
      </c>
      <c r="O540" s="14" t="str">
        <f>+IFERROR(+Tabella24[[#This Row],[IMPORTO VERSATO]]/SUMIF(DATI!$B:$B,Tabella24[[#This Row],[Cartella2]],DATI!$M:$M)*SUMIF(DATI!$B:$B,Tabella24[[#This Row],[Cartella2]],DATI!$K:$K),"")</f>
        <v/>
      </c>
    </row>
    <row r="541" spans="2:15" x14ac:dyDescent="0.45">
      <c r="B541" s="27"/>
      <c r="C541" s="140" t="e">
        <f>+IF(Tabella24[[#This Row],[INS CARTELLA]]="",C540,+VLOOKUP(Tabella24[[#This Row],[INS CARTELLA]],Tabella1[[NUMERO CARTELLA]:[IMPOSTE]],1,0))</f>
        <v>#N/A</v>
      </c>
      <c r="D541" s="1"/>
      <c r="E541" s="15"/>
      <c r="F541" s="16"/>
      <c r="G541" s="14" t="str">
        <f>+IFERROR(+Tabella24[[#This Row],[IMPORTO VERSATO]]/SUMIF(DATI!B:B,Tabella24[[#This Row],[Cartella2]],DATI!M:M)*SUMIF(DATI!B:B,Tabella24[[#This Row],[Cartella2]],DATI!E:E),"")</f>
        <v/>
      </c>
      <c r="H541" s="14" t="str">
        <f>+IFERROR(+Tabella24[[#This Row],[IMPORTO VERSATO]]/SUMIF(DATI!$B:$B,Tabella24[[#This Row],[Cartella2]],DATI!$M:$M)*SUMIF(DATI!$B:$B,Tabella24[[#This Row],[Cartella2]],DATI!$F:$F),"")</f>
        <v/>
      </c>
      <c r="I541" s="19" t="str">
        <f>+IFERROR(+Tabella24[[#This Row],[IMPORTO VERSATO]]/SUMIF(DATI!$B:$B,Tabella24[[#This Row],[Cartella2]],DATI!$M:$M)*SUMIF(DATI!$B:$B,Tabella24[[#This Row],[Cartella2]],DATI!$G:$G),"")</f>
        <v/>
      </c>
      <c r="J541" s="19" t="str">
        <f>+IFERROR(+Tabella24[[#This Row],[IMPORTO VERSATO]]/SUMIF(DATI!$B:$B,Tabella24[[#This Row],[Cartella2]],DATI!$M:$M)*SUMIF(DATI!$B:$B,Tabella24[[#This Row],[Cartella2]],DATI!$H:$H),"")</f>
        <v/>
      </c>
      <c r="K541" s="19" t="str">
        <f>+IFERROR(+Tabella24[[#This Row],[IMPORTO VERSATO]]/SUMIF(DATI!$B:$B,Tabella24[[#This Row],[Cartella2]],DATI!$M:$M)*SUMIF(DATI!$B:$B,Tabella24[[#This Row],[Cartella2]],DATI!$I:$I),"")</f>
        <v/>
      </c>
      <c r="L541" s="19" t="str">
        <f>+IFERROR(+Tabella24[[#This Row],[IMPORTO VERSATO]]/SUMIF(DATI!$B:$B,Tabella24[[#This Row],[Cartella2]],DATI!$M:$M)*SUMIF(DATI!$B:$B,Tabella24[[#This Row],[Cartella2]],DATI!$J:$J),"")</f>
        <v/>
      </c>
      <c r="M541" s="14" t="str">
        <f>+IFERROR(+Tabella24[[#This Row],[IMPORTO VERSATO]]/SUMIF(DATI!$B:$B,Tabella24[[#This Row],[Cartella2]],DATI!$M:$M)*SUMIF(DATI!$B:$B,Tabella24[[#This Row],[Cartella2]],DATI!$L:$L),"")</f>
        <v/>
      </c>
      <c r="N541" s="6" t="str">
        <f>+IF(COUNTIF($C$17:C541,Tabella24[[#This Row],[Cartella2]])=1,"X","")</f>
        <v/>
      </c>
      <c r="O541" s="14" t="str">
        <f>+IFERROR(+Tabella24[[#This Row],[IMPORTO VERSATO]]/SUMIF(DATI!$B:$B,Tabella24[[#This Row],[Cartella2]],DATI!$M:$M)*SUMIF(DATI!$B:$B,Tabella24[[#This Row],[Cartella2]],DATI!$K:$K),"")</f>
        <v/>
      </c>
    </row>
    <row r="542" spans="2:15" x14ac:dyDescent="0.45">
      <c r="B542" s="27"/>
      <c r="C542" s="140" t="e">
        <f>+IF(Tabella24[[#This Row],[INS CARTELLA]]="",C541,+VLOOKUP(Tabella24[[#This Row],[INS CARTELLA]],Tabella1[[NUMERO CARTELLA]:[IMPOSTE]],1,0))</f>
        <v>#N/A</v>
      </c>
      <c r="D542" s="1"/>
      <c r="E542" s="15"/>
      <c r="F542" s="16"/>
      <c r="G542" s="14" t="str">
        <f>+IFERROR(+Tabella24[[#This Row],[IMPORTO VERSATO]]/SUMIF(DATI!B:B,Tabella24[[#This Row],[Cartella2]],DATI!M:M)*SUMIF(DATI!B:B,Tabella24[[#This Row],[Cartella2]],DATI!E:E),"")</f>
        <v/>
      </c>
      <c r="H542" s="14" t="str">
        <f>+IFERROR(+Tabella24[[#This Row],[IMPORTO VERSATO]]/SUMIF(DATI!$B:$B,Tabella24[[#This Row],[Cartella2]],DATI!$M:$M)*SUMIF(DATI!$B:$B,Tabella24[[#This Row],[Cartella2]],DATI!$F:$F),"")</f>
        <v/>
      </c>
      <c r="I542" s="19" t="str">
        <f>+IFERROR(+Tabella24[[#This Row],[IMPORTO VERSATO]]/SUMIF(DATI!$B:$B,Tabella24[[#This Row],[Cartella2]],DATI!$M:$M)*SUMIF(DATI!$B:$B,Tabella24[[#This Row],[Cartella2]],DATI!$G:$G),"")</f>
        <v/>
      </c>
      <c r="J542" s="19" t="str">
        <f>+IFERROR(+Tabella24[[#This Row],[IMPORTO VERSATO]]/SUMIF(DATI!$B:$B,Tabella24[[#This Row],[Cartella2]],DATI!$M:$M)*SUMIF(DATI!$B:$B,Tabella24[[#This Row],[Cartella2]],DATI!$H:$H),"")</f>
        <v/>
      </c>
      <c r="K542" s="19" t="str">
        <f>+IFERROR(+Tabella24[[#This Row],[IMPORTO VERSATO]]/SUMIF(DATI!$B:$B,Tabella24[[#This Row],[Cartella2]],DATI!$M:$M)*SUMIF(DATI!$B:$B,Tabella24[[#This Row],[Cartella2]],DATI!$I:$I),"")</f>
        <v/>
      </c>
      <c r="L542" s="19" t="str">
        <f>+IFERROR(+Tabella24[[#This Row],[IMPORTO VERSATO]]/SUMIF(DATI!$B:$B,Tabella24[[#This Row],[Cartella2]],DATI!$M:$M)*SUMIF(DATI!$B:$B,Tabella24[[#This Row],[Cartella2]],DATI!$J:$J),"")</f>
        <v/>
      </c>
      <c r="M542" s="14" t="str">
        <f>+IFERROR(+Tabella24[[#This Row],[IMPORTO VERSATO]]/SUMIF(DATI!$B:$B,Tabella24[[#This Row],[Cartella2]],DATI!$M:$M)*SUMIF(DATI!$B:$B,Tabella24[[#This Row],[Cartella2]],DATI!$L:$L),"")</f>
        <v/>
      </c>
      <c r="N542" s="6" t="str">
        <f>+IF(COUNTIF($C$17:C542,Tabella24[[#This Row],[Cartella2]])=1,"X","")</f>
        <v/>
      </c>
      <c r="O542" s="14" t="str">
        <f>+IFERROR(+Tabella24[[#This Row],[IMPORTO VERSATO]]/SUMIF(DATI!$B:$B,Tabella24[[#This Row],[Cartella2]],DATI!$M:$M)*SUMIF(DATI!$B:$B,Tabella24[[#This Row],[Cartella2]],DATI!$K:$K),"")</f>
        <v/>
      </c>
    </row>
    <row r="543" spans="2:15" x14ac:dyDescent="0.45">
      <c r="B543" s="27"/>
      <c r="C543" s="140" t="e">
        <f>+IF(Tabella24[[#This Row],[INS CARTELLA]]="",C542,+VLOOKUP(Tabella24[[#This Row],[INS CARTELLA]],Tabella1[[NUMERO CARTELLA]:[IMPOSTE]],1,0))</f>
        <v>#N/A</v>
      </c>
      <c r="D543" s="1"/>
      <c r="E543" s="15"/>
      <c r="F543" s="16"/>
      <c r="G543" s="14" t="str">
        <f>+IFERROR(+Tabella24[[#This Row],[IMPORTO VERSATO]]/SUMIF(DATI!B:B,Tabella24[[#This Row],[Cartella2]],DATI!M:M)*SUMIF(DATI!B:B,Tabella24[[#This Row],[Cartella2]],DATI!E:E),"")</f>
        <v/>
      </c>
      <c r="H543" s="14" t="str">
        <f>+IFERROR(+Tabella24[[#This Row],[IMPORTO VERSATO]]/SUMIF(DATI!$B:$B,Tabella24[[#This Row],[Cartella2]],DATI!$M:$M)*SUMIF(DATI!$B:$B,Tabella24[[#This Row],[Cartella2]],DATI!$F:$F),"")</f>
        <v/>
      </c>
      <c r="I543" s="19" t="str">
        <f>+IFERROR(+Tabella24[[#This Row],[IMPORTO VERSATO]]/SUMIF(DATI!$B:$B,Tabella24[[#This Row],[Cartella2]],DATI!$M:$M)*SUMIF(DATI!$B:$B,Tabella24[[#This Row],[Cartella2]],DATI!$G:$G),"")</f>
        <v/>
      </c>
      <c r="J543" s="19" t="str">
        <f>+IFERROR(+Tabella24[[#This Row],[IMPORTO VERSATO]]/SUMIF(DATI!$B:$B,Tabella24[[#This Row],[Cartella2]],DATI!$M:$M)*SUMIF(DATI!$B:$B,Tabella24[[#This Row],[Cartella2]],DATI!$H:$H),"")</f>
        <v/>
      </c>
      <c r="K543" s="19" t="str">
        <f>+IFERROR(+Tabella24[[#This Row],[IMPORTO VERSATO]]/SUMIF(DATI!$B:$B,Tabella24[[#This Row],[Cartella2]],DATI!$M:$M)*SUMIF(DATI!$B:$B,Tabella24[[#This Row],[Cartella2]],DATI!$I:$I),"")</f>
        <v/>
      </c>
      <c r="L543" s="19" t="str">
        <f>+IFERROR(+Tabella24[[#This Row],[IMPORTO VERSATO]]/SUMIF(DATI!$B:$B,Tabella24[[#This Row],[Cartella2]],DATI!$M:$M)*SUMIF(DATI!$B:$B,Tabella24[[#This Row],[Cartella2]],DATI!$J:$J),"")</f>
        <v/>
      </c>
      <c r="M543" s="14" t="str">
        <f>+IFERROR(+Tabella24[[#This Row],[IMPORTO VERSATO]]/SUMIF(DATI!$B:$B,Tabella24[[#This Row],[Cartella2]],DATI!$M:$M)*SUMIF(DATI!$B:$B,Tabella24[[#This Row],[Cartella2]],DATI!$L:$L),"")</f>
        <v/>
      </c>
      <c r="N543" s="6" t="str">
        <f>+IF(COUNTIF($C$17:C543,Tabella24[[#This Row],[Cartella2]])=1,"X","")</f>
        <v/>
      </c>
      <c r="O543" s="14" t="str">
        <f>+IFERROR(+Tabella24[[#This Row],[IMPORTO VERSATO]]/SUMIF(DATI!$B:$B,Tabella24[[#This Row],[Cartella2]],DATI!$M:$M)*SUMIF(DATI!$B:$B,Tabella24[[#This Row],[Cartella2]],DATI!$K:$K),"")</f>
        <v/>
      </c>
    </row>
    <row r="544" spans="2:15" x14ac:dyDescent="0.45">
      <c r="B544" s="27"/>
      <c r="C544" s="140" t="e">
        <f>+IF(Tabella24[[#This Row],[INS CARTELLA]]="",C543,+VLOOKUP(Tabella24[[#This Row],[INS CARTELLA]],Tabella1[[NUMERO CARTELLA]:[IMPOSTE]],1,0))</f>
        <v>#N/A</v>
      </c>
      <c r="D544" s="1"/>
      <c r="E544" s="15"/>
      <c r="F544" s="16"/>
      <c r="G544" s="14" t="str">
        <f>+IFERROR(+Tabella24[[#This Row],[IMPORTO VERSATO]]/SUMIF(DATI!B:B,Tabella24[[#This Row],[Cartella2]],DATI!M:M)*SUMIF(DATI!B:B,Tabella24[[#This Row],[Cartella2]],DATI!E:E),"")</f>
        <v/>
      </c>
      <c r="H544" s="14" t="str">
        <f>+IFERROR(+Tabella24[[#This Row],[IMPORTO VERSATO]]/SUMIF(DATI!$B:$B,Tabella24[[#This Row],[Cartella2]],DATI!$M:$M)*SUMIF(DATI!$B:$B,Tabella24[[#This Row],[Cartella2]],DATI!$F:$F),"")</f>
        <v/>
      </c>
      <c r="I544" s="19" t="str">
        <f>+IFERROR(+Tabella24[[#This Row],[IMPORTO VERSATO]]/SUMIF(DATI!$B:$B,Tabella24[[#This Row],[Cartella2]],DATI!$M:$M)*SUMIF(DATI!$B:$B,Tabella24[[#This Row],[Cartella2]],DATI!$G:$G),"")</f>
        <v/>
      </c>
      <c r="J544" s="19" t="str">
        <f>+IFERROR(+Tabella24[[#This Row],[IMPORTO VERSATO]]/SUMIF(DATI!$B:$B,Tabella24[[#This Row],[Cartella2]],DATI!$M:$M)*SUMIF(DATI!$B:$B,Tabella24[[#This Row],[Cartella2]],DATI!$H:$H),"")</f>
        <v/>
      </c>
      <c r="K544" s="19" t="str">
        <f>+IFERROR(+Tabella24[[#This Row],[IMPORTO VERSATO]]/SUMIF(DATI!$B:$B,Tabella24[[#This Row],[Cartella2]],DATI!$M:$M)*SUMIF(DATI!$B:$B,Tabella24[[#This Row],[Cartella2]],DATI!$I:$I),"")</f>
        <v/>
      </c>
      <c r="L544" s="19" t="str">
        <f>+IFERROR(+Tabella24[[#This Row],[IMPORTO VERSATO]]/SUMIF(DATI!$B:$B,Tabella24[[#This Row],[Cartella2]],DATI!$M:$M)*SUMIF(DATI!$B:$B,Tabella24[[#This Row],[Cartella2]],DATI!$J:$J),"")</f>
        <v/>
      </c>
      <c r="M544" s="14" t="str">
        <f>+IFERROR(+Tabella24[[#This Row],[IMPORTO VERSATO]]/SUMIF(DATI!$B:$B,Tabella24[[#This Row],[Cartella2]],DATI!$M:$M)*SUMIF(DATI!$B:$B,Tabella24[[#This Row],[Cartella2]],DATI!$L:$L),"")</f>
        <v/>
      </c>
      <c r="N544" s="6" t="str">
        <f>+IF(COUNTIF($C$17:C544,Tabella24[[#This Row],[Cartella2]])=1,"X","")</f>
        <v/>
      </c>
      <c r="O544" s="14" t="str">
        <f>+IFERROR(+Tabella24[[#This Row],[IMPORTO VERSATO]]/SUMIF(DATI!$B:$B,Tabella24[[#This Row],[Cartella2]],DATI!$M:$M)*SUMIF(DATI!$B:$B,Tabella24[[#This Row],[Cartella2]],DATI!$K:$K),"")</f>
        <v/>
      </c>
    </row>
    <row r="545" spans="2:15" x14ac:dyDescent="0.45">
      <c r="B545" s="27"/>
      <c r="C545" s="140" t="e">
        <f>+IF(Tabella24[[#This Row],[INS CARTELLA]]="",C544,+VLOOKUP(Tabella24[[#This Row],[INS CARTELLA]],Tabella1[[NUMERO CARTELLA]:[IMPOSTE]],1,0))</f>
        <v>#N/A</v>
      </c>
      <c r="D545" s="1"/>
      <c r="E545" s="15"/>
      <c r="F545" s="16"/>
      <c r="G545" s="14" t="str">
        <f>+IFERROR(+Tabella24[[#This Row],[IMPORTO VERSATO]]/SUMIF(DATI!B:B,Tabella24[[#This Row],[Cartella2]],DATI!M:M)*SUMIF(DATI!B:B,Tabella24[[#This Row],[Cartella2]],DATI!E:E),"")</f>
        <v/>
      </c>
      <c r="H545" s="14" t="str">
        <f>+IFERROR(+Tabella24[[#This Row],[IMPORTO VERSATO]]/SUMIF(DATI!$B:$B,Tabella24[[#This Row],[Cartella2]],DATI!$M:$M)*SUMIF(DATI!$B:$B,Tabella24[[#This Row],[Cartella2]],DATI!$F:$F),"")</f>
        <v/>
      </c>
      <c r="I545" s="19" t="str">
        <f>+IFERROR(+Tabella24[[#This Row],[IMPORTO VERSATO]]/SUMIF(DATI!$B:$B,Tabella24[[#This Row],[Cartella2]],DATI!$M:$M)*SUMIF(DATI!$B:$B,Tabella24[[#This Row],[Cartella2]],DATI!$G:$G),"")</f>
        <v/>
      </c>
      <c r="J545" s="19" t="str">
        <f>+IFERROR(+Tabella24[[#This Row],[IMPORTO VERSATO]]/SUMIF(DATI!$B:$B,Tabella24[[#This Row],[Cartella2]],DATI!$M:$M)*SUMIF(DATI!$B:$B,Tabella24[[#This Row],[Cartella2]],DATI!$H:$H),"")</f>
        <v/>
      </c>
      <c r="K545" s="19" t="str">
        <f>+IFERROR(+Tabella24[[#This Row],[IMPORTO VERSATO]]/SUMIF(DATI!$B:$B,Tabella24[[#This Row],[Cartella2]],DATI!$M:$M)*SUMIF(DATI!$B:$B,Tabella24[[#This Row],[Cartella2]],DATI!$I:$I),"")</f>
        <v/>
      </c>
      <c r="L545" s="19" t="str">
        <f>+IFERROR(+Tabella24[[#This Row],[IMPORTO VERSATO]]/SUMIF(DATI!$B:$B,Tabella24[[#This Row],[Cartella2]],DATI!$M:$M)*SUMIF(DATI!$B:$B,Tabella24[[#This Row],[Cartella2]],DATI!$J:$J),"")</f>
        <v/>
      </c>
      <c r="M545" s="14" t="str">
        <f>+IFERROR(+Tabella24[[#This Row],[IMPORTO VERSATO]]/SUMIF(DATI!$B:$B,Tabella24[[#This Row],[Cartella2]],DATI!$M:$M)*SUMIF(DATI!$B:$B,Tabella24[[#This Row],[Cartella2]],DATI!$L:$L),"")</f>
        <v/>
      </c>
      <c r="N545" s="6" t="str">
        <f>+IF(COUNTIF($C$17:C545,Tabella24[[#This Row],[Cartella2]])=1,"X","")</f>
        <v/>
      </c>
      <c r="O545" s="14" t="str">
        <f>+IFERROR(+Tabella24[[#This Row],[IMPORTO VERSATO]]/SUMIF(DATI!$B:$B,Tabella24[[#This Row],[Cartella2]],DATI!$M:$M)*SUMIF(DATI!$B:$B,Tabella24[[#This Row],[Cartella2]],DATI!$K:$K),"")</f>
        <v/>
      </c>
    </row>
    <row r="546" spans="2:15" x14ac:dyDescent="0.45">
      <c r="B546" s="27"/>
      <c r="C546" s="140" t="e">
        <f>+IF(Tabella24[[#This Row],[INS CARTELLA]]="",C545,+VLOOKUP(Tabella24[[#This Row],[INS CARTELLA]],Tabella1[[NUMERO CARTELLA]:[IMPOSTE]],1,0))</f>
        <v>#N/A</v>
      </c>
      <c r="D546" s="1"/>
      <c r="E546" s="15"/>
      <c r="F546" s="16"/>
      <c r="G546" s="14" t="str">
        <f>+IFERROR(+Tabella24[[#This Row],[IMPORTO VERSATO]]/SUMIF(DATI!B:B,Tabella24[[#This Row],[Cartella2]],DATI!M:M)*SUMIF(DATI!B:B,Tabella24[[#This Row],[Cartella2]],DATI!E:E),"")</f>
        <v/>
      </c>
      <c r="H546" s="14" t="str">
        <f>+IFERROR(+Tabella24[[#This Row],[IMPORTO VERSATO]]/SUMIF(DATI!$B:$B,Tabella24[[#This Row],[Cartella2]],DATI!$M:$M)*SUMIF(DATI!$B:$B,Tabella24[[#This Row],[Cartella2]],DATI!$F:$F),"")</f>
        <v/>
      </c>
      <c r="I546" s="19" t="str">
        <f>+IFERROR(+Tabella24[[#This Row],[IMPORTO VERSATO]]/SUMIF(DATI!$B:$B,Tabella24[[#This Row],[Cartella2]],DATI!$M:$M)*SUMIF(DATI!$B:$B,Tabella24[[#This Row],[Cartella2]],DATI!$G:$G),"")</f>
        <v/>
      </c>
      <c r="J546" s="19" t="str">
        <f>+IFERROR(+Tabella24[[#This Row],[IMPORTO VERSATO]]/SUMIF(DATI!$B:$B,Tabella24[[#This Row],[Cartella2]],DATI!$M:$M)*SUMIF(DATI!$B:$B,Tabella24[[#This Row],[Cartella2]],DATI!$H:$H),"")</f>
        <v/>
      </c>
      <c r="K546" s="19" t="str">
        <f>+IFERROR(+Tabella24[[#This Row],[IMPORTO VERSATO]]/SUMIF(DATI!$B:$B,Tabella24[[#This Row],[Cartella2]],DATI!$M:$M)*SUMIF(DATI!$B:$B,Tabella24[[#This Row],[Cartella2]],DATI!$I:$I),"")</f>
        <v/>
      </c>
      <c r="L546" s="19" t="str">
        <f>+IFERROR(+Tabella24[[#This Row],[IMPORTO VERSATO]]/SUMIF(DATI!$B:$B,Tabella24[[#This Row],[Cartella2]],DATI!$M:$M)*SUMIF(DATI!$B:$B,Tabella24[[#This Row],[Cartella2]],DATI!$J:$J),"")</f>
        <v/>
      </c>
      <c r="M546" s="14" t="str">
        <f>+IFERROR(+Tabella24[[#This Row],[IMPORTO VERSATO]]/SUMIF(DATI!$B:$B,Tabella24[[#This Row],[Cartella2]],DATI!$M:$M)*SUMIF(DATI!$B:$B,Tabella24[[#This Row],[Cartella2]],DATI!$L:$L),"")</f>
        <v/>
      </c>
      <c r="N546" s="6" t="str">
        <f>+IF(COUNTIF($C$17:C546,Tabella24[[#This Row],[Cartella2]])=1,"X","")</f>
        <v/>
      </c>
      <c r="O546" s="14" t="str">
        <f>+IFERROR(+Tabella24[[#This Row],[IMPORTO VERSATO]]/SUMIF(DATI!$B:$B,Tabella24[[#This Row],[Cartella2]],DATI!$M:$M)*SUMIF(DATI!$B:$B,Tabella24[[#This Row],[Cartella2]],DATI!$K:$K),"")</f>
        <v/>
      </c>
    </row>
    <row r="547" spans="2:15" x14ac:dyDescent="0.45">
      <c r="B547" s="27"/>
      <c r="C547" s="140" t="e">
        <f>+IF(Tabella24[[#This Row],[INS CARTELLA]]="",C546,+VLOOKUP(Tabella24[[#This Row],[INS CARTELLA]],Tabella1[[NUMERO CARTELLA]:[IMPOSTE]],1,0))</f>
        <v>#N/A</v>
      </c>
      <c r="D547" s="1"/>
      <c r="E547" s="15"/>
      <c r="F547" s="16"/>
      <c r="G547" s="14" t="str">
        <f>+IFERROR(+Tabella24[[#This Row],[IMPORTO VERSATO]]/SUMIF(DATI!B:B,Tabella24[[#This Row],[Cartella2]],DATI!M:M)*SUMIF(DATI!B:B,Tabella24[[#This Row],[Cartella2]],DATI!E:E),"")</f>
        <v/>
      </c>
      <c r="H547" s="14" t="str">
        <f>+IFERROR(+Tabella24[[#This Row],[IMPORTO VERSATO]]/SUMIF(DATI!$B:$B,Tabella24[[#This Row],[Cartella2]],DATI!$M:$M)*SUMIF(DATI!$B:$B,Tabella24[[#This Row],[Cartella2]],DATI!$F:$F),"")</f>
        <v/>
      </c>
      <c r="I547" s="19" t="str">
        <f>+IFERROR(+Tabella24[[#This Row],[IMPORTO VERSATO]]/SUMIF(DATI!$B:$B,Tabella24[[#This Row],[Cartella2]],DATI!$M:$M)*SUMIF(DATI!$B:$B,Tabella24[[#This Row],[Cartella2]],DATI!$G:$G),"")</f>
        <v/>
      </c>
      <c r="J547" s="19" t="str">
        <f>+IFERROR(+Tabella24[[#This Row],[IMPORTO VERSATO]]/SUMIF(DATI!$B:$B,Tabella24[[#This Row],[Cartella2]],DATI!$M:$M)*SUMIF(DATI!$B:$B,Tabella24[[#This Row],[Cartella2]],DATI!$H:$H),"")</f>
        <v/>
      </c>
      <c r="K547" s="19" t="str">
        <f>+IFERROR(+Tabella24[[#This Row],[IMPORTO VERSATO]]/SUMIF(DATI!$B:$B,Tabella24[[#This Row],[Cartella2]],DATI!$M:$M)*SUMIF(DATI!$B:$B,Tabella24[[#This Row],[Cartella2]],DATI!$I:$I),"")</f>
        <v/>
      </c>
      <c r="L547" s="19" t="str">
        <f>+IFERROR(+Tabella24[[#This Row],[IMPORTO VERSATO]]/SUMIF(DATI!$B:$B,Tabella24[[#This Row],[Cartella2]],DATI!$M:$M)*SUMIF(DATI!$B:$B,Tabella24[[#This Row],[Cartella2]],DATI!$J:$J),"")</f>
        <v/>
      </c>
      <c r="M547" s="14" t="str">
        <f>+IFERROR(+Tabella24[[#This Row],[IMPORTO VERSATO]]/SUMIF(DATI!$B:$B,Tabella24[[#This Row],[Cartella2]],DATI!$M:$M)*SUMIF(DATI!$B:$B,Tabella24[[#This Row],[Cartella2]],DATI!$L:$L),"")</f>
        <v/>
      </c>
      <c r="N547" s="6" t="str">
        <f>+IF(COUNTIF($C$17:C547,Tabella24[[#This Row],[Cartella2]])=1,"X","")</f>
        <v/>
      </c>
      <c r="O547" s="14" t="str">
        <f>+IFERROR(+Tabella24[[#This Row],[IMPORTO VERSATO]]/SUMIF(DATI!$B:$B,Tabella24[[#This Row],[Cartella2]],DATI!$M:$M)*SUMIF(DATI!$B:$B,Tabella24[[#This Row],[Cartella2]],DATI!$K:$K),"")</f>
        <v/>
      </c>
    </row>
    <row r="548" spans="2:15" x14ac:dyDescent="0.45">
      <c r="B548" s="27"/>
      <c r="C548" s="140" t="e">
        <f>+IF(Tabella24[[#This Row],[INS CARTELLA]]="",C547,+VLOOKUP(Tabella24[[#This Row],[INS CARTELLA]],Tabella1[[NUMERO CARTELLA]:[IMPOSTE]],1,0))</f>
        <v>#N/A</v>
      </c>
      <c r="D548" s="1"/>
      <c r="E548" s="15"/>
      <c r="F548" s="16"/>
      <c r="G548" s="14" t="str">
        <f>+IFERROR(+Tabella24[[#This Row],[IMPORTO VERSATO]]/SUMIF(DATI!B:B,Tabella24[[#This Row],[Cartella2]],DATI!M:M)*SUMIF(DATI!B:B,Tabella24[[#This Row],[Cartella2]],DATI!E:E),"")</f>
        <v/>
      </c>
      <c r="H548" s="14" t="str">
        <f>+IFERROR(+Tabella24[[#This Row],[IMPORTO VERSATO]]/SUMIF(DATI!$B:$B,Tabella24[[#This Row],[Cartella2]],DATI!$M:$M)*SUMIF(DATI!$B:$B,Tabella24[[#This Row],[Cartella2]],DATI!$F:$F),"")</f>
        <v/>
      </c>
      <c r="I548" s="19" t="str">
        <f>+IFERROR(+Tabella24[[#This Row],[IMPORTO VERSATO]]/SUMIF(DATI!$B:$B,Tabella24[[#This Row],[Cartella2]],DATI!$M:$M)*SUMIF(DATI!$B:$B,Tabella24[[#This Row],[Cartella2]],DATI!$G:$G),"")</f>
        <v/>
      </c>
      <c r="J548" s="19" t="str">
        <f>+IFERROR(+Tabella24[[#This Row],[IMPORTO VERSATO]]/SUMIF(DATI!$B:$B,Tabella24[[#This Row],[Cartella2]],DATI!$M:$M)*SUMIF(DATI!$B:$B,Tabella24[[#This Row],[Cartella2]],DATI!$H:$H),"")</f>
        <v/>
      </c>
      <c r="K548" s="19" t="str">
        <f>+IFERROR(+Tabella24[[#This Row],[IMPORTO VERSATO]]/SUMIF(DATI!$B:$B,Tabella24[[#This Row],[Cartella2]],DATI!$M:$M)*SUMIF(DATI!$B:$B,Tabella24[[#This Row],[Cartella2]],DATI!$I:$I),"")</f>
        <v/>
      </c>
      <c r="L548" s="19" t="str">
        <f>+IFERROR(+Tabella24[[#This Row],[IMPORTO VERSATO]]/SUMIF(DATI!$B:$B,Tabella24[[#This Row],[Cartella2]],DATI!$M:$M)*SUMIF(DATI!$B:$B,Tabella24[[#This Row],[Cartella2]],DATI!$J:$J),"")</f>
        <v/>
      </c>
      <c r="M548" s="14" t="str">
        <f>+IFERROR(+Tabella24[[#This Row],[IMPORTO VERSATO]]/SUMIF(DATI!$B:$B,Tabella24[[#This Row],[Cartella2]],DATI!$M:$M)*SUMIF(DATI!$B:$B,Tabella24[[#This Row],[Cartella2]],DATI!$L:$L),"")</f>
        <v/>
      </c>
      <c r="N548" s="6" t="str">
        <f>+IF(COUNTIF($C$17:C548,Tabella24[[#This Row],[Cartella2]])=1,"X","")</f>
        <v/>
      </c>
      <c r="O548" s="14" t="str">
        <f>+IFERROR(+Tabella24[[#This Row],[IMPORTO VERSATO]]/SUMIF(DATI!$B:$B,Tabella24[[#This Row],[Cartella2]],DATI!$M:$M)*SUMIF(DATI!$B:$B,Tabella24[[#This Row],[Cartella2]],DATI!$K:$K),"")</f>
        <v/>
      </c>
    </row>
    <row r="549" spans="2:15" x14ac:dyDescent="0.45">
      <c r="B549" s="27"/>
      <c r="C549" s="140" t="e">
        <f>+IF(Tabella24[[#This Row],[INS CARTELLA]]="",C548,+VLOOKUP(Tabella24[[#This Row],[INS CARTELLA]],Tabella1[[NUMERO CARTELLA]:[IMPOSTE]],1,0))</f>
        <v>#N/A</v>
      </c>
      <c r="D549" s="1"/>
      <c r="E549" s="15"/>
      <c r="F549" s="16"/>
      <c r="G549" s="14" t="str">
        <f>+IFERROR(+Tabella24[[#This Row],[IMPORTO VERSATO]]/SUMIF(DATI!B:B,Tabella24[[#This Row],[Cartella2]],DATI!M:M)*SUMIF(DATI!B:B,Tabella24[[#This Row],[Cartella2]],DATI!E:E),"")</f>
        <v/>
      </c>
      <c r="H549" s="14" t="str">
        <f>+IFERROR(+Tabella24[[#This Row],[IMPORTO VERSATO]]/SUMIF(DATI!$B:$B,Tabella24[[#This Row],[Cartella2]],DATI!$M:$M)*SUMIF(DATI!$B:$B,Tabella24[[#This Row],[Cartella2]],DATI!$F:$F),"")</f>
        <v/>
      </c>
      <c r="I549" s="19" t="str">
        <f>+IFERROR(+Tabella24[[#This Row],[IMPORTO VERSATO]]/SUMIF(DATI!$B:$B,Tabella24[[#This Row],[Cartella2]],DATI!$M:$M)*SUMIF(DATI!$B:$B,Tabella24[[#This Row],[Cartella2]],DATI!$G:$G),"")</f>
        <v/>
      </c>
      <c r="J549" s="19" t="str">
        <f>+IFERROR(+Tabella24[[#This Row],[IMPORTO VERSATO]]/SUMIF(DATI!$B:$B,Tabella24[[#This Row],[Cartella2]],DATI!$M:$M)*SUMIF(DATI!$B:$B,Tabella24[[#This Row],[Cartella2]],DATI!$H:$H),"")</f>
        <v/>
      </c>
      <c r="K549" s="19" t="str">
        <f>+IFERROR(+Tabella24[[#This Row],[IMPORTO VERSATO]]/SUMIF(DATI!$B:$B,Tabella24[[#This Row],[Cartella2]],DATI!$M:$M)*SUMIF(DATI!$B:$B,Tabella24[[#This Row],[Cartella2]],DATI!$I:$I),"")</f>
        <v/>
      </c>
      <c r="L549" s="19" t="str">
        <f>+IFERROR(+Tabella24[[#This Row],[IMPORTO VERSATO]]/SUMIF(DATI!$B:$B,Tabella24[[#This Row],[Cartella2]],DATI!$M:$M)*SUMIF(DATI!$B:$B,Tabella24[[#This Row],[Cartella2]],DATI!$J:$J),"")</f>
        <v/>
      </c>
      <c r="M549" s="14" t="str">
        <f>+IFERROR(+Tabella24[[#This Row],[IMPORTO VERSATO]]/SUMIF(DATI!$B:$B,Tabella24[[#This Row],[Cartella2]],DATI!$M:$M)*SUMIF(DATI!$B:$B,Tabella24[[#This Row],[Cartella2]],DATI!$L:$L),"")</f>
        <v/>
      </c>
      <c r="N549" s="6" t="str">
        <f>+IF(COUNTIF($C$17:C549,Tabella24[[#This Row],[Cartella2]])=1,"X","")</f>
        <v/>
      </c>
      <c r="O549" s="14" t="str">
        <f>+IFERROR(+Tabella24[[#This Row],[IMPORTO VERSATO]]/SUMIF(DATI!$B:$B,Tabella24[[#This Row],[Cartella2]],DATI!$M:$M)*SUMIF(DATI!$B:$B,Tabella24[[#This Row],[Cartella2]],DATI!$K:$K),"")</f>
        <v/>
      </c>
    </row>
    <row r="550" spans="2:15" x14ac:dyDescent="0.45">
      <c r="B550" s="27"/>
      <c r="C550" s="140" t="e">
        <f>+IF(Tabella24[[#This Row],[INS CARTELLA]]="",C549,+VLOOKUP(Tabella24[[#This Row],[INS CARTELLA]],Tabella1[[NUMERO CARTELLA]:[IMPOSTE]],1,0))</f>
        <v>#N/A</v>
      </c>
      <c r="D550" s="1"/>
      <c r="E550" s="15"/>
      <c r="F550" s="16"/>
      <c r="G550" s="14" t="str">
        <f>+IFERROR(+Tabella24[[#This Row],[IMPORTO VERSATO]]/SUMIF(DATI!B:B,Tabella24[[#This Row],[Cartella2]],DATI!M:M)*SUMIF(DATI!B:B,Tabella24[[#This Row],[Cartella2]],DATI!E:E),"")</f>
        <v/>
      </c>
      <c r="H550" s="14" t="str">
        <f>+IFERROR(+Tabella24[[#This Row],[IMPORTO VERSATO]]/SUMIF(DATI!$B:$B,Tabella24[[#This Row],[Cartella2]],DATI!$M:$M)*SUMIF(DATI!$B:$B,Tabella24[[#This Row],[Cartella2]],DATI!$F:$F),"")</f>
        <v/>
      </c>
      <c r="I550" s="19" t="str">
        <f>+IFERROR(+Tabella24[[#This Row],[IMPORTO VERSATO]]/SUMIF(DATI!$B:$B,Tabella24[[#This Row],[Cartella2]],DATI!$M:$M)*SUMIF(DATI!$B:$B,Tabella24[[#This Row],[Cartella2]],DATI!$G:$G),"")</f>
        <v/>
      </c>
      <c r="J550" s="19" t="str">
        <f>+IFERROR(+Tabella24[[#This Row],[IMPORTO VERSATO]]/SUMIF(DATI!$B:$B,Tabella24[[#This Row],[Cartella2]],DATI!$M:$M)*SUMIF(DATI!$B:$B,Tabella24[[#This Row],[Cartella2]],DATI!$H:$H),"")</f>
        <v/>
      </c>
      <c r="K550" s="19" t="str">
        <f>+IFERROR(+Tabella24[[#This Row],[IMPORTO VERSATO]]/SUMIF(DATI!$B:$B,Tabella24[[#This Row],[Cartella2]],DATI!$M:$M)*SUMIF(DATI!$B:$B,Tabella24[[#This Row],[Cartella2]],DATI!$I:$I),"")</f>
        <v/>
      </c>
      <c r="L550" s="19" t="str">
        <f>+IFERROR(+Tabella24[[#This Row],[IMPORTO VERSATO]]/SUMIF(DATI!$B:$B,Tabella24[[#This Row],[Cartella2]],DATI!$M:$M)*SUMIF(DATI!$B:$B,Tabella24[[#This Row],[Cartella2]],DATI!$J:$J),"")</f>
        <v/>
      </c>
      <c r="M550" s="14" t="str">
        <f>+IFERROR(+Tabella24[[#This Row],[IMPORTO VERSATO]]/SUMIF(DATI!$B:$B,Tabella24[[#This Row],[Cartella2]],DATI!$M:$M)*SUMIF(DATI!$B:$B,Tabella24[[#This Row],[Cartella2]],DATI!$L:$L),"")</f>
        <v/>
      </c>
      <c r="N550" s="6" t="str">
        <f>+IF(COUNTIF($C$17:C550,Tabella24[[#This Row],[Cartella2]])=1,"X","")</f>
        <v/>
      </c>
      <c r="O550" s="14" t="str">
        <f>+IFERROR(+Tabella24[[#This Row],[IMPORTO VERSATO]]/SUMIF(DATI!$B:$B,Tabella24[[#This Row],[Cartella2]],DATI!$M:$M)*SUMIF(DATI!$B:$B,Tabella24[[#This Row],[Cartella2]],DATI!$K:$K),"")</f>
        <v/>
      </c>
    </row>
    <row r="551" spans="2:15" x14ac:dyDescent="0.45">
      <c r="B551" s="27"/>
      <c r="C551" s="140" t="e">
        <f>+IF(Tabella24[[#This Row],[INS CARTELLA]]="",C550,+VLOOKUP(Tabella24[[#This Row],[INS CARTELLA]],Tabella1[[NUMERO CARTELLA]:[IMPOSTE]],1,0))</f>
        <v>#N/A</v>
      </c>
      <c r="D551" s="1"/>
      <c r="E551" s="15"/>
      <c r="F551" s="16"/>
      <c r="G551" s="14" t="str">
        <f>+IFERROR(+Tabella24[[#This Row],[IMPORTO VERSATO]]/SUMIF(DATI!B:B,Tabella24[[#This Row],[Cartella2]],DATI!M:M)*SUMIF(DATI!B:B,Tabella24[[#This Row],[Cartella2]],DATI!E:E),"")</f>
        <v/>
      </c>
      <c r="H551" s="14" t="str">
        <f>+IFERROR(+Tabella24[[#This Row],[IMPORTO VERSATO]]/SUMIF(DATI!$B:$B,Tabella24[[#This Row],[Cartella2]],DATI!$M:$M)*SUMIF(DATI!$B:$B,Tabella24[[#This Row],[Cartella2]],DATI!$F:$F),"")</f>
        <v/>
      </c>
      <c r="I551" s="19" t="str">
        <f>+IFERROR(+Tabella24[[#This Row],[IMPORTO VERSATO]]/SUMIF(DATI!$B:$B,Tabella24[[#This Row],[Cartella2]],DATI!$M:$M)*SUMIF(DATI!$B:$B,Tabella24[[#This Row],[Cartella2]],DATI!$G:$G),"")</f>
        <v/>
      </c>
      <c r="J551" s="19" t="str">
        <f>+IFERROR(+Tabella24[[#This Row],[IMPORTO VERSATO]]/SUMIF(DATI!$B:$B,Tabella24[[#This Row],[Cartella2]],DATI!$M:$M)*SUMIF(DATI!$B:$B,Tabella24[[#This Row],[Cartella2]],DATI!$H:$H),"")</f>
        <v/>
      </c>
      <c r="K551" s="19" t="str">
        <f>+IFERROR(+Tabella24[[#This Row],[IMPORTO VERSATO]]/SUMIF(DATI!$B:$B,Tabella24[[#This Row],[Cartella2]],DATI!$M:$M)*SUMIF(DATI!$B:$B,Tabella24[[#This Row],[Cartella2]],DATI!$I:$I),"")</f>
        <v/>
      </c>
      <c r="L551" s="19" t="str">
        <f>+IFERROR(+Tabella24[[#This Row],[IMPORTO VERSATO]]/SUMIF(DATI!$B:$B,Tabella24[[#This Row],[Cartella2]],DATI!$M:$M)*SUMIF(DATI!$B:$B,Tabella24[[#This Row],[Cartella2]],DATI!$J:$J),"")</f>
        <v/>
      </c>
      <c r="M551" s="14" t="str">
        <f>+IFERROR(+Tabella24[[#This Row],[IMPORTO VERSATO]]/SUMIF(DATI!$B:$B,Tabella24[[#This Row],[Cartella2]],DATI!$M:$M)*SUMIF(DATI!$B:$B,Tabella24[[#This Row],[Cartella2]],DATI!$L:$L),"")</f>
        <v/>
      </c>
      <c r="N551" s="6" t="str">
        <f>+IF(COUNTIF($C$17:C551,Tabella24[[#This Row],[Cartella2]])=1,"X","")</f>
        <v/>
      </c>
      <c r="O551" s="14" t="str">
        <f>+IFERROR(+Tabella24[[#This Row],[IMPORTO VERSATO]]/SUMIF(DATI!$B:$B,Tabella24[[#This Row],[Cartella2]],DATI!$M:$M)*SUMIF(DATI!$B:$B,Tabella24[[#This Row],[Cartella2]],DATI!$K:$K),"")</f>
        <v/>
      </c>
    </row>
    <row r="552" spans="2:15" x14ac:dyDescent="0.45">
      <c r="B552" s="27"/>
      <c r="C552" s="140" t="e">
        <f>+IF(Tabella24[[#This Row],[INS CARTELLA]]="",C551,+VLOOKUP(Tabella24[[#This Row],[INS CARTELLA]],Tabella1[[NUMERO CARTELLA]:[IMPOSTE]],1,0))</f>
        <v>#N/A</v>
      </c>
      <c r="D552" s="1"/>
      <c r="E552" s="15"/>
      <c r="F552" s="16"/>
      <c r="G552" s="14" t="str">
        <f>+IFERROR(+Tabella24[[#This Row],[IMPORTO VERSATO]]/SUMIF(DATI!B:B,Tabella24[[#This Row],[Cartella2]],DATI!M:M)*SUMIF(DATI!B:B,Tabella24[[#This Row],[Cartella2]],DATI!E:E),"")</f>
        <v/>
      </c>
      <c r="H552" s="14" t="str">
        <f>+IFERROR(+Tabella24[[#This Row],[IMPORTO VERSATO]]/SUMIF(DATI!$B:$B,Tabella24[[#This Row],[Cartella2]],DATI!$M:$M)*SUMIF(DATI!$B:$B,Tabella24[[#This Row],[Cartella2]],DATI!$F:$F),"")</f>
        <v/>
      </c>
      <c r="I552" s="19" t="str">
        <f>+IFERROR(+Tabella24[[#This Row],[IMPORTO VERSATO]]/SUMIF(DATI!$B:$B,Tabella24[[#This Row],[Cartella2]],DATI!$M:$M)*SUMIF(DATI!$B:$B,Tabella24[[#This Row],[Cartella2]],DATI!$G:$G),"")</f>
        <v/>
      </c>
      <c r="J552" s="19" t="str">
        <f>+IFERROR(+Tabella24[[#This Row],[IMPORTO VERSATO]]/SUMIF(DATI!$B:$B,Tabella24[[#This Row],[Cartella2]],DATI!$M:$M)*SUMIF(DATI!$B:$B,Tabella24[[#This Row],[Cartella2]],DATI!$H:$H),"")</f>
        <v/>
      </c>
      <c r="K552" s="19" t="str">
        <f>+IFERROR(+Tabella24[[#This Row],[IMPORTO VERSATO]]/SUMIF(DATI!$B:$B,Tabella24[[#This Row],[Cartella2]],DATI!$M:$M)*SUMIF(DATI!$B:$B,Tabella24[[#This Row],[Cartella2]],DATI!$I:$I),"")</f>
        <v/>
      </c>
      <c r="L552" s="19" t="str">
        <f>+IFERROR(+Tabella24[[#This Row],[IMPORTO VERSATO]]/SUMIF(DATI!$B:$B,Tabella24[[#This Row],[Cartella2]],DATI!$M:$M)*SUMIF(DATI!$B:$B,Tabella24[[#This Row],[Cartella2]],DATI!$J:$J),"")</f>
        <v/>
      </c>
      <c r="M552" s="14" t="str">
        <f>+IFERROR(+Tabella24[[#This Row],[IMPORTO VERSATO]]/SUMIF(DATI!$B:$B,Tabella24[[#This Row],[Cartella2]],DATI!$M:$M)*SUMIF(DATI!$B:$B,Tabella24[[#This Row],[Cartella2]],DATI!$L:$L),"")</f>
        <v/>
      </c>
      <c r="N552" s="6" t="str">
        <f>+IF(COUNTIF($C$17:C552,Tabella24[[#This Row],[Cartella2]])=1,"X","")</f>
        <v/>
      </c>
      <c r="O552" s="14" t="str">
        <f>+IFERROR(+Tabella24[[#This Row],[IMPORTO VERSATO]]/SUMIF(DATI!$B:$B,Tabella24[[#This Row],[Cartella2]],DATI!$M:$M)*SUMIF(DATI!$B:$B,Tabella24[[#This Row],[Cartella2]],DATI!$K:$K),"")</f>
        <v/>
      </c>
    </row>
    <row r="553" spans="2:15" x14ac:dyDescent="0.45">
      <c r="B553" s="27"/>
      <c r="C553" s="140" t="e">
        <f>+IF(Tabella24[[#This Row],[INS CARTELLA]]="",C552,+VLOOKUP(Tabella24[[#This Row],[INS CARTELLA]],Tabella1[[NUMERO CARTELLA]:[IMPOSTE]],1,0))</f>
        <v>#N/A</v>
      </c>
      <c r="D553" s="1"/>
      <c r="E553" s="15"/>
      <c r="F553" s="16"/>
      <c r="G553" s="14" t="str">
        <f>+IFERROR(+Tabella24[[#This Row],[IMPORTO VERSATO]]/SUMIF(DATI!B:B,Tabella24[[#This Row],[Cartella2]],DATI!M:M)*SUMIF(DATI!B:B,Tabella24[[#This Row],[Cartella2]],DATI!E:E),"")</f>
        <v/>
      </c>
      <c r="H553" s="14" t="str">
        <f>+IFERROR(+Tabella24[[#This Row],[IMPORTO VERSATO]]/SUMIF(DATI!$B:$B,Tabella24[[#This Row],[Cartella2]],DATI!$M:$M)*SUMIF(DATI!$B:$B,Tabella24[[#This Row],[Cartella2]],DATI!$F:$F),"")</f>
        <v/>
      </c>
      <c r="I553" s="19" t="str">
        <f>+IFERROR(+Tabella24[[#This Row],[IMPORTO VERSATO]]/SUMIF(DATI!$B:$B,Tabella24[[#This Row],[Cartella2]],DATI!$M:$M)*SUMIF(DATI!$B:$B,Tabella24[[#This Row],[Cartella2]],DATI!$G:$G),"")</f>
        <v/>
      </c>
      <c r="J553" s="19" t="str">
        <f>+IFERROR(+Tabella24[[#This Row],[IMPORTO VERSATO]]/SUMIF(DATI!$B:$B,Tabella24[[#This Row],[Cartella2]],DATI!$M:$M)*SUMIF(DATI!$B:$B,Tabella24[[#This Row],[Cartella2]],DATI!$H:$H),"")</f>
        <v/>
      </c>
      <c r="K553" s="19" t="str">
        <f>+IFERROR(+Tabella24[[#This Row],[IMPORTO VERSATO]]/SUMIF(DATI!$B:$B,Tabella24[[#This Row],[Cartella2]],DATI!$M:$M)*SUMIF(DATI!$B:$B,Tabella24[[#This Row],[Cartella2]],DATI!$I:$I),"")</f>
        <v/>
      </c>
      <c r="L553" s="19" t="str">
        <f>+IFERROR(+Tabella24[[#This Row],[IMPORTO VERSATO]]/SUMIF(DATI!$B:$B,Tabella24[[#This Row],[Cartella2]],DATI!$M:$M)*SUMIF(DATI!$B:$B,Tabella24[[#This Row],[Cartella2]],DATI!$J:$J),"")</f>
        <v/>
      </c>
      <c r="M553" s="14" t="str">
        <f>+IFERROR(+Tabella24[[#This Row],[IMPORTO VERSATO]]/SUMIF(DATI!$B:$B,Tabella24[[#This Row],[Cartella2]],DATI!$M:$M)*SUMIF(DATI!$B:$B,Tabella24[[#This Row],[Cartella2]],DATI!$L:$L),"")</f>
        <v/>
      </c>
      <c r="N553" s="6" t="str">
        <f>+IF(COUNTIF($C$17:C553,Tabella24[[#This Row],[Cartella2]])=1,"X","")</f>
        <v/>
      </c>
      <c r="O553" s="14" t="str">
        <f>+IFERROR(+Tabella24[[#This Row],[IMPORTO VERSATO]]/SUMIF(DATI!$B:$B,Tabella24[[#This Row],[Cartella2]],DATI!$M:$M)*SUMIF(DATI!$B:$B,Tabella24[[#This Row],[Cartella2]],DATI!$K:$K),"")</f>
        <v/>
      </c>
    </row>
    <row r="554" spans="2:15" x14ac:dyDescent="0.45">
      <c r="B554" s="27"/>
      <c r="C554" s="140" t="e">
        <f>+IF(Tabella24[[#This Row],[INS CARTELLA]]="",C553,+VLOOKUP(Tabella24[[#This Row],[INS CARTELLA]],Tabella1[[NUMERO CARTELLA]:[IMPOSTE]],1,0))</f>
        <v>#N/A</v>
      </c>
      <c r="D554" s="1"/>
      <c r="E554" s="15"/>
      <c r="F554" s="16"/>
      <c r="G554" s="14" t="str">
        <f>+IFERROR(+Tabella24[[#This Row],[IMPORTO VERSATO]]/SUMIF(DATI!B:B,Tabella24[[#This Row],[Cartella2]],DATI!M:M)*SUMIF(DATI!B:B,Tabella24[[#This Row],[Cartella2]],DATI!E:E),"")</f>
        <v/>
      </c>
      <c r="H554" s="14" t="str">
        <f>+IFERROR(+Tabella24[[#This Row],[IMPORTO VERSATO]]/SUMIF(DATI!$B:$B,Tabella24[[#This Row],[Cartella2]],DATI!$M:$M)*SUMIF(DATI!$B:$B,Tabella24[[#This Row],[Cartella2]],DATI!$F:$F),"")</f>
        <v/>
      </c>
      <c r="I554" s="19" t="str">
        <f>+IFERROR(+Tabella24[[#This Row],[IMPORTO VERSATO]]/SUMIF(DATI!$B:$B,Tabella24[[#This Row],[Cartella2]],DATI!$M:$M)*SUMIF(DATI!$B:$B,Tabella24[[#This Row],[Cartella2]],DATI!$G:$G),"")</f>
        <v/>
      </c>
      <c r="J554" s="19" t="str">
        <f>+IFERROR(+Tabella24[[#This Row],[IMPORTO VERSATO]]/SUMIF(DATI!$B:$B,Tabella24[[#This Row],[Cartella2]],DATI!$M:$M)*SUMIF(DATI!$B:$B,Tabella24[[#This Row],[Cartella2]],DATI!$H:$H),"")</f>
        <v/>
      </c>
      <c r="K554" s="19" t="str">
        <f>+IFERROR(+Tabella24[[#This Row],[IMPORTO VERSATO]]/SUMIF(DATI!$B:$B,Tabella24[[#This Row],[Cartella2]],DATI!$M:$M)*SUMIF(DATI!$B:$B,Tabella24[[#This Row],[Cartella2]],DATI!$I:$I),"")</f>
        <v/>
      </c>
      <c r="L554" s="19" t="str">
        <f>+IFERROR(+Tabella24[[#This Row],[IMPORTO VERSATO]]/SUMIF(DATI!$B:$B,Tabella24[[#This Row],[Cartella2]],DATI!$M:$M)*SUMIF(DATI!$B:$B,Tabella24[[#This Row],[Cartella2]],DATI!$J:$J),"")</f>
        <v/>
      </c>
      <c r="M554" s="14" t="str">
        <f>+IFERROR(+Tabella24[[#This Row],[IMPORTO VERSATO]]/SUMIF(DATI!$B:$B,Tabella24[[#This Row],[Cartella2]],DATI!$M:$M)*SUMIF(DATI!$B:$B,Tabella24[[#This Row],[Cartella2]],DATI!$L:$L),"")</f>
        <v/>
      </c>
      <c r="N554" s="6" t="str">
        <f>+IF(COUNTIF($C$17:C554,Tabella24[[#This Row],[Cartella2]])=1,"X","")</f>
        <v/>
      </c>
      <c r="O554" s="14" t="str">
        <f>+IFERROR(+Tabella24[[#This Row],[IMPORTO VERSATO]]/SUMIF(DATI!$B:$B,Tabella24[[#This Row],[Cartella2]],DATI!$M:$M)*SUMIF(DATI!$B:$B,Tabella24[[#This Row],[Cartella2]],DATI!$K:$K),"")</f>
        <v/>
      </c>
    </row>
    <row r="555" spans="2:15" x14ac:dyDescent="0.45">
      <c r="B555" s="27"/>
      <c r="C555" s="140" t="e">
        <f>+IF(Tabella24[[#This Row],[INS CARTELLA]]="",C554,+VLOOKUP(Tabella24[[#This Row],[INS CARTELLA]],Tabella1[[NUMERO CARTELLA]:[IMPOSTE]],1,0))</f>
        <v>#N/A</v>
      </c>
      <c r="D555" s="1"/>
      <c r="E555" s="15"/>
      <c r="F555" s="16"/>
      <c r="G555" s="14" t="str">
        <f>+IFERROR(+Tabella24[[#This Row],[IMPORTO VERSATO]]/SUMIF(DATI!B:B,Tabella24[[#This Row],[Cartella2]],DATI!M:M)*SUMIF(DATI!B:B,Tabella24[[#This Row],[Cartella2]],DATI!E:E),"")</f>
        <v/>
      </c>
      <c r="H555" s="14" t="str">
        <f>+IFERROR(+Tabella24[[#This Row],[IMPORTO VERSATO]]/SUMIF(DATI!$B:$B,Tabella24[[#This Row],[Cartella2]],DATI!$M:$M)*SUMIF(DATI!$B:$B,Tabella24[[#This Row],[Cartella2]],DATI!$F:$F),"")</f>
        <v/>
      </c>
      <c r="I555" s="19" t="str">
        <f>+IFERROR(+Tabella24[[#This Row],[IMPORTO VERSATO]]/SUMIF(DATI!$B:$B,Tabella24[[#This Row],[Cartella2]],DATI!$M:$M)*SUMIF(DATI!$B:$B,Tabella24[[#This Row],[Cartella2]],DATI!$G:$G),"")</f>
        <v/>
      </c>
      <c r="J555" s="19" t="str">
        <f>+IFERROR(+Tabella24[[#This Row],[IMPORTO VERSATO]]/SUMIF(DATI!$B:$B,Tabella24[[#This Row],[Cartella2]],DATI!$M:$M)*SUMIF(DATI!$B:$B,Tabella24[[#This Row],[Cartella2]],DATI!$H:$H),"")</f>
        <v/>
      </c>
      <c r="K555" s="19" t="str">
        <f>+IFERROR(+Tabella24[[#This Row],[IMPORTO VERSATO]]/SUMIF(DATI!$B:$B,Tabella24[[#This Row],[Cartella2]],DATI!$M:$M)*SUMIF(DATI!$B:$B,Tabella24[[#This Row],[Cartella2]],DATI!$I:$I),"")</f>
        <v/>
      </c>
      <c r="L555" s="19" t="str">
        <f>+IFERROR(+Tabella24[[#This Row],[IMPORTO VERSATO]]/SUMIF(DATI!$B:$B,Tabella24[[#This Row],[Cartella2]],DATI!$M:$M)*SUMIF(DATI!$B:$B,Tabella24[[#This Row],[Cartella2]],DATI!$J:$J),"")</f>
        <v/>
      </c>
      <c r="M555" s="14" t="str">
        <f>+IFERROR(+Tabella24[[#This Row],[IMPORTO VERSATO]]/SUMIF(DATI!$B:$B,Tabella24[[#This Row],[Cartella2]],DATI!$M:$M)*SUMIF(DATI!$B:$B,Tabella24[[#This Row],[Cartella2]],DATI!$L:$L),"")</f>
        <v/>
      </c>
      <c r="N555" s="6" t="str">
        <f>+IF(COUNTIF($C$17:C555,Tabella24[[#This Row],[Cartella2]])=1,"X","")</f>
        <v/>
      </c>
      <c r="O555" s="14" t="str">
        <f>+IFERROR(+Tabella24[[#This Row],[IMPORTO VERSATO]]/SUMIF(DATI!$B:$B,Tabella24[[#This Row],[Cartella2]],DATI!$M:$M)*SUMIF(DATI!$B:$B,Tabella24[[#This Row],[Cartella2]],DATI!$K:$K),"")</f>
        <v/>
      </c>
    </row>
    <row r="556" spans="2:15" x14ac:dyDescent="0.45">
      <c r="B556" s="27"/>
      <c r="C556" s="140" t="e">
        <f>+IF(Tabella24[[#This Row],[INS CARTELLA]]="",C555,+VLOOKUP(Tabella24[[#This Row],[INS CARTELLA]],Tabella1[[NUMERO CARTELLA]:[IMPOSTE]],1,0))</f>
        <v>#N/A</v>
      </c>
      <c r="D556" s="1"/>
      <c r="E556" s="15"/>
      <c r="F556" s="16"/>
      <c r="G556" s="14" t="str">
        <f>+IFERROR(+Tabella24[[#This Row],[IMPORTO VERSATO]]/SUMIF(DATI!B:B,Tabella24[[#This Row],[Cartella2]],DATI!M:M)*SUMIF(DATI!B:B,Tabella24[[#This Row],[Cartella2]],DATI!E:E),"")</f>
        <v/>
      </c>
      <c r="H556" s="14" t="str">
        <f>+IFERROR(+Tabella24[[#This Row],[IMPORTO VERSATO]]/SUMIF(DATI!$B:$B,Tabella24[[#This Row],[Cartella2]],DATI!$M:$M)*SUMIF(DATI!$B:$B,Tabella24[[#This Row],[Cartella2]],DATI!$F:$F),"")</f>
        <v/>
      </c>
      <c r="I556" s="19" t="str">
        <f>+IFERROR(+Tabella24[[#This Row],[IMPORTO VERSATO]]/SUMIF(DATI!$B:$B,Tabella24[[#This Row],[Cartella2]],DATI!$M:$M)*SUMIF(DATI!$B:$B,Tabella24[[#This Row],[Cartella2]],DATI!$G:$G),"")</f>
        <v/>
      </c>
      <c r="J556" s="19" t="str">
        <f>+IFERROR(+Tabella24[[#This Row],[IMPORTO VERSATO]]/SUMIF(DATI!$B:$B,Tabella24[[#This Row],[Cartella2]],DATI!$M:$M)*SUMIF(DATI!$B:$B,Tabella24[[#This Row],[Cartella2]],DATI!$H:$H),"")</f>
        <v/>
      </c>
      <c r="K556" s="19" t="str">
        <f>+IFERROR(+Tabella24[[#This Row],[IMPORTO VERSATO]]/SUMIF(DATI!$B:$B,Tabella24[[#This Row],[Cartella2]],DATI!$M:$M)*SUMIF(DATI!$B:$B,Tabella24[[#This Row],[Cartella2]],DATI!$I:$I),"")</f>
        <v/>
      </c>
      <c r="L556" s="19" t="str">
        <f>+IFERROR(+Tabella24[[#This Row],[IMPORTO VERSATO]]/SUMIF(DATI!$B:$B,Tabella24[[#This Row],[Cartella2]],DATI!$M:$M)*SUMIF(DATI!$B:$B,Tabella24[[#This Row],[Cartella2]],DATI!$J:$J),"")</f>
        <v/>
      </c>
      <c r="M556" s="14" t="str">
        <f>+IFERROR(+Tabella24[[#This Row],[IMPORTO VERSATO]]/SUMIF(DATI!$B:$B,Tabella24[[#This Row],[Cartella2]],DATI!$M:$M)*SUMIF(DATI!$B:$B,Tabella24[[#This Row],[Cartella2]],DATI!$L:$L),"")</f>
        <v/>
      </c>
      <c r="N556" s="6" t="str">
        <f>+IF(COUNTIF($C$17:C556,Tabella24[[#This Row],[Cartella2]])=1,"X","")</f>
        <v/>
      </c>
      <c r="O556" s="14" t="str">
        <f>+IFERROR(+Tabella24[[#This Row],[IMPORTO VERSATO]]/SUMIF(DATI!$B:$B,Tabella24[[#This Row],[Cartella2]],DATI!$M:$M)*SUMIF(DATI!$B:$B,Tabella24[[#This Row],[Cartella2]],DATI!$K:$K),"")</f>
        <v/>
      </c>
    </row>
    <row r="557" spans="2:15" x14ac:dyDescent="0.45">
      <c r="B557" s="27"/>
      <c r="C557" s="140" t="e">
        <f>+IF(Tabella24[[#This Row],[INS CARTELLA]]="",C556,+VLOOKUP(Tabella24[[#This Row],[INS CARTELLA]],Tabella1[[NUMERO CARTELLA]:[IMPOSTE]],1,0))</f>
        <v>#N/A</v>
      </c>
      <c r="D557" s="1"/>
      <c r="E557" s="15"/>
      <c r="F557" s="16"/>
      <c r="G557" s="14" t="str">
        <f>+IFERROR(+Tabella24[[#This Row],[IMPORTO VERSATO]]/SUMIF(DATI!B:B,Tabella24[[#This Row],[Cartella2]],DATI!M:M)*SUMIF(DATI!B:B,Tabella24[[#This Row],[Cartella2]],DATI!E:E),"")</f>
        <v/>
      </c>
      <c r="H557" s="14" t="str">
        <f>+IFERROR(+Tabella24[[#This Row],[IMPORTO VERSATO]]/SUMIF(DATI!$B:$B,Tabella24[[#This Row],[Cartella2]],DATI!$M:$M)*SUMIF(DATI!$B:$B,Tabella24[[#This Row],[Cartella2]],DATI!$F:$F),"")</f>
        <v/>
      </c>
      <c r="I557" s="19" t="str">
        <f>+IFERROR(+Tabella24[[#This Row],[IMPORTO VERSATO]]/SUMIF(DATI!$B:$B,Tabella24[[#This Row],[Cartella2]],DATI!$M:$M)*SUMIF(DATI!$B:$B,Tabella24[[#This Row],[Cartella2]],DATI!$G:$G),"")</f>
        <v/>
      </c>
      <c r="J557" s="19" t="str">
        <f>+IFERROR(+Tabella24[[#This Row],[IMPORTO VERSATO]]/SUMIF(DATI!$B:$B,Tabella24[[#This Row],[Cartella2]],DATI!$M:$M)*SUMIF(DATI!$B:$B,Tabella24[[#This Row],[Cartella2]],DATI!$H:$H),"")</f>
        <v/>
      </c>
      <c r="K557" s="19" t="str">
        <f>+IFERROR(+Tabella24[[#This Row],[IMPORTO VERSATO]]/SUMIF(DATI!$B:$B,Tabella24[[#This Row],[Cartella2]],DATI!$M:$M)*SUMIF(DATI!$B:$B,Tabella24[[#This Row],[Cartella2]],DATI!$I:$I),"")</f>
        <v/>
      </c>
      <c r="L557" s="19" t="str">
        <f>+IFERROR(+Tabella24[[#This Row],[IMPORTO VERSATO]]/SUMIF(DATI!$B:$B,Tabella24[[#This Row],[Cartella2]],DATI!$M:$M)*SUMIF(DATI!$B:$B,Tabella24[[#This Row],[Cartella2]],DATI!$J:$J),"")</f>
        <v/>
      </c>
      <c r="M557" s="14" t="str">
        <f>+IFERROR(+Tabella24[[#This Row],[IMPORTO VERSATO]]/SUMIF(DATI!$B:$B,Tabella24[[#This Row],[Cartella2]],DATI!$M:$M)*SUMIF(DATI!$B:$B,Tabella24[[#This Row],[Cartella2]],DATI!$L:$L),"")</f>
        <v/>
      </c>
      <c r="N557" s="6" t="str">
        <f>+IF(COUNTIF($C$17:C557,Tabella24[[#This Row],[Cartella2]])=1,"X","")</f>
        <v/>
      </c>
      <c r="O557" s="14" t="str">
        <f>+IFERROR(+Tabella24[[#This Row],[IMPORTO VERSATO]]/SUMIF(DATI!$B:$B,Tabella24[[#This Row],[Cartella2]],DATI!$M:$M)*SUMIF(DATI!$B:$B,Tabella24[[#This Row],[Cartella2]],DATI!$K:$K),"")</f>
        <v/>
      </c>
    </row>
    <row r="558" spans="2:15" x14ac:dyDescent="0.45">
      <c r="B558" s="27"/>
      <c r="C558" s="140" t="e">
        <f>+IF(Tabella24[[#This Row],[INS CARTELLA]]="",C557,+VLOOKUP(Tabella24[[#This Row],[INS CARTELLA]],Tabella1[[NUMERO CARTELLA]:[IMPOSTE]],1,0))</f>
        <v>#N/A</v>
      </c>
      <c r="D558" s="1"/>
      <c r="E558" s="15"/>
      <c r="F558" s="16"/>
      <c r="G558" s="14" t="str">
        <f>+IFERROR(+Tabella24[[#This Row],[IMPORTO VERSATO]]/SUMIF(DATI!B:B,Tabella24[[#This Row],[Cartella2]],DATI!M:M)*SUMIF(DATI!B:B,Tabella24[[#This Row],[Cartella2]],DATI!E:E),"")</f>
        <v/>
      </c>
      <c r="H558" s="14" t="str">
        <f>+IFERROR(+Tabella24[[#This Row],[IMPORTO VERSATO]]/SUMIF(DATI!$B:$B,Tabella24[[#This Row],[Cartella2]],DATI!$M:$M)*SUMIF(DATI!$B:$B,Tabella24[[#This Row],[Cartella2]],DATI!$F:$F),"")</f>
        <v/>
      </c>
      <c r="I558" s="19" t="str">
        <f>+IFERROR(+Tabella24[[#This Row],[IMPORTO VERSATO]]/SUMIF(DATI!$B:$B,Tabella24[[#This Row],[Cartella2]],DATI!$M:$M)*SUMIF(DATI!$B:$B,Tabella24[[#This Row],[Cartella2]],DATI!$G:$G),"")</f>
        <v/>
      </c>
      <c r="J558" s="19" t="str">
        <f>+IFERROR(+Tabella24[[#This Row],[IMPORTO VERSATO]]/SUMIF(DATI!$B:$B,Tabella24[[#This Row],[Cartella2]],DATI!$M:$M)*SUMIF(DATI!$B:$B,Tabella24[[#This Row],[Cartella2]],DATI!$H:$H),"")</f>
        <v/>
      </c>
      <c r="K558" s="19" t="str">
        <f>+IFERROR(+Tabella24[[#This Row],[IMPORTO VERSATO]]/SUMIF(DATI!$B:$B,Tabella24[[#This Row],[Cartella2]],DATI!$M:$M)*SUMIF(DATI!$B:$B,Tabella24[[#This Row],[Cartella2]],DATI!$I:$I),"")</f>
        <v/>
      </c>
      <c r="L558" s="19" t="str">
        <f>+IFERROR(+Tabella24[[#This Row],[IMPORTO VERSATO]]/SUMIF(DATI!$B:$B,Tabella24[[#This Row],[Cartella2]],DATI!$M:$M)*SUMIF(DATI!$B:$B,Tabella24[[#This Row],[Cartella2]],DATI!$J:$J),"")</f>
        <v/>
      </c>
      <c r="M558" s="14" t="str">
        <f>+IFERROR(+Tabella24[[#This Row],[IMPORTO VERSATO]]/SUMIF(DATI!$B:$B,Tabella24[[#This Row],[Cartella2]],DATI!$M:$M)*SUMIF(DATI!$B:$B,Tabella24[[#This Row],[Cartella2]],DATI!$L:$L),"")</f>
        <v/>
      </c>
      <c r="N558" s="6" t="str">
        <f>+IF(COUNTIF($C$17:C558,Tabella24[[#This Row],[Cartella2]])=1,"X","")</f>
        <v/>
      </c>
      <c r="O558" s="14" t="str">
        <f>+IFERROR(+Tabella24[[#This Row],[IMPORTO VERSATO]]/SUMIF(DATI!$B:$B,Tabella24[[#This Row],[Cartella2]],DATI!$M:$M)*SUMIF(DATI!$B:$B,Tabella24[[#This Row],[Cartella2]],DATI!$K:$K),"")</f>
        <v/>
      </c>
    </row>
    <row r="559" spans="2:15" x14ac:dyDescent="0.45">
      <c r="B559" s="27"/>
      <c r="C559" s="140" t="e">
        <f>+IF(Tabella24[[#This Row],[INS CARTELLA]]="",C558,+VLOOKUP(Tabella24[[#This Row],[INS CARTELLA]],Tabella1[[NUMERO CARTELLA]:[IMPOSTE]],1,0))</f>
        <v>#N/A</v>
      </c>
      <c r="D559" s="1"/>
      <c r="E559" s="15"/>
      <c r="F559" s="16"/>
      <c r="G559" s="14" t="str">
        <f>+IFERROR(+Tabella24[[#This Row],[IMPORTO VERSATO]]/SUMIF(DATI!B:B,Tabella24[[#This Row],[Cartella2]],DATI!M:M)*SUMIF(DATI!B:B,Tabella24[[#This Row],[Cartella2]],DATI!E:E),"")</f>
        <v/>
      </c>
      <c r="H559" s="14" t="str">
        <f>+IFERROR(+Tabella24[[#This Row],[IMPORTO VERSATO]]/SUMIF(DATI!$B:$B,Tabella24[[#This Row],[Cartella2]],DATI!$M:$M)*SUMIF(DATI!$B:$B,Tabella24[[#This Row],[Cartella2]],DATI!$F:$F),"")</f>
        <v/>
      </c>
      <c r="I559" s="19" t="str">
        <f>+IFERROR(+Tabella24[[#This Row],[IMPORTO VERSATO]]/SUMIF(DATI!$B:$B,Tabella24[[#This Row],[Cartella2]],DATI!$M:$M)*SUMIF(DATI!$B:$B,Tabella24[[#This Row],[Cartella2]],DATI!$G:$G),"")</f>
        <v/>
      </c>
      <c r="J559" s="19" t="str">
        <f>+IFERROR(+Tabella24[[#This Row],[IMPORTO VERSATO]]/SUMIF(DATI!$B:$B,Tabella24[[#This Row],[Cartella2]],DATI!$M:$M)*SUMIF(DATI!$B:$B,Tabella24[[#This Row],[Cartella2]],DATI!$H:$H),"")</f>
        <v/>
      </c>
      <c r="K559" s="19" t="str">
        <f>+IFERROR(+Tabella24[[#This Row],[IMPORTO VERSATO]]/SUMIF(DATI!$B:$B,Tabella24[[#This Row],[Cartella2]],DATI!$M:$M)*SUMIF(DATI!$B:$B,Tabella24[[#This Row],[Cartella2]],DATI!$I:$I),"")</f>
        <v/>
      </c>
      <c r="L559" s="19" t="str">
        <f>+IFERROR(+Tabella24[[#This Row],[IMPORTO VERSATO]]/SUMIF(DATI!$B:$B,Tabella24[[#This Row],[Cartella2]],DATI!$M:$M)*SUMIF(DATI!$B:$B,Tabella24[[#This Row],[Cartella2]],DATI!$J:$J),"")</f>
        <v/>
      </c>
      <c r="M559" s="14" t="str">
        <f>+IFERROR(+Tabella24[[#This Row],[IMPORTO VERSATO]]/SUMIF(DATI!$B:$B,Tabella24[[#This Row],[Cartella2]],DATI!$M:$M)*SUMIF(DATI!$B:$B,Tabella24[[#This Row],[Cartella2]],DATI!$L:$L),"")</f>
        <v/>
      </c>
      <c r="N559" s="6" t="str">
        <f>+IF(COUNTIF($C$17:C559,Tabella24[[#This Row],[Cartella2]])=1,"X","")</f>
        <v/>
      </c>
      <c r="O559" s="14" t="str">
        <f>+IFERROR(+Tabella24[[#This Row],[IMPORTO VERSATO]]/SUMIF(DATI!$B:$B,Tabella24[[#This Row],[Cartella2]],DATI!$M:$M)*SUMIF(DATI!$B:$B,Tabella24[[#This Row],[Cartella2]],DATI!$K:$K),"")</f>
        <v/>
      </c>
    </row>
    <row r="560" spans="2:15" x14ac:dyDescent="0.45">
      <c r="B560" s="27"/>
      <c r="C560" s="140" t="e">
        <f>+IF(Tabella24[[#This Row],[INS CARTELLA]]="",C559,+VLOOKUP(Tabella24[[#This Row],[INS CARTELLA]],Tabella1[[NUMERO CARTELLA]:[IMPOSTE]],1,0))</f>
        <v>#N/A</v>
      </c>
      <c r="D560" s="1"/>
      <c r="E560" s="15"/>
      <c r="F560" s="16"/>
      <c r="G560" s="14" t="str">
        <f>+IFERROR(+Tabella24[[#This Row],[IMPORTO VERSATO]]/SUMIF(DATI!B:B,Tabella24[[#This Row],[Cartella2]],DATI!M:M)*SUMIF(DATI!B:B,Tabella24[[#This Row],[Cartella2]],DATI!E:E),"")</f>
        <v/>
      </c>
      <c r="H560" s="14" t="str">
        <f>+IFERROR(+Tabella24[[#This Row],[IMPORTO VERSATO]]/SUMIF(DATI!$B:$B,Tabella24[[#This Row],[Cartella2]],DATI!$M:$M)*SUMIF(DATI!$B:$B,Tabella24[[#This Row],[Cartella2]],DATI!$F:$F),"")</f>
        <v/>
      </c>
      <c r="I560" s="19" t="str">
        <f>+IFERROR(+Tabella24[[#This Row],[IMPORTO VERSATO]]/SUMIF(DATI!$B:$B,Tabella24[[#This Row],[Cartella2]],DATI!$M:$M)*SUMIF(DATI!$B:$B,Tabella24[[#This Row],[Cartella2]],DATI!$G:$G),"")</f>
        <v/>
      </c>
      <c r="J560" s="19" t="str">
        <f>+IFERROR(+Tabella24[[#This Row],[IMPORTO VERSATO]]/SUMIF(DATI!$B:$B,Tabella24[[#This Row],[Cartella2]],DATI!$M:$M)*SUMIF(DATI!$B:$B,Tabella24[[#This Row],[Cartella2]],DATI!$H:$H),"")</f>
        <v/>
      </c>
      <c r="K560" s="19" t="str">
        <f>+IFERROR(+Tabella24[[#This Row],[IMPORTO VERSATO]]/SUMIF(DATI!$B:$B,Tabella24[[#This Row],[Cartella2]],DATI!$M:$M)*SUMIF(DATI!$B:$B,Tabella24[[#This Row],[Cartella2]],DATI!$I:$I),"")</f>
        <v/>
      </c>
      <c r="L560" s="19" t="str">
        <f>+IFERROR(+Tabella24[[#This Row],[IMPORTO VERSATO]]/SUMIF(DATI!$B:$B,Tabella24[[#This Row],[Cartella2]],DATI!$M:$M)*SUMIF(DATI!$B:$B,Tabella24[[#This Row],[Cartella2]],DATI!$J:$J),"")</f>
        <v/>
      </c>
      <c r="M560" s="14" t="str">
        <f>+IFERROR(+Tabella24[[#This Row],[IMPORTO VERSATO]]/SUMIF(DATI!$B:$B,Tabella24[[#This Row],[Cartella2]],DATI!$M:$M)*SUMIF(DATI!$B:$B,Tabella24[[#This Row],[Cartella2]],DATI!$L:$L),"")</f>
        <v/>
      </c>
      <c r="N560" s="6" t="str">
        <f>+IF(COUNTIF($C$17:C560,Tabella24[[#This Row],[Cartella2]])=1,"X","")</f>
        <v/>
      </c>
      <c r="O560" s="14" t="str">
        <f>+IFERROR(+Tabella24[[#This Row],[IMPORTO VERSATO]]/SUMIF(DATI!$B:$B,Tabella24[[#This Row],[Cartella2]],DATI!$M:$M)*SUMIF(DATI!$B:$B,Tabella24[[#This Row],[Cartella2]],DATI!$K:$K),"")</f>
        <v/>
      </c>
    </row>
    <row r="561" spans="2:15" x14ac:dyDescent="0.45">
      <c r="B561" s="27"/>
      <c r="C561" s="140" t="e">
        <f>+IF(Tabella24[[#This Row],[INS CARTELLA]]="",C560,+VLOOKUP(Tabella24[[#This Row],[INS CARTELLA]],Tabella1[[NUMERO CARTELLA]:[IMPOSTE]],1,0))</f>
        <v>#N/A</v>
      </c>
      <c r="D561" s="1"/>
      <c r="E561" s="15"/>
      <c r="F561" s="16"/>
      <c r="G561" s="14" t="str">
        <f>+IFERROR(+Tabella24[[#This Row],[IMPORTO VERSATO]]/SUMIF(DATI!B:B,Tabella24[[#This Row],[Cartella2]],DATI!M:M)*SUMIF(DATI!B:B,Tabella24[[#This Row],[Cartella2]],DATI!E:E),"")</f>
        <v/>
      </c>
      <c r="H561" s="14" t="str">
        <f>+IFERROR(+Tabella24[[#This Row],[IMPORTO VERSATO]]/SUMIF(DATI!$B:$B,Tabella24[[#This Row],[Cartella2]],DATI!$M:$M)*SUMIF(DATI!$B:$B,Tabella24[[#This Row],[Cartella2]],DATI!$F:$F),"")</f>
        <v/>
      </c>
      <c r="I561" s="19" t="str">
        <f>+IFERROR(+Tabella24[[#This Row],[IMPORTO VERSATO]]/SUMIF(DATI!$B:$B,Tabella24[[#This Row],[Cartella2]],DATI!$M:$M)*SUMIF(DATI!$B:$B,Tabella24[[#This Row],[Cartella2]],DATI!$G:$G),"")</f>
        <v/>
      </c>
      <c r="J561" s="19" t="str">
        <f>+IFERROR(+Tabella24[[#This Row],[IMPORTO VERSATO]]/SUMIF(DATI!$B:$B,Tabella24[[#This Row],[Cartella2]],DATI!$M:$M)*SUMIF(DATI!$B:$B,Tabella24[[#This Row],[Cartella2]],DATI!$H:$H),"")</f>
        <v/>
      </c>
      <c r="K561" s="19" t="str">
        <f>+IFERROR(+Tabella24[[#This Row],[IMPORTO VERSATO]]/SUMIF(DATI!$B:$B,Tabella24[[#This Row],[Cartella2]],DATI!$M:$M)*SUMIF(DATI!$B:$B,Tabella24[[#This Row],[Cartella2]],DATI!$I:$I),"")</f>
        <v/>
      </c>
      <c r="L561" s="19" t="str">
        <f>+IFERROR(+Tabella24[[#This Row],[IMPORTO VERSATO]]/SUMIF(DATI!$B:$B,Tabella24[[#This Row],[Cartella2]],DATI!$M:$M)*SUMIF(DATI!$B:$B,Tabella24[[#This Row],[Cartella2]],DATI!$J:$J),"")</f>
        <v/>
      </c>
      <c r="M561" s="14" t="str">
        <f>+IFERROR(+Tabella24[[#This Row],[IMPORTO VERSATO]]/SUMIF(DATI!$B:$B,Tabella24[[#This Row],[Cartella2]],DATI!$M:$M)*SUMIF(DATI!$B:$B,Tabella24[[#This Row],[Cartella2]],DATI!$L:$L),"")</f>
        <v/>
      </c>
      <c r="N561" s="6" t="str">
        <f>+IF(COUNTIF($C$17:C561,Tabella24[[#This Row],[Cartella2]])=1,"X","")</f>
        <v/>
      </c>
      <c r="O561" s="14" t="str">
        <f>+IFERROR(+Tabella24[[#This Row],[IMPORTO VERSATO]]/SUMIF(DATI!$B:$B,Tabella24[[#This Row],[Cartella2]],DATI!$M:$M)*SUMIF(DATI!$B:$B,Tabella24[[#This Row],[Cartella2]],DATI!$K:$K),"")</f>
        <v/>
      </c>
    </row>
    <row r="562" spans="2:15" x14ac:dyDescent="0.45">
      <c r="B562" s="27"/>
      <c r="C562" s="140" t="e">
        <f>+IF(Tabella24[[#This Row],[INS CARTELLA]]="",C561,+VLOOKUP(Tabella24[[#This Row],[INS CARTELLA]],Tabella1[[NUMERO CARTELLA]:[IMPOSTE]],1,0))</f>
        <v>#N/A</v>
      </c>
      <c r="D562" s="1"/>
      <c r="E562" s="15"/>
      <c r="F562" s="16"/>
      <c r="G562" s="14" t="str">
        <f>+IFERROR(+Tabella24[[#This Row],[IMPORTO VERSATO]]/SUMIF(DATI!B:B,Tabella24[[#This Row],[Cartella2]],DATI!M:M)*SUMIF(DATI!B:B,Tabella24[[#This Row],[Cartella2]],DATI!E:E),"")</f>
        <v/>
      </c>
      <c r="H562" s="14" t="str">
        <f>+IFERROR(+Tabella24[[#This Row],[IMPORTO VERSATO]]/SUMIF(DATI!$B:$B,Tabella24[[#This Row],[Cartella2]],DATI!$M:$M)*SUMIF(DATI!$B:$B,Tabella24[[#This Row],[Cartella2]],DATI!$F:$F),"")</f>
        <v/>
      </c>
      <c r="I562" s="19" t="str">
        <f>+IFERROR(+Tabella24[[#This Row],[IMPORTO VERSATO]]/SUMIF(DATI!$B:$B,Tabella24[[#This Row],[Cartella2]],DATI!$M:$M)*SUMIF(DATI!$B:$B,Tabella24[[#This Row],[Cartella2]],DATI!$G:$G),"")</f>
        <v/>
      </c>
      <c r="J562" s="19" t="str">
        <f>+IFERROR(+Tabella24[[#This Row],[IMPORTO VERSATO]]/SUMIF(DATI!$B:$B,Tabella24[[#This Row],[Cartella2]],DATI!$M:$M)*SUMIF(DATI!$B:$B,Tabella24[[#This Row],[Cartella2]],DATI!$H:$H),"")</f>
        <v/>
      </c>
      <c r="K562" s="19" t="str">
        <f>+IFERROR(+Tabella24[[#This Row],[IMPORTO VERSATO]]/SUMIF(DATI!$B:$B,Tabella24[[#This Row],[Cartella2]],DATI!$M:$M)*SUMIF(DATI!$B:$B,Tabella24[[#This Row],[Cartella2]],DATI!$I:$I),"")</f>
        <v/>
      </c>
      <c r="L562" s="19" t="str">
        <f>+IFERROR(+Tabella24[[#This Row],[IMPORTO VERSATO]]/SUMIF(DATI!$B:$B,Tabella24[[#This Row],[Cartella2]],DATI!$M:$M)*SUMIF(DATI!$B:$B,Tabella24[[#This Row],[Cartella2]],DATI!$J:$J),"")</f>
        <v/>
      </c>
      <c r="M562" s="14" t="str">
        <f>+IFERROR(+Tabella24[[#This Row],[IMPORTO VERSATO]]/SUMIF(DATI!$B:$B,Tabella24[[#This Row],[Cartella2]],DATI!$M:$M)*SUMIF(DATI!$B:$B,Tabella24[[#This Row],[Cartella2]],DATI!$L:$L),"")</f>
        <v/>
      </c>
      <c r="N562" s="6" t="str">
        <f>+IF(COUNTIF($C$17:C562,Tabella24[[#This Row],[Cartella2]])=1,"X","")</f>
        <v/>
      </c>
      <c r="O562" s="14" t="str">
        <f>+IFERROR(+Tabella24[[#This Row],[IMPORTO VERSATO]]/SUMIF(DATI!$B:$B,Tabella24[[#This Row],[Cartella2]],DATI!$M:$M)*SUMIF(DATI!$B:$B,Tabella24[[#This Row],[Cartella2]],DATI!$K:$K),"")</f>
        <v/>
      </c>
    </row>
    <row r="563" spans="2:15" x14ac:dyDescent="0.45">
      <c r="B563" s="27"/>
      <c r="C563" s="140" t="e">
        <f>+IF(Tabella24[[#This Row],[INS CARTELLA]]="",C562,+VLOOKUP(Tabella24[[#This Row],[INS CARTELLA]],Tabella1[[NUMERO CARTELLA]:[IMPOSTE]],1,0))</f>
        <v>#N/A</v>
      </c>
      <c r="D563" s="1"/>
      <c r="E563" s="15"/>
      <c r="F563" s="16"/>
      <c r="G563" s="14" t="str">
        <f>+IFERROR(+Tabella24[[#This Row],[IMPORTO VERSATO]]/SUMIF(DATI!B:B,Tabella24[[#This Row],[Cartella2]],DATI!M:M)*SUMIF(DATI!B:B,Tabella24[[#This Row],[Cartella2]],DATI!E:E),"")</f>
        <v/>
      </c>
      <c r="H563" s="14" t="str">
        <f>+IFERROR(+Tabella24[[#This Row],[IMPORTO VERSATO]]/SUMIF(DATI!$B:$B,Tabella24[[#This Row],[Cartella2]],DATI!$M:$M)*SUMIF(DATI!$B:$B,Tabella24[[#This Row],[Cartella2]],DATI!$F:$F),"")</f>
        <v/>
      </c>
      <c r="I563" s="19" t="str">
        <f>+IFERROR(+Tabella24[[#This Row],[IMPORTO VERSATO]]/SUMIF(DATI!$B:$B,Tabella24[[#This Row],[Cartella2]],DATI!$M:$M)*SUMIF(DATI!$B:$B,Tabella24[[#This Row],[Cartella2]],DATI!$G:$G),"")</f>
        <v/>
      </c>
      <c r="J563" s="19" t="str">
        <f>+IFERROR(+Tabella24[[#This Row],[IMPORTO VERSATO]]/SUMIF(DATI!$B:$B,Tabella24[[#This Row],[Cartella2]],DATI!$M:$M)*SUMIF(DATI!$B:$B,Tabella24[[#This Row],[Cartella2]],DATI!$H:$H),"")</f>
        <v/>
      </c>
      <c r="K563" s="19" t="str">
        <f>+IFERROR(+Tabella24[[#This Row],[IMPORTO VERSATO]]/SUMIF(DATI!$B:$B,Tabella24[[#This Row],[Cartella2]],DATI!$M:$M)*SUMIF(DATI!$B:$B,Tabella24[[#This Row],[Cartella2]],DATI!$I:$I),"")</f>
        <v/>
      </c>
      <c r="L563" s="19" t="str">
        <f>+IFERROR(+Tabella24[[#This Row],[IMPORTO VERSATO]]/SUMIF(DATI!$B:$B,Tabella24[[#This Row],[Cartella2]],DATI!$M:$M)*SUMIF(DATI!$B:$B,Tabella24[[#This Row],[Cartella2]],DATI!$J:$J),"")</f>
        <v/>
      </c>
      <c r="M563" s="14" t="str">
        <f>+IFERROR(+Tabella24[[#This Row],[IMPORTO VERSATO]]/SUMIF(DATI!$B:$B,Tabella24[[#This Row],[Cartella2]],DATI!$M:$M)*SUMIF(DATI!$B:$B,Tabella24[[#This Row],[Cartella2]],DATI!$L:$L),"")</f>
        <v/>
      </c>
      <c r="N563" s="6" t="str">
        <f>+IF(COUNTIF($C$17:C563,Tabella24[[#This Row],[Cartella2]])=1,"X","")</f>
        <v/>
      </c>
      <c r="O563" s="14" t="str">
        <f>+IFERROR(+Tabella24[[#This Row],[IMPORTO VERSATO]]/SUMIF(DATI!$B:$B,Tabella24[[#This Row],[Cartella2]],DATI!$M:$M)*SUMIF(DATI!$B:$B,Tabella24[[#This Row],[Cartella2]],DATI!$K:$K),"")</f>
        <v/>
      </c>
    </row>
    <row r="564" spans="2:15" x14ac:dyDescent="0.45">
      <c r="B564" s="27"/>
      <c r="C564" s="140" t="e">
        <f>+IF(Tabella24[[#This Row],[INS CARTELLA]]="",C563,+VLOOKUP(Tabella24[[#This Row],[INS CARTELLA]],Tabella1[[NUMERO CARTELLA]:[IMPOSTE]],1,0))</f>
        <v>#N/A</v>
      </c>
      <c r="D564" s="1"/>
      <c r="E564" s="15"/>
      <c r="F564" s="16"/>
      <c r="G564" s="14" t="str">
        <f>+IFERROR(+Tabella24[[#This Row],[IMPORTO VERSATO]]/SUMIF(DATI!B:B,Tabella24[[#This Row],[Cartella2]],DATI!M:M)*SUMIF(DATI!B:B,Tabella24[[#This Row],[Cartella2]],DATI!E:E),"")</f>
        <v/>
      </c>
      <c r="H564" s="14" t="str">
        <f>+IFERROR(+Tabella24[[#This Row],[IMPORTO VERSATO]]/SUMIF(DATI!$B:$B,Tabella24[[#This Row],[Cartella2]],DATI!$M:$M)*SUMIF(DATI!$B:$B,Tabella24[[#This Row],[Cartella2]],DATI!$F:$F),"")</f>
        <v/>
      </c>
      <c r="I564" s="19" t="str">
        <f>+IFERROR(+Tabella24[[#This Row],[IMPORTO VERSATO]]/SUMIF(DATI!$B:$B,Tabella24[[#This Row],[Cartella2]],DATI!$M:$M)*SUMIF(DATI!$B:$B,Tabella24[[#This Row],[Cartella2]],DATI!$G:$G),"")</f>
        <v/>
      </c>
      <c r="J564" s="19" t="str">
        <f>+IFERROR(+Tabella24[[#This Row],[IMPORTO VERSATO]]/SUMIF(DATI!$B:$B,Tabella24[[#This Row],[Cartella2]],DATI!$M:$M)*SUMIF(DATI!$B:$B,Tabella24[[#This Row],[Cartella2]],DATI!$H:$H),"")</f>
        <v/>
      </c>
      <c r="K564" s="19" t="str">
        <f>+IFERROR(+Tabella24[[#This Row],[IMPORTO VERSATO]]/SUMIF(DATI!$B:$B,Tabella24[[#This Row],[Cartella2]],DATI!$M:$M)*SUMIF(DATI!$B:$B,Tabella24[[#This Row],[Cartella2]],DATI!$I:$I),"")</f>
        <v/>
      </c>
      <c r="L564" s="19" t="str">
        <f>+IFERROR(+Tabella24[[#This Row],[IMPORTO VERSATO]]/SUMIF(DATI!$B:$B,Tabella24[[#This Row],[Cartella2]],DATI!$M:$M)*SUMIF(DATI!$B:$B,Tabella24[[#This Row],[Cartella2]],DATI!$J:$J),"")</f>
        <v/>
      </c>
      <c r="M564" s="14" t="str">
        <f>+IFERROR(+Tabella24[[#This Row],[IMPORTO VERSATO]]/SUMIF(DATI!$B:$B,Tabella24[[#This Row],[Cartella2]],DATI!$M:$M)*SUMIF(DATI!$B:$B,Tabella24[[#This Row],[Cartella2]],DATI!$L:$L),"")</f>
        <v/>
      </c>
      <c r="N564" s="6" t="str">
        <f>+IF(COUNTIF($C$17:C564,Tabella24[[#This Row],[Cartella2]])=1,"X","")</f>
        <v/>
      </c>
      <c r="O564" s="14" t="str">
        <f>+IFERROR(+Tabella24[[#This Row],[IMPORTO VERSATO]]/SUMIF(DATI!$B:$B,Tabella24[[#This Row],[Cartella2]],DATI!$M:$M)*SUMIF(DATI!$B:$B,Tabella24[[#This Row],[Cartella2]],DATI!$K:$K),"")</f>
        <v/>
      </c>
    </row>
    <row r="565" spans="2:15" x14ac:dyDescent="0.45">
      <c r="B565" s="27"/>
      <c r="C565" s="140" t="e">
        <f>+IF(Tabella24[[#This Row],[INS CARTELLA]]="",C564,+VLOOKUP(Tabella24[[#This Row],[INS CARTELLA]],Tabella1[[NUMERO CARTELLA]:[IMPOSTE]],1,0))</f>
        <v>#N/A</v>
      </c>
      <c r="D565" s="1"/>
      <c r="E565" s="15"/>
      <c r="F565" s="16"/>
      <c r="G565" s="14" t="str">
        <f>+IFERROR(+Tabella24[[#This Row],[IMPORTO VERSATO]]/SUMIF(DATI!B:B,Tabella24[[#This Row],[Cartella2]],DATI!M:M)*SUMIF(DATI!B:B,Tabella24[[#This Row],[Cartella2]],DATI!E:E),"")</f>
        <v/>
      </c>
      <c r="H565" s="14" t="str">
        <f>+IFERROR(+Tabella24[[#This Row],[IMPORTO VERSATO]]/SUMIF(DATI!$B:$B,Tabella24[[#This Row],[Cartella2]],DATI!$M:$M)*SUMIF(DATI!$B:$B,Tabella24[[#This Row],[Cartella2]],DATI!$F:$F),"")</f>
        <v/>
      </c>
      <c r="I565" s="19" t="str">
        <f>+IFERROR(+Tabella24[[#This Row],[IMPORTO VERSATO]]/SUMIF(DATI!$B:$B,Tabella24[[#This Row],[Cartella2]],DATI!$M:$M)*SUMIF(DATI!$B:$B,Tabella24[[#This Row],[Cartella2]],DATI!$G:$G),"")</f>
        <v/>
      </c>
      <c r="J565" s="19" t="str">
        <f>+IFERROR(+Tabella24[[#This Row],[IMPORTO VERSATO]]/SUMIF(DATI!$B:$B,Tabella24[[#This Row],[Cartella2]],DATI!$M:$M)*SUMIF(DATI!$B:$B,Tabella24[[#This Row],[Cartella2]],DATI!$H:$H),"")</f>
        <v/>
      </c>
      <c r="K565" s="19" t="str">
        <f>+IFERROR(+Tabella24[[#This Row],[IMPORTO VERSATO]]/SUMIF(DATI!$B:$B,Tabella24[[#This Row],[Cartella2]],DATI!$M:$M)*SUMIF(DATI!$B:$B,Tabella24[[#This Row],[Cartella2]],DATI!$I:$I),"")</f>
        <v/>
      </c>
      <c r="L565" s="19" t="str">
        <f>+IFERROR(+Tabella24[[#This Row],[IMPORTO VERSATO]]/SUMIF(DATI!$B:$B,Tabella24[[#This Row],[Cartella2]],DATI!$M:$M)*SUMIF(DATI!$B:$B,Tabella24[[#This Row],[Cartella2]],DATI!$J:$J),"")</f>
        <v/>
      </c>
      <c r="M565" s="14" t="str">
        <f>+IFERROR(+Tabella24[[#This Row],[IMPORTO VERSATO]]/SUMIF(DATI!$B:$B,Tabella24[[#This Row],[Cartella2]],DATI!$M:$M)*SUMIF(DATI!$B:$B,Tabella24[[#This Row],[Cartella2]],DATI!$L:$L),"")</f>
        <v/>
      </c>
      <c r="N565" s="6" t="str">
        <f>+IF(COUNTIF($C$17:C565,Tabella24[[#This Row],[Cartella2]])=1,"X","")</f>
        <v/>
      </c>
      <c r="O565" s="14" t="str">
        <f>+IFERROR(+Tabella24[[#This Row],[IMPORTO VERSATO]]/SUMIF(DATI!$B:$B,Tabella24[[#This Row],[Cartella2]],DATI!$M:$M)*SUMIF(DATI!$B:$B,Tabella24[[#This Row],[Cartella2]],DATI!$K:$K),"")</f>
        <v/>
      </c>
    </row>
    <row r="566" spans="2:15" x14ac:dyDescent="0.45">
      <c r="B566" s="27"/>
      <c r="C566" s="140" t="e">
        <f>+IF(Tabella24[[#This Row],[INS CARTELLA]]="",C565,+VLOOKUP(Tabella24[[#This Row],[INS CARTELLA]],Tabella1[[NUMERO CARTELLA]:[IMPOSTE]],1,0))</f>
        <v>#N/A</v>
      </c>
      <c r="D566" s="1"/>
      <c r="E566" s="15"/>
      <c r="F566" s="16"/>
      <c r="G566" s="14" t="str">
        <f>+IFERROR(+Tabella24[[#This Row],[IMPORTO VERSATO]]/SUMIF(DATI!B:B,Tabella24[[#This Row],[Cartella2]],DATI!M:M)*SUMIF(DATI!B:B,Tabella24[[#This Row],[Cartella2]],DATI!E:E),"")</f>
        <v/>
      </c>
      <c r="H566" s="14" t="str">
        <f>+IFERROR(+Tabella24[[#This Row],[IMPORTO VERSATO]]/SUMIF(DATI!$B:$B,Tabella24[[#This Row],[Cartella2]],DATI!$M:$M)*SUMIF(DATI!$B:$B,Tabella24[[#This Row],[Cartella2]],DATI!$F:$F),"")</f>
        <v/>
      </c>
      <c r="I566" s="19" t="str">
        <f>+IFERROR(+Tabella24[[#This Row],[IMPORTO VERSATO]]/SUMIF(DATI!$B:$B,Tabella24[[#This Row],[Cartella2]],DATI!$M:$M)*SUMIF(DATI!$B:$B,Tabella24[[#This Row],[Cartella2]],DATI!$G:$G),"")</f>
        <v/>
      </c>
      <c r="J566" s="19" t="str">
        <f>+IFERROR(+Tabella24[[#This Row],[IMPORTO VERSATO]]/SUMIF(DATI!$B:$B,Tabella24[[#This Row],[Cartella2]],DATI!$M:$M)*SUMIF(DATI!$B:$B,Tabella24[[#This Row],[Cartella2]],DATI!$H:$H),"")</f>
        <v/>
      </c>
      <c r="K566" s="19" t="str">
        <f>+IFERROR(+Tabella24[[#This Row],[IMPORTO VERSATO]]/SUMIF(DATI!$B:$B,Tabella24[[#This Row],[Cartella2]],DATI!$M:$M)*SUMIF(DATI!$B:$B,Tabella24[[#This Row],[Cartella2]],DATI!$I:$I),"")</f>
        <v/>
      </c>
      <c r="L566" s="19" t="str">
        <f>+IFERROR(+Tabella24[[#This Row],[IMPORTO VERSATO]]/SUMIF(DATI!$B:$B,Tabella24[[#This Row],[Cartella2]],DATI!$M:$M)*SUMIF(DATI!$B:$B,Tabella24[[#This Row],[Cartella2]],DATI!$J:$J),"")</f>
        <v/>
      </c>
      <c r="M566" s="14" t="str">
        <f>+IFERROR(+Tabella24[[#This Row],[IMPORTO VERSATO]]/SUMIF(DATI!$B:$B,Tabella24[[#This Row],[Cartella2]],DATI!$M:$M)*SUMIF(DATI!$B:$B,Tabella24[[#This Row],[Cartella2]],DATI!$L:$L),"")</f>
        <v/>
      </c>
      <c r="N566" s="6" t="str">
        <f>+IF(COUNTIF($C$17:C566,Tabella24[[#This Row],[Cartella2]])=1,"X","")</f>
        <v/>
      </c>
      <c r="O566" s="14" t="str">
        <f>+IFERROR(+Tabella24[[#This Row],[IMPORTO VERSATO]]/SUMIF(DATI!$B:$B,Tabella24[[#This Row],[Cartella2]],DATI!$M:$M)*SUMIF(DATI!$B:$B,Tabella24[[#This Row],[Cartella2]],DATI!$K:$K),"")</f>
        <v/>
      </c>
    </row>
    <row r="567" spans="2:15" x14ac:dyDescent="0.45">
      <c r="B567" s="27"/>
      <c r="C567" s="140" t="e">
        <f>+IF(Tabella24[[#This Row],[INS CARTELLA]]="",C566,+VLOOKUP(Tabella24[[#This Row],[INS CARTELLA]],Tabella1[[NUMERO CARTELLA]:[IMPOSTE]],1,0))</f>
        <v>#N/A</v>
      </c>
      <c r="D567" s="1"/>
      <c r="E567" s="15"/>
      <c r="F567" s="16"/>
      <c r="G567" s="14" t="str">
        <f>+IFERROR(+Tabella24[[#This Row],[IMPORTO VERSATO]]/SUMIF(DATI!B:B,Tabella24[[#This Row],[Cartella2]],DATI!M:M)*SUMIF(DATI!B:B,Tabella24[[#This Row],[Cartella2]],DATI!E:E),"")</f>
        <v/>
      </c>
      <c r="H567" s="14" t="str">
        <f>+IFERROR(+Tabella24[[#This Row],[IMPORTO VERSATO]]/SUMIF(DATI!$B:$B,Tabella24[[#This Row],[Cartella2]],DATI!$M:$M)*SUMIF(DATI!$B:$B,Tabella24[[#This Row],[Cartella2]],DATI!$F:$F),"")</f>
        <v/>
      </c>
      <c r="I567" s="19" t="str">
        <f>+IFERROR(+Tabella24[[#This Row],[IMPORTO VERSATO]]/SUMIF(DATI!$B:$B,Tabella24[[#This Row],[Cartella2]],DATI!$M:$M)*SUMIF(DATI!$B:$B,Tabella24[[#This Row],[Cartella2]],DATI!$G:$G),"")</f>
        <v/>
      </c>
      <c r="J567" s="19" t="str">
        <f>+IFERROR(+Tabella24[[#This Row],[IMPORTO VERSATO]]/SUMIF(DATI!$B:$B,Tabella24[[#This Row],[Cartella2]],DATI!$M:$M)*SUMIF(DATI!$B:$B,Tabella24[[#This Row],[Cartella2]],DATI!$H:$H),"")</f>
        <v/>
      </c>
      <c r="K567" s="19" t="str">
        <f>+IFERROR(+Tabella24[[#This Row],[IMPORTO VERSATO]]/SUMIF(DATI!$B:$B,Tabella24[[#This Row],[Cartella2]],DATI!$M:$M)*SUMIF(DATI!$B:$B,Tabella24[[#This Row],[Cartella2]],DATI!$I:$I),"")</f>
        <v/>
      </c>
      <c r="L567" s="19" t="str">
        <f>+IFERROR(+Tabella24[[#This Row],[IMPORTO VERSATO]]/SUMIF(DATI!$B:$B,Tabella24[[#This Row],[Cartella2]],DATI!$M:$M)*SUMIF(DATI!$B:$B,Tabella24[[#This Row],[Cartella2]],DATI!$J:$J),"")</f>
        <v/>
      </c>
      <c r="M567" s="14" t="str">
        <f>+IFERROR(+Tabella24[[#This Row],[IMPORTO VERSATO]]/SUMIF(DATI!$B:$B,Tabella24[[#This Row],[Cartella2]],DATI!$M:$M)*SUMIF(DATI!$B:$B,Tabella24[[#This Row],[Cartella2]],DATI!$L:$L),"")</f>
        <v/>
      </c>
      <c r="N567" s="6" t="str">
        <f>+IF(COUNTIF($C$17:C567,Tabella24[[#This Row],[Cartella2]])=1,"X","")</f>
        <v/>
      </c>
      <c r="O567" s="14" t="str">
        <f>+IFERROR(+Tabella24[[#This Row],[IMPORTO VERSATO]]/SUMIF(DATI!$B:$B,Tabella24[[#This Row],[Cartella2]],DATI!$M:$M)*SUMIF(DATI!$B:$B,Tabella24[[#This Row],[Cartella2]],DATI!$K:$K),"")</f>
        <v/>
      </c>
    </row>
    <row r="568" spans="2:15" x14ac:dyDescent="0.45">
      <c r="B568" s="27"/>
      <c r="C568" s="140" t="e">
        <f>+IF(Tabella24[[#This Row],[INS CARTELLA]]="",C567,+VLOOKUP(Tabella24[[#This Row],[INS CARTELLA]],Tabella1[[NUMERO CARTELLA]:[IMPOSTE]],1,0))</f>
        <v>#N/A</v>
      </c>
      <c r="D568" s="1"/>
      <c r="E568" s="15"/>
      <c r="F568" s="16"/>
      <c r="G568" s="14" t="str">
        <f>+IFERROR(+Tabella24[[#This Row],[IMPORTO VERSATO]]/SUMIF(DATI!B:B,Tabella24[[#This Row],[Cartella2]],DATI!M:M)*SUMIF(DATI!B:B,Tabella24[[#This Row],[Cartella2]],DATI!E:E),"")</f>
        <v/>
      </c>
      <c r="H568" s="14" t="str">
        <f>+IFERROR(+Tabella24[[#This Row],[IMPORTO VERSATO]]/SUMIF(DATI!$B:$B,Tabella24[[#This Row],[Cartella2]],DATI!$M:$M)*SUMIF(DATI!$B:$B,Tabella24[[#This Row],[Cartella2]],DATI!$F:$F),"")</f>
        <v/>
      </c>
      <c r="I568" s="19" t="str">
        <f>+IFERROR(+Tabella24[[#This Row],[IMPORTO VERSATO]]/SUMIF(DATI!$B:$B,Tabella24[[#This Row],[Cartella2]],DATI!$M:$M)*SUMIF(DATI!$B:$B,Tabella24[[#This Row],[Cartella2]],DATI!$G:$G),"")</f>
        <v/>
      </c>
      <c r="J568" s="19" t="str">
        <f>+IFERROR(+Tabella24[[#This Row],[IMPORTO VERSATO]]/SUMIF(DATI!$B:$B,Tabella24[[#This Row],[Cartella2]],DATI!$M:$M)*SUMIF(DATI!$B:$B,Tabella24[[#This Row],[Cartella2]],DATI!$H:$H),"")</f>
        <v/>
      </c>
      <c r="K568" s="19" t="str">
        <f>+IFERROR(+Tabella24[[#This Row],[IMPORTO VERSATO]]/SUMIF(DATI!$B:$B,Tabella24[[#This Row],[Cartella2]],DATI!$M:$M)*SUMIF(DATI!$B:$B,Tabella24[[#This Row],[Cartella2]],DATI!$I:$I),"")</f>
        <v/>
      </c>
      <c r="L568" s="19" t="str">
        <f>+IFERROR(+Tabella24[[#This Row],[IMPORTO VERSATO]]/SUMIF(DATI!$B:$B,Tabella24[[#This Row],[Cartella2]],DATI!$M:$M)*SUMIF(DATI!$B:$B,Tabella24[[#This Row],[Cartella2]],DATI!$J:$J),"")</f>
        <v/>
      </c>
      <c r="M568" s="14" t="str">
        <f>+IFERROR(+Tabella24[[#This Row],[IMPORTO VERSATO]]/SUMIF(DATI!$B:$B,Tabella24[[#This Row],[Cartella2]],DATI!$M:$M)*SUMIF(DATI!$B:$B,Tabella24[[#This Row],[Cartella2]],DATI!$L:$L),"")</f>
        <v/>
      </c>
      <c r="N568" s="6" t="str">
        <f>+IF(COUNTIF($C$17:C568,Tabella24[[#This Row],[Cartella2]])=1,"X","")</f>
        <v/>
      </c>
      <c r="O568" s="14" t="str">
        <f>+IFERROR(+Tabella24[[#This Row],[IMPORTO VERSATO]]/SUMIF(DATI!$B:$B,Tabella24[[#This Row],[Cartella2]],DATI!$M:$M)*SUMIF(DATI!$B:$B,Tabella24[[#This Row],[Cartella2]],DATI!$K:$K),"")</f>
        <v/>
      </c>
    </row>
    <row r="569" spans="2:15" x14ac:dyDescent="0.45">
      <c r="B569" s="27"/>
      <c r="C569" s="140" t="e">
        <f>+IF(Tabella24[[#This Row],[INS CARTELLA]]="",C568,+VLOOKUP(Tabella24[[#This Row],[INS CARTELLA]],Tabella1[[NUMERO CARTELLA]:[IMPOSTE]],1,0))</f>
        <v>#N/A</v>
      </c>
      <c r="D569" s="1"/>
      <c r="E569" s="15"/>
      <c r="F569" s="16"/>
      <c r="G569" s="14" t="str">
        <f>+IFERROR(+Tabella24[[#This Row],[IMPORTO VERSATO]]/SUMIF(DATI!B:B,Tabella24[[#This Row],[Cartella2]],DATI!M:M)*SUMIF(DATI!B:B,Tabella24[[#This Row],[Cartella2]],DATI!E:E),"")</f>
        <v/>
      </c>
      <c r="H569" s="14" t="str">
        <f>+IFERROR(+Tabella24[[#This Row],[IMPORTO VERSATO]]/SUMIF(DATI!$B:$B,Tabella24[[#This Row],[Cartella2]],DATI!$M:$M)*SUMIF(DATI!$B:$B,Tabella24[[#This Row],[Cartella2]],DATI!$F:$F),"")</f>
        <v/>
      </c>
      <c r="I569" s="19" t="str">
        <f>+IFERROR(+Tabella24[[#This Row],[IMPORTO VERSATO]]/SUMIF(DATI!$B:$B,Tabella24[[#This Row],[Cartella2]],DATI!$M:$M)*SUMIF(DATI!$B:$B,Tabella24[[#This Row],[Cartella2]],DATI!$G:$G),"")</f>
        <v/>
      </c>
      <c r="J569" s="19" t="str">
        <f>+IFERROR(+Tabella24[[#This Row],[IMPORTO VERSATO]]/SUMIF(DATI!$B:$B,Tabella24[[#This Row],[Cartella2]],DATI!$M:$M)*SUMIF(DATI!$B:$B,Tabella24[[#This Row],[Cartella2]],DATI!$H:$H),"")</f>
        <v/>
      </c>
      <c r="K569" s="19" t="str">
        <f>+IFERROR(+Tabella24[[#This Row],[IMPORTO VERSATO]]/SUMIF(DATI!$B:$B,Tabella24[[#This Row],[Cartella2]],DATI!$M:$M)*SUMIF(DATI!$B:$B,Tabella24[[#This Row],[Cartella2]],DATI!$I:$I),"")</f>
        <v/>
      </c>
      <c r="L569" s="19" t="str">
        <f>+IFERROR(+Tabella24[[#This Row],[IMPORTO VERSATO]]/SUMIF(DATI!$B:$B,Tabella24[[#This Row],[Cartella2]],DATI!$M:$M)*SUMIF(DATI!$B:$B,Tabella24[[#This Row],[Cartella2]],DATI!$J:$J),"")</f>
        <v/>
      </c>
      <c r="M569" s="14" t="str">
        <f>+IFERROR(+Tabella24[[#This Row],[IMPORTO VERSATO]]/SUMIF(DATI!$B:$B,Tabella24[[#This Row],[Cartella2]],DATI!$M:$M)*SUMIF(DATI!$B:$B,Tabella24[[#This Row],[Cartella2]],DATI!$L:$L),"")</f>
        <v/>
      </c>
      <c r="N569" s="6" t="str">
        <f>+IF(COUNTIF($C$17:C569,Tabella24[[#This Row],[Cartella2]])=1,"X","")</f>
        <v/>
      </c>
      <c r="O569" s="14" t="str">
        <f>+IFERROR(+Tabella24[[#This Row],[IMPORTO VERSATO]]/SUMIF(DATI!$B:$B,Tabella24[[#This Row],[Cartella2]],DATI!$M:$M)*SUMIF(DATI!$B:$B,Tabella24[[#This Row],[Cartella2]],DATI!$K:$K),"")</f>
        <v/>
      </c>
    </row>
    <row r="570" spans="2:15" x14ac:dyDescent="0.45">
      <c r="B570" s="27"/>
      <c r="C570" s="140" t="e">
        <f>+IF(Tabella24[[#This Row],[INS CARTELLA]]="",C569,+VLOOKUP(Tabella24[[#This Row],[INS CARTELLA]],Tabella1[[NUMERO CARTELLA]:[IMPOSTE]],1,0))</f>
        <v>#N/A</v>
      </c>
      <c r="D570" s="1"/>
      <c r="E570" s="15"/>
      <c r="F570" s="16"/>
      <c r="G570" s="14" t="str">
        <f>+IFERROR(+Tabella24[[#This Row],[IMPORTO VERSATO]]/SUMIF(DATI!B:B,Tabella24[[#This Row],[Cartella2]],DATI!M:M)*SUMIF(DATI!B:B,Tabella24[[#This Row],[Cartella2]],DATI!E:E),"")</f>
        <v/>
      </c>
      <c r="H570" s="14" t="str">
        <f>+IFERROR(+Tabella24[[#This Row],[IMPORTO VERSATO]]/SUMIF(DATI!$B:$B,Tabella24[[#This Row],[Cartella2]],DATI!$M:$M)*SUMIF(DATI!$B:$B,Tabella24[[#This Row],[Cartella2]],DATI!$F:$F),"")</f>
        <v/>
      </c>
      <c r="I570" s="19" t="str">
        <f>+IFERROR(+Tabella24[[#This Row],[IMPORTO VERSATO]]/SUMIF(DATI!$B:$B,Tabella24[[#This Row],[Cartella2]],DATI!$M:$M)*SUMIF(DATI!$B:$B,Tabella24[[#This Row],[Cartella2]],DATI!$G:$G),"")</f>
        <v/>
      </c>
      <c r="J570" s="19" t="str">
        <f>+IFERROR(+Tabella24[[#This Row],[IMPORTO VERSATO]]/SUMIF(DATI!$B:$B,Tabella24[[#This Row],[Cartella2]],DATI!$M:$M)*SUMIF(DATI!$B:$B,Tabella24[[#This Row],[Cartella2]],DATI!$H:$H),"")</f>
        <v/>
      </c>
      <c r="K570" s="19" t="str">
        <f>+IFERROR(+Tabella24[[#This Row],[IMPORTO VERSATO]]/SUMIF(DATI!$B:$B,Tabella24[[#This Row],[Cartella2]],DATI!$M:$M)*SUMIF(DATI!$B:$B,Tabella24[[#This Row],[Cartella2]],DATI!$I:$I),"")</f>
        <v/>
      </c>
      <c r="L570" s="19" t="str">
        <f>+IFERROR(+Tabella24[[#This Row],[IMPORTO VERSATO]]/SUMIF(DATI!$B:$B,Tabella24[[#This Row],[Cartella2]],DATI!$M:$M)*SUMIF(DATI!$B:$B,Tabella24[[#This Row],[Cartella2]],DATI!$J:$J),"")</f>
        <v/>
      </c>
      <c r="M570" s="14" t="str">
        <f>+IFERROR(+Tabella24[[#This Row],[IMPORTO VERSATO]]/SUMIF(DATI!$B:$B,Tabella24[[#This Row],[Cartella2]],DATI!$M:$M)*SUMIF(DATI!$B:$B,Tabella24[[#This Row],[Cartella2]],DATI!$L:$L),"")</f>
        <v/>
      </c>
      <c r="N570" s="6" t="str">
        <f>+IF(COUNTIF($C$17:C570,Tabella24[[#This Row],[Cartella2]])=1,"X","")</f>
        <v/>
      </c>
      <c r="O570" s="14" t="str">
        <f>+IFERROR(+Tabella24[[#This Row],[IMPORTO VERSATO]]/SUMIF(DATI!$B:$B,Tabella24[[#This Row],[Cartella2]],DATI!$M:$M)*SUMIF(DATI!$B:$B,Tabella24[[#This Row],[Cartella2]],DATI!$K:$K),"")</f>
        <v/>
      </c>
    </row>
    <row r="571" spans="2:15" x14ac:dyDescent="0.45">
      <c r="B571" s="27"/>
      <c r="C571" s="140" t="e">
        <f>+IF(Tabella24[[#This Row],[INS CARTELLA]]="",C570,+VLOOKUP(Tabella24[[#This Row],[INS CARTELLA]],Tabella1[[NUMERO CARTELLA]:[IMPOSTE]],1,0))</f>
        <v>#N/A</v>
      </c>
      <c r="D571" s="1"/>
      <c r="E571" s="15"/>
      <c r="F571" s="16"/>
      <c r="G571" s="14" t="str">
        <f>+IFERROR(+Tabella24[[#This Row],[IMPORTO VERSATO]]/SUMIF(DATI!B:B,Tabella24[[#This Row],[Cartella2]],DATI!M:M)*SUMIF(DATI!B:B,Tabella24[[#This Row],[Cartella2]],DATI!E:E),"")</f>
        <v/>
      </c>
      <c r="H571" s="14" t="str">
        <f>+IFERROR(+Tabella24[[#This Row],[IMPORTO VERSATO]]/SUMIF(DATI!$B:$B,Tabella24[[#This Row],[Cartella2]],DATI!$M:$M)*SUMIF(DATI!$B:$B,Tabella24[[#This Row],[Cartella2]],DATI!$F:$F),"")</f>
        <v/>
      </c>
      <c r="I571" s="19" t="str">
        <f>+IFERROR(+Tabella24[[#This Row],[IMPORTO VERSATO]]/SUMIF(DATI!$B:$B,Tabella24[[#This Row],[Cartella2]],DATI!$M:$M)*SUMIF(DATI!$B:$B,Tabella24[[#This Row],[Cartella2]],DATI!$G:$G),"")</f>
        <v/>
      </c>
      <c r="J571" s="19" t="str">
        <f>+IFERROR(+Tabella24[[#This Row],[IMPORTO VERSATO]]/SUMIF(DATI!$B:$B,Tabella24[[#This Row],[Cartella2]],DATI!$M:$M)*SUMIF(DATI!$B:$B,Tabella24[[#This Row],[Cartella2]],DATI!$H:$H),"")</f>
        <v/>
      </c>
      <c r="K571" s="19" t="str">
        <f>+IFERROR(+Tabella24[[#This Row],[IMPORTO VERSATO]]/SUMIF(DATI!$B:$B,Tabella24[[#This Row],[Cartella2]],DATI!$M:$M)*SUMIF(DATI!$B:$B,Tabella24[[#This Row],[Cartella2]],DATI!$I:$I),"")</f>
        <v/>
      </c>
      <c r="L571" s="19" t="str">
        <f>+IFERROR(+Tabella24[[#This Row],[IMPORTO VERSATO]]/SUMIF(DATI!$B:$B,Tabella24[[#This Row],[Cartella2]],DATI!$M:$M)*SUMIF(DATI!$B:$B,Tabella24[[#This Row],[Cartella2]],DATI!$J:$J),"")</f>
        <v/>
      </c>
      <c r="M571" s="14" t="str">
        <f>+IFERROR(+Tabella24[[#This Row],[IMPORTO VERSATO]]/SUMIF(DATI!$B:$B,Tabella24[[#This Row],[Cartella2]],DATI!$M:$M)*SUMIF(DATI!$B:$B,Tabella24[[#This Row],[Cartella2]],DATI!$L:$L),"")</f>
        <v/>
      </c>
      <c r="N571" s="6" t="str">
        <f>+IF(COUNTIF($C$17:C571,Tabella24[[#This Row],[Cartella2]])=1,"X","")</f>
        <v/>
      </c>
      <c r="O571" s="14" t="str">
        <f>+IFERROR(+Tabella24[[#This Row],[IMPORTO VERSATO]]/SUMIF(DATI!$B:$B,Tabella24[[#This Row],[Cartella2]],DATI!$M:$M)*SUMIF(DATI!$B:$B,Tabella24[[#This Row],[Cartella2]],DATI!$K:$K),"")</f>
        <v/>
      </c>
    </row>
    <row r="572" spans="2:15" x14ac:dyDescent="0.45">
      <c r="B572" s="27"/>
      <c r="C572" s="140" t="e">
        <f>+IF(Tabella24[[#This Row],[INS CARTELLA]]="",C571,+VLOOKUP(Tabella24[[#This Row],[INS CARTELLA]],Tabella1[[NUMERO CARTELLA]:[IMPOSTE]],1,0))</f>
        <v>#N/A</v>
      </c>
      <c r="D572" s="1"/>
      <c r="E572" s="15"/>
      <c r="F572" s="16"/>
      <c r="G572" s="14" t="str">
        <f>+IFERROR(+Tabella24[[#This Row],[IMPORTO VERSATO]]/SUMIF(DATI!B:B,Tabella24[[#This Row],[Cartella2]],DATI!M:M)*SUMIF(DATI!B:B,Tabella24[[#This Row],[Cartella2]],DATI!E:E),"")</f>
        <v/>
      </c>
      <c r="H572" s="14" t="str">
        <f>+IFERROR(+Tabella24[[#This Row],[IMPORTO VERSATO]]/SUMIF(DATI!$B:$B,Tabella24[[#This Row],[Cartella2]],DATI!$M:$M)*SUMIF(DATI!$B:$B,Tabella24[[#This Row],[Cartella2]],DATI!$F:$F),"")</f>
        <v/>
      </c>
      <c r="I572" s="19" t="str">
        <f>+IFERROR(+Tabella24[[#This Row],[IMPORTO VERSATO]]/SUMIF(DATI!$B:$B,Tabella24[[#This Row],[Cartella2]],DATI!$M:$M)*SUMIF(DATI!$B:$B,Tabella24[[#This Row],[Cartella2]],DATI!$G:$G),"")</f>
        <v/>
      </c>
      <c r="J572" s="19" t="str">
        <f>+IFERROR(+Tabella24[[#This Row],[IMPORTO VERSATO]]/SUMIF(DATI!$B:$B,Tabella24[[#This Row],[Cartella2]],DATI!$M:$M)*SUMIF(DATI!$B:$B,Tabella24[[#This Row],[Cartella2]],DATI!$H:$H),"")</f>
        <v/>
      </c>
      <c r="K572" s="19" t="str">
        <f>+IFERROR(+Tabella24[[#This Row],[IMPORTO VERSATO]]/SUMIF(DATI!$B:$B,Tabella24[[#This Row],[Cartella2]],DATI!$M:$M)*SUMIF(DATI!$B:$B,Tabella24[[#This Row],[Cartella2]],DATI!$I:$I),"")</f>
        <v/>
      </c>
      <c r="L572" s="19" t="str">
        <f>+IFERROR(+Tabella24[[#This Row],[IMPORTO VERSATO]]/SUMIF(DATI!$B:$B,Tabella24[[#This Row],[Cartella2]],DATI!$M:$M)*SUMIF(DATI!$B:$B,Tabella24[[#This Row],[Cartella2]],DATI!$J:$J),"")</f>
        <v/>
      </c>
      <c r="M572" s="14" t="str">
        <f>+IFERROR(+Tabella24[[#This Row],[IMPORTO VERSATO]]/SUMIF(DATI!$B:$B,Tabella24[[#This Row],[Cartella2]],DATI!$M:$M)*SUMIF(DATI!$B:$B,Tabella24[[#This Row],[Cartella2]],DATI!$L:$L),"")</f>
        <v/>
      </c>
      <c r="N572" s="6" t="str">
        <f>+IF(COUNTIF($C$17:C572,Tabella24[[#This Row],[Cartella2]])=1,"X","")</f>
        <v/>
      </c>
      <c r="O572" s="14" t="str">
        <f>+IFERROR(+Tabella24[[#This Row],[IMPORTO VERSATO]]/SUMIF(DATI!$B:$B,Tabella24[[#This Row],[Cartella2]],DATI!$M:$M)*SUMIF(DATI!$B:$B,Tabella24[[#This Row],[Cartella2]],DATI!$K:$K),"")</f>
        <v/>
      </c>
    </row>
    <row r="573" spans="2:15" x14ac:dyDescent="0.45">
      <c r="B573" s="27"/>
      <c r="C573" s="140" t="e">
        <f>+IF(Tabella24[[#This Row],[INS CARTELLA]]="",C572,+VLOOKUP(Tabella24[[#This Row],[INS CARTELLA]],Tabella1[[NUMERO CARTELLA]:[IMPOSTE]],1,0))</f>
        <v>#N/A</v>
      </c>
      <c r="D573" s="1"/>
      <c r="E573" s="15"/>
      <c r="F573" s="16"/>
      <c r="G573" s="14" t="str">
        <f>+IFERROR(+Tabella24[[#This Row],[IMPORTO VERSATO]]/SUMIF(DATI!B:B,Tabella24[[#This Row],[Cartella2]],DATI!M:M)*SUMIF(DATI!B:B,Tabella24[[#This Row],[Cartella2]],DATI!E:E),"")</f>
        <v/>
      </c>
      <c r="H573" s="14" t="str">
        <f>+IFERROR(+Tabella24[[#This Row],[IMPORTO VERSATO]]/SUMIF(DATI!$B:$B,Tabella24[[#This Row],[Cartella2]],DATI!$M:$M)*SUMIF(DATI!$B:$B,Tabella24[[#This Row],[Cartella2]],DATI!$F:$F),"")</f>
        <v/>
      </c>
      <c r="I573" s="19" t="str">
        <f>+IFERROR(+Tabella24[[#This Row],[IMPORTO VERSATO]]/SUMIF(DATI!$B:$B,Tabella24[[#This Row],[Cartella2]],DATI!$M:$M)*SUMIF(DATI!$B:$B,Tabella24[[#This Row],[Cartella2]],DATI!$G:$G),"")</f>
        <v/>
      </c>
      <c r="J573" s="19" t="str">
        <f>+IFERROR(+Tabella24[[#This Row],[IMPORTO VERSATO]]/SUMIF(DATI!$B:$B,Tabella24[[#This Row],[Cartella2]],DATI!$M:$M)*SUMIF(DATI!$B:$B,Tabella24[[#This Row],[Cartella2]],DATI!$H:$H),"")</f>
        <v/>
      </c>
      <c r="K573" s="19" t="str">
        <f>+IFERROR(+Tabella24[[#This Row],[IMPORTO VERSATO]]/SUMIF(DATI!$B:$B,Tabella24[[#This Row],[Cartella2]],DATI!$M:$M)*SUMIF(DATI!$B:$B,Tabella24[[#This Row],[Cartella2]],DATI!$I:$I),"")</f>
        <v/>
      </c>
      <c r="L573" s="19" t="str">
        <f>+IFERROR(+Tabella24[[#This Row],[IMPORTO VERSATO]]/SUMIF(DATI!$B:$B,Tabella24[[#This Row],[Cartella2]],DATI!$M:$M)*SUMIF(DATI!$B:$B,Tabella24[[#This Row],[Cartella2]],DATI!$J:$J),"")</f>
        <v/>
      </c>
      <c r="M573" s="14" t="str">
        <f>+IFERROR(+Tabella24[[#This Row],[IMPORTO VERSATO]]/SUMIF(DATI!$B:$B,Tabella24[[#This Row],[Cartella2]],DATI!$M:$M)*SUMIF(DATI!$B:$B,Tabella24[[#This Row],[Cartella2]],DATI!$L:$L),"")</f>
        <v/>
      </c>
      <c r="N573" s="6" t="str">
        <f>+IF(COUNTIF($C$17:C573,Tabella24[[#This Row],[Cartella2]])=1,"X","")</f>
        <v/>
      </c>
      <c r="O573" s="14" t="str">
        <f>+IFERROR(+Tabella24[[#This Row],[IMPORTO VERSATO]]/SUMIF(DATI!$B:$B,Tabella24[[#This Row],[Cartella2]],DATI!$M:$M)*SUMIF(DATI!$B:$B,Tabella24[[#This Row],[Cartella2]],DATI!$K:$K),"")</f>
        <v/>
      </c>
    </row>
    <row r="574" spans="2:15" x14ac:dyDescent="0.45">
      <c r="B574" s="27"/>
      <c r="C574" s="140" t="e">
        <f>+IF(Tabella24[[#This Row],[INS CARTELLA]]="",C573,+VLOOKUP(Tabella24[[#This Row],[INS CARTELLA]],Tabella1[[NUMERO CARTELLA]:[IMPOSTE]],1,0))</f>
        <v>#N/A</v>
      </c>
      <c r="D574" s="1"/>
      <c r="E574" s="15"/>
      <c r="F574" s="16"/>
      <c r="G574" s="14" t="str">
        <f>+IFERROR(+Tabella24[[#This Row],[IMPORTO VERSATO]]/SUMIF(DATI!B:B,Tabella24[[#This Row],[Cartella2]],DATI!M:M)*SUMIF(DATI!B:B,Tabella24[[#This Row],[Cartella2]],DATI!E:E),"")</f>
        <v/>
      </c>
      <c r="H574" s="14" t="str">
        <f>+IFERROR(+Tabella24[[#This Row],[IMPORTO VERSATO]]/SUMIF(DATI!$B:$B,Tabella24[[#This Row],[Cartella2]],DATI!$M:$M)*SUMIF(DATI!$B:$B,Tabella24[[#This Row],[Cartella2]],DATI!$F:$F),"")</f>
        <v/>
      </c>
      <c r="I574" s="19" t="str">
        <f>+IFERROR(+Tabella24[[#This Row],[IMPORTO VERSATO]]/SUMIF(DATI!$B:$B,Tabella24[[#This Row],[Cartella2]],DATI!$M:$M)*SUMIF(DATI!$B:$B,Tabella24[[#This Row],[Cartella2]],DATI!$G:$G),"")</f>
        <v/>
      </c>
      <c r="J574" s="19" t="str">
        <f>+IFERROR(+Tabella24[[#This Row],[IMPORTO VERSATO]]/SUMIF(DATI!$B:$B,Tabella24[[#This Row],[Cartella2]],DATI!$M:$M)*SUMIF(DATI!$B:$B,Tabella24[[#This Row],[Cartella2]],DATI!$H:$H),"")</f>
        <v/>
      </c>
      <c r="K574" s="19" t="str">
        <f>+IFERROR(+Tabella24[[#This Row],[IMPORTO VERSATO]]/SUMIF(DATI!$B:$B,Tabella24[[#This Row],[Cartella2]],DATI!$M:$M)*SUMIF(DATI!$B:$B,Tabella24[[#This Row],[Cartella2]],DATI!$I:$I),"")</f>
        <v/>
      </c>
      <c r="L574" s="19" t="str">
        <f>+IFERROR(+Tabella24[[#This Row],[IMPORTO VERSATO]]/SUMIF(DATI!$B:$B,Tabella24[[#This Row],[Cartella2]],DATI!$M:$M)*SUMIF(DATI!$B:$B,Tabella24[[#This Row],[Cartella2]],DATI!$J:$J),"")</f>
        <v/>
      </c>
      <c r="M574" s="14" t="str">
        <f>+IFERROR(+Tabella24[[#This Row],[IMPORTO VERSATO]]/SUMIF(DATI!$B:$B,Tabella24[[#This Row],[Cartella2]],DATI!$M:$M)*SUMIF(DATI!$B:$B,Tabella24[[#This Row],[Cartella2]],DATI!$L:$L),"")</f>
        <v/>
      </c>
      <c r="N574" s="6" t="str">
        <f>+IF(COUNTIF($C$17:C574,Tabella24[[#This Row],[Cartella2]])=1,"X","")</f>
        <v/>
      </c>
      <c r="O574" s="14" t="str">
        <f>+IFERROR(+Tabella24[[#This Row],[IMPORTO VERSATO]]/SUMIF(DATI!$B:$B,Tabella24[[#This Row],[Cartella2]],DATI!$M:$M)*SUMIF(DATI!$B:$B,Tabella24[[#This Row],[Cartella2]],DATI!$K:$K),"")</f>
        <v/>
      </c>
    </row>
    <row r="575" spans="2:15" x14ac:dyDescent="0.45">
      <c r="B575" s="27"/>
      <c r="C575" s="140" t="e">
        <f>+IF(Tabella24[[#This Row],[INS CARTELLA]]="",C574,+VLOOKUP(Tabella24[[#This Row],[INS CARTELLA]],Tabella1[[NUMERO CARTELLA]:[IMPOSTE]],1,0))</f>
        <v>#N/A</v>
      </c>
      <c r="D575" s="1"/>
      <c r="E575" s="15"/>
      <c r="F575" s="16"/>
      <c r="G575" s="14" t="str">
        <f>+IFERROR(+Tabella24[[#This Row],[IMPORTO VERSATO]]/SUMIF(DATI!B:B,Tabella24[[#This Row],[Cartella2]],DATI!M:M)*SUMIF(DATI!B:B,Tabella24[[#This Row],[Cartella2]],DATI!E:E),"")</f>
        <v/>
      </c>
      <c r="H575" s="14" t="str">
        <f>+IFERROR(+Tabella24[[#This Row],[IMPORTO VERSATO]]/SUMIF(DATI!$B:$B,Tabella24[[#This Row],[Cartella2]],DATI!$M:$M)*SUMIF(DATI!$B:$B,Tabella24[[#This Row],[Cartella2]],DATI!$F:$F),"")</f>
        <v/>
      </c>
      <c r="I575" s="19" t="str">
        <f>+IFERROR(+Tabella24[[#This Row],[IMPORTO VERSATO]]/SUMIF(DATI!$B:$B,Tabella24[[#This Row],[Cartella2]],DATI!$M:$M)*SUMIF(DATI!$B:$B,Tabella24[[#This Row],[Cartella2]],DATI!$G:$G),"")</f>
        <v/>
      </c>
      <c r="J575" s="19" t="str">
        <f>+IFERROR(+Tabella24[[#This Row],[IMPORTO VERSATO]]/SUMIF(DATI!$B:$B,Tabella24[[#This Row],[Cartella2]],DATI!$M:$M)*SUMIF(DATI!$B:$B,Tabella24[[#This Row],[Cartella2]],DATI!$H:$H),"")</f>
        <v/>
      </c>
      <c r="K575" s="19" t="str">
        <f>+IFERROR(+Tabella24[[#This Row],[IMPORTO VERSATO]]/SUMIF(DATI!$B:$B,Tabella24[[#This Row],[Cartella2]],DATI!$M:$M)*SUMIF(DATI!$B:$B,Tabella24[[#This Row],[Cartella2]],DATI!$I:$I),"")</f>
        <v/>
      </c>
      <c r="L575" s="19" t="str">
        <f>+IFERROR(+Tabella24[[#This Row],[IMPORTO VERSATO]]/SUMIF(DATI!$B:$B,Tabella24[[#This Row],[Cartella2]],DATI!$M:$M)*SUMIF(DATI!$B:$B,Tabella24[[#This Row],[Cartella2]],DATI!$J:$J),"")</f>
        <v/>
      </c>
      <c r="M575" s="14" t="str">
        <f>+IFERROR(+Tabella24[[#This Row],[IMPORTO VERSATO]]/SUMIF(DATI!$B:$B,Tabella24[[#This Row],[Cartella2]],DATI!$M:$M)*SUMIF(DATI!$B:$B,Tabella24[[#This Row],[Cartella2]],DATI!$L:$L),"")</f>
        <v/>
      </c>
      <c r="N575" s="6" t="str">
        <f>+IF(COUNTIF($C$17:C575,Tabella24[[#This Row],[Cartella2]])=1,"X","")</f>
        <v/>
      </c>
      <c r="O575" s="14" t="str">
        <f>+IFERROR(+Tabella24[[#This Row],[IMPORTO VERSATO]]/SUMIF(DATI!$B:$B,Tabella24[[#This Row],[Cartella2]],DATI!$M:$M)*SUMIF(DATI!$B:$B,Tabella24[[#This Row],[Cartella2]],DATI!$K:$K),"")</f>
        <v/>
      </c>
    </row>
    <row r="576" spans="2:15" x14ac:dyDescent="0.45">
      <c r="B576" s="27"/>
      <c r="C576" s="140" t="e">
        <f>+IF(Tabella24[[#This Row],[INS CARTELLA]]="",C575,+VLOOKUP(Tabella24[[#This Row],[INS CARTELLA]],Tabella1[[NUMERO CARTELLA]:[IMPOSTE]],1,0))</f>
        <v>#N/A</v>
      </c>
      <c r="D576" s="1"/>
      <c r="E576" s="15"/>
      <c r="F576" s="16"/>
      <c r="G576" s="14" t="str">
        <f>+IFERROR(+Tabella24[[#This Row],[IMPORTO VERSATO]]/SUMIF(DATI!B:B,Tabella24[[#This Row],[Cartella2]],DATI!M:M)*SUMIF(DATI!B:B,Tabella24[[#This Row],[Cartella2]],DATI!E:E),"")</f>
        <v/>
      </c>
      <c r="H576" s="14" t="str">
        <f>+IFERROR(+Tabella24[[#This Row],[IMPORTO VERSATO]]/SUMIF(DATI!$B:$B,Tabella24[[#This Row],[Cartella2]],DATI!$M:$M)*SUMIF(DATI!$B:$B,Tabella24[[#This Row],[Cartella2]],DATI!$F:$F),"")</f>
        <v/>
      </c>
      <c r="I576" s="19" t="str">
        <f>+IFERROR(+Tabella24[[#This Row],[IMPORTO VERSATO]]/SUMIF(DATI!$B:$B,Tabella24[[#This Row],[Cartella2]],DATI!$M:$M)*SUMIF(DATI!$B:$B,Tabella24[[#This Row],[Cartella2]],DATI!$G:$G),"")</f>
        <v/>
      </c>
      <c r="J576" s="19" t="str">
        <f>+IFERROR(+Tabella24[[#This Row],[IMPORTO VERSATO]]/SUMIF(DATI!$B:$B,Tabella24[[#This Row],[Cartella2]],DATI!$M:$M)*SUMIF(DATI!$B:$B,Tabella24[[#This Row],[Cartella2]],DATI!$H:$H),"")</f>
        <v/>
      </c>
      <c r="K576" s="19" t="str">
        <f>+IFERROR(+Tabella24[[#This Row],[IMPORTO VERSATO]]/SUMIF(DATI!$B:$B,Tabella24[[#This Row],[Cartella2]],DATI!$M:$M)*SUMIF(DATI!$B:$B,Tabella24[[#This Row],[Cartella2]],DATI!$I:$I),"")</f>
        <v/>
      </c>
      <c r="L576" s="19" t="str">
        <f>+IFERROR(+Tabella24[[#This Row],[IMPORTO VERSATO]]/SUMIF(DATI!$B:$B,Tabella24[[#This Row],[Cartella2]],DATI!$M:$M)*SUMIF(DATI!$B:$B,Tabella24[[#This Row],[Cartella2]],DATI!$J:$J),"")</f>
        <v/>
      </c>
      <c r="M576" s="14" t="str">
        <f>+IFERROR(+Tabella24[[#This Row],[IMPORTO VERSATO]]/SUMIF(DATI!$B:$B,Tabella24[[#This Row],[Cartella2]],DATI!$M:$M)*SUMIF(DATI!$B:$B,Tabella24[[#This Row],[Cartella2]],DATI!$L:$L),"")</f>
        <v/>
      </c>
      <c r="N576" s="6" t="str">
        <f>+IF(COUNTIF($C$17:C576,Tabella24[[#This Row],[Cartella2]])=1,"X","")</f>
        <v/>
      </c>
      <c r="O576" s="14" t="str">
        <f>+IFERROR(+Tabella24[[#This Row],[IMPORTO VERSATO]]/SUMIF(DATI!$B:$B,Tabella24[[#This Row],[Cartella2]],DATI!$M:$M)*SUMIF(DATI!$B:$B,Tabella24[[#This Row],[Cartella2]],DATI!$K:$K),"")</f>
        <v/>
      </c>
    </row>
    <row r="577" spans="2:15" x14ac:dyDescent="0.45">
      <c r="B577" s="27"/>
      <c r="C577" s="140" t="e">
        <f>+IF(Tabella24[[#This Row],[INS CARTELLA]]="",C576,+VLOOKUP(Tabella24[[#This Row],[INS CARTELLA]],Tabella1[[NUMERO CARTELLA]:[IMPOSTE]],1,0))</f>
        <v>#N/A</v>
      </c>
      <c r="D577" s="1"/>
      <c r="E577" s="15"/>
      <c r="F577" s="16"/>
      <c r="G577" s="14" t="str">
        <f>+IFERROR(+Tabella24[[#This Row],[IMPORTO VERSATO]]/SUMIF(DATI!B:B,Tabella24[[#This Row],[Cartella2]],DATI!M:M)*SUMIF(DATI!B:B,Tabella24[[#This Row],[Cartella2]],DATI!E:E),"")</f>
        <v/>
      </c>
      <c r="H577" s="14" t="str">
        <f>+IFERROR(+Tabella24[[#This Row],[IMPORTO VERSATO]]/SUMIF(DATI!$B:$B,Tabella24[[#This Row],[Cartella2]],DATI!$M:$M)*SUMIF(DATI!$B:$B,Tabella24[[#This Row],[Cartella2]],DATI!$F:$F),"")</f>
        <v/>
      </c>
      <c r="I577" s="19" t="str">
        <f>+IFERROR(+Tabella24[[#This Row],[IMPORTO VERSATO]]/SUMIF(DATI!$B:$B,Tabella24[[#This Row],[Cartella2]],DATI!$M:$M)*SUMIF(DATI!$B:$B,Tabella24[[#This Row],[Cartella2]],DATI!$G:$G),"")</f>
        <v/>
      </c>
      <c r="J577" s="19" t="str">
        <f>+IFERROR(+Tabella24[[#This Row],[IMPORTO VERSATO]]/SUMIF(DATI!$B:$B,Tabella24[[#This Row],[Cartella2]],DATI!$M:$M)*SUMIF(DATI!$B:$B,Tabella24[[#This Row],[Cartella2]],DATI!$H:$H),"")</f>
        <v/>
      </c>
      <c r="K577" s="19" t="str">
        <f>+IFERROR(+Tabella24[[#This Row],[IMPORTO VERSATO]]/SUMIF(DATI!$B:$B,Tabella24[[#This Row],[Cartella2]],DATI!$M:$M)*SUMIF(DATI!$B:$B,Tabella24[[#This Row],[Cartella2]],DATI!$I:$I),"")</f>
        <v/>
      </c>
      <c r="L577" s="19" t="str">
        <f>+IFERROR(+Tabella24[[#This Row],[IMPORTO VERSATO]]/SUMIF(DATI!$B:$B,Tabella24[[#This Row],[Cartella2]],DATI!$M:$M)*SUMIF(DATI!$B:$B,Tabella24[[#This Row],[Cartella2]],DATI!$J:$J),"")</f>
        <v/>
      </c>
      <c r="M577" s="14" t="str">
        <f>+IFERROR(+Tabella24[[#This Row],[IMPORTO VERSATO]]/SUMIF(DATI!$B:$B,Tabella24[[#This Row],[Cartella2]],DATI!$M:$M)*SUMIF(DATI!$B:$B,Tabella24[[#This Row],[Cartella2]],DATI!$L:$L),"")</f>
        <v/>
      </c>
      <c r="N577" s="6" t="str">
        <f>+IF(COUNTIF($C$17:C577,Tabella24[[#This Row],[Cartella2]])=1,"X","")</f>
        <v/>
      </c>
      <c r="O577" s="14" t="str">
        <f>+IFERROR(+Tabella24[[#This Row],[IMPORTO VERSATO]]/SUMIF(DATI!$B:$B,Tabella24[[#This Row],[Cartella2]],DATI!$M:$M)*SUMIF(DATI!$B:$B,Tabella24[[#This Row],[Cartella2]],DATI!$K:$K),"")</f>
        <v/>
      </c>
    </row>
    <row r="578" spans="2:15" x14ac:dyDescent="0.45">
      <c r="B578" s="27"/>
      <c r="C578" s="140" t="e">
        <f>+IF(Tabella24[[#This Row],[INS CARTELLA]]="",C577,+VLOOKUP(Tabella24[[#This Row],[INS CARTELLA]],Tabella1[[NUMERO CARTELLA]:[IMPOSTE]],1,0))</f>
        <v>#N/A</v>
      </c>
      <c r="D578" s="1"/>
      <c r="E578" s="15"/>
      <c r="F578" s="16"/>
      <c r="G578" s="14" t="str">
        <f>+IFERROR(+Tabella24[[#This Row],[IMPORTO VERSATO]]/SUMIF(DATI!B:B,Tabella24[[#This Row],[Cartella2]],DATI!M:M)*SUMIF(DATI!B:B,Tabella24[[#This Row],[Cartella2]],DATI!E:E),"")</f>
        <v/>
      </c>
      <c r="H578" s="14" t="str">
        <f>+IFERROR(+Tabella24[[#This Row],[IMPORTO VERSATO]]/SUMIF(DATI!$B:$B,Tabella24[[#This Row],[Cartella2]],DATI!$M:$M)*SUMIF(DATI!$B:$B,Tabella24[[#This Row],[Cartella2]],DATI!$F:$F),"")</f>
        <v/>
      </c>
      <c r="I578" s="19" t="str">
        <f>+IFERROR(+Tabella24[[#This Row],[IMPORTO VERSATO]]/SUMIF(DATI!$B:$B,Tabella24[[#This Row],[Cartella2]],DATI!$M:$M)*SUMIF(DATI!$B:$B,Tabella24[[#This Row],[Cartella2]],DATI!$G:$G),"")</f>
        <v/>
      </c>
      <c r="J578" s="19" t="str">
        <f>+IFERROR(+Tabella24[[#This Row],[IMPORTO VERSATO]]/SUMIF(DATI!$B:$B,Tabella24[[#This Row],[Cartella2]],DATI!$M:$M)*SUMIF(DATI!$B:$B,Tabella24[[#This Row],[Cartella2]],DATI!$H:$H),"")</f>
        <v/>
      </c>
      <c r="K578" s="19" t="str">
        <f>+IFERROR(+Tabella24[[#This Row],[IMPORTO VERSATO]]/SUMIF(DATI!$B:$B,Tabella24[[#This Row],[Cartella2]],DATI!$M:$M)*SUMIF(DATI!$B:$B,Tabella24[[#This Row],[Cartella2]],DATI!$I:$I),"")</f>
        <v/>
      </c>
      <c r="L578" s="19" t="str">
        <f>+IFERROR(+Tabella24[[#This Row],[IMPORTO VERSATO]]/SUMIF(DATI!$B:$B,Tabella24[[#This Row],[Cartella2]],DATI!$M:$M)*SUMIF(DATI!$B:$B,Tabella24[[#This Row],[Cartella2]],DATI!$J:$J),"")</f>
        <v/>
      </c>
      <c r="M578" s="14" t="str">
        <f>+IFERROR(+Tabella24[[#This Row],[IMPORTO VERSATO]]/SUMIF(DATI!$B:$B,Tabella24[[#This Row],[Cartella2]],DATI!$M:$M)*SUMIF(DATI!$B:$B,Tabella24[[#This Row],[Cartella2]],DATI!$L:$L),"")</f>
        <v/>
      </c>
      <c r="N578" s="6" t="str">
        <f>+IF(COUNTIF($C$17:C578,Tabella24[[#This Row],[Cartella2]])=1,"X","")</f>
        <v/>
      </c>
      <c r="O578" s="14" t="str">
        <f>+IFERROR(+Tabella24[[#This Row],[IMPORTO VERSATO]]/SUMIF(DATI!$B:$B,Tabella24[[#This Row],[Cartella2]],DATI!$M:$M)*SUMIF(DATI!$B:$B,Tabella24[[#This Row],[Cartella2]],DATI!$K:$K),"")</f>
        <v/>
      </c>
    </row>
    <row r="579" spans="2:15" x14ac:dyDescent="0.45">
      <c r="B579" s="27"/>
      <c r="C579" s="140" t="e">
        <f>+IF(Tabella24[[#This Row],[INS CARTELLA]]="",C578,+VLOOKUP(Tabella24[[#This Row],[INS CARTELLA]],Tabella1[[NUMERO CARTELLA]:[IMPOSTE]],1,0))</f>
        <v>#N/A</v>
      </c>
      <c r="D579" s="1"/>
      <c r="E579" s="15"/>
      <c r="F579" s="16"/>
      <c r="G579" s="14" t="str">
        <f>+IFERROR(+Tabella24[[#This Row],[IMPORTO VERSATO]]/SUMIF(DATI!B:B,Tabella24[[#This Row],[Cartella2]],DATI!M:M)*SUMIF(DATI!B:B,Tabella24[[#This Row],[Cartella2]],DATI!E:E),"")</f>
        <v/>
      </c>
      <c r="H579" s="14" t="str">
        <f>+IFERROR(+Tabella24[[#This Row],[IMPORTO VERSATO]]/SUMIF(DATI!$B:$B,Tabella24[[#This Row],[Cartella2]],DATI!$M:$M)*SUMIF(DATI!$B:$B,Tabella24[[#This Row],[Cartella2]],DATI!$F:$F),"")</f>
        <v/>
      </c>
      <c r="I579" s="19" t="str">
        <f>+IFERROR(+Tabella24[[#This Row],[IMPORTO VERSATO]]/SUMIF(DATI!$B:$B,Tabella24[[#This Row],[Cartella2]],DATI!$M:$M)*SUMIF(DATI!$B:$B,Tabella24[[#This Row],[Cartella2]],DATI!$G:$G),"")</f>
        <v/>
      </c>
      <c r="J579" s="19" t="str">
        <f>+IFERROR(+Tabella24[[#This Row],[IMPORTO VERSATO]]/SUMIF(DATI!$B:$B,Tabella24[[#This Row],[Cartella2]],DATI!$M:$M)*SUMIF(DATI!$B:$B,Tabella24[[#This Row],[Cartella2]],DATI!$H:$H),"")</f>
        <v/>
      </c>
      <c r="K579" s="19" t="str">
        <f>+IFERROR(+Tabella24[[#This Row],[IMPORTO VERSATO]]/SUMIF(DATI!$B:$B,Tabella24[[#This Row],[Cartella2]],DATI!$M:$M)*SUMIF(DATI!$B:$B,Tabella24[[#This Row],[Cartella2]],DATI!$I:$I),"")</f>
        <v/>
      </c>
      <c r="L579" s="19" t="str">
        <f>+IFERROR(+Tabella24[[#This Row],[IMPORTO VERSATO]]/SUMIF(DATI!$B:$B,Tabella24[[#This Row],[Cartella2]],DATI!$M:$M)*SUMIF(DATI!$B:$B,Tabella24[[#This Row],[Cartella2]],DATI!$J:$J),"")</f>
        <v/>
      </c>
      <c r="M579" s="14" t="str">
        <f>+IFERROR(+Tabella24[[#This Row],[IMPORTO VERSATO]]/SUMIF(DATI!$B:$B,Tabella24[[#This Row],[Cartella2]],DATI!$M:$M)*SUMIF(DATI!$B:$B,Tabella24[[#This Row],[Cartella2]],DATI!$L:$L),"")</f>
        <v/>
      </c>
      <c r="N579" s="6" t="str">
        <f>+IF(COUNTIF($C$17:C579,Tabella24[[#This Row],[Cartella2]])=1,"X","")</f>
        <v/>
      </c>
      <c r="O579" s="14" t="str">
        <f>+IFERROR(+Tabella24[[#This Row],[IMPORTO VERSATO]]/SUMIF(DATI!$B:$B,Tabella24[[#This Row],[Cartella2]],DATI!$M:$M)*SUMIF(DATI!$B:$B,Tabella24[[#This Row],[Cartella2]],DATI!$K:$K),"")</f>
        <v/>
      </c>
    </row>
    <row r="580" spans="2:15" x14ac:dyDescent="0.45">
      <c r="B580" s="27"/>
      <c r="C580" s="140" t="e">
        <f>+IF(Tabella24[[#This Row],[INS CARTELLA]]="",C579,+VLOOKUP(Tabella24[[#This Row],[INS CARTELLA]],Tabella1[[NUMERO CARTELLA]:[IMPOSTE]],1,0))</f>
        <v>#N/A</v>
      </c>
      <c r="D580" s="1"/>
      <c r="E580" s="15"/>
      <c r="F580" s="16"/>
      <c r="G580" s="14" t="str">
        <f>+IFERROR(+Tabella24[[#This Row],[IMPORTO VERSATO]]/SUMIF(DATI!B:B,Tabella24[[#This Row],[Cartella2]],DATI!M:M)*SUMIF(DATI!B:B,Tabella24[[#This Row],[Cartella2]],DATI!E:E),"")</f>
        <v/>
      </c>
      <c r="H580" s="14" t="str">
        <f>+IFERROR(+Tabella24[[#This Row],[IMPORTO VERSATO]]/SUMIF(DATI!$B:$B,Tabella24[[#This Row],[Cartella2]],DATI!$M:$M)*SUMIF(DATI!$B:$B,Tabella24[[#This Row],[Cartella2]],DATI!$F:$F),"")</f>
        <v/>
      </c>
      <c r="I580" s="19" t="str">
        <f>+IFERROR(+Tabella24[[#This Row],[IMPORTO VERSATO]]/SUMIF(DATI!$B:$B,Tabella24[[#This Row],[Cartella2]],DATI!$M:$M)*SUMIF(DATI!$B:$B,Tabella24[[#This Row],[Cartella2]],DATI!$G:$G),"")</f>
        <v/>
      </c>
      <c r="J580" s="19" t="str">
        <f>+IFERROR(+Tabella24[[#This Row],[IMPORTO VERSATO]]/SUMIF(DATI!$B:$B,Tabella24[[#This Row],[Cartella2]],DATI!$M:$M)*SUMIF(DATI!$B:$B,Tabella24[[#This Row],[Cartella2]],DATI!$H:$H),"")</f>
        <v/>
      </c>
      <c r="K580" s="19" t="str">
        <f>+IFERROR(+Tabella24[[#This Row],[IMPORTO VERSATO]]/SUMIF(DATI!$B:$B,Tabella24[[#This Row],[Cartella2]],DATI!$M:$M)*SUMIF(DATI!$B:$B,Tabella24[[#This Row],[Cartella2]],DATI!$I:$I),"")</f>
        <v/>
      </c>
      <c r="L580" s="19" t="str">
        <f>+IFERROR(+Tabella24[[#This Row],[IMPORTO VERSATO]]/SUMIF(DATI!$B:$B,Tabella24[[#This Row],[Cartella2]],DATI!$M:$M)*SUMIF(DATI!$B:$B,Tabella24[[#This Row],[Cartella2]],DATI!$J:$J),"")</f>
        <v/>
      </c>
      <c r="M580" s="14" t="str">
        <f>+IFERROR(+Tabella24[[#This Row],[IMPORTO VERSATO]]/SUMIF(DATI!$B:$B,Tabella24[[#This Row],[Cartella2]],DATI!$M:$M)*SUMIF(DATI!$B:$B,Tabella24[[#This Row],[Cartella2]],DATI!$L:$L),"")</f>
        <v/>
      </c>
      <c r="N580" s="6" t="str">
        <f>+IF(COUNTIF($C$17:C580,Tabella24[[#This Row],[Cartella2]])=1,"X","")</f>
        <v/>
      </c>
      <c r="O580" s="14" t="str">
        <f>+IFERROR(+Tabella24[[#This Row],[IMPORTO VERSATO]]/SUMIF(DATI!$B:$B,Tabella24[[#This Row],[Cartella2]],DATI!$M:$M)*SUMIF(DATI!$B:$B,Tabella24[[#This Row],[Cartella2]],DATI!$K:$K),"")</f>
        <v/>
      </c>
    </row>
    <row r="581" spans="2:15" x14ac:dyDescent="0.45">
      <c r="B581" s="27"/>
      <c r="C581" s="140" t="e">
        <f>+IF(Tabella24[[#This Row],[INS CARTELLA]]="",C580,+VLOOKUP(Tabella24[[#This Row],[INS CARTELLA]],Tabella1[[NUMERO CARTELLA]:[IMPOSTE]],1,0))</f>
        <v>#N/A</v>
      </c>
      <c r="D581" s="1"/>
      <c r="E581" s="15"/>
      <c r="F581" s="16"/>
      <c r="G581" s="14" t="str">
        <f>+IFERROR(+Tabella24[[#This Row],[IMPORTO VERSATO]]/SUMIF(DATI!B:B,Tabella24[[#This Row],[Cartella2]],DATI!M:M)*SUMIF(DATI!B:B,Tabella24[[#This Row],[Cartella2]],DATI!E:E),"")</f>
        <v/>
      </c>
      <c r="H581" s="14" t="str">
        <f>+IFERROR(+Tabella24[[#This Row],[IMPORTO VERSATO]]/SUMIF(DATI!$B:$B,Tabella24[[#This Row],[Cartella2]],DATI!$M:$M)*SUMIF(DATI!$B:$B,Tabella24[[#This Row],[Cartella2]],DATI!$F:$F),"")</f>
        <v/>
      </c>
      <c r="I581" s="19" t="str">
        <f>+IFERROR(+Tabella24[[#This Row],[IMPORTO VERSATO]]/SUMIF(DATI!$B:$B,Tabella24[[#This Row],[Cartella2]],DATI!$M:$M)*SUMIF(DATI!$B:$B,Tabella24[[#This Row],[Cartella2]],DATI!$G:$G),"")</f>
        <v/>
      </c>
      <c r="J581" s="19" t="str">
        <f>+IFERROR(+Tabella24[[#This Row],[IMPORTO VERSATO]]/SUMIF(DATI!$B:$B,Tabella24[[#This Row],[Cartella2]],DATI!$M:$M)*SUMIF(DATI!$B:$B,Tabella24[[#This Row],[Cartella2]],DATI!$H:$H),"")</f>
        <v/>
      </c>
      <c r="K581" s="19" t="str">
        <f>+IFERROR(+Tabella24[[#This Row],[IMPORTO VERSATO]]/SUMIF(DATI!$B:$B,Tabella24[[#This Row],[Cartella2]],DATI!$M:$M)*SUMIF(DATI!$B:$B,Tabella24[[#This Row],[Cartella2]],DATI!$I:$I),"")</f>
        <v/>
      </c>
      <c r="L581" s="19" t="str">
        <f>+IFERROR(+Tabella24[[#This Row],[IMPORTO VERSATO]]/SUMIF(DATI!$B:$B,Tabella24[[#This Row],[Cartella2]],DATI!$M:$M)*SUMIF(DATI!$B:$B,Tabella24[[#This Row],[Cartella2]],DATI!$J:$J),"")</f>
        <v/>
      </c>
      <c r="M581" s="14" t="str">
        <f>+IFERROR(+Tabella24[[#This Row],[IMPORTO VERSATO]]/SUMIF(DATI!$B:$B,Tabella24[[#This Row],[Cartella2]],DATI!$M:$M)*SUMIF(DATI!$B:$B,Tabella24[[#This Row],[Cartella2]],DATI!$L:$L),"")</f>
        <v/>
      </c>
      <c r="N581" s="6" t="str">
        <f>+IF(COUNTIF($C$17:C581,Tabella24[[#This Row],[Cartella2]])=1,"X","")</f>
        <v/>
      </c>
      <c r="O581" s="14" t="str">
        <f>+IFERROR(+Tabella24[[#This Row],[IMPORTO VERSATO]]/SUMIF(DATI!$B:$B,Tabella24[[#This Row],[Cartella2]],DATI!$M:$M)*SUMIF(DATI!$B:$B,Tabella24[[#This Row],[Cartella2]],DATI!$K:$K),"")</f>
        <v/>
      </c>
    </row>
    <row r="582" spans="2:15" x14ac:dyDescent="0.45">
      <c r="B582" s="27"/>
      <c r="C582" s="140" t="e">
        <f>+IF(Tabella24[[#This Row],[INS CARTELLA]]="",C581,+VLOOKUP(Tabella24[[#This Row],[INS CARTELLA]],Tabella1[[NUMERO CARTELLA]:[IMPOSTE]],1,0))</f>
        <v>#N/A</v>
      </c>
      <c r="D582" s="1"/>
      <c r="E582" s="15"/>
      <c r="F582" s="16"/>
      <c r="G582" s="14" t="str">
        <f>+IFERROR(+Tabella24[[#This Row],[IMPORTO VERSATO]]/SUMIF(DATI!B:B,Tabella24[[#This Row],[Cartella2]],DATI!M:M)*SUMIF(DATI!B:B,Tabella24[[#This Row],[Cartella2]],DATI!E:E),"")</f>
        <v/>
      </c>
      <c r="H582" s="14" t="str">
        <f>+IFERROR(+Tabella24[[#This Row],[IMPORTO VERSATO]]/SUMIF(DATI!$B:$B,Tabella24[[#This Row],[Cartella2]],DATI!$M:$M)*SUMIF(DATI!$B:$B,Tabella24[[#This Row],[Cartella2]],DATI!$F:$F),"")</f>
        <v/>
      </c>
      <c r="I582" s="19" t="str">
        <f>+IFERROR(+Tabella24[[#This Row],[IMPORTO VERSATO]]/SUMIF(DATI!$B:$B,Tabella24[[#This Row],[Cartella2]],DATI!$M:$M)*SUMIF(DATI!$B:$B,Tabella24[[#This Row],[Cartella2]],DATI!$G:$G),"")</f>
        <v/>
      </c>
      <c r="J582" s="19" t="str">
        <f>+IFERROR(+Tabella24[[#This Row],[IMPORTO VERSATO]]/SUMIF(DATI!$B:$B,Tabella24[[#This Row],[Cartella2]],DATI!$M:$M)*SUMIF(DATI!$B:$B,Tabella24[[#This Row],[Cartella2]],DATI!$H:$H),"")</f>
        <v/>
      </c>
      <c r="K582" s="19" t="str">
        <f>+IFERROR(+Tabella24[[#This Row],[IMPORTO VERSATO]]/SUMIF(DATI!$B:$B,Tabella24[[#This Row],[Cartella2]],DATI!$M:$M)*SUMIF(DATI!$B:$B,Tabella24[[#This Row],[Cartella2]],DATI!$I:$I),"")</f>
        <v/>
      </c>
      <c r="L582" s="19" t="str">
        <f>+IFERROR(+Tabella24[[#This Row],[IMPORTO VERSATO]]/SUMIF(DATI!$B:$B,Tabella24[[#This Row],[Cartella2]],DATI!$M:$M)*SUMIF(DATI!$B:$B,Tabella24[[#This Row],[Cartella2]],DATI!$J:$J),"")</f>
        <v/>
      </c>
      <c r="M582" s="14" t="str">
        <f>+IFERROR(+Tabella24[[#This Row],[IMPORTO VERSATO]]/SUMIF(DATI!$B:$B,Tabella24[[#This Row],[Cartella2]],DATI!$M:$M)*SUMIF(DATI!$B:$B,Tabella24[[#This Row],[Cartella2]],DATI!$L:$L),"")</f>
        <v/>
      </c>
      <c r="N582" s="6" t="str">
        <f>+IF(COUNTIF($C$17:C582,Tabella24[[#This Row],[Cartella2]])=1,"X","")</f>
        <v/>
      </c>
      <c r="O582" s="14" t="str">
        <f>+IFERROR(+Tabella24[[#This Row],[IMPORTO VERSATO]]/SUMIF(DATI!$B:$B,Tabella24[[#This Row],[Cartella2]],DATI!$M:$M)*SUMIF(DATI!$B:$B,Tabella24[[#This Row],[Cartella2]],DATI!$K:$K),"")</f>
        <v/>
      </c>
    </row>
    <row r="583" spans="2:15" x14ac:dyDescent="0.45">
      <c r="B583" s="27"/>
      <c r="C583" s="140" t="e">
        <f>+IF(Tabella24[[#This Row],[INS CARTELLA]]="",C582,+VLOOKUP(Tabella24[[#This Row],[INS CARTELLA]],Tabella1[[NUMERO CARTELLA]:[IMPOSTE]],1,0))</f>
        <v>#N/A</v>
      </c>
      <c r="D583" s="1"/>
      <c r="E583" s="15"/>
      <c r="F583" s="16"/>
      <c r="G583" s="14" t="str">
        <f>+IFERROR(+Tabella24[[#This Row],[IMPORTO VERSATO]]/SUMIF(DATI!B:B,Tabella24[[#This Row],[Cartella2]],DATI!M:M)*SUMIF(DATI!B:B,Tabella24[[#This Row],[Cartella2]],DATI!E:E),"")</f>
        <v/>
      </c>
      <c r="H583" s="14" t="str">
        <f>+IFERROR(+Tabella24[[#This Row],[IMPORTO VERSATO]]/SUMIF(DATI!$B:$B,Tabella24[[#This Row],[Cartella2]],DATI!$M:$M)*SUMIF(DATI!$B:$B,Tabella24[[#This Row],[Cartella2]],DATI!$F:$F),"")</f>
        <v/>
      </c>
      <c r="I583" s="19" t="str">
        <f>+IFERROR(+Tabella24[[#This Row],[IMPORTO VERSATO]]/SUMIF(DATI!$B:$B,Tabella24[[#This Row],[Cartella2]],DATI!$M:$M)*SUMIF(DATI!$B:$B,Tabella24[[#This Row],[Cartella2]],DATI!$G:$G),"")</f>
        <v/>
      </c>
      <c r="J583" s="19" t="str">
        <f>+IFERROR(+Tabella24[[#This Row],[IMPORTO VERSATO]]/SUMIF(DATI!$B:$B,Tabella24[[#This Row],[Cartella2]],DATI!$M:$M)*SUMIF(DATI!$B:$B,Tabella24[[#This Row],[Cartella2]],DATI!$H:$H),"")</f>
        <v/>
      </c>
      <c r="K583" s="19" t="str">
        <f>+IFERROR(+Tabella24[[#This Row],[IMPORTO VERSATO]]/SUMIF(DATI!$B:$B,Tabella24[[#This Row],[Cartella2]],DATI!$M:$M)*SUMIF(DATI!$B:$B,Tabella24[[#This Row],[Cartella2]],DATI!$I:$I),"")</f>
        <v/>
      </c>
      <c r="L583" s="19" t="str">
        <f>+IFERROR(+Tabella24[[#This Row],[IMPORTO VERSATO]]/SUMIF(DATI!$B:$B,Tabella24[[#This Row],[Cartella2]],DATI!$M:$M)*SUMIF(DATI!$B:$B,Tabella24[[#This Row],[Cartella2]],DATI!$J:$J),"")</f>
        <v/>
      </c>
      <c r="M583" s="14" t="str">
        <f>+IFERROR(+Tabella24[[#This Row],[IMPORTO VERSATO]]/SUMIF(DATI!$B:$B,Tabella24[[#This Row],[Cartella2]],DATI!$M:$M)*SUMIF(DATI!$B:$B,Tabella24[[#This Row],[Cartella2]],DATI!$L:$L),"")</f>
        <v/>
      </c>
      <c r="N583" s="6" t="str">
        <f>+IF(COUNTIF($C$17:C583,Tabella24[[#This Row],[Cartella2]])=1,"X","")</f>
        <v/>
      </c>
      <c r="O583" s="14" t="str">
        <f>+IFERROR(+Tabella24[[#This Row],[IMPORTO VERSATO]]/SUMIF(DATI!$B:$B,Tabella24[[#This Row],[Cartella2]],DATI!$M:$M)*SUMIF(DATI!$B:$B,Tabella24[[#This Row],[Cartella2]],DATI!$K:$K),"")</f>
        <v/>
      </c>
    </row>
    <row r="584" spans="2:15" x14ac:dyDescent="0.45">
      <c r="B584" s="27"/>
      <c r="C584" s="140" t="e">
        <f>+IF(Tabella24[[#This Row],[INS CARTELLA]]="",C583,+VLOOKUP(Tabella24[[#This Row],[INS CARTELLA]],Tabella1[[NUMERO CARTELLA]:[IMPOSTE]],1,0))</f>
        <v>#N/A</v>
      </c>
      <c r="D584" s="1"/>
      <c r="E584" s="15"/>
      <c r="F584" s="16"/>
      <c r="G584" s="14" t="str">
        <f>+IFERROR(+Tabella24[[#This Row],[IMPORTO VERSATO]]/SUMIF(DATI!B:B,Tabella24[[#This Row],[Cartella2]],DATI!M:M)*SUMIF(DATI!B:B,Tabella24[[#This Row],[Cartella2]],DATI!E:E),"")</f>
        <v/>
      </c>
      <c r="H584" s="14" t="str">
        <f>+IFERROR(+Tabella24[[#This Row],[IMPORTO VERSATO]]/SUMIF(DATI!$B:$B,Tabella24[[#This Row],[Cartella2]],DATI!$M:$M)*SUMIF(DATI!$B:$B,Tabella24[[#This Row],[Cartella2]],DATI!$F:$F),"")</f>
        <v/>
      </c>
      <c r="I584" s="19" t="str">
        <f>+IFERROR(+Tabella24[[#This Row],[IMPORTO VERSATO]]/SUMIF(DATI!$B:$B,Tabella24[[#This Row],[Cartella2]],DATI!$M:$M)*SUMIF(DATI!$B:$B,Tabella24[[#This Row],[Cartella2]],DATI!$G:$G),"")</f>
        <v/>
      </c>
      <c r="J584" s="19" t="str">
        <f>+IFERROR(+Tabella24[[#This Row],[IMPORTO VERSATO]]/SUMIF(DATI!$B:$B,Tabella24[[#This Row],[Cartella2]],DATI!$M:$M)*SUMIF(DATI!$B:$B,Tabella24[[#This Row],[Cartella2]],DATI!$H:$H),"")</f>
        <v/>
      </c>
      <c r="K584" s="19" t="str">
        <f>+IFERROR(+Tabella24[[#This Row],[IMPORTO VERSATO]]/SUMIF(DATI!$B:$B,Tabella24[[#This Row],[Cartella2]],DATI!$M:$M)*SUMIF(DATI!$B:$B,Tabella24[[#This Row],[Cartella2]],DATI!$I:$I),"")</f>
        <v/>
      </c>
      <c r="L584" s="19" t="str">
        <f>+IFERROR(+Tabella24[[#This Row],[IMPORTO VERSATO]]/SUMIF(DATI!$B:$B,Tabella24[[#This Row],[Cartella2]],DATI!$M:$M)*SUMIF(DATI!$B:$B,Tabella24[[#This Row],[Cartella2]],DATI!$J:$J),"")</f>
        <v/>
      </c>
      <c r="M584" s="14" t="str">
        <f>+IFERROR(+Tabella24[[#This Row],[IMPORTO VERSATO]]/SUMIF(DATI!$B:$B,Tabella24[[#This Row],[Cartella2]],DATI!$M:$M)*SUMIF(DATI!$B:$B,Tabella24[[#This Row],[Cartella2]],DATI!$L:$L),"")</f>
        <v/>
      </c>
      <c r="N584" s="6" t="str">
        <f>+IF(COUNTIF($C$17:C584,Tabella24[[#This Row],[Cartella2]])=1,"X","")</f>
        <v/>
      </c>
      <c r="O584" s="14" t="str">
        <f>+IFERROR(+Tabella24[[#This Row],[IMPORTO VERSATO]]/SUMIF(DATI!$B:$B,Tabella24[[#This Row],[Cartella2]],DATI!$M:$M)*SUMIF(DATI!$B:$B,Tabella24[[#This Row],[Cartella2]],DATI!$K:$K),"")</f>
        <v/>
      </c>
    </row>
    <row r="585" spans="2:15" x14ac:dyDescent="0.45">
      <c r="B585" s="27"/>
      <c r="C585" s="140" t="e">
        <f>+IF(Tabella24[[#This Row],[INS CARTELLA]]="",C584,+VLOOKUP(Tabella24[[#This Row],[INS CARTELLA]],Tabella1[[NUMERO CARTELLA]:[IMPOSTE]],1,0))</f>
        <v>#N/A</v>
      </c>
      <c r="D585" s="1"/>
      <c r="E585" s="15"/>
      <c r="F585" s="16"/>
      <c r="G585" s="14" t="str">
        <f>+IFERROR(+Tabella24[[#This Row],[IMPORTO VERSATO]]/SUMIF(DATI!B:B,Tabella24[[#This Row],[Cartella2]],DATI!M:M)*SUMIF(DATI!B:B,Tabella24[[#This Row],[Cartella2]],DATI!E:E),"")</f>
        <v/>
      </c>
      <c r="H585" s="14" t="str">
        <f>+IFERROR(+Tabella24[[#This Row],[IMPORTO VERSATO]]/SUMIF(DATI!$B:$B,Tabella24[[#This Row],[Cartella2]],DATI!$M:$M)*SUMIF(DATI!$B:$B,Tabella24[[#This Row],[Cartella2]],DATI!$F:$F),"")</f>
        <v/>
      </c>
      <c r="I585" s="19" t="str">
        <f>+IFERROR(+Tabella24[[#This Row],[IMPORTO VERSATO]]/SUMIF(DATI!$B:$B,Tabella24[[#This Row],[Cartella2]],DATI!$M:$M)*SUMIF(DATI!$B:$B,Tabella24[[#This Row],[Cartella2]],DATI!$G:$G),"")</f>
        <v/>
      </c>
      <c r="J585" s="19" t="str">
        <f>+IFERROR(+Tabella24[[#This Row],[IMPORTO VERSATO]]/SUMIF(DATI!$B:$B,Tabella24[[#This Row],[Cartella2]],DATI!$M:$M)*SUMIF(DATI!$B:$B,Tabella24[[#This Row],[Cartella2]],DATI!$H:$H),"")</f>
        <v/>
      </c>
      <c r="K585" s="19" t="str">
        <f>+IFERROR(+Tabella24[[#This Row],[IMPORTO VERSATO]]/SUMIF(DATI!$B:$B,Tabella24[[#This Row],[Cartella2]],DATI!$M:$M)*SUMIF(DATI!$B:$B,Tabella24[[#This Row],[Cartella2]],DATI!$I:$I),"")</f>
        <v/>
      </c>
      <c r="L585" s="19" t="str">
        <f>+IFERROR(+Tabella24[[#This Row],[IMPORTO VERSATO]]/SUMIF(DATI!$B:$B,Tabella24[[#This Row],[Cartella2]],DATI!$M:$M)*SUMIF(DATI!$B:$B,Tabella24[[#This Row],[Cartella2]],DATI!$J:$J),"")</f>
        <v/>
      </c>
      <c r="M585" s="14" t="str">
        <f>+IFERROR(+Tabella24[[#This Row],[IMPORTO VERSATO]]/SUMIF(DATI!$B:$B,Tabella24[[#This Row],[Cartella2]],DATI!$M:$M)*SUMIF(DATI!$B:$B,Tabella24[[#This Row],[Cartella2]],DATI!$L:$L),"")</f>
        <v/>
      </c>
      <c r="N585" s="6" t="str">
        <f>+IF(COUNTIF($C$17:C585,Tabella24[[#This Row],[Cartella2]])=1,"X","")</f>
        <v/>
      </c>
      <c r="O585" s="14" t="str">
        <f>+IFERROR(+Tabella24[[#This Row],[IMPORTO VERSATO]]/SUMIF(DATI!$B:$B,Tabella24[[#This Row],[Cartella2]],DATI!$M:$M)*SUMIF(DATI!$B:$B,Tabella24[[#This Row],[Cartella2]],DATI!$K:$K),"")</f>
        <v/>
      </c>
    </row>
    <row r="586" spans="2:15" x14ac:dyDescent="0.45">
      <c r="B586" s="27"/>
      <c r="C586" s="140" t="e">
        <f>+IF(Tabella24[[#This Row],[INS CARTELLA]]="",C585,+VLOOKUP(Tabella24[[#This Row],[INS CARTELLA]],Tabella1[[NUMERO CARTELLA]:[IMPOSTE]],1,0))</f>
        <v>#N/A</v>
      </c>
      <c r="D586" s="1"/>
      <c r="E586" s="15"/>
      <c r="F586" s="16"/>
      <c r="G586" s="14" t="str">
        <f>+IFERROR(+Tabella24[[#This Row],[IMPORTO VERSATO]]/SUMIF(DATI!B:B,Tabella24[[#This Row],[Cartella2]],DATI!M:M)*SUMIF(DATI!B:B,Tabella24[[#This Row],[Cartella2]],DATI!E:E),"")</f>
        <v/>
      </c>
      <c r="H586" s="14" t="str">
        <f>+IFERROR(+Tabella24[[#This Row],[IMPORTO VERSATO]]/SUMIF(DATI!$B:$B,Tabella24[[#This Row],[Cartella2]],DATI!$M:$M)*SUMIF(DATI!$B:$B,Tabella24[[#This Row],[Cartella2]],DATI!$F:$F),"")</f>
        <v/>
      </c>
      <c r="I586" s="19" t="str">
        <f>+IFERROR(+Tabella24[[#This Row],[IMPORTO VERSATO]]/SUMIF(DATI!$B:$B,Tabella24[[#This Row],[Cartella2]],DATI!$M:$M)*SUMIF(DATI!$B:$B,Tabella24[[#This Row],[Cartella2]],DATI!$G:$G),"")</f>
        <v/>
      </c>
      <c r="J586" s="19" t="str">
        <f>+IFERROR(+Tabella24[[#This Row],[IMPORTO VERSATO]]/SUMIF(DATI!$B:$B,Tabella24[[#This Row],[Cartella2]],DATI!$M:$M)*SUMIF(DATI!$B:$B,Tabella24[[#This Row],[Cartella2]],DATI!$H:$H),"")</f>
        <v/>
      </c>
      <c r="K586" s="19" t="str">
        <f>+IFERROR(+Tabella24[[#This Row],[IMPORTO VERSATO]]/SUMIF(DATI!$B:$B,Tabella24[[#This Row],[Cartella2]],DATI!$M:$M)*SUMIF(DATI!$B:$B,Tabella24[[#This Row],[Cartella2]],DATI!$I:$I),"")</f>
        <v/>
      </c>
      <c r="L586" s="19" t="str">
        <f>+IFERROR(+Tabella24[[#This Row],[IMPORTO VERSATO]]/SUMIF(DATI!$B:$B,Tabella24[[#This Row],[Cartella2]],DATI!$M:$M)*SUMIF(DATI!$B:$B,Tabella24[[#This Row],[Cartella2]],DATI!$J:$J),"")</f>
        <v/>
      </c>
      <c r="M586" s="14" t="str">
        <f>+IFERROR(+Tabella24[[#This Row],[IMPORTO VERSATO]]/SUMIF(DATI!$B:$B,Tabella24[[#This Row],[Cartella2]],DATI!$M:$M)*SUMIF(DATI!$B:$B,Tabella24[[#This Row],[Cartella2]],DATI!$L:$L),"")</f>
        <v/>
      </c>
      <c r="N586" s="6" t="str">
        <f>+IF(COUNTIF($C$17:C586,Tabella24[[#This Row],[Cartella2]])=1,"X","")</f>
        <v/>
      </c>
      <c r="O586" s="14" t="str">
        <f>+IFERROR(+Tabella24[[#This Row],[IMPORTO VERSATO]]/SUMIF(DATI!$B:$B,Tabella24[[#This Row],[Cartella2]],DATI!$M:$M)*SUMIF(DATI!$B:$B,Tabella24[[#This Row],[Cartella2]],DATI!$K:$K),"")</f>
        <v/>
      </c>
    </row>
    <row r="587" spans="2:15" x14ac:dyDescent="0.45">
      <c r="B587" s="27"/>
      <c r="C587" s="140" t="e">
        <f>+IF(Tabella24[[#This Row],[INS CARTELLA]]="",C586,+VLOOKUP(Tabella24[[#This Row],[INS CARTELLA]],Tabella1[[NUMERO CARTELLA]:[IMPOSTE]],1,0))</f>
        <v>#N/A</v>
      </c>
      <c r="D587" s="1"/>
      <c r="E587" s="15"/>
      <c r="F587" s="16"/>
      <c r="G587" s="14" t="str">
        <f>+IFERROR(+Tabella24[[#This Row],[IMPORTO VERSATO]]/SUMIF(DATI!B:B,Tabella24[[#This Row],[Cartella2]],DATI!M:M)*SUMIF(DATI!B:B,Tabella24[[#This Row],[Cartella2]],DATI!E:E),"")</f>
        <v/>
      </c>
      <c r="H587" s="14" t="str">
        <f>+IFERROR(+Tabella24[[#This Row],[IMPORTO VERSATO]]/SUMIF(DATI!$B:$B,Tabella24[[#This Row],[Cartella2]],DATI!$M:$M)*SUMIF(DATI!$B:$B,Tabella24[[#This Row],[Cartella2]],DATI!$F:$F),"")</f>
        <v/>
      </c>
      <c r="I587" s="19" t="str">
        <f>+IFERROR(+Tabella24[[#This Row],[IMPORTO VERSATO]]/SUMIF(DATI!$B:$B,Tabella24[[#This Row],[Cartella2]],DATI!$M:$M)*SUMIF(DATI!$B:$B,Tabella24[[#This Row],[Cartella2]],DATI!$G:$G),"")</f>
        <v/>
      </c>
      <c r="J587" s="19" t="str">
        <f>+IFERROR(+Tabella24[[#This Row],[IMPORTO VERSATO]]/SUMIF(DATI!$B:$B,Tabella24[[#This Row],[Cartella2]],DATI!$M:$M)*SUMIF(DATI!$B:$B,Tabella24[[#This Row],[Cartella2]],DATI!$H:$H),"")</f>
        <v/>
      </c>
      <c r="K587" s="19" t="str">
        <f>+IFERROR(+Tabella24[[#This Row],[IMPORTO VERSATO]]/SUMIF(DATI!$B:$B,Tabella24[[#This Row],[Cartella2]],DATI!$M:$M)*SUMIF(DATI!$B:$B,Tabella24[[#This Row],[Cartella2]],DATI!$I:$I),"")</f>
        <v/>
      </c>
      <c r="L587" s="19" t="str">
        <f>+IFERROR(+Tabella24[[#This Row],[IMPORTO VERSATO]]/SUMIF(DATI!$B:$B,Tabella24[[#This Row],[Cartella2]],DATI!$M:$M)*SUMIF(DATI!$B:$B,Tabella24[[#This Row],[Cartella2]],DATI!$J:$J),"")</f>
        <v/>
      </c>
      <c r="M587" s="14" t="str">
        <f>+IFERROR(+Tabella24[[#This Row],[IMPORTO VERSATO]]/SUMIF(DATI!$B:$B,Tabella24[[#This Row],[Cartella2]],DATI!$M:$M)*SUMIF(DATI!$B:$B,Tabella24[[#This Row],[Cartella2]],DATI!$L:$L),"")</f>
        <v/>
      </c>
      <c r="N587" s="6" t="str">
        <f>+IF(COUNTIF($C$17:C587,Tabella24[[#This Row],[Cartella2]])=1,"X","")</f>
        <v/>
      </c>
      <c r="O587" s="14" t="str">
        <f>+IFERROR(+Tabella24[[#This Row],[IMPORTO VERSATO]]/SUMIF(DATI!$B:$B,Tabella24[[#This Row],[Cartella2]],DATI!$M:$M)*SUMIF(DATI!$B:$B,Tabella24[[#This Row],[Cartella2]],DATI!$K:$K),"")</f>
        <v/>
      </c>
    </row>
    <row r="588" spans="2:15" x14ac:dyDescent="0.45">
      <c r="B588" s="27"/>
      <c r="C588" s="140" t="e">
        <f>+IF(Tabella24[[#This Row],[INS CARTELLA]]="",C587,+VLOOKUP(Tabella24[[#This Row],[INS CARTELLA]],Tabella1[[NUMERO CARTELLA]:[IMPOSTE]],1,0))</f>
        <v>#N/A</v>
      </c>
      <c r="D588" s="1"/>
      <c r="E588" s="15"/>
      <c r="F588" s="16"/>
      <c r="G588" s="14" t="str">
        <f>+IFERROR(+Tabella24[[#This Row],[IMPORTO VERSATO]]/SUMIF(DATI!B:B,Tabella24[[#This Row],[Cartella2]],DATI!M:M)*SUMIF(DATI!B:B,Tabella24[[#This Row],[Cartella2]],DATI!E:E),"")</f>
        <v/>
      </c>
      <c r="H588" s="14" t="str">
        <f>+IFERROR(+Tabella24[[#This Row],[IMPORTO VERSATO]]/SUMIF(DATI!$B:$B,Tabella24[[#This Row],[Cartella2]],DATI!$M:$M)*SUMIF(DATI!$B:$B,Tabella24[[#This Row],[Cartella2]],DATI!$F:$F),"")</f>
        <v/>
      </c>
      <c r="I588" s="19" t="str">
        <f>+IFERROR(+Tabella24[[#This Row],[IMPORTO VERSATO]]/SUMIF(DATI!$B:$B,Tabella24[[#This Row],[Cartella2]],DATI!$M:$M)*SUMIF(DATI!$B:$B,Tabella24[[#This Row],[Cartella2]],DATI!$G:$G),"")</f>
        <v/>
      </c>
      <c r="J588" s="19" t="str">
        <f>+IFERROR(+Tabella24[[#This Row],[IMPORTO VERSATO]]/SUMIF(DATI!$B:$B,Tabella24[[#This Row],[Cartella2]],DATI!$M:$M)*SUMIF(DATI!$B:$B,Tabella24[[#This Row],[Cartella2]],DATI!$H:$H),"")</f>
        <v/>
      </c>
      <c r="K588" s="19" t="str">
        <f>+IFERROR(+Tabella24[[#This Row],[IMPORTO VERSATO]]/SUMIF(DATI!$B:$B,Tabella24[[#This Row],[Cartella2]],DATI!$M:$M)*SUMIF(DATI!$B:$B,Tabella24[[#This Row],[Cartella2]],DATI!$I:$I),"")</f>
        <v/>
      </c>
      <c r="L588" s="19" t="str">
        <f>+IFERROR(+Tabella24[[#This Row],[IMPORTO VERSATO]]/SUMIF(DATI!$B:$B,Tabella24[[#This Row],[Cartella2]],DATI!$M:$M)*SUMIF(DATI!$B:$B,Tabella24[[#This Row],[Cartella2]],DATI!$J:$J),"")</f>
        <v/>
      </c>
      <c r="M588" s="14" t="str">
        <f>+IFERROR(+Tabella24[[#This Row],[IMPORTO VERSATO]]/SUMIF(DATI!$B:$B,Tabella24[[#This Row],[Cartella2]],DATI!$M:$M)*SUMIF(DATI!$B:$B,Tabella24[[#This Row],[Cartella2]],DATI!$L:$L),"")</f>
        <v/>
      </c>
      <c r="N588" s="6" t="str">
        <f>+IF(COUNTIF($C$17:C588,Tabella24[[#This Row],[Cartella2]])=1,"X","")</f>
        <v/>
      </c>
      <c r="O588" s="14" t="str">
        <f>+IFERROR(+Tabella24[[#This Row],[IMPORTO VERSATO]]/SUMIF(DATI!$B:$B,Tabella24[[#This Row],[Cartella2]],DATI!$M:$M)*SUMIF(DATI!$B:$B,Tabella24[[#This Row],[Cartella2]],DATI!$K:$K),"")</f>
        <v/>
      </c>
    </row>
    <row r="589" spans="2:15" x14ac:dyDescent="0.45">
      <c r="B589" s="27"/>
      <c r="C589" s="140" t="e">
        <f>+IF(Tabella24[[#This Row],[INS CARTELLA]]="",C588,+VLOOKUP(Tabella24[[#This Row],[INS CARTELLA]],Tabella1[[NUMERO CARTELLA]:[IMPOSTE]],1,0))</f>
        <v>#N/A</v>
      </c>
      <c r="D589" s="1"/>
      <c r="E589" s="15"/>
      <c r="F589" s="16"/>
      <c r="G589" s="14" t="str">
        <f>+IFERROR(+Tabella24[[#This Row],[IMPORTO VERSATO]]/SUMIF(DATI!B:B,Tabella24[[#This Row],[Cartella2]],DATI!M:M)*SUMIF(DATI!B:B,Tabella24[[#This Row],[Cartella2]],DATI!E:E),"")</f>
        <v/>
      </c>
      <c r="H589" s="14" t="str">
        <f>+IFERROR(+Tabella24[[#This Row],[IMPORTO VERSATO]]/SUMIF(DATI!$B:$B,Tabella24[[#This Row],[Cartella2]],DATI!$M:$M)*SUMIF(DATI!$B:$B,Tabella24[[#This Row],[Cartella2]],DATI!$F:$F),"")</f>
        <v/>
      </c>
      <c r="I589" s="19" t="str">
        <f>+IFERROR(+Tabella24[[#This Row],[IMPORTO VERSATO]]/SUMIF(DATI!$B:$B,Tabella24[[#This Row],[Cartella2]],DATI!$M:$M)*SUMIF(DATI!$B:$B,Tabella24[[#This Row],[Cartella2]],DATI!$G:$G),"")</f>
        <v/>
      </c>
      <c r="J589" s="19" t="str">
        <f>+IFERROR(+Tabella24[[#This Row],[IMPORTO VERSATO]]/SUMIF(DATI!$B:$B,Tabella24[[#This Row],[Cartella2]],DATI!$M:$M)*SUMIF(DATI!$B:$B,Tabella24[[#This Row],[Cartella2]],DATI!$H:$H),"")</f>
        <v/>
      </c>
      <c r="K589" s="19" t="str">
        <f>+IFERROR(+Tabella24[[#This Row],[IMPORTO VERSATO]]/SUMIF(DATI!$B:$B,Tabella24[[#This Row],[Cartella2]],DATI!$M:$M)*SUMIF(DATI!$B:$B,Tabella24[[#This Row],[Cartella2]],DATI!$I:$I),"")</f>
        <v/>
      </c>
      <c r="L589" s="19" t="str">
        <f>+IFERROR(+Tabella24[[#This Row],[IMPORTO VERSATO]]/SUMIF(DATI!$B:$B,Tabella24[[#This Row],[Cartella2]],DATI!$M:$M)*SUMIF(DATI!$B:$B,Tabella24[[#This Row],[Cartella2]],DATI!$J:$J),"")</f>
        <v/>
      </c>
      <c r="M589" s="14" t="str">
        <f>+IFERROR(+Tabella24[[#This Row],[IMPORTO VERSATO]]/SUMIF(DATI!$B:$B,Tabella24[[#This Row],[Cartella2]],DATI!$M:$M)*SUMIF(DATI!$B:$B,Tabella24[[#This Row],[Cartella2]],DATI!$L:$L),"")</f>
        <v/>
      </c>
      <c r="N589" s="6" t="str">
        <f>+IF(COUNTIF($C$17:C589,Tabella24[[#This Row],[Cartella2]])=1,"X","")</f>
        <v/>
      </c>
      <c r="O589" s="14" t="str">
        <f>+IFERROR(+Tabella24[[#This Row],[IMPORTO VERSATO]]/SUMIF(DATI!$B:$B,Tabella24[[#This Row],[Cartella2]],DATI!$M:$M)*SUMIF(DATI!$B:$B,Tabella24[[#This Row],[Cartella2]],DATI!$K:$K),"")</f>
        <v/>
      </c>
    </row>
    <row r="590" spans="2:15" x14ac:dyDescent="0.45">
      <c r="B590" s="27"/>
      <c r="C590" s="140" t="e">
        <f>+IF(Tabella24[[#This Row],[INS CARTELLA]]="",C589,+VLOOKUP(Tabella24[[#This Row],[INS CARTELLA]],Tabella1[[NUMERO CARTELLA]:[IMPOSTE]],1,0))</f>
        <v>#N/A</v>
      </c>
      <c r="D590" s="1"/>
      <c r="E590" s="15"/>
      <c r="F590" s="16"/>
      <c r="G590" s="14" t="str">
        <f>+IFERROR(+Tabella24[[#This Row],[IMPORTO VERSATO]]/SUMIF(DATI!B:B,Tabella24[[#This Row],[Cartella2]],DATI!M:M)*SUMIF(DATI!B:B,Tabella24[[#This Row],[Cartella2]],DATI!E:E),"")</f>
        <v/>
      </c>
      <c r="H590" s="14" t="str">
        <f>+IFERROR(+Tabella24[[#This Row],[IMPORTO VERSATO]]/SUMIF(DATI!$B:$B,Tabella24[[#This Row],[Cartella2]],DATI!$M:$M)*SUMIF(DATI!$B:$B,Tabella24[[#This Row],[Cartella2]],DATI!$F:$F),"")</f>
        <v/>
      </c>
      <c r="I590" s="19" t="str">
        <f>+IFERROR(+Tabella24[[#This Row],[IMPORTO VERSATO]]/SUMIF(DATI!$B:$B,Tabella24[[#This Row],[Cartella2]],DATI!$M:$M)*SUMIF(DATI!$B:$B,Tabella24[[#This Row],[Cartella2]],DATI!$G:$G),"")</f>
        <v/>
      </c>
      <c r="J590" s="19" t="str">
        <f>+IFERROR(+Tabella24[[#This Row],[IMPORTO VERSATO]]/SUMIF(DATI!$B:$B,Tabella24[[#This Row],[Cartella2]],DATI!$M:$M)*SUMIF(DATI!$B:$B,Tabella24[[#This Row],[Cartella2]],DATI!$H:$H),"")</f>
        <v/>
      </c>
      <c r="K590" s="19" t="str">
        <f>+IFERROR(+Tabella24[[#This Row],[IMPORTO VERSATO]]/SUMIF(DATI!$B:$B,Tabella24[[#This Row],[Cartella2]],DATI!$M:$M)*SUMIF(DATI!$B:$B,Tabella24[[#This Row],[Cartella2]],DATI!$I:$I),"")</f>
        <v/>
      </c>
      <c r="L590" s="19" t="str">
        <f>+IFERROR(+Tabella24[[#This Row],[IMPORTO VERSATO]]/SUMIF(DATI!$B:$B,Tabella24[[#This Row],[Cartella2]],DATI!$M:$M)*SUMIF(DATI!$B:$B,Tabella24[[#This Row],[Cartella2]],DATI!$J:$J),"")</f>
        <v/>
      </c>
      <c r="M590" s="14" t="str">
        <f>+IFERROR(+Tabella24[[#This Row],[IMPORTO VERSATO]]/SUMIF(DATI!$B:$B,Tabella24[[#This Row],[Cartella2]],DATI!$M:$M)*SUMIF(DATI!$B:$B,Tabella24[[#This Row],[Cartella2]],DATI!$L:$L),"")</f>
        <v/>
      </c>
      <c r="N590" s="6" t="str">
        <f>+IF(COUNTIF($C$17:C590,Tabella24[[#This Row],[Cartella2]])=1,"X","")</f>
        <v/>
      </c>
      <c r="O590" s="14" t="str">
        <f>+IFERROR(+Tabella24[[#This Row],[IMPORTO VERSATO]]/SUMIF(DATI!$B:$B,Tabella24[[#This Row],[Cartella2]],DATI!$M:$M)*SUMIF(DATI!$B:$B,Tabella24[[#This Row],[Cartella2]],DATI!$K:$K),"")</f>
        <v/>
      </c>
    </row>
    <row r="591" spans="2:15" x14ac:dyDescent="0.45">
      <c r="B591" s="27"/>
      <c r="C591" s="140" t="e">
        <f>+IF(Tabella24[[#This Row],[INS CARTELLA]]="",C590,+VLOOKUP(Tabella24[[#This Row],[INS CARTELLA]],Tabella1[[NUMERO CARTELLA]:[IMPOSTE]],1,0))</f>
        <v>#N/A</v>
      </c>
      <c r="D591" s="1"/>
      <c r="E591" s="15"/>
      <c r="F591" s="16"/>
      <c r="G591" s="14" t="str">
        <f>+IFERROR(+Tabella24[[#This Row],[IMPORTO VERSATO]]/SUMIF(DATI!B:B,Tabella24[[#This Row],[Cartella2]],DATI!M:M)*SUMIF(DATI!B:B,Tabella24[[#This Row],[Cartella2]],DATI!E:E),"")</f>
        <v/>
      </c>
      <c r="H591" s="14" t="str">
        <f>+IFERROR(+Tabella24[[#This Row],[IMPORTO VERSATO]]/SUMIF(DATI!$B:$B,Tabella24[[#This Row],[Cartella2]],DATI!$M:$M)*SUMIF(DATI!$B:$B,Tabella24[[#This Row],[Cartella2]],DATI!$F:$F),"")</f>
        <v/>
      </c>
      <c r="I591" s="19" t="str">
        <f>+IFERROR(+Tabella24[[#This Row],[IMPORTO VERSATO]]/SUMIF(DATI!$B:$B,Tabella24[[#This Row],[Cartella2]],DATI!$M:$M)*SUMIF(DATI!$B:$B,Tabella24[[#This Row],[Cartella2]],DATI!$G:$G),"")</f>
        <v/>
      </c>
      <c r="J591" s="19" t="str">
        <f>+IFERROR(+Tabella24[[#This Row],[IMPORTO VERSATO]]/SUMIF(DATI!$B:$B,Tabella24[[#This Row],[Cartella2]],DATI!$M:$M)*SUMIF(DATI!$B:$B,Tabella24[[#This Row],[Cartella2]],DATI!$H:$H),"")</f>
        <v/>
      </c>
      <c r="K591" s="19" t="str">
        <f>+IFERROR(+Tabella24[[#This Row],[IMPORTO VERSATO]]/SUMIF(DATI!$B:$B,Tabella24[[#This Row],[Cartella2]],DATI!$M:$M)*SUMIF(DATI!$B:$B,Tabella24[[#This Row],[Cartella2]],DATI!$I:$I),"")</f>
        <v/>
      </c>
      <c r="L591" s="19" t="str">
        <f>+IFERROR(+Tabella24[[#This Row],[IMPORTO VERSATO]]/SUMIF(DATI!$B:$B,Tabella24[[#This Row],[Cartella2]],DATI!$M:$M)*SUMIF(DATI!$B:$B,Tabella24[[#This Row],[Cartella2]],DATI!$J:$J),"")</f>
        <v/>
      </c>
      <c r="M591" s="14" t="str">
        <f>+IFERROR(+Tabella24[[#This Row],[IMPORTO VERSATO]]/SUMIF(DATI!$B:$B,Tabella24[[#This Row],[Cartella2]],DATI!$M:$M)*SUMIF(DATI!$B:$B,Tabella24[[#This Row],[Cartella2]],DATI!$L:$L),"")</f>
        <v/>
      </c>
      <c r="N591" s="6" t="str">
        <f>+IF(COUNTIF($C$17:C591,Tabella24[[#This Row],[Cartella2]])=1,"X","")</f>
        <v/>
      </c>
      <c r="O591" s="14" t="str">
        <f>+IFERROR(+Tabella24[[#This Row],[IMPORTO VERSATO]]/SUMIF(DATI!$B:$B,Tabella24[[#This Row],[Cartella2]],DATI!$M:$M)*SUMIF(DATI!$B:$B,Tabella24[[#This Row],[Cartella2]],DATI!$K:$K),"")</f>
        <v/>
      </c>
    </row>
    <row r="592" spans="2:15" x14ac:dyDescent="0.45">
      <c r="B592" s="27"/>
      <c r="C592" s="140" t="e">
        <f>+IF(Tabella24[[#This Row],[INS CARTELLA]]="",C591,+VLOOKUP(Tabella24[[#This Row],[INS CARTELLA]],Tabella1[[NUMERO CARTELLA]:[IMPOSTE]],1,0))</f>
        <v>#N/A</v>
      </c>
      <c r="D592" s="1"/>
      <c r="E592" s="15"/>
      <c r="F592" s="16"/>
      <c r="G592" s="14" t="str">
        <f>+IFERROR(+Tabella24[[#This Row],[IMPORTO VERSATO]]/SUMIF(DATI!B:B,Tabella24[[#This Row],[Cartella2]],DATI!M:M)*SUMIF(DATI!B:B,Tabella24[[#This Row],[Cartella2]],DATI!E:E),"")</f>
        <v/>
      </c>
      <c r="H592" s="14" t="str">
        <f>+IFERROR(+Tabella24[[#This Row],[IMPORTO VERSATO]]/SUMIF(DATI!$B:$B,Tabella24[[#This Row],[Cartella2]],DATI!$M:$M)*SUMIF(DATI!$B:$B,Tabella24[[#This Row],[Cartella2]],DATI!$F:$F),"")</f>
        <v/>
      </c>
      <c r="I592" s="19" t="str">
        <f>+IFERROR(+Tabella24[[#This Row],[IMPORTO VERSATO]]/SUMIF(DATI!$B:$B,Tabella24[[#This Row],[Cartella2]],DATI!$M:$M)*SUMIF(DATI!$B:$B,Tabella24[[#This Row],[Cartella2]],DATI!$G:$G),"")</f>
        <v/>
      </c>
      <c r="J592" s="19" t="str">
        <f>+IFERROR(+Tabella24[[#This Row],[IMPORTO VERSATO]]/SUMIF(DATI!$B:$B,Tabella24[[#This Row],[Cartella2]],DATI!$M:$M)*SUMIF(DATI!$B:$B,Tabella24[[#This Row],[Cartella2]],DATI!$H:$H),"")</f>
        <v/>
      </c>
      <c r="K592" s="19" t="str">
        <f>+IFERROR(+Tabella24[[#This Row],[IMPORTO VERSATO]]/SUMIF(DATI!$B:$B,Tabella24[[#This Row],[Cartella2]],DATI!$M:$M)*SUMIF(DATI!$B:$B,Tabella24[[#This Row],[Cartella2]],DATI!$I:$I),"")</f>
        <v/>
      </c>
      <c r="L592" s="19" t="str">
        <f>+IFERROR(+Tabella24[[#This Row],[IMPORTO VERSATO]]/SUMIF(DATI!$B:$B,Tabella24[[#This Row],[Cartella2]],DATI!$M:$M)*SUMIF(DATI!$B:$B,Tabella24[[#This Row],[Cartella2]],DATI!$J:$J),"")</f>
        <v/>
      </c>
      <c r="M592" s="14" t="str">
        <f>+IFERROR(+Tabella24[[#This Row],[IMPORTO VERSATO]]/SUMIF(DATI!$B:$B,Tabella24[[#This Row],[Cartella2]],DATI!$M:$M)*SUMIF(DATI!$B:$B,Tabella24[[#This Row],[Cartella2]],DATI!$L:$L),"")</f>
        <v/>
      </c>
      <c r="N592" s="6" t="str">
        <f>+IF(COUNTIF($C$17:C592,Tabella24[[#This Row],[Cartella2]])=1,"X","")</f>
        <v/>
      </c>
      <c r="O592" s="14" t="str">
        <f>+IFERROR(+Tabella24[[#This Row],[IMPORTO VERSATO]]/SUMIF(DATI!$B:$B,Tabella24[[#This Row],[Cartella2]],DATI!$M:$M)*SUMIF(DATI!$B:$B,Tabella24[[#This Row],[Cartella2]],DATI!$K:$K),"")</f>
        <v/>
      </c>
    </row>
    <row r="593" spans="2:15" x14ac:dyDescent="0.45">
      <c r="B593" s="27"/>
      <c r="C593" s="140" t="e">
        <f>+IF(Tabella24[[#This Row],[INS CARTELLA]]="",C592,+VLOOKUP(Tabella24[[#This Row],[INS CARTELLA]],Tabella1[[NUMERO CARTELLA]:[IMPOSTE]],1,0))</f>
        <v>#N/A</v>
      </c>
      <c r="D593" s="1"/>
      <c r="E593" s="15"/>
      <c r="F593" s="16"/>
      <c r="G593" s="14" t="str">
        <f>+IFERROR(+Tabella24[[#This Row],[IMPORTO VERSATO]]/SUMIF(DATI!B:B,Tabella24[[#This Row],[Cartella2]],DATI!M:M)*SUMIF(DATI!B:B,Tabella24[[#This Row],[Cartella2]],DATI!E:E),"")</f>
        <v/>
      </c>
      <c r="H593" s="14" t="str">
        <f>+IFERROR(+Tabella24[[#This Row],[IMPORTO VERSATO]]/SUMIF(DATI!$B:$B,Tabella24[[#This Row],[Cartella2]],DATI!$M:$M)*SUMIF(DATI!$B:$B,Tabella24[[#This Row],[Cartella2]],DATI!$F:$F),"")</f>
        <v/>
      </c>
      <c r="I593" s="19" t="str">
        <f>+IFERROR(+Tabella24[[#This Row],[IMPORTO VERSATO]]/SUMIF(DATI!$B:$B,Tabella24[[#This Row],[Cartella2]],DATI!$M:$M)*SUMIF(DATI!$B:$B,Tabella24[[#This Row],[Cartella2]],DATI!$G:$G),"")</f>
        <v/>
      </c>
      <c r="J593" s="19" t="str">
        <f>+IFERROR(+Tabella24[[#This Row],[IMPORTO VERSATO]]/SUMIF(DATI!$B:$B,Tabella24[[#This Row],[Cartella2]],DATI!$M:$M)*SUMIF(DATI!$B:$B,Tabella24[[#This Row],[Cartella2]],DATI!$H:$H),"")</f>
        <v/>
      </c>
      <c r="K593" s="19" t="str">
        <f>+IFERROR(+Tabella24[[#This Row],[IMPORTO VERSATO]]/SUMIF(DATI!$B:$B,Tabella24[[#This Row],[Cartella2]],DATI!$M:$M)*SUMIF(DATI!$B:$B,Tabella24[[#This Row],[Cartella2]],DATI!$I:$I),"")</f>
        <v/>
      </c>
      <c r="L593" s="19" t="str">
        <f>+IFERROR(+Tabella24[[#This Row],[IMPORTO VERSATO]]/SUMIF(DATI!$B:$B,Tabella24[[#This Row],[Cartella2]],DATI!$M:$M)*SUMIF(DATI!$B:$B,Tabella24[[#This Row],[Cartella2]],DATI!$J:$J),"")</f>
        <v/>
      </c>
      <c r="M593" s="14" t="str">
        <f>+IFERROR(+Tabella24[[#This Row],[IMPORTO VERSATO]]/SUMIF(DATI!$B:$B,Tabella24[[#This Row],[Cartella2]],DATI!$M:$M)*SUMIF(DATI!$B:$B,Tabella24[[#This Row],[Cartella2]],DATI!$L:$L),"")</f>
        <v/>
      </c>
      <c r="N593" s="6" t="str">
        <f>+IF(COUNTIF($C$17:C593,Tabella24[[#This Row],[Cartella2]])=1,"X","")</f>
        <v/>
      </c>
      <c r="O593" s="14" t="str">
        <f>+IFERROR(+Tabella24[[#This Row],[IMPORTO VERSATO]]/SUMIF(DATI!$B:$B,Tabella24[[#This Row],[Cartella2]],DATI!$M:$M)*SUMIF(DATI!$B:$B,Tabella24[[#This Row],[Cartella2]],DATI!$K:$K),"")</f>
        <v/>
      </c>
    </row>
    <row r="594" spans="2:15" x14ac:dyDescent="0.45">
      <c r="B594" s="27"/>
      <c r="C594" s="140" t="e">
        <f>+IF(Tabella24[[#This Row],[INS CARTELLA]]="",C593,+VLOOKUP(Tabella24[[#This Row],[INS CARTELLA]],Tabella1[[NUMERO CARTELLA]:[IMPOSTE]],1,0))</f>
        <v>#N/A</v>
      </c>
      <c r="D594" s="1"/>
      <c r="E594" s="15"/>
      <c r="F594" s="16"/>
      <c r="G594" s="14" t="str">
        <f>+IFERROR(+Tabella24[[#This Row],[IMPORTO VERSATO]]/SUMIF(DATI!B:B,Tabella24[[#This Row],[Cartella2]],DATI!M:M)*SUMIF(DATI!B:B,Tabella24[[#This Row],[Cartella2]],DATI!E:E),"")</f>
        <v/>
      </c>
      <c r="H594" s="14" t="str">
        <f>+IFERROR(+Tabella24[[#This Row],[IMPORTO VERSATO]]/SUMIF(DATI!$B:$B,Tabella24[[#This Row],[Cartella2]],DATI!$M:$M)*SUMIF(DATI!$B:$B,Tabella24[[#This Row],[Cartella2]],DATI!$F:$F),"")</f>
        <v/>
      </c>
      <c r="I594" s="19" t="str">
        <f>+IFERROR(+Tabella24[[#This Row],[IMPORTO VERSATO]]/SUMIF(DATI!$B:$B,Tabella24[[#This Row],[Cartella2]],DATI!$M:$M)*SUMIF(DATI!$B:$B,Tabella24[[#This Row],[Cartella2]],DATI!$G:$G),"")</f>
        <v/>
      </c>
      <c r="J594" s="19" t="str">
        <f>+IFERROR(+Tabella24[[#This Row],[IMPORTO VERSATO]]/SUMIF(DATI!$B:$B,Tabella24[[#This Row],[Cartella2]],DATI!$M:$M)*SUMIF(DATI!$B:$B,Tabella24[[#This Row],[Cartella2]],DATI!$H:$H),"")</f>
        <v/>
      </c>
      <c r="K594" s="19" t="str">
        <f>+IFERROR(+Tabella24[[#This Row],[IMPORTO VERSATO]]/SUMIF(DATI!$B:$B,Tabella24[[#This Row],[Cartella2]],DATI!$M:$M)*SUMIF(DATI!$B:$B,Tabella24[[#This Row],[Cartella2]],DATI!$I:$I),"")</f>
        <v/>
      </c>
      <c r="L594" s="19" t="str">
        <f>+IFERROR(+Tabella24[[#This Row],[IMPORTO VERSATO]]/SUMIF(DATI!$B:$B,Tabella24[[#This Row],[Cartella2]],DATI!$M:$M)*SUMIF(DATI!$B:$B,Tabella24[[#This Row],[Cartella2]],DATI!$J:$J),"")</f>
        <v/>
      </c>
      <c r="M594" s="14" t="str">
        <f>+IFERROR(+Tabella24[[#This Row],[IMPORTO VERSATO]]/SUMIF(DATI!$B:$B,Tabella24[[#This Row],[Cartella2]],DATI!$M:$M)*SUMIF(DATI!$B:$B,Tabella24[[#This Row],[Cartella2]],DATI!$L:$L),"")</f>
        <v/>
      </c>
      <c r="N594" s="6" t="str">
        <f>+IF(COUNTIF($C$17:C594,Tabella24[[#This Row],[Cartella2]])=1,"X","")</f>
        <v/>
      </c>
      <c r="O594" s="14" t="str">
        <f>+IFERROR(+Tabella24[[#This Row],[IMPORTO VERSATO]]/SUMIF(DATI!$B:$B,Tabella24[[#This Row],[Cartella2]],DATI!$M:$M)*SUMIF(DATI!$B:$B,Tabella24[[#This Row],[Cartella2]],DATI!$K:$K),"")</f>
        <v/>
      </c>
    </row>
    <row r="595" spans="2:15" x14ac:dyDescent="0.45">
      <c r="B595" s="27"/>
      <c r="C595" s="140" t="e">
        <f>+IF(Tabella24[[#This Row],[INS CARTELLA]]="",C594,+VLOOKUP(Tabella24[[#This Row],[INS CARTELLA]],Tabella1[[NUMERO CARTELLA]:[IMPOSTE]],1,0))</f>
        <v>#N/A</v>
      </c>
      <c r="D595" s="1"/>
      <c r="E595" s="15"/>
      <c r="F595" s="16"/>
      <c r="G595" s="14" t="str">
        <f>+IFERROR(+Tabella24[[#This Row],[IMPORTO VERSATO]]/SUMIF(DATI!B:B,Tabella24[[#This Row],[Cartella2]],DATI!M:M)*SUMIF(DATI!B:B,Tabella24[[#This Row],[Cartella2]],DATI!E:E),"")</f>
        <v/>
      </c>
      <c r="H595" s="14" t="str">
        <f>+IFERROR(+Tabella24[[#This Row],[IMPORTO VERSATO]]/SUMIF(DATI!$B:$B,Tabella24[[#This Row],[Cartella2]],DATI!$M:$M)*SUMIF(DATI!$B:$B,Tabella24[[#This Row],[Cartella2]],DATI!$F:$F),"")</f>
        <v/>
      </c>
      <c r="I595" s="19" t="str">
        <f>+IFERROR(+Tabella24[[#This Row],[IMPORTO VERSATO]]/SUMIF(DATI!$B:$B,Tabella24[[#This Row],[Cartella2]],DATI!$M:$M)*SUMIF(DATI!$B:$B,Tabella24[[#This Row],[Cartella2]],DATI!$G:$G),"")</f>
        <v/>
      </c>
      <c r="J595" s="19" t="str">
        <f>+IFERROR(+Tabella24[[#This Row],[IMPORTO VERSATO]]/SUMIF(DATI!$B:$B,Tabella24[[#This Row],[Cartella2]],DATI!$M:$M)*SUMIF(DATI!$B:$B,Tabella24[[#This Row],[Cartella2]],DATI!$H:$H),"")</f>
        <v/>
      </c>
      <c r="K595" s="19" t="str">
        <f>+IFERROR(+Tabella24[[#This Row],[IMPORTO VERSATO]]/SUMIF(DATI!$B:$B,Tabella24[[#This Row],[Cartella2]],DATI!$M:$M)*SUMIF(DATI!$B:$B,Tabella24[[#This Row],[Cartella2]],DATI!$I:$I),"")</f>
        <v/>
      </c>
      <c r="L595" s="19" t="str">
        <f>+IFERROR(+Tabella24[[#This Row],[IMPORTO VERSATO]]/SUMIF(DATI!$B:$B,Tabella24[[#This Row],[Cartella2]],DATI!$M:$M)*SUMIF(DATI!$B:$B,Tabella24[[#This Row],[Cartella2]],DATI!$J:$J),"")</f>
        <v/>
      </c>
      <c r="M595" s="14" t="str">
        <f>+IFERROR(+Tabella24[[#This Row],[IMPORTO VERSATO]]/SUMIF(DATI!$B:$B,Tabella24[[#This Row],[Cartella2]],DATI!$M:$M)*SUMIF(DATI!$B:$B,Tabella24[[#This Row],[Cartella2]],DATI!$L:$L),"")</f>
        <v/>
      </c>
      <c r="N595" s="6" t="str">
        <f>+IF(COUNTIF($C$17:C595,Tabella24[[#This Row],[Cartella2]])=1,"X","")</f>
        <v/>
      </c>
      <c r="O595" s="14" t="str">
        <f>+IFERROR(+Tabella24[[#This Row],[IMPORTO VERSATO]]/SUMIF(DATI!$B:$B,Tabella24[[#This Row],[Cartella2]],DATI!$M:$M)*SUMIF(DATI!$B:$B,Tabella24[[#This Row],[Cartella2]],DATI!$K:$K),"")</f>
        <v/>
      </c>
    </row>
    <row r="596" spans="2:15" x14ac:dyDescent="0.45">
      <c r="B596" s="27"/>
      <c r="C596" s="140" t="e">
        <f>+IF(Tabella24[[#This Row],[INS CARTELLA]]="",C595,+VLOOKUP(Tabella24[[#This Row],[INS CARTELLA]],Tabella1[[NUMERO CARTELLA]:[IMPOSTE]],1,0))</f>
        <v>#N/A</v>
      </c>
      <c r="D596" s="1"/>
      <c r="E596" s="15"/>
      <c r="F596" s="16"/>
      <c r="G596" s="14" t="str">
        <f>+IFERROR(+Tabella24[[#This Row],[IMPORTO VERSATO]]/SUMIF(DATI!B:B,Tabella24[[#This Row],[Cartella2]],DATI!M:M)*SUMIF(DATI!B:B,Tabella24[[#This Row],[Cartella2]],DATI!E:E),"")</f>
        <v/>
      </c>
      <c r="H596" s="14" t="str">
        <f>+IFERROR(+Tabella24[[#This Row],[IMPORTO VERSATO]]/SUMIF(DATI!$B:$B,Tabella24[[#This Row],[Cartella2]],DATI!$M:$M)*SUMIF(DATI!$B:$B,Tabella24[[#This Row],[Cartella2]],DATI!$F:$F),"")</f>
        <v/>
      </c>
      <c r="I596" s="19" t="str">
        <f>+IFERROR(+Tabella24[[#This Row],[IMPORTO VERSATO]]/SUMIF(DATI!$B:$B,Tabella24[[#This Row],[Cartella2]],DATI!$M:$M)*SUMIF(DATI!$B:$B,Tabella24[[#This Row],[Cartella2]],DATI!$G:$G),"")</f>
        <v/>
      </c>
      <c r="J596" s="19" t="str">
        <f>+IFERROR(+Tabella24[[#This Row],[IMPORTO VERSATO]]/SUMIF(DATI!$B:$B,Tabella24[[#This Row],[Cartella2]],DATI!$M:$M)*SUMIF(DATI!$B:$B,Tabella24[[#This Row],[Cartella2]],DATI!$H:$H),"")</f>
        <v/>
      </c>
      <c r="K596" s="19" t="str">
        <f>+IFERROR(+Tabella24[[#This Row],[IMPORTO VERSATO]]/SUMIF(DATI!$B:$B,Tabella24[[#This Row],[Cartella2]],DATI!$M:$M)*SUMIF(DATI!$B:$B,Tabella24[[#This Row],[Cartella2]],DATI!$I:$I),"")</f>
        <v/>
      </c>
      <c r="L596" s="19" t="str">
        <f>+IFERROR(+Tabella24[[#This Row],[IMPORTO VERSATO]]/SUMIF(DATI!$B:$B,Tabella24[[#This Row],[Cartella2]],DATI!$M:$M)*SUMIF(DATI!$B:$B,Tabella24[[#This Row],[Cartella2]],DATI!$J:$J),"")</f>
        <v/>
      </c>
      <c r="M596" s="14" t="str">
        <f>+IFERROR(+Tabella24[[#This Row],[IMPORTO VERSATO]]/SUMIF(DATI!$B:$B,Tabella24[[#This Row],[Cartella2]],DATI!$M:$M)*SUMIF(DATI!$B:$B,Tabella24[[#This Row],[Cartella2]],DATI!$L:$L),"")</f>
        <v/>
      </c>
      <c r="N596" s="6" t="str">
        <f>+IF(COUNTIF($C$17:C596,Tabella24[[#This Row],[Cartella2]])=1,"X","")</f>
        <v/>
      </c>
      <c r="O596" s="14" t="str">
        <f>+IFERROR(+Tabella24[[#This Row],[IMPORTO VERSATO]]/SUMIF(DATI!$B:$B,Tabella24[[#This Row],[Cartella2]],DATI!$M:$M)*SUMIF(DATI!$B:$B,Tabella24[[#This Row],[Cartella2]],DATI!$K:$K),"")</f>
        <v/>
      </c>
    </row>
    <row r="597" spans="2:15" x14ac:dyDescent="0.45">
      <c r="B597" s="27"/>
      <c r="C597" s="140" t="e">
        <f>+IF(Tabella24[[#This Row],[INS CARTELLA]]="",C596,+VLOOKUP(Tabella24[[#This Row],[INS CARTELLA]],Tabella1[[NUMERO CARTELLA]:[IMPOSTE]],1,0))</f>
        <v>#N/A</v>
      </c>
      <c r="D597" s="1"/>
      <c r="E597" s="15"/>
      <c r="F597" s="16"/>
      <c r="G597" s="14" t="str">
        <f>+IFERROR(+Tabella24[[#This Row],[IMPORTO VERSATO]]/SUMIF(DATI!B:B,Tabella24[[#This Row],[Cartella2]],DATI!M:M)*SUMIF(DATI!B:B,Tabella24[[#This Row],[Cartella2]],DATI!E:E),"")</f>
        <v/>
      </c>
      <c r="H597" s="14" t="str">
        <f>+IFERROR(+Tabella24[[#This Row],[IMPORTO VERSATO]]/SUMIF(DATI!$B:$B,Tabella24[[#This Row],[Cartella2]],DATI!$M:$M)*SUMIF(DATI!$B:$B,Tabella24[[#This Row],[Cartella2]],DATI!$F:$F),"")</f>
        <v/>
      </c>
      <c r="I597" s="19" t="str">
        <f>+IFERROR(+Tabella24[[#This Row],[IMPORTO VERSATO]]/SUMIF(DATI!$B:$B,Tabella24[[#This Row],[Cartella2]],DATI!$M:$M)*SUMIF(DATI!$B:$B,Tabella24[[#This Row],[Cartella2]],DATI!$G:$G),"")</f>
        <v/>
      </c>
      <c r="J597" s="19" t="str">
        <f>+IFERROR(+Tabella24[[#This Row],[IMPORTO VERSATO]]/SUMIF(DATI!$B:$B,Tabella24[[#This Row],[Cartella2]],DATI!$M:$M)*SUMIF(DATI!$B:$B,Tabella24[[#This Row],[Cartella2]],DATI!$H:$H),"")</f>
        <v/>
      </c>
      <c r="K597" s="19" t="str">
        <f>+IFERROR(+Tabella24[[#This Row],[IMPORTO VERSATO]]/SUMIF(DATI!$B:$B,Tabella24[[#This Row],[Cartella2]],DATI!$M:$M)*SUMIF(DATI!$B:$B,Tabella24[[#This Row],[Cartella2]],DATI!$I:$I),"")</f>
        <v/>
      </c>
      <c r="L597" s="19" t="str">
        <f>+IFERROR(+Tabella24[[#This Row],[IMPORTO VERSATO]]/SUMIF(DATI!$B:$B,Tabella24[[#This Row],[Cartella2]],DATI!$M:$M)*SUMIF(DATI!$B:$B,Tabella24[[#This Row],[Cartella2]],DATI!$J:$J),"")</f>
        <v/>
      </c>
      <c r="M597" s="14" t="str">
        <f>+IFERROR(+Tabella24[[#This Row],[IMPORTO VERSATO]]/SUMIF(DATI!$B:$B,Tabella24[[#This Row],[Cartella2]],DATI!$M:$M)*SUMIF(DATI!$B:$B,Tabella24[[#This Row],[Cartella2]],DATI!$L:$L),"")</f>
        <v/>
      </c>
      <c r="N597" s="6" t="str">
        <f>+IF(COUNTIF($C$17:C597,Tabella24[[#This Row],[Cartella2]])=1,"X","")</f>
        <v/>
      </c>
      <c r="O597" s="14" t="str">
        <f>+IFERROR(+Tabella24[[#This Row],[IMPORTO VERSATO]]/SUMIF(DATI!$B:$B,Tabella24[[#This Row],[Cartella2]],DATI!$M:$M)*SUMIF(DATI!$B:$B,Tabella24[[#This Row],[Cartella2]],DATI!$K:$K),"")</f>
        <v/>
      </c>
    </row>
    <row r="598" spans="2:15" x14ac:dyDescent="0.45">
      <c r="B598" s="27"/>
      <c r="C598" s="140" t="e">
        <f>+IF(Tabella24[[#This Row],[INS CARTELLA]]="",C597,+VLOOKUP(Tabella24[[#This Row],[INS CARTELLA]],Tabella1[[NUMERO CARTELLA]:[IMPOSTE]],1,0))</f>
        <v>#N/A</v>
      </c>
      <c r="D598" s="1"/>
      <c r="E598" s="15"/>
      <c r="F598" s="16"/>
      <c r="G598" s="14" t="str">
        <f>+IFERROR(+Tabella24[[#This Row],[IMPORTO VERSATO]]/SUMIF(DATI!B:B,Tabella24[[#This Row],[Cartella2]],DATI!M:M)*SUMIF(DATI!B:B,Tabella24[[#This Row],[Cartella2]],DATI!E:E),"")</f>
        <v/>
      </c>
      <c r="H598" s="14" t="str">
        <f>+IFERROR(+Tabella24[[#This Row],[IMPORTO VERSATO]]/SUMIF(DATI!$B:$B,Tabella24[[#This Row],[Cartella2]],DATI!$M:$M)*SUMIF(DATI!$B:$B,Tabella24[[#This Row],[Cartella2]],DATI!$F:$F),"")</f>
        <v/>
      </c>
      <c r="I598" s="19" t="str">
        <f>+IFERROR(+Tabella24[[#This Row],[IMPORTO VERSATO]]/SUMIF(DATI!$B:$B,Tabella24[[#This Row],[Cartella2]],DATI!$M:$M)*SUMIF(DATI!$B:$B,Tabella24[[#This Row],[Cartella2]],DATI!$G:$G),"")</f>
        <v/>
      </c>
      <c r="J598" s="19" t="str">
        <f>+IFERROR(+Tabella24[[#This Row],[IMPORTO VERSATO]]/SUMIF(DATI!$B:$B,Tabella24[[#This Row],[Cartella2]],DATI!$M:$M)*SUMIF(DATI!$B:$B,Tabella24[[#This Row],[Cartella2]],DATI!$H:$H),"")</f>
        <v/>
      </c>
      <c r="K598" s="19" t="str">
        <f>+IFERROR(+Tabella24[[#This Row],[IMPORTO VERSATO]]/SUMIF(DATI!$B:$B,Tabella24[[#This Row],[Cartella2]],DATI!$M:$M)*SUMIF(DATI!$B:$B,Tabella24[[#This Row],[Cartella2]],DATI!$I:$I),"")</f>
        <v/>
      </c>
      <c r="L598" s="19" t="str">
        <f>+IFERROR(+Tabella24[[#This Row],[IMPORTO VERSATO]]/SUMIF(DATI!$B:$B,Tabella24[[#This Row],[Cartella2]],DATI!$M:$M)*SUMIF(DATI!$B:$B,Tabella24[[#This Row],[Cartella2]],DATI!$J:$J),"")</f>
        <v/>
      </c>
      <c r="M598" s="14" t="str">
        <f>+IFERROR(+Tabella24[[#This Row],[IMPORTO VERSATO]]/SUMIF(DATI!$B:$B,Tabella24[[#This Row],[Cartella2]],DATI!$M:$M)*SUMIF(DATI!$B:$B,Tabella24[[#This Row],[Cartella2]],DATI!$L:$L),"")</f>
        <v/>
      </c>
      <c r="N598" s="6" t="str">
        <f>+IF(COUNTIF($C$17:C598,Tabella24[[#This Row],[Cartella2]])=1,"X","")</f>
        <v/>
      </c>
      <c r="O598" s="14" t="str">
        <f>+IFERROR(+Tabella24[[#This Row],[IMPORTO VERSATO]]/SUMIF(DATI!$B:$B,Tabella24[[#This Row],[Cartella2]],DATI!$M:$M)*SUMIF(DATI!$B:$B,Tabella24[[#This Row],[Cartella2]],DATI!$K:$K),"")</f>
        <v/>
      </c>
    </row>
    <row r="599" spans="2:15" x14ac:dyDescent="0.45">
      <c r="B599" s="27"/>
      <c r="C599" s="140" t="e">
        <f>+IF(Tabella24[[#This Row],[INS CARTELLA]]="",C598,+VLOOKUP(Tabella24[[#This Row],[INS CARTELLA]],Tabella1[[NUMERO CARTELLA]:[IMPOSTE]],1,0))</f>
        <v>#N/A</v>
      </c>
      <c r="D599" s="1"/>
      <c r="E599" s="15"/>
      <c r="F599" s="16"/>
      <c r="G599" s="14" t="str">
        <f>+IFERROR(+Tabella24[[#This Row],[IMPORTO VERSATO]]/SUMIF(DATI!B:B,Tabella24[[#This Row],[Cartella2]],DATI!M:M)*SUMIF(DATI!B:B,Tabella24[[#This Row],[Cartella2]],DATI!E:E),"")</f>
        <v/>
      </c>
      <c r="H599" s="14" t="str">
        <f>+IFERROR(+Tabella24[[#This Row],[IMPORTO VERSATO]]/SUMIF(DATI!$B:$B,Tabella24[[#This Row],[Cartella2]],DATI!$M:$M)*SUMIF(DATI!$B:$B,Tabella24[[#This Row],[Cartella2]],DATI!$F:$F),"")</f>
        <v/>
      </c>
      <c r="I599" s="19" t="str">
        <f>+IFERROR(+Tabella24[[#This Row],[IMPORTO VERSATO]]/SUMIF(DATI!$B:$B,Tabella24[[#This Row],[Cartella2]],DATI!$M:$M)*SUMIF(DATI!$B:$B,Tabella24[[#This Row],[Cartella2]],DATI!$G:$G),"")</f>
        <v/>
      </c>
      <c r="J599" s="19" t="str">
        <f>+IFERROR(+Tabella24[[#This Row],[IMPORTO VERSATO]]/SUMIF(DATI!$B:$B,Tabella24[[#This Row],[Cartella2]],DATI!$M:$M)*SUMIF(DATI!$B:$B,Tabella24[[#This Row],[Cartella2]],DATI!$H:$H),"")</f>
        <v/>
      </c>
      <c r="K599" s="19" t="str">
        <f>+IFERROR(+Tabella24[[#This Row],[IMPORTO VERSATO]]/SUMIF(DATI!$B:$B,Tabella24[[#This Row],[Cartella2]],DATI!$M:$M)*SUMIF(DATI!$B:$B,Tabella24[[#This Row],[Cartella2]],DATI!$I:$I),"")</f>
        <v/>
      </c>
      <c r="L599" s="19" t="str">
        <f>+IFERROR(+Tabella24[[#This Row],[IMPORTO VERSATO]]/SUMIF(DATI!$B:$B,Tabella24[[#This Row],[Cartella2]],DATI!$M:$M)*SUMIF(DATI!$B:$B,Tabella24[[#This Row],[Cartella2]],DATI!$J:$J),"")</f>
        <v/>
      </c>
      <c r="M599" s="14" t="str">
        <f>+IFERROR(+Tabella24[[#This Row],[IMPORTO VERSATO]]/SUMIF(DATI!$B:$B,Tabella24[[#This Row],[Cartella2]],DATI!$M:$M)*SUMIF(DATI!$B:$B,Tabella24[[#This Row],[Cartella2]],DATI!$L:$L),"")</f>
        <v/>
      </c>
      <c r="N599" s="6" t="str">
        <f>+IF(COUNTIF($C$17:C599,Tabella24[[#This Row],[Cartella2]])=1,"X","")</f>
        <v/>
      </c>
      <c r="O599" s="14" t="str">
        <f>+IFERROR(+Tabella24[[#This Row],[IMPORTO VERSATO]]/SUMIF(DATI!$B:$B,Tabella24[[#This Row],[Cartella2]],DATI!$M:$M)*SUMIF(DATI!$B:$B,Tabella24[[#This Row],[Cartella2]],DATI!$K:$K),"")</f>
        <v/>
      </c>
    </row>
    <row r="600" spans="2:15" x14ac:dyDescent="0.45">
      <c r="B600" s="27"/>
      <c r="C600" s="140" t="e">
        <f>+IF(Tabella24[[#This Row],[INS CARTELLA]]="",C599,+VLOOKUP(Tabella24[[#This Row],[INS CARTELLA]],Tabella1[[NUMERO CARTELLA]:[IMPOSTE]],1,0))</f>
        <v>#N/A</v>
      </c>
      <c r="D600" s="1"/>
      <c r="E600" s="15"/>
      <c r="F600" s="16"/>
      <c r="G600" s="14" t="str">
        <f>+IFERROR(+Tabella24[[#This Row],[IMPORTO VERSATO]]/SUMIF(DATI!B:B,Tabella24[[#This Row],[Cartella2]],DATI!M:M)*SUMIF(DATI!B:B,Tabella24[[#This Row],[Cartella2]],DATI!E:E),"")</f>
        <v/>
      </c>
      <c r="H600" s="14" t="str">
        <f>+IFERROR(+Tabella24[[#This Row],[IMPORTO VERSATO]]/SUMIF(DATI!$B:$B,Tabella24[[#This Row],[Cartella2]],DATI!$M:$M)*SUMIF(DATI!$B:$B,Tabella24[[#This Row],[Cartella2]],DATI!$F:$F),"")</f>
        <v/>
      </c>
      <c r="I600" s="19" t="str">
        <f>+IFERROR(+Tabella24[[#This Row],[IMPORTO VERSATO]]/SUMIF(DATI!$B:$B,Tabella24[[#This Row],[Cartella2]],DATI!$M:$M)*SUMIF(DATI!$B:$B,Tabella24[[#This Row],[Cartella2]],DATI!$G:$G),"")</f>
        <v/>
      </c>
      <c r="J600" s="19" t="str">
        <f>+IFERROR(+Tabella24[[#This Row],[IMPORTO VERSATO]]/SUMIF(DATI!$B:$B,Tabella24[[#This Row],[Cartella2]],DATI!$M:$M)*SUMIF(DATI!$B:$B,Tabella24[[#This Row],[Cartella2]],DATI!$H:$H),"")</f>
        <v/>
      </c>
      <c r="K600" s="19" t="str">
        <f>+IFERROR(+Tabella24[[#This Row],[IMPORTO VERSATO]]/SUMIF(DATI!$B:$B,Tabella24[[#This Row],[Cartella2]],DATI!$M:$M)*SUMIF(DATI!$B:$B,Tabella24[[#This Row],[Cartella2]],DATI!$I:$I),"")</f>
        <v/>
      </c>
      <c r="L600" s="19" t="str">
        <f>+IFERROR(+Tabella24[[#This Row],[IMPORTO VERSATO]]/SUMIF(DATI!$B:$B,Tabella24[[#This Row],[Cartella2]],DATI!$M:$M)*SUMIF(DATI!$B:$B,Tabella24[[#This Row],[Cartella2]],DATI!$J:$J),"")</f>
        <v/>
      </c>
      <c r="M600" s="14" t="str">
        <f>+IFERROR(+Tabella24[[#This Row],[IMPORTO VERSATO]]/SUMIF(DATI!$B:$B,Tabella24[[#This Row],[Cartella2]],DATI!$M:$M)*SUMIF(DATI!$B:$B,Tabella24[[#This Row],[Cartella2]],DATI!$L:$L),"")</f>
        <v/>
      </c>
      <c r="N600" s="6" t="str">
        <f>+IF(COUNTIF($C$17:C600,Tabella24[[#This Row],[Cartella2]])=1,"X","")</f>
        <v/>
      </c>
      <c r="O600" s="14" t="str">
        <f>+IFERROR(+Tabella24[[#This Row],[IMPORTO VERSATO]]/SUMIF(DATI!$B:$B,Tabella24[[#This Row],[Cartella2]],DATI!$M:$M)*SUMIF(DATI!$B:$B,Tabella24[[#This Row],[Cartella2]],DATI!$K:$K),"")</f>
        <v/>
      </c>
    </row>
    <row r="601" spans="2:15" x14ac:dyDescent="0.45">
      <c r="B601" s="27"/>
      <c r="C601" s="140" t="e">
        <f>+IF(Tabella24[[#This Row],[INS CARTELLA]]="",C600,+VLOOKUP(Tabella24[[#This Row],[INS CARTELLA]],Tabella1[[NUMERO CARTELLA]:[IMPOSTE]],1,0))</f>
        <v>#N/A</v>
      </c>
      <c r="D601" s="1"/>
      <c r="E601" s="15"/>
      <c r="F601" s="16"/>
      <c r="G601" s="14" t="str">
        <f>+IFERROR(+Tabella24[[#This Row],[IMPORTO VERSATO]]/SUMIF(DATI!B:B,Tabella24[[#This Row],[Cartella2]],DATI!M:M)*SUMIF(DATI!B:B,Tabella24[[#This Row],[Cartella2]],DATI!E:E),"")</f>
        <v/>
      </c>
      <c r="H601" s="14" t="str">
        <f>+IFERROR(+Tabella24[[#This Row],[IMPORTO VERSATO]]/SUMIF(DATI!$B:$B,Tabella24[[#This Row],[Cartella2]],DATI!$M:$M)*SUMIF(DATI!$B:$B,Tabella24[[#This Row],[Cartella2]],DATI!$F:$F),"")</f>
        <v/>
      </c>
      <c r="I601" s="19" t="str">
        <f>+IFERROR(+Tabella24[[#This Row],[IMPORTO VERSATO]]/SUMIF(DATI!$B:$B,Tabella24[[#This Row],[Cartella2]],DATI!$M:$M)*SUMIF(DATI!$B:$B,Tabella24[[#This Row],[Cartella2]],DATI!$G:$G),"")</f>
        <v/>
      </c>
      <c r="J601" s="19" t="str">
        <f>+IFERROR(+Tabella24[[#This Row],[IMPORTO VERSATO]]/SUMIF(DATI!$B:$B,Tabella24[[#This Row],[Cartella2]],DATI!$M:$M)*SUMIF(DATI!$B:$B,Tabella24[[#This Row],[Cartella2]],DATI!$H:$H),"")</f>
        <v/>
      </c>
      <c r="K601" s="19" t="str">
        <f>+IFERROR(+Tabella24[[#This Row],[IMPORTO VERSATO]]/SUMIF(DATI!$B:$B,Tabella24[[#This Row],[Cartella2]],DATI!$M:$M)*SUMIF(DATI!$B:$B,Tabella24[[#This Row],[Cartella2]],DATI!$I:$I),"")</f>
        <v/>
      </c>
      <c r="L601" s="19" t="str">
        <f>+IFERROR(+Tabella24[[#This Row],[IMPORTO VERSATO]]/SUMIF(DATI!$B:$B,Tabella24[[#This Row],[Cartella2]],DATI!$M:$M)*SUMIF(DATI!$B:$B,Tabella24[[#This Row],[Cartella2]],DATI!$J:$J),"")</f>
        <v/>
      </c>
      <c r="M601" s="14" t="str">
        <f>+IFERROR(+Tabella24[[#This Row],[IMPORTO VERSATO]]/SUMIF(DATI!$B:$B,Tabella24[[#This Row],[Cartella2]],DATI!$M:$M)*SUMIF(DATI!$B:$B,Tabella24[[#This Row],[Cartella2]],DATI!$L:$L),"")</f>
        <v/>
      </c>
      <c r="N601" s="6" t="str">
        <f>+IF(COUNTIF($C$17:C601,Tabella24[[#This Row],[Cartella2]])=1,"X","")</f>
        <v/>
      </c>
      <c r="O601" s="14" t="str">
        <f>+IFERROR(+Tabella24[[#This Row],[IMPORTO VERSATO]]/SUMIF(DATI!$B:$B,Tabella24[[#This Row],[Cartella2]],DATI!$M:$M)*SUMIF(DATI!$B:$B,Tabella24[[#This Row],[Cartella2]],DATI!$K:$K),"")</f>
        <v/>
      </c>
    </row>
    <row r="602" spans="2:15" x14ac:dyDescent="0.45">
      <c r="B602" s="27"/>
      <c r="C602" s="140" t="e">
        <f>+IF(Tabella24[[#This Row],[INS CARTELLA]]="",C601,+VLOOKUP(Tabella24[[#This Row],[INS CARTELLA]],Tabella1[[NUMERO CARTELLA]:[IMPOSTE]],1,0))</f>
        <v>#N/A</v>
      </c>
      <c r="D602" s="1"/>
      <c r="E602" s="15"/>
      <c r="F602" s="16"/>
      <c r="G602" s="14" t="str">
        <f>+IFERROR(+Tabella24[[#This Row],[IMPORTO VERSATO]]/SUMIF(DATI!B:B,Tabella24[[#This Row],[Cartella2]],DATI!M:M)*SUMIF(DATI!B:B,Tabella24[[#This Row],[Cartella2]],DATI!E:E),"")</f>
        <v/>
      </c>
      <c r="H602" s="14" t="str">
        <f>+IFERROR(+Tabella24[[#This Row],[IMPORTO VERSATO]]/SUMIF(DATI!$B:$B,Tabella24[[#This Row],[Cartella2]],DATI!$M:$M)*SUMIF(DATI!$B:$B,Tabella24[[#This Row],[Cartella2]],DATI!$F:$F),"")</f>
        <v/>
      </c>
      <c r="I602" s="19" t="str">
        <f>+IFERROR(+Tabella24[[#This Row],[IMPORTO VERSATO]]/SUMIF(DATI!$B:$B,Tabella24[[#This Row],[Cartella2]],DATI!$M:$M)*SUMIF(DATI!$B:$B,Tabella24[[#This Row],[Cartella2]],DATI!$G:$G),"")</f>
        <v/>
      </c>
      <c r="J602" s="19" t="str">
        <f>+IFERROR(+Tabella24[[#This Row],[IMPORTO VERSATO]]/SUMIF(DATI!$B:$B,Tabella24[[#This Row],[Cartella2]],DATI!$M:$M)*SUMIF(DATI!$B:$B,Tabella24[[#This Row],[Cartella2]],DATI!$H:$H),"")</f>
        <v/>
      </c>
      <c r="K602" s="19" t="str">
        <f>+IFERROR(+Tabella24[[#This Row],[IMPORTO VERSATO]]/SUMIF(DATI!$B:$B,Tabella24[[#This Row],[Cartella2]],DATI!$M:$M)*SUMIF(DATI!$B:$B,Tabella24[[#This Row],[Cartella2]],DATI!$I:$I),"")</f>
        <v/>
      </c>
      <c r="L602" s="19" t="str">
        <f>+IFERROR(+Tabella24[[#This Row],[IMPORTO VERSATO]]/SUMIF(DATI!$B:$B,Tabella24[[#This Row],[Cartella2]],DATI!$M:$M)*SUMIF(DATI!$B:$B,Tabella24[[#This Row],[Cartella2]],DATI!$J:$J),"")</f>
        <v/>
      </c>
      <c r="M602" s="14" t="str">
        <f>+IFERROR(+Tabella24[[#This Row],[IMPORTO VERSATO]]/SUMIF(DATI!$B:$B,Tabella24[[#This Row],[Cartella2]],DATI!$M:$M)*SUMIF(DATI!$B:$B,Tabella24[[#This Row],[Cartella2]],DATI!$L:$L),"")</f>
        <v/>
      </c>
      <c r="N602" s="6" t="str">
        <f>+IF(COUNTIF($C$17:C602,Tabella24[[#This Row],[Cartella2]])=1,"X","")</f>
        <v/>
      </c>
      <c r="O602" s="14" t="str">
        <f>+IFERROR(+Tabella24[[#This Row],[IMPORTO VERSATO]]/SUMIF(DATI!$B:$B,Tabella24[[#This Row],[Cartella2]],DATI!$M:$M)*SUMIF(DATI!$B:$B,Tabella24[[#This Row],[Cartella2]],DATI!$K:$K),"")</f>
        <v/>
      </c>
    </row>
    <row r="603" spans="2:15" x14ac:dyDescent="0.45">
      <c r="B603" s="27"/>
      <c r="C603" s="140" t="e">
        <f>+IF(Tabella24[[#This Row],[INS CARTELLA]]="",C602,+VLOOKUP(Tabella24[[#This Row],[INS CARTELLA]],Tabella1[[NUMERO CARTELLA]:[IMPOSTE]],1,0))</f>
        <v>#N/A</v>
      </c>
      <c r="D603" s="1"/>
      <c r="E603" s="15"/>
      <c r="F603" s="16"/>
      <c r="G603" s="14" t="str">
        <f>+IFERROR(+Tabella24[[#This Row],[IMPORTO VERSATO]]/SUMIF(DATI!B:B,Tabella24[[#This Row],[Cartella2]],DATI!M:M)*SUMIF(DATI!B:B,Tabella24[[#This Row],[Cartella2]],DATI!E:E),"")</f>
        <v/>
      </c>
      <c r="H603" s="14" t="str">
        <f>+IFERROR(+Tabella24[[#This Row],[IMPORTO VERSATO]]/SUMIF(DATI!$B:$B,Tabella24[[#This Row],[Cartella2]],DATI!$M:$M)*SUMIF(DATI!$B:$B,Tabella24[[#This Row],[Cartella2]],DATI!$F:$F),"")</f>
        <v/>
      </c>
      <c r="I603" s="19" t="str">
        <f>+IFERROR(+Tabella24[[#This Row],[IMPORTO VERSATO]]/SUMIF(DATI!$B:$B,Tabella24[[#This Row],[Cartella2]],DATI!$M:$M)*SUMIF(DATI!$B:$B,Tabella24[[#This Row],[Cartella2]],DATI!$G:$G),"")</f>
        <v/>
      </c>
      <c r="J603" s="19" t="str">
        <f>+IFERROR(+Tabella24[[#This Row],[IMPORTO VERSATO]]/SUMIF(DATI!$B:$B,Tabella24[[#This Row],[Cartella2]],DATI!$M:$M)*SUMIF(DATI!$B:$B,Tabella24[[#This Row],[Cartella2]],DATI!$H:$H),"")</f>
        <v/>
      </c>
      <c r="K603" s="19" t="str">
        <f>+IFERROR(+Tabella24[[#This Row],[IMPORTO VERSATO]]/SUMIF(DATI!$B:$B,Tabella24[[#This Row],[Cartella2]],DATI!$M:$M)*SUMIF(DATI!$B:$B,Tabella24[[#This Row],[Cartella2]],DATI!$I:$I),"")</f>
        <v/>
      </c>
      <c r="L603" s="19" t="str">
        <f>+IFERROR(+Tabella24[[#This Row],[IMPORTO VERSATO]]/SUMIF(DATI!$B:$B,Tabella24[[#This Row],[Cartella2]],DATI!$M:$M)*SUMIF(DATI!$B:$B,Tabella24[[#This Row],[Cartella2]],DATI!$J:$J),"")</f>
        <v/>
      </c>
      <c r="M603" s="14" t="str">
        <f>+IFERROR(+Tabella24[[#This Row],[IMPORTO VERSATO]]/SUMIF(DATI!$B:$B,Tabella24[[#This Row],[Cartella2]],DATI!$M:$M)*SUMIF(DATI!$B:$B,Tabella24[[#This Row],[Cartella2]],DATI!$L:$L),"")</f>
        <v/>
      </c>
      <c r="N603" s="6" t="str">
        <f>+IF(COUNTIF($C$17:C603,Tabella24[[#This Row],[Cartella2]])=1,"X","")</f>
        <v/>
      </c>
      <c r="O603" s="14" t="str">
        <f>+IFERROR(+Tabella24[[#This Row],[IMPORTO VERSATO]]/SUMIF(DATI!$B:$B,Tabella24[[#This Row],[Cartella2]],DATI!$M:$M)*SUMIF(DATI!$B:$B,Tabella24[[#This Row],[Cartella2]],DATI!$K:$K),"")</f>
        <v/>
      </c>
    </row>
    <row r="604" spans="2:15" x14ac:dyDescent="0.45">
      <c r="B604" s="27"/>
      <c r="C604" s="140" t="e">
        <f>+IF(Tabella24[[#This Row],[INS CARTELLA]]="",C603,+VLOOKUP(Tabella24[[#This Row],[INS CARTELLA]],Tabella1[[NUMERO CARTELLA]:[IMPOSTE]],1,0))</f>
        <v>#N/A</v>
      </c>
      <c r="D604" s="1"/>
      <c r="E604" s="15"/>
      <c r="F604" s="16"/>
      <c r="G604" s="14" t="str">
        <f>+IFERROR(+Tabella24[[#This Row],[IMPORTO VERSATO]]/SUMIF(DATI!B:B,Tabella24[[#This Row],[Cartella2]],DATI!M:M)*SUMIF(DATI!B:B,Tabella24[[#This Row],[Cartella2]],DATI!E:E),"")</f>
        <v/>
      </c>
      <c r="H604" s="14" t="str">
        <f>+IFERROR(+Tabella24[[#This Row],[IMPORTO VERSATO]]/SUMIF(DATI!$B:$B,Tabella24[[#This Row],[Cartella2]],DATI!$M:$M)*SUMIF(DATI!$B:$B,Tabella24[[#This Row],[Cartella2]],DATI!$F:$F),"")</f>
        <v/>
      </c>
      <c r="I604" s="19" t="str">
        <f>+IFERROR(+Tabella24[[#This Row],[IMPORTO VERSATO]]/SUMIF(DATI!$B:$B,Tabella24[[#This Row],[Cartella2]],DATI!$M:$M)*SUMIF(DATI!$B:$B,Tabella24[[#This Row],[Cartella2]],DATI!$G:$G),"")</f>
        <v/>
      </c>
      <c r="J604" s="19" t="str">
        <f>+IFERROR(+Tabella24[[#This Row],[IMPORTO VERSATO]]/SUMIF(DATI!$B:$B,Tabella24[[#This Row],[Cartella2]],DATI!$M:$M)*SUMIF(DATI!$B:$B,Tabella24[[#This Row],[Cartella2]],DATI!$H:$H),"")</f>
        <v/>
      </c>
      <c r="K604" s="19" t="str">
        <f>+IFERROR(+Tabella24[[#This Row],[IMPORTO VERSATO]]/SUMIF(DATI!$B:$B,Tabella24[[#This Row],[Cartella2]],DATI!$M:$M)*SUMIF(DATI!$B:$B,Tabella24[[#This Row],[Cartella2]],DATI!$I:$I),"")</f>
        <v/>
      </c>
      <c r="L604" s="19" t="str">
        <f>+IFERROR(+Tabella24[[#This Row],[IMPORTO VERSATO]]/SUMIF(DATI!$B:$B,Tabella24[[#This Row],[Cartella2]],DATI!$M:$M)*SUMIF(DATI!$B:$B,Tabella24[[#This Row],[Cartella2]],DATI!$J:$J),"")</f>
        <v/>
      </c>
      <c r="M604" s="14" t="str">
        <f>+IFERROR(+Tabella24[[#This Row],[IMPORTO VERSATO]]/SUMIF(DATI!$B:$B,Tabella24[[#This Row],[Cartella2]],DATI!$M:$M)*SUMIF(DATI!$B:$B,Tabella24[[#This Row],[Cartella2]],DATI!$L:$L),"")</f>
        <v/>
      </c>
      <c r="N604" s="6" t="str">
        <f>+IF(COUNTIF($C$17:C604,Tabella24[[#This Row],[Cartella2]])=1,"X","")</f>
        <v/>
      </c>
      <c r="O604" s="14" t="str">
        <f>+IFERROR(+Tabella24[[#This Row],[IMPORTO VERSATO]]/SUMIF(DATI!$B:$B,Tabella24[[#This Row],[Cartella2]],DATI!$M:$M)*SUMIF(DATI!$B:$B,Tabella24[[#This Row],[Cartella2]],DATI!$K:$K),"")</f>
        <v/>
      </c>
    </row>
    <row r="605" spans="2:15" x14ac:dyDescent="0.45">
      <c r="B605" s="27"/>
      <c r="C605" s="140" t="e">
        <f>+IF(Tabella24[[#This Row],[INS CARTELLA]]="",C604,+VLOOKUP(Tabella24[[#This Row],[INS CARTELLA]],Tabella1[[NUMERO CARTELLA]:[IMPOSTE]],1,0))</f>
        <v>#N/A</v>
      </c>
      <c r="D605" s="1"/>
      <c r="E605" s="15"/>
      <c r="F605" s="16"/>
      <c r="G605" s="14" t="str">
        <f>+IFERROR(+Tabella24[[#This Row],[IMPORTO VERSATO]]/SUMIF(DATI!B:B,Tabella24[[#This Row],[Cartella2]],DATI!M:M)*SUMIF(DATI!B:B,Tabella24[[#This Row],[Cartella2]],DATI!E:E),"")</f>
        <v/>
      </c>
      <c r="H605" s="14" t="str">
        <f>+IFERROR(+Tabella24[[#This Row],[IMPORTO VERSATO]]/SUMIF(DATI!$B:$B,Tabella24[[#This Row],[Cartella2]],DATI!$M:$M)*SUMIF(DATI!$B:$B,Tabella24[[#This Row],[Cartella2]],DATI!$F:$F),"")</f>
        <v/>
      </c>
      <c r="I605" s="19" t="str">
        <f>+IFERROR(+Tabella24[[#This Row],[IMPORTO VERSATO]]/SUMIF(DATI!$B:$B,Tabella24[[#This Row],[Cartella2]],DATI!$M:$M)*SUMIF(DATI!$B:$B,Tabella24[[#This Row],[Cartella2]],DATI!$G:$G),"")</f>
        <v/>
      </c>
      <c r="J605" s="19" t="str">
        <f>+IFERROR(+Tabella24[[#This Row],[IMPORTO VERSATO]]/SUMIF(DATI!$B:$B,Tabella24[[#This Row],[Cartella2]],DATI!$M:$M)*SUMIF(DATI!$B:$B,Tabella24[[#This Row],[Cartella2]],DATI!$H:$H),"")</f>
        <v/>
      </c>
      <c r="K605" s="19" t="str">
        <f>+IFERROR(+Tabella24[[#This Row],[IMPORTO VERSATO]]/SUMIF(DATI!$B:$B,Tabella24[[#This Row],[Cartella2]],DATI!$M:$M)*SUMIF(DATI!$B:$B,Tabella24[[#This Row],[Cartella2]],DATI!$I:$I),"")</f>
        <v/>
      </c>
      <c r="L605" s="19" t="str">
        <f>+IFERROR(+Tabella24[[#This Row],[IMPORTO VERSATO]]/SUMIF(DATI!$B:$B,Tabella24[[#This Row],[Cartella2]],DATI!$M:$M)*SUMIF(DATI!$B:$B,Tabella24[[#This Row],[Cartella2]],DATI!$J:$J),"")</f>
        <v/>
      </c>
      <c r="M605" s="14" t="str">
        <f>+IFERROR(+Tabella24[[#This Row],[IMPORTO VERSATO]]/SUMIF(DATI!$B:$B,Tabella24[[#This Row],[Cartella2]],DATI!$M:$M)*SUMIF(DATI!$B:$B,Tabella24[[#This Row],[Cartella2]],DATI!$L:$L),"")</f>
        <v/>
      </c>
      <c r="N605" s="6" t="str">
        <f>+IF(COUNTIF($C$17:C605,Tabella24[[#This Row],[Cartella2]])=1,"X","")</f>
        <v/>
      </c>
      <c r="O605" s="14" t="str">
        <f>+IFERROR(+Tabella24[[#This Row],[IMPORTO VERSATO]]/SUMIF(DATI!$B:$B,Tabella24[[#This Row],[Cartella2]],DATI!$M:$M)*SUMIF(DATI!$B:$B,Tabella24[[#This Row],[Cartella2]],DATI!$K:$K),"")</f>
        <v/>
      </c>
    </row>
    <row r="606" spans="2:15" x14ac:dyDescent="0.45">
      <c r="B606" s="27"/>
      <c r="C606" s="140" t="e">
        <f>+IF(Tabella24[[#This Row],[INS CARTELLA]]="",C605,+VLOOKUP(Tabella24[[#This Row],[INS CARTELLA]],Tabella1[[NUMERO CARTELLA]:[IMPOSTE]],1,0))</f>
        <v>#N/A</v>
      </c>
      <c r="D606" s="1"/>
      <c r="E606" s="15"/>
      <c r="F606" s="16"/>
      <c r="G606" s="14" t="str">
        <f>+IFERROR(+Tabella24[[#This Row],[IMPORTO VERSATO]]/SUMIF(DATI!B:B,Tabella24[[#This Row],[Cartella2]],DATI!M:M)*SUMIF(DATI!B:B,Tabella24[[#This Row],[Cartella2]],DATI!E:E),"")</f>
        <v/>
      </c>
      <c r="H606" s="14" t="str">
        <f>+IFERROR(+Tabella24[[#This Row],[IMPORTO VERSATO]]/SUMIF(DATI!$B:$B,Tabella24[[#This Row],[Cartella2]],DATI!$M:$M)*SUMIF(DATI!$B:$B,Tabella24[[#This Row],[Cartella2]],DATI!$F:$F),"")</f>
        <v/>
      </c>
      <c r="I606" s="19" t="str">
        <f>+IFERROR(+Tabella24[[#This Row],[IMPORTO VERSATO]]/SUMIF(DATI!$B:$B,Tabella24[[#This Row],[Cartella2]],DATI!$M:$M)*SUMIF(DATI!$B:$B,Tabella24[[#This Row],[Cartella2]],DATI!$G:$G),"")</f>
        <v/>
      </c>
      <c r="J606" s="19" t="str">
        <f>+IFERROR(+Tabella24[[#This Row],[IMPORTO VERSATO]]/SUMIF(DATI!$B:$B,Tabella24[[#This Row],[Cartella2]],DATI!$M:$M)*SUMIF(DATI!$B:$B,Tabella24[[#This Row],[Cartella2]],DATI!$H:$H),"")</f>
        <v/>
      </c>
      <c r="K606" s="19" t="str">
        <f>+IFERROR(+Tabella24[[#This Row],[IMPORTO VERSATO]]/SUMIF(DATI!$B:$B,Tabella24[[#This Row],[Cartella2]],DATI!$M:$M)*SUMIF(DATI!$B:$B,Tabella24[[#This Row],[Cartella2]],DATI!$I:$I),"")</f>
        <v/>
      </c>
      <c r="L606" s="19" t="str">
        <f>+IFERROR(+Tabella24[[#This Row],[IMPORTO VERSATO]]/SUMIF(DATI!$B:$B,Tabella24[[#This Row],[Cartella2]],DATI!$M:$M)*SUMIF(DATI!$B:$B,Tabella24[[#This Row],[Cartella2]],DATI!$J:$J),"")</f>
        <v/>
      </c>
      <c r="M606" s="14" t="str">
        <f>+IFERROR(+Tabella24[[#This Row],[IMPORTO VERSATO]]/SUMIF(DATI!$B:$B,Tabella24[[#This Row],[Cartella2]],DATI!$M:$M)*SUMIF(DATI!$B:$B,Tabella24[[#This Row],[Cartella2]],DATI!$L:$L),"")</f>
        <v/>
      </c>
      <c r="N606" s="6" t="str">
        <f>+IF(COUNTIF($C$17:C606,Tabella24[[#This Row],[Cartella2]])=1,"X","")</f>
        <v/>
      </c>
      <c r="O606" s="14" t="str">
        <f>+IFERROR(+Tabella24[[#This Row],[IMPORTO VERSATO]]/SUMIF(DATI!$B:$B,Tabella24[[#This Row],[Cartella2]],DATI!$M:$M)*SUMIF(DATI!$B:$B,Tabella24[[#This Row],[Cartella2]],DATI!$K:$K),"")</f>
        <v/>
      </c>
    </row>
    <row r="607" spans="2:15" x14ac:dyDescent="0.45">
      <c r="B607" s="27"/>
      <c r="C607" s="140" t="e">
        <f>+IF(Tabella24[[#This Row],[INS CARTELLA]]="",C606,+VLOOKUP(Tabella24[[#This Row],[INS CARTELLA]],Tabella1[[NUMERO CARTELLA]:[IMPOSTE]],1,0))</f>
        <v>#N/A</v>
      </c>
      <c r="D607" s="1"/>
      <c r="E607" s="15"/>
      <c r="F607" s="16"/>
      <c r="G607" s="14" t="str">
        <f>+IFERROR(+Tabella24[[#This Row],[IMPORTO VERSATO]]/SUMIF(DATI!B:B,Tabella24[[#This Row],[Cartella2]],DATI!M:M)*SUMIF(DATI!B:B,Tabella24[[#This Row],[Cartella2]],DATI!E:E),"")</f>
        <v/>
      </c>
      <c r="H607" s="14" t="str">
        <f>+IFERROR(+Tabella24[[#This Row],[IMPORTO VERSATO]]/SUMIF(DATI!$B:$B,Tabella24[[#This Row],[Cartella2]],DATI!$M:$M)*SUMIF(DATI!$B:$B,Tabella24[[#This Row],[Cartella2]],DATI!$F:$F),"")</f>
        <v/>
      </c>
      <c r="I607" s="19" t="str">
        <f>+IFERROR(+Tabella24[[#This Row],[IMPORTO VERSATO]]/SUMIF(DATI!$B:$B,Tabella24[[#This Row],[Cartella2]],DATI!$M:$M)*SUMIF(DATI!$B:$B,Tabella24[[#This Row],[Cartella2]],DATI!$G:$G),"")</f>
        <v/>
      </c>
      <c r="J607" s="19" t="str">
        <f>+IFERROR(+Tabella24[[#This Row],[IMPORTO VERSATO]]/SUMIF(DATI!$B:$B,Tabella24[[#This Row],[Cartella2]],DATI!$M:$M)*SUMIF(DATI!$B:$B,Tabella24[[#This Row],[Cartella2]],DATI!$H:$H),"")</f>
        <v/>
      </c>
      <c r="K607" s="19" t="str">
        <f>+IFERROR(+Tabella24[[#This Row],[IMPORTO VERSATO]]/SUMIF(DATI!$B:$B,Tabella24[[#This Row],[Cartella2]],DATI!$M:$M)*SUMIF(DATI!$B:$B,Tabella24[[#This Row],[Cartella2]],DATI!$I:$I),"")</f>
        <v/>
      </c>
      <c r="L607" s="19" t="str">
        <f>+IFERROR(+Tabella24[[#This Row],[IMPORTO VERSATO]]/SUMIF(DATI!$B:$B,Tabella24[[#This Row],[Cartella2]],DATI!$M:$M)*SUMIF(DATI!$B:$B,Tabella24[[#This Row],[Cartella2]],DATI!$J:$J),"")</f>
        <v/>
      </c>
      <c r="M607" s="14" t="str">
        <f>+IFERROR(+Tabella24[[#This Row],[IMPORTO VERSATO]]/SUMIF(DATI!$B:$B,Tabella24[[#This Row],[Cartella2]],DATI!$M:$M)*SUMIF(DATI!$B:$B,Tabella24[[#This Row],[Cartella2]],DATI!$L:$L),"")</f>
        <v/>
      </c>
      <c r="N607" s="6" t="str">
        <f>+IF(COUNTIF($C$17:C607,Tabella24[[#This Row],[Cartella2]])=1,"X","")</f>
        <v/>
      </c>
      <c r="O607" s="14" t="str">
        <f>+IFERROR(+Tabella24[[#This Row],[IMPORTO VERSATO]]/SUMIF(DATI!$B:$B,Tabella24[[#This Row],[Cartella2]],DATI!$M:$M)*SUMIF(DATI!$B:$B,Tabella24[[#This Row],[Cartella2]],DATI!$K:$K),"")</f>
        <v/>
      </c>
    </row>
    <row r="608" spans="2:15" x14ac:dyDescent="0.45">
      <c r="B608" s="27"/>
      <c r="C608" s="140" t="e">
        <f>+IF(Tabella24[[#This Row],[INS CARTELLA]]="",C607,+VLOOKUP(Tabella24[[#This Row],[INS CARTELLA]],Tabella1[[NUMERO CARTELLA]:[IMPOSTE]],1,0))</f>
        <v>#N/A</v>
      </c>
      <c r="D608" s="1"/>
      <c r="E608" s="15"/>
      <c r="F608" s="16"/>
      <c r="G608" s="14" t="str">
        <f>+IFERROR(+Tabella24[[#This Row],[IMPORTO VERSATO]]/SUMIF(DATI!B:B,Tabella24[[#This Row],[Cartella2]],DATI!M:M)*SUMIF(DATI!B:B,Tabella24[[#This Row],[Cartella2]],DATI!E:E),"")</f>
        <v/>
      </c>
      <c r="H608" s="14" t="str">
        <f>+IFERROR(+Tabella24[[#This Row],[IMPORTO VERSATO]]/SUMIF(DATI!$B:$B,Tabella24[[#This Row],[Cartella2]],DATI!$M:$M)*SUMIF(DATI!$B:$B,Tabella24[[#This Row],[Cartella2]],DATI!$F:$F),"")</f>
        <v/>
      </c>
      <c r="I608" s="19" t="str">
        <f>+IFERROR(+Tabella24[[#This Row],[IMPORTO VERSATO]]/SUMIF(DATI!$B:$B,Tabella24[[#This Row],[Cartella2]],DATI!$M:$M)*SUMIF(DATI!$B:$B,Tabella24[[#This Row],[Cartella2]],DATI!$G:$G),"")</f>
        <v/>
      </c>
      <c r="J608" s="19" t="str">
        <f>+IFERROR(+Tabella24[[#This Row],[IMPORTO VERSATO]]/SUMIF(DATI!$B:$B,Tabella24[[#This Row],[Cartella2]],DATI!$M:$M)*SUMIF(DATI!$B:$B,Tabella24[[#This Row],[Cartella2]],DATI!$H:$H),"")</f>
        <v/>
      </c>
      <c r="K608" s="19" t="str">
        <f>+IFERROR(+Tabella24[[#This Row],[IMPORTO VERSATO]]/SUMIF(DATI!$B:$B,Tabella24[[#This Row],[Cartella2]],DATI!$M:$M)*SUMIF(DATI!$B:$B,Tabella24[[#This Row],[Cartella2]],DATI!$I:$I),"")</f>
        <v/>
      </c>
      <c r="L608" s="19" t="str">
        <f>+IFERROR(+Tabella24[[#This Row],[IMPORTO VERSATO]]/SUMIF(DATI!$B:$B,Tabella24[[#This Row],[Cartella2]],DATI!$M:$M)*SUMIF(DATI!$B:$B,Tabella24[[#This Row],[Cartella2]],DATI!$J:$J),"")</f>
        <v/>
      </c>
      <c r="M608" s="14" t="str">
        <f>+IFERROR(+Tabella24[[#This Row],[IMPORTO VERSATO]]/SUMIF(DATI!$B:$B,Tabella24[[#This Row],[Cartella2]],DATI!$M:$M)*SUMIF(DATI!$B:$B,Tabella24[[#This Row],[Cartella2]],DATI!$L:$L),"")</f>
        <v/>
      </c>
      <c r="N608" s="6" t="str">
        <f>+IF(COUNTIF($C$17:C608,Tabella24[[#This Row],[Cartella2]])=1,"X","")</f>
        <v/>
      </c>
      <c r="O608" s="14" t="str">
        <f>+IFERROR(+Tabella24[[#This Row],[IMPORTO VERSATO]]/SUMIF(DATI!$B:$B,Tabella24[[#This Row],[Cartella2]],DATI!$M:$M)*SUMIF(DATI!$B:$B,Tabella24[[#This Row],[Cartella2]],DATI!$K:$K),"")</f>
        <v/>
      </c>
    </row>
    <row r="609" spans="2:15" x14ac:dyDescent="0.45">
      <c r="B609" s="27"/>
      <c r="C609" s="140" t="e">
        <f>+IF(Tabella24[[#This Row],[INS CARTELLA]]="",C608,+VLOOKUP(Tabella24[[#This Row],[INS CARTELLA]],Tabella1[[NUMERO CARTELLA]:[IMPOSTE]],1,0))</f>
        <v>#N/A</v>
      </c>
      <c r="D609" s="1"/>
      <c r="E609" s="15"/>
      <c r="F609" s="16"/>
      <c r="G609" s="14" t="str">
        <f>+IFERROR(+Tabella24[[#This Row],[IMPORTO VERSATO]]/SUMIF(DATI!B:B,Tabella24[[#This Row],[Cartella2]],DATI!M:M)*SUMIF(DATI!B:B,Tabella24[[#This Row],[Cartella2]],DATI!E:E),"")</f>
        <v/>
      </c>
      <c r="H609" s="14" t="str">
        <f>+IFERROR(+Tabella24[[#This Row],[IMPORTO VERSATO]]/SUMIF(DATI!$B:$B,Tabella24[[#This Row],[Cartella2]],DATI!$M:$M)*SUMIF(DATI!$B:$B,Tabella24[[#This Row],[Cartella2]],DATI!$F:$F),"")</f>
        <v/>
      </c>
      <c r="I609" s="19" t="str">
        <f>+IFERROR(+Tabella24[[#This Row],[IMPORTO VERSATO]]/SUMIF(DATI!$B:$B,Tabella24[[#This Row],[Cartella2]],DATI!$M:$M)*SUMIF(DATI!$B:$B,Tabella24[[#This Row],[Cartella2]],DATI!$G:$G),"")</f>
        <v/>
      </c>
      <c r="J609" s="19" t="str">
        <f>+IFERROR(+Tabella24[[#This Row],[IMPORTO VERSATO]]/SUMIF(DATI!$B:$B,Tabella24[[#This Row],[Cartella2]],DATI!$M:$M)*SUMIF(DATI!$B:$B,Tabella24[[#This Row],[Cartella2]],DATI!$H:$H),"")</f>
        <v/>
      </c>
      <c r="K609" s="19" t="str">
        <f>+IFERROR(+Tabella24[[#This Row],[IMPORTO VERSATO]]/SUMIF(DATI!$B:$B,Tabella24[[#This Row],[Cartella2]],DATI!$M:$M)*SUMIF(DATI!$B:$B,Tabella24[[#This Row],[Cartella2]],DATI!$I:$I),"")</f>
        <v/>
      </c>
      <c r="L609" s="19" t="str">
        <f>+IFERROR(+Tabella24[[#This Row],[IMPORTO VERSATO]]/SUMIF(DATI!$B:$B,Tabella24[[#This Row],[Cartella2]],DATI!$M:$M)*SUMIF(DATI!$B:$B,Tabella24[[#This Row],[Cartella2]],DATI!$J:$J),"")</f>
        <v/>
      </c>
      <c r="M609" s="14" t="str">
        <f>+IFERROR(+Tabella24[[#This Row],[IMPORTO VERSATO]]/SUMIF(DATI!$B:$B,Tabella24[[#This Row],[Cartella2]],DATI!$M:$M)*SUMIF(DATI!$B:$B,Tabella24[[#This Row],[Cartella2]],DATI!$L:$L),"")</f>
        <v/>
      </c>
      <c r="N609" s="6" t="str">
        <f>+IF(COUNTIF($C$17:C609,Tabella24[[#This Row],[Cartella2]])=1,"X","")</f>
        <v/>
      </c>
      <c r="O609" s="14" t="str">
        <f>+IFERROR(+Tabella24[[#This Row],[IMPORTO VERSATO]]/SUMIF(DATI!$B:$B,Tabella24[[#This Row],[Cartella2]],DATI!$M:$M)*SUMIF(DATI!$B:$B,Tabella24[[#This Row],[Cartella2]],DATI!$K:$K),"")</f>
        <v/>
      </c>
    </row>
    <row r="610" spans="2:15" x14ac:dyDescent="0.45">
      <c r="B610" s="27"/>
      <c r="C610" s="140" t="e">
        <f>+IF(Tabella24[[#This Row],[INS CARTELLA]]="",C609,+VLOOKUP(Tabella24[[#This Row],[INS CARTELLA]],Tabella1[[NUMERO CARTELLA]:[IMPOSTE]],1,0))</f>
        <v>#N/A</v>
      </c>
      <c r="D610" s="1"/>
      <c r="E610" s="15"/>
      <c r="F610" s="16"/>
      <c r="G610" s="14" t="str">
        <f>+IFERROR(+Tabella24[[#This Row],[IMPORTO VERSATO]]/SUMIF(DATI!B:B,Tabella24[[#This Row],[Cartella2]],DATI!M:M)*SUMIF(DATI!B:B,Tabella24[[#This Row],[Cartella2]],DATI!E:E),"")</f>
        <v/>
      </c>
      <c r="H610" s="14" t="str">
        <f>+IFERROR(+Tabella24[[#This Row],[IMPORTO VERSATO]]/SUMIF(DATI!$B:$B,Tabella24[[#This Row],[Cartella2]],DATI!$M:$M)*SUMIF(DATI!$B:$B,Tabella24[[#This Row],[Cartella2]],DATI!$F:$F),"")</f>
        <v/>
      </c>
      <c r="I610" s="19" t="str">
        <f>+IFERROR(+Tabella24[[#This Row],[IMPORTO VERSATO]]/SUMIF(DATI!$B:$B,Tabella24[[#This Row],[Cartella2]],DATI!$M:$M)*SUMIF(DATI!$B:$B,Tabella24[[#This Row],[Cartella2]],DATI!$G:$G),"")</f>
        <v/>
      </c>
      <c r="J610" s="19" t="str">
        <f>+IFERROR(+Tabella24[[#This Row],[IMPORTO VERSATO]]/SUMIF(DATI!$B:$B,Tabella24[[#This Row],[Cartella2]],DATI!$M:$M)*SUMIF(DATI!$B:$B,Tabella24[[#This Row],[Cartella2]],DATI!$H:$H),"")</f>
        <v/>
      </c>
      <c r="K610" s="19" t="str">
        <f>+IFERROR(+Tabella24[[#This Row],[IMPORTO VERSATO]]/SUMIF(DATI!$B:$B,Tabella24[[#This Row],[Cartella2]],DATI!$M:$M)*SUMIF(DATI!$B:$B,Tabella24[[#This Row],[Cartella2]],DATI!$I:$I),"")</f>
        <v/>
      </c>
      <c r="L610" s="19" t="str">
        <f>+IFERROR(+Tabella24[[#This Row],[IMPORTO VERSATO]]/SUMIF(DATI!$B:$B,Tabella24[[#This Row],[Cartella2]],DATI!$M:$M)*SUMIF(DATI!$B:$B,Tabella24[[#This Row],[Cartella2]],DATI!$J:$J),"")</f>
        <v/>
      </c>
      <c r="M610" s="14" t="str">
        <f>+IFERROR(+Tabella24[[#This Row],[IMPORTO VERSATO]]/SUMIF(DATI!$B:$B,Tabella24[[#This Row],[Cartella2]],DATI!$M:$M)*SUMIF(DATI!$B:$B,Tabella24[[#This Row],[Cartella2]],DATI!$L:$L),"")</f>
        <v/>
      </c>
      <c r="N610" s="6" t="str">
        <f>+IF(COUNTIF($C$17:C610,Tabella24[[#This Row],[Cartella2]])=1,"X","")</f>
        <v/>
      </c>
      <c r="O610" s="14" t="str">
        <f>+IFERROR(+Tabella24[[#This Row],[IMPORTO VERSATO]]/SUMIF(DATI!$B:$B,Tabella24[[#This Row],[Cartella2]],DATI!$M:$M)*SUMIF(DATI!$B:$B,Tabella24[[#This Row],[Cartella2]],DATI!$K:$K),"")</f>
        <v/>
      </c>
    </row>
    <row r="611" spans="2:15" x14ac:dyDescent="0.45">
      <c r="B611" s="27"/>
      <c r="C611" s="140" t="e">
        <f>+IF(Tabella24[[#This Row],[INS CARTELLA]]="",C610,+VLOOKUP(Tabella24[[#This Row],[INS CARTELLA]],Tabella1[[NUMERO CARTELLA]:[IMPOSTE]],1,0))</f>
        <v>#N/A</v>
      </c>
      <c r="D611" s="1"/>
      <c r="E611" s="15"/>
      <c r="F611" s="16"/>
      <c r="G611" s="14" t="str">
        <f>+IFERROR(+Tabella24[[#This Row],[IMPORTO VERSATO]]/SUMIF(DATI!B:B,Tabella24[[#This Row],[Cartella2]],DATI!M:M)*SUMIF(DATI!B:B,Tabella24[[#This Row],[Cartella2]],DATI!E:E),"")</f>
        <v/>
      </c>
      <c r="H611" s="14" t="str">
        <f>+IFERROR(+Tabella24[[#This Row],[IMPORTO VERSATO]]/SUMIF(DATI!$B:$B,Tabella24[[#This Row],[Cartella2]],DATI!$M:$M)*SUMIF(DATI!$B:$B,Tabella24[[#This Row],[Cartella2]],DATI!$F:$F),"")</f>
        <v/>
      </c>
      <c r="I611" s="19" t="str">
        <f>+IFERROR(+Tabella24[[#This Row],[IMPORTO VERSATO]]/SUMIF(DATI!$B:$B,Tabella24[[#This Row],[Cartella2]],DATI!$M:$M)*SUMIF(DATI!$B:$B,Tabella24[[#This Row],[Cartella2]],DATI!$G:$G),"")</f>
        <v/>
      </c>
      <c r="J611" s="19" t="str">
        <f>+IFERROR(+Tabella24[[#This Row],[IMPORTO VERSATO]]/SUMIF(DATI!$B:$B,Tabella24[[#This Row],[Cartella2]],DATI!$M:$M)*SUMIF(DATI!$B:$B,Tabella24[[#This Row],[Cartella2]],DATI!$H:$H),"")</f>
        <v/>
      </c>
      <c r="K611" s="19" t="str">
        <f>+IFERROR(+Tabella24[[#This Row],[IMPORTO VERSATO]]/SUMIF(DATI!$B:$B,Tabella24[[#This Row],[Cartella2]],DATI!$M:$M)*SUMIF(DATI!$B:$B,Tabella24[[#This Row],[Cartella2]],DATI!$I:$I),"")</f>
        <v/>
      </c>
      <c r="L611" s="19" t="str">
        <f>+IFERROR(+Tabella24[[#This Row],[IMPORTO VERSATO]]/SUMIF(DATI!$B:$B,Tabella24[[#This Row],[Cartella2]],DATI!$M:$M)*SUMIF(DATI!$B:$B,Tabella24[[#This Row],[Cartella2]],DATI!$J:$J),"")</f>
        <v/>
      </c>
      <c r="M611" s="14" t="str">
        <f>+IFERROR(+Tabella24[[#This Row],[IMPORTO VERSATO]]/SUMIF(DATI!$B:$B,Tabella24[[#This Row],[Cartella2]],DATI!$M:$M)*SUMIF(DATI!$B:$B,Tabella24[[#This Row],[Cartella2]],DATI!$L:$L),"")</f>
        <v/>
      </c>
      <c r="N611" s="6" t="str">
        <f>+IF(COUNTIF($C$17:C611,Tabella24[[#This Row],[Cartella2]])=1,"X","")</f>
        <v/>
      </c>
      <c r="O611" s="14" t="str">
        <f>+IFERROR(+Tabella24[[#This Row],[IMPORTO VERSATO]]/SUMIF(DATI!$B:$B,Tabella24[[#This Row],[Cartella2]],DATI!$M:$M)*SUMIF(DATI!$B:$B,Tabella24[[#This Row],[Cartella2]],DATI!$K:$K),"")</f>
        <v/>
      </c>
    </row>
    <row r="612" spans="2:15" x14ac:dyDescent="0.45">
      <c r="B612" s="27"/>
      <c r="C612" s="140" t="e">
        <f>+IF(Tabella24[[#This Row],[INS CARTELLA]]="",C611,+VLOOKUP(Tabella24[[#This Row],[INS CARTELLA]],Tabella1[[NUMERO CARTELLA]:[IMPOSTE]],1,0))</f>
        <v>#N/A</v>
      </c>
      <c r="D612" s="1"/>
      <c r="E612" s="15"/>
      <c r="F612" s="16"/>
      <c r="G612" s="14" t="str">
        <f>+IFERROR(+Tabella24[[#This Row],[IMPORTO VERSATO]]/SUMIF(DATI!B:B,Tabella24[[#This Row],[Cartella2]],DATI!M:M)*SUMIF(DATI!B:B,Tabella24[[#This Row],[Cartella2]],DATI!E:E),"")</f>
        <v/>
      </c>
      <c r="H612" s="14" t="str">
        <f>+IFERROR(+Tabella24[[#This Row],[IMPORTO VERSATO]]/SUMIF(DATI!$B:$B,Tabella24[[#This Row],[Cartella2]],DATI!$M:$M)*SUMIF(DATI!$B:$B,Tabella24[[#This Row],[Cartella2]],DATI!$F:$F),"")</f>
        <v/>
      </c>
      <c r="I612" s="19" t="str">
        <f>+IFERROR(+Tabella24[[#This Row],[IMPORTO VERSATO]]/SUMIF(DATI!$B:$B,Tabella24[[#This Row],[Cartella2]],DATI!$M:$M)*SUMIF(DATI!$B:$B,Tabella24[[#This Row],[Cartella2]],DATI!$G:$G),"")</f>
        <v/>
      </c>
      <c r="J612" s="19" t="str">
        <f>+IFERROR(+Tabella24[[#This Row],[IMPORTO VERSATO]]/SUMIF(DATI!$B:$B,Tabella24[[#This Row],[Cartella2]],DATI!$M:$M)*SUMIF(DATI!$B:$B,Tabella24[[#This Row],[Cartella2]],DATI!$H:$H),"")</f>
        <v/>
      </c>
      <c r="K612" s="19" t="str">
        <f>+IFERROR(+Tabella24[[#This Row],[IMPORTO VERSATO]]/SUMIF(DATI!$B:$B,Tabella24[[#This Row],[Cartella2]],DATI!$M:$M)*SUMIF(DATI!$B:$B,Tabella24[[#This Row],[Cartella2]],DATI!$I:$I),"")</f>
        <v/>
      </c>
      <c r="L612" s="19" t="str">
        <f>+IFERROR(+Tabella24[[#This Row],[IMPORTO VERSATO]]/SUMIF(DATI!$B:$B,Tabella24[[#This Row],[Cartella2]],DATI!$M:$M)*SUMIF(DATI!$B:$B,Tabella24[[#This Row],[Cartella2]],DATI!$J:$J),"")</f>
        <v/>
      </c>
      <c r="M612" s="14" t="str">
        <f>+IFERROR(+Tabella24[[#This Row],[IMPORTO VERSATO]]/SUMIF(DATI!$B:$B,Tabella24[[#This Row],[Cartella2]],DATI!$M:$M)*SUMIF(DATI!$B:$B,Tabella24[[#This Row],[Cartella2]],DATI!$L:$L),"")</f>
        <v/>
      </c>
      <c r="N612" s="6" t="str">
        <f>+IF(COUNTIF($C$17:C612,Tabella24[[#This Row],[Cartella2]])=1,"X","")</f>
        <v/>
      </c>
      <c r="O612" s="14" t="str">
        <f>+IFERROR(+Tabella24[[#This Row],[IMPORTO VERSATO]]/SUMIF(DATI!$B:$B,Tabella24[[#This Row],[Cartella2]],DATI!$M:$M)*SUMIF(DATI!$B:$B,Tabella24[[#This Row],[Cartella2]],DATI!$K:$K),"")</f>
        <v/>
      </c>
    </row>
    <row r="613" spans="2:15" x14ac:dyDescent="0.45">
      <c r="B613" s="27"/>
      <c r="C613" s="140" t="e">
        <f>+IF(Tabella24[[#This Row],[INS CARTELLA]]="",C612,+VLOOKUP(Tabella24[[#This Row],[INS CARTELLA]],Tabella1[[NUMERO CARTELLA]:[IMPOSTE]],1,0))</f>
        <v>#N/A</v>
      </c>
      <c r="D613" s="1"/>
      <c r="E613" s="15"/>
      <c r="F613" s="16"/>
      <c r="G613" s="14" t="str">
        <f>+IFERROR(+Tabella24[[#This Row],[IMPORTO VERSATO]]/SUMIF(DATI!B:B,Tabella24[[#This Row],[Cartella2]],DATI!M:M)*SUMIF(DATI!B:B,Tabella24[[#This Row],[Cartella2]],DATI!E:E),"")</f>
        <v/>
      </c>
      <c r="H613" s="14" t="str">
        <f>+IFERROR(+Tabella24[[#This Row],[IMPORTO VERSATO]]/SUMIF(DATI!$B:$B,Tabella24[[#This Row],[Cartella2]],DATI!$M:$M)*SUMIF(DATI!$B:$B,Tabella24[[#This Row],[Cartella2]],DATI!$F:$F),"")</f>
        <v/>
      </c>
      <c r="I613" s="19" t="str">
        <f>+IFERROR(+Tabella24[[#This Row],[IMPORTO VERSATO]]/SUMIF(DATI!$B:$B,Tabella24[[#This Row],[Cartella2]],DATI!$M:$M)*SUMIF(DATI!$B:$B,Tabella24[[#This Row],[Cartella2]],DATI!$G:$G),"")</f>
        <v/>
      </c>
      <c r="J613" s="19" t="str">
        <f>+IFERROR(+Tabella24[[#This Row],[IMPORTO VERSATO]]/SUMIF(DATI!$B:$B,Tabella24[[#This Row],[Cartella2]],DATI!$M:$M)*SUMIF(DATI!$B:$B,Tabella24[[#This Row],[Cartella2]],DATI!$H:$H),"")</f>
        <v/>
      </c>
      <c r="K613" s="19" t="str">
        <f>+IFERROR(+Tabella24[[#This Row],[IMPORTO VERSATO]]/SUMIF(DATI!$B:$B,Tabella24[[#This Row],[Cartella2]],DATI!$M:$M)*SUMIF(DATI!$B:$B,Tabella24[[#This Row],[Cartella2]],DATI!$I:$I),"")</f>
        <v/>
      </c>
      <c r="L613" s="19" t="str">
        <f>+IFERROR(+Tabella24[[#This Row],[IMPORTO VERSATO]]/SUMIF(DATI!$B:$B,Tabella24[[#This Row],[Cartella2]],DATI!$M:$M)*SUMIF(DATI!$B:$B,Tabella24[[#This Row],[Cartella2]],DATI!$J:$J),"")</f>
        <v/>
      </c>
      <c r="M613" s="14" t="str">
        <f>+IFERROR(+Tabella24[[#This Row],[IMPORTO VERSATO]]/SUMIF(DATI!$B:$B,Tabella24[[#This Row],[Cartella2]],DATI!$M:$M)*SUMIF(DATI!$B:$B,Tabella24[[#This Row],[Cartella2]],DATI!$L:$L),"")</f>
        <v/>
      </c>
      <c r="N613" s="6" t="str">
        <f>+IF(COUNTIF($C$17:C613,Tabella24[[#This Row],[Cartella2]])=1,"X","")</f>
        <v/>
      </c>
      <c r="O613" s="14" t="str">
        <f>+IFERROR(+Tabella24[[#This Row],[IMPORTO VERSATO]]/SUMIF(DATI!$B:$B,Tabella24[[#This Row],[Cartella2]],DATI!$M:$M)*SUMIF(DATI!$B:$B,Tabella24[[#This Row],[Cartella2]],DATI!$K:$K),"")</f>
        <v/>
      </c>
    </row>
    <row r="614" spans="2:15" x14ac:dyDescent="0.45">
      <c r="B614" s="27"/>
      <c r="C614" s="140" t="e">
        <f>+IF(Tabella24[[#This Row],[INS CARTELLA]]="",C613,+VLOOKUP(Tabella24[[#This Row],[INS CARTELLA]],Tabella1[[NUMERO CARTELLA]:[IMPOSTE]],1,0))</f>
        <v>#N/A</v>
      </c>
      <c r="D614" s="1"/>
      <c r="E614" s="15"/>
      <c r="F614" s="16"/>
      <c r="G614" s="14" t="str">
        <f>+IFERROR(+Tabella24[[#This Row],[IMPORTO VERSATO]]/SUMIF(DATI!B:B,Tabella24[[#This Row],[Cartella2]],DATI!M:M)*SUMIF(DATI!B:B,Tabella24[[#This Row],[Cartella2]],DATI!E:E),"")</f>
        <v/>
      </c>
      <c r="H614" s="14" t="str">
        <f>+IFERROR(+Tabella24[[#This Row],[IMPORTO VERSATO]]/SUMIF(DATI!$B:$B,Tabella24[[#This Row],[Cartella2]],DATI!$M:$M)*SUMIF(DATI!$B:$B,Tabella24[[#This Row],[Cartella2]],DATI!$F:$F),"")</f>
        <v/>
      </c>
      <c r="I614" s="19" t="str">
        <f>+IFERROR(+Tabella24[[#This Row],[IMPORTO VERSATO]]/SUMIF(DATI!$B:$B,Tabella24[[#This Row],[Cartella2]],DATI!$M:$M)*SUMIF(DATI!$B:$B,Tabella24[[#This Row],[Cartella2]],DATI!$G:$G),"")</f>
        <v/>
      </c>
      <c r="J614" s="19" t="str">
        <f>+IFERROR(+Tabella24[[#This Row],[IMPORTO VERSATO]]/SUMIF(DATI!$B:$B,Tabella24[[#This Row],[Cartella2]],DATI!$M:$M)*SUMIF(DATI!$B:$B,Tabella24[[#This Row],[Cartella2]],DATI!$H:$H),"")</f>
        <v/>
      </c>
      <c r="K614" s="19" t="str">
        <f>+IFERROR(+Tabella24[[#This Row],[IMPORTO VERSATO]]/SUMIF(DATI!$B:$B,Tabella24[[#This Row],[Cartella2]],DATI!$M:$M)*SUMIF(DATI!$B:$B,Tabella24[[#This Row],[Cartella2]],DATI!$I:$I),"")</f>
        <v/>
      </c>
      <c r="L614" s="19" t="str">
        <f>+IFERROR(+Tabella24[[#This Row],[IMPORTO VERSATO]]/SUMIF(DATI!$B:$B,Tabella24[[#This Row],[Cartella2]],DATI!$M:$M)*SUMIF(DATI!$B:$B,Tabella24[[#This Row],[Cartella2]],DATI!$J:$J),"")</f>
        <v/>
      </c>
      <c r="M614" s="14" t="str">
        <f>+IFERROR(+Tabella24[[#This Row],[IMPORTO VERSATO]]/SUMIF(DATI!$B:$B,Tabella24[[#This Row],[Cartella2]],DATI!$M:$M)*SUMIF(DATI!$B:$B,Tabella24[[#This Row],[Cartella2]],DATI!$L:$L),"")</f>
        <v/>
      </c>
      <c r="N614" s="6" t="str">
        <f>+IF(COUNTIF($C$17:C614,Tabella24[[#This Row],[Cartella2]])=1,"X","")</f>
        <v/>
      </c>
      <c r="O614" s="14" t="str">
        <f>+IFERROR(+Tabella24[[#This Row],[IMPORTO VERSATO]]/SUMIF(DATI!$B:$B,Tabella24[[#This Row],[Cartella2]],DATI!$M:$M)*SUMIF(DATI!$B:$B,Tabella24[[#This Row],[Cartella2]],DATI!$K:$K),"")</f>
        <v/>
      </c>
    </row>
    <row r="615" spans="2:15" x14ac:dyDescent="0.45">
      <c r="B615" s="27"/>
      <c r="C615" s="140" t="e">
        <f>+IF(Tabella24[[#This Row],[INS CARTELLA]]="",C614,+VLOOKUP(Tabella24[[#This Row],[INS CARTELLA]],Tabella1[[NUMERO CARTELLA]:[IMPOSTE]],1,0))</f>
        <v>#N/A</v>
      </c>
      <c r="D615" s="1"/>
      <c r="E615" s="15"/>
      <c r="F615" s="16"/>
      <c r="G615" s="14" t="str">
        <f>+IFERROR(+Tabella24[[#This Row],[IMPORTO VERSATO]]/SUMIF(DATI!B:B,Tabella24[[#This Row],[Cartella2]],DATI!M:M)*SUMIF(DATI!B:B,Tabella24[[#This Row],[Cartella2]],DATI!E:E),"")</f>
        <v/>
      </c>
      <c r="H615" s="14" t="str">
        <f>+IFERROR(+Tabella24[[#This Row],[IMPORTO VERSATO]]/SUMIF(DATI!$B:$B,Tabella24[[#This Row],[Cartella2]],DATI!$M:$M)*SUMIF(DATI!$B:$B,Tabella24[[#This Row],[Cartella2]],DATI!$F:$F),"")</f>
        <v/>
      </c>
      <c r="I615" s="19" t="str">
        <f>+IFERROR(+Tabella24[[#This Row],[IMPORTO VERSATO]]/SUMIF(DATI!$B:$B,Tabella24[[#This Row],[Cartella2]],DATI!$M:$M)*SUMIF(DATI!$B:$B,Tabella24[[#This Row],[Cartella2]],DATI!$G:$G),"")</f>
        <v/>
      </c>
      <c r="J615" s="19" t="str">
        <f>+IFERROR(+Tabella24[[#This Row],[IMPORTO VERSATO]]/SUMIF(DATI!$B:$B,Tabella24[[#This Row],[Cartella2]],DATI!$M:$M)*SUMIF(DATI!$B:$B,Tabella24[[#This Row],[Cartella2]],DATI!$H:$H),"")</f>
        <v/>
      </c>
      <c r="K615" s="19" t="str">
        <f>+IFERROR(+Tabella24[[#This Row],[IMPORTO VERSATO]]/SUMIF(DATI!$B:$B,Tabella24[[#This Row],[Cartella2]],DATI!$M:$M)*SUMIF(DATI!$B:$B,Tabella24[[#This Row],[Cartella2]],DATI!$I:$I),"")</f>
        <v/>
      </c>
      <c r="L615" s="19" t="str">
        <f>+IFERROR(+Tabella24[[#This Row],[IMPORTO VERSATO]]/SUMIF(DATI!$B:$B,Tabella24[[#This Row],[Cartella2]],DATI!$M:$M)*SUMIF(DATI!$B:$B,Tabella24[[#This Row],[Cartella2]],DATI!$J:$J),"")</f>
        <v/>
      </c>
      <c r="M615" s="14" t="str">
        <f>+IFERROR(+Tabella24[[#This Row],[IMPORTO VERSATO]]/SUMIF(DATI!$B:$B,Tabella24[[#This Row],[Cartella2]],DATI!$M:$M)*SUMIF(DATI!$B:$B,Tabella24[[#This Row],[Cartella2]],DATI!$L:$L),"")</f>
        <v/>
      </c>
      <c r="N615" s="6" t="str">
        <f>+IF(COUNTIF($C$17:C615,Tabella24[[#This Row],[Cartella2]])=1,"X","")</f>
        <v/>
      </c>
      <c r="O615" s="14" t="str">
        <f>+IFERROR(+Tabella24[[#This Row],[IMPORTO VERSATO]]/SUMIF(DATI!$B:$B,Tabella24[[#This Row],[Cartella2]],DATI!$M:$M)*SUMIF(DATI!$B:$B,Tabella24[[#This Row],[Cartella2]],DATI!$K:$K),"")</f>
        <v/>
      </c>
    </row>
    <row r="616" spans="2:15" x14ac:dyDescent="0.45">
      <c r="B616" s="27"/>
      <c r="C616" s="140" t="e">
        <f>+IF(Tabella24[[#This Row],[INS CARTELLA]]="",C615,+VLOOKUP(Tabella24[[#This Row],[INS CARTELLA]],Tabella1[[NUMERO CARTELLA]:[IMPOSTE]],1,0))</f>
        <v>#N/A</v>
      </c>
      <c r="D616" s="1"/>
      <c r="E616" s="15"/>
      <c r="F616" s="16"/>
      <c r="G616" s="14" t="str">
        <f>+IFERROR(+Tabella24[[#This Row],[IMPORTO VERSATO]]/SUMIF(DATI!B:B,Tabella24[[#This Row],[Cartella2]],DATI!M:M)*SUMIF(DATI!B:B,Tabella24[[#This Row],[Cartella2]],DATI!E:E),"")</f>
        <v/>
      </c>
      <c r="H616" s="14" t="str">
        <f>+IFERROR(+Tabella24[[#This Row],[IMPORTO VERSATO]]/SUMIF(DATI!$B:$B,Tabella24[[#This Row],[Cartella2]],DATI!$M:$M)*SUMIF(DATI!$B:$B,Tabella24[[#This Row],[Cartella2]],DATI!$F:$F),"")</f>
        <v/>
      </c>
      <c r="I616" s="19" t="str">
        <f>+IFERROR(+Tabella24[[#This Row],[IMPORTO VERSATO]]/SUMIF(DATI!$B:$B,Tabella24[[#This Row],[Cartella2]],DATI!$M:$M)*SUMIF(DATI!$B:$B,Tabella24[[#This Row],[Cartella2]],DATI!$G:$G),"")</f>
        <v/>
      </c>
      <c r="J616" s="19" t="str">
        <f>+IFERROR(+Tabella24[[#This Row],[IMPORTO VERSATO]]/SUMIF(DATI!$B:$B,Tabella24[[#This Row],[Cartella2]],DATI!$M:$M)*SUMIF(DATI!$B:$B,Tabella24[[#This Row],[Cartella2]],DATI!$H:$H),"")</f>
        <v/>
      </c>
      <c r="K616" s="19" t="str">
        <f>+IFERROR(+Tabella24[[#This Row],[IMPORTO VERSATO]]/SUMIF(DATI!$B:$B,Tabella24[[#This Row],[Cartella2]],DATI!$M:$M)*SUMIF(DATI!$B:$B,Tabella24[[#This Row],[Cartella2]],DATI!$I:$I),"")</f>
        <v/>
      </c>
      <c r="L616" s="19" t="str">
        <f>+IFERROR(+Tabella24[[#This Row],[IMPORTO VERSATO]]/SUMIF(DATI!$B:$B,Tabella24[[#This Row],[Cartella2]],DATI!$M:$M)*SUMIF(DATI!$B:$B,Tabella24[[#This Row],[Cartella2]],DATI!$J:$J),"")</f>
        <v/>
      </c>
      <c r="M616" s="14" t="str">
        <f>+IFERROR(+Tabella24[[#This Row],[IMPORTO VERSATO]]/SUMIF(DATI!$B:$B,Tabella24[[#This Row],[Cartella2]],DATI!$M:$M)*SUMIF(DATI!$B:$B,Tabella24[[#This Row],[Cartella2]],DATI!$L:$L),"")</f>
        <v/>
      </c>
      <c r="N616" s="6" t="str">
        <f>+IF(COUNTIF($C$17:C616,Tabella24[[#This Row],[Cartella2]])=1,"X","")</f>
        <v/>
      </c>
      <c r="O616" s="14" t="str">
        <f>+IFERROR(+Tabella24[[#This Row],[IMPORTO VERSATO]]/SUMIF(DATI!$B:$B,Tabella24[[#This Row],[Cartella2]],DATI!$M:$M)*SUMIF(DATI!$B:$B,Tabella24[[#This Row],[Cartella2]],DATI!$K:$K),"")</f>
        <v/>
      </c>
    </row>
    <row r="617" spans="2:15" x14ac:dyDescent="0.45">
      <c r="B617" s="27"/>
      <c r="C617" s="140" t="e">
        <f>+IF(Tabella24[[#This Row],[INS CARTELLA]]="",C616,+VLOOKUP(Tabella24[[#This Row],[INS CARTELLA]],Tabella1[[NUMERO CARTELLA]:[IMPOSTE]],1,0))</f>
        <v>#N/A</v>
      </c>
      <c r="D617" s="1"/>
      <c r="E617" s="15"/>
      <c r="F617" s="16"/>
      <c r="G617" s="14" t="str">
        <f>+IFERROR(+Tabella24[[#This Row],[IMPORTO VERSATO]]/SUMIF(DATI!B:B,Tabella24[[#This Row],[Cartella2]],DATI!M:M)*SUMIF(DATI!B:B,Tabella24[[#This Row],[Cartella2]],DATI!E:E),"")</f>
        <v/>
      </c>
      <c r="H617" s="14" t="str">
        <f>+IFERROR(+Tabella24[[#This Row],[IMPORTO VERSATO]]/SUMIF(DATI!$B:$B,Tabella24[[#This Row],[Cartella2]],DATI!$M:$M)*SUMIF(DATI!$B:$B,Tabella24[[#This Row],[Cartella2]],DATI!$F:$F),"")</f>
        <v/>
      </c>
      <c r="I617" s="19" t="str">
        <f>+IFERROR(+Tabella24[[#This Row],[IMPORTO VERSATO]]/SUMIF(DATI!$B:$B,Tabella24[[#This Row],[Cartella2]],DATI!$M:$M)*SUMIF(DATI!$B:$B,Tabella24[[#This Row],[Cartella2]],DATI!$G:$G),"")</f>
        <v/>
      </c>
      <c r="J617" s="19" t="str">
        <f>+IFERROR(+Tabella24[[#This Row],[IMPORTO VERSATO]]/SUMIF(DATI!$B:$B,Tabella24[[#This Row],[Cartella2]],DATI!$M:$M)*SUMIF(DATI!$B:$B,Tabella24[[#This Row],[Cartella2]],DATI!$H:$H),"")</f>
        <v/>
      </c>
      <c r="K617" s="19" t="str">
        <f>+IFERROR(+Tabella24[[#This Row],[IMPORTO VERSATO]]/SUMIF(DATI!$B:$B,Tabella24[[#This Row],[Cartella2]],DATI!$M:$M)*SUMIF(DATI!$B:$B,Tabella24[[#This Row],[Cartella2]],DATI!$I:$I),"")</f>
        <v/>
      </c>
      <c r="L617" s="19" t="str">
        <f>+IFERROR(+Tabella24[[#This Row],[IMPORTO VERSATO]]/SUMIF(DATI!$B:$B,Tabella24[[#This Row],[Cartella2]],DATI!$M:$M)*SUMIF(DATI!$B:$B,Tabella24[[#This Row],[Cartella2]],DATI!$J:$J),"")</f>
        <v/>
      </c>
      <c r="M617" s="14" t="str">
        <f>+IFERROR(+Tabella24[[#This Row],[IMPORTO VERSATO]]/SUMIF(DATI!$B:$B,Tabella24[[#This Row],[Cartella2]],DATI!$M:$M)*SUMIF(DATI!$B:$B,Tabella24[[#This Row],[Cartella2]],DATI!$L:$L),"")</f>
        <v/>
      </c>
      <c r="N617" s="6" t="str">
        <f>+IF(COUNTIF($C$17:C617,Tabella24[[#This Row],[Cartella2]])=1,"X","")</f>
        <v/>
      </c>
      <c r="O617" s="14" t="str">
        <f>+IFERROR(+Tabella24[[#This Row],[IMPORTO VERSATO]]/SUMIF(DATI!$B:$B,Tabella24[[#This Row],[Cartella2]],DATI!$M:$M)*SUMIF(DATI!$B:$B,Tabella24[[#This Row],[Cartella2]],DATI!$K:$K),"")</f>
        <v/>
      </c>
    </row>
    <row r="618" spans="2:15" x14ac:dyDescent="0.45">
      <c r="B618" s="27"/>
      <c r="C618" s="140" t="e">
        <f>+IF(Tabella24[[#This Row],[INS CARTELLA]]="",C617,+VLOOKUP(Tabella24[[#This Row],[INS CARTELLA]],Tabella1[[NUMERO CARTELLA]:[IMPOSTE]],1,0))</f>
        <v>#N/A</v>
      </c>
      <c r="D618" s="1"/>
      <c r="E618" s="15"/>
      <c r="F618" s="16"/>
      <c r="G618" s="14" t="str">
        <f>+IFERROR(+Tabella24[[#This Row],[IMPORTO VERSATO]]/SUMIF(DATI!B:B,Tabella24[[#This Row],[Cartella2]],DATI!M:M)*SUMIF(DATI!B:B,Tabella24[[#This Row],[Cartella2]],DATI!E:E),"")</f>
        <v/>
      </c>
      <c r="H618" s="14" t="str">
        <f>+IFERROR(+Tabella24[[#This Row],[IMPORTO VERSATO]]/SUMIF(DATI!$B:$B,Tabella24[[#This Row],[Cartella2]],DATI!$M:$M)*SUMIF(DATI!$B:$B,Tabella24[[#This Row],[Cartella2]],DATI!$F:$F),"")</f>
        <v/>
      </c>
      <c r="I618" s="19" t="str">
        <f>+IFERROR(+Tabella24[[#This Row],[IMPORTO VERSATO]]/SUMIF(DATI!$B:$B,Tabella24[[#This Row],[Cartella2]],DATI!$M:$M)*SUMIF(DATI!$B:$B,Tabella24[[#This Row],[Cartella2]],DATI!$G:$G),"")</f>
        <v/>
      </c>
      <c r="J618" s="19" t="str">
        <f>+IFERROR(+Tabella24[[#This Row],[IMPORTO VERSATO]]/SUMIF(DATI!$B:$B,Tabella24[[#This Row],[Cartella2]],DATI!$M:$M)*SUMIF(DATI!$B:$B,Tabella24[[#This Row],[Cartella2]],DATI!$H:$H),"")</f>
        <v/>
      </c>
      <c r="K618" s="19" t="str">
        <f>+IFERROR(+Tabella24[[#This Row],[IMPORTO VERSATO]]/SUMIF(DATI!$B:$B,Tabella24[[#This Row],[Cartella2]],DATI!$M:$M)*SUMIF(DATI!$B:$B,Tabella24[[#This Row],[Cartella2]],DATI!$I:$I),"")</f>
        <v/>
      </c>
      <c r="L618" s="19" t="str">
        <f>+IFERROR(+Tabella24[[#This Row],[IMPORTO VERSATO]]/SUMIF(DATI!$B:$B,Tabella24[[#This Row],[Cartella2]],DATI!$M:$M)*SUMIF(DATI!$B:$B,Tabella24[[#This Row],[Cartella2]],DATI!$J:$J),"")</f>
        <v/>
      </c>
      <c r="M618" s="14" t="str">
        <f>+IFERROR(+Tabella24[[#This Row],[IMPORTO VERSATO]]/SUMIF(DATI!$B:$B,Tabella24[[#This Row],[Cartella2]],DATI!$M:$M)*SUMIF(DATI!$B:$B,Tabella24[[#This Row],[Cartella2]],DATI!$L:$L),"")</f>
        <v/>
      </c>
      <c r="N618" s="6" t="str">
        <f>+IF(COUNTIF($C$17:C618,Tabella24[[#This Row],[Cartella2]])=1,"X","")</f>
        <v/>
      </c>
      <c r="O618" s="14" t="str">
        <f>+IFERROR(+Tabella24[[#This Row],[IMPORTO VERSATO]]/SUMIF(DATI!$B:$B,Tabella24[[#This Row],[Cartella2]],DATI!$M:$M)*SUMIF(DATI!$B:$B,Tabella24[[#This Row],[Cartella2]],DATI!$K:$K),"")</f>
        <v/>
      </c>
    </row>
    <row r="619" spans="2:15" x14ac:dyDescent="0.45">
      <c r="B619" s="27"/>
      <c r="C619" s="140" t="e">
        <f>+IF(Tabella24[[#This Row],[INS CARTELLA]]="",C618,+VLOOKUP(Tabella24[[#This Row],[INS CARTELLA]],Tabella1[[NUMERO CARTELLA]:[IMPOSTE]],1,0))</f>
        <v>#N/A</v>
      </c>
      <c r="D619" s="1"/>
      <c r="E619" s="15"/>
      <c r="F619" s="16"/>
      <c r="G619" s="14" t="str">
        <f>+IFERROR(+Tabella24[[#This Row],[IMPORTO VERSATO]]/SUMIF(DATI!B:B,Tabella24[[#This Row],[Cartella2]],DATI!M:M)*SUMIF(DATI!B:B,Tabella24[[#This Row],[Cartella2]],DATI!E:E),"")</f>
        <v/>
      </c>
      <c r="H619" s="14" t="str">
        <f>+IFERROR(+Tabella24[[#This Row],[IMPORTO VERSATO]]/SUMIF(DATI!$B:$B,Tabella24[[#This Row],[Cartella2]],DATI!$M:$M)*SUMIF(DATI!$B:$B,Tabella24[[#This Row],[Cartella2]],DATI!$F:$F),"")</f>
        <v/>
      </c>
      <c r="I619" s="19" t="str">
        <f>+IFERROR(+Tabella24[[#This Row],[IMPORTO VERSATO]]/SUMIF(DATI!$B:$B,Tabella24[[#This Row],[Cartella2]],DATI!$M:$M)*SUMIF(DATI!$B:$B,Tabella24[[#This Row],[Cartella2]],DATI!$G:$G),"")</f>
        <v/>
      </c>
      <c r="J619" s="19" t="str">
        <f>+IFERROR(+Tabella24[[#This Row],[IMPORTO VERSATO]]/SUMIF(DATI!$B:$B,Tabella24[[#This Row],[Cartella2]],DATI!$M:$M)*SUMIF(DATI!$B:$B,Tabella24[[#This Row],[Cartella2]],DATI!$H:$H),"")</f>
        <v/>
      </c>
      <c r="K619" s="19" t="str">
        <f>+IFERROR(+Tabella24[[#This Row],[IMPORTO VERSATO]]/SUMIF(DATI!$B:$B,Tabella24[[#This Row],[Cartella2]],DATI!$M:$M)*SUMIF(DATI!$B:$B,Tabella24[[#This Row],[Cartella2]],DATI!$I:$I),"")</f>
        <v/>
      </c>
      <c r="L619" s="19" t="str">
        <f>+IFERROR(+Tabella24[[#This Row],[IMPORTO VERSATO]]/SUMIF(DATI!$B:$B,Tabella24[[#This Row],[Cartella2]],DATI!$M:$M)*SUMIF(DATI!$B:$B,Tabella24[[#This Row],[Cartella2]],DATI!$J:$J),"")</f>
        <v/>
      </c>
      <c r="M619" s="14" t="str">
        <f>+IFERROR(+Tabella24[[#This Row],[IMPORTO VERSATO]]/SUMIF(DATI!$B:$B,Tabella24[[#This Row],[Cartella2]],DATI!$M:$M)*SUMIF(DATI!$B:$B,Tabella24[[#This Row],[Cartella2]],DATI!$L:$L),"")</f>
        <v/>
      </c>
      <c r="N619" s="6" t="str">
        <f>+IF(COUNTIF($C$17:C619,Tabella24[[#This Row],[Cartella2]])=1,"X","")</f>
        <v/>
      </c>
      <c r="O619" s="14" t="str">
        <f>+IFERROR(+Tabella24[[#This Row],[IMPORTO VERSATO]]/SUMIF(DATI!$B:$B,Tabella24[[#This Row],[Cartella2]],DATI!$M:$M)*SUMIF(DATI!$B:$B,Tabella24[[#This Row],[Cartella2]],DATI!$K:$K),"")</f>
        <v/>
      </c>
    </row>
    <row r="620" spans="2:15" x14ac:dyDescent="0.45">
      <c r="B620" s="27"/>
      <c r="C620" s="140" t="e">
        <f>+IF(Tabella24[[#This Row],[INS CARTELLA]]="",C619,+VLOOKUP(Tabella24[[#This Row],[INS CARTELLA]],Tabella1[[NUMERO CARTELLA]:[IMPOSTE]],1,0))</f>
        <v>#N/A</v>
      </c>
      <c r="D620" s="1"/>
      <c r="E620" s="15"/>
      <c r="F620" s="16"/>
      <c r="G620" s="14" t="str">
        <f>+IFERROR(+Tabella24[[#This Row],[IMPORTO VERSATO]]/SUMIF(DATI!B:B,Tabella24[[#This Row],[Cartella2]],DATI!M:M)*SUMIF(DATI!B:B,Tabella24[[#This Row],[Cartella2]],DATI!E:E),"")</f>
        <v/>
      </c>
      <c r="H620" s="14" t="str">
        <f>+IFERROR(+Tabella24[[#This Row],[IMPORTO VERSATO]]/SUMIF(DATI!$B:$B,Tabella24[[#This Row],[Cartella2]],DATI!$M:$M)*SUMIF(DATI!$B:$B,Tabella24[[#This Row],[Cartella2]],DATI!$F:$F),"")</f>
        <v/>
      </c>
      <c r="I620" s="19" t="str">
        <f>+IFERROR(+Tabella24[[#This Row],[IMPORTO VERSATO]]/SUMIF(DATI!$B:$B,Tabella24[[#This Row],[Cartella2]],DATI!$M:$M)*SUMIF(DATI!$B:$B,Tabella24[[#This Row],[Cartella2]],DATI!$G:$G),"")</f>
        <v/>
      </c>
      <c r="J620" s="19" t="str">
        <f>+IFERROR(+Tabella24[[#This Row],[IMPORTO VERSATO]]/SUMIF(DATI!$B:$B,Tabella24[[#This Row],[Cartella2]],DATI!$M:$M)*SUMIF(DATI!$B:$B,Tabella24[[#This Row],[Cartella2]],DATI!$H:$H),"")</f>
        <v/>
      </c>
      <c r="K620" s="19" t="str">
        <f>+IFERROR(+Tabella24[[#This Row],[IMPORTO VERSATO]]/SUMIF(DATI!$B:$B,Tabella24[[#This Row],[Cartella2]],DATI!$M:$M)*SUMIF(DATI!$B:$B,Tabella24[[#This Row],[Cartella2]],DATI!$I:$I),"")</f>
        <v/>
      </c>
      <c r="L620" s="19" t="str">
        <f>+IFERROR(+Tabella24[[#This Row],[IMPORTO VERSATO]]/SUMIF(DATI!$B:$B,Tabella24[[#This Row],[Cartella2]],DATI!$M:$M)*SUMIF(DATI!$B:$B,Tabella24[[#This Row],[Cartella2]],DATI!$J:$J),"")</f>
        <v/>
      </c>
      <c r="M620" s="14" t="str">
        <f>+IFERROR(+Tabella24[[#This Row],[IMPORTO VERSATO]]/SUMIF(DATI!$B:$B,Tabella24[[#This Row],[Cartella2]],DATI!$M:$M)*SUMIF(DATI!$B:$B,Tabella24[[#This Row],[Cartella2]],DATI!$L:$L),"")</f>
        <v/>
      </c>
      <c r="N620" s="6" t="str">
        <f>+IF(COUNTIF($C$17:C620,Tabella24[[#This Row],[Cartella2]])=1,"X","")</f>
        <v/>
      </c>
      <c r="O620" s="14" t="str">
        <f>+IFERROR(+Tabella24[[#This Row],[IMPORTO VERSATO]]/SUMIF(DATI!$B:$B,Tabella24[[#This Row],[Cartella2]],DATI!$M:$M)*SUMIF(DATI!$B:$B,Tabella24[[#This Row],[Cartella2]],DATI!$K:$K),"")</f>
        <v/>
      </c>
    </row>
    <row r="621" spans="2:15" x14ac:dyDescent="0.45">
      <c r="B621" s="27"/>
      <c r="C621" s="140" t="e">
        <f>+IF(Tabella24[[#This Row],[INS CARTELLA]]="",C620,+VLOOKUP(Tabella24[[#This Row],[INS CARTELLA]],Tabella1[[NUMERO CARTELLA]:[IMPOSTE]],1,0))</f>
        <v>#N/A</v>
      </c>
      <c r="D621" s="1"/>
      <c r="E621" s="15"/>
      <c r="F621" s="16"/>
      <c r="G621" s="14" t="str">
        <f>+IFERROR(+Tabella24[[#This Row],[IMPORTO VERSATO]]/SUMIF(DATI!B:B,Tabella24[[#This Row],[Cartella2]],DATI!M:M)*SUMIF(DATI!B:B,Tabella24[[#This Row],[Cartella2]],DATI!E:E),"")</f>
        <v/>
      </c>
      <c r="H621" s="14" t="str">
        <f>+IFERROR(+Tabella24[[#This Row],[IMPORTO VERSATO]]/SUMIF(DATI!$B:$B,Tabella24[[#This Row],[Cartella2]],DATI!$M:$M)*SUMIF(DATI!$B:$B,Tabella24[[#This Row],[Cartella2]],DATI!$F:$F),"")</f>
        <v/>
      </c>
      <c r="I621" s="19" t="str">
        <f>+IFERROR(+Tabella24[[#This Row],[IMPORTO VERSATO]]/SUMIF(DATI!$B:$B,Tabella24[[#This Row],[Cartella2]],DATI!$M:$M)*SUMIF(DATI!$B:$B,Tabella24[[#This Row],[Cartella2]],DATI!$G:$G),"")</f>
        <v/>
      </c>
      <c r="J621" s="19" t="str">
        <f>+IFERROR(+Tabella24[[#This Row],[IMPORTO VERSATO]]/SUMIF(DATI!$B:$B,Tabella24[[#This Row],[Cartella2]],DATI!$M:$M)*SUMIF(DATI!$B:$B,Tabella24[[#This Row],[Cartella2]],DATI!$H:$H),"")</f>
        <v/>
      </c>
      <c r="K621" s="19" t="str">
        <f>+IFERROR(+Tabella24[[#This Row],[IMPORTO VERSATO]]/SUMIF(DATI!$B:$B,Tabella24[[#This Row],[Cartella2]],DATI!$M:$M)*SUMIF(DATI!$B:$B,Tabella24[[#This Row],[Cartella2]],DATI!$I:$I),"")</f>
        <v/>
      </c>
      <c r="L621" s="19" t="str">
        <f>+IFERROR(+Tabella24[[#This Row],[IMPORTO VERSATO]]/SUMIF(DATI!$B:$B,Tabella24[[#This Row],[Cartella2]],DATI!$M:$M)*SUMIF(DATI!$B:$B,Tabella24[[#This Row],[Cartella2]],DATI!$J:$J),"")</f>
        <v/>
      </c>
      <c r="M621" s="14" t="str">
        <f>+IFERROR(+Tabella24[[#This Row],[IMPORTO VERSATO]]/SUMIF(DATI!$B:$B,Tabella24[[#This Row],[Cartella2]],DATI!$M:$M)*SUMIF(DATI!$B:$B,Tabella24[[#This Row],[Cartella2]],DATI!$L:$L),"")</f>
        <v/>
      </c>
      <c r="N621" s="6" t="str">
        <f>+IF(COUNTIF($C$17:C621,Tabella24[[#This Row],[Cartella2]])=1,"X","")</f>
        <v/>
      </c>
      <c r="O621" s="14" t="str">
        <f>+IFERROR(+Tabella24[[#This Row],[IMPORTO VERSATO]]/SUMIF(DATI!$B:$B,Tabella24[[#This Row],[Cartella2]],DATI!$M:$M)*SUMIF(DATI!$B:$B,Tabella24[[#This Row],[Cartella2]],DATI!$K:$K),"")</f>
        <v/>
      </c>
    </row>
    <row r="622" spans="2:15" x14ac:dyDescent="0.45">
      <c r="B622" s="27"/>
      <c r="C622" s="140" t="e">
        <f>+IF(Tabella24[[#This Row],[INS CARTELLA]]="",C621,+VLOOKUP(Tabella24[[#This Row],[INS CARTELLA]],Tabella1[[NUMERO CARTELLA]:[IMPOSTE]],1,0))</f>
        <v>#N/A</v>
      </c>
      <c r="D622" s="1"/>
      <c r="E622" s="15"/>
      <c r="F622" s="16"/>
      <c r="G622" s="14" t="str">
        <f>+IFERROR(+Tabella24[[#This Row],[IMPORTO VERSATO]]/SUMIF(DATI!B:B,Tabella24[[#This Row],[Cartella2]],DATI!M:M)*SUMIF(DATI!B:B,Tabella24[[#This Row],[Cartella2]],DATI!E:E),"")</f>
        <v/>
      </c>
      <c r="H622" s="14" t="str">
        <f>+IFERROR(+Tabella24[[#This Row],[IMPORTO VERSATO]]/SUMIF(DATI!$B:$B,Tabella24[[#This Row],[Cartella2]],DATI!$M:$M)*SUMIF(DATI!$B:$B,Tabella24[[#This Row],[Cartella2]],DATI!$F:$F),"")</f>
        <v/>
      </c>
      <c r="I622" s="19" t="str">
        <f>+IFERROR(+Tabella24[[#This Row],[IMPORTO VERSATO]]/SUMIF(DATI!$B:$B,Tabella24[[#This Row],[Cartella2]],DATI!$M:$M)*SUMIF(DATI!$B:$B,Tabella24[[#This Row],[Cartella2]],DATI!$G:$G),"")</f>
        <v/>
      </c>
      <c r="J622" s="19" t="str">
        <f>+IFERROR(+Tabella24[[#This Row],[IMPORTO VERSATO]]/SUMIF(DATI!$B:$B,Tabella24[[#This Row],[Cartella2]],DATI!$M:$M)*SUMIF(DATI!$B:$B,Tabella24[[#This Row],[Cartella2]],DATI!$H:$H),"")</f>
        <v/>
      </c>
      <c r="K622" s="19" t="str">
        <f>+IFERROR(+Tabella24[[#This Row],[IMPORTO VERSATO]]/SUMIF(DATI!$B:$B,Tabella24[[#This Row],[Cartella2]],DATI!$M:$M)*SUMIF(DATI!$B:$B,Tabella24[[#This Row],[Cartella2]],DATI!$I:$I),"")</f>
        <v/>
      </c>
      <c r="L622" s="19" t="str">
        <f>+IFERROR(+Tabella24[[#This Row],[IMPORTO VERSATO]]/SUMIF(DATI!$B:$B,Tabella24[[#This Row],[Cartella2]],DATI!$M:$M)*SUMIF(DATI!$B:$B,Tabella24[[#This Row],[Cartella2]],DATI!$J:$J),"")</f>
        <v/>
      </c>
      <c r="M622" s="14" t="str">
        <f>+IFERROR(+Tabella24[[#This Row],[IMPORTO VERSATO]]/SUMIF(DATI!$B:$B,Tabella24[[#This Row],[Cartella2]],DATI!$M:$M)*SUMIF(DATI!$B:$B,Tabella24[[#This Row],[Cartella2]],DATI!$L:$L),"")</f>
        <v/>
      </c>
      <c r="N622" s="6" t="str">
        <f>+IF(COUNTIF($C$17:C622,Tabella24[[#This Row],[Cartella2]])=1,"X","")</f>
        <v/>
      </c>
      <c r="O622" s="14" t="str">
        <f>+IFERROR(+Tabella24[[#This Row],[IMPORTO VERSATO]]/SUMIF(DATI!$B:$B,Tabella24[[#This Row],[Cartella2]],DATI!$M:$M)*SUMIF(DATI!$B:$B,Tabella24[[#This Row],[Cartella2]],DATI!$K:$K),"")</f>
        <v/>
      </c>
    </row>
    <row r="623" spans="2:15" x14ac:dyDescent="0.45">
      <c r="B623" s="27"/>
      <c r="C623" s="140" t="e">
        <f>+IF(Tabella24[[#This Row],[INS CARTELLA]]="",C622,+VLOOKUP(Tabella24[[#This Row],[INS CARTELLA]],Tabella1[[NUMERO CARTELLA]:[IMPOSTE]],1,0))</f>
        <v>#N/A</v>
      </c>
      <c r="D623" s="1"/>
      <c r="E623" s="15"/>
      <c r="F623" s="16"/>
      <c r="G623" s="14" t="str">
        <f>+IFERROR(+Tabella24[[#This Row],[IMPORTO VERSATO]]/SUMIF(DATI!B:B,Tabella24[[#This Row],[Cartella2]],DATI!M:M)*SUMIF(DATI!B:B,Tabella24[[#This Row],[Cartella2]],DATI!E:E),"")</f>
        <v/>
      </c>
      <c r="H623" s="14" t="str">
        <f>+IFERROR(+Tabella24[[#This Row],[IMPORTO VERSATO]]/SUMIF(DATI!$B:$B,Tabella24[[#This Row],[Cartella2]],DATI!$M:$M)*SUMIF(DATI!$B:$B,Tabella24[[#This Row],[Cartella2]],DATI!$F:$F),"")</f>
        <v/>
      </c>
      <c r="I623" s="19" t="str">
        <f>+IFERROR(+Tabella24[[#This Row],[IMPORTO VERSATO]]/SUMIF(DATI!$B:$B,Tabella24[[#This Row],[Cartella2]],DATI!$M:$M)*SUMIF(DATI!$B:$B,Tabella24[[#This Row],[Cartella2]],DATI!$G:$G),"")</f>
        <v/>
      </c>
      <c r="J623" s="19" t="str">
        <f>+IFERROR(+Tabella24[[#This Row],[IMPORTO VERSATO]]/SUMIF(DATI!$B:$B,Tabella24[[#This Row],[Cartella2]],DATI!$M:$M)*SUMIF(DATI!$B:$B,Tabella24[[#This Row],[Cartella2]],DATI!$H:$H),"")</f>
        <v/>
      </c>
      <c r="K623" s="19" t="str">
        <f>+IFERROR(+Tabella24[[#This Row],[IMPORTO VERSATO]]/SUMIF(DATI!$B:$B,Tabella24[[#This Row],[Cartella2]],DATI!$M:$M)*SUMIF(DATI!$B:$B,Tabella24[[#This Row],[Cartella2]],DATI!$I:$I),"")</f>
        <v/>
      </c>
      <c r="L623" s="19" t="str">
        <f>+IFERROR(+Tabella24[[#This Row],[IMPORTO VERSATO]]/SUMIF(DATI!$B:$B,Tabella24[[#This Row],[Cartella2]],DATI!$M:$M)*SUMIF(DATI!$B:$B,Tabella24[[#This Row],[Cartella2]],DATI!$J:$J),"")</f>
        <v/>
      </c>
      <c r="M623" s="14" t="str">
        <f>+IFERROR(+Tabella24[[#This Row],[IMPORTO VERSATO]]/SUMIF(DATI!$B:$B,Tabella24[[#This Row],[Cartella2]],DATI!$M:$M)*SUMIF(DATI!$B:$B,Tabella24[[#This Row],[Cartella2]],DATI!$L:$L),"")</f>
        <v/>
      </c>
      <c r="N623" s="6" t="str">
        <f>+IF(COUNTIF($C$17:C623,Tabella24[[#This Row],[Cartella2]])=1,"X","")</f>
        <v/>
      </c>
      <c r="O623" s="14" t="str">
        <f>+IFERROR(+Tabella24[[#This Row],[IMPORTO VERSATO]]/SUMIF(DATI!$B:$B,Tabella24[[#This Row],[Cartella2]],DATI!$M:$M)*SUMIF(DATI!$B:$B,Tabella24[[#This Row],[Cartella2]],DATI!$K:$K),"")</f>
        <v/>
      </c>
    </row>
    <row r="624" spans="2:15" x14ac:dyDescent="0.45">
      <c r="B624" s="27"/>
      <c r="C624" s="140" t="e">
        <f>+IF(Tabella24[[#This Row],[INS CARTELLA]]="",C623,+VLOOKUP(Tabella24[[#This Row],[INS CARTELLA]],Tabella1[[NUMERO CARTELLA]:[IMPOSTE]],1,0))</f>
        <v>#N/A</v>
      </c>
      <c r="D624" s="1"/>
      <c r="E624" s="15"/>
      <c r="F624" s="16"/>
      <c r="G624" s="14" t="str">
        <f>+IFERROR(+Tabella24[[#This Row],[IMPORTO VERSATO]]/SUMIF(DATI!B:B,Tabella24[[#This Row],[Cartella2]],DATI!M:M)*SUMIF(DATI!B:B,Tabella24[[#This Row],[Cartella2]],DATI!E:E),"")</f>
        <v/>
      </c>
      <c r="H624" s="14" t="str">
        <f>+IFERROR(+Tabella24[[#This Row],[IMPORTO VERSATO]]/SUMIF(DATI!$B:$B,Tabella24[[#This Row],[Cartella2]],DATI!$M:$M)*SUMIF(DATI!$B:$B,Tabella24[[#This Row],[Cartella2]],DATI!$F:$F),"")</f>
        <v/>
      </c>
      <c r="I624" s="19" t="str">
        <f>+IFERROR(+Tabella24[[#This Row],[IMPORTO VERSATO]]/SUMIF(DATI!$B:$B,Tabella24[[#This Row],[Cartella2]],DATI!$M:$M)*SUMIF(DATI!$B:$B,Tabella24[[#This Row],[Cartella2]],DATI!$G:$G),"")</f>
        <v/>
      </c>
      <c r="J624" s="19" t="str">
        <f>+IFERROR(+Tabella24[[#This Row],[IMPORTO VERSATO]]/SUMIF(DATI!$B:$B,Tabella24[[#This Row],[Cartella2]],DATI!$M:$M)*SUMIF(DATI!$B:$B,Tabella24[[#This Row],[Cartella2]],DATI!$H:$H),"")</f>
        <v/>
      </c>
      <c r="K624" s="19" t="str">
        <f>+IFERROR(+Tabella24[[#This Row],[IMPORTO VERSATO]]/SUMIF(DATI!$B:$B,Tabella24[[#This Row],[Cartella2]],DATI!$M:$M)*SUMIF(DATI!$B:$B,Tabella24[[#This Row],[Cartella2]],DATI!$I:$I),"")</f>
        <v/>
      </c>
      <c r="L624" s="19" t="str">
        <f>+IFERROR(+Tabella24[[#This Row],[IMPORTO VERSATO]]/SUMIF(DATI!$B:$B,Tabella24[[#This Row],[Cartella2]],DATI!$M:$M)*SUMIF(DATI!$B:$B,Tabella24[[#This Row],[Cartella2]],DATI!$J:$J),"")</f>
        <v/>
      </c>
      <c r="M624" s="14" t="str">
        <f>+IFERROR(+Tabella24[[#This Row],[IMPORTO VERSATO]]/SUMIF(DATI!$B:$B,Tabella24[[#This Row],[Cartella2]],DATI!$M:$M)*SUMIF(DATI!$B:$B,Tabella24[[#This Row],[Cartella2]],DATI!$L:$L),"")</f>
        <v/>
      </c>
      <c r="N624" s="6" t="str">
        <f>+IF(COUNTIF($C$17:C624,Tabella24[[#This Row],[Cartella2]])=1,"X","")</f>
        <v/>
      </c>
      <c r="O624" s="14" t="str">
        <f>+IFERROR(+Tabella24[[#This Row],[IMPORTO VERSATO]]/SUMIF(DATI!$B:$B,Tabella24[[#This Row],[Cartella2]],DATI!$M:$M)*SUMIF(DATI!$B:$B,Tabella24[[#This Row],[Cartella2]],DATI!$K:$K),"")</f>
        <v/>
      </c>
    </row>
    <row r="625" spans="2:15" x14ac:dyDescent="0.45">
      <c r="B625" s="27"/>
      <c r="C625" s="140" t="e">
        <f>+IF(Tabella24[[#This Row],[INS CARTELLA]]="",C624,+VLOOKUP(Tabella24[[#This Row],[INS CARTELLA]],Tabella1[[NUMERO CARTELLA]:[IMPOSTE]],1,0))</f>
        <v>#N/A</v>
      </c>
      <c r="D625" s="1"/>
      <c r="E625" s="15"/>
      <c r="F625" s="16"/>
      <c r="G625" s="14" t="str">
        <f>+IFERROR(+Tabella24[[#This Row],[IMPORTO VERSATO]]/SUMIF(DATI!B:B,Tabella24[[#This Row],[Cartella2]],DATI!M:M)*SUMIF(DATI!B:B,Tabella24[[#This Row],[Cartella2]],DATI!E:E),"")</f>
        <v/>
      </c>
      <c r="H625" s="14" t="str">
        <f>+IFERROR(+Tabella24[[#This Row],[IMPORTO VERSATO]]/SUMIF(DATI!$B:$B,Tabella24[[#This Row],[Cartella2]],DATI!$M:$M)*SUMIF(DATI!$B:$B,Tabella24[[#This Row],[Cartella2]],DATI!$F:$F),"")</f>
        <v/>
      </c>
      <c r="I625" s="19" t="str">
        <f>+IFERROR(+Tabella24[[#This Row],[IMPORTO VERSATO]]/SUMIF(DATI!$B:$B,Tabella24[[#This Row],[Cartella2]],DATI!$M:$M)*SUMIF(DATI!$B:$B,Tabella24[[#This Row],[Cartella2]],DATI!$G:$G),"")</f>
        <v/>
      </c>
      <c r="J625" s="19" t="str">
        <f>+IFERROR(+Tabella24[[#This Row],[IMPORTO VERSATO]]/SUMIF(DATI!$B:$B,Tabella24[[#This Row],[Cartella2]],DATI!$M:$M)*SUMIF(DATI!$B:$B,Tabella24[[#This Row],[Cartella2]],DATI!$H:$H),"")</f>
        <v/>
      </c>
      <c r="K625" s="19" t="str">
        <f>+IFERROR(+Tabella24[[#This Row],[IMPORTO VERSATO]]/SUMIF(DATI!$B:$B,Tabella24[[#This Row],[Cartella2]],DATI!$M:$M)*SUMIF(DATI!$B:$B,Tabella24[[#This Row],[Cartella2]],DATI!$I:$I),"")</f>
        <v/>
      </c>
      <c r="L625" s="19" t="str">
        <f>+IFERROR(+Tabella24[[#This Row],[IMPORTO VERSATO]]/SUMIF(DATI!$B:$B,Tabella24[[#This Row],[Cartella2]],DATI!$M:$M)*SUMIF(DATI!$B:$B,Tabella24[[#This Row],[Cartella2]],DATI!$J:$J),"")</f>
        <v/>
      </c>
      <c r="M625" s="14" t="str">
        <f>+IFERROR(+Tabella24[[#This Row],[IMPORTO VERSATO]]/SUMIF(DATI!$B:$B,Tabella24[[#This Row],[Cartella2]],DATI!$M:$M)*SUMIF(DATI!$B:$B,Tabella24[[#This Row],[Cartella2]],DATI!$L:$L),"")</f>
        <v/>
      </c>
      <c r="N625" s="6" t="str">
        <f>+IF(COUNTIF($C$17:C625,Tabella24[[#This Row],[Cartella2]])=1,"X","")</f>
        <v/>
      </c>
      <c r="O625" s="14" t="str">
        <f>+IFERROR(+Tabella24[[#This Row],[IMPORTO VERSATO]]/SUMIF(DATI!$B:$B,Tabella24[[#This Row],[Cartella2]],DATI!$M:$M)*SUMIF(DATI!$B:$B,Tabella24[[#This Row],[Cartella2]],DATI!$K:$K),"")</f>
        <v/>
      </c>
    </row>
    <row r="626" spans="2:15" x14ac:dyDescent="0.45">
      <c r="B626" s="27"/>
      <c r="C626" s="140" t="e">
        <f>+IF(Tabella24[[#This Row],[INS CARTELLA]]="",C625,+VLOOKUP(Tabella24[[#This Row],[INS CARTELLA]],Tabella1[[NUMERO CARTELLA]:[IMPOSTE]],1,0))</f>
        <v>#N/A</v>
      </c>
      <c r="D626" s="1"/>
      <c r="E626" s="15"/>
      <c r="F626" s="16"/>
      <c r="G626" s="14" t="str">
        <f>+IFERROR(+Tabella24[[#This Row],[IMPORTO VERSATO]]/SUMIF(DATI!B:B,Tabella24[[#This Row],[Cartella2]],DATI!M:M)*SUMIF(DATI!B:B,Tabella24[[#This Row],[Cartella2]],DATI!E:E),"")</f>
        <v/>
      </c>
      <c r="H626" s="14" t="str">
        <f>+IFERROR(+Tabella24[[#This Row],[IMPORTO VERSATO]]/SUMIF(DATI!$B:$B,Tabella24[[#This Row],[Cartella2]],DATI!$M:$M)*SUMIF(DATI!$B:$B,Tabella24[[#This Row],[Cartella2]],DATI!$F:$F),"")</f>
        <v/>
      </c>
      <c r="I626" s="19" t="str">
        <f>+IFERROR(+Tabella24[[#This Row],[IMPORTO VERSATO]]/SUMIF(DATI!$B:$B,Tabella24[[#This Row],[Cartella2]],DATI!$M:$M)*SUMIF(DATI!$B:$B,Tabella24[[#This Row],[Cartella2]],DATI!$G:$G),"")</f>
        <v/>
      </c>
      <c r="J626" s="19" t="str">
        <f>+IFERROR(+Tabella24[[#This Row],[IMPORTO VERSATO]]/SUMIF(DATI!$B:$B,Tabella24[[#This Row],[Cartella2]],DATI!$M:$M)*SUMIF(DATI!$B:$B,Tabella24[[#This Row],[Cartella2]],DATI!$H:$H),"")</f>
        <v/>
      </c>
      <c r="K626" s="19" t="str">
        <f>+IFERROR(+Tabella24[[#This Row],[IMPORTO VERSATO]]/SUMIF(DATI!$B:$B,Tabella24[[#This Row],[Cartella2]],DATI!$M:$M)*SUMIF(DATI!$B:$B,Tabella24[[#This Row],[Cartella2]],DATI!$I:$I),"")</f>
        <v/>
      </c>
      <c r="L626" s="19" t="str">
        <f>+IFERROR(+Tabella24[[#This Row],[IMPORTO VERSATO]]/SUMIF(DATI!$B:$B,Tabella24[[#This Row],[Cartella2]],DATI!$M:$M)*SUMIF(DATI!$B:$B,Tabella24[[#This Row],[Cartella2]],DATI!$J:$J),"")</f>
        <v/>
      </c>
      <c r="M626" s="14" t="str">
        <f>+IFERROR(+Tabella24[[#This Row],[IMPORTO VERSATO]]/SUMIF(DATI!$B:$B,Tabella24[[#This Row],[Cartella2]],DATI!$M:$M)*SUMIF(DATI!$B:$B,Tabella24[[#This Row],[Cartella2]],DATI!$L:$L),"")</f>
        <v/>
      </c>
      <c r="N626" s="6" t="str">
        <f>+IF(COUNTIF($C$17:C626,Tabella24[[#This Row],[Cartella2]])=1,"X","")</f>
        <v/>
      </c>
      <c r="O626" s="14" t="str">
        <f>+IFERROR(+Tabella24[[#This Row],[IMPORTO VERSATO]]/SUMIF(DATI!$B:$B,Tabella24[[#This Row],[Cartella2]],DATI!$M:$M)*SUMIF(DATI!$B:$B,Tabella24[[#This Row],[Cartella2]],DATI!$K:$K),"")</f>
        <v/>
      </c>
    </row>
    <row r="627" spans="2:15" x14ac:dyDescent="0.45">
      <c r="B627" s="27"/>
      <c r="C627" s="140" t="e">
        <f>+IF(Tabella24[[#This Row],[INS CARTELLA]]="",C626,+VLOOKUP(Tabella24[[#This Row],[INS CARTELLA]],Tabella1[[NUMERO CARTELLA]:[IMPOSTE]],1,0))</f>
        <v>#N/A</v>
      </c>
      <c r="D627" s="1"/>
      <c r="E627" s="15"/>
      <c r="F627" s="16"/>
      <c r="G627" s="14" t="str">
        <f>+IFERROR(+Tabella24[[#This Row],[IMPORTO VERSATO]]/SUMIF(DATI!B:B,Tabella24[[#This Row],[Cartella2]],DATI!M:M)*SUMIF(DATI!B:B,Tabella24[[#This Row],[Cartella2]],DATI!E:E),"")</f>
        <v/>
      </c>
      <c r="H627" s="14" t="str">
        <f>+IFERROR(+Tabella24[[#This Row],[IMPORTO VERSATO]]/SUMIF(DATI!$B:$B,Tabella24[[#This Row],[Cartella2]],DATI!$M:$M)*SUMIF(DATI!$B:$B,Tabella24[[#This Row],[Cartella2]],DATI!$F:$F),"")</f>
        <v/>
      </c>
      <c r="I627" s="19" t="str">
        <f>+IFERROR(+Tabella24[[#This Row],[IMPORTO VERSATO]]/SUMIF(DATI!$B:$B,Tabella24[[#This Row],[Cartella2]],DATI!$M:$M)*SUMIF(DATI!$B:$B,Tabella24[[#This Row],[Cartella2]],DATI!$G:$G),"")</f>
        <v/>
      </c>
      <c r="J627" s="19" t="str">
        <f>+IFERROR(+Tabella24[[#This Row],[IMPORTO VERSATO]]/SUMIF(DATI!$B:$B,Tabella24[[#This Row],[Cartella2]],DATI!$M:$M)*SUMIF(DATI!$B:$B,Tabella24[[#This Row],[Cartella2]],DATI!$H:$H),"")</f>
        <v/>
      </c>
      <c r="K627" s="19" t="str">
        <f>+IFERROR(+Tabella24[[#This Row],[IMPORTO VERSATO]]/SUMIF(DATI!$B:$B,Tabella24[[#This Row],[Cartella2]],DATI!$M:$M)*SUMIF(DATI!$B:$B,Tabella24[[#This Row],[Cartella2]],DATI!$I:$I),"")</f>
        <v/>
      </c>
      <c r="L627" s="19" t="str">
        <f>+IFERROR(+Tabella24[[#This Row],[IMPORTO VERSATO]]/SUMIF(DATI!$B:$B,Tabella24[[#This Row],[Cartella2]],DATI!$M:$M)*SUMIF(DATI!$B:$B,Tabella24[[#This Row],[Cartella2]],DATI!$J:$J),"")</f>
        <v/>
      </c>
      <c r="M627" s="14" t="str">
        <f>+IFERROR(+Tabella24[[#This Row],[IMPORTO VERSATO]]/SUMIF(DATI!$B:$B,Tabella24[[#This Row],[Cartella2]],DATI!$M:$M)*SUMIF(DATI!$B:$B,Tabella24[[#This Row],[Cartella2]],DATI!$L:$L),"")</f>
        <v/>
      </c>
      <c r="N627" s="6" t="str">
        <f>+IF(COUNTIF($C$17:C627,Tabella24[[#This Row],[Cartella2]])=1,"X","")</f>
        <v/>
      </c>
      <c r="O627" s="14" t="str">
        <f>+IFERROR(+Tabella24[[#This Row],[IMPORTO VERSATO]]/SUMIF(DATI!$B:$B,Tabella24[[#This Row],[Cartella2]],DATI!$M:$M)*SUMIF(DATI!$B:$B,Tabella24[[#This Row],[Cartella2]],DATI!$K:$K),"")</f>
        <v/>
      </c>
    </row>
    <row r="628" spans="2:15" x14ac:dyDescent="0.45">
      <c r="B628" s="27"/>
      <c r="C628" s="140" t="e">
        <f>+IF(Tabella24[[#This Row],[INS CARTELLA]]="",C627,+VLOOKUP(Tabella24[[#This Row],[INS CARTELLA]],Tabella1[[NUMERO CARTELLA]:[IMPOSTE]],1,0))</f>
        <v>#N/A</v>
      </c>
      <c r="D628" s="1"/>
      <c r="E628" s="15"/>
      <c r="F628" s="16"/>
      <c r="G628" s="14" t="str">
        <f>+IFERROR(+Tabella24[[#This Row],[IMPORTO VERSATO]]/SUMIF(DATI!B:B,Tabella24[[#This Row],[Cartella2]],DATI!M:M)*SUMIF(DATI!B:B,Tabella24[[#This Row],[Cartella2]],DATI!E:E),"")</f>
        <v/>
      </c>
      <c r="H628" s="14" t="str">
        <f>+IFERROR(+Tabella24[[#This Row],[IMPORTO VERSATO]]/SUMIF(DATI!$B:$B,Tabella24[[#This Row],[Cartella2]],DATI!$M:$M)*SUMIF(DATI!$B:$B,Tabella24[[#This Row],[Cartella2]],DATI!$F:$F),"")</f>
        <v/>
      </c>
      <c r="I628" s="19" t="str">
        <f>+IFERROR(+Tabella24[[#This Row],[IMPORTO VERSATO]]/SUMIF(DATI!$B:$B,Tabella24[[#This Row],[Cartella2]],DATI!$M:$M)*SUMIF(DATI!$B:$B,Tabella24[[#This Row],[Cartella2]],DATI!$G:$G),"")</f>
        <v/>
      </c>
      <c r="J628" s="19" t="str">
        <f>+IFERROR(+Tabella24[[#This Row],[IMPORTO VERSATO]]/SUMIF(DATI!$B:$B,Tabella24[[#This Row],[Cartella2]],DATI!$M:$M)*SUMIF(DATI!$B:$B,Tabella24[[#This Row],[Cartella2]],DATI!$H:$H),"")</f>
        <v/>
      </c>
      <c r="K628" s="19" t="str">
        <f>+IFERROR(+Tabella24[[#This Row],[IMPORTO VERSATO]]/SUMIF(DATI!$B:$B,Tabella24[[#This Row],[Cartella2]],DATI!$M:$M)*SUMIF(DATI!$B:$B,Tabella24[[#This Row],[Cartella2]],DATI!$I:$I),"")</f>
        <v/>
      </c>
      <c r="L628" s="19" t="str">
        <f>+IFERROR(+Tabella24[[#This Row],[IMPORTO VERSATO]]/SUMIF(DATI!$B:$B,Tabella24[[#This Row],[Cartella2]],DATI!$M:$M)*SUMIF(DATI!$B:$B,Tabella24[[#This Row],[Cartella2]],DATI!$J:$J),"")</f>
        <v/>
      </c>
      <c r="M628" s="14" t="str">
        <f>+IFERROR(+Tabella24[[#This Row],[IMPORTO VERSATO]]/SUMIF(DATI!$B:$B,Tabella24[[#This Row],[Cartella2]],DATI!$M:$M)*SUMIF(DATI!$B:$B,Tabella24[[#This Row],[Cartella2]],DATI!$L:$L),"")</f>
        <v/>
      </c>
      <c r="N628" s="6" t="str">
        <f>+IF(COUNTIF($C$17:C628,Tabella24[[#This Row],[Cartella2]])=1,"X","")</f>
        <v/>
      </c>
      <c r="O628" s="14" t="str">
        <f>+IFERROR(+Tabella24[[#This Row],[IMPORTO VERSATO]]/SUMIF(DATI!$B:$B,Tabella24[[#This Row],[Cartella2]],DATI!$M:$M)*SUMIF(DATI!$B:$B,Tabella24[[#This Row],[Cartella2]],DATI!$K:$K),"")</f>
        <v/>
      </c>
    </row>
    <row r="629" spans="2:15" x14ac:dyDescent="0.45">
      <c r="B629" s="27"/>
      <c r="C629" s="140" t="e">
        <f>+IF(Tabella24[[#This Row],[INS CARTELLA]]="",C628,+VLOOKUP(Tabella24[[#This Row],[INS CARTELLA]],Tabella1[[NUMERO CARTELLA]:[IMPOSTE]],1,0))</f>
        <v>#N/A</v>
      </c>
      <c r="D629" s="1"/>
      <c r="E629" s="15"/>
      <c r="F629" s="16"/>
      <c r="G629" s="14" t="str">
        <f>+IFERROR(+Tabella24[[#This Row],[IMPORTO VERSATO]]/SUMIF(DATI!B:B,Tabella24[[#This Row],[Cartella2]],DATI!M:M)*SUMIF(DATI!B:B,Tabella24[[#This Row],[Cartella2]],DATI!E:E),"")</f>
        <v/>
      </c>
      <c r="H629" s="14" t="str">
        <f>+IFERROR(+Tabella24[[#This Row],[IMPORTO VERSATO]]/SUMIF(DATI!$B:$B,Tabella24[[#This Row],[Cartella2]],DATI!$M:$M)*SUMIF(DATI!$B:$B,Tabella24[[#This Row],[Cartella2]],DATI!$F:$F),"")</f>
        <v/>
      </c>
      <c r="I629" s="19" t="str">
        <f>+IFERROR(+Tabella24[[#This Row],[IMPORTO VERSATO]]/SUMIF(DATI!$B:$B,Tabella24[[#This Row],[Cartella2]],DATI!$M:$M)*SUMIF(DATI!$B:$B,Tabella24[[#This Row],[Cartella2]],DATI!$G:$G),"")</f>
        <v/>
      </c>
      <c r="J629" s="19" t="str">
        <f>+IFERROR(+Tabella24[[#This Row],[IMPORTO VERSATO]]/SUMIF(DATI!$B:$B,Tabella24[[#This Row],[Cartella2]],DATI!$M:$M)*SUMIF(DATI!$B:$B,Tabella24[[#This Row],[Cartella2]],DATI!$H:$H),"")</f>
        <v/>
      </c>
      <c r="K629" s="19" t="str">
        <f>+IFERROR(+Tabella24[[#This Row],[IMPORTO VERSATO]]/SUMIF(DATI!$B:$B,Tabella24[[#This Row],[Cartella2]],DATI!$M:$M)*SUMIF(DATI!$B:$B,Tabella24[[#This Row],[Cartella2]],DATI!$I:$I),"")</f>
        <v/>
      </c>
      <c r="L629" s="19" t="str">
        <f>+IFERROR(+Tabella24[[#This Row],[IMPORTO VERSATO]]/SUMIF(DATI!$B:$B,Tabella24[[#This Row],[Cartella2]],DATI!$M:$M)*SUMIF(DATI!$B:$B,Tabella24[[#This Row],[Cartella2]],DATI!$J:$J),"")</f>
        <v/>
      </c>
      <c r="M629" s="14" t="str">
        <f>+IFERROR(+Tabella24[[#This Row],[IMPORTO VERSATO]]/SUMIF(DATI!$B:$B,Tabella24[[#This Row],[Cartella2]],DATI!$M:$M)*SUMIF(DATI!$B:$B,Tabella24[[#This Row],[Cartella2]],DATI!$L:$L),"")</f>
        <v/>
      </c>
      <c r="N629" s="6" t="str">
        <f>+IF(COUNTIF($C$17:C629,Tabella24[[#This Row],[Cartella2]])=1,"X","")</f>
        <v/>
      </c>
      <c r="O629" s="14" t="str">
        <f>+IFERROR(+Tabella24[[#This Row],[IMPORTO VERSATO]]/SUMIF(DATI!$B:$B,Tabella24[[#This Row],[Cartella2]],DATI!$M:$M)*SUMIF(DATI!$B:$B,Tabella24[[#This Row],[Cartella2]],DATI!$K:$K),"")</f>
        <v/>
      </c>
    </row>
    <row r="630" spans="2:15" x14ac:dyDescent="0.45">
      <c r="B630" s="27"/>
      <c r="C630" s="140" t="e">
        <f>+IF(Tabella24[[#This Row],[INS CARTELLA]]="",C629,+VLOOKUP(Tabella24[[#This Row],[INS CARTELLA]],Tabella1[[NUMERO CARTELLA]:[IMPOSTE]],1,0))</f>
        <v>#N/A</v>
      </c>
      <c r="D630" s="1"/>
      <c r="E630" s="15"/>
      <c r="F630" s="16"/>
      <c r="G630" s="14" t="str">
        <f>+IFERROR(+Tabella24[[#This Row],[IMPORTO VERSATO]]/SUMIF(DATI!B:B,Tabella24[[#This Row],[Cartella2]],DATI!M:M)*SUMIF(DATI!B:B,Tabella24[[#This Row],[Cartella2]],DATI!E:E),"")</f>
        <v/>
      </c>
      <c r="H630" s="14" t="str">
        <f>+IFERROR(+Tabella24[[#This Row],[IMPORTO VERSATO]]/SUMIF(DATI!$B:$B,Tabella24[[#This Row],[Cartella2]],DATI!$M:$M)*SUMIF(DATI!$B:$B,Tabella24[[#This Row],[Cartella2]],DATI!$F:$F),"")</f>
        <v/>
      </c>
      <c r="I630" s="19" t="str">
        <f>+IFERROR(+Tabella24[[#This Row],[IMPORTO VERSATO]]/SUMIF(DATI!$B:$B,Tabella24[[#This Row],[Cartella2]],DATI!$M:$M)*SUMIF(DATI!$B:$B,Tabella24[[#This Row],[Cartella2]],DATI!$G:$G),"")</f>
        <v/>
      </c>
      <c r="J630" s="19" t="str">
        <f>+IFERROR(+Tabella24[[#This Row],[IMPORTO VERSATO]]/SUMIF(DATI!$B:$B,Tabella24[[#This Row],[Cartella2]],DATI!$M:$M)*SUMIF(DATI!$B:$B,Tabella24[[#This Row],[Cartella2]],DATI!$H:$H),"")</f>
        <v/>
      </c>
      <c r="K630" s="19" t="str">
        <f>+IFERROR(+Tabella24[[#This Row],[IMPORTO VERSATO]]/SUMIF(DATI!$B:$B,Tabella24[[#This Row],[Cartella2]],DATI!$M:$M)*SUMIF(DATI!$B:$B,Tabella24[[#This Row],[Cartella2]],DATI!$I:$I),"")</f>
        <v/>
      </c>
      <c r="L630" s="19" t="str">
        <f>+IFERROR(+Tabella24[[#This Row],[IMPORTO VERSATO]]/SUMIF(DATI!$B:$B,Tabella24[[#This Row],[Cartella2]],DATI!$M:$M)*SUMIF(DATI!$B:$B,Tabella24[[#This Row],[Cartella2]],DATI!$J:$J),"")</f>
        <v/>
      </c>
      <c r="M630" s="14" t="str">
        <f>+IFERROR(+Tabella24[[#This Row],[IMPORTO VERSATO]]/SUMIF(DATI!$B:$B,Tabella24[[#This Row],[Cartella2]],DATI!$M:$M)*SUMIF(DATI!$B:$B,Tabella24[[#This Row],[Cartella2]],DATI!$L:$L),"")</f>
        <v/>
      </c>
      <c r="N630" s="6" t="str">
        <f>+IF(COUNTIF($C$17:C630,Tabella24[[#This Row],[Cartella2]])=1,"X","")</f>
        <v/>
      </c>
      <c r="O630" s="14" t="str">
        <f>+IFERROR(+Tabella24[[#This Row],[IMPORTO VERSATO]]/SUMIF(DATI!$B:$B,Tabella24[[#This Row],[Cartella2]],DATI!$M:$M)*SUMIF(DATI!$B:$B,Tabella24[[#This Row],[Cartella2]],DATI!$K:$K),"")</f>
        <v/>
      </c>
    </row>
    <row r="631" spans="2:15" x14ac:dyDescent="0.45">
      <c r="B631" s="27"/>
      <c r="C631" s="140" t="e">
        <f>+IF(Tabella24[[#This Row],[INS CARTELLA]]="",C630,+VLOOKUP(Tabella24[[#This Row],[INS CARTELLA]],Tabella1[[NUMERO CARTELLA]:[IMPOSTE]],1,0))</f>
        <v>#N/A</v>
      </c>
      <c r="D631" s="1"/>
      <c r="E631" s="15"/>
      <c r="F631" s="16"/>
      <c r="G631" s="14" t="str">
        <f>+IFERROR(+Tabella24[[#This Row],[IMPORTO VERSATO]]/SUMIF(DATI!B:B,Tabella24[[#This Row],[Cartella2]],DATI!M:M)*SUMIF(DATI!B:B,Tabella24[[#This Row],[Cartella2]],DATI!E:E),"")</f>
        <v/>
      </c>
      <c r="H631" s="14" t="str">
        <f>+IFERROR(+Tabella24[[#This Row],[IMPORTO VERSATO]]/SUMIF(DATI!$B:$B,Tabella24[[#This Row],[Cartella2]],DATI!$M:$M)*SUMIF(DATI!$B:$B,Tabella24[[#This Row],[Cartella2]],DATI!$F:$F),"")</f>
        <v/>
      </c>
      <c r="I631" s="19" t="str">
        <f>+IFERROR(+Tabella24[[#This Row],[IMPORTO VERSATO]]/SUMIF(DATI!$B:$B,Tabella24[[#This Row],[Cartella2]],DATI!$M:$M)*SUMIF(DATI!$B:$B,Tabella24[[#This Row],[Cartella2]],DATI!$G:$G),"")</f>
        <v/>
      </c>
      <c r="J631" s="19" t="str">
        <f>+IFERROR(+Tabella24[[#This Row],[IMPORTO VERSATO]]/SUMIF(DATI!$B:$B,Tabella24[[#This Row],[Cartella2]],DATI!$M:$M)*SUMIF(DATI!$B:$B,Tabella24[[#This Row],[Cartella2]],DATI!$H:$H),"")</f>
        <v/>
      </c>
      <c r="K631" s="19" t="str">
        <f>+IFERROR(+Tabella24[[#This Row],[IMPORTO VERSATO]]/SUMIF(DATI!$B:$B,Tabella24[[#This Row],[Cartella2]],DATI!$M:$M)*SUMIF(DATI!$B:$B,Tabella24[[#This Row],[Cartella2]],DATI!$I:$I),"")</f>
        <v/>
      </c>
      <c r="L631" s="19" t="str">
        <f>+IFERROR(+Tabella24[[#This Row],[IMPORTO VERSATO]]/SUMIF(DATI!$B:$B,Tabella24[[#This Row],[Cartella2]],DATI!$M:$M)*SUMIF(DATI!$B:$B,Tabella24[[#This Row],[Cartella2]],DATI!$J:$J),"")</f>
        <v/>
      </c>
      <c r="M631" s="14" t="str">
        <f>+IFERROR(+Tabella24[[#This Row],[IMPORTO VERSATO]]/SUMIF(DATI!$B:$B,Tabella24[[#This Row],[Cartella2]],DATI!$M:$M)*SUMIF(DATI!$B:$B,Tabella24[[#This Row],[Cartella2]],DATI!$L:$L),"")</f>
        <v/>
      </c>
      <c r="N631" s="6" t="str">
        <f>+IF(COUNTIF($C$17:C631,Tabella24[[#This Row],[Cartella2]])=1,"X","")</f>
        <v/>
      </c>
      <c r="O631" s="14" t="str">
        <f>+IFERROR(+Tabella24[[#This Row],[IMPORTO VERSATO]]/SUMIF(DATI!$B:$B,Tabella24[[#This Row],[Cartella2]],DATI!$M:$M)*SUMIF(DATI!$B:$B,Tabella24[[#This Row],[Cartella2]],DATI!$K:$K),"")</f>
        <v/>
      </c>
    </row>
    <row r="632" spans="2:15" x14ac:dyDescent="0.45">
      <c r="B632" s="27"/>
      <c r="C632" s="140" t="e">
        <f>+IF(Tabella24[[#This Row],[INS CARTELLA]]="",C631,+VLOOKUP(Tabella24[[#This Row],[INS CARTELLA]],Tabella1[[NUMERO CARTELLA]:[IMPOSTE]],1,0))</f>
        <v>#N/A</v>
      </c>
      <c r="D632" s="1"/>
      <c r="E632" s="15"/>
      <c r="F632" s="16"/>
      <c r="G632" s="14" t="str">
        <f>+IFERROR(+Tabella24[[#This Row],[IMPORTO VERSATO]]/SUMIF(DATI!B:B,Tabella24[[#This Row],[Cartella2]],DATI!M:M)*SUMIF(DATI!B:B,Tabella24[[#This Row],[Cartella2]],DATI!E:E),"")</f>
        <v/>
      </c>
      <c r="H632" s="14" t="str">
        <f>+IFERROR(+Tabella24[[#This Row],[IMPORTO VERSATO]]/SUMIF(DATI!$B:$B,Tabella24[[#This Row],[Cartella2]],DATI!$M:$M)*SUMIF(DATI!$B:$B,Tabella24[[#This Row],[Cartella2]],DATI!$F:$F),"")</f>
        <v/>
      </c>
      <c r="I632" s="19" t="str">
        <f>+IFERROR(+Tabella24[[#This Row],[IMPORTO VERSATO]]/SUMIF(DATI!$B:$B,Tabella24[[#This Row],[Cartella2]],DATI!$M:$M)*SUMIF(DATI!$B:$B,Tabella24[[#This Row],[Cartella2]],DATI!$G:$G),"")</f>
        <v/>
      </c>
      <c r="J632" s="19" t="str">
        <f>+IFERROR(+Tabella24[[#This Row],[IMPORTO VERSATO]]/SUMIF(DATI!$B:$B,Tabella24[[#This Row],[Cartella2]],DATI!$M:$M)*SUMIF(DATI!$B:$B,Tabella24[[#This Row],[Cartella2]],DATI!$H:$H),"")</f>
        <v/>
      </c>
      <c r="K632" s="19" t="str">
        <f>+IFERROR(+Tabella24[[#This Row],[IMPORTO VERSATO]]/SUMIF(DATI!$B:$B,Tabella24[[#This Row],[Cartella2]],DATI!$M:$M)*SUMIF(DATI!$B:$B,Tabella24[[#This Row],[Cartella2]],DATI!$I:$I),"")</f>
        <v/>
      </c>
      <c r="L632" s="19" t="str">
        <f>+IFERROR(+Tabella24[[#This Row],[IMPORTO VERSATO]]/SUMIF(DATI!$B:$B,Tabella24[[#This Row],[Cartella2]],DATI!$M:$M)*SUMIF(DATI!$B:$B,Tabella24[[#This Row],[Cartella2]],DATI!$J:$J),"")</f>
        <v/>
      </c>
      <c r="M632" s="14" t="str">
        <f>+IFERROR(+Tabella24[[#This Row],[IMPORTO VERSATO]]/SUMIF(DATI!$B:$B,Tabella24[[#This Row],[Cartella2]],DATI!$M:$M)*SUMIF(DATI!$B:$B,Tabella24[[#This Row],[Cartella2]],DATI!$L:$L),"")</f>
        <v/>
      </c>
      <c r="N632" s="6" t="str">
        <f>+IF(COUNTIF($C$17:C632,Tabella24[[#This Row],[Cartella2]])=1,"X","")</f>
        <v/>
      </c>
      <c r="O632" s="14" t="str">
        <f>+IFERROR(+Tabella24[[#This Row],[IMPORTO VERSATO]]/SUMIF(DATI!$B:$B,Tabella24[[#This Row],[Cartella2]],DATI!$M:$M)*SUMIF(DATI!$B:$B,Tabella24[[#This Row],[Cartella2]],DATI!$K:$K),"")</f>
        <v/>
      </c>
    </row>
    <row r="633" spans="2:15" x14ac:dyDescent="0.45">
      <c r="B633" s="27"/>
      <c r="C633" s="140" t="e">
        <f>+IF(Tabella24[[#This Row],[INS CARTELLA]]="",C632,+VLOOKUP(Tabella24[[#This Row],[INS CARTELLA]],Tabella1[[NUMERO CARTELLA]:[IMPOSTE]],1,0))</f>
        <v>#N/A</v>
      </c>
      <c r="D633" s="1"/>
      <c r="E633" s="15"/>
      <c r="F633" s="16"/>
      <c r="G633" s="14" t="str">
        <f>+IFERROR(+Tabella24[[#This Row],[IMPORTO VERSATO]]/SUMIF(DATI!B:B,Tabella24[[#This Row],[Cartella2]],DATI!M:M)*SUMIF(DATI!B:B,Tabella24[[#This Row],[Cartella2]],DATI!E:E),"")</f>
        <v/>
      </c>
      <c r="H633" s="14" t="str">
        <f>+IFERROR(+Tabella24[[#This Row],[IMPORTO VERSATO]]/SUMIF(DATI!$B:$B,Tabella24[[#This Row],[Cartella2]],DATI!$M:$M)*SUMIF(DATI!$B:$B,Tabella24[[#This Row],[Cartella2]],DATI!$F:$F),"")</f>
        <v/>
      </c>
      <c r="I633" s="19" t="str">
        <f>+IFERROR(+Tabella24[[#This Row],[IMPORTO VERSATO]]/SUMIF(DATI!$B:$B,Tabella24[[#This Row],[Cartella2]],DATI!$M:$M)*SUMIF(DATI!$B:$B,Tabella24[[#This Row],[Cartella2]],DATI!$G:$G),"")</f>
        <v/>
      </c>
      <c r="J633" s="19" t="str">
        <f>+IFERROR(+Tabella24[[#This Row],[IMPORTO VERSATO]]/SUMIF(DATI!$B:$B,Tabella24[[#This Row],[Cartella2]],DATI!$M:$M)*SUMIF(DATI!$B:$B,Tabella24[[#This Row],[Cartella2]],DATI!$H:$H),"")</f>
        <v/>
      </c>
      <c r="K633" s="19" t="str">
        <f>+IFERROR(+Tabella24[[#This Row],[IMPORTO VERSATO]]/SUMIF(DATI!$B:$B,Tabella24[[#This Row],[Cartella2]],DATI!$M:$M)*SUMIF(DATI!$B:$B,Tabella24[[#This Row],[Cartella2]],DATI!$I:$I),"")</f>
        <v/>
      </c>
      <c r="L633" s="19" t="str">
        <f>+IFERROR(+Tabella24[[#This Row],[IMPORTO VERSATO]]/SUMIF(DATI!$B:$B,Tabella24[[#This Row],[Cartella2]],DATI!$M:$M)*SUMIF(DATI!$B:$B,Tabella24[[#This Row],[Cartella2]],DATI!$J:$J),"")</f>
        <v/>
      </c>
      <c r="M633" s="14" t="str">
        <f>+IFERROR(+Tabella24[[#This Row],[IMPORTO VERSATO]]/SUMIF(DATI!$B:$B,Tabella24[[#This Row],[Cartella2]],DATI!$M:$M)*SUMIF(DATI!$B:$B,Tabella24[[#This Row],[Cartella2]],DATI!$L:$L),"")</f>
        <v/>
      </c>
      <c r="N633" s="6" t="str">
        <f>+IF(COUNTIF($C$17:C633,Tabella24[[#This Row],[Cartella2]])=1,"X","")</f>
        <v/>
      </c>
      <c r="O633" s="14" t="str">
        <f>+IFERROR(+Tabella24[[#This Row],[IMPORTO VERSATO]]/SUMIF(DATI!$B:$B,Tabella24[[#This Row],[Cartella2]],DATI!$M:$M)*SUMIF(DATI!$B:$B,Tabella24[[#This Row],[Cartella2]],DATI!$K:$K),"")</f>
        <v/>
      </c>
    </row>
    <row r="634" spans="2:15" x14ac:dyDescent="0.45">
      <c r="B634" s="27"/>
      <c r="C634" s="140" t="e">
        <f>+IF(Tabella24[[#This Row],[INS CARTELLA]]="",C633,+VLOOKUP(Tabella24[[#This Row],[INS CARTELLA]],Tabella1[[NUMERO CARTELLA]:[IMPOSTE]],1,0))</f>
        <v>#N/A</v>
      </c>
      <c r="D634" s="1"/>
      <c r="E634" s="15"/>
      <c r="F634" s="16"/>
      <c r="G634" s="14" t="str">
        <f>+IFERROR(+Tabella24[[#This Row],[IMPORTO VERSATO]]/SUMIF(DATI!B:B,Tabella24[[#This Row],[Cartella2]],DATI!M:M)*SUMIF(DATI!B:B,Tabella24[[#This Row],[Cartella2]],DATI!E:E),"")</f>
        <v/>
      </c>
      <c r="H634" s="14" t="str">
        <f>+IFERROR(+Tabella24[[#This Row],[IMPORTO VERSATO]]/SUMIF(DATI!$B:$B,Tabella24[[#This Row],[Cartella2]],DATI!$M:$M)*SUMIF(DATI!$B:$B,Tabella24[[#This Row],[Cartella2]],DATI!$F:$F),"")</f>
        <v/>
      </c>
      <c r="I634" s="19" t="str">
        <f>+IFERROR(+Tabella24[[#This Row],[IMPORTO VERSATO]]/SUMIF(DATI!$B:$B,Tabella24[[#This Row],[Cartella2]],DATI!$M:$M)*SUMIF(DATI!$B:$B,Tabella24[[#This Row],[Cartella2]],DATI!$G:$G),"")</f>
        <v/>
      </c>
      <c r="J634" s="19" t="str">
        <f>+IFERROR(+Tabella24[[#This Row],[IMPORTO VERSATO]]/SUMIF(DATI!$B:$B,Tabella24[[#This Row],[Cartella2]],DATI!$M:$M)*SUMIF(DATI!$B:$B,Tabella24[[#This Row],[Cartella2]],DATI!$H:$H),"")</f>
        <v/>
      </c>
      <c r="K634" s="19" t="str">
        <f>+IFERROR(+Tabella24[[#This Row],[IMPORTO VERSATO]]/SUMIF(DATI!$B:$B,Tabella24[[#This Row],[Cartella2]],DATI!$M:$M)*SUMIF(DATI!$B:$B,Tabella24[[#This Row],[Cartella2]],DATI!$I:$I),"")</f>
        <v/>
      </c>
      <c r="L634" s="19" t="str">
        <f>+IFERROR(+Tabella24[[#This Row],[IMPORTO VERSATO]]/SUMIF(DATI!$B:$B,Tabella24[[#This Row],[Cartella2]],DATI!$M:$M)*SUMIF(DATI!$B:$B,Tabella24[[#This Row],[Cartella2]],DATI!$J:$J),"")</f>
        <v/>
      </c>
      <c r="M634" s="14" t="str">
        <f>+IFERROR(+Tabella24[[#This Row],[IMPORTO VERSATO]]/SUMIF(DATI!$B:$B,Tabella24[[#This Row],[Cartella2]],DATI!$M:$M)*SUMIF(DATI!$B:$B,Tabella24[[#This Row],[Cartella2]],DATI!$L:$L),"")</f>
        <v/>
      </c>
      <c r="N634" s="6" t="str">
        <f>+IF(COUNTIF($C$17:C634,Tabella24[[#This Row],[Cartella2]])=1,"X","")</f>
        <v/>
      </c>
      <c r="O634" s="14" t="str">
        <f>+IFERROR(+Tabella24[[#This Row],[IMPORTO VERSATO]]/SUMIF(DATI!$B:$B,Tabella24[[#This Row],[Cartella2]],DATI!$M:$M)*SUMIF(DATI!$B:$B,Tabella24[[#This Row],[Cartella2]],DATI!$K:$K),"")</f>
        <v/>
      </c>
    </row>
    <row r="635" spans="2:15" x14ac:dyDescent="0.45">
      <c r="B635" s="27"/>
      <c r="C635" s="140" t="e">
        <f>+IF(Tabella24[[#This Row],[INS CARTELLA]]="",C634,+VLOOKUP(Tabella24[[#This Row],[INS CARTELLA]],Tabella1[[NUMERO CARTELLA]:[IMPOSTE]],1,0))</f>
        <v>#N/A</v>
      </c>
      <c r="D635" s="1"/>
      <c r="E635" s="15"/>
      <c r="F635" s="16"/>
      <c r="G635" s="14" t="str">
        <f>+IFERROR(+Tabella24[[#This Row],[IMPORTO VERSATO]]/SUMIF(DATI!B:B,Tabella24[[#This Row],[Cartella2]],DATI!M:M)*SUMIF(DATI!B:B,Tabella24[[#This Row],[Cartella2]],DATI!E:E),"")</f>
        <v/>
      </c>
      <c r="H635" s="14" t="str">
        <f>+IFERROR(+Tabella24[[#This Row],[IMPORTO VERSATO]]/SUMIF(DATI!$B:$B,Tabella24[[#This Row],[Cartella2]],DATI!$M:$M)*SUMIF(DATI!$B:$B,Tabella24[[#This Row],[Cartella2]],DATI!$F:$F),"")</f>
        <v/>
      </c>
      <c r="I635" s="19" t="str">
        <f>+IFERROR(+Tabella24[[#This Row],[IMPORTO VERSATO]]/SUMIF(DATI!$B:$B,Tabella24[[#This Row],[Cartella2]],DATI!$M:$M)*SUMIF(DATI!$B:$B,Tabella24[[#This Row],[Cartella2]],DATI!$G:$G),"")</f>
        <v/>
      </c>
      <c r="J635" s="19" t="str">
        <f>+IFERROR(+Tabella24[[#This Row],[IMPORTO VERSATO]]/SUMIF(DATI!$B:$B,Tabella24[[#This Row],[Cartella2]],DATI!$M:$M)*SUMIF(DATI!$B:$B,Tabella24[[#This Row],[Cartella2]],DATI!$H:$H),"")</f>
        <v/>
      </c>
      <c r="K635" s="19" t="str">
        <f>+IFERROR(+Tabella24[[#This Row],[IMPORTO VERSATO]]/SUMIF(DATI!$B:$B,Tabella24[[#This Row],[Cartella2]],DATI!$M:$M)*SUMIF(DATI!$B:$B,Tabella24[[#This Row],[Cartella2]],DATI!$I:$I),"")</f>
        <v/>
      </c>
      <c r="L635" s="19" t="str">
        <f>+IFERROR(+Tabella24[[#This Row],[IMPORTO VERSATO]]/SUMIF(DATI!$B:$B,Tabella24[[#This Row],[Cartella2]],DATI!$M:$M)*SUMIF(DATI!$B:$B,Tabella24[[#This Row],[Cartella2]],DATI!$J:$J),"")</f>
        <v/>
      </c>
      <c r="M635" s="14" t="str">
        <f>+IFERROR(+Tabella24[[#This Row],[IMPORTO VERSATO]]/SUMIF(DATI!$B:$B,Tabella24[[#This Row],[Cartella2]],DATI!$M:$M)*SUMIF(DATI!$B:$B,Tabella24[[#This Row],[Cartella2]],DATI!$L:$L),"")</f>
        <v/>
      </c>
      <c r="N635" s="6" t="str">
        <f>+IF(COUNTIF($C$17:C635,Tabella24[[#This Row],[Cartella2]])=1,"X","")</f>
        <v/>
      </c>
      <c r="O635" s="14" t="str">
        <f>+IFERROR(+Tabella24[[#This Row],[IMPORTO VERSATO]]/SUMIF(DATI!$B:$B,Tabella24[[#This Row],[Cartella2]],DATI!$M:$M)*SUMIF(DATI!$B:$B,Tabella24[[#This Row],[Cartella2]],DATI!$K:$K),"")</f>
        <v/>
      </c>
    </row>
    <row r="636" spans="2:15" x14ac:dyDescent="0.45">
      <c r="B636" s="27"/>
      <c r="C636" s="140" t="e">
        <f>+IF(Tabella24[[#This Row],[INS CARTELLA]]="",C635,+VLOOKUP(Tabella24[[#This Row],[INS CARTELLA]],Tabella1[[NUMERO CARTELLA]:[IMPOSTE]],1,0))</f>
        <v>#N/A</v>
      </c>
      <c r="D636" s="1"/>
      <c r="E636" s="15"/>
      <c r="F636" s="16"/>
      <c r="G636" s="14" t="str">
        <f>+IFERROR(+Tabella24[[#This Row],[IMPORTO VERSATO]]/SUMIF(DATI!B:B,Tabella24[[#This Row],[Cartella2]],DATI!M:M)*SUMIF(DATI!B:B,Tabella24[[#This Row],[Cartella2]],DATI!E:E),"")</f>
        <v/>
      </c>
      <c r="H636" s="14" t="str">
        <f>+IFERROR(+Tabella24[[#This Row],[IMPORTO VERSATO]]/SUMIF(DATI!$B:$B,Tabella24[[#This Row],[Cartella2]],DATI!$M:$M)*SUMIF(DATI!$B:$B,Tabella24[[#This Row],[Cartella2]],DATI!$F:$F),"")</f>
        <v/>
      </c>
      <c r="I636" s="19" t="str">
        <f>+IFERROR(+Tabella24[[#This Row],[IMPORTO VERSATO]]/SUMIF(DATI!$B:$B,Tabella24[[#This Row],[Cartella2]],DATI!$M:$M)*SUMIF(DATI!$B:$B,Tabella24[[#This Row],[Cartella2]],DATI!$G:$G),"")</f>
        <v/>
      </c>
      <c r="J636" s="19" t="str">
        <f>+IFERROR(+Tabella24[[#This Row],[IMPORTO VERSATO]]/SUMIF(DATI!$B:$B,Tabella24[[#This Row],[Cartella2]],DATI!$M:$M)*SUMIF(DATI!$B:$B,Tabella24[[#This Row],[Cartella2]],DATI!$H:$H),"")</f>
        <v/>
      </c>
      <c r="K636" s="19" t="str">
        <f>+IFERROR(+Tabella24[[#This Row],[IMPORTO VERSATO]]/SUMIF(DATI!$B:$B,Tabella24[[#This Row],[Cartella2]],DATI!$M:$M)*SUMIF(DATI!$B:$B,Tabella24[[#This Row],[Cartella2]],DATI!$I:$I),"")</f>
        <v/>
      </c>
      <c r="L636" s="19" t="str">
        <f>+IFERROR(+Tabella24[[#This Row],[IMPORTO VERSATO]]/SUMIF(DATI!$B:$B,Tabella24[[#This Row],[Cartella2]],DATI!$M:$M)*SUMIF(DATI!$B:$B,Tabella24[[#This Row],[Cartella2]],DATI!$J:$J),"")</f>
        <v/>
      </c>
      <c r="M636" s="14" t="str">
        <f>+IFERROR(+Tabella24[[#This Row],[IMPORTO VERSATO]]/SUMIF(DATI!$B:$B,Tabella24[[#This Row],[Cartella2]],DATI!$M:$M)*SUMIF(DATI!$B:$B,Tabella24[[#This Row],[Cartella2]],DATI!$L:$L),"")</f>
        <v/>
      </c>
      <c r="N636" s="6" t="str">
        <f>+IF(COUNTIF($C$17:C636,Tabella24[[#This Row],[Cartella2]])=1,"X","")</f>
        <v/>
      </c>
      <c r="O636" s="14" t="str">
        <f>+IFERROR(+Tabella24[[#This Row],[IMPORTO VERSATO]]/SUMIF(DATI!$B:$B,Tabella24[[#This Row],[Cartella2]],DATI!$M:$M)*SUMIF(DATI!$B:$B,Tabella24[[#This Row],[Cartella2]],DATI!$K:$K),"")</f>
        <v/>
      </c>
    </row>
    <row r="637" spans="2:15" x14ac:dyDescent="0.45">
      <c r="B637" s="27"/>
      <c r="C637" s="140" t="e">
        <f>+IF(Tabella24[[#This Row],[INS CARTELLA]]="",C636,+VLOOKUP(Tabella24[[#This Row],[INS CARTELLA]],Tabella1[[NUMERO CARTELLA]:[IMPOSTE]],1,0))</f>
        <v>#N/A</v>
      </c>
      <c r="D637" s="1"/>
      <c r="E637" s="15"/>
      <c r="F637" s="16"/>
      <c r="G637" s="14" t="str">
        <f>+IFERROR(+Tabella24[[#This Row],[IMPORTO VERSATO]]/SUMIF(DATI!B:B,Tabella24[[#This Row],[Cartella2]],DATI!M:M)*SUMIF(DATI!B:B,Tabella24[[#This Row],[Cartella2]],DATI!E:E),"")</f>
        <v/>
      </c>
      <c r="H637" s="14" t="str">
        <f>+IFERROR(+Tabella24[[#This Row],[IMPORTO VERSATO]]/SUMIF(DATI!$B:$B,Tabella24[[#This Row],[Cartella2]],DATI!$M:$M)*SUMIF(DATI!$B:$B,Tabella24[[#This Row],[Cartella2]],DATI!$F:$F),"")</f>
        <v/>
      </c>
      <c r="I637" s="19" t="str">
        <f>+IFERROR(+Tabella24[[#This Row],[IMPORTO VERSATO]]/SUMIF(DATI!$B:$B,Tabella24[[#This Row],[Cartella2]],DATI!$M:$M)*SUMIF(DATI!$B:$B,Tabella24[[#This Row],[Cartella2]],DATI!$G:$G),"")</f>
        <v/>
      </c>
      <c r="J637" s="19" t="str">
        <f>+IFERROR(+Tabella24[[#This Row],[IMPORTO VERSATO]]/SUMIF(DATI!$B:$B,Tabella24[[#This Row],[Cartella2]],DATI!$M:$M)*SUMIF(DATI!$B:$B,Tabella24[[#This Row],[Cartella2]],DATI!$H:$H),"")</f>
        <v/>
      </c>
      <c r="K637" s="19" t="str">
        <f>+IFERROR(+Tabella24[[#This Row],[IMPORTO VERSATO]]/SUMIF(DATI!$B:$B,Tabella24[[#This Row],[Cartella2]],DATI!$M:$M)*SUMIF(DATI!$B:$B,Tabella24[[#This Row],[Cartella2]],DATI!$I:$I),"")</f>
        <v/>
      </c>
      <c r="L637" s="19" t="str">
        <f>+IFERROR(+Tabella24[[#This Row],[IMPORTO VERSATO]]/SUMIF(DATI!$B:$B,Tabella24[[#This Row],[Cartella2]],DATI!$M:$M)*SUMIF(DATI!$B:$B,Tabella24[[#This Row],[Cartella2]],DATI!$J:$J),"")</f>
        <v/>
      </c>
      <c r="M637" s="14" t="str">
        <f>+IFERROR(+Tabella24[[#This Row],[IMPORTO VERSATO]]/SUMIF(DATI!$B:$B,Tabella24[[#This Row],[Cartella2]],DATI!$M:$M)*SUMIF(DATI!$B:$B,Tabella24[[#This Row],[Cartella2]],DATI!$L:$L),"")</f>
        <v/>
      </c>
      <c r="N637" s="6" t="str">
        <f>+IF(COUNTIF($C$17:C637,Tabella24[[#This Row],[Cartella2]])=1,"X","")</f>
        <v/>
      </c>
      <c r="O637" s="14" t="str">
        <f>+IFERROR(+Tabella24[[#This Row],[IMPORTO VERSATO]]/SUMIF(DATI!$B:$B,Tabella24[[#This Row],[Cartella2]],DATI!$M:$M)*SUMIF(DATI!$B:$B,Tabella24[[#This Row],[Cartella2]],DATI!$K:$K),"")</f>
        <v/>
      </c>
    </row>
    <row r="638" spans="2:15" x14ac:dyDescent="0.45">
      <c r="B638" s="27"/>
      <c r="C638" s="140" t="e">
        <f>+IF(Tabella24[[#This Row],[INS CARTELLA]]="",C637,+VLOOKUP(Tabella24[[#This Row],[INS CARTELLA]],Tabella1[[NUMERO CARTELLA]:[IMPOSTE]],1,0))</f>
        <v>#N/A</v>
      </c>
      <c r="D638" s="1"/>
      <c r="E638" s="15"/>
      <c r="F638" s="16"/>
      <c r="G638" s="14" t="str">
        <f>+IFERROR(+Tabella24[[#This Row],[IMPORTO VERSATO]]/SUMIF(DATI!B:B,Tabella24[[#This Row],[Cartella2]],DATI!M:M)*SUMIF(DATI!B:B,Tabella24[[#This Row],[Cartella2]],DATI!E:E),"")</f>
        <v/>
      </c>
      <c r="H638" s="14" t="str">
        <f>+IFERROR(+Tabella24[[#This Row],[IMPORTO VERSATO]]/SUMIF(DATI!$B:$B,Tabella24[[#This Row],[Cartella2]],DATI!$M:$M)*SUMIF(DATI!$B:$B,Tabella24[[#This Row],[Cartella2]],DATI!$F:$F),"")</f>
        <v/>
      </c>
      <c r="I638" s="19" t="str">
        <f>+IFERROR(+Tabella24[[#This Row],[IMPORTO VERSATO]]/SUMIF(DATI!$B:$B,Tabella24[[#This Row],[Cartella2]],DATI!$M:$M)*SUMIF(DATI!$B:$B,Tabella24[[#This Row],[Cartella2]],DATI!$G:$G),"")</f>
        <v/>
      </c>
      <c r="J638" s="19" t="str">
        <f>+IFERROR(+Tabella24[[#This Row],[IMPORTO VERSATO]]/SUMIF(DATI!$B:$B,Tabella24[[#This Row],[Cartella2]],DATI!$M:$M)*SUMIF(DATI!$B:$B,Tabella24[[#This Row],[Cartella2]],DATI!$H:$H),"")</f>
        <v/>
      </c>
      <c r="K638" s="19" t="str">
        <f>+IFERROR(+Tabella24[[#This Row],[IMPORTO VERSATO]]/SUMIF(DATI!$B:$B,Tabella24[[#This Row],[Cartella2]],DATI!$M:$M)*SUMIF(DATI!$B:$B,Tabella24[[#This Row],[Cartella2]],DATI!$I:$I),"")</f>
        <v/>
      </c>
      <c r="L638" s="19" t="str">
        <f>+IFERROR(+Tabella24[[#This Row],[IMPORTO VERSATO]]/SUMIF(DATI!$B:$B,Tabella24[[#This Row],[Cartella2]],DATI!$M:$M)*SUMIF(DATI!$B:$B,Tabella24[[#This Row],[Cartella2]],DATI!$J:$J),"")</f>
        <v/>
      </c>
      <c r="M638" s="14" t="str">
        <f>+IFERROR(+Tabella24[[#This Row],[IMPORTO VERSATO]]/SUMIF(DATI!$B:$B,Tabella24[[#This Row],[Cartella2]],DATI!$M:$M)*SUMIF(DATI!$B:$B,Tabella24[[#This Row],[Cartella2]],DATI!$L:$L),"")</f>
        <v/>
      </c>
      <c r="N638" s="6" t="str">
        <f>+IF(COUNTIF($C$17:C638,Tabella24[[#This Row],[Cartella2]])=1,"X","")</f>
        <v/>
      </c>
      <c r="O638" s="14" t="str">
        <f>+IFERROR(+Tabella24[[#This Row],[IMPORTO VERSATO]]/SUMIF(DATI!$B:$B,Tabella24[[#This Row],[Cartella2]],DATI!$M:$M)*SUMIF(DATI!$B:$B,Tabella24[[#This Row],[Cartella2]],DATI!$K:$K),"")</f>
        <v/>
      </c>
    </row>
    <row r="639" spans="2:15" x14ac:dyDescent="0.45">
      <c r="B639" s="27"/>
      <c r="C639" s="140" t="e">
        <f>+IF(Tabella24[[#This Row],[INS CARTELLA]]="",C638,+VLOOKUP(Tabella24[[#This Row],[INS CARTELLA]],Tabella1[[NUMERO CARTELLA]:[IMPOSTE]],1,0))</f>
        <v>#N/A</v>
      </c>
      <c r="D639" s="1"/>
      <c r="E639" s="15"/>
      <c r="F639" s="16"/>
      <c r="G639" s="14" t="str">
        <f>+IFERROR(+Tabella24[[#This Row],[IMPORTO VERSATO]]/SUMIF(DATI!B:B,Tabella24[[#This Row],[Cartella2]],DATI!M:M)*SUMIF(DATI!B:B,Tabella24[[#This Row],[Cartella2]],DATI!E:E),"")</f>
        <v/>
      </c>
      <c r="H639" s="14" t="str">
        <f>+IFERROR(+Tabella24[[#This Row],[IMPORTO VERSATO]]/SUMIF(DATI!$B:$B,Tabella24[[#This Row],[Cartella2]],DATI!$M:$M)*SUMIF(DATI!$B:$B,Tabella24[[#This Row],[Cartella2]],DATI!$F:$F),"")</f>
        <v/>
      </c>
      <c r="I639" s="19" t="str">
        <f>+IFERROR(+Tabella24[[#This Row],[IMPORTO VERSATO]]/SUMIF(DATI!$B:$B,Tabella24[[#This Row],[Cartella2]],DATI!$M:$M)*SUMIF(DATI!$B:$B,Tabella24[[#This Row],[Cartella2]],DATI!$G:$G),"")</f>
        <v/>
      </c>
      <c r="J639" s="19" t="str">
        <f>+IFERROR(+Tabella24[[#This Row],[IMPORTO VERSATO]]/SUMIF(DATI!$B:$B,Tabella24[[#This Row],[Cartella2]],DATI!$M:$M)*SUMIF(DATI!$B:$B,Tabella24[[#This Row],[Cartella2]],DATI!$H:$H),"")</f>
        <v/>
      </c>
      <c r="K639" s="19" t="str">
        <f>+IFERROR(+Tabella24[[#This Row],[IMPORTO VERSATO]]/SUMIF(DATI!$B:$B,Tabella24[[#This Row],[Cartella2]],DATI!$M:$M)*SUMIF(DATI!$B:$B,Tabella24[[#This Row],[Cartella2]],DATI!$I:$I),"")</f>
        <v/>
      </c>
      <c r="L639" s="19" t="str">
        <f>+IFERROR(+Tabella24[[#This Row],[IMPORTO VERSATO]]/SUMIF(DATI!$B:$B,Tabella24[[#This Row],[Cartella2]],DATI!$M:$M)*SUMIF(DATI!$B:$B,Tabella24[[#This Row],[Cartella2]],DATI!$J:$J),"")</f>
        <v/>
      </c>
      <c r="M639" s="14" t="str">
        <f>+IFERROR(+Tabella24[[#This Row],[IMPORTO VERSATO]]/SUMIF(DATI!$B:$B,Tabella24[[#This Row],[Cartella2]],DATI!$M:$M)*SUMIF(DATI!$B:$B,Tabella24[[#This Row],[Cartella2]],DATI!$L:$L),"")</f>
        <v/>
      </c>
      <c r="N639" s="6" t="str">
        <f>+IF(COUNTIF($C$17:C639,Tabella24[[#This Row],[Cartella2]])=1,"X","")</f>
        <v/>
      </c>
      <c r="O639" s="14" t="str">
        <f>+IFERROR(+Tabella24[[#This Row],[IMPORTO VERSATO]]/SUMIF(DATI!$B:$B,Tabella24[[#This Row],[Cartella2]],DATI!$M:$M)*SUMIF(DATI!$B:$B,Tabella24[[#This Row],[Cartella2]],DATI!$K:$K),"")</f>
        <v/>
      </c>
    </row>
    <row r="640" spans="2:15" x14ac:dyDescent="0.45">
      <c r="B640" s="27"/>
      <c r="C640" s="140" t="e">
        <f>+IF(Tabella24[[#This Row],[INS CARTELLA]]="",C639,+VLOOKUP(Tabella24[[#This Row],[INS CARTELLA]],Tabella1[[NUMERO CARTELLA]:[IMPOSTE]],1,0))</f>
        <v>#N/A</v>
      </c>
      <c r="D640" s="1"/>
      <c r="E640" s="15"/>
      <c r="F640" s="16"/>
      <c r="G640" s="14" t="str">
        <f>+IFERROR(+Tabella24[[#This Row],[IMPORTO VERSATO]]/SUMIF(DATI!B:B,Tabella24[[#This Row],[Cartella2]],DATI!M:M)*SUMIF(DATI!B:B,Tabella24[[#This Row],[Cartella2]],DATI!E:E),"")</f>
        <v/>
      </c>
      <c r="H640" s="14" t="str">
        <f>+IFERROR(+Tabella24[[#This Row],[IMPORTO VERSATO]]/SUMIF(DATI!$B:$B,Tabella24[[#This Row],[Cartella2]],DATI!$M:$M)*SUMIF(DATI!$B:$B,Tabella24[[#This Row],[Cartella2]],DATI!$F:$F),"")</f>
        <v/>
      </c>
      <c r="I640" s="19" t="str">
        <f>+IFERROR(+Tabella24[[#This Row],[IMPORTO VERSATO]]/SUMIF(DATI!$B:$B,Tabella24[[#This Row],[Cartella2]],DATI!$M:$M)*SUMIF(DATI!$B:$B,Tabella24[[#This Row],[Cartella2]],DATI!$G:$G),"")</f>
        <v/>
      </c>
      <c r="J640" s="19" t="str">
        <f>+IFERROR(+Tabella24[[#This Row],[IMPORTO VERSATO]]/SUMIF(DATI!$B:$B,Tabella24[[#This Row],[Cartella2]],DATI!$M:$M)*SUMIF(DATI!$B:$B,Tabella24[[#This Row],[Cartella2]],DATI!$H:$H),"")</f>
        <v/>
      </c>
      <c r="K640" s="19" t="str">
        <f>+IFERROR(+Tabella24[[#This Row],[IMPORTO VERSATO]]/SUMIF(DATI!$B:$B,Tabella24[[#This Row],[Cartella2]],DATI!$M:$M)*SUMIF(DATI!$B:$B,Tabella24[[#This Row],[Cartella2]],DATI!$I:$I),"")</f>
        <v/>
      </c>
      <c r="L640" s="19" t="str">
        <f>+IFERROR(+Tabella24[[#This Row],[IMPORTO VERSATO]]/SUMIF(DATI!$B:$B,Tabella24[[#This Row],[Cartella2]],DATI!$M:$M)*SUMIF(DATI!$B:$B,Tabella24[[#This Row],[Cartella2]],DATI!$J:$J),"")</f>
        <v/>
      </c>
      <c r="M640" s="14" t="str">
        <f>+IFERROR(+Tabella24[[#This Row],[IMPORTO VERSATO]]/SUMIF(DATI!$B:$B,Tabella24[[#This Row],[Cartella2]],DATI!$M:$M)*SUMIF(DATI!$B:$B,Tabella24[[#This Row],[Cartella2]],DATI!$L:$L),"")</f>
        <v/>
      </c>
      <c r="N640" s="6" t="str">
        <f>+IF(COUNTIF($C$17:C640,Tabella24[[#This Row],[Cartella2]])=1,"X","")</f>
        <v/>
      </c>
      <c r="O640" s="14" t="str">
        <f>+IFERROR(+Tabella24[[#This Row],[IMPORTO VERSATO]]/SUMIF(DATI!$B:$B,Tabella24[[#This Row],[Cartella2]],DATI!$M:$M)*SUMIF(DATI!$B:$B,Tabella24[[#This Row],[Cartella2]],DATI!$K:$K),"")</f>
        <v/>
      </c>
    </row>
    <row r="641" spans="2:15" x14ac:dyDescent="0.45">
      <c r="B641" s="27"/>
      <c r="C641" s="140" t="e">
        <f>+IF(Tabella24[[#This Row],[INS CARTELLA]]="",C640,+VLOOKUP(Tabella24[[#This Row],[INS CARTELLA]],Tabella1[[NUMERO CARTELLA]:[IMPOSTE]],1,0))</f>
        <v>#N/A</v>
      </c>
      <c r="D641" s="1"/>
      <c r="E641" s="15"/>
      <c r="F641" s="16"/>
      <c r="G641" s="14" t="str">
        <f>+IFERROR(+Tabella24[[#This Row],[IMPORTO VERSATO]]/SUMIF(DATI!B:B,Tabella24[[#This Row],[Cartella2]],DATI!M:M)*SUMIF(DATI!B:B,Tabella24[[#This Row],[Cartella2]],DATI!E:E),"")</f>
        <v/>
      </c>
      <c r="H641" s="14" t="str">
        <f>+IFERROR(+Tabella24[[#This Row],[IMPORTO VERSATO]]/SUMIF(DATI!$B:$B,Tabella24[[#This Row],[Cartella2]],DATI!$M:$M)*SUMIF(DATI!$B:$B,Tabella24[[#This Row],[Cartella2]],DATI!$F:$F),"")</f>
        <v/>
      </c>
      <c r="I641" s="19" t="str">
        <f>+IFERROR(+Tabella24[[#This Row],[IMPORTO VERSATO]]/SUMIF(DATI!$B:$B,Tabella24[[#This Row],[Cartella2]],DATI!$M:$M)*SUMIF(DATI!$B:$B,Tabella24[[#This Row],[Cartella2]],DATI!$G:$G),"")</f>
        <v/>
      </c>
      <c r="J641" s="19" t="str">
        <f>+IFERROR(+Tabella24[[#This Row],[IMPORTO VERSATO]]/SUMIF(DATI!$B:$B,Tabella24[[#This Row],[Cartella2]],DATI!$M:$M)*SUMIF(DATI!$B:$B,Tabella24[[#This Row],[Cartella2]],DATI!$H:$H),"")</f>
        <v/>
      </c>
      <c r="K641" s="19" t="str">
        <f>+IFERROR(+Tabella24[[#This Row],[IMPORTO VERSATO]]/SUMIF(DATI!$B:$B,Tabella24[[#This Row],[Cartella2]],DATI!$M:$M)*SUMIF(DATI!$B:$B,Tabella24[[#This Row],[Cartella2]],DATI!$I:$I),"")</f>
        <v/>
      </c>
      <c r="L641" s="19" t="str">
        <f>+IFERROR(+Tabella24[[#This Row],[IMPORTO VERSATO]]/SUMIF(DATI!$B:$B,Tabella24[[#This Row],[Cartella2]],DATI!$M:$M)*SUMIF(DATI!$B:$B,Tabella24[[#This Row],[Cartella2]],DATI!$J:$J),"")</f>
        <v/>
      </c>
      <c r="M641" s="14" t="str">
        <f>+IFERROR(+Tabella24[[#This Row],[IMPORTO VERSATO]]/SUMIF(DATI!$B:$B,Tabella24[[#This Row],[Cartella2]],DATI!$M:$M)*SUMIF(DATI!$B:$B,Tabella24[[#This Row],[Cartella2]],DATI!$L:$L),"")</f>
        <v/>
      </c>
      <c r="N641" s="6" t="str">
        <f>+IF(COUNTIF($C$17:C641,Tabella24[[#This Row],[Cartella2]])=1,"X","")</f>
        <v/>
      </c>
      <c r="O641" s="14" t="str">
        <f>+IFERROR(+Tabella24[[#This Row],[IMPORTO VERSATO]]/SUMIF(DATI!$B:$B,Tabella24[[#This Row],[Cartella2]],DATI!$M:$M)*SUMIF(DATI!$B:$B,Tabella24[[#This Row],[Cartella2]],DATI!$K:$K),"")</f>
        <v/>
      </c>
    </row>
    <row r="642" spans="2:15" x14ac:dyDescent="0.45">
      <c r="B642" s="27"/>
      <c r="C642" s="140" t="e">
        <f>+IF(Tabella24[[#This Row],[INS CARTELLA]]="",C641,+VLOOKUP(Tabella24[[#This Row],[INS CARTELLA]],Tabella1[[NUMERO CARTELLA]:[IMPOSTE]],1,0))</f>
        <v>#N/A</v>
      </c>
      <c r="D642" s="1"/>
      <c r="E642" s="15"/>
      <c r="F642" s="16"/>
      <c r="G642" s="14" t="str">
        <f>+IFERROR(+Tabella24[[#This Row],[IMPORTO VERSATO]]/SUMIF(DATI!B:B,Tabella24[[#This Row],[Cartella2]],DATI!M:M)*SUMIF(DATI!B:B,Tabella24[[#This Row],[Cartella2]],DATI!E:E),"")</f>
        <v/>
      </c>
      <c r="H642" s="14" t="str">
        <f>+IFERROR(+Tabella24[[#This Row],[IMPORTO VERSATO]]/SUMIF(DATI!$B:$B,Tabella24[[#This Row],[Cartella2]],DATI!$M:$M)*SUMIF(DATI!$B:$B,Tabella24[[#This Row],[Cartella2]],DATI!$F:$F),"")</f>
        <v/>
      </c>
      <c r="I642" s="19" t="str">
        <f>+IFERROR(+Tabella24[[#This Row],[IMPORTO VERSATO]]/SUMIF(DATI!$B:$B,Tabella24[[#This Row],[Cartella2]],DATI!$M:$M)*SUMIF(DATI!$B:$B,Tabella24[[#This Row],[Cartella2]],DATI!$G:$G),"")</f>
        <v/>
      </c>
      <c r="J642" s="19" t="str">
        <f>+IFERROR(+Tabella24[[#This Row],[IMPORTO VERSATO]]/SUMIF(DATI!$B:$B,Tabella24[[#This Row],[Cartella2]],DATI!$M:$M)*SUMIF(DATI!$B:$B,Tabella24[[#This Row],[Cartella2]],DATI!$H:$H),"")</f>
        <v/>
      </c>
      <c r="K642" s="19" t="str">
        <f>+IFERROR(+Tabella24[[#This Row],[IMPORTO VERSATO]]/SUMIF(DATI!$B:$B,Tabella24[[#This Row],[Cartella2]],DATI!$M:$M)*SUMIF(DATI!$B:$B,Tabella24[[#This Row],[Cartella2]],DATI!$I:$I),"")</f>
        <v/>
      </c>
      <c r="L642" s="19" t="str">
        <f>+IFERROR(+Tabella24[[#This Row],[IMPORTO VERSATO]]/SUMIF(DATI!$B:$B,Tabella24[[#This Row],[Cartella2]],DATI!$M:$M)*SUMIF(DATI!$B:$B,Tabella24[[#This Row],[Cartella2]],DATI!$J:$J),"")</f>
        <v/>
      </c>
      <c r="M642" s="14" t="str">
        <f>+IFERROR(+Tabella24[[#This Row],[IMPORTO VERSATO]]/SUMIF(DATI!$B:$B,Tabella24[[#This Row],[Cartella2]],DATI!$M:$M)*SUMIF(DATI!$B:$B,Tabella24[[#This Row],[Cartella2]],DATI!$L:$L),"")</f>
        <v/>
      </c>
      <c r="N642" s="6" t="str">
        <f>+IF(COUNTIF($C$17:C642,Tabella24[[#This Row],[Cartella2]])=1,"X","")</f>
        <v/>
      </c>
      <c r="O642" s="14" t="str">
        <f>+IFERROR(+Tabella24[[#This Row],[IMPORTO VERSATO]]/SUMIF(DATI!$B:$B,Tabella24[[#This Row],[Cartella2]],DATI!$M:$M)*SUMIF(DATI!$B:$B,Tabella24[[#This Row],[Cartella2]],DATI!$K:$K),"")</f>
        <v/>
      </c>
    </row>
    <row r="643" spans="2:15" x14ac:dyDescent="0.45">
      <c r="B643" s="27"/>
      <c r="C643" s="140" t="e">
        <f>+IF(Tabella24[[#This Row],[INS CARTELLA]]="",C642,+VLOOKUP(Tabella24[[#This Row],[INS CARTELLA]],Tabella1[[NUMERO CARTELLA]:[IMPOSTE]],1,0))</f>
        <v>#N/A</v>
      </c>
      <c r="D643" s="1"/>
      <c r="E643" s="15"/>
      <c r="F643" s="16"/>
      <c r="G643" s="14" t="str">
        <f>+IFERROR(+Tabella24[[#This Row],[IMPORTO VERSATO]]/SUMIF(DATI!B:B,Tabella24[[#This Row],[Cartella2]],DATI!M:M)*SUMIF(DATI!B:B,Tabella24[[#This Row],[Cartella2]],DATI!E:E),"")</f>
        <v/>
      </c>
      <c r="H643" s="14" t="str">
        <f>+IFERROR(+Tabella24[[#This Row],[IMPORTO VERSATO]]/SUMIF(DATI!$B:$B,Tabella24[[#This Row],[Cartella2]],DATI!$M:$M)*SUMIF(DATI!$B:$B,Tabella24[[#This Row],[Cartella2]],DATI!$F:$F),"")</f>
        <v/>
      </c>
      <c r="I643" s="19" t="str">
        <f>+IFERROR(+Tabella24[[#This Row],[IMPORTO VERSATO]]/SUMIF(DATI!$B:$B,Tabella24[[#This Row],[Cartella2]],DATI!$M:$M)*SUMIF(DATI!$B:$B,Tabella24[[#This Row],[Cartella2]],DATI!$G:$G),"")</f>
        <v/>
      </c>
      <c r="J643" s="19" t="str">
        <f>+IFERROR(+Tabella24[[#This Row],[IMPORTO VERSATO]]/SUMIF(DATI!$B:$B,Tabella24[[#This Row],[Cartella2]],DATI!$M:$M)*SUMIF(DATI!$B:$B,Tabella24[[#This Row],[Cartella2]],DATI!$H:$H),"")</f>
        <v/>
      </c>
      <c r="K643" s="19" t="str">
        <f>+IFERROR(+Tabella24[[#This Row],[IMPORTO VERSATO]]/SUMIF(DATI!$B:$B,Tabella24[[#This Row],[Cartella2]],DATI!$M:$M)*SUMIF(DATI!$B:$B,Tabella24[[#This Row],[Cartella2]],DATI!$I:$I),"")</f>
        <v/>
      </c>
      <c r="L643" s="19" t="str">
        <f>+IFERROR(+Tabella24[[#This Row],[IMPORTO VERSATO]]/SUMIF(DATI!$B:$B,Tabella24[[#This Row],[Cartella2]],DATI!$M:$M)*SUMIF(DATI!$B:$B,Tabella24[[#This Row],[Cartella2]],DATI!$J:$J),"")</f>
        <v/>
      </c>
      <c r="M643" s="14" t="str">
        <f>+IFERROR(+Tabella24[[#This Row],[IMPORTO VERSATO]]/SUMIF(DATI!$B:$B,Tabella24[[#This Row],[Cartella2]],DATI!$M:$M)*SUMIF(DATI!$B:$B,Tabella24[[#This Row],[Cartella2]],DATI!$L:$L),"")</f>
        <v/>
      </c>
      <c r="N643" s="6" t="str">
        <f>+IF(COUNTIF($C$17:C643,Tabella24[[#This Row],[Cartella2]])=1,"X","")</f>
        <v/>
      </c>
      <c r="O643" s="14" t="str">
        <f>+IFERROR(+Tabella24[[#This Row],[IMPORTO VERSATO]]/SUMIF(DATI!$B:$B,Tabella24[[#This Row],[Cartella2]],DATI!$M:$M)*SUMIF(DATI!$B:$B,Tabella24[[#This Row],[Cartella2]],DATI!$K:$K),"")</f>
        <v/>
      </c>
    </row>
    <row r="644" spans="2:15" x14ac:dyDescent="0.45">
      <c r="B644" s="27"/>
      <c r="C644" s="140" t="e">
        <f>+IF(Tabella24[[#This Row],[INS CARTELLA]]="",C643,+VLOOKUP(Tabella24[[#This Row],[INS CARTELLA]],Tabella1[[NUMERO CARTELLA]:[IMPOSTE]],1,0))</f>
        <v>#N/A</v>
      </c>
      <c r="D644" s="1"/>
      <c r="E644" s="15"/>
      <c r="F644" s="16"/>
      <c r="G644" s="14" t="str">
        <f>+IFERROR(+Tabella24[[#This Row],[IMPORTO VERSATO]]/SUMIF(DATI!B:B,Tabella24[[#This Row],[Cartella2]],DATI!M:M)*SUMIF(DATI!B:B,Tabella24[[#This Row],[Cartella2]],DATI!E:E),"")</f>
        <v/>
      </c>
      <c r="H644" s="14" t="str">
        <f>+IFERROR(+Tabella24[[#This Row],[IMPORTO VERSATO]]/SUMIF(DATI!$B:$B,Tabella24[[#This Row],[Cartella2]],DATI!$M:$M)*SUMIF(DATI!$B:$B,Tabella24[[#This Row],[Cartella2]],DATI!$F:$F),"")</f>
        <v/>
      </c>
      <c r="I644" s="19" t="str">
        <f>+IFERROR(+Tabella24[[#This Row],[IMPORTO VERSATO]]/SUMIF(DATI!$B:$B,Tabella24[[#This Row],[Cartella2]],DATI!$M:$M)*SUMIF(DATI!$B:$B,Tabella24[[#This Row],[Cartella2]],DATI!$G:$G),"")</f>
        <v/>
      </c>
      <c r="J644" s="19" t="str">
        <f>+IFERROR(+Tabella24[[#This Row],[IMPORTO VERSATO]]/SUMIF(DATI!$B:$B,Tabella24[[#This Row],[Cartella2]],DATI!$M:$M)*SUMIF(DATI!$B:$B,Tabella24[[#This Row],[Cartella2]],DATI!$H:$H),"")</f>
        <v/>
      </c>
      <c r="K644" s="19" t="str">
        <f>+IFERROR(+Tabella24[[#This Row],[IMPORTO VERSATO]]/SUMIF(DATI!$B:$B,Tabella24[[#This Row],[Cartella2]],DATI!$M:$M)*SUMIF(DATI!$B:$B,Tabella24[[#This Row],[Cartella2]],DATI!$I:$I),"")</f>
        <v/>
      </c>
      <c r="L644" s="19" t="str">
        <f>+IFERROR(+Tabella24[[#This Row],[IMPORTO VERSATO]]/SUMIF(DATI!$B:$B,Tabella24[[#This Row],[Cartella2]],DATI!$M:$M)*SUMIF(DATI!$B:$B,Tabella24[[#This Row],[Cartella2]],DATI!$J:$J),"")</f>
        <v/>
      </c>
      <c r="M644" s="14" t="str">
        <f>+IFERROR(+Tabella24[[#This Row],[IMPORTO VERSATO]]/SUMIF(DATI!$B:$B,Tabella24[[#This Row],[Cartella2]],DATI!$M:$M)*SUMIF(DATI!$B:$B,Tabella24[[#This Row],[Cartella2]],DATI!$L:$L),"")</f>
        <v/>
      </c>
      <c r="N644" s="6" t="str">
        <f>+IF(COUNTIF($C$17:C644,Tabella24[[#This Row],[Cartella2]])=1,"X","")</f>
        <v/>
      </c>
      <c r="O644" s="14" t="str">
        <f>+IFERROR(+Tabella24[[#This Row],[IMPORTO VERSATO]]/SUMIF(DATI!$B:$B,Tabella24[[#This Row],[Cartella2]],DATI!$M:$M)*SUMIF(DATI!$B:$B,Tabella24[[#This Row],[Cartella2]],DATI!$K:$K),"")</f>
        <v/>
      </c>
    </row>
    <row r="645" spans="2:15" x14ac:dyDescent="0.45">
      <c r="B645" s="27"/>
      <c r="C645" s="140" t="e">
        <f>+IF(Tabella24[[#This Row],[INS CARTELLA]]="",C644,+VLOOKUP(Tabella24[[#This Row],[INS CARTELLA]],Tabella1[[NUMERO CARTELLA]:[IMPOSTE]],1,0))</f>
        <v>#N/A</v>
      </c>
      <c r="D645" s="1"/>
      <c r="E645" s="15"/>
      <c r="F645" s="16"/>
      <c r="G645" s="14" t="str">
        <f>+IFERROR(+Tabella24[[#This Row],[IMPORTO VERSATO]]/SUMIF(DATI!B:B,Tabella24[[#This Row],[Cartella2]],DATI!M:M)*SUMIF(DATI!B:B,Tabella24[[#This Row],[Cartella2]],DATI!E:E),"")</f>
        <v/>
      </c>
      <c r="H645" s="14" t="str">
        <f>+IFERROR(+Tabella24[[#This Row],[IMPORTO VERSATO]]/SUMIF(DATI!$B:$B,Tabella24[[#This Row],[Cartella2]],DATI!$M:$M)*SUMIF(DATI!$B:$B,Tabella24[[#This Row],[Cartella2]],DATI!$F:$F),"")</f>
        <v/>
      </c>
      <c r="I645" s="19" t="str">
        <f>+IFERROR(+Tabella24[[#This Row],[IMPORTO VERSATO]]/SUMIF(DATI!$B:$B,Tabella24[[#This Row],[Cartella2]],DATI!$M:$M)*SUMIF(DATI!$B:$B,Tabella24[[#This Row],[Cartella2]],DATI!$G:$G),"")</f>
        <v/>
      </c>
      <c r="J645" s="19" t="str">
        <f>+IFERROR(+Tabella24[[#This Row],[IMPORTO VERSATO]]/SUMIF(DATI!$B:$B,Tabella24[[#This Row],[Cartella2]],DATI!$M:$M)*SUMIF(DATI!$B:$B,Tabella24[[#This Row],[Cartella2]],DATI!$H:$H),"")</f>
        <v/>
      </c>
      <c r="K645" s="19" t="str">
        <f>+IFERROR(+Tabella24[[#This Row],[IMPORTO VERSATO]]/SUMIF(DATI!$B:$B,Tabella24[[#This Row],[Cartella2]],DATI!$M:$M)*SUMIF(DATI!$B:$B,Tabella24[[#This Row],[Cartella2]],DATI!$I:$I),"")</f>
        <v/>
      </c>
      <c r="L645" s="19" t="str">
        <f>+IFERROR(+Tabella24[[#This Row],[IMPORTO VERSATO]]/SUMIF(DATI!$B:$B,Tabella24[[#This Row],[Cartella2]],DATI!$M:$M)*SUMIF(DATI!$B:$B,Tabella24[[#This Row],[Cartella2]],DATI!$J:$J),"")</f>
        <v/>
      </c>
      <c r="M645" s="14" t="str">
        <f>+IFERROR(+Tabella24[[#This Row],[IMPORTO VERSATO]]/SUMIF(DATI!$B:$B,Tabella24[[#This Row],[Cartella2]],DATI!$M:$M)*SUMIF(DATI!$B:$B,Tabella24[[#This Row],[Cartella2]],DATI!$L:$L),"")</f>
        <v/>
      </c>
      <c r="N645" s="6" t="str">
        <f>+IF(COUNTIF($C$17:C645,Tabella24[[#This Row],[Cartella2]])=1,"X","")</f>
        <v/>
      </c>
      <c r="O645" s="14" t="str">
        <f>+IFERROR(+Tabella24[[#This Row],[IMPORTO VERSATO]]/SUMIF(DATI!$B:$B,Tabella24[[#This Row],[Cartella2]],DATI!$M:$M)*SUMIF(DATI!$B:$B,Tabella24[[#This Row],[Cartella2]],DATI!$K:$K),"")</f>
        <v/>
      </c>
    </row>
    <row r="646" spans="2:15" x14ac:dyDescent="0.45">
      <c r="B646" s="27"/>
      <c r="C646" s="140" t="e">
        <f>+IF(Tabella24[[#This Row],[INS CARTELLA]]="",C645,+VLOOKUP(Tabella24[[#This Row],[INS CARTELLA]],Tabella1[[NUMERO CARTELLA]:[IMPOSTE]],1,0))</f>
        <v>#N/A</v>
      </c>
      <c r="D646" s="1"/>
      <c r="E646" s="15"/>
      <c r="F646" s="16"/>
      <c r="G646" s="14" t="str">
        <f>+IFERROR(+Tabella24[[#This Row],[IMPORTO VERSATO]]/SUMIF(DATI!B:B,Tabella24[[#This Row],[Cartella2]],DATI!M:M)*SUMIF(DATI!B:B,Tabella24[[#This Row],[Cartella2]],DATI!E:E),"")</f>
        <v/>
      </c>
      <c r="H646" s="14" t="str">
        <f>+IFERROR(+Tabella24[[#This Row],[IMPORTO VERSATO]]/SUMIF(DATI!$B:$B,Tabella24[[#This Row],[Cartella2]],DATI!$M:$M)*SUMIF(DATI!$B:$B,Tabella24[[#This Row],[Cartella2]],DATI!$F:$F),"")</f>
        <v/>
      </c>
      <c r="I646" s="19" t="str">
        <f>+IFERROR(+Tabella24[[#This Row],[IMPORTO VERSATO]]/SUMIF(DATI!$B:$B,Tabella24[[#This Row],[Cartella2]],DATI!$M:$M)*SUMIF(DATI!$B:$B,Tabella24[[#This Row],[Cartella2]],DATI!$G:$G),"")</f>
        <v/>
      </c>
      <c r="J646" s="19" t="str">
        <f>+IFERROR(+Tabella24[[#This Row],[IMPORTO VERSATO]]/SUMIF(DATI!$B:$B,Tabella24[[#This Row],[Cartella2]],DATI!$M:$M)*SUMIF(DATI!$B:$B,Tabella24[[#This Row],[Cartella2]],DATI!$H:$H),"")</f>
        <v/>
      </c>
      <c r="K646" s="19" t="str">
        <f>+IFERROR(+Tabella24[[#This Row],[IMPORTO VERSATO]]/SUMIF(DATI!$B:$B,Tabella24[[#This Row],[Cartella2]],DATI!$M:$M)*SUMIF(DATI!$B:$B,Tabella24[[#This Row],[Cartella2]],DATI!$I:$I),"")</f>
        <v/>
      </c>
      <c r="L646" s="19" t="str">
        <f>+IFERROR(+Tabella24[[#This Row],[IMPORTO VERSATO]]/SUMIF(DATI!$B:$B,Tabella24[[#This Row],[Cartella2]],DATI!$M:$M)*SUMIF(DATI!$B:$B,Tabella24[[#This Row],[Cartella2]],DATI!$J:$J),"")</f>
        <v/>
      </c>
      <c r="M646" s="14" t="str">
        <f>+IFERROR(+Tabella24[[#This Row],[IMPORTO VERSATO]]/SUMIF(DATI!$B:$B,Tabella24[[#This Row],[Cartella2]],DATI!$M:$M)*SUMIF(DATI!$B:$B,Tabella24[[#This Row],[Cartella2]],DATI!$L:$L),"")</f>
        <v/>
      </c>
      <c r="N646" s="6" t="str">
        <f>+IF(COUNTIF($C$17:C646,Tabella24[[#This Row],[Cartella2]])=1,"X","")</f>
        <v/>
      </c>
      <c r="O646" s="14" t="str">
        <f>+IFERROR(+Tabella24[[#This Row],[IMPORTO VERSATO]]/SUMIF(DATI!$B:$B,Tabella24[[#This Row],[Cartella2]],DATI!$M:$M)*SUMIF(DATI!$B:$B,Tabella24[[#This Row],[Cartella2]],DATI!$K:$K),"")</f>
        <v/>
      </c>
    </row>
    <row r="647" spans="2:15" x14ac:dyDescent="0.45">
      <c r="B647" s="27"/>
      <c r="C647" s="140" t="e">
        <f>+IF(Tabella24[[#This Row],[INS CARTELLA]]="",C646,+VLOOKUP(Tabella24[[#This Row],[INS CARTELLA]],Tabella1[[NUMERO CARTELLA]:[IMPOSTE]],1,0))</f>
        <v>#N/A</v>
      </c>
      <c r="D647" s="1"/>
      <c r="E647" s="15"/>
      <c r="F647" s="16"/>
      <c r="G647" s="14" t="str">
        <f>+IFERROR(+Tabella24[[#This Row],[IMPORTO VERSATO]]/SUMIF(DATI!B:B,Tabella24[[#This Row],[Cartella2]],DATI!M:M)*SUMIF(DATI!B:B,Tabella24[[#This Row],[Cartella2]],DATI!E:E),"")</f>
        <v/>
      </c>
      <c r="H647" s="14" t="str">
        <f>+IFERROR(+Tabella24[[#This Row],[IMPORTO VERSATO]]/SUMIF(DATI!$B:$B,Tabella24[[#This Row],[Cartella2]],DATI!$M:$M)*SUMIF(DATI!$B:$B,Tabella24[[#This Row],[Cartella2]],DATI!$F:$F),"")</f>
        <v/>
      </c>
      <c r="I647" s="19" t="str">
        <f>+IFERROR(+Tabella24[[#This Row],[IMPORTO VERSATO]]/SUMIF(DATI!$B:$B,Tabella24[[#This Row],[Cartella2]],DATI!$M:$M)*SUMIF(DATI!$B:$B,Tabella24[[#This Row],[Cartella2]],DATI!$G:$G),"")</f>
        <v/>
      </c>
      <c r="J647" s="19" t="str">
        <f>+IFERROR(+Tabella24[[#This Row],[IMPORTO VERSATO]]/SUMIF(DATI!$B:$B,Tabella24[[#This Row],[Cartella2]],DATI!$M:$M)*SUMIF(DATI!$B:$B,Tabella24[[#This Row],[Cartella2]],DATI!$H:$H),"")</f>
        <v/>
      </c>
      <c r="K647" s="19" t="str">
        <f>+IFERROR(+Tabella24[[#This Row],[IMPORTO VERSATO]]/SUMIF(DATI!$B:$B,Tabella24[[#This Row],[Cartella2]],DATI!$M:$M)*SUMIF(DATI!$B:$B,Tabella24[[#This Row],[Cartella2]],DATI!$I:$I),"")</f>
        <v/>
      </c>
      <c r="L647" s="19" t="str">
        <f>+IFERROR(+Tabella24[[#This Row],[IMPORTO VERSATO]]/SUMIF(DATI!$B:$B,Tabella24[[#This Row],[Cartella2]],DATI!$M:$M)*SUMIF(DATI!$B:$B,Tabella24[[#This Row],[Cartella2]],DATI!$J:$J),"")</f>
        <v/>
      </c>
      <c r="M647" s="14" t="str">
        <f>+IFERROR(+Tabella24[[#This Row],[IMPORTO VERSATO]]/SUMIF(DATI!$B:$B,Tabella24[[#This Row],[Cartella2]],DATI!$M:$M)*SUMIF(DATI!$B:$B,Tabella24[[#This Row],[Cartella2]],DATI!$L:$L),"")</f>
        <v/>
      </c>
      <c r="N647" s="6" t="str">
        <f>+IF(COUNTIF($C$17:C647,Tabella24[[#This Row],[Cartella2]])=1,"X","")</f>
        <v/>
      </c>
      <c r="O647" s="14" t="str">
        <f>+IFERROR(+Tabella24[[#This Row],[IMPORTO VERSATO]]/SUMIF(DATI!$B:$B,Tabella24[[#This Row],[Cartella2]],DATI!$M:$M)*SUMIF(DATI!$B:$B,Tabella24[[#This Row],[Cartella2]],DATI!$K:$K),"")</f>
        <v/>
      </c>
    </row>
    <row r="648" spans="2:15" x14ac:dyDescent="0.45">
      <c r="B648" s="27"/>
      <c r="C648" s="140" t="e">
        <f>+IF(Tabella24[[#This Row],[INS CARTELLA]]="",C647,+VLOOKUP(Tabella24[[#This Row],[INS CARTELLA]],Tabella1[[NUMERO CARTELLA]:[IMPOSTE]],1,0))</f>
        <v>#N/A</v>
      </c>
      <c r="D648" s="1"/>
      <c r="E648" s="15"/>
      <c r="F648" s="16"/>
      <c r="G648" s="14" t="str">
        <f>+IFERROR(+Tabella24[[#This Row],[IMPORTO VERSATO]]/SUMIF(DATI!B:B,Tabella24[[#This Row],[Cartella2]],DATI!M:M)*SUMIF(DATI!B:B,Tabella24[[#This Row],[Cartella2]],DATI!E:E),"")</f>
        <v/>
      </c>
      <c r="H648" s="14" t="str">
        <f>+IFERROR(+Tabella24[[#This Row],[IMPORTO VERSATO]]/SUMIF(DATI!$B:$B,Tabella24[[#This Row],[Cartella2]],DATI!$M:$M)*SUMIF(DATI!$B:$B,Tabella24[[#This Row],[Cartella2]],DATI!$F:$F),"")</f>
        <v/>
      </c>
      <c r="I648" s="19" t="str">
        <f>+IFERROR(+Tabella24[[#This Row],[IMPORTO VERSATO]]/SUMIF(DATI!$B:$B,Tabella24[[#This Row],[Cartella2]],DATI!$M:$M)*SUMIF(DATI!$B:$B,Tabella24[[#This Row],[Cartella2]],DATI!$G:$G),"")</f>
        <v/>
      </c>
      <c r="J648" s="19" t="str">
        <f>+IFERROR(+Tabella24[[#This Row],[IMPORTO VERSATO]]/SUMIF(DATI!$B:$B,Tabella24[[#This Row],[Cartella2]],DATI!$M:$M)*SUMIF(DATI!$B:$B,Tabella24[[#This Row],[Cartella2]],DATI!$H:$H),"")</f>
        <v/>
      </c>
      <c r="K648" s="19" t="str">
        <f>+IFERROR(+Tabella24[[#This Row],[IMPORTO VERSATO]]/SUMIF(DATI!$B:$B,Tabella24[[#This Row],[Cartella2]],DATI!$M:$M)*SUMIF(DATI!$B:$B,Tabella24[[#This Row],[Cartella2]],DATI!$I:$I),"")</f>
        <v/>
      </c>
      <c r="L648" s="19" t="str">
        <f>+IFERROR(+Tabella24[[#This Row],[IMPORTO VERSATO]]/SUMIF(DATI!$B:$B,Tabella24[[#This Row],[Cartella2]],DATI!$M:$M)*SUMIF(DATI!$B:$B,Tabella24[[#This Row],[Cartella2]],DATI!$J:$J),"")</f>
        <v/>
      </c>
      <c r="M648" s="14" t="str">
        <f>+IFERROR(+Tabella24[[#This Row],[IMPORTO VERSATO]]/SUMIF(DATI!$B:$B,Tabella24[[#This Row],[Cartella2]],DATI!$M:$M)*SUMIF(DATI!$B:$B,Tabella24[[#This Row],[Cartella2]],DATI!$L:$L),"")</f>
        <v/>
      </c>
      <c r="N648" s="6" t="str">
        <f>+IF(COUNTIF($C$17:C648,Tabella24[[#This Row],[Cartella2]])=1,"X","")</f>
        <v/>
      </c>
      <c r="O648" s="14" t="str">
        <f>+IFERROR(+Tabella24[[#This Row],[IMPORTO VERSATO]]/SUMIF(DATI!$B:$B,Tabella24[[#This Row],[Cartella2]],DATI!$M:$M)*SUMIF(DATI!$B:$B,Tabella24[[#This Row],[Cartella2]],DATI!$K:$K),"")</f>
        <v/>
      </c>
    </row>
    <row r="649" spans="2:15" x14ac:dyDescent="0.45">
      <c r="B649" s="27"/>
      <c r="C649" s="140" t="e">
        <f>+IF(Tabella24[[#This Row],[INS CARTELLA]]="",C648,+VLOOKUP(Tabella24[[#This Row],[INS CARTELLA]],Tabella1[[NUMERO CARTELLA]:[IMPOSTE]],1,0))</f>
        <v>#N/A</v>
      </c>
      <c r="D649" s="1"/>
      <c r="E649" s="15"/>
      <c r="F649" s="16"/>
      <c r="G649" s="14" t="str">
        <f>+IFERROR(+Tabella24[[#This Row],[IMPORTO VERSATO]]/SUMIF(DATI!B:B,Tabella24[[#This Row],[Cartella2]],DATI!M:M)*SUMIF(DATI!B:B,Tabella24[[#This Row],[Cartella2]],DATI!E:E),"")</f>
        <v/>
      </c>
      <c r="H649" s="14" t="str">
        <f>+IFERROR(+Tabella24[[#This Row],[IMPORTO VERSATO]]/SUMIF(DATI!$B:$B,Tabella24[[#This Row],[Cartella2]],DATI!$M:$M)*SUMIF(DATI!$B:$B,Tabella24[[#This Row],[Cartella2]],DATI!$F:$F),"")</f>
        <v/>
      </c>
      <c r="I649" s="19" t="str">
        <f>+IFERROR(+Tabella24[[#This Row],[IMPORTO VERSATO]]/SUMIF(DATI!$B:$B,Tabella24[[#This Row],[Cartella2]],DATI!$M:$M)*SUMIF(DATI!$B:$B,Tabella24[[#This Row],[Cartella2]],DATI!$G:$G),"")</f>
        <v/>
      </c>
      <c r="J649" s="19" t="str">
        <f>+IFERROR(+Tabella24[[#This Row],[IMPORTO VERSATO]]/SUMIF(DATI!$B:$B,Tabella24[[#This Row],[Cartella2]],DATI!$M:$M)*SUMIF(DATI!$B:$B,Tabella24[[#This Row],[Cartella2]],DATI!$H:$H),"")</f>
        <v/>
      </c>
      <c r="K649" s="19" t="str">
        <f>+IFERROR(+Tabella24[[#This Row],[IMPORTO VERSATO]]/SUMIF(DATI!$B:$B,Tabella24[[#This Row],[Cartella2]],DATI!$M:$M)*SUMIF(DATI!$B:$B,Tabella24[[#This Row],[Cartella2]],DATI!$I:$I),"")</f>
        <v/>
      </c>
      <c r="L649" s="19" t="str">
        <f>+IFERROR(+Tabella24[[#This Row],[IMPORTO VERSATO]]/SUMIF(DATI!$B:$B,Tabella24[[#This Row],[Cartella2]],DATI!$M:$M)*SUMIF(DATI!$B:$B,Tabella24[[#This Row],[Cartella2]],DATI!$J:$J),"")</f>
        <v/>
      </c>
      <c r="M649" s="14" t="str">
        <f>+IFERROR(+Tabella24[[#This Row],[IMPORTO VERSATO]]/SUMIF(DATI!$B:$B,Tabella24[[#This Row],[Cartella2]],DATI!$M:$M)*SUMIF(DATI!$B:$B,Tabella24[[#This Row],[Cartella2]],DATI!$L:$L),"")</f>
        <v/>
      </c>
      <c r="N649" s="6" t="str">
        <f>+IF(COUNTIF($C$17:C649,Tabella24[[#This Row],[Cartella2]])=1,"X","")</f>
        <v/>
      </c>
      <c r="O649" s="14" t="str">
        <f>+IFERROR(+Tabella24[[#This Row],[IMPORTO VERSATO]]/SUMIF(DATI!$B:$B,Tabella24[[#This Row],[Cartella2]],DATI!$M:$M)*SUMIF(DATI!$B:$B,Tabella24[[#This Row],[Cartella2]],DATI!$K:$K),"")</f>
        <v/>
      </c>
    </row>
    <row r="650" spans="2:15" x14ac:dyDescent="0.45">
      <c r="B650" s="27"/>
      <c r="C650" s="140" t="e">
        <f>+IF(Tabella24[[#This Row],[INS CARTELLA]]="",C649,+VLOOKUP(Tabella24[[#This Row],[INS CARTELLA]],Tabella1[[NUMERO CARTELLA]:[IMPOSTE]],1,0))</f>
        <v>#N/A</v>
      </c>
      <c r="D650" s="1"/>
      <c r="E650" s="15"/>
      <c r="F650" s="16"/>
      <c r="G650" s="14" t="str">
        <f>+IFERROR(+Tabella24[[#This Row],[IMPORTO VERSATO]]/SUMIF(DATI!B:B,Tabella24[[#This Row],[Cartella2]],DATI!M:M)*SUMIF(DATI!B:B,Tabella24[[#This Row],[Cartella2]],DATI!E:E),"")</f>
        <v/>
      </c>
      <c r="H650" s="14" t="str">
        <f>+IFERROR(+Tabella24[[#This Row],[IMPORTO VERSATO]]/SUMIF(DATI!$B:$B,Tabella24[[#This Row],[Cartella2]],DATI!$M:$M)*SUMIF(DATI!$B:$B,Tabella24[[#This Row],[Cartella2]],DATI!$F:$F),"")</f>
        <v/>
      </c>
      <c r="I650" s="19" t="str">
        <f>+IFERROR(+Tabella24[[#This Row],[IMPORTO VERSATO]]/SUMIF(DATI!$B:$B,Tabella24[[#This Row],[Cartella2]],DATI!$M:$M)*SUMIF(DATI!$B:$B,Tabella24[[#This Row],[Cartella2]],DATI!$G:$G),"")</f>
        <v/>
      </c>
      <c r="J650" s="19" t="str">
        <f>+IFERROR(+Tabella24[[#This Row],[IMPORTO VERSATO]]/SUMIF(DATI!$B:$B,Tabella24[[#This Row],[Cartella2]],DATI!$M:$M)*SUMIF(DATI!$B:$B,Tabella24[[#This Row],[Cartella2]],DATI!$H:$H),"")</f>
        <v/>
      </c>
      <c r="K650" s="19" t="str">
        <f>+IFERROR(+Tabella24[[#This Row],[IMPORTO VERSATO]]/SUMIF(DATI!$B:$B,Tabella24[[#This Row],[Cartella2]],DATI!$M:$M)*SUMIF(DATI!$B:$B,Tabella24[[#This Row],[Cartella2]],DATI!$I:$I),"")</f>
        <v/>
      </c>
      <c r="L650" s="19" t="str">
        <f>+IFERROR(+Tabella24[[#This Row],[IMPORTO VERSATO]]/SUMIF(DATI!$B:$B,Tabella24[[#This Row],[Cartella2]],DATI!$M:$M)*SUMIF(DATI!$B:$B,Tabella24[[#This Row],[Cartella2]],DATI!$J:$J),"")</f>
        <v/>
      </c>
      <c r="M650" s="14" t="str">
        <f>+IFERROR(+Tabella24[[#This Row],[IMPORTO VERSATO]]/SUMIF(DATI!$B:$B,Tabella24[[#This Row],[Cartella2]],DATI!$M:$M)*SUMIF(DATI!$B:$B,Tabella24[[#This Row],[Cartella2]],DATI!$L:$L),"")</f>
        <v/>
      </c>
      <c r="N650" s="6" t="str">
        <f>+IF(COUNTIF($C$17:C650,Tabella24[[#This Row],[Cartella2]])=1,"X","")</f>
        <v/>
      </c>
      <c r="O650" s="14" t="str">
        <f>+IFERROR(+Tabella24[[#This Row],[IMPORTO VERSATO]]/SUMIF(DATI!$B:$B,Tabella24[[#This Row],[Cartella2]],DATI!$M:$M)*SUMIF(DATI!$B:$B,Tabella24[[#This Row],[Cartella2]],DATI!$K:$K),"")</f>
        <v/>
      </c>
    </row>
    <row r="651" spans="2:15" x14ac:dyDescent="0.45">
      <c r="B651" s="27"/>
      <c r="C651" s="140" t="e">
        <f>+IF(Tabella24[[#This Row],[INS CARTELLA]]="",C650,+VLOOKUP(Tabella24[[#This Row],[INS CARTELLA]],Tabella1[[NUMERO CARTELLA]:[IMPOSTE]],1,0))</f>
        <v>#N/A</v>
      </c>
      <c r="D651" s="1"/>
      <c r="E651" s="15"/>
      <c r="F651" s="16"/>
      <c r="G651" s="14" t="str">
        <f>+IFERROR(+Tabella24[[#This Row],[IMPORTO VERSATO]]/SUMIF(DATI!B:B,Tabella24[[#This Row],[Cartella2]],DATI!M:M)*SUMIF(DATI!B:B,Tabella24[[#This Row],[Cartella2]],DATI!E:E),"")</f>
        <v/>
      </c>
      <c r="H651" s="14" t="str">
        <f>+IFERROR(+Tabella24[[#This Row],[IMPORTO VERSATO]]/SUMIF(DATI!$B:$B,Tabella24[[#This Row],[Cartella2]],DATI!$M:$M)*SUMIF(DATI!$B:$B,Tabella24[[#This Row],[Cartella2]],DATI!$F:$F),"")</f>
        <v/>
      </c>
      <c r="I651" s="19" t="str">
        <f>+IFERROR(+Tabella24[[#This Row],[IMPORTO VERSATO]]/SUMIF(DATI!$B:$B,Tabella24[[#This Row],[Cartella2]],DATI!$M:$M)*SUMIF(DATI!$B:$B,Tabella24[[#This Row],[Cartella2]],DATI!$G:$G),"")</f>
        <v/>
      </c>
      <c r="J651" s="19" t="str">
        <f>+IFERROR(+Tabella24[[#This Row],[IMPORTO VERSATO]]/SUMIF(DATI!$B:$B,Tabella24[[#This Row],[Cartella2]],DATI!$M:$M)*SUMIF(DATI!$B:$B,Tabella24[[#This Row],[Cartella2]],DATI!$H:$H),"")</f>
        <v/>
      </c>
      <c r="K651" s="19" t="str">
        <f>+IFERROR(+Tabella24[[#This Row],[IMPORTO VERSATO]]/SUMIF(DATI!$B:$B,Tabella24[[#This Row],[Cartella2]],DATI!$M:$M)*SUMIF(DATI!$B:$B,Tabella24[[#This Row],[Cartella2]],DATI!$I:$I),"")</f>
        <v/>
      </c>
      <c r="L651" s="19" t="str">
        <f>+IFERROR(+Tabella24[[#This Row],[IMPORTO VERSATO]]/SUMIF(DATI!$B:$B,Tabella24[[#This Row],[Cartella2]],DATI!$M:$M)*SUMIF(DATI!$B:$B,Tabella24[[#This Row],[Cartella2]],DATI!$J:$J),"")</f>
        <v/>
      </c>
      <c r="M651" s="14" t="str">
        <f>+IFERROR(+Tabella24[[#This Row],[IMPORTO VERSATO]]/SUMIF(DATI!$B:$B,Tabella24[[#This Row],[Cartella2]],DATI!$M:$M)*SUMIF(DATI!$B:$B,Tabella24[[#This Row],[Cartella2]],DATI!$L:$L),"")</f>
        <v/>
      </c>
      <c r="N651" s="6" t="str">
        <f>+IF(COUNTIF($C$17:C651,Tabella24[[#This Row],[Cartella2]])=1,"X","")</f>
        <v/>
      </c>
      <c r="O651" s="14" t="str">
        <f>+IFERROR(+Tabella24[[#This Row],[IMPORTO VERSATO]]/SUMIF(DATI!$B:$B,Tabella24[[#This Row],[Cartella2]],DATI!$M:$M)*SUMIF(DATI!$B:$B,Tabella24[[#This Row],[Cartella2]],DATI!$K:$K),"")</f>
        <v/>
      </c>
    </row>
    <row r="652" spans="2:15" x14ac:dyDescent="0.45">
      <c r="B652" s="27"/>
      <c r="C652" s="140" t="e">
        <f>+IF(Tabella24[[#This Row],[INS CARTELLA]]="",C651,+VLOOKUP(Tabella24[[#This Row],[INS CARTELLA]],Tabella1[[NUMERO CARTELLA]:[IMPOSTE]],1,0))</f>
        <v>#N/A</v>
      </c>
      <c r="D652" s="1"/>
      <c r="E652" s="15"/>
      <c r="F652" s="16"/>
      <c r="G652" s="14" t="str">
        <f>+IFERROR(+Tabella24[[#This Row],[IMPORTO VERSATO]]/SUMIF(DATI!B:B,Tabella24[[#This Row],[Cartella2]],DATI!M:M)*SUMIF(DATI!B:B,Tabella24[[#This Row],[Cartella2]],DATI!E:E),"")</f>
        <v/>
      </c>
      <c r="H652" s="14" t="str">
        <f>+IFERROR(+Tabella24[[#This Row],[IMPORTO VERSATO]]/SUMIF(DATI!$B:$B,Tabella24[[#This Row],[Cartella2]],DATI!$M:$M)*SUMIF(DATI!$B:$B,Tabella24[[#This Row],[Cartella2]],DATI!$F:$F),"")</f>
        <v/>
      </c>
      <c r="I652" s="19" t="str">
        <f>+IFERROR(+Tabella24[[#This Row],[IMPORTO VERSATO]]/SUMIF(DATI!$B:$B,Tabella24[[#This Row],[Cartella2]],DATI!$M:$M)*SUMIF(DATI!$B:$B,Tabella24[[#This Row],[Cartella2]],DATI!$G:$G),"")</f>
        <v/>
      </c>
      <c r="J652" s="19" t="str">
        <f>+IFERROR(+Tabella24[[#This Row],[IMPORTO VERSATO]]/SUMIF(DATI!$B:$B,Tabella24[[#This Row],[Cartella2]],DATI!$M:$M)*SUMIF(DATI!$B:$B,Tabella24[[#This Row],[Cartella2]],DATI!$H:$H),"")</f>
        <v/>
      </c>
      <c r="K652" s="19" t="str">
        <f>+IFERROR(+Tabella24[[#This Row],[IMPORTO VERSATO]]/SUMIF(DATI!$B:$B,Tabella24[[#This Row],[Cartella2]],DATI!$M:$M)*SUMIF(DATI!$B:$B,Tabella24[[#This Row],[Cartella2]],DATI!$I:$I),"")</f>
        <v/>
      </c>
      <c r="L652" s="19" t="str">
        <f>+IFERROR(+Tabella24[[#This Row],[IMPORTO VERSATO]]/SUMIF(DATI!$B:$B,Tabella24[[#This Row],[Cartella2]],DATI!$M:$M)*SUMIF(DATI!$B:$B,Tabella24[[#This Row],[Cartella2]],DATI!$J:$J),"")</f>
        <v/>
      </c>
      <c r="M652" s="14" t="str">
        <f>+IFERROR(+Tabella24[[#This Row],[IMPORTO VERSATO]]/SUMIF(DATI!$B:$B,Tabella24[[#This Row],[Cartella2]],DATI!$M:$M)*SUMIF(DATI!$B:$B,Tabella24[[#This Row],[Cartella2]],DATI!$L:$L),"")</f>
        <v/>
      </c>
      <c r="N652" s="6" t="str">
        <f>+IF(COUNTIF($C$17:C652,Tabella24[[#This Row],[Cartella2]])=1,"X","")</f>
        <v/>
      </c>
      <c r="O652" s="14" t="str">
        <f>+IFERROR(+Tabella24[[#This Row],[IMPORTO VERSATO]]/SUMIF(DATI!$B:$B,Tabella24[[#This Row],[Cartella2]],DATI!$M:$M)*SUMIF(DATI!$B:$B,Tabella24[[#This Row],[Cartella2]],DATI!$K:$K),"")</f>
        <v/>
      </c>
    </row>
    <row r="653" spans="2:15" x14ac:dyDescent="0.45">
      <c r="B653" s="27"/>
      <c r="C653" s="140" t="e">
        <f>+IF(Tabella24[[#This Row],[INS CARTELLA]]="",C652,+VLOOKUP(Tabella24[[#This Row],[INS CARTELLA]],Tabella1[[NUMERO CARTELLA]:[IMPOSTE]],1,0))</f>
        <v>#N/A</v>
      </c>
      <c r="D653" s="1"/>
      <c r="E653" s="15"/>
      <c r="F653" s="16"/>
      <c r="G653" s="14" t="str">
        <f>+IFERROR(+Tabella24[[#This Row],[IMPORTO VERSATO]]/SUMIF(DATI!B:B,Tabella24[[#This Row],[Cartella2]],DATI!M:M)*SUMIF(DATI!B:B,Tabella24[[#This Row],[Cartella2]],DATI!E:E),"")</f>
        <v/>
      </c>
      <c r="H653" s="14" t="str">
        <f>+IFERROR(+Tabella24[[#This Row],[IMPORTO VERSATO]]/SUMIF(DATI!$B:$B,Tabella24[[#This Row],[Cartella2]],DATI!$M:$M)*SUMIF(DATI!$B:$B,Tabella24[[#This Row],[Cartella2]],DATI!$F:$F),"")</f>
        <v/>
      </c>
      <c r="I653" s="19" t="str">
        <f>+IFERROR(+Tabella24[[#This Row],[IMPORTO VERSATO]]/SUMIF(DATI!$B:$B,Tabella24[[#This Row],[Cartella2]],DATI!$M:$M)*SUMIF(DATI!$B:$B,Tabella24[[#This Row],[Cartella2]],DATI!$G:$G),"")</f>
        <v/>
      </c>
      <c r="J653" s="19" t="str">
        <f>+IFERROR(+Tabella24[[#This Row],[IMPORTO VERSATO]]/SUMIF(DATI!$B:$B,Tabella24[[#This Row],[Cartella2]],DATI!$M:$M)*SUMIF(DATI!$B:$B,Tabella24[[#This Row],[Cartella2]],DATI!$H:$H),"")</f>
        <v/>
      </c>
      <c r="K653" s="19" t="str">
        <f>+IFERROR(+Tabella24[[#This Row],[IMPORTO VERSATO]]/SUMIF(DATI!$B:$B,Tabella24[[#This Row],[Cartella2]],DATI!$M:$M)*SUMIF(DATI!$B:$B,Tabella24[[#This Row],[Cartella2]],DATI!$I:$I),"")</f>
        <v/>
      </c>
      <c r="L653" s="19" t="str">
        <f>+IFERROR(+Tabella24[[#This Row],[IMPORTO VERSATO]]/SUMIF(DATI!$B:$B,Tabella24[[#This Row],[Cartella2]],DATI!$M:$M)*SUMIF(DATI!$B:$B,Tabella24[[#This Row],[Cartella2]],DATI!$J:$J),"")</f>
        <v/>
      </c>
      <c r="M653" s="14" t="str">
        <f>+IFERROR(+Tabella24[[#This Row],[IMPORTO VERSATO]]/SUMIF(DATI!$B:$B,Tabella24[[#This Row],[Cartella2]],DATI!$M:$M)*SUMIF(DATI!$B:$B,Tabella24[[#This Row],[Cartella2]],DATI!$L:$L),"")</f>
        <v/>
      </c>
      <c r="N653" s="6" t="str">
        <f>+IF(COUNTIF($C$17:C653,Tabella24[[#This Row],[Cartella2]])=1,"X","")</f>
        <v/>
      </c>
      <c r="O653" s="14" t="str">
        <f>+IFERROR(+Tabella24[[#This Row],[IMPORTO VERSATO]]/SUMIF(DATI!$B:$B,Tabella24[[#This Row],[Cartella2]],DATI!$M:$M)*SUMIF(DATI!$B:$B,Tabella24[[#This Row],[Cartella2]],DATI!$K:$K),"")</f>
        <v/>
      </c>
    </row>
    <row r="654" spans="2:15" x14ac:dyDescent="0.45">
      <c r="B654" s="27"/>
      <c r="C654" s="140" t="e">
        <f>+IF(Tabella24[[#This Row],[INS CARTELLA]]="",C653,+VLOOKUP(Tabella24[[#This Row],[INS CARTELLA]],Tabella1[[NUMERO CARTELLA]:[IMPOSTE]],1,0))</f>
        <v>#N/A</v>
      </c>
      <c r="D654" s="1"/>
      <c r="E654" s="15"/>
      <c r="F654" s="16"/>
      <c r="G654" s="14" t="str">
        <f>+IFERROR(+Tabella24[[#This Row],[IMPORTO VERSATO]]/SUMIF(DATI!B:B,Tabella24[[#This Row],[Cartella2]],DATI!M:M)*SUMIF(DATI!B:B,Tabella24[[#This Row],[Cartella2]],DATI!E:E),"")</f>
        <v/>
      </c>
      <c r="H654" s="14" t="str">
        <f>+IFERROR(+Tabella24[[#This Row],[IMPORTO VERSATO]]/SUMIF(DATI!$B:$B,Tabella24[[#This Row],[Cartella2]],DATI!$M:$M)*SUMIF(DATI!$B:$B,Tabella24[[#This Row],[Cartella2]],DATI!$F:$F),"")</f>
        <v/>
      </c>
      <c r="I654" s="19" t="str">
        <f>+IFERROR(+Tabella24[[#This Row],[IMPORTO VERSATO]]/SUMIF(DATI!$B:$B,Tabella24[[#This Row],[Cartella2]],DATI!$M:$M)*SUMIF(DATI!$B:$B,Tabella24[[#This Row],[Cartella2]],DATI!$G:$G),"")</f>
        <v/>
      </c>
      <c r="J654" s="19" t="str">
        <f>+IFERROR(+Tabella24[[#This Row],[IMPORTO VERSATO]]/SUMIF(DATI!$B:$B,Tabella24[[#This Row],[Cartella2]],DATI!$M:$M)*SUMIF(DATI!$B:$B,Tabella24[[#This Row],[Cartella2]],DATI!$H:$H),"")</f>
        <v/>
      </c>
      <c r="K654" s="19" t="str">
        <f>+IFERROR(+Tabella24[[#This Row],[IMPORTO VERSATO]]/SUMIF(DATI!$B:$B,Tabella24[[#This Row],[Cartella2]],DATI!$M:$M)*SUMIF(DATI!$B:$B,Tabella24[[#This Row],[Cartella2]],DATI!$I:$I),"")</f>
        <v/>
      </c>
      <c r="L654" s="19" t="str">
        <f>+IFERROR(+Tabella24[[#This Row],[IMPORTO VERSATO]]/SUMIF(DATI!$B:$B,Tabella24[[#This Row],[Cartella2]],DATI!$M:$M)*SUMIF(DATI!$B:$B,Tabella24[[#This Row],[Cartella2]],DATI!$J:$J),"")</f>
        <v/>
      </c>
      <c r="M654" s="14" t="str">
        <f>+IFERROR(+Tabella24[[#This Row],[IMPORTO VERSATO]]/SUMIF(DATI!$B:$B,Tabella24[[#This Row],[Cartella2]],DATI!$M:$M)*SUMIF(DATI!$B:$B,Tabella24[[#This Row],[Cartella2]],DATI!$L:$L),"")</f>
        <v/>
      </c>
      <c r="N654" s="6" t="str">
        <f>+IF(COUNTIF($C$17:C654,Tabella24[[#This Row],[Cartella2]])=1,"X","")</f>
        <v/>
      </c>
      <c r="O654" s="14" t="str">
        <f>+IFERROR(+Tabella24[[#This Row],[IMPORTO VERSATO]]/SUMIF(DATI!$B:$B,Tabella24[[#This Row],[Cartella2]],DATI!$M:$M)*SUMIF(DATI!$B:$B,Tabella24[[#This Row],[Cartella2]],DATI!$K:$K),"")</f>
        <v/>
      </c>
    </row>
    <row r="655" spans="2:15" x14ac:dyDescent="0.45">
      <c r="B655" s="27"/>
      <c r="C655" s="140" t="e">
        <f>+IF(Tabella24[[#This Row],[INS CARTELLA]]="",C654,+VLOOKUP(Tabella24[[#This Row],[INS CARTELLA]],Tabella1[[NUMERO CARTELLA]:[IMPOSTE]],1,0))</f>
        <v>#N/A</v>
      </c>
      <c r="D655" s="1"/>
      <c r="E655" s="15"/>
      <c r="F655" s="16"/>
      <c r="G655" s="14" t="str">
        <f>+IFERROR(+Tabella24[[#This Row],[IMPORTO VERSATO]]/SUMIF(DATI!B:B,Tabella24[[#This Row],[Cartella2]],DATI!M:M)*SUMIF(DATI!B:B,Tabella24[[#This Row],[Cartella2]],DATI!E:E),"")</f>
        <v/>
      </c>
      <c r="H655" s="14" t="str">
        <f>+IFERROR(+Tabella24[[#This Row],[IMPORTO VERSATO]]/SUMIF(DATI!$B:$B,Tabella24[[#This Row],[Cartella2]],DATI!$M:$M)*SUMIF(DATI!$B:$B,Tabella24[[#This Row],[Cartella2]],DATI!$F:$F),"")</f>
        <v/>
      </c>
      <c r="I655" s="19" t="str">
        <f>+IFERROR(+Tabella24[[#This Row],[IMPORTO VERSATO]]/SUMIF(DATI!$B:$B,Tabella24[[#This Row],[Cartella2]],DATI!$M:$M)*SUMIF(DATI!$B:$B,Tabella24[[#This Row],[Cartella2]],DATI!$G:$G),"")</f>
        <v/>
      </c>
      <c r="J655" s="19" t="str">
        <f>+IFERROR(+Tabella24[[#This Row],[IMPORTO VERSATO]]/SUMIF(DATI!$B:$B,Tabella24[[#This Row],[Cartella2]],DATI!$M:$M)*SUMIF(DATI!$B:$B,Tabella24[[#This Row],[Cartella2]],DATI!$H:$H),"")</f>
        <v/>
      </c>
      <c r="K655" s="19" t="str">
        <f>+IFERROR(+Tabella24[[#This Row],[IMPORTO VERSATO]]/SUMIF(DATI!$B:$B,Tabella24[[#This Row],[Cartella2]],DATI!$M:$M)*SUMIF(DATI!$B:$B,Tabella24[[#This Row],[Cartella2]],DATI!$I:$I),"")</f>
        <v/>
      </c>
      <c r="L655" s="19" t="str">
        <f>+IFERROR(+Tabella24[[#This Row],[IMPORTO VERSATO]]/SUMIF(DATI!$B:$B,Tabella24[[#This Row],[Cartella2]],DATI!$M:$M)*SUMIF(DATI!$B:$B,Tabella24[[#This Row],[Cartella2]],DATI!$J:$J),"")</f>
        <v/>
      </c>
      <c r="M655" s="14" t="str">
        <f>+IFERROR(+Tabella24[[#This Row],[IMPORTO VERSATO]]/SUMIF(DATI!$B:$B,Tabella24[[#This Row],[Cartella2]],DATI!$M:$M)*SUMIF(DATI!$B:$B,Tabella24[[#This Row],[Cartella2]],DATI!$L:$L),"")</f>
        <v/>
      </c>
      <c r="N655" s="6" t="str">
        <f>+IF(COUNTIF($C$17:C655,Tabella24[[#This Row],[Cartella2]])=1,"X","")</f>
        <v/>
      </c>
      <c r="O655" s="14" t="str">
        <f>+IFERROR(+Tabella24[[#This Row],[IMPORTO VERSATO]]/SUMIF(DATI!$B:$B,Tabella24[[#This Row],[Cartella2]],DATI!$M:$M)*SUMIF(DATI!$B:$B,Tabella24[[#This Row],[Cartella2]],DATI!$K:$K),"")</f>
        <v/>
      </c>
    </row>
    <row r="656" spans="2:15" x14ac:dyDescent="0.45">
      <c r="B656" s="27"/>
      <c r="C656" s="140" t="e">
        <f>+IF(Tabella24[[#This Row],[INS CARTELLA]]="",C655,+VLOOKUP(Tabella24[[#This Row],[INS CARTELLA]],Tabella1[[NUMERO CARTELLA]:[IMPOSTE]],1,0))</f>
        <v>#N/A</v>
      </c>
      <c r="D656" s="1"/>
      <c r="E656" s="15"/>
      <c r="F656" s="16"/>
      <c r="G656" s="14" t="str">
        <f>+IFERROR(+Tabella24[[#This Row],[IMPORTO VERSATO]]/SUMIF(DATI!B:B,Tabella24[[#This Row],[Cartella2]],DATI!M:M)*SUMIF(DATI!B:B,Tabella24[[#This Row],[Cartella2]],DATI!E:E),"")</f>
        <v/>
      </c>
      <c r="H656" s="14" t="str">
        <f>+IFERROR(+Tabella24[[#This Row],[IMPORTO VERSATO]]/SUMIF(DATI!$B:$B,Tabella24[[#This Row],[Cartella2]],DATI!$M:$M)*SUMIF(DATI!$B:$B,Tabella24[[#This Row],[Cartella2]],DATI!$F:$F),"")</f>
        <v/>
      </c>
      <c r="I656" s="19" t="str">
        <f>+IFERROR(+Tabella24[[#This Row],[IMPORTO VERSATO]]/SUMIF(DATI!$B:$B,Tabella24[[#This Row],[Cartella2]],DATI!$M:$M)*SUMIF(DATI!$B:$B,Tabella24[[#This Row],[Cartella2]],DATI!$G:$G),"")</f>
        <v/>
      </c>
      <c r="J656" s="19" t="str">
        <f>+IFERROR(+Tabella24[[#This Row],[IMPORTO VERSATO]]/SUMIF(DATI!$B:$B,Tabella24[[#This Row],[Cartella2]],DATI!$M:$M)*SUMIF(DATI!$B:$B,Tabella24[[#This Row],[Cartella2]],DATI!$H:$H),"")</f>
        <v/>
      </c>
      <c r="K656" s="19" t="str">
        <f>+IFERROR(+Tabella24[[#This Row],[IMPORTO VERSATO]]/SUMIF(DATI!$B:$B,Tabella24[[#This Row],[Cartella2]],DATI!$M:$M)*SUMIF(DATI!$B:$B,Tabella24[[#This Row],[Cartella2]],DATI!$I:$I),"")</f>
        <v/>
      </c>
      <c r="L656" s="19" t="str">
        <f>+IFERROR(+Tabella24[[#This Row],[IMPORTO VERSATO]]/SUMIF(DATI!$B:$B,Tabella24[[#This Row],[Cartella2]],DATI!$M:$M)*SUMIF(DATI!$B:$B,Tabella24[[#This Row],[Cartella2]],DATI!$J:$J),"")</f>
        <v/>
      </c>
      <c r="M656" s="14" t="str">
        <f>+IFERROR(+Tabella24[[#This Row],[IMPORTO VERSATO]]/SUMIF(DATI!$B:$B,Tabella24[[#This Row],[Cartella2]],DATI!$M:$M)*SUMIF(DATI!$B:$B,Tabella24[[#This Row],[Cartella2]],DATI!$L:$L),"")</f>
        <v/>
      </c>
      <c r="N656" s="6" t="str">
        <f>+IF(COUNTIF($C$17:C656,Tabella24[[#This Row],[Cartella2]])=1,"X","")</f>
        <v/>
      </c>
      <c r="O656" s="14" t="str">
        <f>+IFERROR(+Tabella24[[#This Row],[IMPORTO VERSATO]]/SUMIF(DATI!$B:$B,Tabella24[[#This Row],[Cartella2]],DATI!$M:$M)*SUMIF(DATI!$B:$B,Tabella24[[#This Row],[Cartella2]],DATI!$K:$K),"")</f>
        <v/>
      </c>
    </row>
    <row r="657" spans="2:15" x14ac:dyDescent="0.45">
      <c r="B657" s="27"/>
      <c r="C657" s="140" t="e">
        <f>+IF(Tabella24[[#This Row],[INS CARTELLA]]="",C656,+VLOOKUP(Tabella24[[#This Row],[INS CARTELLA]],Tabella1[[NUMERO CARTELLA]:[IMPOSTE]],1,0))</f>
        <v>#N/A</v>
      </c>
      <c r="D657" s="1"/>
      <c r="E657" s="15"/>
      <c r="F657" s="16"/>
      <c r="G657" s="14" t="str">
        <f>+IFERROR(+Tabella24[[#This Row],[IMPORTO VERSATO]]/SUMIF(DATI!B:B,Tabella24[[#This Row],[Cartella2]],DATI!M:M)*SUMIF(DATI!B:B,Tabella24[[#This Row],[Cartella2]],DATI!E:E),"")</f>
        <v/>
      </c>
      <c r="H657" s="14" t="str">
        <f>+IFERROR(+Tabella24[[#This Row],[IMPORTO VERSATO]]/SUMIF(DATI!$B:$B,Tabella24[[#This Row],[Cartella2]],DATI!$M:$M)*SUMIF(DATI!$B:$B,Tabella24[[#This Row],[Cartella2]],DATI!$F:$F),"")</f>
        <v/>
      </c>
      <c r="I657" s="19" t="str">
        <f>+IFERROR(+Tabella24[[#This Row],[IMPORTO VERSATO]]/SUMIF(DATI!$B:$B,Tabella24[[#This Row],[Cartella2]],DATI!$M:$M)*SUMIF(DATI!$B:$B,Tabella24[[#This Row],[Cartella2]],DATI!$G:$G),"")</f>
        <v/>
      </c>
      <c r="J657" s="19" t="str">
        <f>+IFERROR(+Tabella24[[#This Row],[IMPORTO VERSATO]]/SUMIF(DATI!$B:$B,Tabella24[[#This Row],[Cartella2]],DATI!$M:$M)*SUMIF(DATI!$B:$B,Tabella24[[#This Row],[Cartella2]],DATI!$H:$H),"")</f>
        <v/>
      </c>
      <c r="K657" s="19" t="str">
        <f>+IFERROR(+Tabella24[[#This Row],[IMPORTO VERSATO]]/SUMIF(DATI!$B:$B,Tabella24[[#This Row],[Cartella2]],DATI!$M:$M)*SUMIF(DATI!$B:$B,Tabella24[[#This Row],[Cartella2]],DATI!$I:$I),"")</f>
        <v/>
      </c>
      <c r="L657" s="19" t="str">
        <f>+IFERROR(+Tabella24[[#This Row],[IMPORTO VERSATO]]/SUMIF(DATI!$B:$B,Tabella24[[#This Row],[Cartella2]],DATI!$M:$M)*SUMIF(DATI!$B:$B,Tabella24[[#This Row],[Cartella2]],DATI!$J:$J),"")</f>
        <v/>
      </c>
      <c r="M657" s="14" t="str">
        <f>+IFERROR(+Tabella24[[#This Row],[IMPORTO VERSATO]]/SUMIF(DATI!$B:$B,Tabella24[[#This Row],[Cartella2]],DATI!$M:$M)*SUMIF(DATI!$B:$B,Tabella24[[#This Row],[Cartella2]],DATI!$L:$L),"")</f>
        <v/>
      </c>
      <c r="N657" s="6" t="str">
        <f>+IF(COUNTIF($C$17:C657,Tabella24[[#This Row],[Cartella2]])=1,"X","")</f>
        <v/>
      </c>
      <c r="O657" s="14" t="str">
        <f>+IFERROR(+Tabella24[[#This Row],[IMPORTO VERSATO]]/SUMIF(DATI!$B:$B,Tabella24[[#This Row],[Cartella2]],DATI!$M:$M)*SUMIF(DATI!$B:$B,Tabella24[[#This Row],[Cartella2]],DATI!$K:$K),"")</f>
        <v/>
      </c>
    </row>
    <row r="658" spans="2:15" x14ac:dyDescent="0.45">
      <c r="B658" s="27"/>
      <c r="C658" s="140" t="e">
        <f>+IF(Tabella24[[#This Row],[INS CARTELLA]]="",C657,+VLOOKUP(Tabella24[[#This Row],[INS CARTELLA]],Tabella1[[NUMERO CARTELLA]:[IMPOSTE]],1,0))</f>
        <v>#N/A</v>
      </c>
      <c r="D658" s="1"/>
      <c r="E658" s="15"/>
      <c r="F658" s="16"/>
      <c r="G658" s="14" t="str">
        <f>+IFERROR(+Tabella24[[#This Row],[IMPORTO VERSATO]]/SUMIF(DATI!B:B,Tabella24[[#This Row],[Cartella2]],DATI!M:M)*SUMIF(DATI!B:B,Tabella24[[#This Row],[Cartella2]],DATI!E:E),"")</f>
        <v/>
      </c>
      <c r="H658" s="14" t="str">
        <f>+IFERROR(+Tabella24[[#This Row],[IMPORTO VERSATO]]/SUMIF(DATI!$B:$B,Tabella24[[#This Row],[Cartella2]],DATI!$M:$M)*SUMIF(DATI!$B:$B,Tabella24[[#This Row],[Cartella2]],DATI!$F:$F),"")</f>
        <v/>
      </c>
      <c r="I658" s="19" t="str">
        <f>+IFERROR(+Tabella24[[#This Row],[IMPORTO VERSATO]]/SUMIF(DATI!$B:$B,Tabella24[[#This Row],[Cartella2]],DATI!$M:$M)*SUMIF(DATI!$B:$B,Tabella24[[#This Row],[Cartella2]],DATI!$G:$G),"")</f>
        <v/>
      </c>
      <c r="J658" s="19" t="str">
        <f>+IFERROR(+Tabella24[[#This Row],[IMPORTO VERSATO]]/SUMIF(DATI!$B:$B,Tabella24[[#This Row],[Cartella2]],DATI!$M:$M)*SUMIF(DATI!$B:$B,Tabella24[[#This Row],[Cartella2]],DATI!$H:$H),"")</f>
        <v/>
      </c>
      <c r="K658" s="19" t="str">
        <f>+IFERROR(+Tabella24[[#This Row],[IMPORTO VERSATO]]/SUMIF(DATI!$B:$B,Tabella24[[#This Row],[Cartella2]],DATI!$M:$M)*SUMIF(DATI!$B:$B,Tabella24[[#This Row],[Cartella2]],DATI!$I:$I),"")</f>
        <v/>
      </c>
      <c r="L658" s="19" t="str">
        <f>+IFERROR(+Tabella24[[#This Row],[IMPORTO VERSATO]]/SUMIF(DATI!$B:$B,Tabella24[[#This Row],[Cartella2]],DATI!$M:$M)*SUMIF(DATI!$B:$B,Tabella24[[#This Row],[Cartella2]],DATI!$J:$J),"")</f>
        <v/>
      </c>
      <c r="M658" s="14" t="str">
        <f>+IFERROR(+Tabella24[[#This Row],[IMPORTO VERSATO]]/SUMIF(DATI!$B:$B,Tabella24[[#This Row],[Cartella2]],DATI!$M:$M)*SUMIF(DATI!$B:$B,Tabella24[[#This Row],[Cartella2]],DATI!$L:$L),"")</f>
        <v/>
      </c>
      <c r="N658" s="6" t="str">
        <f>+IF(COUNTIF($C$17:C658,Tabella24[[#This Row],[Cartella2]])=1,"X","")</f>
        <v/>
      </c>
      <c r="O658" s="14" t="str">
        <f>+IFERROR(+Tabella24[[#This Row],[IMPORTO VERSATO]]/SUMIF(DATI!$B:$B,Tabella24[[#This Row],[Cartella2]],DATI!$M:$M)*SUMIF(DATI!$B:$B,Tabella24[[#This Row],[Cartella2]],DATI!$K:$K),"")</f>
        <v/>
      </c>
    </row>
    <row r="659" spans="2:15" x14ac:dyDescent="0.45">
      <c r="B659" s="27"/>
      <c r="C659" s="140" t="e">
        <f>+IF(Tabella24[[#This Row],[INS CARTELLA]]="",C658,+VLOOKUP(Tabella24[[#This Row],[INS CARTELLA]],Tabella1[[NUMERO CARTELLA]:[IMPOSTE]],1,0))</f>
        <v>#N/A</v>
      </c>
      <c r="D659" s="1"/>
      <c r="E659" s="15"/>
      <c r="F659" s="16"/>
      <c r="G659" s="14" t="str">
        <f>+IFERROR(+Tabella24[[#This Row],[IMPORTO VERSATO]]/SUMIF(DATI!B:B,Tabella24[[#This Row],[Cartella2]],DATI!M:M)*SUMIF(DATI!B:B,Tabella24[[#This Row],[Cartella2]],DATI!E:E),"")</f>
        <v/>
      </c>
      <c r="H659" s="14" t="str">
        <f>+IFERROR(+Tabella24[[#This Row],[IMPORTO VERSATO]]/SUMIF(DATI!$B:$B,Tabella24[[#This Row],[Cartella2]],DATI!$M:$M)*SUMIF(DATI!$B:$B,Tabella24[[#This Row],[Cartella2]],DATI!$F:$F),"")</f>
        <v/>
      </c>
      <c r="I659" s="19" t="str">
        <f>+IFERROR(+Tabella24[[#This Row],[IMPORTO VERSATO]]/SUMIF(DATI!$B:$B,Tabella24[[#This Row],[Cartella2]],DATI!$M:$M)*SUMIF(DATI!$B:$B,Tabella24[[#This Row],[Cartella2]],DATI!$G:$G),"")</f>
        <v/>
      </c>
      <c r="J659" s="19" t="str">
        <f>+IFERROR(+Tabella24[[#This Row],[IMPORTO VERSATO]]/SUMIF(DATI!$B:$B,Tabella24[[#This Row],[Cartella2]],DATI!$M:$M)*SUMIF(DATI!$B:$B,Tabella24[[#This Row],[Cartella2]],DATI!$H:$H),"")</f>
        <v/>
      </c>
      <c r="K659" s="19" t="str">
        <f>+IFERROR(+Tabella24[[#This Row],[IMPORTO VERSATO]]/SUMIF(DATI!$B:$B,Tabella24[[#This Row],[Cartella2]],DATI!$M:$M)*SUMIF(DATI!$B:$B,Tabella24[[#This Row],[Cartella2]],DATI!$I:$I),"")</f>
        <v/>
      </c>
      <c r="L659" s="19" t="str">
        <f>+IFERROR(+Tabella24[[#This Row],[IMPORTO VERSATO]]/SUMIF(DATI!$B:$B,Tabella24[[#This Row],[Cartella2]],DATI!$M:$M)*SUMIF(DATI!$B:$B,Tabella24[[#This Row],[Cartella2]],DATI!$J:$J),"")</f>
        <v/>
      </c>
      <c r="M659" s="14" t="str">
        <f>+IFERROR(+Tabella24[[#This Row],[IMPORTO VERSATO]]/SUMIF(DATI!$B:$B,Tabella24[[#This Row],[Cartella2]],DATI!$M:$M)*SUMIF(DATI!$B:$B,Tabella24[[#This Row],[Cartella2]],DATI!$L:$L),"")</f>
        <v/>
      </c>
      <c r="N659" s="6" t="str">
        <f>+IF(COUNTIF($C$17:C659,Tabella24[[#This Row],[Cartella2]])=1,"X","")</f>
        <v/>
      </c>
      <c r="O659" s="14" t="str">
        <f>+IFERROR(+Tabella24[[#This Row],[IMPORTO VERSATO]]/SUMIF(DATI!$B:$B,Tabella24[[#This Row],[Cartella2]],DATI!$M:$M)*SUMIF(DATI!$B:$B,Tabella24[[#This Row],[Cartella2]],DATI!$K:$K),"")</f>
        <v/>
      </c>
    </row>
    <row r="660" spans="2:15" x14ac:dyDescent="0.45">
      <c r="B660" s="27"/>
      <c r="C660" s="140" t="e">
        <f>+IF(Tabella24[[#This Row],[INS CARTELLA]]="",C659,+VLOOKUP(Tabella24[[#This Row],[INS CARTELLA]],Tabella1[[NUMERO CARTELLA]:[IMPOSTE]],1,0))</f>
        <v>#N/A</v>
      </c>
      <c r="D660" s="1"/>
      <c r="E660" s="15"/>
      <c r="F660" s="16"/>
      <c r="G660" s="14" t="str">
        <f>+IFERROR(+Tabella24[[#This Row],[IMPORTO VERSATO]]/SUMIF(DATI!B:B,Tabella24[[#This Row],[Cartella2]],DATI!M:M)*SUMIF(DATI!B:B,Tabella24[[#This Row],[Cartella2]],DATI!E:E),"")</f>
        <v/>
      </c>
      <c r="H660" s="14" t="str">
        <f>+IFERROR(+Tabella24[[#This Row],[IMPORTO VERSATO]]/SUMIF(DATI!$B:$B,Tabella24[[#This Row],[Cartella2]],DATI!$M:$M)*SUMIF(DATI!$B:$B,Tabella24[[#This Row],[Cartella2]],DATI!$F:$F),"")</f>
        <v/>
      </c>
      <c r="I660" s="19" t="str">
        <f>+IFERROR(+Tabella24[[#This Row],[IMPORTO VERSATO]]/SUMIF(DATI!$B:$B,Tabella24[[#This Row],[Cartella2]],DATI!$M:$M)*SUMIF(DATI!$B:$B,Tabella24[[#This Row],[Cartella2]],DATI!$G:$G),"")</f>
        <v/>
      </c>
      <c r="J660" s="19" t="str">
        <f>+IFERROR(+Tabella24[[#This Row],[IMPORTO VERSATO]]/SUMIF(DATI!$B:$B,Tabella24[[#This Row],[Cartella2]],DATI!$M:$M)*SUMIF(DATI!$B:$B,Tabella24[[#This Row],[Cartella2]],DATI!$H:$H),"")</f>
        <v/>
      </c>
      <c r="K660" s="19" t="str">
        <f>+IFERROR(+Tabella24[[#This Row],[IMPORTO VERSATO]]/SUMIF(DATI!$B:$B,Tabella24[[#This Row],[Cartella2]],DATI!$M:$M)*SUMIF(DATI!$B:$B,Tabella24[[#This Row],[Cartella2]],DATI!$I:$I),"")</f>
        <v/>
      </c>
      <c r="L660" s="19" t="str">
        <f>+IFERROR(+Tabella24[[#This Row],[IMPORTO VERSATO]]/SUMIF(DATI!$B:$B,Tabella24[[#This Row],[Cartella2]],DATI!$M:$M)*SUMIF(DATI!$B:$B,Tabella24[[#This Row],[Cartella2]],DATI!$J:$J),"")</f>
        <v/>
      </c>
      <c r="M660" s="14" t="str">
        <f>+IFERROR(+Tabella24[[#This Row],[IMPORTO VERSATO]]/SUMIF(DATI!$B:$B,Tabella24[[#This Row],[Cartella2]],DATI!$M:$M)*SUMIF(DATI!$B:$B,Tabella24[[#This Row],[Cartella2]],DATI!$L:$L),"")</f>
        <v/>
      </c>
      <c r="N660" s="6" t="str">
        <f>+IF(COUNTIF($C$17:C660,Tabella24[[#This Row],[Cartella2]])=1,"X","")</f>
        <v/>
      </c>
      <c r="O660" s="14" t="str">
        <f>+IFERROR(+Tabella24[[#This Row],[IMPORTO VERSATO]]/SUMIF(DATI!$B:$B,Tabella24[[#This Row],[Cartella2]],DATI!$M:$M)*SUMIF(DATI!$B:$B,Tabella24[[#This Row],[Cartella2]],DATI!$K:$K),"")</f>
        <v/>
      </c>
    </row>
    <row r="661" spans="2:15" x14ac:dyDescent="0.45">
      <c r="B661" s="27"/>
      <c r="C661" s="140" t="e">
        <f>+IF(Tabella24[[#This Row],[INS CARTELLA]]="",C660,+VLOOKUP(Tabella24[[#This Row],[INS CARTELLA]],Tabella1[[NUMERO CARTELLA]:[IMPOSTE]],1,0))</f>
        <v>#N/A</v>
      </c>
      <c r="D661" s="1"/>
      <c r="E661" s="15"/>
      <c r="F661" s="16"/>
      <c r="G661" s="14" t="str">
        <f>+IFERROR(+Tabella24[[#This Row],[IMPORTO VERSATO]]/SUMIF(DATI!B:B,Tabella24[[#This Row],[Cartella2]],DATI!M:M)*SUMIF(DATI!B:B,Tabella24[[#This Row],[Cartella2]],DATI!E:E),"")</f>
        <v/>
      </c>
      <c r="H661" s="14" t="str">
        <f>+IFERROR(+Tabella24[[#This Row],[IMPORTO VERSATO]]/SUMIF(DATI!$B:$B,Tabella24[[#This Row],[Cartella2]],DATI!$M:$M)*SUMIF(DATI!$B:$B,Tabella24[[#This Row],[Cartella2]],DATI!$F:$F),"")</f>
        <v/>
      </c>
      <c r="I661" s="19" t="str">
        <f>+IFERROR(+Tabella24[[#This Row],[IMPORTO VERSATO]]/SUMIF(DATI!$B:$B,Tabella24[[#This Row],[Cartella2]],DATI!$M:$M)*SUMIF(DATI!$B:$B,Tabella24[[#This Row],[Cartella2]],DATI!$G:$G),"")</f>
        <v/>
      </c>
      <c r="J661" s="19" t="str">
        <f>+IFERROR(+Tabella24[[#This Row],[IMPORTO VERSATO]]/SUMIF(DATI!$B:$B,Tabella24[[#This Row],[Cartella2]],DATI!$M:$M)*SUMIF(DATI!$B:$B,Tabella24[[#This Row],[Cartella2]],DATI!$H:$H),"")</f>
        <v/>
      </c>
      <c r="K661" s="19" t="str">
        <f>+IFERROR(+Tabella24[[#This Row],[IMPORTO VERSATO]]/SUMIF(DATI!$B:$B,Tabella24[[#This Row],[Cartella2]],DATI!$M:$M)*SUMIF(DATI!$B:$B,Tabella24[[#This Row],[Cartella2]],DATI!$I:$I),"")</f>
        <v/>
      </c>
      <c r="L661" s="19" t="str">
        <f>+IFERROR(+Tabella24[[#This Row],[IMPORTO VERSATO]]/SUMIF(DATI!$B:$B,Tabella24[[#This Row],[Cartella2]],DATI!$M:$M)*SUMIF(DATI!$B:$B,Tabella24[[#This Row],[Cartella2]],DATI!$J:$J),"")</f>
        <v/>
      </c>
      <c r="M661" s="14" t="str">
        <f>+IFERROR(+Tabella24[[#This Row],[IMPORTO VERSATO]]/SUMIF(DATI!$B:$B,Tabella24[[#This Row],[Cartella2]],DATI!$M:$M)*SUMIF(DATI!$B:$B,Tabella24[[#This Row],[Cartella2]],DATI!$L:$L),"")</f>
        <v/>
      </c>
      <c r="N661" s="6" t="str">
        <f>+IF(COUNTIF($C$17:C661,Tabella24[[#This Row],[Cartella2]])=1,"X","")</f>
        <v/>
      </c>
      <c r="O661" s="14" t="str">
        <f>+IFERROR(+Tabella24[[#This Row],[IMPORTO VERSATO]]/SUMIF(DATI!$B:$B,Tabella24[[#This Row],[Cartella2]],DATI!$M:$M)*SUMIF(DATI!$B:$B,Tabella24[[#This Row],[Cartella2]],DATI!$K:$K),"")</f>
        <v/>
      </c>
    </row>
    <row r="662" spans="2:15" x14ac:dyDescent="0.45">
      <c r="B662" s="27"/>
      <c r="C662" s="140" t="e">
        <f>+IF(Tabella24[[#This Row],[INS CARTELLA]]="",C661,+VLOOKUP(Tabella24[[#This Row],[INS CARTELLA]],Tabella1[[NUMERO CARTELLA]:[IMPOSTE]],1,0))</f>
        <v>#N/A</v>
      </c>
      <c r="D662" s="1"/>
      <c r="E662" s="15"/>
      <c r="F662" s="16"/>
      <c r="G662" s="14" t="str">
        <f>+IFERROR(+Tabella24[[#This Row],[IMPORTO VERSATO]]/SUMIF(DATI!B:B,Tabella24[[#This Row],[Cartella2]],DATI!M:M)*SUMIF(DATI!B:B,Tabella24[[#This Row],[Cartella2]],DATI!E:E),"")</f>
        <v/>
      </c>
      <c r="H662" s="14" t="str">
        <f>+IFERROR(+Tabella24[[#This Row],[IMPORTO VERSATO]]/SUMIF(DATI!$B:$B,Tabella24[[#This Row],[Cartella2]],DATI!$M:$M)*SUMIF(DATI!$B:$B,Tabella24[[#This Row],[Cartella2]],DATI!$F:$F),"")</f>
        <v/>
      </c>
      <c r="I662" s="19" t="str">
        <f>+IFERROR(+Tabella24[[#This Row],[IMPORTO VERSATO]]/SUMIF(DATI!$B:$B,Tabella24[[#This Row],[Cartella2]],DATI!$M:$M)*SUMIF(DATI!$B:$B,Tabella24[[#This Row],[Cartella2]],DATI!$G:$G),"")</f>
        <v/>
      </c>
      <c r="J662" s="19" t="str">
        <f>+IFERROR(+Tabella24[[#This Row],[IMPORTO VERSATO]]/SUMIF(DATI!$B:$B,Tabella24[[#This Row],[Cartella2]],DATI!$M:$M)*SUMIF(DATI!$B:$B,Tabella24[[#This Row],[Cartella2]],DATI!$H:$H),"")</f>
        <v/>
      </c>
      <c r="K662" s="19" t="str">
        <f>+IFERROR(+Tabella24[[#This Row],[IMPORTO VERSATO]]/SUMIF(DATI!$B:$B,Tabella24[[#This Row],[Cartella2]],DATI!$M:$M)*SUMIF(DATI!$B:$B,Tabella24[[#This Row],[Cartella2]],DATI!$I:$I),"")</f>
        <v/>
      </c>
      <c r="L662" s="19" t="str">
        <f>+IFERROR(+Tabella24[[#This Row],[IMPORTO VERSATO]]/SUMIF(DATI!$B:$B,Tabella24[[#This Row],[Cartella2]],DATI!$M:$M)*SUMIF(DATI!$B:$B,Tabella24[[#This Row],[Cartella2]],DATI!$J:$J),"")</f>
        <v/>
      </c>
      <c r="M662" s="14" t="str">
        <f>+IFERROR(+Tabella24[[#This Row],[IMPORTO VERSATO]]/SUMIF(DATI!$B:$B,Tabella24[[#This Row],[Cartella2]],DATI!$M:$M)*SUMIF(DATI!$B:$B,Tabella24[[#This Row],[Cartella2]],DATI!$L:$L),"")</f>
        <v/>
      </c>
      <c r="N662" s="6" t="str">
        <f>+IF(COUNTIF($C$17:C662,Tabella24[[#This Row],[Cartella2]])=1,"X","")</f>
        <v/>
      </c>
      <c r="O662" s="14" t="str">
        <f>+IFERROR(+Tabella24[[#This Row],[IMPORTO VERSATO]]/SUMIF(DATI!$B:$B,Tabella24[[#This Row],[Cartella2]],DATI!$M:$M)*SUMIF(DATI!$B:$B,Tabella24[[#This Row],[Cartella2]],DATI!$K:$K),"")</f>
        <v/>
      </c>
    </row>
    <row r="663" spans="2:15" x14ac:dyDescent="0.45">
      <c r="B663" s="27"/>
      <c r="C663" s="140" t="e">
        <f>+IF(Tabella24[[#This Row],[INS CARTELLA]]="",C662,+VLOOKUP(Tabella24[[#This Row],[INS CARTELLA]],Tabella1[[NUMERO CARTELLA]:[IMPOSTE]],1,0))</f>
        <v>#N/A</v>
      </c>
      <c r="D663" s="1"/>
      <c r="E663" s="15"/>
      <c r="F663" s="16"/>
      <c r="G663" s="14" t="str">
        <f>+IFERROR(+Tabella24[[#This Row],[IMPORTO VERSATO]]/SUMIF(DATI!B:B,Tabella24[[#This Row],[Cartella2]],DATI!M:M)*SUMIF(DATI!B:B,Tabella24[[#This Row],[Cartella2]],DATI!E:E),"")</f>
        <v/>
      </c>
      <c r="H663" s="14" t="str">
        <f>+IFERROR(+Tabella24[[#This Row],[IMPORTO VERSATO]]/SUMIF(DATI!$B:$B,Tabella24[[#This Row],[Cartella2]],DATI!$M:$M)*SUMIF(DATI!$B:$B,Tabella24[[#This Row],[Cartella2]],DATI!$F:$F),"")</f>
        <v/>
      </c>
      <c r="I663" s="19" t="str">
        <f>+IFERROR(+Tabella24[[#This Row],[IMPORTO VERSATO]]/SUMIF(DATI!$B:$B,Tabella24[[#This Row],[Cartella2]],DATI!$M:$M)*SUMIF(DATI!$B:$B,Tabella24[[#This Row],[Cartella2]],DATI!$G:$G),"")</f>
        <v/>
      </c>
      <c r="J663" s="19" t="str">
        <f>+IFERROR(+Tabella24[[#This Row],[IMPORTO VERSATO]]/SUMIF(DATI!$B:$B,Tabella24[[#This Row],[Cartella2]],DATI!$M:$M)*SUMIF(DATI!$B:$B,Tabella24[[#This Row],[Cartella2]],DATI!$H:$H),"")</f>
        <v/>
      </c>
      <c r="K663" s="19" t="str">
        <f>+IFERROR(+Tabella24[[#This Row],[IMPORTO VERSATO]]/SUMIF(DATI!$B:$B,Tabella24[[#This Row],[Cartella2]],DATI!$M:$M)*SUMIF(DATI!$B:$B,Tabella24[[#This Row],[Cartella2]],DATI!$I:$I),"")</f>
        <v/>
      </c>
      <c r="L663" s="19" t="str">
        <f>+IFERROR(+Tabella24[[#This Row],[IMPORTO VERSATO]]/SUMIF(DATI!$B:$B,Tabella24[[#This Row],[Cartella2]],DATI!$M:$M)*SUMIF(DATI!$B:$B,Tabella24[[#This Row],[Cartella2]],DATI!$J:$J),"")</f>
        <v/>
      </c>
      <c r="M663" s="14" t="str">
        <f>+IFERROR(+Tabella24[[#This Row],[IMPORTO VERSATO]]/SUMIF(DATI!$B:$B,Tabella24[[#This Row],[Cartella2]],DATI!$M:$M)*SUMIF(DATI!$B:$B,Tabella24[[#This Row],[Cartella2]],DATI!$L:$L),"")</f>
        <v/>
      </c>
      <c r="N663" s="6" t="str">
        <f>+IF(COUNTIF($C$17:C663,Tabella24[[#This Row],[Cartella2]])=1,"X","")</f>
        <v/>
      </c>
      <c r="O663" s="14" t="str">
        <f>+IFERROR(+Tabella24[[#This Row],[IMPORTO VERSATO]]/SUMIF(DATI!$B:$B,Tabella24[[#This Row],[Cartella2]],DATI!$M:$M)*SUMIF(DATI!$B:$B,Tabella24[[#This Row],[Cartella2]],DATI!$K:$K),"")</f>
        <v/>
      </c>
    </row>
    <row r="664" spans="2:15" x14ac:dyDescent="0.45">
      <c r="B664" s="27"/>
      <c r="C664" s="140" t="e">
        <f>+IF(Tabella24[[#This Row],[INS CARTELLA]]="",C663,+VLOOKUP(Tabella24[[#This Row],[INS CARTELLA]],Tabella1[[NUMERO CARTELLA]:[IMPOSTE]],1,0))</f>
        <v>#N/A</v>
      </c>
      <c r="D664" s="1"/>
      <c r="E664" s="15"/>
      <c r="F664" s="16"/>
      <c r="G664" s="14" t="str">
        <f>+IFERROR(+Tabella24[[#This Row],[IMPORTO VERSATO]]/SUMIF(DATI!B:B,Tabella24[[#This Row],[Cartella2]],DATI!M:M)*SUMIF(DATI!B:B,Tabella24[[#This Row],[Cartella2]],DATI!E:E),"")</f>
        <v/>
      </c>
      <c r="H664" s="14" t="str">
        <f>+IFERROR(+Tabella24[[#This Row],[IMPORTO VERSATO]]/SUMIF(DATI!$B:$B,Tabella24[[#This Row],[Cartella2]],DATI!$M:$M)*SUMIF(DATI!$B:$B,Tabella24[[#This Row],[Cartella2]],DATI!$F:$F),"")</f>
        <v/>
      </c>
      <c r="I664" s="19" t="str">
        <f>+IFERROR(+Tabella24[[#This Row],[IMPORTO VERSATO]]/SUMIF(DATI!$B:$B,Tabella24[[#This Row],[Cartella2]],DATI!$M:$M)*SUMIF(DATI!$B:$B,Tabella24[[#This Row],[Cartella2]],DATI!$G:$G),"")</f>
        <v/>
      </c>
      <c r="J664" s="19" t="str">
        <f>+IFERROR(+Tabella24[[#This Row],[IMPORTO VERSATO]]/SUMIF(DATI!$B:$B,Tabella24[[#This Row],[Cartella2]],DATI!$M:$M)*SUMIF(DATI!$B:$B,Tabella24[[#This Row],[Cartella2]],DATI!$H:$H),"")</f>
        <v/>
      </c>
      <c r="K664" s="19" t="str">
        <f>+IFERROR(+Tabella24[[#This Row],[IMPORTO VERSATO]]/SUMIF(DATI!$B:$B,Tabella24[[#This Row],[Cartella2]],DATI!$M:$M)*SUMIF(DATI!$B:$B,Tabella24[[#This Row],[Cartella2]],DATI!$I:$I),"")</f>
        <v/>
      </c>
      <c r="L664" s="19" t="str">
        <f>+IFERROR(+Tabella24[[#This Row],[IMPORTO VERSATO]]/SUMIF(DATI!$B:$B,Tabella24[[#This Row],[Cartella2]],DATI!$M:$M)*SUMIF(DATI!$B:$B,Tabella24[[#This Row],[Cartella2]],DATI!$J:$J),"")</f>
        <v/>
      </c>
      <c r="M664" s="14" t="str">
        <f>+IFERROR(+Tabella24[[#This Row],[IMPORTO VERSATO]]/SUMIF(DATI!$B:$B,Tabella24[[#This Row],[Cartella2]],DATI!$M:$M)*SUMIF(DATI!$B:$B,Tabella24[[#This Row],[Cartella2]],DATI!$L:$L),"")</f>
        <v/>
      </c>
      <c r="N664" s="6" t="str">
        <f>+IF(COUNTIF($C$17:C664,Tabella24[[#This Row],[Cartella2]])=1,"X","")</f>
        <v/>
      </c>
      <c r="O664" s="14" t="str">
        <f>+IFERROR(+Tabella24[[#This Row],[IMPORTO VERSATO]]/SUMIF(DATI!$B:$B,Tabella24[[#This Row],[Cartella2]],DATI!$M:$M)*SUMIF(DATI!$B:$B,Tabella24[[#This Row],[Cartella2]],DATI!$K:$K),"")</f>
        <v/>
      </c>
    </row>
    <row r="665" spans="2:15" x14ac:dyDescent="0.45">
      <c r="B665" s="27"/>
      <c r="C665" s="140" t="e">
        <f>+IF(Tabella24[[#This Row],[INS CARTELLA]]="",C664,+VLOOKUP(Tabella24[[#This Row],[INS CARTELLA]],Tabella1[[NUMERO CARTELLA]:[IMPOSTE]],1,0))</f>
        <v>#N/A</v>
      </c>
      <c r="D665" s="1"/>
      <c r="E665" s="15"/>
      <c r="F665" s="16"/>
      <c r="G665" s="14" t="str">
        <f>+IFERROR(+Tabella24[[#This Row],[IMPORTO VERSATO]]/SUMIF(DATI!B:B,Tabella24[[#This Row],[Cartella2]],DATI!M:M)*SUMIF(DATI!B:B,Tabella24[[#This Row],[Cartella2]],DATI!E:E),"")</f>
        <v/>
      </c>
      <c r="H665" s="14" t="str">
        <f>+IFERROR(+Tabella24[[#This Row],[IMPORTO VERSATO]]/SUMIF(DATI!$B:$B,Tabella24[[#This Row],[Cartella2]],DATI!$M:$M)*SUMIF(DATI!$B:$B,Tabella24[[#This Row],[Cartella2]],DATI!$F:$F),"")</f>
        <v/>
      </c>
      <c r="I665" s="19" t="str">
        <f>+IFERROR(+Tabella24[[#This Row],[IMPORTO VERSATO]]/SUMIF(DATI!$B:$B,Tabella24[[#This Row],[Cartella2]],DATI!$M:$M)*SUMIF(DATI!$B:$B,Tabella24[[#This Row],[Cartella2]],DATI!$G:$G),"")</f>
        <v/>
      </c>
      <c r="J665" s="19" t="str">
        <f>+IFERROR(+Tabella24[[#This Row],[IMPORTO VERSATO]]/SUMIF(DATI!$B:$B,Tabella24[[#This Row],[Cartella2]],DATI!$M:$M)*SUMIF(DATI!$B:$B,Tabella24[[#This Row],[Cartella2]],DATI!$H:$H),"")</f>
        <v/>
      </c>
      <c r="K665" s="19" t="str">
        <f>+IFERROR(+Tabella24[[#This Row],[IMPORTO VERSATO]]/SUMIF(DATI!$B:$B,Tabella24[[#This Row],[Cartella2]],DATI!$M:$M)*SUMIF(DATI!$B:$B,Tabella24[[#This Row],[Cartella2]],DATI!$I:$I),"")</f>
        <v/>
      </c>
      <c r="L665" s="19" t="str">
        <f>+IFERROR(+Tabella24[[#This Row],[IMPORTO VERSATO]]/SUMIF(DATI!$B:$B,Tabella24[[#This Row],[Cartella2]],DATI!$M:$M)*SUMIF(DATI!$B:$B,Tabella24[[#This Row],[Cartella2]],DATI!$J:$J),"")</f>
        <v/>
      </c>
      <c r="M665" s="14" t="str">
        <f>+IFERROR(+Tabella24[[#This Row],[IMPORTO VERSATO]]/SUMIF(DATI!$B:$B,Tabella24[[#This Row],[Cartella2]],DATI!$M:$M)*SUMIF(DATI!$B:$B,Tabella24[[#This Row],[Cartella2]],DATI!$L:$L),"")</f>
        <v/>
      </c>
      <c r="N665" s="6" t="str">
        <f>+IF(COUNTIF($C$17:C665,Tabella24[[#This Row],[Cartella2]])=1,"X","")</f>
        <v/>
      </c>
      <c r="O665" s="14" t="str">
        <f>+IFERROR(+Tabella24[[#This Row],[IMPORTO VERSATO]]/SUMIF(DATI!$B:$B,Tabella24[[#This Row],[Cartella2]],DATI!$M:$M)*SUMIF(DATI!$B:$B,Tabella24[[#This Row],[Cartella2]],DATI!$K:$K),"")</f>
        <v/>
      </c>
    </row>
    <row r="666" spans="2:15" x14ac:dyDescent="0.45">
      <c r="B666" s="27"/>
      <c r="C666" s="140" t="e">
        <f>+IF(Tabella24[[#This Row],[INS CARTELLA]]="",C665,+VLOOKUP(Tabella24[[#This Row],[INS CARTELLA]],Tabella1[[NUMERO CARTELLA]:[IMPOSTE]],1,0))</f>
        <v>#N/A</v>
      </c>
      <c r="D666" s="1"/>
      <c r="E666" s="15"/>
      <c r="F666" s="16"/>
      <c r="G666" s="14" t="str">
        <f>+IFERROR(+Tabella24[[#This Row],[IMPORTO VERSATO]]/SUMIF(DATI!B:B,Tabella24[[#This Row],[Cartella2]],DATI!M:M)*SUMIF(DATI!B:B,Tabella24[[#This Row],[Cartella2]],DATI!E:E),"")</f>
        <v/>
      </c>
      <c r="H666" s="14" t="str">
        <f>+IFERROR(+Tabella24[[#This Row],[IMPORTO VERSATO]]/SUMIF(DATI!$B:$B,Tabella24[[#This Row],[Cartella2]],DATI!$M:$M)*SUMIF(DATI!$B:$B,Tabella24[[#This Row],[Cartella2]],DATI!$F:$F),"")</f>
        <v/>
      </c>
      <c r="I666" s="19" t="str">
        <f>+IFERROR(+Tabella24[[#This Row],[IMPORTO VERSATO]]/SUMIF(DATI!$B:$B,Tabella24[[#This Row],[Cartella2]],DATI!$M:$M)*SUMIF(DATI!$B:$B,Tabella24[[#This Row],[Cartella2]],DATI!$G:$G),"")</f>
        <v/>
      </c>
      <c r="J666" s="19" t="str">
        <f>+IFERROR(+Tabella24[[#This Row],[IMPORTO VERSATO]]/SUMIF(DATI!$B:$B,Tabella24[[#This Row],[Cartella2]],DATI!$M:$M)*SUMIF(DATI!$B:$B,Tabella24[[#This Row],[Cartella2]],DATI!$H:$H),"")</f>
        <v/>
      </c>
      <c r="K666" s="19" t="str">
        <f>+IFERROR(+Tabella24[[#This Row],[IMPORTO VERSATO]]/SUMIF(DATI!$B:$B,Tabella24[[#This Row],[Cartella2]],DATI!$M:$M)*SUMIF(DATI!$B:$B,Tabella24[[#This Row],[Cartella2]],DATI!$I:$I),"")</f>
        <v/>
      </c>
      <c r="L666" s="19" t="str">
        <f>+IFERROR(+Tabella24[[#This Row],[IMPORTO VERSATO]]/SUMIF(DATI!$B:$B,Tabella24[[#This Row],[Cartella2]],DATI!$M:$M)*SUMIF(DATI!$B:$B,Tabella24[[#This Row],[Cartella2]],DATI!$J:$J),"")</f>
        <v/>
      </c>
      <c r="M666" s="14" t="str">
        <f>+IFERROR(+Tabella24[[#This Row],[IMPORTO VERSATO]]/SUMIF(DATI!$B:$B,Tabella24[[#This Row],[Cartella2]],DATI!$M:$M)*SUMIF(DATI!$B:$B,Tabella24[[#This Row],[Cartella2]],DATI!$L:$L),"")</f>
        <v/>
      </c>
      <c r="N666" s="6" t="str">
        <f>+IF(COUNTIF($C$17:C666,Tabella24[[#This Row],[Cartella2]])=1,"X","")</f>
        <v/>
      </c>
      <c r="O666" s="14" t="str">
        <f>+IFERROR(+Tabella24[[#This Row],[IMPORTO VERSATO]]/SUMIF(DATI!$B:$B,Tabella24[[#This Row],[Cartella2]],DATI!$M:$M)*SUMIF(DATI!$B:$B,Tabella24[[#This Row],[Cartella2]],DATI!$K:$K),"")</f>
        <v/>
      </c>
    </row>
    <row r="667" spans="2:15" x14ac:dyDescent="0.45">
      <c r="B667" s="27"/>
      <c r="C667" s="140" t="e">
        <f>+IF(Tabella24[[#This Row],[INS CARTELLA]]="",C666,+VLOOKUP(Tabella24[[#This Row],[INS CARTELLA]],Tabella1[[NUMERO CARTELLA]:[IMPOSTE]],1,0))</f>
        <v>#N/A</v>
      </c>
      <c r="D667" s="1"/>
      <c r="E667" s="15"/>
      <c r="F667" s="16"/>
      <c r="G667" s="14" t="str">
        <f>+IFERROR(+Tabella24[[#This Row],[IMPORTO VERSATO]]/SUMIF(DATI!B:B,Tabella24[[#This Row],[Cartella2]],DATI!M:M)*SUMIF(DATI!B:B,Tabella24[[#This Row],[Cartella2]],DATI!E:E),"")</f>
        <v/>
      </c>
      <c r="H667" s="14" t="str">
        <f>+IFERROR(+Tabella24[[#This Row],[IMPORTO VERSATO]]/SUMIF(DATI!$B:$B,Tabella24[[#This Row],[Cartella2]],DATI!$M:$M)*SUMIF(DATI!$B:$B,Tabella24[[#This Row],[Cartella2]],DATI!$F:$F),"")</f>
        <v/>
      </c>
      <c r="I667" s="19" t="str">
        <f>+IFERROR(+Tabella24[[#This Row],[IMPORTO VERSATO]]/SUMIF(DATI!$B:$B,Tabella24[[#This Row],[Cartella2]],DATI!$M:$M)*SUMIF(DATI!$B:$B,Tabella24[[#This Row],[Cartella2]],DATI!$G:$G),"")</f>
        <v/>
      </c>
      <c r="J667" s="19" t="str">
        <f>+IFERROR(+Tabella24[[#This Row],[IMPORTO VERSATO]]/SUMIF(DATI!$B:$B,Tabella24[[#This Row],[Cartella2]],DATI!$M:$M)*SUMIF(DATI!$B:$B,Tabella24[[#This Row],[Cartella2]],DATI!$H:$H),"")</f>
        <v/>
      </c>
      <c r="K667" s="19" t="str">
        <f>+IFERROR(+Tabella24[[#This Row],[IMPORTO VERSATO]]/SUMIF(DATI!$B:$B,Tabella24[[#This Row],[Cartella2]],DATI!$M:$M)*SUMIF(DATI!$B:$B,Tabella24[[#This Row],[Cartella2]],DATI!$I:$I),"")</f>
        <v/>
      </c>
      <c r="L667" s="19" t="str">
        <f>+IFERROR(+Tabella24[[#This Row],[IMPORTO VERSATO]]/SUMIF(DATI!$B:$B,Tabella24[[#This Row],[Cartella2]],DATI!$M:$M)*SUMIF(DATI!$B:$B,Tabella24[[#This Row],[Cartella2]],DATI!$J:$J),"")</f>
        <v/>
      </c>
      <c r="M667" s="14" t="str">
        <f>+IFERROR(+Tabella24[[#This Row],[IMPORTO VERSATO]]/SUMIF(DATI!$B:$B,Tabella24[[#This Row],[Cartella2]],DATI!$M:$M)*SUMIF(DATI!$B:$B,Tabella24[[#This Row],[Cartella2]],DATI!$L:$L),"")</f>
        <v/>
      </c>
      <c r="N667" s="6" t="str">
        <f>+IF(COUNTIF($C$17:C667,Tabella24[[#This Row],[Cartella2]])=1,"X","")</f>
        <v/>
      </c>
      <c r="O667" s="14" t="str">
        <f>+IFERROR(+Tabella24[[#This Row],[IMPORTO VERSATO]]/SUMIF(DATI!$B:$B,Tabella24[[#This Row],[Cartella2]],DATI!$M:$M)*SUMIF(DATI!$B:$B,Tabella24[[#This Row],[Cartella2]],DATI!$K:$K),"")</f>
        <v/>
      </c>
    </row>
    <row r="668" spans="2:15" x14ac:dyDescent="0.45">
      <c r="B668" s="27"/>
      <c r="C668" s="140" t="e">
        <f>+IF(Tabella24[[#This Row],[INS CARTELLA]]="",C667,+VLOOKUP(Tabella24[[#This Row],[INS CARTELLA]],Tabella1[[NUMERO CARTELLA]:[IMPOSTE]],1,0))</f>
        <v>#N/A</v>
      </c>
      <c r="D668" s="1"/>
      <c r="E668" s="15"/>
      <c r="F668" s="16"/>
      <c r="G668" s="14" t="str">
        <f>+IFERROR(+Tabella24[[#This Row],[IMPORTO VERSATO]]/SUMIF(DATI!B:B,Tabella24[[#This Row],[Cartella2]],DATI!M:M)*SUMIF(DATI!B:B,Tabella24[[#This Row],[Cartella2]],DATI!E:E),"")</f>
        <v/>
      </c>
      <c r="H668" s="14" t="str">
        <f>+IFERROR(+Tabella24[[#This Row],[IMPORTO VERSATO]]/SUMIF(DATI!$B:$B,Tabella24[[#This Row],[Cartella2]],DATI!$M:$M)*SUMIF(DATI!$B:$B,Tabella24[[#This Row],[Cartella2]],DATI!$F:$F),"")</f>
        <v/>
      </c>
      <c r="I668" s="19" t="str">
        <f>+IFERROR(+Tabella24[[#This Row],[IMPORTO VERSATO]]/SUMIF(DATI!$B:$B,Tabella24[[#This Row],[Cartella2]],DATI!$M:$M)*SUMIF(DATI!$B:$B,Tabella24[[#This Row],[Cartella2]],DATI!$G:$G),"")</f>
        <v/>
      </c>
      <c r="J668" s="19" t="str">
        <f>+IFERROR(+Tabella24[[#This Row],[IMPORTO VERSATO]]/SUMIF(DATI!$B:$B,Tabella24[[#This Row],[Cartella2]],DATI!$M:$M)*SUMIF(DATI!$B:$B,Tabella24[[#This Row],[Cartella2]],DATI!$H:$H),"")</f>
        <v/>
      </c>
      <c r="K668" s="19" t="str">
        <f>+IFERROR(+Tabella24[[#This Row],[IMPORTO VERSATO]]/SUMIF(DATI!$B:$B,Tabella24[[#This Row],[Cartella2]],DATI!$M:$M)*SUMIF(DATI!$B:$B,Tabella24[[#This Row],[Cartella2]],DATI!$I:$I),"")</f>
        <v/>
      </c>
      <c r="L668" s="19" t="str">
        <f>+IFERROR(+Tabella24[[#This Row],[IMPORTO VERSATO]]/SUMIF(DATI!$B:$B,Tabella24[[#This Row],[Cartella2]],DATI!$M:$M)*SUMIF(DATI!$B:$B,Tabella24[[#This Row],[Cartella2]],DATI!$J:$J),"")</f>
        <v/>
      </c>
      <c r="M668" s="14" t="str">
        <f>+IFERROR(+Tabella24[[#This Row],[IMPORTO VERSATO]]/SUMIF(DATI!$B:$B,Tabella24[[#This Row],[Cartella2]],DATI!$M:$M)*SUMIF(DATI!$B:$B,Tabella24[[#This Row],[Cartella2]],DATI!$L:$L),"")</f>
        <v/>
      </c>
      <c r="N668" s="6" t="str">
        <f>+IF(COUNTIF($C$17:C668,Tabella24[[#This Row],[Cartella2]])=1,"X","")</f>
        <v/>
      </c>
      <c r="O668" s="14" t="str">
        <f>+IFERROR(+Tabella24[[#This Row],[IMPORTO VERSATO]]/SUMIF(DATI!$B:$B,Tabella24[[#This Row],[Cartella2]],DATI!$M:$M)*SUMIF(DATI!$B:$B,Tabella24[[#This Row],[Cartella2]],DATI!$K:$K),"")</f>
        <v/>
      </c>
    </row>
    <row r="669" spans="2:15" x14ac:dyDescent="0.45">
      <c r="B669" s="27"/>
      <c r="C669" s="140" t="e">
        <f>+IF(Tabella24[[#This Row],[INS CARTELLA]]="",C668,+VLOOKUP(Tabella24[[#This Row],[INS CARTELLA]],Tabella1[[NUMERO CARTELLA]:[IMPOSTE]],1,0))</f>
        <v>#N/A</v>
      </c>
      <c r="D669" s="1"/>
      <c r="E669" s="15"/>
      <c r="F669" s="16"/>
      <c r="G669" s="14" t="str">
        <f>+IFERROR(+Tabella24[[#This Row],[IMPORTO VERSATO]]/SUMIF(DATI!B:B,Tabella24[[#This Row],[Cartella2]],DATI!M:M)*SUMIF(DATI!B:B,Tabella24[[#This Row],[Cartella2]],DATI!E:E),"")</f>
        <v/>
      </c>
      <c r="H669" s="14" t="str">
        <f>+IFERROR(+Tabella24[[#This Row],[IMPORTO VERSATO]]/SUMIF(DATI!$B:$B,Tabella24[[#This Row],[Cartella2]],DATI!$M:$M)*SUMIF(DATI!$B:$B,Tabella24[[#This Row],[Cartella2]],DATI!$F:$F),"")</f>
        <v/>
      </c>
      <c r="I669" s="19" t="str">
        <f>+IFERROR(+Tabella24[[#This Row],[IMPORTO VERSATO]]/SUMIF(DATI!$B:$B,Tabella24[[#This Row],[Cartella2]],DATI!$M:$M)*SUMIF(DATI!$B:$B,Tabella24[[#This Row],[Cartella2]],DATI!$G:$G),"")</f>
        <v/>
      </c>
      <c r="J669" s="19" t="str">
        <f>+IFERROR(+Tabella24[[#This Row],[IMPORTO VERSATO]]/SUMIF(DATI!$B:$B,Tabella24[[#This Row],[Cartella2]],DATI!$M:$M)*SUMIF(DATI!$B:$B,Tabella24[[#This Row],[Cartella2]],DATI!$H:$H),"")</f>
        <v/>
      </c>
      <c r="K669" s="19" t="str">
        <f>+IFERROR(+Tabella24[[#This Row],[IMPORTO VERSATO]]/SUMIF(DATI!$B:$B,Tabella24[[#This Row],[Cartella2]],DATI!$M:$M)*SUMIF(DATI!$B:$B,Tabella24[[#This Row],[Cartella2]],DATI!$I:$I),"")</f>
        <v/>
      </c>
      <c r="L669" s="19" t="str">
        <f>+IFERROR(+Tabella24[[#This Row],[IMPORTO VERSATO]]/SUMIF(DATI!$B:$B,Tabella24[[#This Row],[Cartella2]],DATI!$M:$M)*SUMIF(DATI!$B:$B,Tabella24[[#This Row],[Cartella2]],DATI!$J:$J),"")</f>
        <v/>
      </c>
      <c r="M669" s="14" t="str">
        <f>+IFERROR(+Tabella24[[#This Row],[IMPORTO VERSATO]]/SUMIF(DATI!$B:$B,Tabella24[[#This Row],[Cartella2]],DATI!$M:$M)*SUMIF(DATI!$B:$B,Tabella24[[#This Row],[Cartella2]],DATI!$L:$L),"")</f>
        <v/>
      </c>
      <c r="N669" s="6" t="str">
        <f>+IF(COUNTIF($C$17:C669,Tabella24[[#This Row],[Cartella2]])=1,"X","")</f>
        <v/>
      </c>
      <c r="O669" s="14" t="str">
        <f>+IFERROR(+Tabella24[[#This Row],[IMPORTO VERSATO]]/SUMIF(DATI!$B:$B,Tabella24[[#This Row],[Cartella2]],DATI!$M:$M)*SUMIF(DATI!$B:$B,Tabella24[[#This Row],[Cartella2]],DATI!$K:$K),"")</f>
        <v/>
      </c>
    </row>
    <row r="670" spans="2:15" x14ac:dyDescent="0.45">
      <c r="B670" s="27"/>
      <c r="C670" s="140" t="e">
        <f>+IF(Tabella24[[#This Row],[INS CARTELLA]]="",C669,+VLOOKUP(Tabella24[[#This Row],[INS CARTELLA]],Tabella1[[NUMERO CARTELLA]:[IMPOSTE]],1,0))</f>
        <v>#N/A</v>
      </c>
      <c r="D670" s="1"/>
      <c r="E670" s="15"/>
      <c r="F670" s="16"/>
      <c r="G670" s="14" t="str">
        <f>+IFERROR(+Tabella24[[#This Row],[IMPORTO VERSATO]]/SUMIF(DATI!B:B,Tabella24[[#This Row],[Cartella2]],DATI!M:M)*SUMIF(DATI!B:B,Tabella24[[#This Row],[Cartella2]],DATI!E:E),"")</f>
        <v/>
      </c>
      <c r="H670" s="14" t="str">
        <f>+IFERROR(+Tabella24[[#This Row],[IMPORTO VERSATO]]/SUMIF(DATI!$B:$B,Tabella24[[#This Row],[Cartella2]],DATI!$M:$M)*SUMIF(DATI!$B:$B,Tabella24[[#This Row],[Cartella2]],DATI!$F:$F),"")</f>
        <v/>
      </c>
      <c r="I670" s="19" t="str">
        <f>+IFERROR(+Tabella24[[#This Row],[IMPORTO VERSATO]]/SUMIF(DATI!$B:$B,Tabella24[[#This Row],[Cartella2]],DATI!$M:$M)*SUMIF(DATI!$B:$B,Tabella24[[#This Row],[Cartella2]],DATI!$G:$G),"")</f>
        <v/>
      </c>
      <c r="J670" s="19" t="str">
        <f>+IFERROR(+Tabella24[[#This Row],[IMPORTO VERSATO]]/SUMIF(DATI!$B:$B,Tabella24[[#This Row],[Cartella2]],DATI!$M:$M)*SUMIF(DATI!$B:$B,Tabella24[[#This Row],[Cartella2]],DATI!$H:$H),"")</f>
        <v/>
      </c>
      <c r="K670" s="19" t="str">
        <f>+IFERROR(+Tabella24[[#This Row],[IMPORTO VERSATO]]/SUMIF(DATI!$B:$B,Tabella24[[#This Row],[Cartella2]],DATI!$M:$M)*SUMIF(DATI!$B:$B,Tabella24[[#This Row],[Cartella2]],DATI!$I:$I),"")</f>
        <v/>
      </c>
      <c r="L670" s="19" t="str">
        <f>+IFERROR(+Tabella24[[#This Row],[IMPORTO VERSATO]]/SUMIF(DATI!$B:$B,Tabella24[[#This Row],[Cartella2]],DATI!$M:$M)*SUMIF(DATI!$B:$B,Tabella24[[#This Row],[Cartella2]],DATI!$J:$J),"")</f>
        <v/>
      </c>
      <c r="M670" s="14" t="str">
        <f>+IFERROR(+Tabella24[[#This Row],[IMPORTO VERSATO]]/SUMIF(DATI!$B:$B,Tabella24[[#This Row],[Cartella2]],DATI!$M:$M)*SUMIF(DATI!$B:$B,Tabella24[[#This Row],[Cartella2]],DATI!$L:$L),"")</f>
        <v/>
      </c>
      <c r="N670" s="6" t="str">
        <f>+IF(COUNTIF($C$17:C670,Tabella24[[#This Row],[Cartella2]])=1,"X","")</f>
        <v/>
      </c>
      <c r="O670" s="14" t="str">
        <f>+IFERROR(+Tabella24[[#This Row],[IMPORTO VERSATO]]/SUMIF(DATI!$B:$B,Tabella24[[#This Row],[Cartella2]],DATI!$M:$M)*SUMIF(DATI!$B:$B,Tabella24[[#This Row],[Cartella2]],DATI!$K:$K),"")</f>
        <v/>
      </c>
    </row>
    <row r="671" spans="2:15" x14ac:dyDescent="0.45">
      <c r="B671" s="27"/>
      <c r="C671" s="140" t="e">
        <f>+IF(Tabella24[[#This Row],[INS CARTELLA]]="",C670,+VLOOKUP(Tabella24[[#This Row],[INS CARTELLA]],Tabella1[[NUMERO CARTELLA]:[IMPOSTE]],1,0))</f>
        <v>#N/A</v>
      </c>
      <c r="D671" s="1"/>
      <c r="E671" s="15"/>
      <c r="F671" s="16"/>
      <c r="G671" s="14" t="str">
        <f>+IFERROR(+Tabella24[[#This Row],[IMPORTO VERSATO]]/SUMIF(DATI!B:B,Tabella24[[#This Row],[Cartella2]],DATI!M:M)*SUMIF(DATI!B:B,Tabella24[[#This Row],[Cartella2]],DATI!E:E),"")</f>
        <v/>
      </c>
      <c r="H671" s="14" t="str">
        <f>+IFERROR(+Tabella24[[#This Row],[IMPORTO VERSATO]]/SUMIF(DATI!$B:$B,Tabella24[[#This Row],[Cartella2]],DATI!$M:$M)*SUMIF(DATI!$B:$B,Tabella24[[#This Row],[Cartella2]],DATI!$F:$F),"")</f>
        <v/>
      </c>
      <c r="I671" s="19" t="str">
        <f>+IFERROR(+Tabella24[[#This Row],[IMPORTO VERSATO]]/SUMIF(DATI!$B:$B,Tabella24[[#This Row],[Cartella2]],DATI!$M:$M)*SUMIF(DATI!$B:$B,Tabella24[[#This Row],[Cartella2]],DATI!$G:$G),"")</f>
        <v/>
      </c>
      <c r="J671" s="19" t="str">
        <f>+IFERROR(+Tabella24[[#This Row],[IMPORTO VERSATO]]/SUMIF(DATI!$B:$B,Tabella24[[#This Row],[Cartella2]],DATI!$M:$M)*SUMIF(DATI!$B:$B,Tabella24[[#This Row],[Cartella2]],DATI!$H:$H),"")</f>
        <v/>
      </c>
      <c r="K671" s="19" t="str">
        <f>+IFERROR(+Tabella24[[#This Row],[IMPORTO VERSATO]]/SUMIF(DATI!$B:$B,Tabella24[[#This Row],[Cartella2]],DATI!$M:$M)*SUMIF(DATI!$B:$B,Tabella24[[#This Row],[Cartella2]],DATI!$I:$I),"")</f>
        <v/>
      </c>
      <c r="L671" s="19" t="str">
        <f>+IFERROR(+Tabella24[[#This Row],[IMPORTO VERSATO]]/SUMIF(DATI!$B:$B,Tabella24[[#This Row],[Cartella2]],DATI!$M:$M)*SUMIF(DATI!$B:$B,Tabella24[[#This Row],[Cartella2]],DATI!$J:$J),"")</f>
        <v/>
      </c>
      <c r="M671" s="14" t="str">
        <f>+IFERROR(+Tabella24[[#This Row],[IMPORTO VERSATO]]/SUMIF(DATI!$B:$B,Tabella24[[#This Row],[Cartella2]],DATI!$M:$M)*SUMIF(DATI!$B:$B,Tabella24[[#This Row],[Cartella2]],DATI!$L:$L),"")</f>
        <v/>
      </c>
      <c r="N671" s="6" t="str">
        <f>+IF(COUNTIF($C$17:C671,Tabella24[[#This Row],[Cartella2]])=1,"X","")</f>
        <v/>
      </c>
      <c r="O671" s="14" t="str">
        <f>+IFERROR(+Tabella24[[#This Row],[IMPORTO VERSATO]]/SUMIF(DATI!$B:$B,Tabella24[[#This Row],[Cartella2]],DATI!$M:$M)*SUMIF(DATI!$B:$B,Tabella24[[#This Row],[Cartella2]],DATI!$K:$K),"")</f>
        <v/>
      </c>
    </row>
    <row r="672" spans="2:15" x14ac:dyDescent="0.45">
      <c r="B672" s="27"/>
      <c r="C672" s="140" t="e">
        <f>+IF(Tabella24[[#This Row],[INS CARTELLA]]="",C671,+VLOOKUP(Tabella24[[#This Row],[INS CARTELLA]],Tabella1[[NUMERO CARTELLA]:[IMPOSTE]],1,0))</f>
        <v>#N/A</v>
      </c>
      <c r="D672" s="1"/>
      <c r="E672" s="15"/>
      <c r="F672" s="16"/>
      <c r="G672" s="14" t="str">
        <f>+IFERROR(+Tabella24[[#This Row],[IMPORTO VERSATO]]/SUMIF(DATI!B:B,Tabella24[[#This Row],[Cartella2]],DATI!M:M)*SUMIF(DATI!B:B,Tabella24[[#This Row],[Cartella2]],DATI!E:E),"")</f>
        <v/>
      </c>
      <c r="H672" s="14" t="str">
        <f>+IFERROR(+Tabella24[[#This Row],[IMPORTO VERSATO]]/SUMIF(DATI!$B:$B,Tabella24[[#This Row],[Cartella2]],DATI!$M:$M)*SUMIF(DATI!$B:$B,Tabella24[[#This Row],[Cartella2]],DATI!$F:$F),"")</f>
        <v/>
      </c>
      <c r="I672" s="19" t="str">
        <f>+IFERROR(+Tabella24[[#This Row],[IMPORTO VERSATO]]/SUMIF(DATI!$B:$B,Tabella24[[#This Row],[Cartella2]],DATI!$M:$M)*SUMIF(DATI!$B:$B,Tabella24[[#This Row],[Cartella2]],DATI!$G:$G),"")</f>
        <v/>
      </c>
      <c r="J672" s="19" t="str">
        <f>+IFERROR(+Tabella24[[#This Row],[IMPORTO VERSATO]]/SUMIF(DATI!$B:$B,Tabella24[[#This Row],[Cartella2]],DATI!$M:$M)*SUMIF(DATI!$B:$B,Tabella24[[#This Row],[Cartella2]],DATI!$H:$H),"")</f>
        <v/>
      </c>
      <c r="K672" s="19" t="str">
        <f>+IFERROR(+Tabella24[[#This Row],[IMPORTO VERSATO]]/SUMIF(DATI!$B:$B,Tabella24[[#This Row],[Cartella2]],DATI!$M:$M)*SUMIF(DATI!$B:$B,Tabella24[[#This Row],[Cartella2]],DATI!$I:$I),"")</f>
        <v/>
      </c>
      <c r="L672" s="19" t="str">
        <f>+IFERROR(+Tabella24[[#This Row],[IMPORTO VERSATO]]/SUMIF(DATI!$B:$B,Tabella24[[#This Row],[Cartella2]],DATI!$M:$M)*SUMIF(DATI!$B:$B,Tabella24[[#This Row],[Cartella2]],DATI!$J:$J),"")</f>
        <v/>
      </c>
      <c r="M672" s="14" t="str">
        <f>+IFERROR(+Tabella24[[#This Row],[IMPORTO VERSATO]]/SUMIF(DATI!$B:$B,Tabella24[[#This Row],[Cartella2]],DATI!$M:$M)*SUMIF(DATI!$B:$B,Tabella24[[#This Row],[Cartella2]],DATI!$L:$L),"")</f>
        <v/>
      </c>
      <c r="N672" s="6" t="str">
        <f>+IF(COUNTIF($C$17:C672,Tabella24[[#This Row],[Cartella2]])=1,"X","")</f>
        <v/>
      </c>
      <c r="O672" s="14" t="str">
        <f>+IFERROR(+Tabella24[[#This Row],[IMPORTO VERSATO]]/SUMIF(DATI!$B:$B,Tabella24[[#This Row],[Cartella2]],DATI!$M:$M)*SUMIF(DATI!$B:$B,Tabella24[[#This Row],[Cartella2]],DATI!$K:$K),"")</f>
        <v/>
      </c>
    </row>
    <row r="673" spans="2:15" x14ac:dyDescent="0.45">
      <c r="B673" s="27"/>
      <c r="C673" s="140" t="e">
        <f>+IF(Tabella24[[#This Row],[INS CARTELLA]]="",C672,+VLOOKUP(Tabella24[[#This Row],[INS CARTELLA]],Tabella1[[NUMERO CARTELLA]:[IMPOSTE]],1,0))</f>
        <v>#N/A</v>
      </c>
      <c r="D673" s="1"/>
      <c r="E673" s="15"/>
      <c r="F673" s="16"/>
      <c r="G673" s="14" t="str">
        <f>+IFERROR(+Tabella24[[#This Row],[IMPORTO VERSATO]]/SUMIF(DATI!B:B,Tabella24[[#This Row],[Cartella2]],DATI!M:M)*SUMIF(DATI!B:B,Tabella24[[#This Row],[Cartella2]],DATI!E:E),"")</f>
        <v/>
      </c>
      <c r="H673" s="14" t="str">
        <f>+IFERROR(+Tabella24[[#This Row],[IMPORTO VERSATO]]/SUMIF(DATI!$B:$B,Tabella24[[#This Row],[Cartella2]],DATI!$M:$M)*SUMIF(DATI!$B:$B,Tabella24[[#This Row],[Cartella2]],DATI!$F:$F),"")</f>
        <v/>
      </c>
      <c r="I673" s="19" t="str">
        <f>+IFERROR(+Tabella24[[#This Row],[IMPORTO VERSATO]]/SUMIF(DATI!$B:$B,Tabella24[[#This Row],[Cartella2]],DATI!$M:$M)*SUMIF(DATI!$B:$B,Tabella24[[#This Row],[Cartella2]],DATI!$G:$G),"")</f>
        <v/>
      </c>
      <c r="J673" s="19" t="str">
        <f>+IFERROR(+Tabella24[[#This Row],[IMPORTO VERSATO]]/SUMIF(DATI!$B:$B,Tabella24[[#This Row],[Cartella2]],DATI!$M:$M)*SUMIF(DATI!$B:$B,Tabella24[[#This Row],[Cartella2]],DATI!$H:$H),"")</f>
        <v/>
      </c>
      <c r="K673" s="19" t="str">
        <f>+IFERROR(+Tabella24[[#This Row],[IMPORTO VERSATO]]/SUMIF(DATI!$B:$B,Tabella24[[#This Row],[Cartella2]],DATI!$M:$M)*SUMIF(DATI!$B:$B,Tabella24[[#This Row],[Cartella2]],DATI!$I:$I),"")</f>
        <v/>
      </c>
      <c r="L673" s="19" t="str">
        <f>+IFERROR(+Tabella24[[#This Row],[IMPORTO VERSATO]]/SUMIF(DATI!$B:$B,Tabella24[[#This Row],[Cartella2]],DATI!$M:$M)*SUMIF(DATI!$B:$B,Tabella24[[#This Row],[Cartella2]],DATI!$J:$J),"")</f>
        <v/>
      </c>
      <c r="M673" s="14" t="str">
        <f>+IFERROR(+Tabella24[[#This Row],[IMPORTO VERSATO]]/SUMIF(DATI!$B:$B,Tabella24[[#This Row],[Cartella2]],DATI!$M:$M)*SUMIF(DATI!$B:$B,Tabella24[[#This Row],[Cartella2]],DATI!$L:$L),"")</f>
        <v/>
      </c>
      <c r="N673" s="6" t="str">
        <f>+IF(COUNTIF($C$17:C673,Tabella24[[#This Row],[Cartella2]])=1,"X","")</f>
        <v/>
      </c>
      <c r="O673" s="14" t="str">
        <f>+IFERROR(+Tabella24[[#This Row],[IMPORTO VERSATO]]/SUMIF(DATI!$B:$B,Tabella24[[#This Row],[Cartella2]],DATI!$M:$M)*SUMIF(DATI!$B:$B,Tabella24[[#This Row],[Cartella2]],DATI!$K:$K),"")</f>
        <v/>
      </c>
    </row>
    <row r="674" spans="2:15" x14ac:dyDescent="0.45">
      <c r="B674" s="27"/>
      <c r="C674" s="140" t="e">
        <f>+IF(Tabella24[[#This Row],[INS CARTELLA]]="",C673,+VLOOKUP(Tabella24[[#This Row],[INS CARTELLA]],Tabella1[[NUMERO CARTELLA]:[IMPOSTE]],1,0))</f>
        <v>#N/A</v>
      </c>
      <c r="D674" s="1"/>
      <c r="E674" s="15"/>
      <c r="F674" s="16"/>
      <c r="G674" s="14" t="str">
        <f>+IFERROR(+Tabella24[[#This Row],[IMPORTO VERSATO]]/SUMIF(DATI!B:B,Tabella24[[#This Row],[Cartella2]],DATI!M:M)*SUMIF(DATI!B:B,Tabella24[[#This Row],[Cartella2]],DATI!E:E),"")</f>
        <v/>
      </c>
      <c r="H674" s="14" t="str">
        <f>+IFERROR(+Tabella24[[#This Row],[IMPORTO VERSATO]]/SUMIF(DATI!$B:$B,Tabella24[[#This Row],[Cartella2]],DATI!$M:$M)*SUMIF(DATI!$B:$B,Tabella24[[#This Row],[Cartella2]],DATI!$F:$F),"")</f>
        <v/>
      </c>
      <c r="I674" s="19" t="str">
        <f>+IFERROR(+Tabella24[[#This Row],[IMPORTO VERSATO]]/SUMIF(DATI!$B:$B,Tabella24[[#This Row],[Cartella2]],DATI!$M:$M)*SUMIF(DATI!$B:$B,Tabella24[[#This Row],[Cartella2]],DATI!$G:$G),"")</f>
        <v/>
      </c>
      <c r="J674" s="19" t="str">
        <f>+IFERROR(+Tabella24[[#This Row],[IMPORTO VERSATO]]/SUMIF(DATI!$B:$B,Tabella24[[#This Row],[Cartella2]],DATI!$M:$M)*SUMIF(DATI!$B:$B,Tabella24[[#This Row],[Cartella2]],DATI!$H:$H),"")</f>
        <v/>
      </c>
      <c r="K674" s="19" t="str">
        <f>+IFERROR(+Tabella24[[#This Row],[IMPORTO VERSATO]]/SUMIF(DATI!$B:$B,Tabella24[[#This Row],[Cartella2]],DATI!$M:$M)*SUMIF(DATI!$B:$B,Tabella24[[#This Row],[Cartella2]],DATI!$I:$I),"")</f>
        <v/>
      </c>
      <c r="L674" s="19" t="str">
        <f>+IFERROR(+Tabella24[[#This Row],[IMPORTO VERSATO]]/SUMIF(DATI!$B:$B,Tabella24[[#This Row],[Cartella2]],DATI!$M:$M)*SUMIF(DATI!$B:$B,Tabella24[[#This Row],[Cartella2]],DATI!$J:$J),"")</f>
        <v/>
      </c>
      <c r="M674" s="14" t="str">
        <f>+IFERROR(+Tabella24[[#This Row],[IMPORTO VERSATO]]/SUMIF(DATI!$B:$B,Tabella24[[#This Row],[Cartella2]],DATI!$M:$M)*SUMIF(DATI!$B:$B,Tabella24[[#This Row],[Cartella2]],DATI!$L:$L),"")</f>
        <v/>
      </c>
      <c r="N674" s="6" t="str">
        <f>+IF(COUNTIF($C$17:C674,Tabella24[[#This Row],[Cartella2]])=1,"X","")</f>
        <v/>
      </c>
      <c r="O674" s="14" t="str">
        <f>+IFERROR(+Tabella24[[#This Row],[IMPORTO VERSATO]]/SUMIF(DATI!$B:$B,Tabella24[[#This Row],[Cartella2]],DATI!$M:$M)*SUMIF(DATI!$B:$B,Tabella24[[#This Row],[Cartella2]],DATI!$K:$K),"")</f>
        <v/>
      </c>
    </row>
    <row r="675" spans="2:15" x14ac:dyDescent="0.45">
      <c r="B675" s="27"/>
      <c r="C675" s="140" t="e">
        <f>+IF(Tabella24[[#This Row],[INS CARTELLA]]="",C674,+VLOOKUP(Tabella24[[#This Row],[INS CARTELLA]],Tabella1[[NUMERO CARTELLA]:[IMPOSTE]],1,0))</f>
        <v>#N/A</v>
      </c>
      <c r="D675" s="1"/>
      <c r="E675" s="15"/>
      <c r="F675" s="16"/>
      <c r="G675" s="14" t="str">
        <f>+IFERROR(+Tabella24[[#This Row],[IMPORTO VERSATO]]/SUMIF(DATI!B:B,Tabella24[[#This Row],[Cartella2]],DATI!M:M)*SUMIF(DATI!B:B,Tabella24[[#This Row],[Cartella2]],DATI!E:E),"")</f>
        <v/>
      </c>
      <c r="H675" s="14" t="str">
        <f>+IFERROR(+Tabella24[[#This Row],[IMPORTO VERSATO]]/SUMIF(DATI!$B:$B,Tabella24[[#This Row],[Cartella2]],DATI!$M:$M)*SUMIF(DATI!$B:$B,Tabella24[[#This Row],[Cartella2]],DATI!$F:$F),"")</f>
        <v/>
      </c>
      <c r="I675" s="19" t="str">
        <f>+IFERROR(+Tabella24[[#This Row],[IMPORTO VERSATO]]/SUMIF(DATI!$B:$B,Tabella24[[#This Row],[Cartella2]],DATI!$M:$M)*SUMIF(DATI!$B:$B,Tabella24[[#This Row],[Cartella2]],DATI!$G:$G),"")</f>
        <v/>
      </c>
      <c r="J675" s="19" t="str">
        <f>+IFERROR(+Tabella24[[#This Row],[IMPORTO VERSATO]]/SUMIF(DATI!$B:$B,Tabella24[[#This Row],[Cartella2]],DATI!$M:$M)*SUMIF(DATI!$B:$B,Tabella24[[#This Row],[Cartella2]],DATI!$H:$H),"")</f>
        <v/>
      </c>
      <c r="K675" s="19" t="str">
        <f>+IFERROR(+Tabella24[[#This Row],[IMPORTO VERSATO]]/SUMIF(DATI!$B:$B,Tabella24[[#This Row],[Cartella2]],DATI!$M:$M)*SUMIF(DATI!$B:$B,Tabella24[[#This Row],[Cartella2]],DATI!$I:$I),"")</f>
        <v/>
      </c>
      <c r="L675" s="19" t="str">
        <f>+IFERROR(+Tabella24[[#This Row],[IMPORTO VERSATO]]/SUMIF(DATI!$B:$B,Tabella24[[#This Row],[Cartella2]],DATI!$M:$M)*SUMIF(DATI!$B:$B,Tabella24[[#This Row],[Cartella2]],DATI!$J:$J),"")</f>
        <v/>
      </c>
      <c r="M675" s="14" t="str">
        <f>+IFERROR(+Tabella24[[#This Row],[IMPORTO VERSATO]]/SUMIF(DATI!$B:$B,Tabella24[[#This Row],[Cartella2]],DATI!$M:$M)*SUMIF(DATI!$B:$B,Tabella24[[#This Row],[Cartella2]],DATI!$L:$L),"")</f>
        <v/>
      </c>
      <c r="N675" s="6" t="str">
        <f>+IF(COUNTIF($C$17:C675,Tabella24[[#This Row],[Cartella2]])=1,"X","")</f>
        <v/>
      </c>
      <c r="O675" s="14" t="str">
        <f>+IFERROR(+Tabella24[[#This Row],[IMPORTO VERSATO]]/SUMIF(DATI!$B:$B,Tabella24[[#This Row],[Cartella2]],DATI!$M:$M)*SUMIF(DATI!$B:$B,Tabella24[[#This Row],[Cartella2]],DATI!$K:$K),"")</f>
        <v/>
      </c>
    </row>
    <row r="676" spans="2:15" x14ac:dyDescent="0.45">
      <c r="B676" s="27"/>
      <c r="C676" s="140" t="e">
        <f>+IF(Tabella24[[#This Row],[INS CARTELLA]]="",C675,+VLOOKUP(Tabella24[[#This Row],[INS CARTELLA]],Tabella1[[NUMERO CARTELLA]:[IMPOSTE]],1,0))</f>
        <v>#N/A</v>
      </c>
      <c r="D676" s="1"/>
      <c r="E676" s="15"/>
      <c r="F676" s="16"/>
      <c r="G676" s="14" t="str">
        <f>+IFERROR(+Tabella24[[#This Row],[IMPORTO VERSATO]]/SUMIF(DATI!B:B,Tabella24[[#This Row],[Cartella2]],DATI!M:M)*SUMIF(DATI!B:B,Tabella24[[#This Row],[Cartella2]],DATI!E:E),"")</f>
        <v/>
      </c>
      <c r="H676" s="14" t="str">
        <f>+IFERROR(+Tabella24[[#This Row],[IMPORTO VERSATO]]/SUMIF(DATI!$B:$B,Tabella24[[#This Row],[Cartella2]],DATI!$M:$M)*SUMIF(DATI!$B:$B,Tabella24[[#This Row],[Cartella2]],DATI!$F:$F),"")</f>
        <v/>
      </c>
      <c r="I676" s="19" t="str">
        <f>+IFERROR(+Tabella24[[#This Row],[IMPORTO VERSATO]]/SUMIF(DATI!$B:$B,Tabella24[[#This Row],[Cartella2]],DATI!$M:$M)*SUMIF(DATI!$B:$B,Tabella24[[#This Row],[Cartella2]],DATI!$G:$G),"")</f>
        <v/>
      </c>
      <c r="J676" s="19" t="str">
        <f>+IFERROR(+Tabella24[[#This Row],[IMPORTO VERSATO]]/SUMIF(DATI!$B:$B,Tabella24[[#This Row],[Cartella2]],DATI!$M:$M)*SUMIF(DATI!$B:$B,Tabella24[[#This Row],[Cartella2]],DATI!$H:$H),"")</f>
        <v/>
      </c>
      <c r="K676" s="19" t="str">
        <f>+IFERROR(+Tabella24[[#This Row],[IMPORTO VERSATO]]/SUMIF(DATI!$B:$B,Tabella24[[#This Row],[Cartella2]],DATI!$M:$M)*SUMIF(DATI!$B:$B,Tabella24[[#This Row],[Cartella2]],DATI!$I:$I),"")</f>
        <v/>
      </c>
      <c r="L676" s="19" t="str">
        <f>+IFERROR(+Tabella24[[#This Row],[IMPORTO VERSATO]]/SUMIF(DATI!$B:$B,Tabella24[[#This Row],[Cartella2]],DATI!$M:$M)*SUMIF(DATI!$B:$B,Tabella24[[#This Row],[Cartella2]],DATI!$J:$J),"")</f>
        <v/>
      </c>
      <c r="M676" s="14" t="str">
        <f>+IFERROR(+Tabella24[[#This Row],[IMPORTO VERSATO]]/SUMIF(DATI!$B:$B,Tabella24[[#This Row],[Cartella2]],DATI!$M:$M)*SUMIF(DATI!$B:$B,Tabella24[[#This Row],[Cartella2]],DATI!$L:$L),"")</f>
        <v/>
      </c>
      <c r="N676" s="6" t="str">
        <f>+IF(COUNTIF($C$17:C676,Tabella24[[#This Row],[Cartella2]])=1,"X","")</f>
        <v/>
      </c>
      <c r="O676" s="14" t="str">
        <f>+IFERROR(+Tabella24[[#This Row],[IMPORTO VERSATO]]/SUMIF(DATI!$B:$B,Tabella24[[#This Row],[Cartella2]],DATI!$M:$M)*SUMIF(DATI!$B:$B,Tabella24[[#This Row],[Cartella2]],DATI!$K:$K),"")</f>
        <v/>
      </c>
    </row>
    <row r="677" spans="2:15" x14ac:dyDescent="0.45">
      <c r="B677" s="27"/>
      <c r="C677" s="140" t="e">
        <f>+IF(Tabella24[[#This Row],[INS CARTELLA]]="",C676,+VLOOKUP(Tabella24[[#This Row],[INS CARTELLA]],Tabella1[[NUMERO CARTELLA]:[IMPOSTE]],1,0))</f>
        <v>#N/A</v>
      </c>
      <c r="D677" s="1"/>
      <c r="E677" s="15"/>
      <c r="F677" s="16"/>
      <c r="G677" s="14" t="str">
        <f>+IFERROR(+Tabella24[[#This Row],[IMPORTO VERSATO]]/SUMIF(DATI!B:B,Tabella24[[#This Row],[Cartella2]],DATI!M:M)*SUMIF(DATI!B:B,Tabella24[[#This Row],[Cartella2]],DATI!E:E),"")</f>
        <v/>
      </c>
      <c r="H677" s="14" t="str">
        <f>+IFERROR(+Tabella24[[#This Row],[IMPORTO VERSATO]]/SUMIF(DATI!$B:$B,Tabella24[[#This Row],[Cartella2]],DATI!$M:$M)*SUMIF(DATI!$B:$B,Tabella24[[#This Row],[Cartella2]],DATI!$F:$F),"")</f>
        <v/>
      </c>
      <c r="I677" s="19" t="str">
        <f>+IFERROR(+Tabella24[[#This Row],[IMPORTO VERSATO]]/SUMIF(DATI!$B:$B,Tabella24[[#This Row],[Cartella2]],DATI!$M:$M)*SUMIF(DATI!$B:$B,Tabella24[[#This Row],[Cartella2]],DATI!$G:$G),"")</f>
        <v/>
      </c>
      <c r="J677" s="19" t="str">
        <f>+IFERROR(+Tabella24[[#This Row],[IMPORTO VERSATO]]/SUMIF(DATI!$B:$B,Tabella24[[#This Row],[Cartella2]],DATI!$M:$M)*SUMIF(DATI!$B:$B,Tabella24[[#This Row],[Cartella2]],DATI!$H:$H),"")</f>
        <v/>
      </c>
      <c r="K677" s="19" t="str">
        <f>+IFERROR(+Tabella24[[#This Row],[IMPORTO VERSATO]]/SUMIF(DATI!$B:$B,Tabella24[[#This Row],[Cartella2]],DATI!$M:$M)*SUMIF(DATI!$B:$B,Tabella24[[#This Row],[Cartella2]],DATI!$I:$I),"")</f>
        <v/>
      </c>
      <c r="L677" s="19" t="str">
        <f>+IFERROR(+Tabella24[[#This Row],[IMPORTO VERSATO]]/SUMIF(DATI!$B:$B,Tabella24[[#This Row],[Cartella2]],DATI!$M:$M)*SUMIF(DATI!$B:$B,Tabella24[[#This Row],[Cartella2]],DATI!$J:$J),"")</f>
        <v/>
      </c>
      <c r="M677" s="14" t="str">
        <f>+IFERROR(+Tabella24[[#This Row],[IMPORTO VERSATO]]/SUMIF(DATI!$B:$B,Tabella24[[#This Row],[Cartella2]],DATI!$M:$M)*SUMIF(DATI!$B:$B,Tabella24[[#This Row],[Cartella2]],DATI!$L:$L),"")</f>
        <v/>
      </c>
      <c r="N677" s="6" t="str">
        <f>+IF(COUNTIF($C$17:C677,Tabella24[[#This Row],[Cartella2]])=1,"X","")</f>
        <v/>
      </c>
      <c r="O677" s="14" t="str">
        <f>+IFERROR(+Tabella24[[#This Row],[IMPORTO VERSATO]]/SUMIF(DATI!$B:$B,Tabella24[[#This Row],[Cartella2]],DATI!$M:$M)*SUMIF(DATI!$B:$B,Tabella24[[#This Row],[Cartella2]],DATI!$K:$K),"")</f>
        <v/>
      </c>
    </row>
    <row r="678" spans="2:15" x14ac:dyDescent="0.45">
      <c r="B678" s="27"/>
      <c r="C678" s="140" t="e">
        <f>+IF(Tabella24[[#This Row],[INS CARTELLA]]="",C677,+VLOOKUP(Tabella24[[#This Row],[INS CARTELLA]],Tabella1[[NUMERO CARTELLA]:[IMPOSTE]],1,0))</f>
        <v>#N/A</v>
      </c>
      <c r="D678" s="1"/>
      <c r="E678" s="15"/>
      <c r="F678" s="16"/>
      <c r="G678" s="14" t="str">
        <f>+IFERROR(+Tabella24[[#This Row],[IMPORTO VERSATO]]/SUMIF(DATI!B:B,Tabella24[[#This Row],[Cartella2]],DATI!M:M)*SUMIF(DATI!B:B,Tabella24[[#This Row],[Cartella2]],DATI!E:E),"")</f>
        <v/>
      </c>
      <c r="H678" s="14" t="str">
        <f>+IFERROR(+Tabella24[[#This Row],[IMPORTO VERSATO]]/SUMIF(DATI!$B:$B,Tabella24[[#This Row],[Cartella2]],DATI!$M:$M)*SUMIF(DATI!$B:$B,Tabella24[[#This Row],[Cartella2]],DATI!$F:$F),"")</f>
        <v/>
      </c>
      <c r="I678" s="19" t="str">
        <f>+IFERROR(+Tabella24[[#This Row],[IMPORTO VERSATO]]/SUMIF(DATI!$B:$B,Tabella24[[#This Row],[Cartella2]],DATI!$M:$M)*SUMIF(DATI!$B:$B,Tabella24[[#This Row],[Cartella2]],DATI!$G:$G),"")</f>
        <v/>
      </c>
      <c r="J678" s="19" t="str">
        <f>+IFERROR(+Tabella24[[#This Row],[IMPORTO VERSATO]]/SUMIF(DATI!$B:$B,Tabella24[[#This Row],[Cartella2]],DATI!$M:$M)*SUMIF(DATI!$B:$B,Tabella24[[#This Row],[Cartella2]],DATI!$H:$H),"")</f>
        <v/>
      </c>
      <c r="K678" s="19" t="str">
        <f>+IFERROR(+Tabella24[[#This Row],[IMPORTO VERSATO]]/SUMIF(DATI!$B:$B,Tabella24[[#This Row],[Cartella2]],DATI!$M:$M)*SUMIF(DATI!$B:$B,Tabella24[[#This Row],[Cartella2]],DATI!$I:$I),"")</f>
        <v/>
      </c>
      <c r="L678" s="19" t="str">
        <f>+IFERROR(+Tabella24[[#This Row],[IMPORTO VERSATO]]/SUMIF(DATI!$B:$B,Tabella24[[#This Row],[Cartella2]],DATI!$M:$M)*SUMIF(DATI!$B:$B,Tabella24[[#This Row],[Cartella2]],DATI!$J:$J),"")</f>
        <v/>
      </c>
      <c r="M678" s="14" t="str">
        <f>+IFERROR(+Tabella24[[#This Row],[IMPORTO VERSATO]]/SUMIF(DATI!$B:$B,Tabella24[[#This Row],[Cartella2]],DATI!$M:$M)*SUMIF(DATI!$B:$B,Tabella24[[#This Row],[Cartella2]],DATI!$L:$L),"")</f>
        <v/>
      </c>
      <c r="N678" s="6" t="str">
        <f>+IF(COUNTIF($C$17:C678,Tabella24[[#This Row],[Cartella2]])=1,"X","")</f>
        <v/>
      </c>
      <c r="O678" s="14" t="str">
        <f>+IFERROR(+Tabella24[[#This Row],[IMPORTO VERSATO]]/SUMIF(DATI!$B:$B,Tabella24[[#This Row],[Cartella2]],DATI!$M:$M)*SUMIF(DATI!$B:$B,Tabella24[[#This Row],[Cartella2]],DATI!$K:$K),"")</f>
        <v/>
      </c>
    </row>
    <row r="679" spans="2:15" x14ac:dyDescent="0.45">
      <c r="B679" s="27"/>
      <c r="C679" s="140" t="e">
        <f>+IF(Tabella24[[#This Row],[INS CARTELLA]]="",C678,+VLOOKUP(Tabella24[[#This Row],[INS CARTELLA]],Tabella1[[NUMERO CARTELLA]:[IMPOSTE]],1,0))</f>
        <v>#N/A</v>
      </c>
      <c r="D679" s="1"/>
      <c r="E679" s="15"/>
      <c r="F679" s="16"/>
      <c r="G679" s="14" t="str">
        <f>+IFERROR(+Tabella24[[#This Row],[IMPORTO VERSATO]]/SUMIF(DATI!B:B,Tabella24[[#This Row],[Cartella2]],DATI!M:M)*SUMIF(DATI!B:B,Tabella24[[#This Row],[Cartella2]],DATI!E:E),"")</f>
        <v/>
      </c>
      <c r="H679" s="14" t="str">
        <f>+IFERROR(+Tabella24[[#This Row],[IMPORTO VERSATO]]/SUMIF(DATI!$B:$B,Tabella24[[#This Row],[Cartella2]],DATI!$M:$M)*SUMIF(DATI!$B:$B,Tabella24[[#This Row],[Cartella2]],DATI!$F:$F),"")</f>
        <v/>
      </c>
      <c r="I679" s="19" t="str">
        <f>+IFERROR(+Tabella24[[#This Row],[IMPORTO VERSATO]]/SUMIF(DATI!$B:$B,Tabella24[[#This Row],[Cartella2]],DATI!$M:$M)*SUMIF(DATI!$B:$B,Tabella24[[#This Row],[Cartella2]],DATI!$G:$G),"")</f>
        <v/>
      </c>
      <c r="J679" s="19" t="str">
        <f>+IFERROR(+Tabella24[[#This Row],[IMPORTO VERSATO]]/SUMIF(DATI!$B:$B,Tabella24[[#This Row],[Cartella2]],DATI!$M:$M)*SUMIF(DATI!$B:$B,Tabella24[[#This Row],[Cartella2]],DATI!$H:$H),"")</f>
        <v/>
      </c>
      <c r="K679" s="19" t="str">
        <f>+IFERROR(+Tabella24[[#This Row],[IMPORTO VERSATO]]/SUMIF(DATI!$B:$B,Tabella24[[#This Row],[Cartella2]],DATI!$M:$M)*SUMIF(DATI!$B:$B,Tabella24[[#This Row],[Cartella2]],DATI!$I:$I),"")</f>
        <v/>
      </c>
      <c r="L679" s="19" t="str">
        <f>+IFERROR(+Tabella24[[#This Row],[IMPORTO VERSATO]]/SUMIF(DATI!$B:$B,Tabella24[[#This Row],[Cartella2]],DATI!$M:$M)*SUMIF(DATI!$B:$B,Tabella24[[#This Row],[Cartella2]],DATI!$J:$J),"")</f>
        <v/>
      </c>
      <c r="M679" s="14" t="str">
        <f>+IFERROR(+Tabella24[[#This Row],[IMPORTO VERSATO]]/SUMIF(DATI!$B:$B,Tabella24[[#This Row],[Cartella2]],DATI!$M:$M)*SUMIF(DATI!$B:$B,Tabella24[[#This Row],[Cartella2]],DATI!$L:$L),"")</f>
        <v/>
      </c>
      <c r="N679" s="6" t="str">
        <f>+IF(COUNTIF($C$17:C679,Tabella24[[#This Row],[Cartella2]])=1,"X","")</f>
        <v/>
      </c>
      <c r="O679" s="14" t="str">
        <f>+IFERROR(+Tabella24[[#This Row],[IMPORTO VERSATO]]/SUMIF(DATI!$B:$B,Tabella24[[#This Row],[Cartella2]],DATI!$M:$M)*SUMIF(DATI!$B:$B,Tabella24[[#This Row],[Cartella2]],DATI!$K:$K),"")</f>
        <v/>
      </c>
    </row>
    <row r="680" spans="2:15" x14ac:dyDescent="0.45">
      <c r="B680" s="27"/>
      <c r="C680" s="140" t="e">
        <f>+IF(Tabella24[[#This Row],[INS CARTELLA]]="",C679,+VLOOKUP(Tabella24[[#This Row],[INS CARTELLA]],Tabella1[[NUMERO CARTELLA]:[IMPOSTE]],1,0))</f>
        <v>#N/A</v>
      </c>
      <c r="D680" s="1"/>
      <c r="E680" s="15"/>
      <c r="F680" s="16"/>
      <c r="G680" s="14" t="str">
        <f>+IFERROR(+Tabella24[[#This Row],[IMPORTO VERSATO]]/SUMIF(DATI!B:B,Tabella24[[#This Row],[Cartella2]],DATI!M:M)*SUMIF(DATI!B:B,Tabella24[[#This Row],[Cartella2]],DATI!E:E),"")</f>
        <v/>
      </c>
      <c r="H680" s="14" t="str">
        <f>+IFERROR(+Tabella24[[#This Row],[IMPORTO VERSATO]]/SUMIF(DATI!$B:$B,Tabella24[[#This Row],[Cartella2]],DATI!$M:$M)*SUMIF(DATI!$B:$B,Tabella24[[#This Row],[Cartella2]],DATI!$F:$F),"")</f>
        <v/>
      </c>
      <c r="I680" s="19" t="str">
        <f>+IFERROR(+Tabella24[[#This Row],[IMPORTO VERSATO]]/SUMIF(DATI!$B:$B,Tabella24[[#This Row],[Cartella2]],DATI!$M:$M)*SUMIF(DATI!$B:$B,Tabella24[[#This Row],[Cartella2]],DATI!$G:$G),"")</f>
        <v/>
      </c>
      <c r="J680" s="19" t="str">
        <f>+IFERROR(+Tabella24[[#This Row],[IMPORTO VERSATO]]/SUMIF(DATI!$B:$B,Tabella24[[#This Row],[Cartella2]],DATI!$M:$M)*SUMIF(DATI!$B:$B,Tabella24[[#This Row],[Cartella2]],DATI!$H:$H),"")</f>
        <v/>
      </c>
      <c r="K680" s="19" t="str">
        <f>+IFERROR(+Tabella24[[#This Row],[IMPORTO VERSATO]]/SUMIF(DATI!$B:$B,Tabella24[[#This Row],[Cartella2]],DATI!$M:$M)*SUMIF(DATI!$B:$B,Tabella24[[#This Row],[Cartella2]],DATI!$I:$I),"")</f>
        <v/>
      </c>
      <c r="L680" s="19" t="str">
        <f>+IFERROR(+Tabella24[[#This Row],[IMPORTO VERSATO]]/SUMIF(DATI!$B:$B,Tabella24[[#This Row],[Cartella2]],DATI!$M:$M)*SUMIF(DATI!$B:$B,Tabella24[[#This Row],[Cartella2]],DATI!$J:$J),"")</f>
        <v/>
      </c>
      <c r="M680" s="14" t="str">
        <f>+IFERROR(+Tabella24[[#This Row],[IMPORTO VERSATO]]/SUMIF(DATI!$B:$B,Tabella24[[#This Row],[Cartella2]],DATI!$M:$M)*SUMIF(DATI!$B:$B,Tabella24[[#This Row],[Cartella2]],DATI!$L:$L),"")</f>
        <v/>
      </c>
      <c r="N680" s="6" t="str">
        <f>+IF(COUNTIF($C$17:C680,Tabella24[[#This Row],[Cartella2]])=1,"X","")</f>
        <v/>
      </c>
      <c r="O680" s="14" t="str">
        <f>+IFERROR(+Tabella24[[#This Row],[IMPORTO VERSATO]]/SUMIF(DATI!$B:$B,Tabella24[[#This Row],[Cartella2]],DATI!$M:$M)*SUMIF(DATI!$B:$B,Tabella24[[#This Row],[Cartella2]],DATI!$K:$K),"")</f>
        <v/>
      </c>
    </row>
    <row r="681" spans="2:15" x14ac:dyDescent="0.45">
      <c r="B681" s="27"/>
      <c r="C681" s="140" t="e">
        <f>+IF(Tabella24[[#This Row],[INS CARTELLA]]="",C680,+VLOOKUP(Tabella24[[#This Row],[INS CARTELLA]],Tabella1[[NUMERO CARTELLA]:[IMPOSTE]],1,0))</f>
        <v>#N/A</v>
      </c>
      <c r="D681" s="1"/>
      <c r="E681" s="15"/>
      <c r="F681" s="16"/>
      <c r="G681" s="14" t="str">
        <f>+IFERROR(+Tabella24[[#This Row],[IMPORTO VERSATO]]/SUMIF(DATI!B:B,Tabella24[[#This Row],[Cartella2]],DATI!M:M)*SUMIF(DATI!B:B,Tabella24[[#This Row],[Cartella2]],DATI!E:E),"")</f>
        <v/>
      </c>
      <c r="H681" s="14" t="str">
        <f>+IFERROR(+Tabella24[[#This Row],[IMPORTO VERSATO]]/SUMIF(DATI!$B:$B,Tabella24[[#This Row],[Cartella2]],DATI!$M:$M)*SUMIF(DATI!$B:$B,Tabella24[[#This Row],[Cartella2]],DATI!$F:$F),"")</f>
        <v/>
      </c>
      <c r="I681" s="19" t="str">
        <f>+IFERROR(+Tabella24[[#This Row],[IMPORTO VERSATO]]/SUMIF(DATI!$B:$B,Tabella24[[#This Row],[Cartella2]],DATI!$M:$M)*SUMIF(DATI!$B:$B,Tabella24[[#This Row],[Cartella2]],DATI!$G:$G),"")</f>
        <v/>
      </c>
      <c r="J681" s="19" t="str">
        <f>+IFERROR(+Tabella24[[#This Row],[IMPORTO VERSATO]]/SUMIF(DATI!$B:$B,Tabella24[[#This Row],[Cartella2]],DATI!$M:$M)*SUMIF(DATI!$B:$B,Tabella24[[#This Row],[Cartella2]],DATI!$H:$H),"")</f>
        <v/>
      </c>
      <c r="K681" s="19" t="str">
        <f>+IFERROR(+Tabella24[[#This Row],[IMPORTO VERSATO]]/SUMIF(DATI!$B:$B,Tabella24[[#This Row],[Cartella2]],DATI!$M:$M)*SUMIF(DATI!$B:$B,Tabella24[[#This Row],[Cartella2]],DATI!$I:$I),"")</f>
        <v/>
      </c>
      <c r="L681" s="19" t="str">
        <f>+IFERROR(+Tabella24[[#This Row],[IMPORTO VERSATO]]/SUMIF(DATI!$B:$B,Tabella24[[#This Row],[Cartella2]],DATI!$M:$M)*SUMIF(DATI!$B:$B,Tabella24[[#This Row],[Cartella2]],DATI!$J:$J),"")</f>
        <v/>
      </c>
      <c r="M681" s="14" t="str">
        <f>+IFERROR(+Tabella24[[#This Row],[IMPORTO VERSATO]]/SUMIF(DATI!$B:$B,Tabella24[[#This Row],[Cartella2]],DATI!$M:$M)*SUMIF(DATI!$B:$B,Tabella24[[#This Row],[Cartella2]],DATI!$L:$L),"")</f>
        <v/>
      </c>
      <c r="N681" s="6" t="str">
        <f>+IF(COUNTIF($C$17:C681,Tabella24[[#This Row],[Cartella2]])=1,"X","")</f>
        <v/>
      </c>
      <c r="O681" s="14" t="str">
        <f>+IFERROR(+Tabella24[[#This Row],[IMPORTO VERSATO]]/SUMIF(DATI!$B:$B,Tabella24[[#This Row],[Cartella2]],DATI!$M:$M)*SUMIF(DATI!$B:$B,Tabella24[[#This Row],[Cartella2]],DATI!$K:$K),"")</f>
        <v/>
      </c>
    </row>
    <row r="682" spans="2:15" x14ac:dyDescent="0.45">
      <c r="B682" s="27"/>
      <c r="C682" s="140" t="e">
        <f>+IF(Tabella24[[#This Row],[INS CARTELLA]]="",C681,+VLOOKUP(Tabella24[[#This Row],[INS CARTELLA]],Tabella1[[NUMERO CARTELLA]:[IMPOSTE]],1,0))</f>
        <v>#N/A</v>
      </c>
      <c r="D682" s="1"/>
      <c r="E682" s="15"/>
      <c r="F682" s="16"/>
      <c r="G682" s="14" t="str">
        <f>+IFERROR(+Tabella24[[#This Row],[IMPORTO VERSATO]]/SUMIF(DATI!B:B,Tabella24[[#This Row],[Cartella2]],DATI!M:M)*SUMIF(DATI!B:B,Tabella24[[#This Row],[Cartella2]],DATI!E:E),"")</f>
        <v/>
      </c>
      <c r="H682" s="14" t="str">
        <f>+IFERROR(+Tabella24[[#This Row],[IMPORTO VERSATO]]/SUMIF(DATI!$B:$B,Tabella24[[#This Row],[Cartella2]],DATI!$M:$M)*SUMIF(DATI!$B:$B,Tabella24[[#This Row],[Cartella2]],DATI!$F:$F),"")</f>
        <v/>
      </c>
      <c r="I682" s="19" t="str">
        <f>+IFERROR(+Tabella24[[#This Row],[IMPORTO VERSATO]]/SUMIF(DATI!$B:$B,Tabella24[[#This Row],[Cartella2]],DATI!$M:$M)*SUMIF(DATI!$B:$B,Tabella24[[#This Row],[Cartella2]],DATI!$G:$G),"")</f>
        <v/>
      </c>
      <c r="J682" s="19" t="str">
        <f>+IFERROR(+Tabella24[[#This Row],[IMPORTO VERSATO]]/SUMIF(DATI!$B:$B,Tabella24[[#This Row],[Cartella2]],DATI!$M:$M)*SUMIF(DATI!$B:$B,Tabella24[[#This Row],[Cartella2]],DATI!$H:$H),"")</f>
        <v/>
      </c>
      <c r="K682" s="19" t="str">
        <f>+IFERROR(+Tabella24[[#This Row],[IMPORTO VERSATO]]/SUMIF(DATI!$B:$B,Tabella24[[#This Row],[Cartella2]],DATI!$M:$M)*SUMIF(DATI!$B:$B,Tabella24[[#This Row],[Cartella2]],DATI!$I:$I),"")</f>
        <v/>
      </c>
      <c r="L682" s="19" t="str">
        <f>+IFERROR(+Tabella24[[#This Row],[IMPORTO VERSATO]]/SUMIF(DATI!$B:$B,Tabella24[[#This Row],[Cartella2]],DATI!$M:$M)*SUMIF(DATI!$B:$B,Tabella24[[#This Row],[Cartella2]],DATI!$J:$J),"")</f>
        <v/>
      </c>
      <c r="M682" s="14" t="str">
        <f>+IFERROR(+Tabella24[[#This Row],[IMPORTO VERSATO]]/SUMIF(DATI!$B:$B,Tabella24[[#This Row],[Cartella2]],DATI!$M:$M)*SUMIF(DATI!$B:$B,Tabella24[[#This Row],[Cartella2]],DATI!$L:$L),"")</f>
        <v/>
      </c>
      <c r="N682" s="6" t="str">
        <f>+IF(COUNTIF($C$17:C682,Tabella24[[#This Row],[Cartella2]])=1,"X","")</f>
        <v/>
      </c>
      <c r="O682" s="14" t="str">
        <f>+IFERROR(+Tabella24[[#This Row],[IMPORTO VERSATO]]/SUMIF(DATI!$B:$B,Tabella24[[#This Row],[Cartella2]],DATI!$M:$M)*SUMIF(DATI!$B:$B,Tabella24[[#This Row],[Cartella2]],DATI!$K:$K),"")</f>
        <v/>
      </c>
    </row>
    <row r="683" spans="2:15" x14ac:dyDescent="0.45">
      <c r="B683" s="27"/>
      <c r="C683" s="140" t="e">
        <f>+IF(Tabella24[[#This Row],[INS CARTELLA]]="",C682,+VLOOKUP(Tabella24[[#This Row],[INS CARTELLA]],Tabella1[[NUMERO CARTELLA]:[IMPOSTE]],1,0))</f>
        <v>#N/A</v>
      </c>
      <c r="D683" s="1"/>
      <c r="E683" s="15"/>
      <c r="F683" s="16"/>
      <c r="G683" s="14" t="str">
        <f>+IFERROR(+Tabella24[[#This Row],[IMPORTO VERSATO]]/SUMIF(DATI!B:B,Tabella24[[#This Row],[Cartella2]],DATI!M:M)*SUMIF(DATI!B:B,Tabella24[[#This Row],[Cartella2]],DATI!E:E),"")</f>
        <v/>
      </c>
      <c r="H683" s="14" t="str">
        <f>+IFERROR(+Tabella24[[#This Row],[IMPORTO VERSATO]]/SUMIF(DATI!$B:$B,Tabella24[[#This Row],[Cartella2]],DATI!$M:$M)*SUMIF(DATI!$B:$B,Tabella24[[#This Row],[Cartella2]],DATI!$F:$F),"")</f>
        <v/>
      </c>
      <c r="I683" s="19" t="str">
        <f>+IFERROR(+Tabella24[[#This Row],[IMPORTO VERSATO]]/SUMIF(DATI!$B:$B,Tabella24[[#This Row],[Cartella2]],DATI!$M:$M)*SUMIF(DATI!$B:$B,Tabella24[[#This Row],[Cartella2]],DATI!$G:$G),"")</f>
        <v/>
      </c>
      <c r="J683" s="19" t="str">
        <f>+IFERROR(+Tabella24[[#This Row],[IMPORTO VERSATO]]/SUMIF(DATI!$B:$B,Tabella24[[#This Row],[Cartella2]],DATI!$M:$M)*SUMIF(DATI!$B:$B,Tabella24[[#This Row],[Cartella2]],DATI!$H:$H),"")</f>
        <v/>
      </c>
      <c r="K683" s="19" t="str">
        <f>+IFERROR(+Tabella24[[#This Row],[IMPORTO VERSATO]]/SUMIF(DATI!$B:$B,Tabella24[[#This Row],[Cartella2]],DATI!$M:$M)*SUMIF(DATI!$B:$B,Tabella24[[#This Row],[Cartella2]],DATI!$I:$I),"")</f>
        <v/>
      </c>
      <c r="L683" s="19" t="str">
        <f>+IFERROR(+Tabella24[[#This Row],[IMPORTO VERSATO]]/SUMIF(DATI!$B:$B,Tabella24[[#This Row],[Cartella2]],DATI!$M:$M)*SUMIF(DATI!$B:$B,Tabella24[[#This Row],[Cartella2]],DATI!$J:$J),"")</f>
        <v/>
      </c>
      <c r="M683" s="14" t="str">
        <f>+IFERROR(+Tabella24[[#This Row],[IMPORTO VERSATO]]/SUMIF(DATI!$B:$B,Tabella24[[#This Row],[Cartella2]],DATI!$M:$M)*SUMIF(DATI!$B:$B,Tabella24[[#This Row],[Cartella2]],DATI!$L:$L),"")</f>
        <v/>
      </c>
      <c r="N683" s="6" t="str">
        <f>+IF(COUNTIF($C$17:C683,Tabella24[[#This Row],[Cartella2]])=1,"X","")</f>
        <v/>
      </c>
      <c r="O683" s="14" t="str">
        <f>+IFERROR(+Tabella24[[#This Row],[IMPORTO VERSATO]]/SUMIF(DATI!$B:$B,Tabella24[[#This Row],[Cartella2]],DATI!$M:$M)*SUMIF(DATI!$B:$B,Tabella24[[#This Row],[Cartella2]],DATI!$K:$K),"")</f>
        <v/>
      </c>
    </row>
    <row r="684" spans="2:15" x14ac:dyDescent="0.45">
      <c r="B684" s="27"/>
      <c r="C684" s="140" t="e">
        <f>+IF(Tabella24[[#This Row],[INS CARTELLA]]="",C683,+VLOOKUP(Tabella24[[#This Row],[INS CARTELLA]],Tabella1[[NUMERO CARTELLA]:[IMPOSTE]],1,0))</f>
        <v>#N/A</v>
      </c>
      <c r="D684" s="1"/>
      <c r="E684" s="15"/>
      <c r="F684" s="16"/>
      <c r="G684" s="14" t="str">
        <f>+IFERROR(+Tabella24[[#This Row],[IMPORTO VERSATO]]/SUMIF(DATI!B:B,Tabella24[[#This Row],[Cartella2]],DATI!M:M)*SUMIF(DATI!B:B,Tabella24[[#This Row],[Cartella2]],DATI!E:E),"")</f>
        <v/>
      </c>
      <c r="H684" s="14" t="str">
        <f>+IFERROR(+Tabella24[[#This Row],[IMPORTO VERSATO]]/SUMIF(DATI!$B:$B,Tabella24[[#This Row],[Cartella2]],DATI!$M:$M)*SUMIF(DATI!$B:$B,Tabella24[[#This Row],[Cartella2]],DATI!$F:$F),"")</f>
        <v/>
      </c>
      <c r="I684" s="19" t="str">
        <f>+IFERROR(+Tabella24[[#This Row],[IMPORTO VERSATO]]/SUMIF(DATI!$B:$B,Tabella24[[#This Row],[Cartella2]],DATI!$M:$M)*SUMIF(DATI!$B:$B,Tabella24[[#This Row],[Cartella2]],DATI!$G:$G),"")</f>
        <v/>
      </c>
      <c r="J684" s="19" t="str">
        <f>+IFERROR(+Tabella24[[#This Row],[IMPORTO VERSATO]]/SUMIF(DATI!$B:$B,Tabella24[[#This Row],[Cartella2]],DATI!$M:$M)*SUMIF(DATI!$B:$B,Tabella24[[#This Row],[Cartella2]],DATI!$H:$H),"")</f>
        <v/>
      </c>
      <c r="K684" s="19" t="str">
        <f>+IFERROR(+Tabella24[[#This Row],[IMPORTO VERSATO]]/SUMIF(DATI!$B:$B,Tabella24[[#This Row],[Cartella2]],DATI!$M:$M)*SUMIF(DATI!$B:$B,Tabella24[[#This Row],[Cartella2]],DATI!$I:$I),"")</f>
        <v/>
      </c>
      <c r="L684" s="19" t="str">
        <f>+IFERROR(+Tabella24[[#This Row],[IMPORTO VERSATO]]/SUMIF(DATI!$B:$B,Tabella24[[#This Row],[Cartella2]],DATI!$M:$M)*SUMIF(DATI!$B:$B,Tabella24[[#This Row],[Cartella2]],DATI!$J:$J),"")</f>
        <v/>
      </c>
      <c r="M684" s="14" t="str">
        <f>+IFERROR(+Tabella24[[#This Row],[IMPORTO VERSATO]]/SUMIF(DATI!$B:$B,Tabella24[[#This Row],[Cartella2]],DATI!$M:$M)*SUMIF(DATI!$B:$B,Tabella24[[#This Row],[Cartella2]],DATI!$L:$L),"")</f>
        <v/>
      </c>
      <c r="N684" s="6" t="str">
        <f>+IF(COUNTIF($C$17:C684,Tabella24[[#This Row],[Cartella2]])=1,"X","")</f>
        <v/>
      </c>
      <c r="O684" s="14" t="str">
        <f>+IFERROR(+Tabella24[[#This Row],[IMPORTO VERSATO]]/SUMIF(DATI!$B:$B,Tabella24[[#This Row],[Cartella2]],DATI!$M:$M)*SUMIF(DATI!$B:$B,Tabella24[[#This Row],[Cartella2]],DATI!$K:$K),"")</f>
        <v/>
      </c>
    </row>
    <row r="685" spans="2:15" x14ac:dyDescent="0.45">
      <c r="B685" s="27"/>
      <c r="C685" s="140" t="e">
        <f>+IF(Tabella24[[#This Row],[INS CARTELLA]]="",C684,+VLOOKUP(Tabella24[[#This Row],[INS CARTELLA]],Tabella1[[NUMERO CARTELLA]:[IMPOSTE]],1,0))</f>
        <v>#N/A</v>
      </c>
      <c r="D685" s="1"/>
      <c r="E685" s="15"/>
      <c r="F685" s="16"/>
      <c r="G685" s="14" t="str">
        <f>+IFERROR(+Tabella24[[#This Row],[IMPORTO VERSATO]]/SUMIF(DATI!B:B,Tabella24[[#This Row],[Cartella2]],DATI!M:M)*SUMIF(DATI!B:B,Tabella24[[#This Row],[Cartella2]],DATI!E:E),"")</f>
        <v/>
      </c>
      <c r="H685" s="14" t="str">
        <f>+IFERROR(+Tabella24[[#This Row],[IMPORTO VERSATO]]/SUMIF(DATI!$B:$B,Tabella24[[#This Row],[Cartella2]],DATI!$M:$M)*SUMIF(DATI!$B:$B,Tabella24[[#This Row],[Cartella2]],DATI!$F:$F),"")</f>
        <v/>
      </c>
      <c r="I685" s="19" t="str">
        <f>+IFERROR(+Tabella24[[#This Row],[IMPORTO VERSATO]]/SUMIF(DATI!$B:$B,Tabella24[[#This Row],[Cartella2]],DATI!$M:$M)*SUMIF(DATI!$B:$B,Tabella24[[#This Row],[Cartella2]],DATI!$G:$G),"")</f>
        <v/>
      </c>
      <c r="J685" s="19" t="str">
        <f>+IFERROR(+Tabella24[[#This Row],[IMPORTO VERSATO]]/SUMIF(DATI!$B:$B,Tabella24[[#This Row],[Cartella2]],DATI!$M:$M)*SUMIF(DATI!$B:$B,Tabella24[[#This Row],[Cartella2]],DATI!$H:$H),"")</f>
        <v/>
      </c>
      <c r="K685" s="19" t="str">
        <f>+IFERROR(+Tabella24[[#This Row],[IMPORTO VERSATO]]/SUMIF(DATI!$B:$B,Tabella24[[#This Row],[Cartella2]],DATI!$M:$M)*SUMIF(DATI!$B:$B,Tabella24[[#This Row],[Cartella2]],DATI!$I:$I),"")</f>
        <v/>
      </c>
      <c r="L685" s="19" t="str">
        <f>+IFERROR(+Tabella24[[#This Row],[IMPORTO VERSATO]]/SUMIF(DATI!$B:$B,Tabella24[[#This Row],[Cartella2]],DATI!$M:$M)*SUMIF(DATI!$B:$B,Tabella24[[#This Row],[Cartella2]],DATI!$J:$J),"")</f>
        <v/>
      </c>
      <c r="M685" s="14" t="str">
        <f>+IFERROR(+Tabella24[[#This Row],[IMPORTO VERSATO]]/SUMIF(DATI!$B:$B,Tabella24[[#This Row],[Cartella2]],DATI!$M:$M)*SUMIF(DATI!$B:$B,Tabella24[[#This Row],[Cartella2]],DATI!$L:$L),"")</f>
        <v/>
      </c>
      <c r="N685" s="6" t="str">
        <f>+IF(COUNTIF($C$17:C685,Tabella24[[#This Row],[Cartella2]])=1,"X","")</f>
        <v/>
      </c>
      <c r="O685" s="14" t="str">
        <f>+IFERROR(+Tabella24[[#This Row],[IMPORTO VERSATO]]/SUMIF(DATI!$B:$B,Tabella24[[#This Row],[Cartella2]],DATI!$M:$M)*SUMIF(DATI!$B:$B,Tabella24[[#This Row],[Cartella2]],DATI!$K:$K),"")</f>
        <v/>
      </c>
    </row>
    <row r="686" spans="2:15" x14ac:dyDescent="0.45">
      <c r="B686" s="27"/>
      <c r="C686" s="140" t="e">
        <f>+IF(Tabella24[[#This Row],[INS CARTELLA]]="",C685,+VLOOKUP(Tabella24[[#This Row],[INS CARTELLA]],Tabella1[[NUMERO CARTELLA]:[IMPOSTE]],1,0))</f>
        <v>#N/A</v>
      </c>
      <c r="D686" s="1"/>
      <c r="E686" s="15"/>
      <c r="F686" s="16"/>
      <c r="G686" s="14" t="str">
        <f>+IFERROR(+Tabella24[[#This Row],[IMPORTO VERSATO]]/SUMIF(DATI!B:B,Tabella24[[#This Row],[Cartella2]],DATI!M:M)*SUMIF(DATI!B:B,Tabella24[[#This Row],[Cartella2]],DATI!E:E),"")</f>
        <v/>
      </c>
      <c r="H686" s="14" t="str">
        <f>+IFERROR(+Tabella24[[#This Row],[IMPORTO VERSATO]]/SUMIF(DATI!$B:$B,Tabella24[[#This Row],[Cartella2]],DATI!$M:$M)*SUMIF(DATI!$B:$B,Tabella24[[#This Row],[Cartella2]],DATI!$F:$F),"")</f>
        <v/>
      </c>
      <c r="I686" s="19" t="str">
        <f>+IFERROR(+Tabella24[[#This Row],[IMPORTO VERSATO]]/SUMIF(DATI!$B:$B,Tabella24[[#This Row],[Cartella2]],DATI!$M:$M)*SUMIF(DATI!$B:$B,Tabella24[[#This Row],[Cartella2]],DATI!$G:$G),"")</f>
        <v/>
      </c>
      <c r="J686" s="19" t="str">
        <f>+IFERROR(+Tabella24[[#This Row],[IMPORTO VERSATO]]/SUMIF(DATI!$B:$B,Tabella24[[#This Row],[Cartella2]],DATI!$M:$M)*SUMIF(DATI!$B:$B,Tabella24[[#This Row],[Cartella2]],DATI!$H:$H),"")</f>
        <v/>
      </c>
      <c r="K686" s="19" t="str">
        <f>+IFERROR(+Tabella24[[#This Row],[IMPORTO VERSATO]]/SUMIF(DATI!$B:$B,Tabella24[[#This Row],[Cartella2]],DATI!$M:$M)*SUMIF(DATI!$B:$B,Tabella24[[#This Row],[Cartella2]],DATI!$I:$I),"")</f>
        <v/>
      </c>
      <c r="L686" s="19" t="str">
        <f>+IFERROR(+Tabella24[[#This Row],[IMPORTO VERSATO]]/SUMIF(DATI!$B:$B,Tabella24[[#This Row],[Cartella2]],DATI!$M:$M)*SUMIF(DATI!$B:$B,Tabella24[[#This Row],[Cartella2]],DATI!$J:$J),"")</f>
        <v/>
      </c>
      <c r="M686" s="14" t="str">
        <f>+IFERROR(+Tabella24[[#This Row],[IMPORTO VERSATO]]/SUMIF(DATI!$B:$B,Tabella24[[#This Row],[Cartella2]],DATI!$M:$M)*SUMIF(DATI!$B:$B,Tabella24[[#This Row],[Cartella2]],DATI!$L:$L),"")</f>
        <v/>
      </c>
      <c r="N686" s="6" t="str">
        <f>+IF(COUNTIF($C$17:C686,Tabella24[[#This Row],[Cartella2]])=1,"X","")</f>
        <v/>
      </c>
      <c r="O686" s="14" t="str">
        <f>+IFERROR(+Tabella24[[#This Row],[IMPORTO VERSATO]]/SUMIF(DATI!$B:$B,Tabella24[[#This Row],[Cartella2]],DATI!$M:$M)*SUMIF(DATI!$B:$B,Tabella24[[#This Row],[Cartella2]],DATI!$K:$K),"")</f>
        <v/>
      </c>
    </row>
    <row r="687" spans="2:15" x14ac:dyDescent="0.45">
      <c r="B687" s="27"/>
      <c r="C687" s="140" t="e">
        <f>+IF(Tabella24[[#This Row],[INS CARTELLA]]="",C686,+VLOOKUP(Tabella24[[#This Row],[INS CARTELLA]],Tabella1[[NUMERO CARTELLA]:[IMPOSTE]],1,0))</f>
        <v>#N/A</v>
      </c>
      <c r="D687" s="1"/>
      <c r="E687" s="15"/>
      <c r="F687" s="16"/>
      <c r="G687" s="14" t="str">
        <f>+IFERROR(+Tabella24[[#This Row],[IMPORTO VERSATO]]/SUMIF(DATI!B:B,Tabella24[[#This Row],[Cartella2]],DATI!M:M)*SUMIF(DATI!B:B,Tabella24[[#This Row],[Cartella2]],DATI!E:E),"")</f>
        <v/>
      </c>
      <c r="H687" s="14" t="str">
        <f>+IFERROR(+Tabella24[[#This Row],[IMPORTO VERSATO]]/SUMIF(DATI!$B:$B,Tabella24[[#This Row],[Cartella2]],DATI!$M:$M)*SUMIF(DATI!$B:$B,Tabella24[[#This Row],[Cartella2]],DATI!$F:$F),"")</f>
        <v/>
      </c>
      <c r="I687" s="19" t="str">
        <f>+IFERROR(+Tabella24[[#This Row],[IMPORTO VERSATO]]/SUMIF(DATI!$B:$B,Tabella24[[#This Row],[Cartella2]],DATI!$M:$M)*SUMIF(DATI!$B:$B,Tabella24[[#This Row],[Cartella2]],DATI!$G:$G),"")</f>
        <v/>
      </c>
      <c r="J687" s="19" t="str">
        <f>+IFERROR(+Tabella24[[#This Row],[IMPORTO VERSATO]]/SUMIF(DATI!$B:$B,Tabella24[[#This Row],[Cartella2]],DATI!$M:$M)*SUMIF(DATI!$B:$B,Tabella24[[#This Row],[Cartella2]],DATI!$H:$H),"")</f>
        <v/>
      </c>
      <c r="K687" s="19" t="str">
        <f>+IFERROR(+Tabella24[[#This Row],[IMPORTO VERSATO]]/SUMIF(DATI!$B:$B,Tabella24[[#This Row],[Cartella2]],DATI!$M:$M)*SUMIF(DATI!$B:$B,Tabella24[[#This Row],[Cartella2]],DATI!$I:$I),"")</f>
        <v/>
      </c>
      <c r="L687" s="19" t="str">
        <f>+IFERROR(+Tabella24[[#This Row],[IMPORTO VERSATO]]/SUMIF(DATI!$B:$B,Tabella24[[#This Row],[Cartella2]],DATI!$M:$M)*SUMIF(DATI!$B:$B,Tabella24[[#This Row],[Cartella2]],DATI!$J:$J),"")</f>
        <v/>
      </c>
      <c r="M687" s="14" t="str">
        <f>+IFERROR(+Tabella24[[#This Row],[IMPORTO VERSATO]]/SUMIF(DATI!$B:$B,Tabella24[[#This Row],[Cartella2]],DATI!$M:$M)*SUMIF(DATI!$B:$B,Tabella24[[#This Row],[Cartella2]],DATI!$L:$L),"")</f>
        <v/>
      </c>
      <c r="N687" s="6" t="str">
        <f>+IF(COUNTIF($C$17:C687,Tabella24[[#This Row],[Cartella2]])=1,"X","")</f>
        <v/>
      </c>
      <c r="O687" s="14" t="str">
        <f>+IFERROR(+Tabella24[[#This Row],[IMPORTO VERSATO]]/SUMIF(DATI!$B:$B,Tabella24[[#This Row],[Cartella2]],DATI!$M:$M)*SUMIF(DATI!$B:$B,Tabella24[[#This Row],[Cartella2]],DATI!$K:$K),"")</f>
        <v/>
      </c>
    </row>
    <row r="688" spans="2:15" x14ac:dyDescent="0.45">
      <c r="B688" s="27"/>
      <c r="C688" s="140" t="e">
        <f>+IF(Tabella24[[#This Row],[INS CARTELLA]]="",C687,+VLOOKUP(Tabella24[[#This Row],[INS CARTELLA]],Tabella1[[NUMERO CARTELLA]:[IMPOSTE]],1,0))</f>
        <v>#N/A</v>
      </c>
      <c r="D688" s="1"/>
      <c r="E688" s="15"/>
      <c r="F688" s="16"/>
      <c r="G688" s="14" t="str">
        <f>+IFERROR(+Tabella24[[#This Row],[IMPORTO VERSATO]]/SUMIF(DATI!B:B,Tabella24[[#This Row],[Cartella2]],DATI!M:M)*SUMIF(DATI!B:B,Tabella24[[#This Row],[Cartella2]],DATI!E:E),"")</f>
        <v/>
      </c>
      <c r="H688" s="14" t="str">
        <f>+IFERROR(+Tabella24[[#This Row],[IMPORTO VERSATO]]/SUMIF(DATI!$B:$B,Tabella24[[#This Row],[Cartella2]],DATI!$M:$M)*SUMIF(DATI!$B:$B,Tabella24[[#This Row],[Cartella2]],DATI!$F:$F),"")</f>
        <v/>
      </c>
      <c r="I688" s="19" t="str">
        <f>+IFERROR(+Tabella24[[#This Row],[IMPORTO VERSATO]]/SUMIF(DATI!$B:$B,Tabella24[[#This Row],[Cartella2]],DATI!$M:$M)*SUMIF(DATI!$B:$B,Tabella24[[#This Row],[Cartella2]],DATI!$G:$G),"")</f>
        <v/>
      </c>
      <c r="J688" s="19" t="str">
        <f>+IFERROR(+Tabella24[[#This Row],[IMPORTO VERSATO]]/SUMIF(DATI!$B:$B,Tabella24[[#This Row],[Cartella2]],DATI!$M:$M)*SUMIF(DATI!$B:$B,Tabella24[[#This Row],[Cartella2]],DATI!$H:$H),"")</f>
        <v/>
      </c>
      <c r="K688" s="19" t="str">
        <f>+IFERROR(+Tabella24[[#This Row],[IMPORTO VERSATO]]/SUMIF(DATI!$B:$B,Tabella24[[#This Row],[Cartella2]],DATI!$M:$M)*SUMIF(DATI!$B:$B,Tabella24[[#This Row],[Cartella2]],DATI!$I:$I),"")</f>
        <v/>
      </c>
      <c r="L688" s="19" t="str">
        <f>+IFERROR(+Tabella24[[#This Row],[IMPORTO VERSATO]]/SUMIF(DATI!$B:$B,Tabella24[[#This Row],[Cartella2]],DATI!$M:$M)*SUMIF(DATI!$B:$B,Tabella24[[#This Row],[Cartella2]],DATI!$J:$J),"")</f>
        <v/>
      </c>
      <c r="M688" s="14" t="str">
        <f>+IFERROR(+Tabella24[[#This Row],[IMPORTO VERSATO]]/SUMIF(DATI!$B:$B,Tabella24[[#This Row],[Cartella2]],DATI!$M:$M)*SUMIF(DATI!$B:$B,Tabella24[[#This Row],[Cartella2]],DATI!$L:$L),"")</f>
        <v/>
      </c>
      <c r="N688" s="6" t="str">
        <f>+IF(COUNTIF($C$17:C688,Tabella24[[#This Row],[Cartella2]])=1,"X","")</f>
        <v/>
      </c>
      <c r="O688" s="14" t="str">
        <f>+IFERROR(+Tabella24[[#This Row],[IMPORTO VERSATO]]/SUMIF(DATI!$B:$B,Tabella24[[#This Row],[Cartella2]],DATI!$M:$M)*SUMIF(DATI!$B:$B,Tabella24[[#This Row],[Cartella2]],DATI!$K:$K),"")</f>
        <v/>
      </c>
    </row>
    <row r="689" spans="2:15" x14ac:dyDescent="0.45">
      <c r="B689" s="27"/>
      <c r="C689" s="140" t="e">
        <f>+IF(Tabella24[[#This Row],[INS CARTELLA]]="",C688,+VLOOKUP(Tabella24[[#This Row],[INS CARTELLA]],Tabella1[[NUMERO CARTELLA]:[IMPOSTE]],1,0))</f>
        <v>#N/A</v>
      </c>
      <c r="D689" s="1"/>
      <c r="E689" s="15"/>
      <c r="F689" s="16"/>
      <c r="G689" s="14" t="str">
        <f>+IFERROR(+Tabella24[[#This Row],[IMPORTO VERSATO]]/SUMIF(DATI!B:B,Tabella24[[#This Row],[Cartella2]],DATI!M:M)*SUMIF(DATI!B:B,Tabella24[[#This Row],[Cartella2]],DATI!E:E),"")</f>
        <v/>
      </c>
      <c r="H689" s="14" t="str">
        <f>+IFERROR(+Tabella24[[#This Row],[IMPORTO VERSATO]]/SUMIF(DATI!$B:$B,Tabella24[[#This Row],[Cartella2]],DATI!$M:$M)*SUMIF(DATI!$B:$B,Tabella24[[#This Row],[Cartella2]],DATI!$F:$F),"")</f>
        <v/>
      </c>
      <c r="I689" s="19" t="str">
        <f>+IFERROR(+Tabella24[[#This Row],[IMPORTO VERSATO]]/SUMIF(DATI!$B:$B,Tabella24[[#This Row],[Cartella2]],DATI!$M:$M)*SUMIF(DATI!$B:$B,Tabella24[[#This Row],[Cartella2]],DATI!$G:$G),"")</f>
        <v/>
      </c>
      <c r="J689" s="19" t="str">
        <f>+IFERROR(+Tabella24[[#This Row],[IMPORTO VERSATO]]/SUMIF(DATI!$B:$B,Tabella24[[#This Row],[Cartella2]],DATI!$M:$M)*SUMIF(DATI!$B:$B,Tabella24[[#This Row],[Cartella2]],DATI!$H:$H),"")</f>
        <v/>
      </c>
      <c r="K689" s="19" t="str">
        <f>+IFERROR(+Tabella24[[#This Row],[IMPORTO VERSATO]]/SUMIF(DATI!$B:$B,Tabella24[[#This Row],[Cartella2]],DATI!$M:$M)*SUMIF(DATI!$B:$B,Tabella24[[#This Row],[Cartella2]],DATI!$I:$I),"")</f>
        <v/>
      </c>
      <c r="L689" s="19" t="str">
        <f>+IFERROR(+Tabella24[[#This Row],[IMPORTO VERSATO]]/SUMIF(DATI!$B:$B,Tabella24[[#This Row],[Cartella2]],DATI!$M:$M)*SUMIF(DATI!$B:$B,Tabella24[[#This Row],[Cartella2]],DATI!$J:$J),"")</f>
        <v/>
      </c>
      <c r="M689" s="14" t="str">
        <f>+IFERROR(+Tabella24[[#This Row],[IMPORTO VERSATO]]/SUMIF(DATI!$B:$B,Tabella24[[#This Row],[Cartella2]],DATI!$M:$M)*SUMIF(DATI!$B:$B,Tabella24[[#This Row],[Cartella2]],DATI!$L:$L),"")</f>
        <v/>
      </c>
      <c r="N689" s="6" t="str">
        <f>+IF(COUNTIF($C$17:C689,Tabella24[[#This Row],[Cartella2]])=1,"X","")</f>
        <v/>
      </c>
      <c r="O689" s="14" t="str">
        <f>+IFERROR(+Tabella24[[#This Row],[IMPORTO VERSATO]]/SUMIF(DATI!$B:$B,Tabella24[[#This Row],[Cartella2]],DATI!$M:$M)*SUMIF(DATI!$B:$B,Tabella24[[#This Row],[Cartella2]],DATI!$K:$K),"")</f>
        <v/>
      </c>
    </row>
    <row r="690" spans="2:15" x14ac:dyDescent="0.45">
      <c r="B690" s="27"/>
      <c r="C690" s="140" t="e">
        <f>+IF(Tabella24[[#This Row],[INS CARTELLA]]="",C689,+VLOOKUP(Tabella24[[#This Row],[INS CARTELLA]],Tabella1[[NUMERO CARTELLA]:[IMPOSTE]],1,0))</f>
        <v>#N/A</v>
      </c>
      <c r="D690" s="1"/>
      <c r="E690" s="15"/>
      <c r="F690" s="16"/>
      <c r="G690" s="14" t="str">
        <f>+IFERROR(+Tabella24[[#This Row],[IMPORTO VERSATO]]/SUMIF(DATI!B:B,Tabella24[[#This Row],[Cartella2]],DATI!M:M)*SUMIF(DATI!B:B,Tabella24[[#This Row],[Cartella2]],DATI!E:E),"")</f>
        <v/>
      </c>
      <c r="H690" s="14" t="str">
        <f>+IFERROR(+Tabella24[[#This Row],[IMPORTO VERSATO]]/SUMIF(DATI!$B:$B,Tabella24[[#This Row],[Cartella2]],DATI!$M:$M)*SUMIF(DATI!$B:$B,Tabella24[[#This Row],[Cartella2]],DATI!$F:$F),"")</f>
        <v/>
      </c>
      <c r="I690" s="19" t="str">
        <f>+IFERROR(+Tabella24[[#This Row],[IMPORTO VERSATO]]/SUMIF(DATI!$B:$B,Tabella24[[#This Row],[Cartella2]],DATI!$M:$M)*SUMIF(DATI!$B:$B,Tabella24[[#This Row],[Cartella2]],DATI!$G:$G),"")</f>
        <v/>
      </c>
      <c r="J690" s="19" t="str">
        <f>+IFERROR(+Tabella24[[#This Row],[IMPORTO VERSATO]]/SUMIF(DATI!$B:$B,Tabella24[[#This Row],[Cartella2]],DATI!$M:$M)*SUMIF(DATI!$B:$B,Tabella24[[#This Row],[Cartella2]],DATI!$H:$H),"")</f>
        <v/>
      </c>
      <c r="K690" s="19" t="str">
        <f>+IFERROR(+Tabella24[[#This Row],[IMPORTO VERSATO]]/SUMIF(DATI!$B:$B,Tabella24[[#This Row],[Cartella2]],DATI!$M:$M)*SUMIF(DATI!$B:$B,Tabella24[[#This Row],[Cartella2]],DATI!$I:$I),"")</f>
        <v/>
      </c>
      <c r="L690" s="19" t="str">
        <f>+IFERROR(+Tabella24[[#This Row],[IMPORTO VERSATO]]/SUMIF(DATI!$B:$B,Tabella24[[#This Row],[Cartella2]],DATI!$M:$M)*SUMIF(DATI!$B:$B,Tabella24[[#This Row],[Cartella2]],DATI!$J:$J),"")</f>
        <v/>
      </c>
      <c r="M690" s="14" t="str">
        <f>+IFERROR(+Tabella24[[#This Row],[IMPORTO VERSATO]]/SUMIF(DATI!$B:$B,Tabella24[[#This Row],[Cartella2]],DATI!$M:$M)*SUMIF(DATI!$B:$B,Tabella24[[#This Row],[Cartella2]],DATI!$L:$L),"")</f>
        <v/>
      </c>
      <c r="N690" s="6" t="str">
        <f>+IF(COUNTIF($C$17:C690,Tabella24[[#This Row],[Cartella2]])=1,"X","")</f>
        <v/>
      </c>
      <c r="O690" s="14" t="str">
        <f>+IFERROR(+Tabella24[[#This Row],[IMPORTO VERSATO]]/SUMIF(DATI!$B:$B,Tabella24[[#This Row],[Cartella2]],DATI!$M:$M)*SUMIF(DATI!$B:$B,Tabella24[[#This Row],[Cartella2]],DATI!$K:$K),"")</f>
        <v/>
      </c>
    </row>
    <row r="691" spans="2:15" x14ac:dyDescent="0.45">
      <c r="B691" s="27"/>
      <c r="C691" s="140" t="e">
        <f>+IF(Tabella24[[#This Row],[INS CARTELLA]]="",C690,+VLOOKUP(Tabella24[[#This Row],[INS CARTELLA]],Tabella1[[NUMERO CARTELLA]:[IMPOSTE]],1,0))</f>
        <v>#N/A</v>
      </c>
      <c r="D691" s="1"/>
      <c r="E691" s="15"/>
      <c r="F691" s="16"/>
      <c r="G691" s="14" t="str">
        <f>+IFERROR(+Tabella24[[#This Row],[IMPORTO VERSATO]]/SUMIF(DATI!B:B,Tabella24[[#This Row],[Cartella2]],DATI!M:M)*SUMIF(DATI!B:B,Tabella24[[#This Row],[Cartella2]],DATI!E:E),"")</f>
        <v/>
      </c>
      <c r="H691" s="14" t="str">
        <f>+IFERROR(+Tabella24[[#This Row],[IMPORTO VERSATO]]/SUMIF(DATI!$B:$B,Tabella24[[#This Row],[Cartella2]],DATI!$M:$M)*SUMIF(DATI!$B:$B,Tabella24[[#This Row],[Cartella2]],DATI!$F:$F),"")</f>
        <v/>
      </c>
      <c r="I691" s="19" t="str">
        <f>+IFERROR(+Tabella24[[#This Row],[IMPORTO VERSATO]]/SUMIF(DATI!$B:$B,Tabella24[[#This Row],[Cartella2]],DATI!$M:$M)*SUMIF(DATI!$B:$B,Tabella24[[#This Row],[Cartella2]],DATI!$G:$G),"")</f>
        <v/>
      </c>
      <c r="J691" s="19" t="str">
        <f>+IFERROR(+Tabella24[[#This Row],[IMPORTO VERSATO]]/SUMIF(DATI!$B:$B,Tabella24[[#This Row],[Cartella2]],DATI!$M:$M)*SUMIF(DATI!$B:$B,Tabella24[[#This Row],[Cartella2]],DATI!$H:$H),"")</f>
        <v/>
      </c>
      <c r="K691" s="19" t="str">
        <f>+IFERROR(+Tabella24[[#This Row],[IMPORTO VERSATO]]/SUMIF(DATI!$B:$B,Tabella24[[#This Row],[Cartella2]],DATI!$M:$M)*SUMIF(DATI!$B:$B,Tabella24[[#This Row],[Cartella2]],DATI!$I:$I),"")</f>
        <v/>
      </c>
      <c r="L691" s="19" t="str">
        <f>+IFERROR(+Tabella24[[#This Row],[IMPORTO VERSATO]]/SUMIF(DATI!$B:$B,Tabella24[[#This Row],[Cartella2]],DATI!$M:$M)*SUMIF(DATI!$B:$B,Tabella24[[#This Row],[Cartella2]],DATI!$J:$J),"")</f>
        <v/>
      </c>
      <c r="M691" s="14" t="str">
        <f>+IFERROR(+Tabella24[[#This Row],[IMPORTO VERSATO]]/SUMIF(DATI!$B:$B,Tabella24[[#This Row],[Cartella2]],DATI!$M:$M)*SUMIF(DATI!$B:$B,Tabella24[[#This Row],[Cartella2]],DATI!$L:$L),"")</f>
        <v/>
      </c>
      <c r="N691" s="6" t="str">
        <f>+IF(COUNTIF($C$17:C691,Tabella24[[#This Row],[Cartella2]])=1,"X","")</f>
        <v/>
      </c>
      <c r="O691" s="14" t="str">
        <f>+IFERROR(+Tabella24[[#This Row],[IMPORTO VERSATO]]/SUMIF(DATI!$B:$B,Tabella24[[#This Row],[Cartella2]],DATI!$M:$M)*SUMIF(DATI!$B:$B,Tabella24[[#This Row],[Cartella2]],DATI!$K:$K),"")</f>
        <v/>
      </c>
    </row>
    <row r="692" spans="2:15" x14ac:dyDescent="0.45">
      <c r="B692" s="27"/>
      <c r="C692" s="140" t="e">
        <f>+IF(Tabella24[[#This Row],[INS CARTELLA]]="",C691,+VLOOKUP(Tabella24[[#This Row],[INS CARTELLA]],Tabella1[[NUMERO CARTELLA]:[IMPOSTE]],1,0))</f>
        <v>#N/A</v>
      </c>
      <c r="D692" s="1"/>
      <c r="E692" s="15"/>
      <c r="F692" s="16"/>
      <c r="G692" s="14" t="str">
        <f>+IFERROR(+Tabella24[[#This Row],[IMPORTO VERSATO]]/SUMIF(DATI!B:B,Tabella24[[#This Row],[Cartella2]],DATI!M:M)*SUMIF(DATI!B:B,Tabella24[[#This Row],[Cartella2]],DATI!E:E),"")</f>
        <v/>
      </c>
      <c r="H692" s="14" t="str">
        <f>+IFERROR(+Tabella24[[#This Row],[IMPORTO VERSATO]]/SUMIF(DATI!$B:$B,Tabella24[[#This Row],[Cartella2]],DATI!$M:$M)*SUMIF(DATI!$B:$B,Tabella24[[#This Row],[Cartella2]],DATI!$F:$F),"")</f>
        <v/>
      </c>
      <c r="I692" s="19" t="str">
        <f>+IFERROR(+Tabella24[[#This Row],[IMPORTO VERSATO]]/SUMIF(DATI!$B:$B,Tabella24[[#This Row],[Cartella2]],DATI!$M:$M)*SUMIF(DATI!$B:$B,Tabella24[[#This Row],[Cartella2]],DATI!$G:$G),"")</f>
        <v/>
      </c>
      <c r="J692" s="19" t="str">
        <f>+IFERROR(+Tabella24[[#This Row],[IMPORTO VERSATO]]/SUMIF(DATI!$B:$B,Tabella24[[#This Row],[Cartella2]],DATI!$M:$M)*SUMIF(DATI!$B:$B,Tabella24[[#This Row],[Cartella2]],DATI!$H:$H),"")</f>
        <v/>
      </c>
      <c r="K692" s="19" t="str">
        <f>+IFERROR(+Tabella24[[#This Row],[IMPORTO VERSATO]]/SUMIF(DATI!$B:$B,Tabella24[[#This Row],[Cartella2]],DATI!$M:$M)*SUMIF(DATI!$B:$B,Tabella24[[#This Row],[Cartella2]],DATI!$I:$I),"")</f>
        <v/>
      </c>
      <c r="L692" s="19" t="str">
        <f>+IFERROR(+Tabella24[[#This Row],[IMPORTO VERSATO]]/SUMIF(DATI!$B:$B,Tabella24[[#This Row],[Cartella2]],DATI!$M:$M)*SUMIF(DATI!$B:$B,Tabella24[[#This Row],[Cartella2]],DATI!$J:$J),"")</f>
        <v/>
      </c>
      <c r="M692" s="14" t="str">
        <f>+IFERROR(+Tabella24[[#This Row],[IMPORTO VERSATO]]/SUMIF(DATI!$B:$B,Tabella24[[#This Row],[Cartella2]],DATI!$M:$M)*SUMIF(DATI!$B:$B,Tabella24[[#This Row],[Cartella2]],DATI!$L:$L),"")</f>
        <v/>
      </c>
      <c r="N692" s="6" t="str">
        <f>+IF(COUNTIF($C$17:C692,Tabella24[[#This Row],[Cartella2]])=1,"X","")</f>
        <v/>
      </c>
      <c r="O692" s="14" t="str">
        <f>+IFERROR(+Tabella24[[#This Row],[IMPORTO VERSATO]]/SUMIF(DATI!$B:$B,Tabella24[[#This Row],[Cartella2]],DATI!$M:$M)*SUMIF(DATI!$B:$B,Tabella24[[#This Row],[Cartella2]],DATI!$K:$K),"")</f>
        <v/>
      </c>
    </row>
    <row r="693" spans="2:15" x14ac:dyDescent="0.45">
      <c r="B693" s="27"/>
      <c r="C693" s="140" t="e">
        <f>+IF(Tabella24[[#This Row],[INS CARTELLA]]="",C692,+VLOOKUP(Tabella24[[#This Row],[INS CARTELLA]],Tabella1[[NUMERO CARTELLA]:[IMPOSTE]],1,0))</f>
        <v>#N/A</v>
      </c>
      <c r="D693" s="1"/>
      <c r="E693" s="15"/>
      <c r="F693" s="16"/>
      <c r="G693" s="14" t="str">
        <f>+IFERROR(+Tabella24[[#This Row],[IMPORTO VERSATO]]/SUMIF(DATI!B:B,Tabella24[[#This Row],[Cartella2]],DATI!M:M)*SUMIF(DATI!B:B,Tabella24[[#This Row],[Cartella2]],DATI!E:E),"")</f>
        <v/>
      </c>
      <c r="H693" s="14" t="str">
        <f>+IFERROR(+Tabella24[[#This Row],[IMPORTO VERSATO]]/SUMIF(DATI!$B:$B,Tabella24[[#This Row],[Cartella2]],DATI!$M:$M)*SUMIF(DATI!$B:$B,Tabella24[[#This Row],[Cartella2]],DATI!$F:$F),"")</f>
        <v/>
      </c>
      <c r="I693" s="19" t="str">
        <f>+IFERROR(+Tabella24[[#This Row],[IMPORTO VERSATO]]/SUMIF(DATI!$B:$B,Tabella24[[#This Row],[Cartella2]],DATI!$M:$M)*SUMIF(DATI!$B:$B,Tabella24[[#This Row],[Cartella2]],DATI!$G:$G),"")</f>
        <v/>
      </c>
      <c r="J693" s="19" t="str">
        <f>+IFERROR(+Tabella24[[#This Row],[IMPORTO VERSATO]]/SUMIF(DATI!$B:$B,Tabella24[[#This Row],[Cartella2]],DATI!$M:$M)*SUMIF(DATI!$B:$B,Tabella24[[#This Row],[Cartella2]],DATI!$H:$H),"")</f>
        <v/>
      </c>
      <c r="K693" s="19" t="str">
        <f>+IFERROR(+Tabella24[[#This Row],[IMPORTO VERSATO]]/SUMIF(DATI!$B:$B,Tabella24[[#This Row],[Cartella2]],DATI!$M:$M)*SUMIF(DATI!$B:$B,Tabella24[[#This Row],[Cartella2]],DATI!$I:$I),"")</f>
        <v/>
      </c>
      <c r="L693" s="19" t="str">
        <f>+IFERROR(+Tabella24[[#This Row],[IMPORTO VERSATO]]/SUMIF(DATI!$B:$B,Tabella24[[#This Row],[Cartella2]],DATI!$M:$M)*SUMIF(DATI!$B:$B,Tabella24[[#This Row],[Cartella2]],DATI!$J:$J),"")</f>
        <v/>
      </c>
      <c r="M693" s="14" t="str">
        <f>+IFERROR(+Tabella24[[#This Row],[IMPORTO VERSATO]]/SUMIF(DATI!$B:$B,Tabella24[[#This Row],[Cartella2]],DATI!$M:$M)*SUMIF(DATI!$B:$B,Tabella24[[#This Row],[Cartella2]],DATI!$L:$L),"")</f>
        <v/>
      </c>
      <c r="N693" s="6" t="str">
        <f>+IF(COUNTIF($C$17:C693,Tabella24[[#This Row],[Cartella2]])=1,"X","")</f>
        <v/>
      </c>
      <c r="O693" s="14" t="str">
        <f>+IFERROR(+Tabella24[[#This Row],[IMPORTO VERSATO]]/SUMIF(DATI!$B:$B,Tabella24[[#This Row],[Cartella2]],DATI!$M:$M)*SUMIF(DATI!$B:$B,Tabella24[[#This Row],[Cartella2]],DATI!$K:$K),"")</f>
        <v/>
      </c>
    </row>
    <row r="694" spans="2:15" x14ac:dyDescent="0.45">
      <c r="B694" s="27"/>
      <c r="C694" s="140" t="e">
        <f>+IF(Tabella24[[#This Row],[INS CARTELLA]]="",C693,+VLOOKUP(Tabella24[[#This Row],[INS CARTELLA]],Tabella1[[NUMERO CARTELLA]:[IMPOSTE]],1,0))</f>
        <v>#N/A</v>
      </c>
      <c r="D694" s="1"/>
      <c r="E694" s="15"/>
      <c r="F694" s="16"/>
      <c r="G694" s="14" t="str">
        <f>+IFERROR(+Tabella24[[#This Row],[IMPORTO VERSATO]]/SUMIF(DATI!B:B,Tabella24[[#This Row],[Cartella2]],DATI!M:M)*SUMIF(DATI!B:B,Tabella24[[#This Row],[Cartella2]],DATI!E:E),"")</f>
        <v/>
      </c>
      <c r="H694" s="14" t="str">
        <f>+IFERROR(+Tabella24[[#This Row],[IMPORTO VERSATO]]/SUMIF(DATI!$B:$B,Tabella24[[#This Row],[Cartella2]],DATI!$M:$M)*SUMIF(DATI!$B:$B,Tabella24[[#This Row],[Cartella2]],DATI!$F:$F),"")</f>
        <v/>
      </c>
      <c r="I694" s="19" t="str">
        <f>+IFERROR(+Tabella24[[#This Row],[IMPORTO VERSATO]]/SUMIF(DATI!$B:$B,Tabella24[[#This Row],[Cartella2]],DATI!$M:$M)*SUMIF(DATI!$B:$B,Tabella24[[#This Row],[Cartella2]],DATI!$G:$G),"")</f>
        <v/>
      </c>
      <c r="J694" s="19" t="str">
        <f>+IFERROR(+Tabella24[[#This Row],[IMPORTO VERSATO]]/SUMIF(DATI!$B:$B,Tabella24[[#This Row],[Cartella2]],DATI!$M:$M)*SUMIF(DATI!$B:$B,Tabella24[[#This Row],[Cartella2]],DATI!$H:$H),"")</f>
        <v/>
      </c>
      <c r="K694" s="19" t="str">
        <f>+IFERROR(+Tabella24[[#This Row],[IMPORTO VERSATO]]/SUMIF(DATI!$B:$B,Tabella24[[#This Row],[Cartella2]],DATI!$M:$M)*SUMIF(DATI!$B:$B,Tabella24[[#This Row],[Cartella2]],DATI!$I:$I),"")</f>
        <v/>
      </c>
      <c r="L694" s="19" t="str">
        <f>+IFERROR(+Tabella24[[#This Row],[IMPORTO VERSATO]]/SUMIF(DATI!$B:$B,Tabella24[[#This Row],[Cartella2]],DATI!$M:$M)*SUMIF(DATI!$B:$B,Tabella24[[#This Row],[Cartella2]],DATI!$J:$J),"")</f>
        <v/>
      </c>
      <c r="M694" s="14" t="str">
        <f>+IFERROR(+Tabella24[[#This Row],[IMPORTO VERSATO]]/SUMIF(DATI!$B:$B,Tabella24[[#This Row],[Cartella2]],DATI!$M:$M)*SUMIF(DATI!$B:$B,Tabella24[[#This Row],[Cartella2]],DATI!$L:$L),"")</f>
        <v/>
      </c>
      <c r="N694" s="6" t="str">
        <f>+IF(COUNTIF($C$17:C694,Tabella24[[#This Row],[Cartella2]])=1,"X","")</f>
        <v/>
      </c>
      <c r="O694" s="14" t="str">
        <f>+IFERROR(+Tabella24[[#This Row],[IMPORTO VERSATO]]/SUMIF(DATI!$B:$B,Tabella24[[#This Row],[Cartella2]],DATI!$M:$M)*SUMIF(DATI!$B:$B,Tabella24[[#This Row],[Cartella2]],DATI!$K:$K),"")</f>
        <v/>
      </c>
    </row>
    <row r="695" spans="2:15" x14ac:dyDescent="0.45">
      <c r="B695" s="27"/>
      <c r="C695" s="140" t="e">
        <f>+IF(Tabella24[[#This Row],[INS CARTELLA]]="",C694,+VLOOKUP(Tabella24[[#This Row],[INS CARTELLA]],Tabella1[[NUMERO CARTELLA]:[IMPOSTE]],1,0))</f>
        <v>#N/A</v>
      </c>
      <c r="D695" s="1"/>
      <c r="E695" s="15"/>
      <c r="F695" s="16"/>
      <c r="G695" s="14" t="str">
        <f>+IFERROR(+Tabella24[[#This Row],[IMPORTO VERSATO]]/SUMIF(DATI!B:B,Tabella24[[#This Row],[Cartella2]],DATI!M:M)*SUMIF(DATI!B:B,Tabella24[[#This Row],[Cartella2]],DATI!E:E),"")</f>
        <v/>
      </c>
      <c r="H695" s="14" t="str">
        <f>+IFERROR(+Tabella24[[#This Row],[IMPORTO VERSATO]]/SUMIF(DATI!$B:$B,Tabella24[[#This Row],[Cartella2]],DATI!$M:$M)*SUMIF(DATI!$B:$B,Tabella24[[#This Row],[Cartella2]],DATI!$F:$F),"")</f>
        <v/>
      </c>
      <c r="I695" s="19" t="str">
        <f>+IFERROR(+Tabella24[[#This Row],[IMPORTO VERSATO]]/SUMIF(DATI!$B:$B,Tabella24[[#This Row],[Cartella2]],DATI!$M:$M)*SUMIF(DATI!$B:$B,Tabella24[[#This Row],[Cartella2]],DATI!$G:$G),"")</f>
        <v/>
      </c>
      <c r="J695" s="19" t="str">
        <f>+IFERROR(+Tabella24[[#This Row],[IMPORTO VERSATO]]/SUMIF(DATI!$B:$B,Tabella24[[#This Row],[Cartella2]],DATI!$M:$M)*SUMIF(DATI!$B:$B,Tabella24[[#This Row],[Cartella2]],DATI!$H:$H),"")</f>
        <v/>
      </c>
      <c r="K695" s="19" t="str">
        <f>+IFERROR(+Tabella24[[#This Row],[IMPORTO VERSATO]]/SUMIF(DATI!$B:$B,Tabella24[[#This Row],[Cartella2]],DATI!$M:$M)*SUMIF(DATI!$B:$B,Tabella24[[#This Row],[Cartella2]],DATI!$I:$I),"")</f>
        <v/>
      </c>
      <c r="L695" s="19" t="str">
        <f>+IFERROR(+Tabella24[[#This Row],[IMPORTO VERSATO]]/SUMIF(DATI!$B:$B,Tabella24[[#This Row],[Cartella2]],DATI!$M:$M)*SUMIF(DATI!$B:$B,Tabella24[[#This Row],[Cartella2]],DATI!$J:$J),"")</f>
        <v/>
      </c>
      <c r="M695" s="14" t="str">
        <f>+IFERROR(+Tabella24[[#This Row],[IMPORTO VERSATO]]/SUMIF(DATI!$B:$B,Tabella24[[#This Row],[Cartella2]],DATI!$M:$M)*SUMIF(DATI!$B:$B,Tabella24[[#This Row],[Cartella2]],DATI!$L:$L),"")</f>
        <v/>
      </c>
      <c r="N695" s="6" t="str">
        <f>+IF(COUNTIF($C$17:C695,Tabella24[[#This Row],[Cartella2]])=1,"X","")</f>
        <v/>
      </c>
      <c r="O695" s="14" t="str">
        <f>+IFERROR(+Tabella24[[#This Row],[IMPORTO VERSATO]]/SUMIF(DATI!$B:$B,Tabella24[[#This Row],[Cartella2]],DATI!$M:$M)*SUMIF(DATI!$B:$B,Tabella24[[#This Row],[Cartella2]],DATI!$K:$K),"")</f>
        <v/>
      </c>
    </row>
    <row r="696" spans="2:15" x14ac:dyDescent="0.45">
      <c r="B696" s="27"/>
      <c r="C696" s="140" t="e">
        <f>+IF(Tabella24[[#This Row],[INS CARTELLA]]="",C695,+VLOOKUP(Tabella24[[#This Row],[INS CARTELLA]],Tabella1[[NUMERO CARTELLA]:[IMPOSTE]],1,0))</f>
        <v>#N/A</v>
      </c>
      <c r="D696" s="1"/>
      <c r="E696" s="15"/>
      <c r="F696" s="16"/>
      <c r="G696" s="14" t="str">
        <f>+IFERROR(+Tabella24[[#This Row],[IMPORTO VERSATO]]/SUMIF(DATI!B:B,Tabella24[[#This Row],[Cartella2]],DATI!M:M)*SUMIF(DATI!B:B,Tabella24[[#This Row],[Cartella2]],DATI!E:E),"")</f>
        <v/>
      </c>
      <c r="H696" s="14" t="str">
        <f>+IFERROR(+Tabella24[[#This Row],[IMPORTO VERSATO]]/SUMIF(DATI!$B:$B,Tabella24[[#This Row],[Cartella2]],DATI!$M:$M)*SUMIF(DATI!$B:$B,Tabella24[[#This Row],[Cartella2]],DATI!$F:$F),"")</f>
        <v/>
      </c>
      <c r="I696" s="19" t="str">
        <f>+IFERROR(+Tabella24[[#This Row],[IMPORTO VERSATO]]/SUMIF(DATI!$B:$B,Tabella24[[#This Row],[Cartella2]],DATI!$M:$M)*SUMIF(DATI!$B:$B,Tabella24[[#This Row],[Cartella2]],DATI!$G:$G),"")</f>
        <v/>
      </c>
      <c r="J696" s="19" t="str">
        <f>+IFERROR(+Tabella24[[#This Row],[IMPORTO VERSATO]]/SUMIF(DATI!$B:$B,Tabella24[[#This Row],[Cartella2]],DATI!$M:$M)*SUMIF(DATI!$B:$B,Tabella24[[#This Row],[Cartella2]],DATI!$H:$H),"")</f>
        <v/>
      </c>
      <c r="K696" s="19" t="str">
        <f>+IFERROR(+Tabella24[[#This Row],[IMPORTO VERSATO]]/SUMIF(DATI!$B:$B,Tabella24[[#This Row],[Cartella2]],DATI!$M:$M)*SUMIF(DATI!$B:$B,Tabella24[[#This Row],[Cartella2]],DATI!$I:$I),"")</f>
        <v/>
      </c>
      <c r="L696" s="19" t="str">
        <f>+IFERROR(+Tabella24[[#This Row],[IMPORTO VERSATO]]/SUMIF(DATI!$B:$B,Tabella24[[#This Row],[Cartella2]],DATI!$M:$M)*SUMIF(DATI!$B:$B,Tabella24[[#This Row],[Cartella2]],DATI!$J:$J),"")</f>
        <v/>
      </c>
      <c r="M696" s="14" t="str">
        <f>+IFERROR(+Tabella24[[#This Row],[IMPORTO VERSATO]]/SUMIF(DATI!$B:$B,Tabella24[[#This Row],[Cartella2]],DATI!$M:$M)*SUMIF(DATI!$B:$B,Tabella24[[#This Row],[Cartella2]],DATI!$L:$L),"")</f>
        <v/>
      </c>
      <c r="N696" s="6" t="str">
        <f>+IF(COUNTIF($C$17:C696,Tabella24[[#This Row],[Cartella2]])=1,"X","")</f>
        <v/>
      </c>
      <c r="O696" s="14" t="str">
        <f>+IFERROR(+Tabella24[[#This Row],[IMPORTO VERSATO]]/SUMIF(DATI!$B:$B,Tabella24[[#This Row],[Cartella2]],DATI!$M:$M)*SUMIF(DATI!$B:$B,Tabella24[[#This Row],[Cartella2]],DATI!$K:$K),"")</f>
        <v/>
      </c>
    </row>
    <row r="697" spans="2:15" x14ac:dyDescent="0.45">
      <c r="B697" s="27"/>
      <c r="C697" s="140" t="e">
        <f>+IF(Tabella24[[#This Row],[INS CARTELLA]]="",C696,+VLOOKUP(Tabella24[[#This Row],[INS CARTELLA]],Tabella1[[NUMERO CARTELLA]:[IMPOSTE]],1,0))</f>
        <v>#N/A</v>
      </c>
      <c r="D697" s="1"/>
      <c r="E697" s="15"/>
      <c r="F697" s="16"/>
      <c r="G697" s="14" t="str">
        <f>+IFERROR(+Tabella24[[#This Row],[IMPORTO VERSATO]]/SUMIF(DATI!B:B,Tabella24[[#This Row],[Cartella2]],DATI!M:M)*SUMIF(DATI!B:B,Tabella24[[#This Row],[Cartella2]],DATI!E:E),"")</f>
        <v/>
      </c>
      <c r="H697" s="14" t="str">
        <f>+IFERROR(+Tabella24[[#This Row],[IMPORTO VERSATO]]/SUMIF(DATI!$B:$B,Tabella24[[#This Row],[Cartella2]],DATI!$M:$M)*SUMIF(DATI!$B:$B,Tabella24[[#This Row],[Cartella2]],DATI!$F:$F),"")</f>
        <v/>
      </c>
      <c r="I697" s="19" t="str">
        <f>+IFERROR(+Tabella24[[#This Row],[IMPORTO VERSATO]]/SUMIF(DATI!$B:$B,Tabella24[[#This Row],[Cartella2]],DATI!$M:$M)*SUMIF(DATI!$B:$B,Tabella24[[#This Row],[Cartella2]],DATI!$G:$G),"")</f>
        <v/>
      </c>
      <c r="J697" s="19" t="str">
        <f>+IFERROR(+Tabella24[[#This Row],[IMPORTO VERSATO]]/SUMIF(DATI!$B:$B,Tabella24[[#This Row],[Cartella2]],DATI!$M:$M)*SUMIF(DATI!$B:$B,Tabella24[[#This Row],[Cartella2]],DATI!$H:$H),"")</f>
        <v/>
      </c>
      <c r="K697" s="19" t="str">
        <f>+IFERROR(+Tabella24[[#This Row],[IMPORTO VERSATO]]/SUMIF(DATI!$B:$B,Tabella24[[#This Row],[Cartella2]],DATI!$M:$M)*SUMIF(DATI!$B:$B,Tabella24[[#This Row],[Cartella2]],DATI!$I:$I),"")</f>
        <v/>
      </c>
      <c r="L697" s="19" t="str">
        <f>+IFERROR(+Tabella24[[#This Row],[IMPORTO VERSATO]]/SUMIF(DATI!$B:$B,Tabella24[[#This Row],[Cartella2]],DATI!$M:$M)*SUMIF(DATI!$B:$B,Tabella24[[#This Row],[Cartella2]],DATI!$J:$J),"")</f>
        <v/>
      </c>
      <c r="M697" s="14" t="str">
        <f>+IFERROR(+Tabella24[[#This Row],[IMPORTO VERSATO]]/SUMIF(DATI!$B:$B,Tabella24[[#This Row],[Cartella2]],DATI!$M:$M)*SUMIF(DATI!$B:$B,Tabella24[[#This Row],[Cartella2]],DATI!$L:$L),"")</f>
        <v/>
      </c>
      <c r="N697" s="6" t="str">
        <f>+IF(COUNTIF($C$17:C697,Tabella24[[#This Row],[Cartella2]])=1,"X","")</f>
        <v/>
      </c>
      <c r="O697" s="14" t="str">
        <f>+IFERROR(+Tabella24[[#This Row],[IMPORTO VERSATO]]/SUMIF(DATI!$B:$B,Tabella24[[#This Row],[Cartella2]],DATI!$M:$M)*SUMIF(DATI!$B:$B,Tabella24[[#This Row],[Cartella2]],DATI!$K:$K),"")</f>
        <v/>
      </c>
    </row>
    <row r="698" spans="2:15" x14ac:dyDescent="0.45">
      <c r="B698" s="27"/>
      <c r="C698" s="140" t="e">
        <f>+IF(Tabella24[[#This Row],[INS CARTELLA]]="",C697,+VLOOKUP(Tabella24[[#This Row],[INS CARTELLA]],Tabella1[[NUMERO CARTELLA]:[IMPOSTE]],1,0))</f>
        <v>#N/A</v>
      </c>
      <c r="D698" s="1"/>
      <c r="E698" s="15"/>
      <c r="F698" s="16"/>
      <c r="G698" s="14" t="str">
        <f>+IFERROR(+Tabella24[[#This Row],[IMPORTO VERSATO]]/SUMIF(DATI!B:B,Tabella24[[#This Row],[Cartella2]],DATI!M:M)*SUMIF(DATI!B:B,Tabella24[[#This Row],[Cartella2]],DATI!E:E),"")</f>
        <v/>
      </c>
      <c r="H698" s="14" t="str">
        <f>+IFERROR(+Tabella24[[#This Row],[IMPORTO VERSATO]]/SUMIF(DATI!$B:$B,Tabella24[[#This Row],[Cartella2]],DATI!$M:$M)*SUMIF(DATI!$B:$B,Tabella24[[#This Row],[Cartella2]],DATI!$F:$F),"")</f>
        <v/>
      </c>
      <c r="I698" s="19" t="str">
        <f>+IFERROR(+Tabella24[[#This Row],[IMPORTO VERSATO]]/SUMIF(DATI!$B:$B,Tabella24[[#This Row],[Cartella2]],DATI!$M:$M)*SUMIF(DATI!$B:$B,Tabella24[[#This Row],[Cartella2]],DATI!$G:$G),"")</f>
        <v/>
      </c>
      <c r="J698" s="19" t="str">
        <f>+IFERROR(+Tabella24[[#This Row],[IMPORTO VERSATO]]/SUMIF(DATI!$B:$B,Tabella24[[#This Row],[Cartella2]],DATI!$M:$M)*SUMIF(DATI!$B:$B,Tabella24[[#This Row],[Cartella2]],DATI!$H:$H),"")</f>
        <v/>
      </c>
      <c r="K698" s="19" t="str">
        <f>+IFERROR(+Tabella24[[#This Row],[IMPORTO VERSATO]]/SUMIF(DATI!$B:$B,Tabella24[[#This Row],[Cartella2]],DATI!$M:$M)*SUMIF(DATI!$B:$B,Tabella24[[#This Row],[Cartella2]],DATI!$I:$I),"")</f>
        <v/>
      </c>
      <c r="L698" s="19" t="str">
        <f>+IFERROR(+Tabella24[[#This Row],[IMPORTO VERSATO]]/SUMIF(DATI!$B:$B,Tabella24[[#This Row],[Cartella2]],DATI!$M:$M)*SUMIF(DATI!$B:$B,Tabella24[[#This Row],[Cartella2]],DATI!$J:$J),"")</f>
        <v/>
      </c>
      <c r="M698" s="14" t="str">
        <f>+IFERROR(+Tabella24[[#This Row],[IMPORTO VERSATO]]/SUMIF(DATI!$B:$B,Tabella24[[#This Row],[Cartella2]],DATI!$M:$M)*SUMIF(DATI!$B:$B,Tabella24[[#This Row],[Cartella2]],DATI!$L:$L),"")</f>
        <v/>
      </c>
      <c r="N698" s="6" t="str">
        <f>+IF(COUNTIF($C$17:C698,Tabella24[[#This Row],[Cartella2]])=1,"X","")</f>
        <v/>
      </c>
      <c r="O698" s="14" t="str">
        <f>+IFERROR(+Tabella24[[#This Row],[IMPORTO VERSATO]]/SUMIF(DATI!$B:$B,Tabella24[[#This Row],[Cartella2]],DATI!$M:$M)*SUMIF(DATI!$B:$B,Tabella24[[#This Row],[Cartella2]],DATI!$K:$K),"")</f>
        <v/>
      </c>
    </row>
    <row r="699" spans="2:15" x14ac:dyDescent="0.45">
      <c r="B699" s="27"/>
      <c r="C699" s="140" t="e">
        <f>+IF(Tabella24[[#This Row],[INS CARTELLA]]="",C698,+VLOOKUP(Tabella24[[#This Row],[INS CARTELLA]],Tabella1[[NUMERO CARTELLA]:[IMPOSTE]],1,0))</f>
        <v>#N/A</v>
      </c>
      <c r="D699" s="1"/>
      <c r="E699" s="15"/>
      <c r="F699" s="16"/>
      <c r="G699" s="14" t="str">
        <f>+IFERROR(+Tabella24[[#This Row],[IMPORTO VERSATO]]/SUMIF(DATI!B:B,Tabella24[[#This Row],[Cartella2]],DATI!M:M)*SUMIF(DATI!B:B,Tabella24[[#This Row],[Cartella2]],DATI!E:E),"")</f>
        <v/>
      </c>
      <c r="H699" s="14" t="str">
        <f>+IFERROR(+Tabella24[[#This Row],[IMPORTO VERSATO]]/SUMIF(DATI!$B:$B,Tabella24[[#This Row],[Cartella2]],DATI!$M:$M)*SUMIF(DATI!$B:$B,Tabella24[[#This Row],[Cartella2]],DATI!$F:$F),"")</f>
        <v/>
      </c>
      <c r="I699" s="19" t="str">
        <f>+IFERROR(+Tabella24[[#This Row],[IMPORTO VERSATO]]/SUMIF(DATI!$B:$B,Tabella24[[#This Row],[Cartella2]],DATI!$M:$M)*SUMIF(DATI!$B:$B,Tabella24[[#This Row],[Cartella2]],DATI!$G:$G),"")</f>
        <v/>
      </c>
      <c r="J699" s="19" t="str">
        <f>+IFERROR(+Tabella24[[#This Row],[IMPORTO VERSATO]]/SUMIF(DATI!$B:$B,Tabella24[[#This Row],[Cartella2]],DATI!$M:$M)*SUMIF(DATI!$B:$B,Tabella24[[#This Row],[Cartella2]],DATI!$H:$H),"")</f>
        <v/>
      </c>
      <c r="K699" s="19" t="str">
        <f>+IFERROR(+Tabella24[[#This Row],[IMPORTO VERSATO]]/SUMIF(DATI!$B:$B,Tabella24[[#This Row],[Cartella2]],DATI!$M:$M)*SUMIF(DATI!$B:$B,Tabella24[[#This Row],[Cartella2]],DATI!$I:$I),"")</f>
        <v/>
      </c>
      <c r="L699" s="19" t="str">
        <f>+IFERROR(+Tabella24[[#This Row],[IMPORTO VERSATO]]/SUMIF(DATI!$B:$B,Tabella24[[#This Row],[Cartella2]],DATI!$M:$M)*SUMIF(DATI!$B:$B,Tabella24[[#This Row],[Cartella2]],DATI!$J:$J),"")</f>
        <v/>
      </c>
      <c r="M699" s="14" t="str">
        <f>+IFERROR(+Tabella24[[#This Row],[IMPORTO VERSATO]]/SUMIF(DATI!$B:$B,Tabella24[[#This Row],[Cartella2]],DATI!$M:$M)*SUMIF(DATI!$B:$B,Tabella24[[#This Row],[Cartella2]],DATI!$L:$L),"")</f>
        <v/>
      </c>
      <c r="N699" s="6" t="str">
        <f>+IF(COUNTIF($C$17:C699,Tabella24[[#This Row],[Cartella2]])=1,"X","")</f>
        <v/>
      </c>
      <c r="O699" s="14" t="str">
        <f>+IFERROR(+Tabella24[[#This Row],[IMPORTO VERSATO]]/SUMIF(DATI!$B:$B,Tabella24[[#This Row],[Cartella2]],DATI!$M:$M)*SUMIF(DATI!$B:$B,Tabella24[[#This Row],[Cartella2]],DATI!$K:$K),"")</f>
        <v/>
      </c>
    </row>
    <row r="700" spans="2:15" x14ac:dyDescent="0.45">
      <c r="B700" s="27"/>
      <c r="C700" s="140" t="e">
        <f>+IF(Tabella24[[#This Row],[INS CARTELLA]]="",C699,+VLOOKUP(Tabella24[[#This Row],[INS CARTELLA]],Tabella1[[NUMERO CARTELLA]:[IMPOSTE]],1,0))</f>
        <v>#N/A</v>
      </c>
      <c r="D700" s="1"/>
      <c r="E700" s="15"/>
      <c r="F700" s="16"/>
      <c r="G700" s="14" t="str">
        <f>+IFERROR(+Tabella24[[#This Row],[IMPORTO VERSATO]]/SUMIF(DATI!B:B,Tabella24[[#This Row],[Cartella2]],DATI!M:M)*SUMIF(DATI!B:B,Tabella24[[#This Row],[Cartella2]],DATI!E:E),"")</f>
        <v/>
      </c>
      <c r="H700" s="14" t="str">
        <f>+IFERROR(+Tabella24[[#This Row],[IMPORTO VERSATO]]/SUMIF(DATI!$B:$B,Tabella24[[#This Row],[Cartella2]],DATI!$M:$M)*SUMIF(DATI!$B:$B,Tabella24[[#This Row],[Cartella2]],DATI!$F:$F),"")</f>
        <v/>
      </c>
      <c r="I700" s="19" t="str">
        <f>+IFERROR(+Tabella24[[#This Row],[IMPORTO VERSATO]]/SUMIF(DATI!$B:$B,Tabella24[[#This Row],[Cartella2]],DATI!$M:$M)*SUMIF(DATI!$B:$B,Tabella24[[#This Row],[Cartella2]],DATI!$G:$G),"")</f>
        <v/>
      </c>
      <c r="J700" s="19" t="str">
        <f>+IFERROR(+Tabella24[[#This Row],[IMPORTO VERSATO]]/SUMIF(DATI!$B:$B,Tabella24[[#This Row],[Cartella2]],DATI!$M:$M)*SUMIF(DATI!$B:$B,Tabella24[[#This Row],[Cartella2]],DATI!$H:$H),"")</f>
        <v/>
      </c>
      <c r="K700" s="19" t="str">
        <f>+IFERROR(+Tabella24[[#This Row],[IMPORTO VERSATO]]/SUMIF(DATI!$B:$B,Tabella24[[#This Row],[Cartella2]],DATI!$M:$M)*SUMIF(DATI!$B:$B,Tabella24[[#This Row],[Cartella2]],DATI!$I:$I),"")</f>
        <v/>
      </c>
      <c r="L700" s="19" t="str">
        <f>+IFERROR(+Tabella24[[#This Row],[IMPORTO VERSATO]]/SUMIF(DATI!$B:$B,Tabella24[[#This Row],[Cartella2]],DATI!$M:$M)*SUMIF(DATI!$B:$B,Tabella24[[#This Row],[Cartella2]],DATI!$J:$J),"")</f>
        <v/>
      </c>
      <c r="M700" s="14" t="str">
        <f>+IFERROR(+Tabella24[[#This Row],[IMPORTO VERSATO]]/SUMIF(DATI!$B:$B,Tabella24[[#This Row],[Cartella2]],DATI!$M:$M)*SUMIF(DATI!$B:$B,Tabella24[[#This Row],[Cartella2]],DATI!$L:$L),"")</f>
        <v/>
      </c>
      <c r="N700" s="6" t="str">
        <f>+IF(COUNTIF($C$17:C700,Tabella24[[#This Row],[Cartella2]])=1,"X","")</f>
        <v/>
      </c>
      <c r="O700" s="14" t="str">
        <f>+IFERROR(+Tabella24[[#This Row],[IMPORTO VERSATO]]/SUMIF(DATI!$B:$B,Tabella24[[#This Row],[Cartella2]],DATI!$M:$M)*SUMIF(DATI!$B:$B,Tabella24[[#This Row],[Cartella2]],DATI!$K:$K),"")</f>
        <v/>
      </c>
    </row>
    <row r="701" spans="2:15" x14ac:dyDescent="0.45">
      <c r="B701" s="27"/>
      <c r="C701" s="140" t="e">
        <f>+IF(Tabella24[[#This Row],[INS CARTELLA]]="",C700,+VLOOKUP(Tabella24[[#This Row],[INS CARTELLA]],Tabella1[[NUMERO CARTELLA]:[IMPOSTE]],1,0))</f>
        <v>#N/A</v>
      </c>
      <c r="D701" s="1"/>
      <c r="E701" s="15"/>
      <c r="F701" s="16"/>
      <c r="G701" s="14" t="str">
        <f>+IFERROR(+Tabella24[[#This Row],[IMPORTO VERSATO]]/SUMIF(DATI!B:B,Tabella24[[#This Row],[Cartella2]],DATI!M:M)*SUMIF(DATI!B:B,Tabella24[[#This Row],[Cartella2]],DATI!E:E),"")</f>
        <v/>
      </c>
      <c r="H701" s="14" t="str">
        <f>+IFERROR(+Tabella24[[#This Row],[IMPORTO VERSATO]]/SUMIF(DATI!$B:$B,Tabella24[[#This Row],[Cartella2]],DATI!$M:$M)*SUMIF(DATI!$B:$B,Tabella24[[#This Row],[Cartella2]],DATI!$F:$F),"")</f>
        <v/>
      </c>
      <c r="I701" s="19" t="str">
        <f>+IFERROR(+Tabella24[[#This Row],[IMPORTO VERSATO]]/SUMIF(DATI!$B:$B,Tabella24[[#This Row],[Cartella2]],DATI!$M:$M)*SUMIF(DATI!$B:$B,Tabella24[[#This Row],[Cartella2]],DATI!$G:$G),"")</f>
        <v/>
      </c>
      <c r="J701" s="19" t="str">
        <f>+IFERROR(+Tabella24[[#This Row],[IMPORTO VERSATO]]/SUMIF(DATI!$B:$B,Tabella24[[#This Row],[Cartella2]],DATI!$M:$M)*SUMIF(DATI!$B:$B,Tabella24[[#This Row],[Cartella2]],DATI!$H:$H),"")</f>
        <v/>
      </c>
      <c r="K701" s="19" t="str">
        <f>+IFERROR(+Tabella24[[#This Row],[IMPORTO VERSATO]]/SUMIF(DATI!$B:$B,Tabella24[[#This Row],[Cartella2]],DATI!$M:$M)*SUMIF(DATI!$B:$B,Tabella24[[#This Row],[Cartella2]],DATI!$I:$I),"")</f>
        <v/>
      </c>
      <c r="L701" s="19" t="str">
        <f>+IFERROR(+Tabella24[[#This Row],[IMPORTO VERSATO]]/SUMIF(DATI!$B:$B,Tabella24[[#This Row],[Cartella2]],DATI!$M:$M)*SUMIF(DATI!$B:$B,Tabella24[[#This Row],[Cartella2]],DATI!$J:$J),"")</f>
        <v/>
      </c>
      <c r="M701" s="14" t="str">
        <f>+IFERROR(+Tabella24[[#This Row],[IMPORTO VERSATO]]/SUMIF(DATI!$B:$B,Tabella24[[#This Row],[Cartella2]],DATI!$M:$M)*SUMIF(DATI!$B:$B,Tabella24[[#This Row],[Cartella2]],DATI!$L:$L),"")</f>
        <v/>
      </c>
      <c r="N701" s="6" t="str">
        <f>+IF(COUNTIF($C$17:C701,Tabella24[[#This Row],[Cartella2]])=1,"X","")</f>
        <v/>
      </c>
      <c r="O701" s="14" t="str">
        <f>+IFERROR(+Tabella24[[#This Row],[IMPORTO VERSATO]]/SUMIF(DATI!$B:$B,Tabella24[[#This Row],[Cartella2]],DATI!$M:$M)*SUMIF(DATI!$B:$B,Tabella24[[#This Row],[Cartella2]],DATI!$K:$K),"")</f>
        <v/>
      </c>
    </row>
    <row r="702" spans="2:15" x14ac:dyDescent="0.45">
      <c r="B702" s="27"/>
      <c r="C702" s="140" t="e">
        <f>+IF(Tabella24[[#This Row],[INS CARTELLA]]="",C701,+VLOOKUP(Tabella24[[#This Row],[INS CARTELLA]],Tabella1[[NUMERO CARTELLA]:[IMPOSTE]],1,0))</f>
        <v>#N/A</v>
      </c>
      <c r="D702" s="1"/>
      <c r="E702" s="15"/>
      <c r="F702" s="16"/>
      <c r="G702" s="14" t="str">
        <f>+IFERROR(+Tabella24[[#This Row],[IMPORTO VERSATO]]/SUMIF(DATI!B:B,Tabella24[[#This Row],[Cartella2]],DATI!M:M)*SUMIF(DATI!B:B,Tabella24[[#This Row],[Cartella2]],DATI!E:E),"")</f>
        <v/>
      </c>
      <c r="H702" s="14" t="str">
        <f>+IFERROR(+Tabella24[[#This Row],[IMPORTO VERSATO]]/SUMIF(DATI!$B:$B,Tabella24[[#This Row],[Cartella2]],DATI!$M:$M)*SUMIF(DATI!$B:$B,Tabella24[[#This Row],[Cartella2]],DATI!$F:$F),"")</f>
        <v/>
      </c>
      <c r="I702" s="19" t="str">
        <f>+IFERROR(+Tabella24[[#This Row],[IMPORTO VERSATO]]/SUMIF(DATI!$B:$B,Tabella24[[#This Row],[Cartella2]],DATI!$M:$M)*SUMIF(DATI!$B:$B,Tabella24[[#This Row],[Cartella2]],DATI!$G:$G),"")</f>
        <v/>
      </c>
      <c r="J702" s="19" t="str">
        <f>+IFERROR(+Tabella24[[#This Row],[IMPORTO VERSATO]]/SUMIF(DATI!$B:$B,Tabella24[[#This Row],[Cartella2]],DATI!$M:$M)*SUMIF(DATI!$B:$B,Tabella24[[#This Row],[Cartella2]],DATI!$H:$H),"")</f>
        <v/>
      </c>
      <c r="K702" s="19" t="str">
        <f>+IFERROR(+Tabella24[[#This Row],[IMPORTO VERSATO]]/SUMIF(DATI!$B:$B,Tabella24[[#This Row],[Cartella2]],DATI!$M:$M)*SUMIF(DATI!$B:$B,Tabella24[[#This Row],[Cartella2]],DATI!$I:$I),"")</f>
        <v/>
      </c>
      <c r="L702" s="19" t="str">
        <f>+IFERROR(+Tabella24[[#This Row],[IMPORTO VERSATO]]/SUMIF(DATI!$B:$B,Tabella24[[#This Row],[Cartella2]],DATI!$M:$M)*SUMIF(DATI!$B:$B,Tabella24[[#This Row],[Cartella2]],DATI!$J:$J),"")</f>
        <v/>
      </c>
      <c r="M702" s="14" t="str">
        <f>+IFERROR(+Tabella24[[#This Row],[IMPORTO VERSATO]]/SUMIF(DATI!$B:$B,Tabella24[[#This Row],[Cartella2]],DATI!$M:$M)*SUMIF(DATI!$B:$B,Tabella24[[#This Row],[Cartella2]],DATI!$L:$L),"")</f>
        <v/>
      </c>
      <c r="N702" s="6" t="str">
        <f>+IF(COUNTIF($C$17:C702,Tabella24[[#This Row],[Cartella2]])=1,"X","")</f>
        <v/>
      </c>
      <c r="O702" s="14" t="str">
        <f>+IFERROR(+Tabella24[[#This Row],[IMPORTO VERSATO]]/SUMIF(DATI!$B:$B,Tabella24[[#This Row],[Cartella2]],DATI!$M:$M)*SUMIF(DATI!$B:$B,Tabella24[[#This Row],[Cartella2]],DATI!$K:$K),"")</f>
        <v/>
      </c>
    </row>
    <row r="703" spans="2:15" x14ac:dyDescent="0.45">
      <c r="B703" s="27"/>
      <c r="C703" s="140" t="e">
        <f>+IF(Tabella24[[#This Row],[INS CARTELLA]]="",C702,+VLOOKUP(Tabella24[[#This Row],[INS CARTELLA]],Tabella1[[NUMERO CARTELLA]:[IMPOSTE]],1,0))</f>
        <v>#N/A</v>
      </c>
      <c r="D703" s="1"/>
      <c r="E703" s="15"/>
      <c r="F703" s="16"/>
      <c r="G703" s="14" t="str">
        <f>+IFERROR(+Tabella24[[#This Row],[IMPORTO VERSATO]]/SUMIF(DATI!B:B,Tabella24[[#This Row],[Cartella2]],DATI!M:M)*SUMIF(DATI!B:B,Tabella24[[#This Row],[Cartella2]],DATI!E:E),"")</f>
        <v/>
      </c>
      <c r="H703" s="14" t="str">
        <f>+IFERROR(+Tabella24[[#This Row],[IMPORTO VERSATO]]/SUMIF(DATI!$B:$B,Tabella24[[#This Row],[Cartella2]],DATI!$M:$M)*SUMIF(DATI!$B:$B,Tabella24[[#This Row],[Cartella2]],DATI!$F:$F),"")</f>
        <v/>
      </c>
      <c r="I703" s="19" t="str">
        <f>+IFERROR(+Tabella24[[#This Row],[IMPORTO VERSATO]]/SUMIF(DATI!$B:$B,Tabella24[[#This Row],[Cartella2]],DATI!$M:$M)*SUMIF(DATI!$B:$B,Tabella24[[#This Row],[Cartella2]],DATI!$G:$G),"")</f>
        <v/>
      </c>
      <c r="J703" s="19" t="str">
        <f>+IFERROR(+Tabella24[[#This Row],[IMPORTO VERSATO]]/SUMIF(DATI!$B:$B,Tabella24[[#This Row],[Cartella2]],DATI!$M:$M)*SUMIF(DATI!$B:$B,Tabella24[[#This Row],[Cartella2]],DATI!$H:$H),"")</f>
        <v/>
      </c>
      <c r="K703" s="19" t="str">
        <f>+IFERROR(+Tabella24[[#This Row],[IMPORTO VERSATO]]/SUMIF(DATI!$B:$B,Tabella24[[#This Row],[Cartella2]],DATI!$M:$M)*SUMIF(DATI!$B:$B,Tabella24[[#This Row],[Cartella2]],DATI!$I:$I),"")</f>
        <v/>
      </c>
      <c r="L703" s="19" t="str">
        <f>+IFERROR(+Tabella24[[#This Row],[IMPORTO VERSATO]]/SUMIF(DATI!$B:$B,Tabella24[[#This Row],[Cartella2]],DATI!$M:$M)*SUMIF(DATI!$B:$B,Tabella24[[#This Row],[Cartella2]],DATI!$J:$J),"")</f>
        <v/>
      </c>
      <c r="M703" s="14" t="str">
        <f>+IFERROR(+Tabella24[[#This Row],[IMPORTO VERSATO]]/SUMIF(DATI!$B:$B,Tabella24[[#This Row],[Cartella2]],DATI!$M:$M)*SUMIF(DATI!$B:$B,Tabella24[[#This Row],[Cartella2]],DATI!$L:$L),"")</f>
        <v/>
      </c>
      <c r="N703" s="6" t="str">
        <f>+IF(COUNTIF($C$17:C703,Tabella24[[#This Row],[Cartella2]])=1,"X","")</f>
        <v/>
      </c>
      <c r="O703" s="14" t="str">
        <f>+IFERROR(+Tabella24[[#This Row],[IMPORTO VERSATO]]/SUMIF(DATI!$B:$B,Tabella24[[#This Row],[Cartella2]],DATI!$M:$M)*SUMIF(DATI!$B:$B,Tabella24[[#This Row],[Cartella2]],DATI!$K:$K),"")</f>
        <v/>
      </c>
    </row>
    <row r="704" spans="2:15" x14ac:dyDescent="0.45">
      <c r="B704" s="27"/>
      <c r="C704" s="140" t="e">
        <f>+IF(Tabella24[[#This Row],[INS CARTELLA]]="",C703,+VLOOKUP(Tabella24[[#This Row],[INS CARTELLA]],Tabella1[[NUMERO CARTELLA]:[IMPOSTE]],1,0))</f>
        <v>#N/A</v>
      </c>
      <c r="D704" s="1"/>
      <c r="E704" s="15"/>
      <c r="F704" s="16"/>
      <c r="G704" s="14" t="str">
        <f>+IFERROR(+Tabella24[[#This Row],[IMPORTO VERSATO]]/SUMIF(DATI!B:B,Tabella24[[#This Row],[Cartella2]],DATI!M:M)*SUMIF(DATI!B:B,Tabella24[[#This Row],[Cartella2]],DATI!E:E),"")</f>
        <v/>
      </c>
      <c r="H704" s="14" t="str">
        <f>+IFERROR(+Tabella24[[#This Row],[IMPORTO VERSATO]]/SUMIF(DATI!$B:$B,Tabella24[[#This Row],[Cartella2]],DATI!$M:$M)*SUMIF(DATI!$B:$B,Tabella24[[#This Row],[Cartella2]],DATI!$F:$F),"")</f>
        <v/>
      </c>
      <c r="I704" s="19" t="str">
        <f>+IFERROR(+Tabella24[[#This Row],[IMPORTO VERSATO]]/SUMIF(DATI!$B:$B,Tabella24[[#This Row],[Cartella2]],DATI!$M:$M)*SUMIF(DATI!$B:$B,Tabella24[[#This Row],[Cartella2]],DATI!$G:$G),"")</f>
        <v/>
      </c>
      <c r="J704" s="19" t="str">
        <f>+IFERROR(+Tabella24[[#This Row],[IMPORTO VERSATO]]/SUMIF(DATI!$B:$B,Tabella24[[#This Row],[Cartella2]],DATI!$M:$M)*SUMIF(DATI!$B:$B,Tabella24[[#This Row],[Cartella2]],DATI!$H:$H),"")</f>
        <v/>
      </c>
      <c r="K704" s="19" t="str">
        <f>+IFERROR(+Tabella24[[#This Row],[IMPORTO VERSATO]]/SUMIF(DATI!$B:$B,Tabella24[[#This Row],[Cartella2]],DATI!$M:$M)*SUMIF(DATI!$B:$B,Tabella24[[#This Row],[Cartella2]],DATI!$I:$I),"")</f>
        <v/>
      </c>
      <c r="L704" s="19" t="str">
        <f>+IFERROR(+Tabella24[[#This Row],[IMPORTO VERSATO]]/SUMIF(DATI!$B:$B,Tabella24[[#This Row],[Cartella2]],DATI!$M:$M)*SUMIF(DATI!$B:$B,Tabella24[[#This Row],[Cartella2]],DATI!$J:$J),"")</f>
        <v/>
      </c>
      <c r="M704" s="14" t="str">
        <f>+IFERROR(+Tabella24[[#This Row],[IMPORTO VERSATO]]/SUMIF(DATI!$B:$B,Tabella24[[#This Row],[Cartella2]],DATI!$M:$M)*SUMIF(DATI!$B:$B,Tabella24[[#This Row],[Cartella2]],DATI!$L:$L),"")</f>
        <v/>
      </c>
      <c r="N704" s="6" t="str">
        <f>+IF(COUNTIF($C$17:C704,Tabella24[[#This Row],[Cartella2]])=1,"X","")</f>
        <v/>
      </c>
      <c r="O704" s="14" t="str">
        <f>+IFERROR(+Tabella24[[#This Row],[IMPORTO VERSATO]]/SUMIF(DATI!$B:$B,Tabella24[[#This Row],[Cartella2]],DATI!$M:$M)*SUMIF(DATI!$B:$B,Tabella24[[#This Row],[Cartella2]],DATI!$K:$K),"")</f>
        <v/>
      </c>
    </row>
    <row r="705" spans="2:15" x14ac:dyDescent="0.45">
      <c r="B705" s="27"/>
      <c r="C705" s="140" t="e">
        <f>+IF(Tabella24[[#This Row],[INS CARTELLA]]="",C704,+VLOOKUP(Tabella24[[#This Row],[INS CARTELLA]],Tabella1[[NUMERO CARTELLA]:[IMPOSTE]],1,0))</f>
        <v>#N/A</v>
      </c>
      <c r="D705" s="1"/>
      <c r="E705" s="15"/>
      <c r="F705" s="16"/>
      <c r="G705" s="14" t="str">
        <f>+IFERROR(+Tabella24[[#This Row],[IMPORTO VERSATO]]/SUMIF(DATI!B:B,Tabella24[[#This Row],[Cartella2]],DATI!M:M)*SUMIF(DATI!B:B,Tabella24[[#This Row],[Cartella2]],DATI!E:E),"")</f>
        <v/>
      </c>
      <c r="H705" s="14" t="str">
        <f>+IFERROR(+Tabella24[[#This Row],[IMPORTO VERSATO]]/SUMIF(DATI!$B:$B,Tabella24[[#This Row],[Cartella2]],DATI!$M:$M)*SUMIF(DATI!$B:$B,Tabella24[[#This Row],[Cartella2]],DATI!$F:$F),"")</f>
        <v/>
      </c>
      <c r="I705" s="19" t="str">
        <f>+IFERROR(+Tabella24[[#This Row],[IMPORTO VERSATO]]/SUMIF(DATI!$B:$B,Tabella24[[#This Row],[Cartella2]],DATI!$M:$M)*SUMIF(DATI!$B:$B,Tabella24[[#This Row],[Cartella2]],DATI!$G:$G),"")</f>
        <v/>
      </c>
      <c r="J705" s="19" t="str">
        <f>+IFERROR(+Tabella24[[#This Row],[IMPORTO VERSATO]]/SUMIF(DATI!$B:$B,Tabella24[[#This Row],[Cartella2]],DATI!$M:$M)*SUMIF(DATI!$B:$B,Tabella24[[#This Row],[Cartella2]],DATI!$H:$H),"")</f>
        <v/>
      </c>
      <c r="K705" s="19" t="str">
        <f>+IFERROR(+Tabella24[[#This Row],[IMPORTO VERSATO]]/SUMIF(DATI!$B:$B,Tabella24[[#This Row],[Cartella2]],DATI!$M:$M)*SUMIF(DATI!$B:$B,Tabella24[[#This Row],[Cartella2]],DATI!$I:$I),"")</f>
        <v/>
      </c>
      <c r="L705" s="19" t="str">
        <f>+IFERROR(+Tabella24[[#This Row],[IMPORTO VERSATO]]/SUMIF(DATI!$B:$B,Tabella24[[#This Row],[Cartella2]],DATI!$M:$M)*SUMIF(DATI!$B:$B,Tabella24[[#This Row],[Cartella2]],DATI!$J:$J),"")</f>
        <v/>
      </c>
      <c r="M705" s="14" t="str">
        <f>+IFERROR(+Tabella24[[#This Row],[IMPORTO VERSATO]]/SUMIF(DATI!$B:$B,Tabella24[[#This Row],[Cartella2]],DATI!$M:$M)*SUMIF(DATI!$B:$B,Tabella24[[#This Row],[Cartella2]],DATI!$L:$L),"")</f>
        <v/>
      </c>
      <c r="N705" s="6" t="str">
        <f>+IF(COUNTIF($C$17:C705,Tabella24[[#This Row],[Cartella2]])=1,"X","")</f>
        <v/>
      </c>
      <c r="O705" s="14" t="str">
        <f>+IFERROR(+Tabella24[[#This Row],[IMPORTO VERSATO]]/SUMIF(DATI!$B:$B,Tabella24[[#This Row],[Cartella2]],DATI!$M:$M)*SUMIF(DATI!$B:$B,Tabella24[[#This Row],[Cartella2]],DATI!$K:$K),"")</f>
        <v/>
      </c>
    </row>
    <row r="706" spans="2:15" x14ac:dyDescent="0.45">
      <c r="B706" s="27"/>
      <c r="C706" s="140" t="e">
        <f>+IF(Tabella24[[#This Row],[INS CARTELLA]]="",C705,+VLOOKUP(Tabella24[[#This Row],[INS CARTELLA]],Tabella1[[NUMERO CARTELLA]:[IMPOSTE]],1,0))</f>
        <v>#N/A</v>
      </c>
      <c r="D706" s="1"/>
      <c r="E706" s="15"/>
      <c r="F706" s="16"/>
      <c r="G706" s="14" t="str">
        <f>+IFERROR(+Tabella24[[#This Row],[IMPORTO VERSATO]]/SUMIF(DATI!B:B,Tabella24[[#This Row],[Cartella2]],DATI!M:M)*SUMIF(DATI!B:B,Tabella24[[#This Row],[Cartella2]],DATI!E:E),"")</f>
        <v/>
      </c>
      <c r="H706" s="14" t="str">
        <f>+IFERROR(+Tabella24[[#This Row],[IMPORTO VERSATO]]/SUMIF(DATI!$B:$B,Tabella24[[#This Row],[Cartella2]],DATI!$M:$M)*SUMIF(DATI!$B:$B,Tabella24[[#This Row],[Cartella2]],DATI!$F:$F),"")</f>
        <v/>
      </c>
      <c r="I706" s="19" t="str">
        <f>+IFERROR(+Tabella24[[#This Row],[IMPORTO VERSATO]]/SUMIF(DATI!$B:$B,Tabella24[[#This Row],[Cartella2]],DATI!$M:$M)*SUMIF(DATI!$B:$B,Tabella24[[#This Row],[Cartella2]],DATI!$G:$G),"")</f>
        <v/>
      </c>
      <c r="J706" s="19" t="str">
        <f>+IFERROR(+Tabella24[[#This Row],[IMPORTO VERSATO]]/SUMIF(DATI!$B:$B,Tabella24[[#This Row],[Cartella2]],DATI!$M:$M)*SUMIF(DATI!$B:$B,Tabella24[[#This Row],[Cartella2]],DATI!$H:$H),"")</f>
        <v/>
      </c>
      <c r="K706" s="19" t="str">
        <f>+IFERROR(+Tabella24[[#This Row],[IMPORTO VERSATO]]/SUMIF(DATI!$B:$B,Tabella24[[#This Row],[Cartella2]],DATI!$M:$M)*SUMIF(DATI!$B:$B,Tabella24[[#This Row],[Cartella2]],DATI!$I:$I),"")</f>
        <v/>
      </c>
      <c r="L706" s="19" t="str">
        <f>+IFERROR(+Tabella24[[#This Row],[IMPORTO VERSATO]]/SUMIF(DATI!$B:$B,Tabella24[[#This Row],[Cartella2]],DATI!$M:$M)*SUMIF(DATI!$B:$B,Tabella24[[#This Row],[Cartella2]],DATI!$J:$J),"")</f>
        <v/>
      </c>
      <c r="M706" s="14" t="str">
        <f>+IFERROR(+Tabella24[[#This Row],[IMPORTO VERSATO]]/SUMIF(DATI!$B:$B,Tabella24[[#This Row],[Cartella2]],DATI!$M:$M)*SUMIF(DATI!$B:$B,Tabella24[[#This Row],[Cartella2]],DATI!$L:$L),"")</f>
        <v/>
      </c>
      <c r="N706" s="6" t="str">
        <f>+IF(COUNTIF($C$17:C706,Tabella24[[#This Row],[Cartella2]])=1,"X","")</f>
        <v/>
      </c>
      <c r="O706" s="14" t="str">
        <f>+IFERROR(+Tabella24[[#This Row],[IMPORTO VERSATO]]/SUMIF(DATI!$B:$B,Tabella24[[#This Row],[Cartella2]],DATI!$M:$M)*SUMIF(DATI!$B:$B,Tabella24[[#This Row],[Cartella2]],DATI!$K:$K),"")</f>
        <v/>
      </c>
    </row>
    <row r="707" spans="2:15" x14ac:dyDescent="0.45">
      <c r="B707" s="27"/>
      <c r="C707" s="140" t="e">
        <f>+IF(Tabella24[[#This Row],[INS CARTELLA]]="",C706,+VLOOKUP(Tabella24[[#This Row],[INS CARTELLA]],Tabella1[[NUMERO CARTELLA]:[IMPOSTE]],1,0))</f>
        <v>#N/A</v>
      </c>
      <c r="D707" s="1"/>
      <c r="E707" s="15"/>
      <c r="F707" s="16"/>
      <c r="G707" s="14" t="str">
        <f>+IFERROR(+Tabella24[[#This Row],[IMPORTO VERSATO]]/SUMIF(DATI!B:B,Tabella24[[#This Row],[Cartella2]],DATI!M:M)*SUMIF(DATI!B:B,Tabella24[[#This Row],[Cartella2]],DATI!E:E),"")</f>
        <v/>
      </c>
      <c r="H707" s="14" t="str">
        <f>+IFERROR(+Tabella24[[#This Row],[IMPORTO VERSATO]]/SUMIF(DATI!$B:$B,Tabella24[[#This Row],[Cartella2]],DATI!$M:$M)*SUMIF(DATI!$B:$B,Tabella24[[#This Row],[Cartella2]],DATI!$F:$F),"")</f>
        <v/>
      </c>
      <c r="I707" s="19" t="str">
        <f>+IFERROR(+Tabella24[[#This Row],[IMPORTO VERSATO]]/SUMIF(DATI!$B:$B,Tabella24[[#This Row],[Cartella2]],DATI!$M:$M)*SUMIF(DATI!$B:$B,Tabella24[[#This Row],[Cartella2]],DATI!$G:$G),"")</f>
        <v/>
      </c>
      <c r="J707" s="19" t="str">
        <f>+IFERROR(+Tabella24[[#This Row],[IMPORTO VERSATO]]/SUMIF(DATI!$B:$B,Tabella24[[#This Row],[Cartella2]],DATI!$M:$M)*SUMIF(DATI!$B:$B,Tabella24[[#This Row],[Cartella2]],DATI!$H:$H),"")</f>
        <v/>
      </c>
      <c r="K707" s="19" t="str">
        <f>+IFERROR(+Tabella24[[#This Row],[IMPORTO VERSATO]]/SUMIF(DATI!$B:$B,Tabella24[[#This Row],[Cartella2]],DATI!$M:$M)*SUMIF(DATI!$B:$B,Tabella24[[#This Row],[Cartella2]],DATI!$I:$I),"")</f>
        <v/>
      </c>
      <c r="L707" s="19" t="str">
        <f>+IFERROR(+Tabella24[[#This Row],[IMPORTO VERSATO]]/SUMIF(DATI!$B:$B,Tabella24[[#This Row],[Cartella2]],DATI!$M:$M)*SUMIF(DATI!$B:$B,Tabella24[[#This Row],[Cartella2]],DATI!$J:$J),"")</f>
        <v/>
      </c>
      <c r="M707" s="14" t="str">
        <f>+IFERROR(+Tabella24[[#This Row],[IMPORTO VERSATO]]/SUMIF(DATI!$B:$B,Tabella24[[#This Row],[Cartella2]],DATI!$M:$M)*SUMIF(DATI!$B:$B,Tabella24[[#This Row],[Cartella2]],DATI!$L:$L),"")</f>
        <v/>
      </c>
      <c r="N707" s="6" t="str">
        <f>+IF(COUNTIF($C$17:C707,Tabella24[[#This Row],[Cartella2]])=1,"X","")</f>
        <v/>
      </c>
      <c r="O707" s="14" t="str">
        <f>+IFERROR(+Tabella24[[#This Row],[IMPORTO VERSATO]]/SUMIF(DATI!$B:$B,Tabella24[[#This Row],[Cartella2]],DATI!$M:$M)*SUMIF(DATI!$B:$B,Tabella24[[#This Row],[Cartella2]],DATI!$K:$K),"")</f>
        <v/>
      </c>
    </row>
    <row r="708" spans="2:15" x14ac:dyDescent="0.45">
      <c r="B708" s="27"/>
      <c r="C708" s="140" t="e">
        <f>+IF(Tabella24[[#This Row],[INS CARTELLA]]="",C707,+VLOOKUP(Tabella24[[#This Row],[INS CARTELLA]],Tabella1[[NUMERO CARTELLA]:[IMPOSTE]],1,0))</f>
        <v>#N/A</v>
      </c>
      <c r="D708" s="1"/>
      <c r="E708" s="15"/>
      <c r="F708" s="16"/>
      <c r="G708" s="14" t="str">
        <f>+IFERROR(+Tabella24[[#This Row],[IMPORTO VERSATO]]/SUMIF(DATI!B:B,Tabella24[[#This Row],[Cartella2]],DATI!M:M)*SUMIF(DATI!B:B,Tabella24[[#This Row],[Cartella2]],DATI!E:E),"")</f>
        <v/>
      </c>
      <c r="H708" s="14" t="str">
        <f>+IFERROR(+Tabella24[[#This Row],[IMPORTO VERSATO]]/SUMIF(DATI!$B:$B,Tabella24[[#This Row],[Cartella2]],DATI!$M:$M)*SUMIF(DATI!$B:$B,Tabella24[[#This Row],[Cartella2]],DATI!$F:$F),"")</f>
        <v/>
      </c>
      <c r="I708" s="19" t="str">
        <f>+IFERROR(+Tabella24[[#This Row],[IMPORTO VERSATO]]/SUMIF(DATI!$B:$B,Tabella24[[#This Row],[Cartella2]],DATI!$M:$M)*SUMIF(DATI!$B:$B,Tabella24[[#This Row],[Cartella2]],DATI!$G:$G),"")</f>
        <v/>
      </c>
      <c r="J708" s="19" t="str">
        <f>+IFERROR(+Tabella24[[#This Row],[IMPORTO VERSATO]]/SUMIF(DATI!$B:$B,Tabella24[[#This Row],[Cartella2]],DATI!$M:$M)*SUMIF(DATI!$B:$B,Tabella24[[#This Row],[Cartella2]],DATI!$H:$H),"")</f>
        <v/>
      </c>
      <c r="K708" s="19" t="str">
        <f>+IFERROR(+Tabella24[[#This Row],[IMPORTO VERSATO]]/SUMIF(DATI!$B:$B,Tabella24[[#This Row],[Cartella2]],DATI!$M:$M)*SUMIF(DATI!$B:$B,Tabella24[[#This Row],[Cartella2]],DATI!$I:$I),"")</f>
        <v/>
      </c>
      <c r="L708" s="19" t="str">
        <f>+IFERROR(+Tabella24[[#This Row],[IMPORTO VERSATO]]/SUMIF(DATI!$B:$B,Tabella24[[#This Row],[Cartella2]],DATI!$M:$M)*SUMIF(DATI!$B:$B,Tabella24[[#This Row],[Cartella2]],DATI!$J:$J),"")</f>
        <v/>
      </c>
      <c r="M708" s="14" t="str">
        <f>+IFERROR(+Tabella24[[#This Row],[IMPORTO VERSATO]]/SUMIF(DATI!$B:$B,Tabella24[[#This Row],[Cartella2]],DATI!$M:$M)*SUMIF(DATI!$B:$B,Tabella24[[#This Row],[Cartella2]],DATI!$L:$L),"")</f>
        <v/>
      </c>
      <c r="N708" s="6" t="str">
        <f>+IF(COUNTIF($C$17:C708,Tabella24[[#This Row],[Cartella2]])=1,"X","")</f>
        <v/>
      </c>
      <c r="O708" s="14" t="str">
        <f>+IFERROR(+Tabella24[[#This Row],[IMPORTO VERSATO]]/SUMIF(DATI!$B:$B,Tabella24[[#This Row],[Cartella2]],DATI!$M:$M)*SUMIF(DATI!$B:$B,Tabella24[[#This Row],[Cartella2]],DATI!$K:$K),"")</f>
        <v/>
      </c>
    </row>
    <row r="709" spans="2:15" x14ac:dyDescent="0.45">
      <c r="B709" s="27"/>
      <c r="C709" s="140" t="e">
        <f>+IF(Tabella24[[#This Row],[INS CARTELLA]]="",C708,+VLOOKUP(Tabella24[[#This Row],[INS CARTELLA]],Tabella1[[NUMERO CARTELLA]:[IMPOSTE]],1,0))</f>
        <v>#N/A</v>
      </c>
      <c r="D709" s="1"/>
      <c r="E709" s="15"/>
      <c r="F709" s="16"/>
      <c r="G709" s="14" t="str">
        <f>+IFERROR(+Tabella24[[#This Row],[IMPORTO VERSATO]]/SUMIF(DATI!B:B,Tabella24[[#This Row],[Cartella2]],DATI!M:M)*SUMIF(DATI!B:B,Tabella24[[#This Row],[Cartella2]],DATI!E:E),"")</f>
        <v/>
      </c>
      <c r="H709" s="14" t="str">
        <f>+IFERROR(+Tabella24[[#This Row],[IMPORTO VERSATO]]/SUMIF(DATI!$B:$B,Tabella24[[#This Row],[Cartella2]],DATI!$M:$M)*SUMIF(DATI!$B:$B,Tabella24[[#This Row],[Cartella2]],DATI!$F:$F),"")</f>
        <v/>
      </c>
      <c r="I709" s="19" t="str">
        <f>+IFERROR(+Tabella24[[#This Row],[IMPORTO VERSATO]]/SUMIF(DATI!$B:$B,Tabella24[[#This Row],[Cartella2]],DATI!$M:$M)*SUMIF(DATI!$B:$B,Tabella24[[#This Row],[Cartella2]],DATI!$G:$G),"")</f>
        <v/>
      </c>
      <c r="J709" s="19" t="str">
        <f>+IFERROR(+Tabella24[[#This Row],[IMPORTO VERSATO]]/SUMIF(DATI!$B:$B,Tabella24[[#This Row],[Cartella2]],DATI!$M:$M)*SUMIF(DATI!$B:$B,Tabella24[[#This Row],[Cartella2]],DATI!$H:$H),"")</f>
        <v/>
      </c>
      <c r="K709" s="19" t="str">
        <f>+IFERROR(+Tabella24[[#This Row],[IMPORTO VERSATO]]/SUMIF(DATI!$B:$B,Tabella24[[#This Row],[Cartella2]],DATI!$M:$M)*SUMIF(DATI!$B:$B,Tabella24[[#This Row],[Cartella2]],DATI!$I:$I),"")</f>
        <v/>
      </c>
      <c r="L709" s="19" t="str">
        <f>+IFERROR(+Tabella24[[#This Row],[IMPORTO VERSATO]]/SUMIF(DATI!$B:$B,Tabella24[[#This Row],[Cartella2]],DATI!$M:$M)*SUMIF(DATI!$B:$B,Tabella24[[#This Row],[Cartella2]],DATI!$J:$J),"")</f>
        <v/>
      </c>
      <c r="M709" s="14" t="str">
        <f>+IFERROR(+Tabella24[[#This Row],[IMPORTO VERSATO]]/SUMIF(DATI!$B:$B,Tabella24[[#This Row],[Cartella2]],DATI!$M:$M)*SUMIF(DATI!$B:$B,Tabella24[[#This Row],[Cartella2]],DATI!$L:$L),"")</f>
        <v/>
      </c>
      <c r="N709" s="6" t="str">
        <f>+IF(COUNTIF($C$17:C709,Tabella24[[#This Row],[Cartella2]])=1,"X","")</f>
        <v/>
      </c>
      <c r="O709" s="14" t="str">
        <f>+IFERROR(+Tabella24[[#This Row],[IMPORTO VERSATO]]/SUMIF(DATI!$B:$B,Tabella24[[#This Row],[Cartella2]],DATI!$M:$M)*SUMIF(DATI!$B:$B,Tabella24[[#This Row],[Cartella2]],DATI!$K:$K),"")</f>
        <v/>
      </c>
    </row>
    <row r="710" spans="2:15" x14ac:dyDescent="0.45">
      <c r="B710" s="27"/>
      <c r="C710" s="140" t="e">
        <f>+IF(Tabella24[[#This Row],[INS CARTELLA]]="",C709,+VLOOKUP(Tabella24[[#This Row],[INS CARTELLA]],Tabella1[[NUMERO CARTELLA]:[IMPOSTE]],1,0))</f>
        <v>#N/A</v>
      </c>
      <c r="D710" s="1"/>
      <c r="E710" s="15"/>
      <c r="F710" s="16"/>
      <c r="G710" s="14" t="str">
        <f>+IFERROR(+Tabella24[[#This Row],[IMPORTO VERSATO]]/SUMIF(DATI!B:B,Tabella24[[#This Row],[Cartella2]],DATI!M:M)*SUMIF(DATI!B:B,Tabella24[[#This Row],[Cartella2]],DATI!E:E),"")</f>
        <v/>
      </c>
      <c r="H710" s="14" t="str">
        <f>+IFERROR(+Tabella24[[#This Row],[IMPORTO VERSATO]]/SUMIF(DATI!$B:$B,Tabella24[[#This Row],[Cartella2]],DATI!$M:$M)*SUMIF(DATI!$B:$B,Tabella24[[#This Row],[Cartella2]],DATI!$F:$F),"")</f>
        <v/>
      </c>
      <c r="I710" s="19" t="str">
        <f>+IFERROR(+Tabella24[[#This Row],[IMPORTO VERSATO]]/SUMIF(DATI!$B:$B,Tabella24[[#This Row],[Cartella2]],DATI!$M:$M)*SUMIF(DATI!$B:$B,Tabella24[[#This Row],[Cartella2]],DATI!$G:$G),"")</f>
        <v/>
      </c>
      <c r="J710" s="19" t="str">
        <f>+IFERROR(+Tabella24[[#This Row],[IMPORTO VERSATO]]/SUMIF(DATI!$B:$B,Tabella24[[#This Row],[Cartella2]],DATI!$M:$M)*SUMIF(DATI!$B:$B,Tabella24[[#This Row],[Cartella2]],DATI!$H:$H),"")</f>
        <v/>
      </c>
      <c r="K710" s="19" t="str">
        <f>+IFERROR(+Tabella24[[#This Row],[IMPORTO VERSATO]]/SUMIF(DATI!$B:$B,Tabella24[[#This Row],[Cartella2]],DATI!$M:$M)*SUMIF(DATI!$B:$B,Tabella24[[#This Row],[Cartella2]],DATI!$I:$I),"")</f>
        <v/>
      </c>
      <c r="L710" s="19" t="str">
        <f>+IFERROR(+Tabella24[[#This Row],[IMPORTO VERSATO]]/SUMIF(DATI!$B:$B,Tabella24[[#This Row],[Cartella2]],DATI!$M:$M)*SUMIF(DATI!$B:$B,Tabella24[[#This Row],[Cartella2]],DATI!$J:$J),"")</f>
        <v/>
      </c>
      <c r="M710" s="14" t="str">
        <f>+IFERROR(+Tabella24[[#This Row],[IMPORTO VERSATO]]/SUMIF(DATI!$B:$B,Tabella24[[#This Row],[Cartella2]],DATI!$M:$M)*SUMIF(DATI!$B:$B,Tabella24[[#This Row],[Cartella2]],DATI!$L:$L),"")</f>
        <v/>
      </c>
      <c r="N710" s="6" t="str">
        <f>+IF(COUNTIF($C$17:C710,Tabella24[[#This Row],[Cartella2]])=1,"X","")</f>
        <v/>
      </c>
      <c r="O710" s="14" t="str">
        <f>+IFERROR(+Tabella24[[#This Row],[IMPORTO VERSATO]]/SUMIF(DATI!$B:$B,Tabella24[[#This Row],[Cartella2]],DATI!$M:$M)*SUMIF(DATI!$B:$B,Tabella24[[#This Row],[Cartella2]],DATI!$K:$K),"")</f>
        <v/>
      </c>
    </row>
    <row r="711" spans="2:15" x14ac:dyDescent="0.45">
      <c r="B711" s="27"/>
      <c r="C711" s="140" t="e">
        <f>+IF(Tabella24[[#This Row],[INS CARTELLA]]="",C710,+VLOOKUP(Tabella24[[#This Row],[INS CARTELLA]],Tabella1[[NUMERO CARTELLA]:[IMPOSTE]],1,0))</f>
        <v>#N/A</v>
      </c>
      <c r="D711" s="1"/>
      <c r="E711" s="15"/>
      <c r="F711" s="16"/>
      <c r="G711" s="14" t="str">
        <f>+IFERROR(+Tabella24[[#This Row],[IMPORTO VERSATO]]/SUMIF(DATI!B:B,Tabella24[[#This Row],[Cartella2]],DATI!M:M)*SUMIF(DATI!B:B,Tabella24[[#This Row],[Cartella2]],DATI!E:E),"")</f>
        <v/>
      </c>
      <c r="H711" s="14" t="str">
        <f>+IFERROR(+Tabella24[[#This Row],[IMPORTO VERSATO]]/SUMIF(DATI!$B:$B,Tabella24[[#This Row],[Cartella2]],DATI!$M:$M)*SUMIF(DATI!$B:$B,Tabella24[[#This Row],[Cartella2]],DATI!$F:$F),"")</f>
        <v/>
      </c>
      <c r="I711" s="19" t="str">
        <f>+IFERROR(+Tabella24[[#This Row],[IMPORTO VERSATO]]/SUMIF(DATI!$B:$B,Tabella24[[#This Row],[Cartella2]],DATI!$M:$M)*SUMIF(DATI!$B:$B,Tabella24[[#This Row],[Cartella2]],DATI!$G:$G),"")</f>
        <v/>
      </c>
      <c r="J711" s="19" t="str">
        <f>+IFERROR(+Tabella24[[#This Row],[IMPORTO VERSATO]]/SUMIF(DATI!$B:$B,Tabella24[[#This Row],[Cartella2]],DATI!$M:$M)*SUMIF(DATI!$B:$B,Tabella24[[#This Row],[Cartella2]],DATI!$H:$H),"")</f>
        <v/>
      </c>
      <c r="K711" s="19" t="str">
        <f>+IFERROR(+Tabella24[[#This Row],[IMPORTO VERSATO]]/SUMIF(DATI!$B:$B,Tabella24[[#This Row],[Cartella2]],DATI!$M:$M)*SUMIF(DATI!$B:$B,Tabella24[[#This Row],[Cartella2]],DATI!$I:$I),"")</f>
        <v/>
      </c>
      <c r="L711" s="19" t="str">
        <f>+IFERROR(+Tabella24[[#This Row],[IMPORTO VERSATO]]/SUMIF(DATI!$B:$B,Tabella24[[#This Row],[Cartella2]],DATI!$M:$M)*SUMIF(DATI!$B:$B,Tabella24[[#This Row],[Cartella2]],DATI!$J:$J),"")</f>
        <v/>
      </c>
      <c r="M711" s="14" t="str">
        <f>+IFERROR(+Tabella24[[#This Row],[IMPORTO VERSATO]]/SUMIF(DATI!$B:$B,Tabella24[[#This Row],[Cartella2]],DATI!$M:$M)*SUMIF(DATI!$B:$B,Tabella24[[#This Row],[Cartella2]],DATI!$L:$L),"")</f>
        <v/>
      </c>
      <c r="N711" s="6" t="str">
        <f>+IF(COUNTIF($C$17:C711,Tabella24[[#This Row],[Cartella2]])=1,"X","")</f>
        <v/>
      </c>
      <c r="O711" s="14" t="str">
        <f>+IFERROR(+Tabella24[[#This Row],[IMPORTO VERSATO]]/SUMIF(DATI!$B:$B,Tabella24[[#This Row],[Cartella2]],DATI!$M:$M)*SUMIF(DATI!$B:$B,Tabella24[[#This Row],[Cartella2]],DATI!$K:$K),"")</f>
        <v/>
      </c>
    </row>
    <row r="712" spans="2:15" x14ac:dyDescent="0.45">
      <c r="B712" s="27"/>
      <c r="C712" s="140" t="e">
        <f>+IF(Tabella24[[#This Row],[INS CARTELLA]]="",C711,+VLOOKUP(Tabella24[[#This Row],[INS CARTELLA]],Tabella1[[NUMERO CARTELLA]:[IMPOSTE]],1,0))</f>
        <v>#N/A</v>
      </c>
      <c r="D712" s="1"/>
      <c r="E712" s="15"/>
      <c r="F712" s="16"/>
      <c r="G712" s="14" t="str">
        <f>+IFERROR(+Tabella24[[#This Row],[IMPORTO VERSATO]]/SUMIF(DATI!B:B,Tabella24[[#This Row],[Cartella2]],DATI!M:M)*SUMIF(DATI!B:B,Tabella24[[#This Row],[Cartella2]],DATI!E:E),"")</f>
        <v/>
      </c>
      <c r="H712" s="14" t="str">
        <f>+IFERROR(+Tabella24[[#This Row],[IMPORTO VERSATO]]/SUMIF(DATI!$B:$B,Tabella24[[#This Row],[Cartella2]],DATI!$M:$M)*SUMIF(DATI!$B:$B,Tabella24[[#This Row],[Cartella2]],DATI!$F:$F),"")</f>
        <v/>
      </c>
      <c r="I712" s="19" t="str">
        <f>+IFERROR(+Tabella24[[#This Row],[IMPORTO VERSATO]]/SUMIF(DATI!$B:$B,Tabella24[[#This Row],[Cartella2]],DATI!$M:$M)*SUMIF(DATI!$B:$B,Tabella24[[#This Row],[Cartella2]],DATI!$G:$G),"")</f>
        <v/>
      </c>
      <c r="J712" s="19" t="str">
        <f>+IFERROR(+Tabella24[[#This Row],[IMPORTO VERSATO]]/SUMIF(DATI!$B:$B,Tabella24[[#This Row],[Cartella2]],DATI!$M:$M)*SUMIF(DATI!$B:$B,Tabella24[[#This Row],[Cartella2]],DATI!$H:$H),"")</f>
        <v/>
      </c>
      <c r="K712" s="19" t="str">
        <f>+IFERROR(+Tabella24[[#This Row],[IMPORTO VERSATO]]/SUMIF(DATI!$B:$B,Tabella24[[#This Row],[Cartella2]],DATI!$M:$M)*SUMIF(DATI!$B:$B,Tabella24[[#This Row],[Cartella2]],DATI!$I:$I),"")</f>
        <v/>
      </c>
      <c r="L712" s="19" t="str">
        <f>+IFERROR(+Tabella24[[#This Row],[IMPORTO VERSATO]]/SUMIF(DATI!$B:$B,Tabella24[[#This Row],[Cartella2]],DATI!$M:$M)*SUMIF(DATI!$B:$B,Tabella24[[#This Row],[Cartella2]],DATI!$J:$J),"")</f>
        <v/>
      </c>
      <c r="M712" s="14" t="str">
        <f>+IFERROR(+Tabella24[[#This Row],[IMPORTO VERSATO]]/SUMIF(DATI!$B:$B,Tabella24[[#This Row],[Cartella2]],DATI!$M:$M)*SUMIF(DATI!$B:$B,Tabella24[[#This Row],[Cartella2]],DATI!$L:$L),"")</f>
        <v/>
      </c>
      <c r="N712" s="6" t="str">
        <f>+IF(COUNTIF($C$17:C712,Tabella24[[#This Row],[Cartella2]])=1,"X","")</f>
        <v/>
      </c>
      <c r="O712" s="14" t="str">
        <f>+IFERROR(+Tabella24[[#This Row],[IMPORTO VERSATO]]/SUMIF(DATI!$B:$B,Tabella24[[#This Row],[Cartella2]],DATI!$M:$M)*SUMIF(DATI!$B:$B,Tabella24[[#This Row],[Cartella2]],DATI!$K:$K),"")</f>
        <v/>
      </c>
    </row>
    <row r="713" spans="2:15" x14ac:dyDescent="0.45">
      <c r="B713" s="27"/>
      <c r="C713" s="140" t="e">
        <f>+IF(Tabella24[[#This Row],[INS CARTELLA]]="",C712,+VLOOKUP(Tabella24[[#This Row],[INS CARTELLA]],Tabella1[[NUMERO CARTELLA]:[IMPOSTE]],1,0))</f>
        <v>#N/A</v>
      </c>
      <c r="D713" s="1"/>
      <c r="E713" s="15"/>
      <c r="F713" s="16"/>
      <c r="G713" s="14" t="str">
        <f>+IFERROR(+Tabella24[[#This Row],[IMPORTO VERSATO]]/SUMIF(DATI!B:B,Tabella24[[#This Row],[Cartella2]],DATI!M:M)*SUMIF(DATI!B:B,Tabella24[[#This Row],[Cartella2]],DATI!E:E),"")</f>
        <v/>
      </c>
      <c r="H713" s="14" t="str">
        <f>+IFERROR(+Tabella24[[#This Row],[IMPORTO VERSATO]]/SUMIF(DATI!$B:$B,Tabella24[[#This Row],[Cartella2]],DATI!$M:$M)*SUMIF(DATI!$B:$B,Tabella24[[#This Row],[Cartella2]],DATI!$F:$F),"")</f>
        <v/>
      </c>
      <c r="I713" s="19" t="str">
        <f>+IFERROR(+Tabella24[[#This Row],[IMPORTO VERSATO]]/SUMIF(DATI!$B:$B,Tabella24[[#This Row],[Cartella2]],DATI!$M:$M)*SUMIF(DATI!$B:$B,Tabella24[[#This Row],[Cartella2]],DATI!$G:$G),"")</f>
        <v/>
      </c>
      <c r="J713" s="19" t="str">
        <f>+IFERROR(+Tabella24[[#This Row],[IMPORTO VERSATO]]/SUMIF(DATI!$B:$B,Tabella24[[#This Row],[Cartella2]],DATI!$M:$M)*SUMIF(DATI!$B:$B,Tabella24[[#This Row],[Cartella2]],DATI!$H:$H),"")</f>
        <v/>
      </c>
      <c r="K713" s="19" t="str">
        <f>+IFERROR(+Tabella24[[#This Row],[IMPORTO VERSATO]]/SUMIF(DATI!$B:$B,Tabella24[[#This Row],[Cartella2]],DATI!$M:$M)*SUMIF(DATI!$B:$B,Tabella24[[#This Row],[Cartella2]],DATI!$I:$I),"")</f>
        <v/>
      </c>
      <c r="L713" s="19" t="str">
        <f>+IFERROR(+Tabella24[[#This Row],[IMPORTO VERSATO]]/SUMIF(DATI!$B:$B,Tabella24[[#This Row],[Cartella2]],DATI!$M:$M)*SUMIF(DATI!$B:$B,Tabella24[[#This Row],[Cartella2]],DATI!$J:$J),"")</f>
        <v/>
      </c>
      <c r="M713" s="14" t="str">
        <f>+IFERROR(+Tabella24[[#This Row],[IMPORTO VERSATO]]/SUMIF(DATI!$B:$B,Tabella24[[#This Row],[Cartella2]],DATI!$M:$M)*SUMIF(DATI!$B:$B,Tabella24[[#This Row],[Cartella2]],DATI!$L:$L),"")</f>
        <v/>
      </c>
      <c r="N713" s="6" t="str">
        <f>+IF(COUNTIF($C$17:C713,Tabella24[[#This Row],[Cartella2]])=1,"X","")</f>
        <v/>
      </c>
      <c r="O713" s="14" t="str">
        <f>+IFERROR(+Tabella24[[#This Row],[IMPORTO VERSATO]]/SUMIF(DATI!$B:$B,Tabella24[[#This Row],[Cartella2]],DATI!$M:$M)*SUMIF(DATI!$B:$B,Tabella24[[#This Row],[Cartella2]],DATI!$K:$K),"")</f>
        <v/>
      </c>
    </row>
    <row r="714" spans="2:15" x14ac:dyDescent="0.45">
      <c r="B714" s="27"/>
      <c r="C714" s="140" t="e">
        <f>+IF(Tabella24[[#This Row],[INS CARTELLA]]="",C713,+VLOOKUP(Tabella24[[#This Row],[INS CARTELLA]],Tabella1[[NUMERO CARTELLA]:[IMPOSTE]],1,0))</f>
        <v>#N/A</v>
      </c>
      <c r="D714" s="1"/>
      <c r="E714" s="15"/>
      <c r="F714" s="16"/>
      <c r="G714" s="14" t="str">
        <f>+IFERROR(+Tabella24[[#This Row],[IMPORTO VERSATO]]/SUMIF(DATI!B:B,Tabella24[[#This Row],[Cartella2]],DATI!M:M)*SUMIF(DATI!B:B,Tabella24[[#This Row],[Cartella2]],DATI!E:E),"")</f>
        <v/>
      </c>
      <c r="H714" s="14" t="str">
        <f>+IFERROR(+Tabella24[[#This Row],[IMPORTO VERSATO]]/SUMIF(DATI!$B:$B,Tabella24[[#This Row],[Cartella2]],DATI!$M:$M)*SUMIF(DATI!$B:$B,Tabella24[[#This Row],[Cartella2]],DATI!$F:$F),"")</f>
        <v/>
      </c>
      <c r="I714" s="19" t="str">
        <f>+IFERROR(+Tabella24[[#This Row],[IMPORTO VERSATO]]/SUMIF(DATI!$B:$B,Tabella24[[#This Row],[Cartella2]],DATI!$M:$M)*SUMIF(DATI!$B:$B,Tabella24[[#This Row],[Cartella2]],DATI!$G:$G),"")</f>
        <v/>
      </c>
      <c r="J714" s="19" t="str">
        <f>+IFERROR(+Tabella24[[#This Row],[IMPORTO VERSATO]]/SUMIF(DATI!$B:$B,Tabella24[[#This Row],[Cartella2]],DATI!$M:$M)*SUMIF(DATI!$B:$B,Tabella24[[#This Row],[Cartella2]],DATI!$H:$H),"")</f>
        <v/>
      </c>
      <c r="K714" s="19" t="str">
        <f>+IFERROR(+Tabella24[[#This Row],[IMPORTO VERSATO]]/SUMIF(DATI!$B:$B,Tabella24[[#This Row],[Cartella2]],DATI!$M:$M)*SUMIF(DATI!$B:$B,Tabella24[[#This Row],[Cartella2]],DATI!$I:$I),"")</f>
        <v/>
      </c>
      <c r="L714" s="19" t="str">
        <f>+IFERROR(+Tabella24[[#This Row],[IMPORTO VERSATO]]/SUMIF(DATI!$B:$B,Tabella24[[#This Row],[Cartella2]],DATI!$M:$M)*SUMIF(DATI!$B:$B,Tabella24[[#This Row],[Cartella2]],DATI!$J:$J),"")</f>
        <v/>
      </c>
      <c r="M714" s="14" t="str">
        <f>+IFERROR(+Tabella24[[#This Row],[IMPORTO VERSATO]]/SUMIF(DATI!$B:$B,Tabella24[[#This Row],[Cartella2]],DATI!$M:$M)*SUMIF(DATI!$B:$B,Tabella24[[#This Row],[Cartella2]],DATI!$L:$L),"")</f>
        <v/>
      </c>
      <c r="N714" s="6" t="str">
        <f>+IF(COUNTIF($C$17:C714,Tabella24[[#This Row],[Cartella2]])=1,"X","")</f>
        <v/>
      </c>
      <c r="O714" s="14" t="str">
        <f>+IFERROR(+Tabella24[[#This Row],[IMPORTO VERSATO]]/SUMIF(DATI!$B:$B,Tabella24[[#This Row],[Cartella2]],DATI!$M:$M)*SUMIF(DATI!$B:$B,Tabella24[[#This Row],[Cartella2]],DATI!$K:$K),"")</f>
        <v/>
      </c>
    </row>
    <row r="715" spans="2:15" x14ac:dyDescent="0.45">
      <c r="B715" s="27"/>
      <c r="C715" s="140" t="e">
        <f>+IF(Tabella24[[#This Row],[INS CARTELLA]]="",C714,+VLOOKUP(Tabella24[[#This Row],[INS CARTELLA]],Tabella1[[NUMERO CARTELLA]:[IMPOSTE]],1,0))</f>
        <v>#N/A</v>
      </c>
      <c r="D715" s="1"/>
      <c r="E715" s="15"/>
      <c r="F715" s="16"/>
      <c r="G715" s="14" t="str">
        <f>+IFERROR(+Tabella24[[#This Row],[IMPORTO VERSATO]]/SUMIF(DATI!B:B,Tabella24[[#This Row],[Cartella2]],DATI!M:M)*SUMIF(DATI!B:B,Tabella24[[#This Row],[Cartella2]],DATI!E:E),"")</f>
        <v/>
      </c>
      <c r="H715" s="14" t="str">
        <f>+IFERROR(+Tabella24[[#This Row],[IMPORTO VERSATO]]/SUMIF(DATI!$B:$B,Tabella24[[#This Row],[Cartella2]],DATI!$M:$M)*SUMIF(DATI!$B:$B,Tabella24[[#This Row],[Cartella2]],DATI!$F:$F),"")</f>
        <v/>
      </c>
      <c r="I715" s="19" t="str">
        <f>+IFERROR(+Tabella24[[#This Row],[IMPORTO VERSATO]]/SUMIF(DATI!$B:$B,Tabella24[[#This Row],[Cartella2]],DATI!$M:$M)*SUMIF(DATI!$B:$B,Tabella24[[#This Row],[Cartella2]],DATI!$G:$G),"")</f>
        <v/>
      </c>
      <c r="J715" s="19" t="str">
        <f>+IFERROR(+Tabella24[[#This Row],[IMPORTO VERSATO]]/SUMIF(DATI!$B:$B,Tabella24[[#This Row],[Cartella2]],DATI!$M:$M)*SUMIF(DATI!$B:$B,Tabella24[[#This Row],[Cartella2]],DATI!$H:$H),"")</f>
        <v/>
      </c>
      <c r="K715" s="19" t="str">
        <f>+IFERROR(+Tabella24[[#This Row],[IMPORTO VERSATO]]/SUMIF(DATI!$B:$B,Tabella24[[#This Row],[Cartella2]],DATI!$M:$M)*SUMIF(DATI!$B:$B,Tabella24[[#This Row],[Cartella2]],DATI!$I:$I),"")</f>
        <v/>
      </c>
      <c r="L715" s="19" t="str">
        <f>+IFERROR(+Tabella24[[#This Row],[IMPORTO VERSATO]]/SUMIF(DATI!$B:$B,Tabella24[[#This Row],[Cartella2]],DATI!$M:$M)*SUMIF(DATI!$B:$B,Tabella24[[#This Row],[Cartella2]],DATI!$J:$J),"")</f>
        <v/>
      </c>
      <c r="M715" s="14" t="str">
        <f>+IFERROR(+Tabella24[[#This Row],[IMPORTO VERSATO]]/SUMIF(DATI!$B:$B,Tabella24[[#This Row],[Cartella2]],DATI!$M:$M)*SUMIF(DATI!$B:$B,Tabella24[[#This Row],[Cartella2]],DATI!$L:$L),"")</f>
        <v/>
      </c>
      <c r="N715" s="6" t="str">
        <f>+IF(COUNTIF($C$17:C715,Tabella24[[#This Row],[Cartella2]])=1,"X","")</f>
        <v/>
      </c>
      <c r="O715" s="14" t="str">
        <f>+IFERROR(+Tabella24[[#This Row],[IMPORTO VERSATO]]/SUMIF(DATI!$B:$B,Tabella24[[#This Row],[Cartella2]],DATI!$M:$M)*SUMIF(DATI!$B:$B,Tabella24[[#This Row],[Cartella2]],DATI!$K:$K),"")</f>
        <v/>
      </c>
    </row>
    <row r="716" spans="2:15" x14ac:dyDescent="0.45">
      <c r="B716" s="27"/>
      <c r="C716" s="140" t="e">
        <f>+IF(Tabella24[[#This Row],[INS CARTELLA]]="",C715,+VLOOKUP(Tabella24[[#This Row],[INS CARTELLA]],Tabella1[[NUMERO CARTELLA]:[IMPOSTE]],1,0))</f>
        <v>#N/A</v>
      </c>
      <c r="D716" s="1"/>
      <c r="E716" s="15"/>
      <c r="F716" s="16"/>
      <c r="G716" s="14" t="str">
        <f>+IFERROR(+Tabella24[[#This Row],[IMPORTO VERSATO]]/SUMIF(DATI!B:B,Tabella24[[#This Row],[Cartella2]],DATI!M:M)*SUMIF(DATI!B:B,Tabella24[[#This Row],[Cartella2]],DATI!E:E),"")</f>
        <v/>
      </c>
      <c r="H716" s="14" t="str">
        <f>+IFERROR(+Tabella24[[#This Row],[IMPORTO VERSATO]]/SUMIF(DATI!$B:$B,Tabella24[[#This Row],[Cartella2]],DATI!$M:$M)*SUMIF(DATI!$B:$B,Tabella24[[#This Row],[Cartella2]],DATI!$F:$F),"")</f>
        <v/>
      </c>
      <c r="I716" s="19" t="str">
        <f>+IFERROR(+Tabella24[[#This Row],[IMPORTO VERSATO]]/SUMIF(DATI!$B:$B,Tabella24[[#This Row],[Cartella2]],DATI!$M:$M)*SUMIF(DATI!$B:$B,Tabella24[[#This Row],[Cartella2]],DATI!$G:$G),"")</f>
        <v/>
      </c>
      <c r="J716" s="19" t="str">
        <f>+IFERROR(+Tabella24[[#This Row],[IMPORTO VERSATO]]/SUMIF(DATI!$B:$B,Tabella24[[#This Row],[Cartella2]],DATI!$M:$M)*SUMIF(DATI!$B:$B,Tabella24[[#This Row],[Cartella2]],DATI!$H:$H),"")</f>
        <v/>
      </c>
      <c r="K716" s="19" t="str">
        <f>+IFERROR(+Tabella24[[#This Row],[IMPORTO VERSATO]]/SUMIF(DATI!$B:$B,Tabella24[[#This Row],[Cartella2]],DATI!$M:$M)*SUMIF(DATI!$B:$B,Tabella24[[#This Row],[Cartella2]],DATI!$I:$I),"")</f>
        <v/>
      </c>
      <c r="L716" s="19" t="str">
        <f>+IFERROR(+Tabella24[[#This Row],[IMPORTO VERSATO]]/SUMIF(DATI!$B:$B,Tabella24[[#This Row],[Cartella2]],DATI!$M:$M)*SUMIF(DATI!$B:$B,Tabella24[[#This Row],[Cartella2]],DATI!$J:$J),"")</f>
        <v/>
      </c>
      <c r="M716" s="14" t="str">
        <f>+IFERROR(+Tabella24[[#This Row],[IMPORTO VERSATO]]/SUMIF(DATI!$B:$B,Tabella24[[#This Row],[Cartella2]],DATI!$M:$M)*SUMIF(DATI!$B:$B,Tabella24[[#This Row],[Cartella2]],DATI!$L:$L),"")</f>
        <v/>
      </c>
      <c r="N716" s="6" t="str">
        <f>+IF(COUNTIF($C$17:C716,Tabella24[[#This Row],[Cartella2]])=1,"X","")</f>
        <v/>
      </c>
      <c r="O716" s="14" t="str">
        <f>+IFERROR(+Tabella24[[#This Row],[IMPORTO VERSATO]]/SUMIF(DATI!$B:$B,Tabella24[[#This Row],[Cartella2]],DATI!$M:$M)*SUMIF(DATI!$B:$B,Tabella24[[#This Row],[Cartella2]],DATI!$K:$K),"")</f>
        <v/>
      </c>
    </row>
    <row r="717" spans="2:15" x14ac:dyDescent="0.45">
      <c r="B717" s="27"/>
      <c r="C717" s="140" t="e">
        <f>+IF(Tabella24[[#This Row],[INS CARTELLA]]="",C716,+VLOOKUP(Tabella24[[#This Row],[INS CARTELLA]],Tabella1[[NUMERO CARTELLA]:[IMPOSTE]],1,0))</f>
        <v>#N/A</v>
      </c>
      <c r="D717" s="1"/>
      <c r="E717" s="15"/>
      <c r="F717" s="16"/>
      <c r="G717" s="14" t="str">
        <f>+IFERROR(+Tabella24[[#This Row],[IMPORTO VERSATO]]/SUMIF(DATI!B:B,Tabella24[[#This Row],[Cartella2]],DATI!M:M)*SUMIF(DATI!B:B,Tabella24[[#This Row],[Cartella2]],DATI!E:E),"")</f>
        <v/>
      </c>
      <c r="H717" s="14" t="str">
        <f>+IFERROR(+Tabella24[[#This Row],[IMPORTO VERSATO]]/SUMIF(DATI!$B:$B,Tabella24[[#This Row],[Cartella2]],DATI!$M:$M)*SUMIF(DATI!$B:$B,Tabella24[[#This Row],[Cartella2]],DATI!$F:$F),"")</f>
        <v/>
      </c>
      <c r="I717" s="19" t="str">
        <f>+IFERROR(+Tabella24[[#This Row],[IMPORTO VERSATO]]/SUMIF(DATI!$B:$B,Tabella24[[#This Row],[Cartella2]],DATI!$M:$M)*SUMIF(DATI!$B:$B,Tabella24[[#This Row],[Cartella2]],DATI!$G:$G),"")</f>
        <v/>
      </c>
      <c r="J717" s="19" t="str">
        <f>+IFERROR(+Tabella24[[#This Row],[IMPORTO VERSATO]]/SUMIF(DATI!$B:$B,Tabella24[[#This Row],[Cartella2]],DATI!$M:$M)*SUMIF(DATI!$B:$B,Tabella24[[#This Row],[Cartella2]],DATI!$H:$H),"")</f>
        <v/>
      </c>
      <c r="K717" s="19" t="str">
        <f>+IFERROR(+Tabella24[[#This Row],[IMPORTO VERSATO]]/SUMIF(DATI!$B:$B,Tabella24[[#This Row],[Cartella2]],DATI!$M:$M)*SUMIF(DATI!$B:$B,Tabella24[[#This Row],[Cartella2]],DATI!$I:$I),"")</f>
        <v/>
      </c>
      <c r="L717" s="19" t="str">
        <f>+IFERROR(+Tabella24[[#This Row],[IMPORTO VERSATO]]/SUMIF(DATI!$B:$B,Tabella24[[#This Row],[Cartella2]],DATI!$M:$M)*SUMIF(DATI!$B:$B,Tabella24[[#This Row],[Cartella2]],DATI!$J:$J),"")</f>
        <v/>
      </c>
      <c r="M717" s="14" t="str">
        <f>+IFERROR(+Tabella24[[#This Row],[IMPORTO VERSATO]]/SUMIF(DATI!$B:$B,Tabella24[[#This Row],[Cartella2]],DATI!$M:$M)*SUMIF(DATI!$B:$B,Tabella24[[#This Row],[Cartella2]],DATI!$L:$L),"")</f>
        <v/>
      </c>
      <c r="N717" s="6" t="str">
        <f>+IF(COUNTIF($C$17:C717,Tabella24[[#This Row],[Cartella2]])=1,"X","")</f>
        <v/>
      </c>
      <c r="O717" s="14" t="str">
        <f>+IFERROR(+Tabella24[[#This Row],[IMPORTO VERSATO]]/SUMIF(DATI!$B:$B,Tabella24[[#This Row],[Cartella2]],DATI!$M:$M)*SUMIF(DATI!$B:$B,Tabella24[[#This Row],[Cartella2]],DATI!$K:$K),"")</f>
        <v/>
      </c>
    </row>
    <row r="718" spans="2:15" x14ac:dyDescent="0.45">
      <c r="B718" s="27"/>
      <c r="C718" s="140" t="e">
        <f>+IF(Tabella24[[#This Row],[INS CARTELLA]]="",C717,+VLOOKUP(Tabella24[[#This Row],[INS CARTELLA]],Tabella1[[NUMERO CARTELLA]:[IMPOSTE]],1,0))</f>
        <v>#N/A</v>
      </c>
      <c r="D718" s="1"/>
      <c r="E718" s="15"/>
      <c r="F718" s="16"/>
      <c r="G718" s="14" t="str">
        <f>+IFERROR(+Tabella24[[#This Row],[IMPORTO VERSATO]]/SUMIF(DATI!B:B,Tabella24[[#This Row],[Cartella2]],DATI!M:M)*SUMIF(DATI!B:B,Tabella24[[#This Row],[Cartella2]],DATI!E:E),"")</f>
        <v/>
      </c>
      <c r="H718" s="14" t="str">
        <f>+IFERROR(+Tabella24[[#This Row],[IMPORTO VERSATO]]/SUMIF(DATI!$B:$B,Tabella24[[#This Row],[Cartella2]],DATI!$M:$M)*SUMIF(DATI!$B:$B,Tabella24[[#This Row],[Cartella2]],DATI!$F:$F),"")</f>
        <v/>
      </c>
      <c r="I718" s="19" t="str">
        <f>+IFERROR(+Tabella24[[#This Row],[IMPORTO VERSATO]]/SUMIF(DATI!$B:$B,Tabella24[[#This Row],[Cartella2]],DATI!$M:$M)*SUMIF(DATI!$B:$B,Tabella24[[#This Row],[Cartella2]],DATI!$G:$G),"")</f>
        <v/>
      </c>
      <c r="J718" s="19" t="str">
        <f>+IFERROR(+Tabella24[[#This Row],[IMPORTO VERSATO]]/SUMIF(DATI!$B:$B,Tabella24[[#This Row],[Cartella2]],DATI!$M:$M)*SUMIF(DATI!$B:$B,Tabella24[[#This Row],[Cartella2]],DATI!$H:$H),"")</f>
        <v/>
      </c>
      <c r="K718" s="19" t="str">
        <f>+IFERROR(+Tabella24[[#This Row],[IMPORTO VERSATO]]/SUMIF(DATI!$B:$B,Tabella24[[#This Row],[Cartella2]],DATI!$M:$M)*SUMIF(DATI!$B:$B,Tabella24[[#This Row],[Cartella2]],DATI!$I:$I),"")</f>
        <v/>
      </c>
      <c r="L718" s="19" t="str">
        <f>+IFERROR(+Tabella24[[#This Row],[IMPORTO VERSATO]]/SUMIF(DATI!$B:$B,Tabella24[[#This Row],[Cartella2]],DATI!$M:$M)*SUMIF(DATI!$B:$B,Tabella24[[#This Row],[Cartella2]],DATI!$J:$J),"")</f>
        <v/>
      </c>
      <c r="M718" s="14" t="str">
        <f>+IFERROR(+Tabella24[[#This Row],[IMPORTO VERSATO]]/SUMIF(DATI!$B:$B,Tabella24[[#This Row],[Cartella2]],DATI!$M:$M)*SUMIF(DATI!$B:$B,Tabella24[[#This Row],[Cartella2]],DATI!$L:$L),"")</f>
        <v/>
      </c>
      <c r="N718" s="6" t="str">
        <f>+IF(COUNTIF($C$17:C718,Tabella24[[#This Row],[Cartella2]])=1,"X","")</f>
        <v/>
      </c>
      <c r="O718" s="14" t="str">
        <f>+IFERROR(+Tabella24[[#This Row],[IMPORTO VERSATO]]/SUMIF(DATI!$B:$B,Tabella24[[#This Row],[Cartella2]],DATI!$M:$M)*SUMIF(DATI!$B:$B,Tabella24[[#This Row],[Cartella2]],DATI!$K:$K),"")</f>
        <v/>
      </c>
    </row>
    <row r="719" spans="2:15" x14ac:dyDescent="0.45">
      <c r="B719" s="27"/>
      <c r="C719" s="140" t="e">
        <f>+IF(Tabella24[[#This Row],[INS CARTELLA]]="",C718,+VLOOKUP(Tabella24[[#This Row],[INS CARTELLA]],Tabella1[[NUMERO CARTELLA]:[IMPOSTE]],1,0))</f>
        <v>#N/A</v>
      </c>
      <c r="D719" s="1"/>
      <c r="E719" s="15"/>
      <c r="F719" s="16"/>
      <c r="G719" s="14" t="str">
        <f>+IFERROR(+Tabella24[[#This Row],[IMPORTO VERSATO]]/SUMIF(DATI!B:B,Tabella24[[#This Row],[Cartella2]],DATI!M:M)*SUMIF(DATI!B:B,Tabella24[[#This Row],[Cartella2]],DATI!E:E),"")</f>
        <v/>
      </c>
      <c r="H719" s="14" t="str">
        <f>+IFERROR(+Tabella24[[#This Row],[IMPORTO VERSATO]]/SUMIF(DATI!$B:$B,Tabella24[[#This Row],[Cartella2]],DATI!$M:$M)*SUMIF(DATI!$B:$B,Tabella24[[#This Row],[Cartella2]],DATI!$F:$F),"")</f>
        <v/>
      </c>
      <c r="I719" s="19" t="str">
        <f>+IFERROR(+Tabella24[[#This Row],[IMPORTO VERSATO]]/SUMIF(DATI!$B:$B,Tabella24[[#This Row],[Cartella2]],DATI!$M:$M)*SUMIF(DATI!$B:$B,Tabella24[[#This Row],[Cartella2]],DATI!$G:$G),"")</f>
        <v/>
      </c>
      <c r="J719" s="19" t="str">
        <f>+IFERROR(+Tabella24[[#This Row],[IMPORTO VERSATO]]/SUMIF(DATI!$B:$B,Tabella24[[#This Row],[Cartella2]],DATI!$M:$M)*SUMIF(DATI!$B:$B,Tabella24[[#This Row],[Cartella2]],DATI!$H:$H),"")</f>
        <v/>
      </c>
      <c r="K719" s="19" t="str">
        <f>+IFERROR(+Tabella24[[#This Row],[IMPORTO VERSATO]]/SUMIF(DATI!$B:$B,Tabella24[[#This Row],[Cartella2]],DATI!$M:$M)*SUMIF(DATI!$B:$B,Tabella24[[#This Row],[Cartella2]],DATI!$I:$I),"")</f>
        <v/>
      </c>
      <c r="L719" s="19" t="str">
        <f>+IFERROR(+Tabella24[[#This Row],[IMPORTO VERSATO]]/SUMIF(DATI!$B:$B,Tabella24[[#This Row],[Cartella2]],DATI!$M:$M)*SUMIF(DATI!$B:$B,Tabella24[[#This Row],[Cartella2]],DATI!$J:$J),"")</f>
        <v/>
      </c>
      <c r="M719" s="14" t="str">
        <f>+IFERROR(+Tabella24[[#This Row],[IMPORTO VERSATO]]/SUMIF(DATI!$B:$B,Tabella24[[#This Row],[Cartella2]],DATI!$M:$M)*SUMIF(DATI!$B:$B,Tabella24[[#This Row],[Cartella2]],DATI!$L:$L),"")</f>
        <v/>
      </c>
      <c r="N719" s="6" t="str">
        <f>+IF(COUNTIF($C$17:C719,Tabella24[[#This Row],[Cartella2]])=1,"X","")</f>
        <v/>
      </c>
      <c r="O719" s="14" t="str">
        <f>+IFERROR(+Tabella24[[#This Row],[IMPORTO VERSATO]]/SUMIF(DATI!$B:$B,Tabella24[[#This Row],[Cartella2]],DATI!$M:$M)*SUMIF(DATI!$B:$B,Tabella24[[#This Row],[Cartella2]],DATI!$K:$K),"")</f>
        <v/>
      </c>
    </row>
    <row r="720" spans="2:15" x14ac:dyDescent="0.45">
      <c r="B720" s="27"/>
      <c r="C720" s="140" t="e">
        <f>+IF(Tabella24[[#This Row],[INS CARTELLA]]="",C719,+VLOOKUP(Tabella24[[#This Row],[INS CARTELLA]],Tabella1[[NUMERO CARTELLA]:[IMPOSTE]],1,0))</f>
        <v>#N/A</v>
      </c>
      <c r="D720" s="1"/>
      <c r="E720" s="15"/>
      <c r="F720" s="16"/>
      <c r="G720" s="14" t="str">
        <f>+IFERROR(+Tabella24[[#This Row],[IMPORTO VERSATO]]/SUMIF(DATI!B:B,Tabella24[[#This Row],[Cartella2]],DATI!M:M)*SUMIF(DATI!B:B,Tabella24[[#This Row],[Cartella2]],DATI!E:E),"")</f>
        <v/>
      </c>
      <c r="H720" s="14" t="str">
        <f>+IFERROR(+Tabella24[[#This Row],[IMPORTO VERSATO]]/SUMIF(DATI!$B:$B,Tabella24[[#This Row],[Cartella2]],DATI!$M:$M)*SUMIF(DATI!$B:$B,Tabella24[[#This Row],[Cartella2]],DATI!$F:$F),"")</f>
        <v/>
      </c>
      <c r="I720" s="19" t="str">
        <f>+IFERROR(+Tabella24[[#This Row],[IMPORTO VERSATO]]/SUMIF(DATI!$B:$B,Tabella24[[#This Row],[Cartella2]],DATI!$M:$M)*SUMIF(DATI!$B:$B,Tabella24[[#This Row],[Cartella2]],DATI!$G:$G),"")</f>
        <v/>
      </c>
      <c r="J720" s="19" t="str">
        <f>+IFERROR(+Tabella24[[#This Row],[IMPORTO VERSATO]]/SUMIF(DATI!$B:$B,Tabella24[[#This Row],[Cartella2]],DATI!$M:$M)*SUMIF(DATI!$B:$B,Tabella24[[#This Row],[Cartella2]],DATI!$H:$H),"")</f>
        <v/>
      </c>
      <c r="K720" s="19" t="str">
        <f>+IFERROR(+Tabella24[[#This Row],[IMPORTO VERSATO]]/SUMIF(DATI!$B:$B,Tabella24[[#This Row],[Cartella2]],DATI!$M:$M)*SUMIF(DATI!$B:$B,Tabella24[[#This Row],[Cartella2]],DATI!$I:$I),"")</f>
        <v/>
      </c>
      <c r="L720" s="19" t="str">
        <f>+IFERROR(+Tabella24[[#This Row],[IMPORTO VERSATO]]/SUMIF(DATI!$B:$B,Tabella24[[#This Row],[Cartella2]],DATI!$M:$M)*SUMIF(DATI!$B:$B,Tabella24[[#This Row],[Cartella2]],DATI!$J:$J),"")</f>
        <v/>
      </c>
      <c r="M720" s="14" t="str">
        <f>+IFERROR(+Tabella24[[#This Row],[IMPORTO VERSATO]]/SUMIF(DATI!$B:$B,Tabella24[[#This Row],[Cartella2]],DATI!$M:$M)*SUMIF(DATI!$B:$B,Tabella24[[#This Row],[Cartella2]],DATI!$L:$L),"")</f>
        <v/>
      </c>
      <c r="N720" s="6" t="str">
        <f>+IF(COUNTIF($C$17:C720,Tabella24[[#This Row],[Cartella2]])=1,"X","")</f>
        <v/>
      </c>
      <c r="O720" s="14" t="str">
        <f>+IFERROR(+Tabella24[[#This Row],[IMPORTO VERSATO]]/SUMIF(DATI!$B:$B,Tabella24[[#This Row],[Cartella2]],DATI!$M:$M)*SUMIF(DATI!$B:$B,Tabella24[[#This Row],[Cartella2]],DATI!$K:$K),"")</f>
        <v/>
      </c>
    </row>
    <row r="721" spans="2:15" x14ac:dyDescent="0.45">
      <c r="B721" s="27"/>
      <c r="C721" s="140" t="e">
        <f>+IF(Tabella24[[#This Row],[INS CARTELLA]]="",C720,+VLOOKUP(Tabella24[[#This Row],[INS CARTELLA]],Tabella1[[NUMERO CARTELLA]:[IMPOSTE]],1,0))</f>
        <v>#N/A</v>
      </c>
      <c r="D721" s="1"/>
      <c r="E721" s="15"/>
      <c r="F721" s="16"/>
      <c r="G721" s="14" t="str">
        <f>+IFERROR(+Tabella24[[#This Row],[IMPORTO VERSATO]]/SUMIF(DATI!B:B,Tabella24[[#This Row],[Cartella2]],DATI!M:M)*SUMIF(DATI!B:B,Tabella24[[#This Row],[Cartella2]],DATI!E:E),"")</f>
        <v/>
      </c>
      <c r="H721" s="14" t="str">
        <f>+IFERROR(+Tabella24[[#This Row],[IMPORTO VERSATO]]/SUMIF(DATI!$B:$B,Tabella24[[#This Row],[Cartella2]],DATI!$M:$M)*SUMIF(DATI!$B:$B,Tabella24[[#This Row],[Cartella2]],DATI!$F:$F),"")</f>
        <v/>
      </c>
      <c r="I721" s="19" t="str">
        <f>+IFERROR(+Tabella24[[#This Row],[IMPORTO VERSATO]]/SUMIF(DATI!$B:$B,Tabella24[[#This Row],[Cartella2]],DATI!$M:$M)*SUMIF(DATI!$B:$B,Tabella24[[#This Row],[Cartella2]],DATI!$G:$G),"")</f>
        <v/>
      </c>
      <c r="J721" s="19" t="str">
        <f>+IFERROR(+Tabella24[[#This Row],[IMPORTO VERSATO]]/SUMIF(DATI!$B:$B,Tabella24[[#This Row],[Cartella2]],DATI!$M:$M)*SUMIF(DATI!$B:$B,Tabella24[[#This Row],[Cartella2]],DATI!$H:$H),"")</f>
        <v/>
      </c>
      <c r="K721" s="19" t="str">
        <f>+IFERROR(+Tabella24[[#This Row],[IMPORTO VERSATO]]/SUMIF(DATI!$B:$B,Tabella24[[#This Row],[Cartella2]],DATI!$M:$M)*SUMIF(DATI!$B:$B,Tabella24[[#This Row],[Cartella2]],DATI!$I:$I),"")</f>
        <v/>
      </c>
      <c r="L721" s="19" t="str">
        <f>+IFERROR(+Tabella24[[#This Row],[IMPORTO VERSATO]]/SUMIF(DATI!$B:$B,Tabella24[[#This Row],[Cartella2]],DATI!$M:$M)*SUMIF(DATI!$B:$B,Tabella24[[#This Row],[Cartella2]],DATI!$J:$J),"")</f>
        <v/>
      </c>
      <c r="M721" s="14" t="str">
        <f>+IFERROR(+Tabella24[[#This Row],[IMPORTO VERSATO]]/SUMIF(DATI!$B:$B,Tabella24[[#This Row],[Cartella2]],DATI!$M:$M)*SUMIF(DATI!$B:$B,Tabella24[[#This Row],[Cartella2]],DATI!$L:$L),"")</f>
        <v/>
      </c>
      <c r="N721" s="6" t="str">
        <f>+IF(COUNTIF($C$17:C721,Tabella24[[#This Row],[Cartella2]])=1,"X","")</f>
        <v/>
      </c>
      <c r="O721" s="14" t="str">
        <f>+IFERROR(+Tabella24[[#This Row],[IMPORTO VERSATO]]/SUMIF(DATI!$B:$B,Tabella24[[#This Row],[Cartella2]],DATI!$M:$M)*SUMIF(DATI!$B:$B,Tabella24[[#This Row],[Cartella2]],DATI!$K:$K),"")</f>
        <v/>
      </c>
    </row>
    <row r="722" spans="2:15" x14ac:dyDescent="0.45">
      <c r="B722" s="27"/>
      <c r="C722" s="140" t="e">
        <f>+IF(Tabella24[[#This Row],[INS CARTELLA]]="",C721,+VLOOKUP(Tabella24[[#This Row],[INS CARTELLA]],Tabella1[[NUMERO CARTELLA]:[IMPOSTE]],1,0))</f>
        <v>#N/A</v>
      </c>
      <c r="D722" s="1"/>
      <c r="E722" s="15"/>
      <c r="F722" s="16"/>
      <c r="G722" s="14" t="str">
        <f>+IFERROR(+Tabella24[[#This Row],[IMPORTO VERSATO]]/SUMIF(DATI!B:B,Tabella24[[#This Row],[Cartella2]],DATI!M:M)*SUMIF(DATI!B:B,Tabella24[[#This Row],[Cartella2]],DATI!E:E),"")</f>
        <v/>
      </c>
      <c r="H722" s="14" t="str">
        <f>+IFERROR(+Tabella24[[#This Row],[IMPORTO VERSATO]]/SUMIF(DATI!$B:$B,Tabella24[[#This Row],[Cartella2]],DATI!$M:$M)*SUMIF(DATI!$B:$B,Tabella24[[#This Row],[Cartella2]],DATI!$F:$F),"")</f>
        <v/>
      </c>
      <c r="I722" s="19" t="str">
        <f>+IFERROR(+Tabella24[[#This Row],[IMPORTO VERSATO]]/SUMIF(DATI!$B:$B,Tabella24[[#This Row],[Cartella2]],DATI!$M:$M)*SUMIF(DATI!$B:$B,Tabella24[[#This Row],[Cartella2]],DATI!$G:$G),"")</f>
        <v/>
      </c>
      <c r="J722" s="19" t="str">
        <f>+IFERROR(+Tabella24[[#This Row],[IMPORTO VERSATO]]/SUMIF(DATI!$B:$B,Tabella24[[#This Row],[Cartella2]],DATI!$M:$M)*SUMIF(DATI!$B:$B,Tabella24[[#This Row],[Cartella2]],DATI!$H:$H),"")</f>
        <v/>
      </c>
      <c r="K722" s="19" t="str">
        <f>+IFERROR(+Tabella24[[#This Row],[IMPORTO VERSATO]]/SUMIF(DATI!$B:$B,Tabella24[[#This Row],[Cartella2]],DATI!$M:$M)*SUMIF(DATI!$B:$B,Tabella24[[#This Row],[Cartella2]],DATI!$I:$I),"")</f>
        <v/>
      </c>
      <c r="L722" s="19" t="str">
        <f>+IFERROR(+Tabella24[[#This Row],[IMPORTO VERSATO]]/SUMIF(DATI!$B:$B,Tabella24[[#This Row],[Cartella2]],DATI!$M:$M)*SUMIF(DATI!$B:$B,Tabella24[[#This Row],[Cartella2]],DATI!$J:$J),"")</f>
        <v/>
      </c>
      <c r="M722" s="14" t="str">
        <f>+IFERROR(+Tabella24[[#This Row],[IMPORTO VERSATO]]/SUMIF(DATI!$B:$B,Tabella24[[#This Row],[Cartella2]],DATI!$M:$M)*SUMIF(DATI!$B:$B,Tabella24[[#This Row],[Cartella2]],DATI!$L:$L),"")</f>
        <v/>
      </c>
      <c r="N722" s="6" t="str">
        <f>+IF(COUNTIF($C$17:C722,Tabella24[[#This Row],[Cartella2]])=1,"X","")</f>
        <v/>
      </c>
      <c r="O722" s="14" t="str">
        <f>+IFERROR(+Tabella24[[#This Row],[IMPORTO VERSATO]]/SUMIF(DATI!$B:$B,Tabella24[[#This Row],[Cartella2]],DATI!$M:$M)*SUMIF(DATI!$B:$B,Tabella24[[#This Row],[Cartella2]],DATI!$K:$K),"")</f>
        <v/>
      </c>
    </row>
    <row r="723" spans="2:15" x14ac:dyDescent="0.45">
      <c r="B723" s="27"/>
      <c r="C723" s="140" t="e">
        <f>+IF(Tabella24[[#This Row],[INS CARTELLA]]="",C722,+VLOOKUP(Tabella24[[#This Row],[INS CARTELLA]],Tabella1[[NUMERO CARTELLA]:[IMPOSTE]],1,0))</f>
        <v>#N/A</v>
      </c>
      <c r="D723" s="1"/>
      <c r="E723" s="15"/>
      <c r="F723" s="16"/>
      <c r="G723" s="14" t="str">
        <f>+IFERROR(+Tabella24[[#This Row],[IMPORTO VERSATO]]/SUMIF(DATI!B:B,Tabella24[[#This Row],[Cartella2]],DATI!M:M)*SUMIF(DATI!B:B,Tabella24[[#This Row],[Cartella2]],DATI!E:E),"")</f>
        <v/>
      </c>
      <c r="H723" s="14" t="str">
        <f>+IFERROR(+Tabella24[[#This Row],[IMPORTO VERSATO]]/SUMIF(DATI!$B:$B,Tabella24[[#This Row],[Cartella2]],DATI!$M:$M)*SUMIF(DATI!$B:$B,Tabella24[[#This Row],[Cartella2]],DATI!$F:$F),"")</f>
        <v/>
      </c>
      <c r="I723" s="19" t="str">
        <f>+IFERROR(+Tabella24[[#This Row],[IMPORTO VERSATO]]/SUMIF(DATI!$B:$B,Tabella24[[#This Row],[Cartella2]],DATI!$M:$M)*SUMIF(DATI!$B:$B,Tabella24[[#This Row],[Cartella2]],DATI!$G:$G),"")</f>
        <v/>
      </c>
      <c r="J723" s="19" t="str">
        <f>+IFERROR(+Tabella24[[#This Row],[IMPORTO VERSATO]]/SUMIF(DATI!$B:$B,Tabella24[[#This Row],[Cartella2]],DATI!$M:$M)*SUMIF(DATI!$B:$B,Tabella24[[#This Row],[Cartella2]],DATI!$H:$H),"")</f>
        <v/>
      </c>
      <c r="K723" s="19" t="str">
        <f>+IFERROR(+Tabella24[[#This Row],[IMPORTO VERSATO]]/SUMIF(DATI!$B:$B,Tabella24[[#This Row],[Cartella2]],DATI!$M:$M)*SUMIF(DATI!$B:$B,Tabella24[[#This Row],[Cartella2]],DATI!$I:$I),"")</f>
        <v/>
      </c>
      <c r="L723" s="19" t="str">
        <f>+IFERROR(+Tabella24[[#This Row],[IMPORTO VERSATO]]/SUMIF(DATI!$B:$B,Tabella24[[#This Row],[Cartella2]],DATI!$M:$M)*SUMIF(DATI!$B:$B,Tabella24[[#This Row],[Cartella2]],DATI!$J:$J),"")</f>
        <v/>
      </c>
      <c r="M723" s="14" t="str">
        <f>+IFERROR(+Tabella24[[#This Row],[IMPORTO VERSATO]]/SUMIF(DATI!$B:$B,Tabella24[[#This Row],[Cartella2]],DATI!$M:$M)*SUMIF(DATI!$B:$B,Tabella24[[#This Row],[Cartella2]],DATI!$L:$L),"")</f>
        <v/>
      </c>
      <c r="N723" s="6" t="str">
        <f>+IF(COUNTIF($C$17:C723,Tabella24[[#This Row],[Cartella2]])=1,"X","")</f>
        <v/>
      </c>
      <c r="O723" s="14" t="str">
        <f>+IFERROR(+Tabella24[[#This Row],[IMPORTO VERSATO]]/SUMIF(DATI!$B:$B,Tabella24[[#This Row],[Cartella2]],DATI!$M:$M)*SUMIF(DATI!$B:$B,Tabella24[[#This Row],[Cartella2]],DATI!$K:$K),"")</f>
        <v/>
      </c>
    </row>
    <row r="724" spans="2:15" x14ac:dyDescent="0.45">
      <c r="B724" s="27"/>
      <c r="C724" s="140" t="e">
        <f>+IF(Tabella24[[#This Row],[INS CARTELLA]]="",C723,+VLOOKUP(Tabella24[[#This Row],[INS CARTELLA]],Tabella1[[NUMERO CARTELLA]:[IMPOSTE]],1,0))</f>
        <v>#N/A</v>
      </c>
      <c r="D724" s="1"/>
      <c r="E724" s="15"/>
      <c r="F724" s="16"/>
      <c r="G724" s="14" t="str">
        <f>+IFERROR(+Tabella24[[#This Row],[IMPORTO VERSATO]]/SUMIF(DATI!B:B,Tabella24[[#This Row],[Cartella2]],DATI!M:M)*SUMIF(DATI!B:B,Tabella24[[#This Row],[Cartella2]],DATI!E:E),"")</f>
        <v/>
      </c>
      <c r="H724" s="14" t="str">
        <f>+IFERROR(+Tabella24[[#This Row],[IMPORTO VERSATO]]/SUMIF(DATI!$B:$B,Tabella24[[#This Row],[Cartella2]],DATI!$M:$M)*SUMIF(DATI!$B:$B,Tabella24[[#This Row],[Cartella2]],DATI!$F:$F),"")</f>
        <v/>
      </c>
      <c r="I724" s="19" t="str">
        <f>+IFERROR(+Tabella24[[#This Row],[IMPORTO VERSATO]]/SUMIF(DATI!$B:$B,Tabella24[[#This Row],[Cartella2]],DATI!$M:$M)*SUMIF(DATI!$B:$B,Tabella24[[#This Row],[Cartella2]],DATI!$G:$G),"")</f>
        <v/>
      </c>
      <c r="J724" s="19" t="str">
        <f>+IFERROR(+Tabella24[[#This Row],[IMPORTO VERSATO]]/SUMIF(DATI!$B:$B,Tabella24[[#This Row],[Cartella2]],DATI!$M:$M)*SUMIF(DATI!$B:$B,Tabella24[[#This Row],[Cartella2]],DATI!$H:$H),"")</f>
        <v/>
      </c>
      <c r="K724" s="19" t="str">
        <f>+IFERROR(+Tabella24[[#This Row],[IMPORTO VERSATO]]/SUMIF(DATI!$B:$B,Tabella24[[#This Row],[Cartella2]],DATI!$M:$M)*SUMIF(DATI!$B:$B,Tabella24[[#This Row],[Cartella2]],DATI!$I:$I),"")</f>
        <v/>
      </c>
      <c r="L724" s="19" t="str">
        <f>+IFERROR(+Tabella24[[#This Row],[IMPORTO VERSATO]]/SUMIF(DATI!$B:$B,Tabella24[[#This Row],[Cartella2]],DATI!$M:$M)*SUMIF(DATI!$B:$B,Tabella24[[#This Row],[Cartella2]],DATI!$J:$J),"")</f>
        <v/>
      </c>
      <c r="M724" s="14" t="str">
        <f>+IFERROR(+Tabella24[[#This Row],[IMPORTO VERSATO]]/SUMIF(DATI!$B:$B,Tabella24[[#This Row],[Cartella2]],DATI!$M:$M)*SUMIF(DATI!$B:$B,Tabella24[[#This Row],[Cartella2]],DATI!$L:$L),"")</f>
        <v/>
      </c>
      <c r="N724" s="6" t="str">
        <f>+IF(COUNTIF($C$17:C724,Tabella24[[#This Row],[Cartella2]])=1,"X","")</f>
        <v/>
      </c>
      <c r="O724" s="14" t="str">
        <f>+IFERROR(+Tabella24[[#This Row],[IMPORTO VERSATO]]/SUMIF(DATI!$B:$B,Tabella24[[#This Row],[Cartella2]],DATI!$M:$M)*SUMIF(DATI!$B:$B,Tabella24[[#This Row],[Cartella2]],DATI!$K:$K),"")</f>
        <v/>
      </c>
    </row>
    <row r="725" spans="2:15" x14ac:dyDescent="0.45">
      <c r="B725" s="27"/>
      <c r="C725" s="140" t="e">
        <f>+IF(Tabella24[[#This Row],[INS CARTELLA]]="",C724,+VLOOKUP(Tabella24[[#This Row],[INS CARTELLA]],Tabella1[[NUMERO CARTELLA]:[IMPOSTE]],1,0))</f>
        <v>#N/A</v>
      </c>
      <c r="D725" s="1"/>
      <c r="E725" s="15"/>
      <c r="F725" s="16"/>
      <c r="G725" s="14" t="str">
        <f>+IFERROR(+Tabella24[[#This Row],[IMPORTO VERSATO]]/SUMIF(DATI!B:B,Tabella24[[#This Row],[Cartella2]],DATI!M:M)*SUMIF(DATI!B:B,Tabella24[[#This Row],[Cartella2]],DATI!E:E),"")</f>
        <v/>
      </c>
      <c r="H725" s="14" t="str">
        <f>+IFERROR(+Tabella24[[#This Row],[IMPORTO VERSATO]]/SUMIF(DATI!$B:$B,Tabella24[[#This Row],[Cartella2]],DATI!$M:$M)*SUMIF(DATI!$B:$B,Tabella24[[#This Row],[Cartella2]],DATI!$F:$F),"")</f>
        <v/>
      </c>
      <c r="I725" s="19" t="str">
        <f>+IFERROR(+Tabella24[[#This Row],[IMPORTO VERSATO]]/SUMIF(DATI!$B:$B,Tabella24[[#This Row],[Cartella2]],DATI!$M:$M)*SUMIF(DATI!$B:$B,Tabella24[[#This Row],[Cartella2]],DATI!$G:$G),"")</f>
        <v/>
      </c>
      <c r="J725" s="19" t="str">
        <f>+IFERROR(+Tabella24[[#This Row],[IMPORTO VERSATO]]/SUMIF(DATI!$B:$B,Tabella24[[#This Row],[Cartella2]],DATI!$M:$M)*SUMIF(DATI!$B:$B,Tabella24[[#This Row],[Cartella2]],DATI!$H:$H),"")</f>
        <v/>
      </c>
      <c r="K725" s="19" t="str">
        <f>+IFERROR(+Tabella24[[#This Row],[IMPORTO VERSATO]]/SUMIF(DATI!$B:$B,Tabella24[[#This Row],[Cartella2]],DATI!$M:$M)*SUMIF(DATI!$B:$B,Tabella24[[#This Row],[Cartella2]],DATI!$I:$I),"")</f>
        <v/>
      </c>
      <c r="L725" s="19" t="str">
        <f>+IFERROR(+Tabella24[[#This Row],[IMPORTO VERSATO]]/SUMIF(DATI!$B:$B,Tabella24[[#This Row],[Cartella2]],DATI!$M:$M)*SUMIF(DATI!$B:$B,Tabella24[[#This Row],[Cartella2]],DATI!$J:$J),"")</f>
        <v/>
      </c>
      <c r="M725" s="14" t="str">
        <f>+IFERROR(+Tabella24[[#This Row],[IMPORTO VERSATO]]/SUMIF(DATI!$B:$B,Tabella24[[#This Row],[Cartella2]],DATI!$M:$M)*SUMIF(DATI!$B:$B,Tabella24[[#This Row],[Cartella2]],DATI!$L:$L),"")</f>
        <v/>
      </c>
      <c r="N725" s="6" t="str">
        <f>+IF(COUNTIF($C$17:C725,Tabella24[[#This Row],[Cartella2]])=1,"X","")</f>
        <v/>
      </c>
      <c r="O725" s="14" t="str">
        <f>+IFERROR(+Tabella24[[#This Row],[IMPORTO VERSATO]]/SUMIF(DATI!$B:$B,Tabella24[[#This Row],[Cartella2]],DATI!$M:$M)*SUMIF(DATI!$B:$B,Tabella24[[#This Row],[Cartella2]],DATI!$K:$K),"")</f>
        <v/>
      </c>
    </row>
    <row r="726" spans="2:15" x14ac:dyDescent="0.45">
      <c r="B726" s="27"/>
      <c r="C726" s="140" t="e">
        <f>+IF(Tabella24[[#This Row],[INS CARTELLA]]="",C725,+VLOOKUP(Tabella24[[#This Row],[INS CARTELLA]],Tabella1[[NUMERO CARTELLA]:[IMPOSTE]],1,0))</f>
        <v>#N/A</v>
      </c>
      <c r="D726" s="1"/>
      <c r="E726" s="15"/>
      <c r="F726" s="16"/>
      <c r="G726" s="14" t="str">
        <f>+IFERROR(+Tabella24[[#This Row],[IMPORTO VERSATO]]/SUMIF(DATI!B:B,Tabella24[[#This Row],[Cartella2]],DATI!M:M)*SUMIF(DATI!B:B,Tabella24[[#This Row],[Cartella2]],DATI!E:E),"")</f>
        <v/>
      </c>
      <c r="H726" s="14" t="str">
        <f>+IFERROR(+Tabella24[[#This Row],[IMPORTO VERSATO]]/SUMIF(DATI!$B:$B,Tabella24[[#This Row],[Cartella2]],DATI!$M:$M)*SUMIF(DATI!$B:$B,Tabella24[[#This Row],[Cartella2]],DATI!$F:$F),"")</f>
        <v/>
      </c>
      <c r="I726" s="19" t="str">
        <f>+IFERROR(+Tabella24[[#This Row],[IMPORTO VERSATO]]/SUMIF(DATI!$B:$B,Tabella24[[#This Row],[Cartella2]],DATI!$M:$M)*SUMIF(DATI!$B:$B,Tabella24[[#This Row],[Cartella2]],DATI!$G:$G),"")</f>
        <v/>
      </c>
      <c r="J726" s="19" t="str">
        <f>+IFERROR(+Tabella24[[#This Row],[IMPORTO VERSATO]]/SUMIF(DATI!$B:$B,Tabella24[[#This Row],[Cartella2]],DATI!$M:$M)*SUMIF(DATI!$B:$B,Tabella24[[#This Row],[Cartella2]],DATI!$H:$H),"")</f>
        <v/>
      </c>
      <c r="K726" s="19" t="str">
        <f>+IFERROR(+Tabella24[[#This Row],[IMPORTO VERSATO]]/SUMIF(DATI!$B:$B,Tabella24[[#This Row],[Cartella2]],DATI!$M:$M)*SUMIF(DATI!$B:$B,Tabella24[[#This Row],[Cartella2]],DATI!$I:$I),"")</f>
        <v/>
      </c>
      <c r="L726" s="19" t="str">
        <f>+IFERROR(+Tabella24[[#This Row],[IMPORTO VERSATO]]/SUMIF(DATI!$B:$B,Tabella24[[#This Row],[Cartella2]],DATI!$M:$M)*SUMIF(DATI!$B:$B,Tabella24[[#This Row],[Cartella2]],DATI!$J:$J),"")</f>
        <v/>
      </c>
      <c r="M726" s="14" t="str">
        <f>+IFERROR(+Tabella24[[#This Row],[IMPORTO VERSATO]]/SUMIF(DATI!$B:$B,Tabella24[[#This Row],[Cartella2]],DATI!$M:$M)*SUMIF(DATI!$B:$B,Tabella24[[#This Row],[Cartella2]],DATI!$L:$L),"")</f>
        <v/>
      </c>
      <c r="N726" s="6" t="str">
        <f>+IF(COUNTIF($C$17:C726,Tabella24[[#This Row],[Cartella2]])=1,"X","")</f>
        <v/>
      </c>
      <c r="O726" s="14" t="str">
        <f>+IFERROR(+Tabella24[[#This Row],[IMPORTO VERSATO]]/SUMIF(DATI!$B:$B,Tabella24[[#This Row],[Cartella2]],DATI!$M:$M)*SUMIF(DATI!$B:$B,Tabella24[[#This Row],[Cartella2]],DATI!$K:$K),"")</f>
        <v/>
      </c>
    </row>
    <row r="727" spans="2:15" x14ac:dyDescent="0.45">
      <c r="B727" s="27"/>
      <c r="C727" s="140" t="e">
        <f>+IF(Tabella24[[#This Row],[INS CARTELLA]]="",C726,+VLOOKUP(Tabella24[[#This Row],[INS CARTELLA]],Tabella1[[NUMERO CARTELLA]:[IMPOSTE]],1,0))</f>
        <v>#N/A</v>
      </c>
      <c r="D727" s="1"/>
      <c r="E727" s="15"/>
      <c r="F727" s="16"/>
      <c r="G727" s="14" t="str">
        <f>+IFERROR(+Tabella24[[#This Row],[IMPORTO VERSATO]]/SUMIF(DATI!B:B,Tabella24[[#This Row],[Cartella2]],DATI!M:M)*SUMIF(DATI!B:B,Tabella24[[#This Row],[Cartella2]],DATI!E:E),"")</f>
        <v/>
      </c>
      <c r="H727" s="14" t="str">
        <f>+IFERROR(+Tabella24[[#This Row],[IMPORTO VERSATO]]/SUMIF(DATI!$B:$B,Tabella24[[#This Row],[Cartella2]],DATI!$M:$M)*SUMIF(DATI!$B:$B,Tabella24[[#This Row],[Cartella2]],DATI!$F:$F),"")</f>
        <v/>
      </c>
      <c r="I727" s="19" t="str">
        <f>+IFERROR(+Tabella24[[#This Row],[IMPORTO VERSATO]]/SUMIF(DATI!$B:$B,Tabella24[[#This Row],[Cartella2]],DATI!$M:$M)*SUMIF(DATI!$B:$B,Tabella24[[#This Row],[Cartella2]],DATI!$G:$G),"")</f>
        <v/>
      </c>
      <c r="J727" s="19" t="str">
        <f>+IFERROR(+Tabella24[[#This Row],[IMPORTO VERSATO]]/SUMIF(DATI!$B:$B,Tabella24[[#This Row],[Cartella2]],DATI!$M:$M)*SUMIF(DATI!$B:$B,Tabella24[[#This Row],[Cartella2]],DATI!$H:$H),"")</f>
        <v/>
      </c>
      <c r="K727" s="19" t="str">
        <f>+IFERROR(+Tabella24[[#This Row],[IMPORTO VERSATO]]/SUMIF(DATI!$B:$B,Tabella24[[#This Row],[Cartella2]],DATI!$M:$M)*SUMIF(DATI!$B:$B,Tabella24[[#This Row],[Cartella2]],DATI!$I:$I),"")</f>
        <v/>
      </c>
      <c r="L727" s="19" t="str">
        <f>+IFERROR(+Tabella24[[#This Row],[IMPORTO VERSATO]]/SUMIF(DATI!$B:$B,Tabella24[[#This Row],[Cartella2]],DATI!$M:$M)*SUMIF(DATI!$B:$B,Tabella24[[#This Row],[Cartella2]],DATI!$J:$J),"")</f>
        <v/>
      </c>
      <c r="M727" s="14" t="str">
        <f>+IFERROR(+Tabella24[[#This Row],[IMPORTO VERSATO]]/SUMIF(DATI!$B:$B,Tabella24[[#This Row],[Cartella2]],DATI!$M:$M)*SUMIF(DATI!$B:$B,Tabella24[[#This Row],[Cartella2]],DATI!$L:$L),"")</f>
        <v/>
      </c>
      <c r="N727" s="6" t="str">
        <f>+IF(COUNTIF($C$17:C727,Tabella24[[#This Row],[Cartella2]])=1,"X","")</f>
        <v/>
      </c>
      <c r="O727" s="14" t="str">
        <f>+IFERROR(+Tabella24[[#This Row],[IMPORTO VERSATO]]/SUMIF(DATI!$B:$B,Tabella24[[#This Row],[Cartella2]],DATI!$M:$M)*SUMIF(DATI!$B:$B,Tabella24[[#This Row],[Cartella2]],DATI!$K:$K),"")</f>
        <v/>
      </c>
    </row>
    <row r="728" spans="2:15" x14ac:dyDescent="0.45">
      <c r="B728" s="27"/>
      <c r="C728" s="140" t="e">
        <f>+IF(Tabella24[[#This Row],[INS CARTELLA]]="",C727,+VLOOKUP(Tabella24[[#This Row],[INS CARTELLA]],Tabella1[[NUMERO CARTELLA]:[IMPOSTE]],1,0))</f>
        <v>#N/A</v>
      </c>
      <c r="D728" s="1"/>
      <c r="E728" s="15"/>
      <c r="F728" s="16"/>
      <c r="G728" s="14" t="str">
        <f>+IFERROR(+Tabella24[[#This Row],[IMPORTO VERSATO]]/SUMIF(DATI!B:B,Tabella24[[#This Row],[Cartella2]],DATI!M:M)*SUMIF(DATI!B:B,Tabella24[[#This Row],[Cartella2]],DATI!E:E),"")</f>
        <v/>
      </c>
      <c r="H728" s="14" t="str">
        <f>+IFERROR(+Tabella24[[#This Row],[IMPORTO VERSATO]]/SUMIF(DATI!$B:$B,Tabella24[[#This Row],[Cartella2]],DATI!$M:$M)*SUMIF(DATI!$B:$B,Tabella24[[#This Row],[Cartella2]],DATI!$F:$F),"")</f>
        <v/>
      </c>
      <c r="I728" s="19" t="str">
        <f>+IFERROR(+Tabella24[[#This Row],[IMPORTO VERSATO]]/SUMIF(DATI!$B:$B,Tabella24[[#This Row],[Cartella2]],DATI!$M:$M)*SUMIF(DATI!$B:$B,Tabella24[[#This Row],[Cartella2]],DATI!$G:$G),"")</f>
        <v/>
      </c>
      <c r="J728" s="19" t="str">
        <f>+IFERROR(+Tabella24[[#This Row],[IMPORTO VERSATO]]/SUMIF(DATI!$B:$B,Tabella24[[#This Row],[Cartella2]],DATI!$M:$M)*SUMIF(DATI!$B:$B,Tabella24[[#This Row],[Cartella2]],DATI!$H:$H),"")</f>
        <v/>
      </c>
      <c r="K728" s="19" t="str">
        <f>+IFERROR(+Tabella24[[#This Row],[IMPORTO VERSATO]]/SUMIF(DATI!$B:$B,Tabella24[[#This Row],[Cartella2]],DATI!$M:$M)*SUMIF(DATI!$B:$B,Tabella24[[#This Row],[Cartella2]],DATI!$I:$I),"")</f>
        <v/>
      </c>
      <c r="L728" s="19" t="str">
        <f>+IFERROR(+Tabella24[[#This Row],[IMPORTO VERSATO]]/SUMIF(DATI!$B:$B,Tabella24[[#This Row],[Cartella2]],DATI!$M:$M)*SUMIF(DATI!$B:$B,Tabella24[[#This Row],[Cartella2]],DATI!$J:$J),"")</f>
        <v/>
      </c>
      <c r="M728" s="14" t="str">
        <f>+IFERROR(+Tabella24[[#This Row],[IMPORTO VERSATO]]/SUMIF(DATI!$B:$B,Tabella24[[#This Row],[Cartella2]],DATI!$M:$M)*SUMIF(DATI!$B:$B,Tabella24[[#This Row],[Cartella2]],DATI!$L:$L),"")</f>
        <v/>
      </c>
      <c r="N728" s="6" t="str">
        <f>+IF(COUNTIF($C$17:C728,Tabella24[[#This Row],[Cartella2]])=1,"X","")</f>
        <v/>
      </c>
      <c r="O728" s="14" t="str">
        <f>+IFERROR(+Tabella24[[#This Row],[IMPORTO VERSATO]]/SUMIF(DATI!$B:$B,Tabella24[[#This Row],[Cartella2]],DATI!$M:$M)*SUMIF(DATI!$B:$B,Tabella24[[#This Row],[Cartella2]],DATI!$K:$K),"")</f>
        <v/>
      </c>
    </row>
    <row r="729" spans="2:15" x14ac:dyDescent="0.45">
      <c r="B729" s="27"/>
      <c r="C729" s="140" t="e">
        <f>+IF(Tabella24[[#This Row],[INS CARTELLA]]="",C728,+VLOOKUP(Tabella24[[#This Row],[INS CARTELLA]],Tabella1[[NUMERO CARTELLA]:[IMPOSTE]],1,0))</f>
        <v>#N/A</v>
      </c>
      <c r="D729" s="1"/>
      <c r="E729" s="15"/>
      <c r="F729" s="16"/>
      <c r="G729" s="14" t="str">
        <f>+IFERROR(+Tabella24[[#This Row],[IMPORTO VERSATO]]/SUMIF(DATI!B:B,Tabella24[[#This Row],[Cartella2]],DATI!M:M)*SUMIF(DATI!B:B,Tabella24[[#This Row],[Cartella2]],DATI!E:E),"")</f>
        <v/>
      </c>
      <c r="H729" s="14" t="str">
        <f>+IFERROR(+Tabella24[[#This Row],[IMPORTO VERSATO]]/SUMIF(DATI!$B:$B,Tabella24[[#This Row],[Cartella2]],DATI!$M:$M)*SUMIF(DATI!$B:$B,Tabella24[[#This Row],[Cartella2]],DATI!$F:$F),"")</f>
        <v/>
      </c>
      <c r="I729" s="19" t="str">
        <f>+IFERROR(+Tabella24[[#This Row],[IMPORTO VERSATO]]/SUMIF(DATI!$B:$B,Tabella24[[#This Row],[Cartella2]],DATI!$M:$M)*SUMIF(DATI!$B:$B,Tabella24[[#This Row],[Cartella2]],DATI!$G:$G),"")</f>
        <v/>
      </c>
      <c r="J729" s="19" t="str">
        <f>+IFERROR(+Tabella24[[#This Row],[IMPORTO VERSATO]]/SUMIF(DATI!$B:$B,Tabella24[[#This Row],[Cartella2]],DATI!$M:$M)*SUMIF(DATI!$B:$B,Tabella24[[#This Row],[Cartella2]],DATI!$H:$H),"")</f>
        <v/>
      </c>
      <c r="K729" s="19" t="str">
        <f>+IFERROR(+Tabella24[[#This Row],[IMPORTO VERSATO]]/SUMIF(DATI!$B:$B,Tabella24[[#This Row],[Cartella2]],DATI!$M:$M)*SUMIF(DATI!$B:$B,Tabella24[[#This Row],[Cartella2]],DATI!$I:$I),"")</f>
        <v/>
      </c>
      <c r="L729" s="19" t="str">
        <f>+IFERROR(+Tabella24[[#This Row],[IMPORTO VERSATO]]/SUMIF(DATI!$B:$B,Tabella24[[#This Row],[Cartella2]],DATI!$M:$M)*SUMIF(DATI!$B:$B,Tabella24[[#This Row],[Cartella2]],DATI!$J:$J),"")</f>
        <v/>
      </c>
      <c r="M729" s="14" t="str">
        <f>+IFERROR(+Tabella24[[#This Row],[IMPORTO VERSATO]]/SUMIF(DATI!$B:$B,Tabella24[[#This Row],[Cartella2]],DATI!$M:$M)*SUMIF(DATI!$B:$B,Tabella24[[#This Row],[Cartella2]],DATI!$L:$L),"")</f>
        <v/>
      </c>
      <c r="N729" s="6" t="str">
        <f>+IF(COUNTIF($C$17:C729,Tabella24[[#This Row],[Cartella2]])=1,"X","")</f>
        <v/>
      </c>
      <c r="O729" s="14" t="str">
        <f>+IFERROR(+Tabella24[[#This Row],[IMPORTO VERSATO]]/SUMIF(DATI!$B:$B,Tabella24[[#This Row],[Cartella2]],DATI!$M:$M)*SUMIF(DATI!$B:$B,Tabella24[[#This Row],[Cartella2]],DATI!$K:$K),"")</f>
        <v/>
      </c>
    </row>
    <row r="730" spans="2:15" x14ac:dyDescent="0.45">
      <c r="B730" s="27"/>
      <c r="C730" s="140" t="e">
        <f>+IF(Tabella24[[#This Row],[INS CARTELLA]]="",C729,+VLOOKUP(Tabella24[[#This Row],[INS CARTELLA]],Tabella1[[NUMERO CARTELLA]:[IMPOSTE]],1,0))</f>
        <v>#N/A</v>
      </c>
      <c r="D730" s="1"/>
      <c r="E730" s="15"/>
      <c r="F730" s="16"/>
      <c r="G730" s="14" t="str">
        <f>+IFERROR(+Tabella24[[#This Row],[IMPORTO VERSATO]]/SUMIF(DATI!B:B,Tabella24[[#This Row],[Cartella2]],DATI!M:M)*SUMIF(DATI!B:B,Tabella24[[#This Row],[Cartella2]],DATI!E:E),"")</f>
        <v/>
      </c>
      <c r="H730" s="14" t="str">
        <f>+IFERROR(+Tabella24[[#This Row],[IMPORTO VERSATO]]/SUMIF(DATI!$B:$B,Tabella24[[#This Row],[Cartella2]],DATI!$M:$M)*SUMIF(DATI!$B:$B,Tabella24[[#This Row],[Cartella2]],DATI!$F:$F),"")</f>
        <v/>
      </c>
      <c r="I730" s="19" t="str">
        <f>+IFERROR(+Tabella24[[#This Row],[IMPORTO VERSATO]]/SUMIF(DATI!$B:$B,Tabella24[[#This Row],[Cartella2]],DATI!$M:$M)*SUMIF(DATI!$B:$B,Tabella24[[#This Row],[Cartella2]],DATI!$G:$G),"")</f>
        <v/>
      </c>
      <c r="J730" s="19" t="str">
        <f>+IFERROR(+Tabella24[[#This Row],[IMPORTO VERSATO]]/SUMIF(DATI!$B:$B,Tabella24[[#This Row],[Cartella2]],DATI!$M:$M)*SUMIF(DATI!$B:$B,Tabella24[[#This Row],[Cartella2]],DATI!$H:$H),"")</f>
        <v/>
      </c>
      <c r="K730" s="19" t="str">
        <f>+IFERROR(+Tabella24[[#This Row],[IMPORTO VERSATO]]/SUMIF(DATI!$B:$B,Tabella24[[#This Row],[Cartella2]],DATI!$M:$M)*SUMIF(DATI!$B:$B,Tabella24[[#This Row],[Cartella2]],DATI!$I:$I),"")</f>
        <v/>
      </c>
      <c r="L730" s="19" t="str">
        <f>+IFERROR(+Tabella24[[#This Row],[IMPORTO VERSATO]]/SUMIF(DATI!$B:$B,Tabella24[[#This Row],[Cartella2]],DATI!$M:$M)*SUMIF(DATI!$B:$B,Tabella24[[#This Row],[Cartella2]],DATI!$J:$J),"")</f>
        <v/>
      </c>
      <c r="M730" s="14" t="str">
        <f>+IFERROR(+Tabella24[[#This Row],[IMPORTO VERSATO]]/SUMIF(DATI!$B:$B,Tabella24[[#This Row],[Cartella2]],DATI!$M:$M)*SUMIF(DATI!$B:$B,Tabella24[[#This Row],[Cartella2]],DATI!$L:$L),"")</f>
        <v/>
      </c>
      <c r="N730" s="6" t="str">
        <f>+IF(COUNTIF($C$17:C730,Tabella24[[#This Row],[Cartella2]])=1,"X","")</f>
        <v/>
      </c>
      <c r="O730" s="14" t="str">
        <f>+IFERROR(+Tabella24[[#This Row],[IMPORTO VERSATO]]/SUMIF(DATI!$B:$B,Tabella24[[#This Row],[Cartella2]],DATI!$M:$M)*SUMIF(DATI!$B:$B,Tabella24[[#This Row],[Cartella2]],DATI!$K:$K),"")</f>
        <v/>
      </c>
    </row>
    <row r="731" spans="2:15" x14ac:dyDescent="0.45">
      <c r="B731" s="27"/>
      <c r="C731" s="140" t="e">
        <f>+IF(Tabella24[[#This Row],[INS CARTELLA]]="",C730,+VLOOKUP(Tabella24[[#This Row],[INS CARTELLA]],Tabella1[[NUMERO CARTELLA]:[IMPOSTE]],1,0))</f>
        <v>#N/A</v>
      </c>
      <c r="D731" s="1"/>
      <c r="E731" s="15"/>
      <c r="F731" s="16"/>
      <c r="G731" s="14" t="str">
        <f>+IFERROR(+Tabella24[[#This Row],[IMPORTO VERSATO]]/SUMIF(DATI!B:B,Tabella24[[#This Row],[Cartella2]],DATI!M:M)*SUMIF(DATI!B:B,Tabella24[[#This Row],[Cartella2]],DATI!E:E),"")</f>
        <v/>
      </c>
      <c r="H731" s="14" t="str">
        <f>+IFERROR(+Tabella24[[#This Row],[IMPORTO VERSATO]]/SUMIF(DATI!$B:$B,Tabella24[[#This Row],[Cartella2]],DATI!$M:$M)*SUMIF(DATI!$B:$B,Tabella24[[#This Row],[Cartella2]],DATI!$F:$F),"")</f>
        <v/>
      </c>
      <c r="I731" s="19" t="str">
        <f>+IFERROR(+Tabella24[[#This Row],[IMPORTO VERSATO]]/SUMIF(DATI!$B:$B,Tabella24[[#This Row],[Cartella2]],DATI!$M:$M)*SUMIF(DATI!$B:$B,Tabella24[[#This Row],[Cartella2]],DATI!$G:$G),"")</f>
        <v/>
      </c>
      <c r="J731" s="19" t="str">
        <f>+IFERROR(+Tabella24[[#This Row],[IMPORTO VERSATO]]/SUMIF(DATI!$B:$B,Tabella24[[#This Row],[Cartella2]],DATI!$M:$M)*SUMIF(DATI!$B:$B,Tabella24[[#This Row],[Cartella2]],DATI!$H:$H),"")</f>
        <v/>
      </c>
      <c r="K731" s="19" t="str">
        <f>+IFERROR(+Tabella24[[#This Row],[IMPORTO VERSATO]]/SUMIF(DATI!$B:$B,Tabella24[[#This Row],[Cartella2]],DATI!$M:$M)*SUMIF(DATI!$B:$B,Tabella24[[#This Row],[Cartella2]],DATI!$I:$I),"")</f>
        <v/>
      </c>
      <c r="L731" s="19" t="str">
        <f>+IFERROR(+Tabella24[[#This Row],[IMPORTO VERSATO]]/SUMIF(DATI!$B:$B,Tabella24[[#This Row],[Cartella2]],DATI!$M:$M)*SUMIF(DATI!$B:$B,Tabella24[[#This Row],[Cartella2]],DATI!$J:$J),"")</f>
        <v/>
      </c>
      <c r="M731" s="14" t="str">
        <f>+IFERROR(+Tabella24[[#This Row],[IMPORTO VERSATO]]/SUMIF(DATI!$B:$B,Tabella24[[#This Row],[Cartella2]],DATI!$M:$M)*SUMIF(DATI!$B:$B,Tabella24[[#This Row],[Cartella2]],DATI!$L:$L),"")</f>
        <v/>
      </c>
      <c r="N731" s="6" t="str">
        <f>+IF(COUNTIF($C$17:C731,Tabella24[[#This Row],[Cartella2]])=1,"X","")</f>
        <v/>
      </c>
      <c r="O731" s="14" t="str">
        <f>+IFERROR(+Tabella24[[#This Row],[IMPORTO VERSATO]]/SUMIF(DATI!$B:$B,Tabella24[[#This Row],[Cartella2]],DATI!$M:$M)*SUMIF(DATI!$B:$B,Tabella24[[#This Row],[Cartella2]],DATI!$K:$K),"")</f>
        <v/>
      </c>
    </row>
    <row r="732" spans="2:15" x14ac:dyDescent="0.45">
      <c r="B732" s="27"/>
      <c r="C732" s="140" t="e">
        <f>+IF(Tabella24[[#This Row],[INS CARTELLA]]="",C731,+VLOOKUP(Tabella24[[#This Row],[INS CARTELLA]],Tabella1[[NUMERO CARTELLA]:[IMPOSTE]],1,0))</f>
        <v>#N/A</v>
      </c>
      <c r="D732" s="1"/>
      <c r="E732" s="15"/>
      <c r="F732" s="16"/>
      <c r="G732" s="14" t="str">
        <f>+IFERROR(+Tabella24[[#This Row],[IMPORTO VERSATO]]/SUMIF(DATI!B:B,Tabella24[[#This Row],[Cartella2]],DATI!M:M)*SUMIF(DATI!B:B,Tabella24[[#This Row],[Cartella2]],DATI!E:E),"")</f>
        <v/>
      </c>
      <c r="H732" s="14" t="str">
        <f>+IFERROR(+Tabella24[[#This Row],[IMPORTO VERSATO]]/SUMIF(DATI!$B:$B,Tabella24[[#This Row],[Cartella2]],DATI!$M:$M)*SUMIF(DATI!$B:$B,Tabella24[[#This Row],[Cartella2]],DATI!$F:$F),"")</f>
        <v/>
      </c>
      <c r="I732" s="19" t="str">
        <f>+IFERROR(+Tabella24[[#This Row],[IMPORTO VERSATO]]/SUMIF(DATI!$B:$B,Tabella24[[#This Row],[Cartella2]],DATI!$M:$M)*SUMIF(DATI!$B:$B,Tabella24[[#This Row],[Cartella2]],DATI!$G:$G),"")</f>
        <v/>
      </c>
      <c r="J732" s="19" t="str">
        <f>+IFERROR(+Tabella24[[#This Row],[IMPORTO VERSATO]]/SUMIF(DATI!$B:$B,Tabella24[[#This Row],[Cartella2]],DATI!$M:$M)*SUMIF(DATI!$B:$B,Tabella24[[#This Row],[Cartella2]],DATI!$H:$H),"")</f>
        <v/>
      </c>
      <c r="K732" s="19" t="str">
        <f>+IFERROR(+Tabella24[[#This Row],[IMPORTO VERSATO]]/SUMIF(DATI!$B:$B,Tabella24[[#This Row],[Cartella2]],DATI!$M:$M)*SUMIF(DATI!$B:$B,Tabella24[[#This Row],[Cartella2]],DATI!$I:$I),"")</f>
        <v/>
      </c>
      <c r="L732" s="19" t="str">
        <f>+IFERROR(+Tabella24[[#This Row],[IMPORTO VERSATO]]/SUMIF(DATI!$B:$B,Tabella24[[#This Row],[Cartella2]],DATI!$M:$M)*SUMIF(DATI!$B:$B,Tabella24[[#This Row],[Cartella2]],DATI!$J:$J),"")</f>
        <v/>
      </c>
      <c r="M732" s="14" t="str">
        <f>+IFERROR(+Tabella24[[#This Row],[IMPORTO VERSATO]]/SUMIF(DATI!$B:$B,Tabella24[[#This Row],[Cartella2]],DATI!$M:$M)*SUMIF(DATI!$B:$B,Tabella24[[#This Row],[Cartella2]],DATI!$L:$L),"")</f>
        <v/>
      </c>
      <c r="N732" s="6" t="str">
        <f>+IF(COUNTIF($C$17:C732,Tabella24[[#This Row],[Cartella2]])=1,"X","")</f>
        <v/>
      </c>
      <c r="O732" s="14" t="str">
        <f>+IFERROR(+Tabella24[[#This Row],[IMPORTO VERSATO]]/SUMIF(DATI!$B:$B,Tabella24[[#This Row],[Cartella2]],DATI!$M:$M)*SUMIF(DATI!$B:$B,Tabella24[[#This Row],[Cartella2]],DATI!$K:$K),"")</f>
        <v/>
      </c>
    </row>
    <row r="733" spans="2:15" x14ac:dyDescent="0.45">
      <c r="B733" s="27"/>
      <c r="C733" s="140" t="e">
        <f>+IF(Tabella24[[#This Row],[INS CARTELLA]]="",C732,+VLOOKUP(Tabella24[[#This Row],[INS CARTELLA]],Tabella1[[NUMERO CARTELLA]:[IMPOSTE]],1,0))</f>
        <v>#N/A</v>
      </c>
      <c r="D733" s="1"/>
      <c r="E733" s="15"/>
      <c r="F733" s="16"/>
      <c r="G733" s="14" t="str">
        <f>+IFERROR(+Tabella24[[#This Row],[IMPORTO VERSATO]]/SUMIF(DATI!B:B,Tabella24[[#This Row],[Cartella2]],DATI!M:M)*SUMIF(DATI!B:B,Tabella24[[#This Row],[Cartella2]],DATI!E:E),"")</f>
        <v/>
      </c>
      <c r="H733" s="14" t="str">
        <f>+IFERROR(+Tabella24[[#This Row],[IMPORTO VERSATO]]/SUMIF(DATI!$B:$B,Tabella24[[#This Row],[Cartella2]],DATI!$M:$M)*SUMIF(DATI!$B:$B,Tabella24[[#This Row],[Cartella2]],DATI!$F:$F),"")</f>
        <v/>
      </c>
      <c r="I733" s="19" t="str">
        <f>+IFERROR(+Tabella24[[#This Row],[IMPORTO VERSATO]]/SUMIF(DATI!$B:$B,Tabella24[[#This Row],[Cartella2]],DATI!$M:$M)*SUMIF(DATI!$B:$B,Tabella24[[#This Row],[Cartella2]],DATI!$G:$G),"")</f>
        <v/>
      </c>
      <c r="J733" s="19" t="str">
        <f>+IFERROR(+Tabella24[[#This Row],[IMPORTO VERSATO]]/SUMIF(DATI!$B:$B,Tabella24[[#This Row],[Cartella2]],DATI!$M:$M)*SUMIF(DATI!$B:$B,Tabella24[[#This Row],[Cartella2]],DATI!$H:$H),"")</f>
        <v/>
      </c>
      <c r="K733" s="19" t="str">
        <f>+IFERROR(+Tabella24[[#This Row],[IMPORTO VERSATO]]/SUMIF(DATI!$B:$B,Tabella24[[#This Row],[Cartella2]],DATI!$M:$M)*SUMIF(DATI!$B:$B,Tabella24[[#This Row],[Cartella2]],DATI!$I:$I),"")</f>
        <v/>
      </c>
      <c r="L733" s="19" t="str">
        <f>+IFERROR(+Tabella24[[#This Row],[IMPORTO VERSATO]]/SUMIF(DATI!$B:$B,Tabella24[[#This Row],[Cartella2]],DATI!$M:$M)*SUMIF(DATI!$B:$B,Tabella24[[#This Row],[Cartella2]],DATI!$J:$J),"")</f>
        <v/>
      </c>
      <c r="M733" s="14" t="str">
        <f>+IFERROR(+Tabella24[[#This Row],[IMPORTO VERSATO]]/SUMIF(DATI!$B:$B,Tabella24[[#This Row],[Cartella2]],DATI!$M:$M)*SUMIF(DATI!$B:$B,Tabella24[[#This Row],[Cartella2]],DATI!$L:$L),"")</f>
        <v/>
      </c>
      <c r="N733" s="6" t="str">
        <f>+IF(COUNTIF($C$17:C733,Tabella24[[#This Row],[Cartella2]])=1,"X","")</f>
        <v/>
      </c>
      <c r="O733" s="14" t="str">
        <f>+IFERROR(+Tabella24[[#This Row],[IMPORTO VERSATO]]/SUMIF(DATI!$B:$B,Tabella24[[#This Row],[Cartella2]],DATI!$M:$M)*SUMIF(DATI!$B:$B,Tabella24[[#This Row],[Cartella2]],DATI!$K:$K),"")</f>
        <v/>
      </c>
    </row>
    <row r="734" spans="2:15" x14ac:dyDescent="0.45">
      <c r="B734" s="27"/>
      <c r="C734" s="140" t="e">
        <f>+IF(Tabella24[[#This Row],[INS CARTELLA]]="",C733,+VLOOKUP(Tabella24[[#This Row],[INS CARTELLA]],Tabella1[[NUMERO CARTELLA]:[IMPOSTE]],1,0))</f>
        <v>#N/A</v>
      </c>
      <c r="D734" s="1"/>
      <c r="E734" s="15"/>
      <c r="F734" s="16"/>
      <c r="G734" s="14" t="str">
        <f>+IFERROR(+Tabella24[[#This Row],[IMPORTO VERSATO]]/SUMIF(DATI!B:B,Tabella24[[#This Row],[Cartella2]],DATI!M:M)*SUMIF(DATI!B:B,Tabella24[[#This Row],[Cartella2]],DATI!E:E),"")</f>
        <v/>
      </c>
      <c r="H734" s="14" t="str">
        <f>+IFERROR(+Tabella24[[#This Row],[IMPORTO VERSATO]]/SUMIF(DATI!$B:$B,Tabella24[[#This Row],[Cartella2]],DATI!$M:$M)*SUMIF(DATI!$B:$B,Tabella24[[#This Row],[Cartella2]],DATI!$F:$F),"")</f>
        <v/>
      </c>
      <c r="I734" s="19" t="str">
        <f>+IFERROR(+Tabella24[[#This Row],[IMPORTO VERSATO]]/SUMIF(DATI!$B:$B,Tabella24[[#This Row],[Cartella2]],DATI!$M:$M)*SUMIF(DATI!$B:$B,Tabella24[[#This Row],[Cartella2]],DATI!$G:$G),"")</f>
        <v/>
      </c>
      <c r="J734" s="19" t="str">
        <f>+IFERROR(+Tabella24[[#This Row],[IMPORTO VERSATO]]/SUMIF(DATI!$B:$B,Tabella24[[#This Row],[Cartella2]],DATI!$M:$M)*SUMIF(DATI!$B:$B,Tabella24[[#This Row],[Cartella2]],DATI!$H:$H),"")</f>
        <v/>
      </c>
      <c r="K734" s="19" t="str">
        <f>+IFERROR(+Tabella24[[#This Row],[IMPORTO VERSATO]]/SUMIF(DATI!$B:$B,Tabella24[[#This Row],[Cartella2]],DATI!$M:$M)*SUMIF(DATI!$B:$B,Tabella24[[#This Row],[Cartella2]],DATI!$I:$I),"")</f>
        <v/>
      </c>
      <c r="L734" s="19" t="str">
        <f>+IFERROR(+Tabella24[[#This Row],[IMPORTO VERSATO]]/SUMIF(DATI!$B:$B,Tabella24[[#This Row],[Cartella2]],DATI!$M:$M)*SUMIF(DATI!$B:$B,Tabella24[[#This Row],[Cartella2]],DATI!$J:$J),"")</f>
        <v/>
      </c>
      <c r="M734" s="14" t="str">
        <f>+IFERROR(+Tabella24[[#This Row],[IMPORTO VERSATO]]/SUMIF(DATI!$B:$B,Tabella24[[#This Row],[Cartella2]],DATI!$M:$M)*SUMIF(DATI!$B:$B,Tabella24[[#This Row],[Cartella2]],DATI!$L:$L),"")</f>
        <v/>
      </c>
      <c r="N734" s="6" t="str">
        <f>+IF(COUNTIF($C$17:C734,Tabella24[[#This Row],[Cartella2]])=1,"X","")</f>
        <v/>
      </c>
      <c r="O734" s="14" t="str">
        <f>+IFERROR(+Tabella24[[#This Row],[IMPORTO VERSATO]]/SUMIF(DATI!$B:$B,Tabella24[[#This Row],[Cartella2]],DATI!$M:$M)*SUMIF(DATI!$B:$B,Tabella24[[#This Row],[Cartella2]],DATI!$K:$K),"")</f>
        <v/>
      </c>
    </row>
    <row r="735" spans="2:15" x14ac:dyDescent="0.45">
      <c r="B735" s="27"/>
      <c r="C735" s="140" t="e">
        <f>+IF(Tabella24[[#This Row],[INS CARTELLA]]="",C734,+VLOOKUP(Tabella24[[#This Row],[INS CARTELLA]],Tabella1[[NUMERO CARTELLA]:[IMPOSTE]],1,0))</f>
        <v>#N/A</v>
      </c>
      <c r="D735" s="1"/>
      <c r="E735" s="15"/>
      <c r="F735" s="16"/>
      <c r="G735" s="14" t="str">
        <f>+IFERROR(+Tabella24[[#This Row],[IMPORTO VERSATO]]/SUMIF(DATI!B:B,Tabella24[[#This Row],[Cartella2]],DATI!M:M)*SUMIF(DATI!B:B,Tabella24[[#This Row],[Cartella2]],DATI!E:E),"")</f>
        <v/>
      </c>
      <c r="H735" s="14" t="str">
        <f>+IFERROR(+Tabella24[[#This Row],[IMPORTO VERSATO]]/SUMIF(DATI!$B:$B,Tabella24[[#This Row],[Cartella2]],DATI!$M:$M)*SUMIF(DATI!$B:$B,Tabella24[[#This Row],[Cartella2]],DATI!$F:$F),"")</f>
        <v/>
      </c>
      <c r="I735" s="19" t="str">
        <f>+IFERROR(+Tabella24[[#This Row],[IMPORTO VERSATO]]/SUMIF(DATI!$B:$B,Tabella24[[#This Row],[Cartella2]],DATI!$M:$M)*SUMIF(DATI!$B:$B,Tabella24[[#This Row],[Cartella2]],DATI!$G:$G),"")</f>
        <v/>
      </c>
      <c r="J735" s="19" t="str">
        <f>+IFERROR(+Tabella24[[#This Row],[IMPORTO VERSATO]]/SUMIF(DATI!$B:$B,Tabella24[[#This Row],[Cartella2]],DATI!$M:$M)*SUMIF(DATI!$B:$B,Tabella24[[#This Row],[Cartella2]],DATI!$H:$H),"")</f>
        <v/>
      </c>
      <c r="K735" s="19" t="str">
        <f>+IFERROR(+Tabella24[[#This Row],[IMPORTO VERSATO]]/SUMIF(DATI!$B:$B,Tabella24[[#This Row],[Cartella2]],DATI!$M:$M)*SUMIF(DATI!$B:$B,Tabella24[[#This Row],[Cartella2]],DATI!$I:$I),"")</f>
        <v/>
      </c>
      <c r="L735" s="19" t="str">
        <f>+IFERROR(+Tabella24[[#This Row],[IMPORTO VERSATO]]/SUMIF(DATI!$B:$B,Tabella24[[#This Row],[Cartella2]],DATI!$M:$M)*SUMIF(DATI!$B:$B,Tabella24[[#This Row],[Cartella2]],DATI!$J:$J),"")</f>
        <v/>
      </c>
      <c r="M735" s="14" t="str">
        <f>+IFERROR(+Tabella24[[#This Row],[IMPORTO VERSATO]]/SUMIF(DATI!$B:$B,Tabella24[[#This Row],[Cartella2]],DATI!$M:$M)*SUMIF(DATI!$B:$B,Tabella24[[#This Row],[Cartella2]],DATI!$L:$L),"")</f>
        <v/>
      </c>
      <c r="N735" s="6" t="str">
        <f>+IF(COUNTIF($C$17:C735,Tabella24[[#This Row],[Cartella2]])=1,"X","")</f>
        <v/>
      </c>
      <c r="O735" s="14" t="str">
        <f>+IFERROR(+Tabella24[[#This Row],[IMPORTO VERSATO]]/SUMIF(DATI!$B:$B,Tabella24[[#This Row],[Cartella2]],DATI!$M:$M)*SUMIF(DATI!$B:$B,Tabella24[[#This Row],[Cartella2]],DATI!$K:$K),"")</f>
        <v/>
      </c>
    </row>
    <row r="736" spans="2:15" x14ac:dyDescent="0.45">
      <c r="B736" s="27"/>
      <c r="C736" s="140" t="e">
        <f>+IF(Tabella24[[#This Row],[INS CARTELLA]]="",C735,+VLOOKUP(Tabella24[[#This Row],[INS CARTELLA]],Tabella1[[NUMERO CARTELLA]:[IMPOSTE]],1,0))</f>
        <v>#N/A</v>
      </c>
      <c r="D736" s="1"/>
      <c r="E736" s="15"/>
      <c r="F736" s="16"/>
      <c r="G736" s="14" t="str">
        <f>+IFERROR(+Tabella24[[#This Row],[IMPORTO VERSATO]]/SUMIF(DATI!B:B,Tabella24[[#This Row],[Cartella2]],DATI!M:M)*SUMIF(DATI!B:B,Tabella24[[#This Row],[Cartella2]],DATI!E:E),"")</f>
        <v/>
      </c>
      <c r="H736" s="14" t="str">
        <f>+IFERROR(+Tabella24[[#This Row],[IMPORTO VERSATO]]/SUMIF(DATI!$B:$B,Tabella24[[#This Row],[Cartella2]],DATI!$M:$M)*SUMIF(DATI!$B:$B,Tabella24[[#This Row],[Cartella2]],DATI!$F:$F),"")</f>
        <v/>
      </c>
      <c r="I736" s="19" t="str">
        <f>+IFERROR(+Tabella24[[#This Row],[IMPORTO VERSATO]]/SUMIF(DATI!$B:$B,Tabella24[[#This Row],[Cartella2]],DATI!$M:$M)*SUMIF(DATI!$B:$B,Tabella24[[#This Row],[Cartella2]],DATI!$G:$G),"")</f>
        <v/>
      </c>
      <c r="J736" s="19" t="str">
        <f>+IFERROR(+Tabella24[[#This Row],[IMPORTO VERSATO]]/SUMIF(DATI!$B:$B,Tabella24[[#This Row],[Cartella2]],DATI!$M:$M)*SUMIF(DATI!$B:$B,Tabella24[[#This Row],[Cartella2]],DATI!$H:$H),"")</f>
        <v/>
      </c>
      <c r="K736" s="19" t="str">
        <f>+IFERROR(+Tabella24[[#This Row],[IMPORTO VERSATO]]/SUMIF(DATI!$B:$B,Tabella24[[#This Row],[Cartella2]],DATI!$M:$M)*SUMIF(DATI!$B:$B,Tabella24[[#This Row],[Cartella2]],DATI!$I:$I),"")</f>
        <v/>
      </c>
      <c r="L736" s="19" t="str">
        <f>+IFERROR(+Tabella24[[#This Row],[IMPORTO VERSATO]]/SUMIF(DATI!$B:$B,Tabella24[[#This Row],[Cartella2]],DATI!$M:$M)*SUMIF(DATI!$B:$B,Tabella24[[#This Row],[Cartella2]],DATI!$J:$J),"")</f>
        <v/>
      </c>
      <c r="M736" s="14" t="str">
        <f>+IFERROR(+Tabella24[[#This Row],[IMPORTO VERSATO]]/SUMIF(DATI!$B:$B,Tabella24[[#This Row],[Cartella2]],DATI!$M:$M)*SUMIF(DATI!$B:$B,Tabella24[[#This Row],[Cartella2]],DATI!$L:$L),"")</f>
        <v/>
      </c>
      <c r="N736" s="6" t="str">
        <f>+IF(COUNTIF($C$17:C736,Tabella24[[#This Row],[Cartella2]])=1,"X","")</f>
        <v/>
      </c>
      <c r="O736" s="14" t="str">
        <f>+IFERROR(+Tabella24[[#This Row],[IMPORTO VERSATO]]/SUMIF(DATI!$B:$B,Tabella24[[#This Row],[Cartella2]],DATI!$M:$M)*SUMIF(DATI!$B:$B,Tabella24[[#This Row],[Cartella2]],DATI!$K:$K),"")</f>
        <v/>
      </c>
    </row>
    <row r="737" spans="2:15" x14ac:dyDescent="0.45">
      <c r="B737" s="27"/>
      <c r="C737" s="140" t="e">
        <f>+IF(Tabella24[[#This Row],[INS CARTELLA]]="",C736,+VLOOKUP(Tabella24[[#This Row],[INS CARTELLA]],Tabella1[[NUMERO CARTELLA]:[IMPOSTE]],1,0))</f>
        <v>#N/A</v>
      </c>
      <c r="D737" s="1"/>
      <c r="E737" s="15"/>
      <c r="F737" s="16"/>
      <c r="G737" s="14" t="str">
        <f>+IFERROR(+Tabella24[[#This Row],[IMPORTO VERSATO]]/SUMIF(DATI!B:B,Tabella24[[#This Row],[Cartella2]],DATI!M:M)*SUMIF(DATI!B:B,Tabella24[[#This Row],[Cartella2]],DATI!E:E),"")</f>
        <v/>
      </c>
      <c r="H737" s="14" t="str">
        <f>+IFERROR(+Tabella24[[#This Row],[IMPORTO VERSATO]]/SUMIF(DATI!$B:$B,Tabella24[[#This Row],[Cartella2]],DATI!$M:$M)*SUMIF(DATI!$B:$B,Tabella24[[#This Row],[Cartella2]],DATI!$F:$F),"")</f>
        <v/>
      </c>
      <c r="I737" s="19" t="str">
        <f>+IFERROR(+Tabella24[[#This Row],[IMPORTO VERSATO]]/SUMIF(DATI!$B:$B,Tabella24[[#This Row],[Cartella2]],DATI!$M:$M)*SUMIF(DATI!$B:$B,Tabella24[[#This Row],[Cartella2]],DATI!$G:$G),"")</f>
        <v/>
      </c>
      <c r="J737" s="19" t="str">
        <f>+IFERROR(+Tabella24[[#This Row],[IMPORTO VERSATO]]/SUMIF(DATI!$B:$B,Tabella24[[#This Row],[Cartella2]],DATI!$M:$M)*SUMIF(DATI!$B:$B,Tabella24[[#This Row],[Cartella2]],DATI!$H:$H),"")</f>
        <v/>
      </c>
      <c r="K737" s="19" t="str">
        <f>+IFERROR(+Tabella24[[#This Row],[IMPORTO VERSATO]]/SUMIF(DATI!$B:$B,Tabella24[[#This Row],[Cartella2]],DATI!$M:$M)*SUMIF(DATI!$B:$B,Tabella24[[#This Row],[Cartella2]],DATI!$I:$I),"")</f>
        <v/>
      </c>
      <c r="L737" s="19" t="str">
        <f>+IFERROR(+Tabella24[[#This Row],[IMPORTO VERSATO]]/SUMIF(DATI!$B:$B,Tabella24[[#This Row],[Cartella2]],DATI!$M:$M)*SUMIF(DATI!$B:$B,Tabella24[[#This Row],[Cartella2]],DATI!$J:$J),"")</f>
        <v/>
      </c>
      <c r="M737" s="14" t="str">
        <f>+IFERROR(+Tabella24[[#This Row],[IMPORTO VERSATO]]/SUMIF(DATI!$B:$B,Tabella24[[#This Row],[Cartella2]],DATI!$M:$M)*SUMIF(DATI!$B:$B,Tabella24[[#This Row],[Cartella2]],DATI!$L:$L),"")</f>
        <v/>
      </c>
      <c r="N737" s="6" t="str">
        <f>+IF(COUNTIF($C$17:C737,Tabella24[[#This Row],[Cartella2]])=1,"X","")</f>
        <v/>
      </c>
      <c r="O737" s="14" t="str">
        <f>+IFERROR(+Tabella24[[#This Row],[IMPORTO VERSATO]]/SUMIF(DATI!$B:$B,Tabella24[[#This Row],[Cartella2]],DATI!$M:$M)*SUMIF(DATI!$B:$B,Tabella24[[#This Row],[Cartella2]],DATI!$K:$K),"")</f>
        <v/>
      </c>
    </row>
    <row r="738" spans="2:15" x14ac:dyDescent="0.45">
      <c r="B738" s="27"/>
      <c r="C738" s="140" t="e">
        <f>+IF(Tabella24[[#This Row],[INS CARTELLA]]="",C737,+VLOOKUP(Tabella24[[#This Row],[INS CARTELLA]],Tabella1[[NUMERO CARTELLA]:[IMPOSTE]],1,0))</f>
        <v>#N/A</v>
      </c>
      <c r="D738" s="1"/>
      <c r="E738" s="15"/>
      <c r="F738" s="16"/>
      <c r="G738" s="14" t="str">
        <f>+IFERROR(+Tabella24[[#This Row],[IMPORTO VERSATO]]/SUMIF(DATI!B:B,Tabella24[[#This Row],[Cartella2]],DATI!M:M)*SUMIF(DATI!B:B,Tabella24[[#This Row],[Cartella2]],DATI!E:E),"")</f>
        <v/>
      </c>
      <c r="H738" s="14" t="str">
        <f>+IFERROR(+Tabella24[[#This Row],[IMPORTO VERSATO]]/SUMIF(DATI!$B:$B,Tabella24[[#This Row],[Cartella2]],DATI!$M:$M)*SUMIF(DATI!$B:$B,Tabella24[[#This Row],[Cartella2]],DATI!$F:$F),"")</f>
        <v/>
      </c>
      <c r="I738" s="19" t="str">
        <f>+IFERROR(+Tabella24[[#This Row],[IMPORTO VERSATO]]/SUMIF(DATI!$B:$B,Tabella24[[#This Row],[Cartella2]],DATI!$M:$M)*SUMIF(DATI!$B:$B,Tabella24[[#This Row],[Cartella2]],DATI!$G:$G),"")</f>
        <v/>
      </c>
      <c r="J738" s="19" t="str">
        <f>+IFERROR(+Tabella24[[#This Row],[IMPORTO VERSATO]]/SUMIF(DATI!$B:$B,Tabella24[[#This Row],[Cartella2]],DATI!$M:$M)*SUMIF(DATI!$B:$B,Tabella24[[#This Row],[Cartella2]],DATI!$H:$H),"")</f>
        <v/>
      </c>
      <c r="K738" s="19" t="str">
        <f>+IFERROR(+Tabella24[[#This Row],[IMPORTO VERSATO]]/SUMIF(DATI!$B:$B,Tabella24[[#This Row],[Cartella2]],DATI!$M:$M)*SUMIF(DATI!$B:$B,Tabella24[[#This Row],[Cartella2]],DATI!$I:$I),"")</f>
        <v/>
      </c>
      <c r="L738" s="19" t="str">
        <f>+IFERROR(+Tabella24[[#This Row],[IMPORTO VERSATO]]/SUMIF(DATI!$B:$B,Tabella24[[#This Row],[Cartella2]],DATI!$M:$M)*SUMIF(DATI!$B:$B,Tabella24[[#This Row],[Cartella2]],DATI!$J:$J),"")</f>
        <v/>
      </c>
      <c r="M738" s="14" t="str">
        <f>+IFERROR(+Tabella24[[#This Row],[IMPORTO VERSATO]]/SUMIF(DATI!$B:$B,Tabella24[[#This Row],[Cartella2]],DATI!$M:$M)*SUMIF(DATI!$B:$B,Tabella24[[#This Row],[Cartella2]],DATI!$L:$L),"")</f>
        <v/>
      </c>
      <c r="N738" s="6" t="str">
        <f>+IF(COUNTIF($C$17:C738,Tabella24[[#This Row],[Cartella2]])=1,"X","")</f>
        <v/>
      </c>
      <c r="O738" s="14" t="str">
        <f>+IFERROR(+Tabella24[[#This Row],[IMPORTO VERSATO]]/SUMIF(DATI!$B:$B,Tabella24[[#This Row],[Cartella2]],DATI!$M:$M)*SUMIF(DATI!$B:$B,Tabella24[[#This Row],[Cartella2]],DATI!$K:$K),"")</f>
        <v/>
      </c>
    </row>
    <row r="739" spans="2:15" x14ac:dyDescent="0.45">
      <c r="B739" s="27"/>
      <c r="C739" s="140" t="e">
        <f>+IF(Tabella24[[#This Row],[INS CARTELLA]]="",C738,+VLOOKUP(Tabella24[[#This Row],[INS CARTELLA]],Tabella1[[NUMERO CARTELLA]:[IMPOSTE]],1,0))</f>
        <v>#N/A</v>
      </c>
      <c r="D739" s="1"/>
      <c r="E739" s="15"/>
      <c r="F739" s="16"/>
      <c r="G739" s="14" t="str">
        <f>+IFERROR(+Tabella24[[#This Row],[IMPORTO VERSATO]]/SUMIF(DATI!B:B,Tabella24[[#This Row],[Cartella2]],DATI!M:M)*SUMIF(DATI!B:B,Tabella24[[#This Row],[Cartella2]],DATI!E:E),"")</f>
        <v/>
      </c>
      <c r="H739" s="14" t="str">
        <f>+IFERROR(+Tabella24[[#This Row],[IMPORTO VERSATO]]/SUMIF(DATI!$B:$B,Tabella24[[#This Row],[Cartella2]],DATI!$M:$M)*SUMIF(DATI!$B:$B,Tabella24[[#This Row],[Cartella2]],DATI!$F:$F),"")</f>
        <v/>
      </c>
      <c r="I739" s="19" t="str">
        <f>+IFERROR(+Tabella24[[#This Row],[IMPORTO VERSATO]]/SUMIF(DATI!$B:$B,Tabella24[[#This Row],[Cartella2]],DATI!$M:$M)*SUMIF(DATI!$B:$B,Tabella24[[#This Row],[Cartella2]],DATI!$G:$G),"")</f>
        <v/>
      </c>
      <c r="J739" s="19" t="str">
        <f>+IFERROR(+Tabella24[[#This Row],[IMPORTO VERSATO]]/SUMIF(DATI!$B:$B,Tabella24[[#This Row],[Cartella2]],DATI!$M:$M)*SUMIF(DATI!$B:$B,Tabella24[[#This Row],[Cartella2]],DATI!$H:$H),"")</f>
        <v/>
      </c>
      <c r="K739" s="19" t="str">
        <f>+IFERROR(+Tabella24[[#This Row],[IMPORTO VERSATO]]/SUMIF(DATI!$B:$B,Tabella24[[#This Row],[Cartella2]],DATI!$M:$M)*SUMIF(DATI!$B:$B,Tabella24[[#This Row],[Cartella2]],DATI!$I:$I),"")</f>
        <v/>
      </c>
      <c r="L739" s="19" t="str">
        <f>+IFERROR(+Tabella24[[#This Row],[IMPORTO VERSATO]]/SUMIF(DATI!$B:$B,Tabella24[[#This Row],[Cartella2]],DATI!$M:$M)*SUMIF(DATI!$B:$B,Tabella24[[#This Row],[Cartella2]],DATI!$J:$J),"")</f>
        <v/>
      </c>
      <c r="M739" s="14" t="str">
        <f>+IFERROR(+Tabella24[[#This Row],[IMPORTO VERSATO]]/SUMIF(DATI!$B:$B,Tabella24[[#This Row],[Cartella2]],DATI!$M:$M)*SUMIF(DATI!$B:$B,Tabella24[[#This Row],[Cartella2]],DATI!$L:$L),"")</f>
        <v/>
      </c>
      <c r="N739" s="6" t="str">
        <f>+IF(COUNTIF($C$17:C739,Tabella24[[#This Row],[Cartella2]])=1,"X","")</f>
        <v/>
      </c>
      <c r="O739" s="14" t="str">
        <f>+IFERROR(+Tabella24[[#This Row],[IMPORTO VERSATO]]/SUMIF(DATI!$B:$B,Tabella24[[#This Row],[Cartella2]],DATI!$M:$M)*SUMIF(DATI!$B:$B,Tabella24[[#This Row],[Cartella2]],DATI!$K:$K),"")</f>
        <v/>
      </c>
    </row>
    <row r="740" spans="2:15" x14ac:dyDescent="0.45">
      <c r="B740" s="27"/>
      <c r="C740" s="140" t="e">
        <f>+IF(Tabella24[[#This Row],[INS CARTELLA]]="",C739,+VLOOKUP(Tabella24[[#This Row],[INS CARTELLA]],Tabella1[[NUMERO CARTELLA]:[IMPOSTE]],1,0))</f>
        <v>#N/A</v>
      </c>
      <c r="D740" s="1"/>
      <c r="E740" s="15"/>
      <c r="F740" s="16"/>
      <c r="G740" s="14" t="str">
        <f>+IFERROR(+Tabella24[[#This Row],[IMPORTO VERSATO]]/SUMIF(DATI!B:B,Tabella24[[#This Row],[Cartella2]],DATI!M:M)*SUMIF(DATI!B:B,Tabella24[[#This Row],[Cartella2]],DATI!E:E),"")</f>
        <v/>
      </c>
      <c r="H740" s="14" t="str">
        <f>+IFERROR(+Tabella24[[#This Row],[IMPORTO VERSATO]]/SUMIF(DATI!$B:$B,Tabella24[[#This Row],[Cartella2]],DATI!$M:$M)*SUMIF(DATI!$B:$B,Tabella24[[#This Row],[Cartella2]],DATI!$F:$F),"")</f>
        <v/>
      </c>
      <c r="I740" s="19" t="str">
        <f>+IFERROR(+Tabella24[[#This Row],[IMPORTO VERSATO]]/SUMIF(DATI!$B:$B,Tabella24[[#This Row],[Cartella2]],DATI!$M:$M)*SUMIF(DATI!$B:$B,Tabella24[[#This Row],[Cartella2]],DATI!$G:$G),"")</f>
        <v/>
      </c>
      <c r="J740" s="19" t="str">
        <f>+IFERROR(+Tabella24[[#This Row],[IMPORTO VERSATO]]/SUMIF(DATI!$B:$B,Tabella24[[#This Row],[Cartella2]],DATI!$M:$M)*SUMIF(DATI!$B:$B,Tabella24[[#This Row],[Cartella2]],DATI!$H:$H),"")</f>
        <v/>
      </c>
      <c r="K740" s="19" t="str">
        <f>+IFERROR(+Tabella24[[#This Row],[IMPORTO VERSATO]]/SUMIF(DATI!$B:$B,Tabella24[[#This Row],[Cartella2]],DATI!$M:$M)*SUMIF(DATI!$B:$B,Tabella24[[#This Row],[Cartella2]],DATI!$I:$I),"")</f>
        <v/>
      </c>
      <c r="L740" s="19" t="str">
        <f>+IFERROR(+Tabella24[[#This Row],[IMPORTO VERSATO]]/SUMIF(DATI!$B:$B,Tabella24[[#This Row],[Cartella2]],DATI!$M:$M)*SUMIF(DATI!$B:$B,Tabella24[[#This Row],[Cartella2]],DATI!$J:$J),"")</f>
        <v/>
      </c>
      <c r="M740" s="14" t="str">
        <f>+IFERROR(+Tabella24[[#This Row],[IMPORTO VERSATO]]/SUMIF(DATI!$B:$B,Tabella24[[#This Row],[Cartella2]],DATI!$M:$M)*SUMIF(DATI!$B:$B,Tabella24[[#This Row],[Cartella2]],DATI!$L:$L),"")</f>
        <v/>
      </c>
      <c r="N740" s="6" t="str">
        <f>+IF(COUNTIF($C$17:C740,Tabella24[[#This Row],[Cartella2]])=1,"X","")</f>
        <v/>
      </c>
      <c r="O740" s="14" t="str">
        <f>+IFERROR(+Tabella24[[#This Row],[IMPORTO VERSATO]]/SUMIF(DATI!$B:$B,Tabella24[[#This Row],[Cartella2]],DATI!$M:$M)*SUMIF(DATI!$B:$B,Tabella24[[#This Row],[Cartella2]],DATI!$K:$K),"")</f>
        <v/>
      </c>
    </row>
    <row r="741" spans="2:15" x14ac:dyDescent="0.45">
      <c r="B741" s="27"/>
      <c r="C741" s="140" t="e">
        <f>+IF(Tabella24[[#This Row],[INS CARTELLA]]="",C740,+VLOOKUP(Tabella24[[#This Row],[INS CARTELLA]],Tabella1[[NUMERO CARTELLA]:[IMPOSTE]],1,0))</f>
        <v>#N/A</v>
      </c>
      <c r="D741" s="1"/>
      <c r="E741" s="15"/>
      <c r="F741" s="16"/>
      <c r="G741" s="14" t="str">
        <f>+IFERROR(+Tabella24[[#This Row],[IMPORTO VERSATO]]/SUMIF(DATI!B:B,Tabella24[[#This Row],[Cartella2]],DATI!M:M)*SUMIF(DATI!B:B,Tabella24[[#This Row],[Cartella2]],DATI!E:E),"")</f>
        <v/>
      </c>
      <c r="H741" s="14" t="str">
        <f>+IFERROR(+Tabella24[[#This Row],[IMPORTO VERSATO]]/SUMIF(DATI!$B:$B,Tabella24[[#This Row],[Cartella2]],DATI!$M:$M)*SUMIF(DATI!$B:$B,Tabella24[[#This Row],[Cartella2]],DATI!$F:$F),"")</f>
        <v/>
      </c>
      <c r="I741" s="19" t="str">
        <f>+IFERROR(+Tabella24[[#This Row],[IMPORTO VERSATO]]/SUMIF(DATI!$B:$B,Tabella24[[#This Row],[Cartella2]],DATI!$M:$M)*SUMIF(DATI!$B:$B,Tabella24[[#This Row],[Cartella2]],DATI!$G:$G),"")</f>
        <v/>
      </c>
      <c r="J741" s="19" t="str">
        <f>+IFERROR(+Tabella24[[#This Row],[IMPORTO VERSATO]]/SUMIF(DATI!$B:$B,Tabella24[[#This Row],[Cartella2]],DATI!$M:$M)*SUMIF(DATI!$B:$B,Tabella24[[#This Row],[Cartella2]],DATI!$H:$H),"")</f>
        <v/>
      </c>
      <c r="K741" s="19" t="str">
        <f>+IFERROR(+Tabella24[[#This Row],[IMPORTO VERSATO]]/SUMIF(DATI!$B:$B,Tabella24[[#This Row],[Cartella2]],DATI!$M:$M)*SUMIF(DATI!$B:$B,Tabella24[[#This Row],[Cartella2]],DATI!$I:$I),"")</f>
        <v/>
      </c>
      <c r="L741" s="19" t="str">
        <f>+IFERROR(+Tabella24[[#This Row],[IMPORTO VERSATO]]/SUMIF(DATI!$B:$B,Tabella24[[#This Row],[Cartella2]],DATI!$M:$M)*SUMIF(DATI!$B:$B,Tabella24[[#This Row],[Cartella2]],DATI!$J:$J),"")</f>
        <v/>
      </c>
      <c r="M741" s="14" t="str">
        <f>+IFERROR(+Tabella24[[#This Row],[IMPORTO VERSATO]]/SUMIF(DATI!$B:$B,Tabella24[[#This Row],[Cartella2]],DATI!$M:$M)*SUMIF(DATI!$B:$B,Tabella24[[#This Row],[Cartella2]],DATI!$L:$L),"")</f>
        <v/>
      </c>
      <c r="N741" s="6" t="str">
        <f>+IF(COUNTIF($C$17:C741,Tabella24[[#This Row],[Cartella2]])=1,"X","")</f>
        <v/>
      </c>
      <c r="O741" s="14" t="str">
        <f>+IFERROR(+Tabella24[[#This Row],[IMPORTO VERSATO]]/SUMIF(DATI!$B:$B,Tabella24[[#This Row],[Cartella2]],DATI!$M:$M)*SUMIF(DATI!$B:$B,Tabella24[[#This Row],[Cartella2]],DATI!$K:$K),"")</f>
        <v/>
      </c>
    </row>
    <row r="742" spans="2:15" x14ac:dyDescent="0.45">
      <c r="B742" s="27"/>
      <c r="C742" s="140" t="e">
        <f>+IF(Tabella24[[#This Row],[INS CARTELLA]]="",C741,+VLOOKUP(Tabella24[[#This Row],[INS CARTELLA]],Tabella1[[NUMERO CARTELLA]:[IMPOSTE]],1,0))</f>
        <v>#N/A</v>
      </c>
      <c r="D742" s="1"/>
      <c r="E742" s="15"/>
      <c r="F742" s="16"/>
      <c r="G742" s="14" t="str">
        <f>+IFERROR(+Tabella24[[#This Row],[IMPORTO VERSATO]]/SUMIF(DATI!B:B,Tabella24[[#This Row],[Cartella2]],DATI!M:M)*SUMIF(DATI!B:B,Tabella24[[#This Row],[Cartella2]],DATI!E:E),"")</f>
        <v/>
      </c>
      <c r="H742" s="14" t="str">
        <f>+IFERROR(+Tabella24[[#This Row],[IMPORTO VERSATO]]/SUMIF(DATI!$B:$B,Tabella24[[#This Row],[Cartella2]],DATI!$M:$M)*SUMIF(DATI!$B:$B,Tabella24[[#This Row],[Cartella2]],DATI!$F:$F),"")</f>
        <v/>
      </c>
      <c r="I742" s="19" t="str">
        <f>+IFERROR(+Tabella24[[#This Row],[IMPORTO VERSATO]]/SUMIF(DATI!$B:$B,Tabella24[[#This Row],[Cartella2]],DATI!$M:$M)*SUMIF(DATI!$B:$B,Tabella24[[#This Row],[Cartella2]],DATI!$G:$G),"")</f>
        <v/>
      </c>
      <c r="J742" s="19" t="str">
        <f>+IFERROR(+Tabella24[[#This Row],[IMPORTO VERSATO]]/SUMIF(DATI!$B:$B,Tabella24[[#This Row],[Cartella2]],DATI!$M:$M)*SUMIF(DATI!$B:$B,Tabella24[[#This Row],[Cartella2]],DATI!$H:$H),"")</f>
        <v/>
      </c>
      <c r="K742" s="19" t="str">
        <f>+IFERROR(+Tabella24[[#This Row],[IMPORTO VERSATO]]/SUMIF(DATI!$B:$B,Tabella24[[#This Row],[Cartella2]],DATI!$M:$M)*SUMIF(DATI!$B:$B,Tabella24[[#This Row],[Cartella2]],DATI!$I:$I),"")</f>
        <v/>
      </c>
      <c r="L742" s="19" t="str">
        <f>+IFERROR(+Tabella24[[#This Row],[IMPORTO VERSATO]]/SUMIF(DATI!$B:$B,Tabella24[[#This Row],[Cartella2]],DATI!$M:$M)*SUMIF(DATI!$B:$B,Tabella24[[#This Row],[Cartella2]],DATI!$J:$J),"")</f>
        <v/>
      </c>
      <c r="M742" s="14" t="str">
        <f>+IFERROR(+Tabella24[[#This Row],[IMPORTO VERSATO]]/SUMIF(DATI!$B:$B,Tabella24[[#This Row],[Cartella2]],DATI!$M:$M)*SUMIF(DATI!$B:$B,Tabella24[[#This Row],[Cartella2]],DATI!$L:$L),"")</f>
        <v/>
      </c>
      <c r="N742" s="6" t="str">
        <f>+IF(COUNTIF($C$17:C742,Tabella24[[#This Row],[Cartella2]])=1,"X","")</f>
        <v/>
      </c>
      <c r="O742" s="14" t="str">
        <f>+IFERROR(+Tabella24[[#This Row],[IMPORTO VERSATO]]/SUMIF(DATI!$B:$B,Tabella24[[#This Row],[Cartella2]],DATI!$M:$M)*SUMIF(DATI!$B:$B,Tabella24[[#This Row],[Cartella2]],DATI!$K:$K),"")</f>
        <v/>
      </c>
    </row>
    <row r="743" spans="2:15" x14ac:dyDescent="0.45">
      <c r="B743" s="27"/>
      <c r="C743" s="140" t="e">
        <f>+IF(Tabella24[[#This Row],[INS CARTELLA]]="",C742,+VLOOKUP(Tabella24[[#This Row],[INS CARTELLA]],Tabella1[[NUMERO CARTELLA]:[IMPOSTE]],1,0))</f>
        <v>#N/A</v>
      </c>
      <c r="D743" s="1"/>
      <c r="E743" s="15"/>
      <c r="F743" s="16"/>
      <c r="G743" s="14" t="str">
        <f>+IFERROR(+Tabella24[[#This Row],[IMPORTO VERSATO]]/SUMIF(DATI!B:B,Tabella24[[#This Row],[Cartella2]],DATI!M:M)*SUMIF(DATI!B:B,Tabella24[[#This Row],[Cartella2]],DATI!E:E),"")</f>
        <v/>
      </c>
      <c r="H743" s="14" t="str">
        <f>+IFERROR(+Tabella24[[#This Row],[IMPORTO VERSATO]]/SUMIF(DATI!$B:$B,Tabella24[[#This Row],[Cartella2]],DATI!$M:$M)*SUMIF(DATI!$B:$B,Tabella24[[#This Row],[Cartella2]],DATI!$F:$F),"")</f>
        <v/>
      </c>
      <c r="I743" s="19" t="str">
        <f>+IFERROR(+Tabella24[[#This Row],[IMPORTO VERSATO]]/SUMIF(DATI!$B:$B,Tabella24[[#This Row],[Cartella2]],DATI!$M:$M)*SUMIF(DATI!$B:$B,Tabella24[[#This Row],[Cartella2]],DATI!$G:$G),"")</f>
        <v/>
      </c>
      <c r="J743" s="19" t="str">
        <f>+IFERROR(+Tabella24[[#This Row],[IMPORTO VERSATO]]/SUMIF(DATI!$B:$B,Tabella24[[#This Row],[Cartella2]],DATI!$M:$M)*SUMIF(DATI!$B:$B,Tabella24[[#This Row],[Cartella2]],DATI!$H:$H),"")</f>
        <v/>
      </c>
      <c r="K743" s="19" t="str">
        <f>+IFERROR(+Tabella24[[#This Row],[IMPORTO VERSATO]]/SUMIF(DATI!$B:$B,Tabella24[[#This Row],[Cartella2]],DATI!$M:$M)*SUMIF(DATI!$B:$B,Tabella24[[#This Row],[Cartella2]],DATI!$I:$I),"")</f>
        <v/>
      </c>
      <c r="L743" s="19" t="str">
        <f>+IFERROR(+Tabella24[[#This Row],[IMPORTO VERSATO]]/SUMIF(DATI!$B:$B,Tabella24[[#This Row],[Cartella2]],DATI!$M:$M)*SUMIF(DATI!$B:$B,Tabella24[[#This Row],[Cartella2]],DATI!$J:$J),"")</f>
        <v/>
      </c>
      <c r="M743" s="14" t="str">
        <f>+IFERROR(+Tabella24[[#This Row],[IMPORTO VERSATO]]/SUMIF(DATI!$B:$B,Tabella24[[#This Row],[Cartella2]],DATI!$M:$M)*SUMIF(DATI!$B:$B,Tabella24[[#This Row],[Cartella2]],DATI!$L:$L),"")</f>
        <v/>
      </c>
      <c r="N743" s="6" t="str">
        <f>+IF(COUNTIF($C$17:C743,Tabella24[[#This Row],[Cartella2]])=1,"X","")</f>
        <v/>
      </c>
      <c r="O743" s="14" t="str">
        <f>+IFERROR(+Tabella24[[#This Row],[IMPORTO VERSATO]]/SUMIF(DATI!$B:$B,Tabella24[[#This Row],[Cartella2]],DATI!$M:$M)*SUMIF(DATI!$B:$B,Tabella24[[#This Row],[Cartella2]],DATI!$K:$K),"")</f>
        <v/>
      </c>
    </row>
    <row r="744" spans="2:15" x14ac:dyDescent="0.45">
      <c r="B744" s="27"/>
      <c r="C744" s="140" t="e">
        <f>+IF(Tabella24[[#This Row],[INS CARTELLA]]="",C743,+VLOOKUP(Tabella24[[#This Row],[INS CARTELLA]],Tabella1[[NUMERO CARTELLA]:[IMPOSTE]],1,0))</f>
        <v>#N/A</v>
      </c>
      <c r="D744" s="1"/>
      <c r="E744" s="15"/>
      <c r="F744" s="16"/>
      <c r="G744" s="14" t="str">
        <f>+IFERROR(+Tabella24[[#This Row],[IMPORTO VERSATO]]/SUMIF(DATI!B:B,Tabella24[[#This Row],[Cartella2]],DATI!M:M)*SUMIF(DATI!B:B,Tabella24[[#This Row],[Cartella2]],DATI!E:E),"")</f>
        <v/>
      </c>
      <c r="H744" s="14" t="str">
        <f>+IFERROR(+Tabella24[[#This Row],[IMPORTO VERSATO]]/SUMIF(DATI!$B:$B,Tabella24[[#This Row],[Cartella2]],DATI!$M:$M)*SUMIF(DATI!$B:$B,Tabella24[[#This Row],[Cartella2]],DATI!$F:$F),"")</f>
        <v/>
      </c>
      <c r="I744" s="19" t="str">
        <f>+IFERROR(+Tabella24[[#This Row],[IMPORTO VERSATO]]/SUMIF(DATI!$B:$B,Tabella24[[#This Row],[Cartella2]],DATI!$M:$M)*SUMIF(DATI!$B:$B,Tabella24[[#This Row],[Cartella2]],DATI!$G:$G),"")</f>
        <v/>
      </c>
      <c r="J744" s="19" t="str">
        <f>+IFERROR(+Tabella24[[#This Row],[IMPORTO VERSATO]]/SUMIF(DATI!$B:$B,Tabella24[[#This Row],[Cartella2]],DATI!$M:$M)*SUMIF(DATI!$B:$B,Tabella24[[#This Row],[Cartella2]],DATI!$H:$H),"")</f>
        <v/>
      </c>
      <c r="K744" s="19" t="str">
        <f>+IFERROR(+Tabella24[[#This Row],[IMPORTO VERSATO]]/SUMIF(DATI!$B:$B,Tabella24[[#This Row],[Cartella2]],DATI!$M:$M)*SUMIF(DATI!$B:$B,Tabella24[[#This Row],[Cartella2]],DATI!$I:$I),"")</f>
        <v/>
      </c>
      <c r="L744" s="19" t="str">
        <f>+IFERROR(+Tabella24[[#This Row],[IMPORTO VERSATO]]/SUMIF(DATI!$B:$B,Tabella24[[#This Row],[Cartella2]],DATI!$M:$M)*SUMIF(DATI!$B:$B,Tabella24[[#This Row],[Cartella2]],DATI!$J:$J),"")</f>
        <v/>
      </c>
      <c r="M744" s="14" t="str">
        <f>+IFERROR(+Tabella24[[#This Row],[IMPORTO VERSATO]]/SUMIF(DATI!$B:$B,Tabella24[[#This Row],[Cartella2]],DATI!$M:$M)*SUMIF(DATI!$B:$B,Tabella24[[#This Row],[Cartella2]],DATI!$L:$L),"")</f>
        <v/>
      </c>
      <c r="N744" s="6" t="str">
        <f>+IF(COUNTIF($C$17:C744,Tabella24[[#This Row],[Cartella2]])=1,"X","")</f>
        <v/>
      </c>
      <c r="O744" s="14" t="str">
        <f>+IFERROR(+Tabella24[[#This Row],[IMPORTO VERSATO]]/SUMIF(DATI!$B:$B,Tabella24[[#This Row],[Cartella2]],DATI!$M:$M)*SUMIF(DATI!$B:$B,Tabella24[[#This Row],[Cartella2]],DATI!$K:$K),"")</f>
        <v/>
      </c>
    </row>
    <row r="745" spans="2:15" x14ac:dyDescent="0.45">
      <c r="B745" s="27"/>
      <c r="C745" s="140" t="e">
        <f>+IF(Tabella24[[#This Row],[INS CARTELLA]]="",C744,+VLOOKUP(Tabella24[[#This Row],[INS CARTELLA]],Tabella1[[NUMERO CARTELLA]:[IMPOSTE]],1,0))</f>
        <v>#N/A</v>
      </c>
      <c r="D745" s="1"/>
      <c r="E745" s="15"/>
      <c r="F745" s="16"/>
      <c r="G745" s="14" t="str">
        <f>+IFERROR(+Tabella24[[#This Row],[IMPORTO VERSATO]]/SUMIF(DATI!B:B,Tabella24[[#This Row],[Cartella2]],DATI!M:M)*SUMIF(DATI!B:B,Tabella24[[#This Row],[Cartella2]],DATI!E:E),"")</f>
        <v/>
      </c>
      <c r="H745" s="14" t="str">
        <f>+IFERROR(+Tabella24[[#This Row],[IMPORTO VERSATO]]/SUMIF(DATI!$B:$B,Tabella24[[#This Row],[Cartella2]],DATI!$M:$M)*SUMIF(DATI!$B:$B,Tabella24[[#This Row],[Cartella2]],DATI!$F:$F),"")</f>
        <v/>
      </c>
      <c r="I745" s="19" t="str">
        <f>+IFERROR(+Tabella24[[#This Row],[IMPORTO VERSATO]]/SUMIF(DATI!$B:$B,Tabella24[[#This Row],[Cartella2]],DATI!$M:$M)*SUMIF(DATI!$B:$B,Tabella24[[#This Row],[Cartella2]],DATI!$G:$G),"")</f>
        <v/>
      </c>
      <c r="J745" s="19" t="str">
        <f>+IFERROR(+Tabella24[[#This Row],[IMPORTO VERSATO]]/SUMIF(DATI!$B:$B,Tabella24[[#This Row],[Cartella2]],DATI!$M:$M)*SUMIF(DATI!$B:$B,Tabella24[[#This Row],[Cartella2]],DATI!$H:$H),"")</f>
        <v/>
      </c>
      <c r="K745" s="19" t="str">
        <f>+IFERROR(+Tabella24[[#This Row],[IMPORTO VERSATO]]/SUMIF(DATI!$B:$B,Tabella24[[#This Row],[Cartella2]],DATI!$M:$M)*SUMIF(DATI!$B:$B,Tabella24[[#This Row],[Cartella2]],DATI!$I:$I),"")</f>
        <v/>
      </c>
      <c r="L745" s="19" t="str">
        <f>+IFERROR(+Tabella24[[#This Row],[IMPORTO VERSATO]]/SUMIF(DATI!$B:$B,Tabella24[[#This Row],[Cartella2]],DATI!$M:$M)*SUMIF(DATI!$B:$B,Tabella24[[#This Row],[Cartella2]],DATI!$J:$J),"")</f>
        <v/>
      </c>
      <c r="M745" s="14" t="str">
        <f>+IFERROR(+Tabella24[[#This Row],[IMPORTO VERSATO]]/SUMIF(DATI!$B:$B,Tabella24[[#This Row],[Cartella2]],DATI!$M:$M)*SUMIF(DATI!$B:$B,Tabella24[[#This Row],[Cartella2]],DATI!$L:$L),"")</f>
        <v/>
      </c>
      <c r="N745" s="6" t="str">
        <f>+IF(COUNTIF($C$17:C745,Tabella24[[#This Row],[Cartella2]])=1,"X","")</f>
        <v/>
      </c>
      <c r="O745" s="14" t="str">
        <f>+IFERROR(+Tabella24[[#This Row],[IMPORTO VERSATO]]/SUMIF(DATI!$B:$B,Tabella24[[#This Row],[Cartella2]],DATI!$M:$M)*SUMIF(DATI!$B:$B,Tabella24[[#This Row],[Cartella2]],DATI!$K:$K),"")</f>
        <v/>
      </c>
    </row>
    <row r="746" spans="2:15" x14ac:dyDescent="0.45">
      <c r="B746" s="27"/>
      <c r="C746" s="140" t="e">
        <f>+IF(Tabella24[[#This Row],[INS CARTELLA]]="",C745,+VLOOKUP(Tabella24[[#This Row],[INS CARTELLA]],Tabella1[[NUMERO CARTELLA]:[IMPOSTE]],1,0))</f>
        <v>#N/A</v>
      </c>
      <c r="D746" s="1"/>
      <c r="E746" s="15"/>
      <c r="F746" s="16"/>
      <c r="G746" s="14" t="str">
        <f>+IFERROR(+Tabella24[[#This Row],[IMPORTO VERSATO]]/SUMIF(DATI!B:B,Tabella24[[#This Row],[Cartella2]],DATI!M:M)*SUMIF(DATI!B:B,Tabella24[[#This Row],[Cartella2]],DATI!E:E),"")</f>
        <v/>
      </c>
      <c r="H746" s="14" t="str">
        <f>+IFERROR(+Tabella24[[#This Row],[IMPORTO VERSATO]]/SUMIF(DATI!$B:$B,Tabella24[[#This Row],[Cartella2]],DATI!$M:$M)*SUMIF(DATI!$B:$B,Tabella24[[#This Row],[Cartella2]],DATI!$F:$F),"")</f>
        <v/>
      </c>
      <c r="I746" s="19" t="str">
        <f>+IFERROR(+Tabella24[[#This Row],[IMPORTO VERSATO]]/SUMIF(DATI!$B:$B,Tabella24[[#This Row],[Cartella2]],DATI!$M:$M)*SUMIF(DATI!$B:$B,Tabella24[[#This Row],[Cartella2]],DATI!$G:$G),"")</f>
        <v/>
      </c>
      <c r="J746" s="19" t="str">
        <f>+IFERROR(+Tabella24[[#This Row],[IMPORTO VERSATO]]/SUMIF(DATI!$B:$B,Tabella24[[#This Row],[Cartella2]],DATI!$M:$M)*SUMIF(DATI!$B:$B,Tabella24[[#This Row],[Cartella2]],DATI!$H:$H),"")</f>
        <v/>
      </c>
      <c r="K746" s="19" t="str">
        <f>+IFERROR(+Tabella24[[#This Row],[IMPORTO VERSATO]]/SUMIF(DATI!$B:$B,Tabella24[[#This Row],[Cartella2]],DATI!$M:$M)*SUMIF(DATI!$B:$B,Tabella24[[#This Row],[Cartella2]],DATI!$I:$I),"")</f>
        <v/>
      </c>
      <c r="L746" s="19" t="str">
        <f>+IFERROR(+Tabella24[[#This Row],[IMPORTO VERSATO]]/SUMIF(DATI!$B:$B,Tabella24[[#This Row],[Cartella2]],DATI!$M:$M)*SUMIF(DATI!$B:$B,Tabella24[[#This Row],[Cartella2]],DATI!$J:$J),"")</f>
        <v/>
      </c>
      <c r="M746" s="14" t="str">
        <f>+IFERROR(+Tabella24[[#This Row],[IMPORTO VERSATO]]/SUMIF(DATI!$B:$B,Tabella24[[#This Row],[Cartella2]],DATI!$M:$M)*SUMIF(DATI!$B:$B,Tabella24[[#This Row],[Cartella2]],DATI!$L:$L),"")</f>
        <v/>
      </c>
      <c r="N746" s="6" t="str">
        <f>+IF(COUNTIF($C$17:C746,Tabella24[[#This Row],[Cartella2]])=1,"X","")</f>
        <v/>
      </c>
      <c r="O746" s="14" t="str">
        <f>+IFERROR(+Tabella24[[#This Row],[IMPORTO VERSATO]]/SUMIF(DATI!$B:$B,Tabella24[[#This Row],[Cartella2]],DATI!$M:$M)*SUMIF(DATI!$B:$B,Tabella24[[#This Row],[Cartella2]],DATI!$K:$K),"")</f>
        <v/>
      </c>
    </row>
    <row r="747" spans="2:15" x14ac:dyDescent="0.45">
      <c r="B747" s="27"/>
      <c r="C747" s="140" t="e">
        <f>+IF(Tabella24[[#This Row],[INS CARTELLA]]="",C746,+VLOOKUP(Tabella24[[#This Row],[INS CARTELLA]],Tabella1[[NUMERO CARTELLA]:[IMPOSTE]],1,0))</f>
        <v>#N/A</v>
      </c>
      <c r="D747" s="1"/>
      <c r="E747" s="15"/>
      <c r="F747" s="16"/>
      <c r="G747" s="14" t="str">
        <f>+IFERROR(+Tabella24[[#This Row],[IMPORTO VERSATO]]/SUMIF(DATI!B:B,Tabella24[[#This Row],[Cartella2]],DATI!M:M)*SUMIF(DATI!B:B,Tabella24[[#This Row],[Cartella2]],DATI!E:E),"")</f>
        <v/>
      </c>
      <c r="H747" s="14" t="str">
        <f>+IFERROR(+Tabella24[[#This Row],[IMPORTO VERSATO]]/SUMIF(DATI!$B:$B,Tabella24[[#This Row],[Cartella2]],DATI!$M:$M)*SUMIF(DATI!$B:$B,Tabella24[[#This Row],[Cartella2]],DATI!$F:$F),"")</f>
        <v/>
      </c>
      <c r="I747" s="19" t="str">
        <f>+IFERROR(+Tabella24[[#This Row],[IMPORTO VERSATO]]/SUMIF(DATI!$B:$B,Tabella24[[#This Row],[Cartella2]],DATI!$M:$M)*SUMIF(DATI!$B:$B,Tabella24[[#This Row],[Cartella2]],DATI!$G:$G),"")</f>
        <v/>
      </c>
      <c r="J747" s="19" t="str">
        <f>+IFERROR(+Tabella24[[#This Row],[IMPORTO VERSATO]]/SUMIF(DATI!$B:$B,Tabella24[[#This Row],[Cartella2]],DATI!$M:$M)*SUMIF(DATI!$B:$B,Tabella24[[#This Row],[Cartella2]],DATI!$H:$H),"")</f>
        <v/>
      </c>
      <c r="K747" s="19" t="str">
        <f>+IFERROR(+Tabella24[[#This Row],[IMPORTO VERSATO]]/SUMIF(DATI!$B:$B,Tabella24[[#This Row],[Cartella2]],DATI!$M:$M)*SUMIF(DATI!$B:$B,Tabella24[[#This Row],[Cartella2]],DATI!$I:$I),"")</f>
        <v/>
      </c>
      <c r="L747" s="19" t="str">
        <f>+IFERROR(+Tabella24[[#This Row],[IMPORTO VERSATO]]/SUMIF(DATI!$B:$B,Tabella24[[#This Row],[Cartella2]],DATI!$M:$M)*SUMIF(DATI!$B:$B,Tabella24[[#This Row],[Cartella2]],DATI!$J:$J),"")</f>
        <v/>
      </c>
      <c r="M747" s="14" t="str">
        <f>+IFERROR(+Tabella24[[#This Row],[IMPORTO VERSATO]]/SUMIF(DATI!$B:$B,Tabella24[[#This Row],[Cartella2]],DATI!$M:$M)*SUMIF(DATI!$B:$B,Tabella24[[#This Row],[Cartella2]],DATI!$L:$L),"")</f>
        <v/>
      </c>
      <c r="N747" s="6" t="str">
        <f>+IF(COUNTIF($C$17:C747,Tabella24[[#This Row],[Cartella2]])=1,"X","")</f>
        <v/>
      </c>
      <c r="O747" s="14" t="str">
        <f>+IFERROR(+Tabella24[[#This Row],[IMPORTO VERSATO]]/SUMIF(DATI!$B:$B,Tabella24[[#This Row],[Cartella2]],DATI!$M:$M)*SUMIF(DATI!$B:$B,Tabella24[[#This Row],[Cartella2]],DATI!$K:$K),"")</f>
        <v/>
      </c>
    </row>
    <row r="748" spans="2:15" x14ac:dyDescent="0.45">
      <c r="B748" s="27"/>
      <c r="C748" s="140" t="e">
        <f>+IF(Tabella24[[#This Row],[INS CARTELLA]]="",C747,+VLOOKUP(Tabella24[[#This Row],[INS CARTELLA]],Tabella1[[NUMERO CARTELLA]:[IMPOSTE]],1,0))</f>
        <v>#N/A</v>
      </c>
      <c r="D748" s="1"/>
      <c r="E748" s="15"/>
      <c r="F748" s="16"/>
      <c r="G748" s="14" t="str">
        <f>+IFERROR(+Tabella24[[#This Row],[IMPORTO VERSATO]]/SUMIF(DATI!B:B,Tabella24[[#This Row],[Cartella2]],DATI!M:M)*SUMIF(DATI!B:B,Tabella24[[#This Row],[Cartella2]],DATI!E:E),"")</f>
        <v/>
      </c>
      <c r="H748" s="14" t="str">
        <f>+IFERROR(+Tabella24[[#This Row],[IMPORTO VERSATO]]/SUMIF(DATI!$B:$B,Tabella24[[#This Row],[Cartella2]],DATI!$M:$M)*SUMIF(DATI!$B:$B,Tabella24[[#This Row],[Cartella2]],DATI!$F:$F),"")</f>
        <v/>
      </c>
      <c r="I748" s="19" t="str">
        <f>+IFERROR(+Tabella24[[#This Row],[IMPORTO VERSATO]]/SUMIF(DATI!$B:$B,Tabella24[[#This Row],[Cartella2]],DATI!$M:$M)*SUMIF(DATI!$B:$B,Tabella24[[#This Row],[Cartella2]],DATI!$G:$G),"")</f>
        <v/>
      </c>
      <c r="J748" s="19" t="str">
        <f>+IFERROR(+Tabella24[[#This Row],[IMPORTO VERSATO]]/SUMIF(DATI!$B:$B,Tabella24[[#This Row],[Cartella2]],DATI!$M:$M)*SUMIF(DATI!$B:$B,Tabella24[[#This Row],[Cartella2]],DATI!$H:$H),"")</f>
        <v/>
      </c>
      <c r="K748" s="19" t="str">
        <f>+IFERROR(+Tabella24[[#This Row],[IMPORTO VERSATO]]/SUMIF(DATI!$B:$B,Tabella24[[#This Row],[Cartella2]],DATI!$M:$M)*SUMIF(DATI!$B:$B,Tabella24[[#This Row],[Cartella2]],DATI!$I:$I),"")</f>
        <v/>
      </c>
      <c r="L748" s="19" t="str">
        <f>+IFERROR(+Tabella24[[#This Row],[IMPORTO VERSATO]]/SUMIF(DATI!$B:$B,Tabella24[[#This Row],[Cartella2]],DATI!$M:$M)*SUMIF(DATI!$B:$B,Tabella24[[#This Row],[Cartella2]],DATI!$J:$J),"")</f>
        <v/>
      </c>
      <c r="M748" s="14" t="str">
        <f>+IFERROR(+Tabella24[[#This Row],[IMPORTO VERSATO]]/SUMIF(DATI!$B:$B,Tabella24[[#This Row],[Cartella2]],DATI!$M:$M)*SUMIF(DATI!$B:$B,Tabella24[[#This Row],[Cartella2]],DATI!$L:$L),"")</f>
        <v/>
      </c>
      <c r="N748" s="6" t="str">
        <f>+IF(COUNTIF($C$17:C748,Tabella24[[#This Row],[Cartella2]])=1,"X","")</f>
        <v/>
      </c>
      <c r="O748" s="14" t="str">
        <f>+IFERROR(+Tabella24[[#This Row],[IMPORTO VERSATO]]/SUMIF(DATI!$B:$B,Tabella24[[#This Row],[Cartella2]],DATI!$M:$M)*SUMIF(DATI!$B:$B,Tabella24[[#This Row],[Cartella2]],DATI!$K:$K),"")</f>
        <v/>
      </c>
    </row>
    <row r="749" spans="2:15" x14ac:dyDescent="0.45">
      <c r="B749" s="27"/>
      <c r="C749" s="140" t="e">
        <f>+IF(Tabella24[[#This Row],[INS CARTELLA]]="",C748,+VLOOKUP(Tabella24[[#This Row],[INS CARTELLA]],Tabella1[[NUMERO CARTELLA]:[IMPOSTE]],1,0))</f>
        <v>#N/A</v>
      </c>
      <c r="D749" s="1"/>
      <c r="E749" s="15"/>
      <c r="F749" s="16"/>
      <c r="G749" s="14" t="str">
        <f>+IFERROR(+Tabella24[[#This Row],[IMPORTO VERSATO]]/SUMIF(DATI!B:B,Tabella24[[#This Row],[Cartella2]],DATI!M:M)*SUMIF(DATI!B:B,Tabella24[[#This Row],[Cartella2]],DATI!E:E),"")</f>
        <v/>
      </c>
      <c r="H749" s="14" t="str">
        <f>+IFERROR(+Tabella24[[#This Row],[IMPORTO VERSATO]]/SUMIF(DATI!$B:$B,Tabella24[[#This Row],[Cartella2]],DATI!$M:$M)*SUMIF(DATI!$B:$B,Tabella24[[#This Row],[Cartella2]],DATI!$F:$F),"")</f>
        <v/>
      </c>
      <c r="I749" s="19" t="str">
        <f>+IFERROR(+Tabella24[[#This Row],[IMPORTO VERSATO]]/SUMIF(DATI!$B:$B,Tabella24[[#This Row],[Cartella2]],DATI!$M:$M)*SUMIF(DATI!$B:$B,Tabella24[[#This Row],[Cartella2]],DATI!$G:$G),"")</f>
        <v/>
      </c>
      <c r="J749" s="19" t="str">
        <f>+IFERROR(+Tabella24[[#This Row],[IMPORTO VERSATO]]/SUMIF(DATI!$B:$B,Tabella24[[#This Row],[Cartella2]],DATI!$M:$M)*SUMIF(DATI!$B:$B,Tabella24[[#This Row],[Cartella2]],DATI!$H:$H),"")</f>
        <v/>
      </c>
      <c r="K749" s="19" t="str">
        <f>+IFERROR(+Tabella24[[#This Row],[IMPORTO VERSATO]]/SUMIF(DATI!$B:$B,Tabella24[[#This Row],[Cartella2]],DATI!$M:$M)*SUMIF(DATI!$B:$B,Tabella24[[#This Row],[Cartella2]],DATI!$I:$I),"")</f>
        <v/>
      </c>
      <c r="L749" s="19" t="str">
        <f>+IFERROR(+Tabella24[[#This Row],[IMPORTO VERSATO]]/SUMIF(DATI!$B:$B,Tabella24[[#This Row],[Cartella2]],DATI!$M:$M)*SUMIF(DATI!$B:$B,Tabella24[[#This Row],[Cartella2]],DATI!$J:$J),"")</f>
        <v/>
      </c>
      <c r="M749" s="14" t="str">
        <f>+IFERROR(+Tabella24[[#This Row],[IMPORTO VERSATO]]/SUMIF(DATI!$B:$B,Tabella24[[#This Row],[Cartella2]],DATI!$M:$M)*SUMIF(DATI!$B:$B,Tabella24[[#This Row],[Cartella2]],DATI!$L:$L),"")</f>
        <v/>
      </c>
      <c r="N749" s="6" t="str">
        <f>+IF(COUNTIF($C$17:C749,Tabella24[[#This Row],[Cartella2]])=1,"X","")</f>
        <v/>
      </c>
      <c r="O749" s="14" t="str">
        <f>+IFERROR(+Tabella24[[#This Row],[IMPORTO VERSATO]]/SUMIF(DATI!$B:$B,Tabella24[[#This Row],[Cartella2]],DATI!$M:$M)*SUMIF(DATI!$B:$B,Tabella24[[#This Row],[Cartella2]],DATI!$K:$K),"")</f>
        <v/>
      </c>
    </row>
    <row r="750" spans="2:15" x14ac:dyDescent="0.45">
      <c r="B750" s="27"/>
      <c r="C750" s="140" t="e">
        <f>+IF(Tabella24[[#This Row],[INS CARTELLA]]="",C749,+VLOOKUP(Tabella24[[#This Row],[INS CARTELLA]],Tabella1[[NUMERO CARTELLA]:[IMPOSTE]],1,0))</f>
        <v>#N/A</v>
      </c>
      <c r="D750" s="1"/>
      <c r="E750" s="15"/>
      <c r="F750" s="16"/>
      <c r="G750" s="14" t="str">
        <f>+IFERROR(+Tabella24[[#This Row],[IMPORTO VERSATO]]/SUMIF(DATI!B:B,Tabella24[[#This Row],[Cartella2]],DATI!M:M)*SUMIF(DATI!B:B,Tabella24[[#This Row],[Cartella2]],DATI!E:E),"")</f>
        <v/>
      </c>
      <c r="H750" s="14" t="str">
        <f>+IFERROR(+Tabella24[[#This Row],[IMPORTO VERSATO]]/SUMIF(DATI!$B:$B,Tabella24[[#This Row],[Cartella2]],DATI!$M:$M)*SUMIF(DATI!$B:$B,Tabella24[[#This Row],[Cartella2]],DATI!$F:$F),"")</f>
        <v/>
      </c>
      <c r="I750" s="19" t="str">
        <f>+IFERROR(+Tabella24[[#This Row],[IMPORTO VERSATO]]/SUMIF(DATI!$B:$B,Tabella24[[#This Row],[Cartella2]],DATI!$M:$M)*SUMIF(DATI!$B:$B,Tabella24[[#This Row],[Cartella2]],DATI!$G:$G),"")</f>
        <v/>
      </c>
      <c r="J750" s="19" t="str">
        <f>+IFERROR(+Tabella24[[#This Row],[IMPORTO VERSATO]]/SUMIF(DATI!$B:$B,Tabella24[[#This Row],[Cartella2]],DATI!$M:$M)*SUMIF(DATI!$B:$B,Tabella24[[#This Row],[Cartella2]],DATI!$H:$H),"")</f>
        <v/>
      </c>
      <c r="K750" s="19" t="str">
        <f>+IFERROR(+Tabella24[[#This Row],[IMPORTO VERSATO]]/SUMIF(DATI!$B:$B,Tabella24[[#This Row],[Cartella2]],DATI!$M:$M)*SUMIF(DATI!$B:$B,Tabella24[[#This Row],[Cartella2]],DATI!$I:$I),"")</f>
        <v/>
      </c>
      <c r="L750" s="19" t="str">
        <f>+IFERROR(+Tabella24[[#This Row],[IMPORTO VERSATO]]/SUMIF(DATI!$B:$B,Tabella24[[#This Row],[Cartella2]],DATI!$M:$M)*SUMIF(DATI!$B:$B,Tabella24[[#This Row],[Cartella2]],DATI!$J:$J),"")</f>
        <v/>
      </c>
      <c r="M750" s="14" t="str">
        <f>+IFERROR(+Tabella24[[#This Row],[IMPORTO VERSATO]]/SUMIF(DATI!$B:$B,Tabella24[[#This Row],[Cartella2]],DATI!$M:$M)*SUMIF(DATI!$B:$B,Tabella24[[#This Row],[Cartella2]],DATI!$L:$L),"")</f>
        <v/>
      </c>
      <c r="N750" s="6" t="str">
        <f>+IF(COUNTIF($C$17:C750,Tabella24[[#This Row],[Cartella2]])=1,"X","")</f>
        <v/>
      </c>
      <c r="O750" s="14" t="str">
        <f>+IFERROR(+Tabella24[[#This Row],[IMPORTO VERSATO]]/SUMIF(DATI!$B:$B,Tabella24[[#This Row],[Cartella2]],DATI!$M:$M)*SUMIF(DATI!$B:$B,Tabella24[[#This Row],[Cartella2]],DATI!$K:$K),"")</f>
        <v/>
      </c>
    </row>
    <row r="751" spans="2:15" x14ac:dyDescent="0.45">
      <c r="B751" s="27"/>
      <c r="C751" s="140" t="e">
        <f>+IF(Tabella24[[#This Row],[INS CARTELLA]]="",C750,+VLOOKUP(Tabella24[[#This Row],[INS CARTELLA]],Tabella1[[NUMERO CARTELLA]:[IMPOSTE]],1,0))</f>
        <v>#N/A</v>
      </c>
      <c r="D751" s="1"/>
      <c r="E751" s="15"/>
      <c r="F751" s="16"/>
      <c r="G751" s="14" t="str">
        <f>+IFERROR(+Tabella24[[#This Row],[IMPORTO VERSATO]]/SUMIF(DATI!B:B,Tabella24[[#This Row],[Cartella2]],DATI!M:M)*SUMIF(DATI!B:B,Tabella24[[#This Row],[Cartella2]],DATI!E:E),"")</f>
        <v/>
      </c>
      <c r="H751" s="14" t="str">
        <f>+IFERROR(+Tabella24[[#This Row],[IMPORTO VERSATO]]/SUMIF(DATI!$B:$B,Tabella24[[#This Row],[Cartella2]],DATI!$M:$M)*SUMIF(DATI!$B:$B,Tabella24[[#This Row],[Cartella2]],DATI!$F:$F),"")</f>
        <v/>
      </c>
      <c r="I751" s="19" t="str">
        <f>+IFERROR(+Tabella24[[#This Row],[IMPORTO VERSATO]]/SUMIF(DATI!$B:$B,Tabella24[[#This Row],[Cartella2]],DATI!$M:$M)*SUMIF(DATI!$B:$B,Tabella24[[#This Row],[Cartella2]],DATI!$G:$G),"")</f>
        <v/>
      </c>
      <c r="J751" s="19" t="str">
        <f>+IFERROR(+Tabella24[[#This Row],[IMPORTO VERSATO]]/SUMIF(DATI!$B:$B,Tabella24[[#This Row],[Cartella2]],DATI!$M:$M)*SUMIF(DATI!$B:$B,Tabella24[[#This Row],[Cartella2]],DATI!$H:$H),"")</f>
        <v/>
      </c>
      <c r="K751" s="19" t="str">
        <f>+IFERROR(+Tabella24[[#This Row],[IMPORTO VERSATO]]/SUMIF(DATI!$B:$B,Tabella24[[#This Row],[Cartella2]],DATI!$M:$M)*SUMIF(DATI!$B:$B,Tabella24[[#This Row],[Cartella2]],DATI!$I:$I),"")</f>
        <v/>
      </c>
      <c r="L751" s="19" t="str">
        <f>+IFERROR(+Tabella24[[#This Row],[IMPORTO VERSATO]]/SUMIF(DATI!$B:$B,Tabella24[[#This Row],[Cartella2]],DATI!$M:$M)*SUMIF(DATI!$B:$B,Tabella24[[#This Row],[Cartella2]],DATI!$J:$J),"")</f>
        <v/>
      </c>
      <c r="M751" s="14" t="str">
        <f>+IFERROR(+Tabella24[[#This Row],[IMPORTO VERSATO]]/SUMIF(DATI!$B:$B,Tabella24[[#This Row],[Cartella2]],DATI!$M:$M)*SUMIF(DATI!$B:$B,Tabella24[[#This Row],[Cartella2]],DATI!$L:$L),"")</f>
        <v/>
      </c>
      <c r="N751" s="6" t="str">
        <f>+IF(COUNTIF($C$17:C751,Tabella24[[#This Row],[Cartella2]])=1,"X","")</f>
        <v/>
      </c>
      <c r="O751" s="14" t="str">
        <f>+IFERROR(+Tabella24[[#This Row],[IMPORTO VERSATO]]/SUMIF(DATI!$B:$B,Tabella24[[#This Row],[Cartella2]],DATI!$M:$M)*SUMIF(DATI!$B:$B,Tabella24[[#This Row],[Cartella2]],DATI!$K:$K),"")</f>
        <v/>
      </c>
    </row>
    <row r="752" spans="2:15" x14ac:dyDescent="0.45">
      <c r="B752" s="27"/>
      <c r="C752" s="140" t="e">
        <f>+IF(Tabella24[[#This Row],[INS CARTELLA]]="",C751,+VLOOKUP(Tabella24[[#This Row],[INS CARTELLA]],Tabella1[[NUMERO CARTELLA]:[IMPOSTE]],1,0))</f>
        <v>#N/A</v>
      </c>
      <c r="D752" s="1"/>
      <c r="E752" s="15"/>
      <c r="F752" s="16"/>
      <c r="G752" s="14" t="str">
        <f>+IFERROR(+Tabella24[[#This Row],[IMPORTO VERSATO]]/SUMIF(DATI!B:B,Tabella24[[#This Row],[Cartella2]],DATI!M:M)*SUMIF(DATI!B:B,Tabella24[[#This Row],[Cartella2]],DATI!E:E),"")</f>
        <v/>
      </c>
      <c r="H752" s="14" t="str">
        <f>+IFERROR(+Tabella24[[#This Row],[IMPORTO VERSATO]]/SUMIF(DATI!$B:$B,Tabella24[[#This Row],[Cartella2]],DATI!$M:$M)*SUMIF(DATI!$B:$B,Tabella24[[#This Row],[Cartella2]],DATI!$F:$F),"")</f>
        <v/>
      </c>
      <c r="I752" s="19" t="str">
        <f>+IFERROR(+Tabella24[[#This Row],[IMPORTO VERSATO]]/SUMIF(DATI!$B:$B,Tabella24[[#This Row],[Cartella2]],DATI!$M:$M)*SUMIF(DATI!$B:$B,Tabella24[[#This Row],[Cartella2]],DATI!$G:$G),"")</f>
        <v/>
      </c>
      <c r="J752" s="19" t="str">
        <f>+IFERROR(+Tabella24[[#This Row],[IMPORTO VERSATO]]/SUMIF(DATI!$B:$B,Tabella24[[#This Row],[Cartella2]],DATI!$M:$M)*SUMIF(DATI!$B:$B,Tabella24[[#This Row],[Cartella2]],DATI!$H:$H),"")</f>
        <v/>
      </c>
      <c r="K752" s="19" t="str">
        <f>+IFERROR(+Tabella24[[#This Row],[IMPORTO VERSATO]]/SUMIF(DATI!$B:$B,Tabella24[[#This Row],[Cartella2]],DATI!$M:$M)*SUMIF(DATI!$B:$B,Tabella24[[#This Row],[Cartella2]],DATI!$I:$I),"")</f>
        <v/>
      </c>
      <c r="L752" s="19" t="str">
        <f>+IFERROR(+Tabella24[[#This Row],[IMPORTO VERSATO]]/SUMIF(DATI!$B:$B,Tabella24[[#This Row],[Cartella2]],DATI!$M:$M)*SUMIF(DATI!$B:$B,Tabella24[[#This Row],[Cartella2]],DATI!$J:$J),"")</f>
        <v/>
      </c>
      <c r="M752" s="14" t="str">
        <f>+IFERROR(+Tabella24[[#This Row],[IMPORTO VERSATO]]/SUMIF(DATI!$B:$B,Tabella24[[#This Row],[Cartella2]],DATI!$M:$M)*SUMIF(DATI!$B:$B,Tabella24[[#This Row],[Cartella2]],DATI!$L:$L),"")</f>
        <v/>
      </c>
      <c r="N752" s="6" t="str">
        <f>+IF(COUNTIF($C$17:C752,Tabella24[[#This Row],[Cartella2]])=1,"X","")</f>
        <v/>
      </c>
      <c r="O752" s="14" t="str">
        <f>+IFERROR(+Tabella24[[#This Row],[IMPORTO VERSATO]]/SUMIF(DATI!$B:$B,Tabella24[[#This Row],[Cartella2]],DATI!$M:$M)*SUMIF(DATI!$B:$B,Tabella24[[#This Row],[Cartella2]],DATI!$K:$K),"")</f>
        <v/>
      </c>
    </row>
    <row r="753" spans="2:15" x14ac:dyDescent="0.45">
      <c r="B753" s="27"/>
      <c r="C753" s="140" t="e">
        <f>+IF(Tabella24[[#This Row],[INS CARTELLA]]="",C752,+VLOOKUP(Tabella24[[#This Row],[INS CARTELLA]],Tabella1[[NUMERO CARTELLA]:[IMPOSTE]],1,0))</f>
        <v>#N/A</v>
      </c>
      <c r="D753" s="1"/>
      <c r="E753" s="15"/>
      <c r="F753" s="16"/>
      <c r="G753" s="14" t="str">
        <f>+IFERROR(+Tabella24[[#This Row],[IMPORTO VERSATO]]/SUMIF(DATI!B:B,Tabella24[[#This Row],[Cartella2]],DATI!M:M)*SUMIF(DATI!B:B,Tabella24[[#This Row],[Cartella2]],DATI!E:E),"")</f>
        <v/>
      </c>
      <c r="H753" s="14" t="str">
        <f>+IFERROR(+Tabella24[[#This Row],[IMPORTO VERSATO]]/SUMIF(DATI!$B:$B,Tabella24[[#This Row],[Cartella2]],DATI!$M:$M)*SUMIF(DATI!$B:$B,Tabella24[[#This Row],[Cartella2]],DATI!$F:$F),"")</f>
        <v/>
      </c>
      <c r="I753" s="19" t="str">
        <f>+IFERROR(+Tabella24[[#This Row],[IMPORTO VERSATO]]/SUMIF(DATI!$B:$B,Tabella24[[#This Row],[Cartella2]],DATI!$M:$M)*SUMIF(DATI!$B:$B,Tabella24[[#This Row],[Cartella2]],DATI!$G:$G),"")</f>
        <v/>
      </c>
      <c r="J753" s="19" t="str">
        <f>+IFERROR(+Tabella24[[#This Row],[IMPORTO VERSATO]]/SUMIF(DATI!$B:$B,Tabella24[[#This Row],[Cartella2]],DATI!$M:$M)*SUMIF(DATI!$B:$B,Tabella24[[#This Row],[Cartella2]],DATI!$H:$H),"")</f>
        <v/>
      </c>
      <c r="K753" s="19" t="str">
        <f>+IFERROR(+Tabella24[[#This Row],[IMPORTO VERSATO]]/SUMIF(DATI!$B:$B,Tabella24[[#This Row],[Cartella2]],DATI!$M:$M)*SUMIF(DATI!$B:$B,Tabella24[[#This Row],[Cartella2]],DATI!$I:$I),"")</f>
        <v/>
      </c>
      <c r="L753" s="19" t="str">
        <f>+IFERROR(+Tabella24[[#This Row],[IMPORTO VERSATO]]/SUMIF(DATI!$B:$B,Tabella24[[#This Row],[Cartella2]],DATI!$M:$M)*SUMIF(DATI!$B:$B,Tabella24[[#This Row],[Cartella2]],DATI!$J:$J),"")</f>
        <v/>
      </c>
      <c r="M753" s="14" t="str">
        <f>+IFERROR(+Tabella24[[#This Row],[IMPORTO VERSATO]]/SUMIF(DATI!$B:$B,Tabella24[[#This Row],[Cartella2]],DATI!$M:$M)*SUMIF(DATI!$B:$B,Tabella24[[#This Row],[Cartella2]],DATI!$L:$L),"")</f>
        <v/>
      </c>
      <c r="N753" s="6" t="str">
        <f>+IF(COUNTIF($C$17:C753,Tabella24[[#This Row],[Cartella2]])=1,"X","")</f>
        <v/>
      </c>
      <c r="O753" s="14" t="str">
        <f>+IFERROR(+Tabella24[[#This Row],[IMPORTO VERSATO]]/SUMIF(DATI!$B:$B,Tabella24[[#This Row],[Cartella2]],DATI!$M:$M)*SUMIF(DATI!$B:$B,Tabella24[[#This Row],[Cartella2]],DATI!$K:$K),"")</f>
        <v/>
      </c>
    </row>
    <row r="754" spans="2:15" x14ac:dyDescent="0.45">
      <c r="B754" s="27"/>
      <c r="C754" s="140" t="e">
        <f>+IF(Tabella24[[#This Row],[INS CARTELLA]]="",C753,+VLOOKUP(Tabella24[[#This Row],[INS CARTELLA]],Tabella1[[NUMERO CARTELLA]:[IMPOSTE]],1,0))</f>
        <v>#N/A</v>
      </c>
      <c r="D754" s="1"/>
      <c r="E754" s="15"/>
      <c r="F754" s="16"/>
      <c r="G754" s="14" t="str">
        <f>+IFERROR(+Tabella24[[#This Row],[IMPORTO VERSATO]]/SUMIF(DATI!B:B,Tabella24[[#This Row],[Cartella2]],DATI!M:M)*SUMIF(DATI!B:B,Tabella24[[#This Row],[Cartella2]],DATI!E:E),"")</f>
        <v/>
      </c>
      <c r="H754" s="14" t="str">
        <f>+IFERROR(+Tabella24[[#This Row],[IMPORTO VERSATO]]/SUMIF(DATI!$B:$B,Tabella24[[#This Row],[Cartella2]],DATI!$M:$M)*SUMIF(DATI!$B:$B,Tabella24[[#This Row],[Cartella2]],DATI!$F:$F),"")</f>
        <v/>
      </c>
      <c r="I754" s="19" t="str">
        <f>+IFERROR(+Tabella24[[#This Row],[IMPORTO VERSATO]]/SUMIF(DATI!$B:$B,Tabella24[[#This Row],[Cartella2]],DATI!$M:$M)*SUMIF(DATI!$B:$B,Tabella24[[#This Row],[Cartella2]],DATI!$G:$G),"")</f>
        <v/>
      </c>
      <c r="J754" s="19" t="str">
        <f>+IFERROR(+Tabella24[[#This Row],[IMPORTO VERSATO]]/SUMIF(DATI!$B:$B,Tabella24[[#This Row],[Cartella2]],DATI!$M:$M)*SUMIF(DATI!$B:$B,Tabella24[[#This Row],[Cartella2]],DATI!$H:$H),"")</f>
        <v/>
      </c>
      <c r="K754" s="19" t="str">
        <f>+IFERROR(+Tabella24[[#This Row],[IMPORTO VERSATO]]/SUMIF(DATI!$B:$B,Tabella24[[#This Row],[Cartella2]],DATI!$M:$M)*SUMIF(DATI!$B:$B,Tabella24[[#This Row],[Cartella2]],DATI!$I:$I),"")</f>
        <v/>
      </c>
      <c r="L754" s="19" t="str">
        <f>+IFERROR(+Tabella24[[#This Row],[IMPORTO VERSATO]]/SUMIF(DATI!$B:$B,Tabella24[[#This Row],[Cartella2]],DATI!$M:$M)*SUMIF(DATI!$B:$B,Tabella24[[#This Row],[Cartella2]],DATI!$J:$J),"")</f>
        <v/>
      </c>
      <c r="M754" s="14" t="str">
        <f>+IFERROR(+Tabella24[[#This Row],[IMPORTO VERSATO]]/SUMIF(DATI!$B:$B,Tabella24[[#This Row],[Cartella2]],DATI!$M:$M)*SUMIF(DATI!$B:$B,Tabella24[[#This Row],[Cartella2]],DATI!$L:$L),"")</f>
        <v/>
      </c>
      <c r="N754" s="6" t="str">
        <f>+IF(COUNTIF($C$17:C754,Tabella24[[#This Row],[Cartella2]])=1,"X","")</f>
        <v/>
      </c>
      <c r="O754" s="14" t="str">
        <f>+IFERROR(+Tabella24[[#This Row],[IMPORTO VERSATO]]/SUMIF(DATI!$B:$B,Tabella24[[#This Row],[Cartella2]],DATI!$M:$M)*SUMIF(DATI!$B:$B,Tabella24[[#This Row],[Cartella2]],DATI!$K:$K),"")</f>
        <v/>
      </c>
    </row>
    <row r="755" spans="2:15" x14ac:dyDescent="0.45">
      <c r="B755" s="27"/>
      <c r="C755" s="140" t="e">
        <f>+IF(Tabella24[[#This Row],[INS CARTELLA]]="",C754,+VLOOKUP(Tabella24[[#This Row],[INS CARTELLA]],Tabella1[[NUMERO CARTELLA]:[IMPOSTE]],1,0))</f>
        <v>#N/A</v>
      </c>
      <c r="D755" s="1"/>
      <c r="E755" s="15"/>
      <c r="F755" s="16"/>
      <c r="G755" s="14" t="str">
        <f>+IFERROR(+Tabella24[[#This Row],[IMPORTO VERSATO]]/SUMIF(DATI!B:B,Tabella24[[#This Row],[Cartella2]],DATI!M:M)*SUMIF(DATI!B:B,Tabella24[[#This Row],[Cartella2]],DATI!E:E),"")</f>
        <v/>
      </c>
      <c r="H755" s="14" t="str">
        <f>+IFERROR(+Tabella24[[#This Row],[IMPORTO VERSATO]]/SUMIF(DATI!$B:$B,Tabella24[[#This Row],[Cartella2]],DATI!$M:$M)*SUMIF(DATI!$B:$B,Tabella24[[#This Row],[Cartella2]],DATI!$F:$F),"")</f>
        <v/>
      </c>
      <c r="I755" s="19" t="str">
        <f>+IFERROR(+Tabella24[[#This Row],[IMPORTO VERSATO]]/SUMIF(DATI!$B:$B,Tabella24[[#This Row],[Cartella2]],DATI!$M:$M)*SUMIF(DATI!$B:$B,Tabella24[[#This Row],[Cartella2]],DATI!$G:$G),"")</f>
        <v/>
      </c>
      <c r="J755" s="19" t="str">
        <f>+IFERROR(+Tabella24[[#This Row],[IMPORTO VERSATO]]/SUMIF(DATI!$B:$B,Tabella24[[#This Row],[Cartella2]],DATI!$M:$M)*SUMIF(DATI!$B:$B,Tabella24[[#This Row],[Cartella2]],DATI!$H:$H),"")</f>
        <v/>
      </c>
      <c r="K755" s="19" t="str">
        <f>+IFERROR(+Tabella24[[#This Row],[IMPORTO VERSATO]]/SUMIF(DATI!$B:$B,Tabella24[[#This Row],[Cartella2]],DATI!$M:$M)*SUMIF(DATI!$B:$B,Tabella24[[#This Row],[Cartella2]],DATI!$I:$I),"")</f>
        <v/>
      </c>
      <c r="L755" s="19" t="str">
        <f>+IFERROR(+Tabella24[[#This Row],[IMPORTO VERSATO]]/SUMIF(DATI!$B:$B,Tabella24[[#This Row],[Cartella2]],DATI!$M:$M)*SUMIF(DATI!$B:$B,Tabella24[[#This Row],[Cartella2]],DATI!$J:$J),"")</f>
        <v/>
      </c>
      <c r="M755" s="14" t="str">
        <f>+IFERROR(+Tabella24[[#This Row],[IMPORTO VERSATO]]/SUMIF(DATI!$B:$B,Tabella24[[#This Row],[Cartella2]],DATI!$M:$M)*SUMIF(DATI!$B:$B,Tabella24[[#This Row],[Cartella2]],DATI!$L:$L),"")</f>
        <v/>
      </c>
      <c r="N755" s="6" t="str">
        <f>+IF(COUNTIF($C$17:C755,Tabella24[[#This Row],[Cartella2]])=1,"X","")</f>
        <v/>
      </c>
      <c r="O755" s="14" t="str">
        <f>+IFERROR(+Tabella24[[#This Row],[IMPORTO VERSATO]]/SUMIF(DATI!$B:$B,Tabella24[[#This Row],[Cartella2]],DATI!$M:$M)*SUMIF(DATI!$B:$B,Tabella24[[#This Row],[Cartella2]],DATI!$K:$K),"")</f>
        <v/>
      </c>
    </row>
    <row r="756" spans="2:15" x14ac:dyDescent="0.45">
      <c r="B756" s="27"/>
      <c r="C756" s="140" t="e">
        <f>+IF(Tabella24[[#This Row],[INS CARTELLA]]="",C755,+VLOOKUP(Tabella24[[#This Row],[INS CARTELLA]],Tabella1[[NUMERO CARTELLA]:[IMPOSTE]],1,0))</f>
        <v>#N/A</v>
      </c>
      <c r="D756" s="1"/>
      <c r="E756" s="15"/>
      <c r="F756" s="16"/>
      <c r="G756" s="14" t="str">
        <f>+IFERROR(+Tabella24[[#This Row],[IMPORTO VERSATO]]/SUMIF(DATI!B:B,Tabella24[[#This Row],[Cartella2]],DATI!M:M)*SUMIF(DATI!B:B,Tabella24[[#This Row],[Cartella2]],DATI!E:E),"")</f>
        <v/>
      </c>
      <c r="H756" s="14" t="str">
        <f>+IFERROR(+Tabella24[[#This Row],[IMPORTO VERSATO]]/SUMIF(DATI!$B:$B,Tabella24[[#This Row],[Cartella2]],DATI!$M:$M)*SUMIF(DATI!$B:$B,Tabella24[[#This Row],[Cartella2]],DATI!$F:$F),"")</f>
        <v/>
      </c>
      <c r="I756" s="19" t="str">
        <f>+IFERROR(+Tabella24[[#This Row],[IMPORTO VERSATO]]/SUMIF(DATI!$B:$B,Tabella24[[#This Row],[Cartella2]],DATI!$M:$M)*SUMIF(DATI!$B:$B,Tabella24[[#This Row],[Cartella2]],DATI!$G:$G),"")</f>
        <v/>
      </c>
      <c r="J756" s="19" t="str">
        <f>+IFERROR(+Tabella24[[#This Row],[IMPORTO VERSATO]]/SUMIF(DATI!$B:$B,Tabella24[[#This Row],[Cartella2]],DATI!$M:$M)*SUMIF(DATI!$B:$B,Tabella24[[#This Row],[Cartella2]],DATI!$H:$H),"")</f>
        <v/>
      </c>
      <c r="K756" s="19" t="str">
        <f>+IFERROR(+Tabella24[[#This Row],[IMPORTO VERSATO]]/SUMIF(DATI!$B:$B,Tabella24[[#This Row],[Cartella2]],DATI!$M:$M)*SUMIF(DATI!$B:$B,Tabella24[[#This Row],[Cartella2]],DATI!$I:$I),"")</f>
        <v/>
      </c>
      <c r="L756" s="19" t="str">
        <f>+IFERROR(+Tabella24[[#This Row],[IMPORTO VERSATO]]/SUMIF(DATI!$B:$B,Tabella24[[#This Row],[Cartella2]],DATI!$M:$M)*SUMIF(DATI!$B:$B,Tabella24[[#This Row],[Cartella2]],DATI!$J:$J),"")</f>
        <v/>
      </c>
      <c r="M756" s="14" t="str">
        <f>+IFERROR(+Tabella24[[#This Row],[IMPORTO VERSATO]]/SUMIF(DATI!$B:$B,Tabella24[[#This Row],[Cartella2]],DATI!$M:$M)*SUMIF(DATI!$B:$B,Tabella24[[#This Row],[Cartella2]],DATI!$L:$L),"")</f>
        <v/>
      </c>
      <c r="N756" s="6" t="str">
        <f>+IF(COUNTIF($C$17:C756,Tabella24[[#This Row],[Cartella2]])=1,"X","")</f>
        <v/>
      </c>
      <c r="O756" s="14" t="str">
        <f>+IFERROR(+Tabella24[[#This Row],[IMPORTO VERSATO]]/SUMIF(DATI!$B:$B,Tabella24[[#This Row],[Cartella2]],DATI!$M:$M)*SUMIF(DATI!$B:$B,Tabella24[[#This Row],[Cartella2]],DATI!$K:$K),"")</f>
        <v/>
      </c>
    </row>
    <row r="757" spans="2:15" x14ac:dyDescent="0.45">
      <c r="B757" s="27"/>
      <c r="C757" s="140" t="e">
        <f>+IF(Tabella24[[#This Row],[INS CARTELLA]]="",C756,+VLOOKUP(Tabella24[[#This Row],[INS CARTELLA]],Tabella1[[NUMERO CARTELLA]:[IMPOSTE]],1,0))</f>
        <v>#N/A</v>
      </c>
      <c r="D757" s="1"/>
      <c r="E757" s="15"/>
      <c r="F757" s="16"/>
      <c r="G757" s="14" t="str">
        <f>+IFERROR(+Tabella24[[#This Row],[IMPORTO VERSATO]]/SUMIF(DATI!B:B,Tabella24[[#This Row],[Cartella2]],DATI!M:M)*SUMIF(DATI!B:B,Tabella24[[#This Row],[Cartella2]],DATI!E:E),"")</f>
        <v/>
      </c>
      <c r="H757" s="14" t="str">
        <f>+IFERROR(+Tabella24[[#This Row],[IMPORTO VERSATO]]/SUMIF(DATI!$B:$B,Tabella24[[#This Row],[Cartella2]],DATI!$M:$M)*SUMIF(DATI!$B:$B,Tabella24[[#This Row],[Cartella2]],DATI!$F:$F),"")</f>
        <v/>
      </c>
      <c r="I757" s="19" t="str">
        <f>+IFERROR(+Tabella24[[#This Row],[IMPORTO VERSATO]]/SUMIF(DATI!$B:$B,Tabella24[[#This Row],[Cartella2]],DATI!$M:$M)*SUMIF(DATI!$B:$B,Tabella24[[#This Row],[Cartella2]],DATI!$G:$G),"")</f>
        <v/>
      </c>
      <c r="J757" s="19" t="str">
        <f>+IFERROR(+Tabella24[[#This Row],[IMPORTO VERSATO]]/SUMIF(DATI!$B:$B,Tabella24[[#This Row],[Cartella2]],DATI!$M:$M)*SUMIF(DATI!$B:$B,Tabella24[[#This Row],[Cartella2]],DATI!$H:$H),"")</f>
        <v/>
      </c>
      <c r="K757" s="19" t="str">
        <f>+IFERROR(+Tabella24[[#This Row],[IMPORTO VERSATO]]/SUMIF(DATI!$B:$B,Tabella24[[#This Row],[Cartella2]],DATI!$M:$M)*SUMIF(DATI!$B:$B,Tabella24[[#This Row],[Cartella2]],DATI!$I:$I),"")</f>
        <v/>
      </c>
      <c r="L757" s="19" t="str">
        <f>+IFERROR(+Tabella24[[#This Row],[IMPORTO VERSATO]]/SUMIF(DATI!$B:$B,Tabella24[[#This Row],[Cartella2]],DATI!$M:$M)*SUMIF(DATI!$B:$B,Tabella24[[#This Row],[Cartella2]],DATI!$J:$J),"")</f>
        <v/>
      </c>
      <c r="M757" s="14" t="str">
        <f>+IFERROR(+Tabella24[[#This Row],[IMPORTO VERSATO]]/SUMIF(DATI!$B:$B,Tabella24[[#This Row],[Cartella2]],DATI!$M:$M)*SUMIF(DATI!$B:$B,Tabella24[[#This Row],[Cartella2]],DATI!$L:$L),"")</f>
        <v/>
      </c>
      <c r="N757" s="6" t="str">
        <f>+IF(COUNTIF($C$17:C757,Tabella24[[#This Row],[Cartella2]])=1,"X","")</f>
        <v/>
      </c>
      <c r="O757" s="14" t="str">
        <f>+IFERROR(+Tabella24[[#This Row],[IMPORTO VERSATO]]/SUMIF(DATI!$B:$B,Tabella24[[#This Row],[Cartella2]],DATI!$M:$M)*SUMIF(DATI!$B:$B,Tabella24[[#This Row],[Cartella2]],DATI!$K:$K),"")</f>
        <v/>
      </c>
    </row>
    <row r="758" spans="2:15" x14ac:dyDescent="0.45">
      <c r="B758" s="27"/>
      <c r="C758" s="140" t="e">
        <f>+IF(Tabella24[[#This Row],[INS CARTELLA]]="",C757,+VLOOKUP(Tabella24[[#This Row],[INS CARTELLA]],Tabella1[[NUMERO CARTELLA]:[IMPOSTE]],1,0))</f>
        <v>#N/A</v>
      </c>
      <c r="D758" s="1"/>
      <c r="E758" s="15"/>
      <c r="F758" s="16"/>
      <c r="G758" s="14" t="str">
        <f>+IFERROR(+Tabella24[[#This Row],[IMPORTO VERSATO]]/SUMIF(DATI!B:B,Tabella24[[#This Row],[Cartella2]],DATI!M:M)*SUMIF(DATI!B:B,Tabella24[[#This Row],[Cartella2]],DATI!E:E),"")</f>
        <v/>
      </c>
      <c r="H758" s="14" t="str">
        <f>+IFERROR(+Tabella24[[#This Row],[IMPORTO VERSATO]]/SUMIF(DATI!$B:$B,Tabella24[[#This Row],[Cartella2]],DATI!$M:$M)*SUMIF(DATI!$B:$B,Tabella24[[#This Row],[Cartella2]],DATI!$F:$F),"")</f>
        <v/>
      </c>
      <c r="I758" s="19" t="str">
        <f>+IFERROR(+Tabella24[[#This Row],[IMPORTO VERSATO]]/SUMIF(DATI!$B:$B,Tabella24[[#This Row],[Cartella2]],DATI!$M:$M)*SUMIF(DATI!$B:$B,Tabella24[[#This Row],[Cartella2]],DATI!$G:$G),"")</f>
        <v/>
      </c>
      <c r="J758" s="19" t="str">
        <f>+IFERROR(+Tabella24[[#This Row],[IMPORTO VERSATO]]/SUMIF(DATI!$B:$B,Tabella24[[#This Row],[Cartella2]],DATI!$M:$M)*SUMIF(DATI!$B:$B,Tabella24[[#This Row],[Cartella2]],DATI!$H:$H),"")</f>
        <v/>
      </c>
      <c r="K758" s="19" t="str">
        <f>+IFERROR(+Tabella24[[#This Row],[IMPORTO VERSATO]]/SUMIF(DATI!$B:$B,Tabella24[[#This Row],[Cartella2]],DATI!$M:$M)*SUMIF(DATI!$B:$B,Tabella24[[#This Row],[Cartella2]],DATI!$I:$I),"")</f>
        <v/>
      </c>
      <c r="L758" s="19" t="str">
        <f>+IFERROR(+Tabella24[[#This Row],[IMPORTO VERSATO]]/SUMIF(DATI!$B:$B,Tabella24[[#This Row],[Cartella2]],DATI!$M:$M)*SUMIF(DATI!$B:$B,Tabella24[[#This Row],[Cartella2]],DATI!$J:$J),"")</f>
        <v/>
      </c>
      <c r="M758" s="14" t="str">
        <f>+IFERROR(+Tabella24[[#This Row],[IMPORTO VERSATO]]/SUMIF(DATI!$B:$B,Tabella24[[#This Row],[Cartella2]],DATI!$M:$M)*SUMIF(DATI!$B:$B,Tabella24[[#This Row],[Cartella2]],DATI!$L:$L),"")</f>
        <v/>
      </c>
      <c r="N758" s="6" t="str">
        <f>+IF(COUNTIF($C$17:C758,Tabella24[[#This Row],[Cartella2]])=1,"X","")</f>
        <v/>
      </c>
      <c r="O758" s="14" t="str">
        <f>+IFERROR(+Tabella24[[#This Row],[IMPORTO VERSATO]]/SUMIF(DATI!$B:$B,Tabella24[[#This Row],[Cartella2]],DATI!$M:$M)*SUMIF(DATI!$B:$B,Tabella24[[#This Row],[Cartella2]],DATI!$K:$K),"")</f>
        <v/>
      </c>
    </row>
    <row r="759" spans="2:15" x14ac:dyDescent="0.45">
      <c r="B759" s="27"/>
      <c r="C759" s="140" t="e">
        <f>+IF(Tabella24[[#This Row],[INS CARTELLA]]="",C758,+VLOOKUP(Tabella24[[#This Row],[INS CARTELLA]],Tabella1[[NUMERO CARTELLA]:[IMPOSTE]],1,0))</f>
        <v>#N/A</v>
      </c>
      <c r="D759" s="1"/>
      <c r="E759" s="15"/>
      <c r="F759" s="16"/>
      <c r="G759" s="14" t="str">
        <f>+IFERROR(+Tabella24[[#This Row],[IMPORTO VERSATO]]/SUMIF(DATI!B:B,Tabella24[[#This Row],[Cartella2]],DATI!M:M)*SUMIF(DATI!B:B,Tabella24[[#This Row],[Cartella2]],DATI!E:E),"")</f>
        <v/>
      </c>
      <c r="H759" s="14" t="str">
        <f>+IFERROR(+Tabella24[[#This Row],[IMPORTO VERSATO]]/SUMIF(DATI!$B:$B,Tabella24[[#This Row],[Cartella2]],DATI!$M:$M)*SUMIF(DATI!$B:$B,Tabella24[[#This Row],[Cartella2]],DATI!$F:$F),"")</f>
        <v/>
      </c>
      <c r="I759" s="19" t="str">
        <f>+IFERROR(+Tabella24[[#This Row],[IMPORTO VERSATO]]/SUMIF(DATI!$B:$B,Tabella24[[#This Row],[Cartella2]],DATI!$M:$M)*SUMIF(DATI!$B:$B,Tabella24[[#This Row],[Cartella2]],DATI!$G:$G),"")</f>
        <v/>
      </c>
      <c r="J759" s="19" t="str">
        <f>+IFERROR(+Tabella24[[#This Row],[IMPORTO VERSATO]]/SUMIF(DATI!$B:$B,Tabella24[[#This Row],[Cartella2]],DATI!$M:$M)*SUMIF(DATI!$B:$B,Tabella24[[#This Row],[Cartella2]],DATI!$H:$H),"")</f>
        <v/>
      </c>
      <c r="K759" s="19" t="str">
        <f>+IFERROR(+Tabella24[[#This Row],[IMPORTO VERSATO]]/SUMIF(DATI!$B:$B,Tabella24[[#This Row],[Cartella2]],DATI!$M:$M)*SUMIF(DATI!$B:$B,Tabella24[[#This Row],[Cartella2]],DATI!$I:$I),"")</f>
        <v/>
      </c>
      <c r="L759" s="19" t="str">
        <f>+IFERROR(+Tabella24[[#This Row],[IMPORTO VERSATO]]/SUMIF(DATI!$B:$B,Tabella24[[#This Row],[Cartella2]],DATI!$M:$M)*SUMIF(DATI!$B:$B,Tabella24[[#This Row],[Cartella2]],DATI!$J:$J),"")</f>
        <v/>
      </c>
      <c r="M759" s="14" t="str">
        <f>+IFERROR(+Tabella24[[#This Row],[IMPORTO VERSATO]]/SUMIF(DATI!$B:$B,Tabella24[[#This Row],[Cartella2]],DATI!$M:$M)*SUMIF(DATI!$B:$B,Tabella24[[#This Row],[Cartella2]],DATI!$L:$L),"")</f>
        <v/>
      </c>
      <c r="N759" s="6" t="str">
        <f>+IF(COUNTIF($C$17:C759,Tabella24[[#This Row],[Cartella2]])=1,"X","")</f>
        <v/>
      </c>
      <c r="O759" s="14" t="str">
        <f>+IFERROR(+Tabella24[[#This Row],[IMPORTO VERSATO]]/SUMIF(DATI!$B:$B,Tabella24[[#This Row],[Cartella2]],DATI!$M:$M)*SUMIF(DATI!$B:$B,Tabella24[[#This Row],[Cartella2]],DATI!$K:$K),"")</f>
        <v/>
      </c>
    </row>
    <row r="760" spans="2:15" x14ac:dyDescent="0.45">
      <c r="B760" s="27"/>
      <c r="C760" s="140" t="e">
        <f>+IF(Tabella24[[#This Row],[INS CARTELLA]]="",C759,+VLOOKUP(Tabella24[[#This Row],[INS CARTELLA]],Tabella1[[NUMERO CARTELLA]:[IMPOSTE]],1,0))</f>
        <v>#N/A</v>
      </c>
      <c r="D760" s="1"/>
      <c r="E760" s="15"/>
      <c r="F760" s="16"/>
      <c r="G760" s="14" t="str">
        <f>+IFERROR(+Tabella24[[#This Row],[IMPORTO VERSATO]]/SUMIF(DATI!B:B,Tabella24[[#This Row],[Cartella2]],DATI!M:M)*SUMIF(DATI!B:B,Tabella24[[#This Row],[Cartella2]],DATI!E:E),"")</f>
        <v/>
      </c>
      <c r="H760" s="14" t="str">
        <f>+IFERROR(+Tabella24[[#This Row],[IMPORTO VERSATO]]/SUMIF(DATI!$B:$B,Tabella24[[#This Row],[Cartella2]],DATI!$M:$M)*SUMIF(DATI!$B:$B,Tabella24[[#This Row],[Cartella2]],DATI!$F:$F),"")</f>
        <v/>
      </c>
      <c r="I760" s="19" t="str">
        <f>+IFERROR(+Tabella24[[#This Row],[IMPORTO VERSATO]]/SUMIF(DATI!$B:$B,Tabella24[[#This Row],[Cartella2]],DATI!$M:$M)*SUMIF(DATI!$B:$B,Tabella24[[#This Row],[Cartella2]],DATI!$G:$G),"")</f>
        <v/>
      </c>
      <c r="J760" s="19" t="str">
        <f>+IFERROR(+Tabella24[[#This Row],[IMPORTO VERSATO]]/SUMIF(DATI!$B:$B,Tabella24[[#This Row],[Cartella2]],DATI!$M:$M)*SUMIF(DATI!$B:$B,Tabella24[[#This Row],[Cartella2]],DATI!$H:$H),"")</f>
        <v/>
      </c>
      <c r="K760" s="19" t="str">
        <f>+IFERROR(+Tabella24[[#This Row],[IMPORTO VERSATO]]/SUMIF(DATI!$B:$B,Tabella24[[#This Row],[Cartella2]],DATI!$M:$M)*SUMIF(DATI!$B:$B,Tabella24[[#This Row],[Cartella2]],DATI!$I:$I),"")</f>
        <v/>
      </c>
      <c r="L760" s="19" t="str">
        <f>+IFERROR(+Tabella24[[#This Row],[IMPORTO VERSATO]]/SUMIF(DATI!$B:$B,Tabella24[[#This Row],[Cartella2]],DATI!$M:$M)*SUMIF(DATI!$B:$B,Tabella24[[#This Row],[Cartella2]],DATI!$J:$J),"")</f>
        <v/>
      </c>
      <c r="M760" s="14" t="str">
        <f>+IFERROR(+Tabella24[[#This Row],[IMPORTO VERSATO]]/SUMIF(DATI!$B:$B,Tabella24[[#This Row],[Cartella2]],DATI!$M:$M)*SUMIF(DATI!$B:$B,Tabella24[[#This Row],[Cartella2]],DATI!$L:$L),"")</f>
        <v/>
      </c>
      <c r="N760" s="6" t="str">
        <f>+IF(COUNTIF($C$17:C760,Tabella24[[#This Row],[Cartella2]])=1,"X","")</f>
        <v/>
      </c>
      <c r="O760" s="14" t="str">
        <f>+IFERROR(+Tabella24[[#This Row],[IMPORTO VERSATO]]/SUMIF(DATI!$B:$B,Tabella24[[#This Row],[Cartella2]],DATI!$M:$M)*SUMIF(DATI!$B:$B,Tabella24[[#This Row],[Cartella2]],DATI!$K:$K),"")</f>
        <v/>
      </c>
    </row>
    <row r="761" spans="2:15" x14ac:dyDescent="0.45">
      <c r="B761" s="27"/>
      <c r="C761" s="140" t="e">
        <f>+IF(Tabella24[[#This Row],[INS CARTELLA]]="",C760,+VLOOKUP(Tabella24[[#This Row],[INS CARTELLA]],Tabella1[[NUMERO CARTELLA]:[IMPOSTE]],1,0))</f>
        <v>#N/A</v>
      </c>
      <c r="D761" s="1"/>
      <c r="E761" s="15"/>
      <c r="F761" s="16"/>
      <c r="G761" s="14" t="str">
        <f>+IFERROR(+Tabella24[[#This Row],[IMPORTO VERSATO]]/SUMIF(DATI!B:B,Tabella24[[#This Row],[Cartella2]],DATI!M:M)*SUMIF(DATI!B:B,Tabella24[[#This Row],[Cartella2]],DATI!E:E),"")</f>
        <v/>
      </c>
      <c r="H761" s="14" t="str">
        <f>+IFERROR(+Tabella24[[#This Row],[IMPORTO VERSATO]]/SUMIF(DATI!$B:$B,Tabella24[[#This Row],[Cartella2]],DATI!$M:$M)*SUMIF(DATI!$B:$B,Tabella24[[#This Row],[Cartella2]],DATI!$F:$F),"")</f>
        <v/>
      </c>
      <c r="I761" s="19" t="str">
        <f>+IFERROR(+Tabella24[[#This Row],[IMPORTO VERSATO]]/SUMIF(DATI!$B:$B,Tabella24[[#This Row],[Cartella2]],DATI!$M:$M)*SUMIF(DATI!$B:$B,Tabella24[[#This Row],[Cartella2]],DATI!$G:$G),"")</f>
        <v/>
      </c>
      <c r="J761" s="19" t="str">
        <f>+IFERROR(+Tabella24[[#This Row],[IMPORTO VERSATO]]/SUMIF(DATI!$B:$B,Tabella24[[#This Row],[Cartella2]],DATI!$M:$M)*SUMIF(DATI!$B:$B,Tabella24[[#This Row],[Cartella2]],DATI!$H:$H),"")</f>
        <v/>
      </c>
      <c r="K761" s="19" t="str">
        <f>+IFERROR(+Tabella24[[#This Row],[IMPORTO VERSATO]]/SUMIF(DATI!$B:$B,Tabella24[[#This Row],[Cartella2]],DATI!$M:$M)*SUMIF(DATI!$B:$B,Tabella24[[#This Row],[Cartella2]],DATI!$I:$I),"")</f>
        <v/>
      </c>
      <c r="L761" s="19" t="str">
        <f>+IFERROR(+Tabella24[[#This Row],[IMPORTO VERSATO]]/SUMIF(DATI!$B:$B,Tabella24[[#This Row],[Cartella2]],DATI!$M:$M)*SUMIF(DATI!$B:$B,Tabella24[[#This Row],[Cartella2]],DATI!$J:$J),"")</f>
        <v/>
      </c>
      <c r="M761" s="14" t="str">
        <f>+IFERROR(+Tabella24[[#This Row],[IMPORTO VERSATO]]/SUMIF(DATI!$B:$B,Tabella24[[#This Row],[Cartella2]],DATI!$M:$M)*SUMIF(DATI!$B:$B,Tabella24[[#This Row],[Cartella2]],DATI!$L:$L),"")</f>
        <v/>
      </c>
      <c r="N761" s="6" t="str">
        <f>+IF(COUNTIF($C$17:C761,Tabella24[[#This Row],[Cartella2]])=1,"X","")</f>
        <v/>
      </c>
      <c r="O761" s="14" t="str">
        <f>+IFERROR(+Tabella24[[#This Row],[IMPORTO VERSATO]]/SUMIF(DATI!$B:$B,Tabella24[[#This Row],[Cartella2]],DATI!$M:$M)*SUMIF(DATI!$B:$B,Tabella24[[#This Row],[Cartella2]],DATI!$K:$K),"")</f>
        <v/>
      </c>
    </row>
    <row r="762" spans="2:15" x14ac:dyDescent="0.45">
      <c r="B762" s="27"/>
      <c r="C762" s="140" t="e">
        <f>+IF(Tabella24[[#This Row],[INS CARTELLA]]="",C761,+VLOOKUP(Tabella24[[#This Row],[INS CARTELLA]],Tabella1[[NUMERO CARTELLA]:[IMPOSTE]],1,0))</f>
        <v>#N/A</v>
      </c>
      <c r="D762" s="1"/>
      <c r="E762" s="15"/>
      <c r="F762" s="16"/>
      <c r="G762" s="14" t="str">
        <f>+IFERROR(+Tabella24[[#This Row],[IMPORTO VERSATO]]/SUMIF(DATI!B:B,Tabella24[[#This Row],[Cartella2]],DATI!M:M)*SUMIF(DATI!B:B,Tabella24[[#This Row],[Cartella2]],DATI!E:E),"")</f>
        <v/>
      </c>
      <c r="H762" s="14" t="str">
        <f>+IFERROR(+Tabella24[[#This Row],[IMPORTO VERSATO]]/SUMIF(DATI!$B:$B,Tabella24[[#This Row],[Cartella2]],DATI!$M:$M)*SUMIF(DATI!$B:$B,Tabella24[[#This Row],[Cartella2]],DATI!$F:$F),"")</f>
        <v/>
      </c>
      <c r="I762" s="19" t="str">
        <f>+IFERROR(+Tabella24[[#This Row],[IMPORTO VERSATO]]/SUMIF(DATI!$B:$B,Tabella24[[#This Row],[Cartella2]],DATI!$M:$M)*SUMIF(DATI!$B:$B,Tabella24[[#This Row],[Cartella2]],DATI!$G:$G),"")</f>
        <v/>
      </c>
      <c r="J762" s="19" t="str">
        <f>+IFERROR(+Tabella24[[#This Row],[IMPORTO VERSATO]]/SUMIF(DATI!$B:$B,Tabella24[[#This Row],[Cartella2]],DATI!$M:$M)*SUMIF(DATI!$B:$B,Tabella24[[#This Row],[Cartella2]],DATI!$H:$H),"")</f>
        <v/>
      </c>
      <c r="K762" s="19" t="str">
        <f>+IFERROR(+Tabella24[[#This Row],[IMPORTO VERSATO]]/SUMIF(DATI!$B:$B,Tabella24[[#This Row],[Cartella2]],DATI!$M:$M)*SUMIF(DATI!$B:$B,Tabella24[[#This Row],[Cartella2]],DATI!$I:$I),"")</f>
        <v/>
      </c>
      <c r="L762" s="19" t="str">
        <f>+IFERROR(+Tabella24[[#This Row],[IMPORTO VERSATO]]/SUMIF(DATI!$B:$B,Tabella24[[#This Row],[Cartella2]],DATI!$M:$M)*SUMIF(DATI!$B:$B,Tabella24[[#This Row],[Cartella2]],DATI!$J:$J),"")</f>
        <v/>
      </c>
      <c r="M762" s="14" t="str">
        <f>+IFERROR(+Tabella24[[#This Row],[IMPORTO VERSATO]]/SUMIF(DATI!$B:$B,Tabella24[[#This Row],[Cartella2]],DATI!$M:$M)*SUMIF(DATI!$B:$B,Tabella24[[#This Row],[Cartella2]],DATI!$L:$L),"")</f>
        <v/>
      </c>
      <c r="N762" s="6" t="str">
        <f>+IF(COUNTIF($C$17:C762,Tabella24[[#This Row],[Cartella2]])=1,"X","")</f>
        <v/>
      </c>
      <c r="O762" s="14" t="str">
        <f>+IFERROR(+Tabella24[[#This Row],[IMPORTO VERSATO]]/SUMIF(DATI!$B:$B,Tabella24[[#This Row],[Cartella2]],DATI!$M:$M)*SUMIF(DATI!$B:$B,Tabella24[[#This Row],[Cartella2]],DATI!$K:$K),"")</f>
        <v/>
      </c>
    </row>
    <row r="763" spans="2:15" x14ac:dyDescent="0.45">
      <c r="B763" s="27"/>
      <c r="C763" s="140" t="e">
        <f>+IF(Tabella24[[#This Row],[INS CARTELLA]]="",C762,+VLOOKUP(Tabella24[[#This Row],[INS CARTELLA]],Tabella1[[NUMERO CARTELLA]:[IMPOSTE]],1,0))</f>
        <v>#N/A</v>
      </c>
      <c r="D763" s="1"/>
      <c r="E763" s="15"/>
      <c r="F763" s="16"/>
      <c r="G763" s="14" t="str">
        <f>+IFERROR(+Tabella24[[#This Row],[IMPORTO VERSATO]]/SUMIF(DATI!B:B,Tabella24[[#This Row],[Cartella2]],DATI!M:M)*SUMIF(DATI!B:B,Tabella24[[#This Row],[Cartella2]],DATI!E:E),"")</f>
        <v/>
      </c>
      <c r="H763" s="14" t="str">
        <f>+IFERROR(+Tabella24[[#This Row],[IMPORTO VERSATO]]/SUMIF(DATI!$B:$B,Tabella24[[#This Row],[Cartella2]],DATI!$M:$M)*SUMIF(DATI!$B:$B,Tabella24[[#This Row],[Cartella2]],DATI!$F:$F),"")</f>
        <v/>
      </c>
      <c r="I763" s="19" t="str">
        <f>+IFERROR(+Tabella24[[#This Row],[IMPORTO VERSATO]]/SUMIF(DATI!$B:$B,Tabella24[[#This Row],[Cartella2]],DATI!$M:$M)*SUMIF(DATI!$B:$B,Tabella24[[#This Row],[Cartella2]],DATI!$G:$G),"")</f>
        <v/>
      </c>
      <c r="J763" s="19" t="str">
        <f>+IFERROR(+Tabella24[[#This Row],[IMPORTO VERSATO]]/SUMIF(DATI!$B:$B,Tabella24[[#This Row],[Cartella2]],DATI!$M:$M)*SUMIF(DATI!$B:$B,Tabella24[[#This Row],[Cartella2]],DATI!$H:$H),"")</f>
        <v/>
      </c>
      <c r="K763" s="19" t="str">
        <f>+IFERROR(+Tabella24[[#This Row],[IMPORTO VERSATO]]/SUMIF(DATI!$B:$B,Tabella24[[#This Row],[Cartella2]],DATI!$M:$M)*SUMIF(DATI!$B:$B,Tabella24[[#This Row],[Cartella2]],DATI!$I:$I),"")</f>
        <v/>
      </c>
      <c r="L763" s="19" t="str">
        <f>+IFERROR(+Tabella24[[#This Row],[IMPORTO VERSATO]]/SUMIF(DATI!$B:$B,Tabella24[[#This Row],[Cartella2]],DATI!$M:$M)*SUMIF(DATI!$B:$B,Tabella24[[#This Row],[Cartella2]],DATI!$J:$J),"")</f>
        <v/>
      </c>
      <c r="M763" s="14" t="str">
        <f>+IFERROR(+Tabella24[[#This Row],[IMPORTO VERSATO]]/SUMIF(DATI!$B:$B,Tabella24[[#This Row],[Cartella2]],DATI!$M:$M)*SUMIF(DATI!$B:$B,Tabella24[[#This Row],[Cartella2]],DATI!$L:$L),"")</f>
        <v/>
      </c>
      <c r="N763" s="6" t="str">
        <f>+IF(COUNTIF($C$17:C763,Tabella24[[#This Row],[Cartella2]])=1,"X","")</f>
        <v/>
      </c>
      <c r="O763" s="14" t="str">
        <f>+IFERROR(+Tabella24[[#This Row],[IMPORTO VERSATO]]/SUMIF(DATI!$B:$B,Tabella24[[#This Row],[Cartella2]],DATI!$M:$M)*SUMIF(DATI!$B:$B,Tabella24[[#This Row],[Cartella2]],DATI!$K:$K),"")</f>
        <v/>
      </c>
    </row>
    <row r="764" spans="2:15" x14ac:dyDescent="0.45">
      <c r="B764" s="27"/>
      <c r="C764" s="140" t="e">
        <f>+IF(Tabella24[[#This Row],[INS CARTELLA]]="",C763,+VLOOKUP(Tabella24[[#This Row],[INS CARTELLA]],Tabella1[[NUMERO CARTELLA]:[IMPOSTE]],1,0))</f>
        <v>#N/A</v>
      </c>
      <c r="D764" s="1"/>
      <c r="E764" s="15"/>
      <c r="F764" s="16"/>
      <c r="G764" s="14" t="str">
        <f>+IFERROR(+Tabella24[[#This Row],[IMPORTO VERSATO]]/SUMIF(DATI!B:B,Tabella24[[#This Row],[Cartella2]],DATI!M:M)*SUMIF(DATI!B:B,Tabella24[[#This Row],[Cartella2]],DATI!E:E),"")</f>
        <v/>
      </c>
      <c r="H764" s="14" t="str">
        <f>+IFERROR(+Tabella24[[#This Row],[IMPORTO VERSATO]]/SUMIF(DATI!$B:$B,Tabella24[[#This Row],[Cartella2]],DATI!$M:$M)*SUMIF(DATI!$B:$B,Tabella24[[#This Row],[Cartella2]],DATI!$F:$F),"")</f>
        <v/>
      </c>
      <c r="I764" s="19" t="str">
        <f>+IFERROR(+Tabella24[[#This Row],[IMPORTO VERSATO]]/SUMIF(DATI!$B:$B,Tabella24[[#This Row],[Cartella2]],DATI!$M:$M)*SUMIF(DATI!$B:$B,Tabella24[[#This Row],[Cartella2]],DATI!$G:$G),"")</f>
        <v/>
      </c>
      <c r="J764" s="19" t="str">
        <f>+IFERROR(+Tabella24[[#This Row],[IMPORTO VERSATO]]/SUMIF(DATI!$B:$B,Tabella24[[#This Row],[Cartella2]],DATI!$M:$M)*SUMIF(DATI!$B:$B,Tabella24[[#This Row],[Cartella2]],DATI!$H:$H),"")</f>
        <v/>
      </c>
      <c r="K764" s="19" t="str">
        <f>+IFERROR(+Tabella24[[#This Row],[IMPORTO VERSATO]]/SUMIF(DATI!$B:$B,Tabella24[[#This Row],[Cartella2]],DATI!$M:$M)*SUMIF(DATI!$B:$B,Tabella24[[#This Row],[Cartella2]],DATI!$I:$I),"")</f>
        <v/>
      </c>
      <c r="L764" s="19" t="str">
        <f>+IFERROR(+Tabella24[[#This Row],[IMPORTO VERSATO]]/SUMIF(DATI!$B:$B,Tabella24[[#This Row],[Cartella2]],DATI!$M:$M)*SUMIF(DATI!$B:$B,Tabella24[[#This Row],[Cartella2]],DATI!$J:$J),"")</f>
        <v/>
      </c>
      <c r="M764" s="14" t="str">
        <f>+IFERROR(+Tabella24[[#This Row],[IMPORTO VERSATO]]/SUMIF(DATI!$B:$B,Tabella24[[#This Row],[Cartella2]],DATI!$M:$M)*SUMIF(DATI!$B:$B,Tabella24[[#This Row],[Cartella2]],DATI!$L:$L),"")</f>
        <v/>
      </c>
      <c r="N764" s="6" t="str">
        <f>+IF(COUNTIF($C$17:C764,Tabella24[[#This Row],[Cartella2]])=1,"X","")</f>
        <v/>
      </c>
      <c r="O764" s="14" t="str">
        <f>+IFERROR(+Tabella24[[#This Row],[IMPORTO VERSATO]]/SUMIF(DATI!$B:$B,Tabella24[[#This Row],[Cartella2]],DATI!$M:$M)*SUMIF(DATI!$B:$B,Tabella24[[#This Row],[Cartella2]],DATI!$K:$K),"")</f>
        <v/>
      </c>
    </row>
    <row r="765" spans="2:15" x14ac:dyDescent="0.45">
      <c r="B765" s="27"/>
      <c r="C765" s="140" t="e">
        <f>+IF(Tabella24[[#This Row],[INS CARTELLA]]="",C764,+VLOOKUP(Tabella24[[#This Row],[INS CARTELLA]],Tabella1[[NUMERO CARTELLA]:[IMPOSTE]],1,0))</f>
        <v>#N/A</v>
      </c>
      <c r="D765" s="1"/>
      <c r="E765" s="15"/>
      <c r="F765" s="16"/>
      <c r="G765" s="14" t="str">
        <f>+IFERROR(+Tabella24[[#This Row],[IMPORTO VERSATO]]/SUMIF(DATI!B:B,Tabella24[[#This Row],[Cartella2]],DATI!M:M)*SUMIF(DATI!B:B,Tabella24[[#This Row],[Cartella2]],DATI!E:E),"")</f>
        <v/>
      </c>
      <c r="H765" s="14" t="str">
        <f>+IFERROR(+Tabella24[[#This Row],[IMPORTO VERSATO]]/SUMIF(DATI!$B:$B,Tabella24[[#This Row],[Cartella2]],DATI!$M:$M)*SUMIF(DATI!$B:$B,Tabella24[[#This Row],[Cartella2]],DATI!$F:$F),"")</f>
        <v/>
      </c>
      <c r="I765" s="19" t="str">
        <f>+IFERROR(+Tabella24[[#This Row],[IMPORTO VERSATO]]/SUMIF(DATI!$B:$B,Tabella24[[#This Row],[Cartella2]],DATI!$M:$M)*SUMIF(DATI!$B:$B,Tabella24[[#This Row],[Cartella2]],DATI!$G:$G),"")</f>
        <v/>
      </c>
      <c r="J765" s="19" t="str">
        <f>+IFERROR(+Tabella24[[#This Row],[IMPORTO VERSATO]]/SUMIF(DATI!$B:$B,Tabella24[[#This Row],[Cartella2]],DATI!$M:$M)*SUMIF(DATI!$B:$B,Tabella24[[#This Row],[Cartella2]],DATI!$H:$H),"")</f>
        <v/>
      </c>
      <c r="K765" s="19" t="str">
        <f>+IFERROR(+Tabella24[[#This Row],[IMPORTO VERSATO]]/SUMIF(DATI!$B:$B,Tabella24[[#This Row],[Cartella2]],DATI!$M:$M)*SUMIF(DATI!$B:$B,Tabella24[[#This Row],[Cartella2]],DATI!$I:$I),"")</f>
        <v/>
      </c>
      <c r="L765" s="19" t="str">
        <f>+IFERROR(+Tabella24[[#This Row],[IMPORTO VERSATO]]/SUMIF(DATI!$B:$B,Tabella24[[#This Row],[Cartella2]],DATI!$M:$M)*SUMIF(DATI!$B:$B,Tabella24[[#This Row],[Cartella2]],DATI!$J:$J),"")</f>
        <v/>
      </c>
      <c r="M765" s="14" t="str">
        <f>+IFERROR(+Tabella24[[#This Row],[IMPORTO VERSATO]]/SUMIF(DATI!$B:$B,Tabella24[[#This Row],[Cartella2]],DATI!$M:$M)*SUMIF(DATI!$B:$B,Tabella24[[#This Row],[Cartella2]],DATI!$L:$L),"")</f>
        <v/>
      </c>
      <c r="N765" s="6" t="str">
        <f>+IF(COUNTIF($C$17:C765,Tabella24[[#This Row],[Cartella2]])=1,"X","")</f>
        <v/>
      </c>
      <c r="O765" s="14" t="str">
        <f>+IFERROR(+Tabella24[[#This Row],[IMPORTO VERSATO]]/SUMIF(DATI!$B:$B,Tabella24[[#This Row],[Cartella2]],DATI!$M:$M)*SUMIF(DATI!$B:$B,Tabella24[[#This Row],[Cartella2]],DATI!$K:$K),"")</f>
        <v/>
      </c>
    </row>
    <row r="766" spans="2:15" x14ac:dyDescent="0.45">
      <c r="B766" s="27"/>
      <c r="C766" s="140" t="e">
        <f>+IF(Tabella24[[#This Row],[INS CARTELLA]]="",C765,+VLOOKUP(Tabella24[[#This Row],[INS CARTELLA]],Tabella1[[NUMERO CARTELLA]:[IMPOSTE]],1,0))</f>
        <v>#N/A</v>
      </c>
      <c r="D766" s="1"/>
      <c r="E766" s="15"/>
      <c r="F766" s="16"/>
      <c r="G766" s="14" t="str">
        <f>+IFERROR(+Tabella24[[#This Row],[IMPORTO VERSATO]]/SUMIF(DATI!B:B,Tabella24[[#This Row],[Cartella2]],DATI!M:M)*SUMIF(DATI!B:B,Tabella24[[#This Row],[Cartella2]],DATI!E:E),"")</f>
        <v/>
      </c>
      <c r="H766" s="14" t="str">
        <f>+IFERROR(+Tabella24[[#This Row],[IMPORTO VERSATO]]/SUMIF(DATI!$B:$B,Tabella24[[#This Row],[Cartella2]],DATI!$M:$M)*SUMIF(DATI!$B:$B,Tabella24[[#This Row],[Cartella2]],DATI!$F:$F),"")</f>
        <v/>
      </c>
      <c r="I766" s="19" t="str">
        <f>+IFERROR(+Tabella24[[#This Row],[IMPORTO VERSATO]]/SUMIF(DATI!$B:$B,Tabella24[[#This Row],[Cartella2]],DATI!$M:$M)*SUMIF(DATI!$B:$B,Tabella24[[#This Row],[Cartella2]],DATI!$G:$G),"")</f>
        <v/>
      </c>
      <c r="J766" s="19" t="str">
        <f>+IFERROR(+Tabella24[[#This Row],[IMPORTO VERSATO]]/SUMIF(DATI!$B:$B,Tabella24[[#This Row],[Cartella2]],DATI!$M:$M)*SUMIF(DATI!$B:$B,Tabella24[[#This Row],[Cartella2]],DATI!$H:$H),"")</f>
        <v/>
      </c>
      <c r="K766" s="19" t="str">
        <f>+IFERROR(+Tabella24[[#This Row],[IMPORTO VERSATO]]/SUMIF(DATI!$B:$B,Tabella24[[#This Row],[Cartella2]],DATI!$M:$M)*SUMIF(DATI!$B:$B,Tabella24[[#This Row],[Cartella2]],DATI!$I:$I),"")</f>
        <v/>
      </c>
      <c r="L766" s="19" t="str">
        <f>+IFERROR(+Tabella24[[#This Row],[IMPORTO VERSATO]]/SUMIF(DATI!$B:$B,Tabella24[[#This Row],[Cartella2]],DATI!$M:$M)*SUMIF(DATI!$B:$B,Tabella24[[#This Row],[Cartella2]],DATI!$J:$J),"")</f>
        <v/>
      </c>
      <c r="M766" s="14" t="str">
        <f>+IFERROR(+Tabella24[[#This Row],[IMPORTO VERSATO]]/SUMIF(DATI!$B:$B,Tabella24[[#This Row],[Cartella2]],DATI!$M:$M)*SUMIF(DATI!$B:$B,Tabella24[[#This Row],[Cartella2]],DATI!$L:$L),"")</f>
        <v/>
      </c>
      <c r="N766" s="6" t="str">
        <f>+IF(COUNTIF($C$17:C766,Tabella24[[#This Row],[Cartella2]])=1,"X","")</f>
        <v/>
      </c>
      <c r="O766" s="14" t="str">
        <f>+IFERROR(+Tabella24[[#This Row],[IMPORTO VERSATO]]/SUMIF(DATI!$B:$B,Tabella24[[#This Row],[Cartella2]],DATI!$M:$M)*SUMIF(DATI!$B:$B,Tabella24[[#This Row],[Cartella2]],DATI!$K:$K),"")</f>
        <v/>
      </c>
    </row>
    <row r="767" spans="2:15" x14ac:dyDescent="0.45">
      <c r="B767" s="27"/>
      <c r="C767" s="140" t="e">
        <f>+IF(Tabella24[[#This Row],[INS CARTELLA]]="",C766,+VLOOKUP(Tabella24[[#This Row],[INS CARTELLA]],Tabella1[[NUMERO CARTELLA]:[IMPOSTE]],1,0))</f>
        <v>#N/A</v>
      </c>
      <c r="D767" s="1"/>
      <c r="E767" s="15"/>
      <c r="F767" s="16"/>
      <c r="G767" s="14" t="str">
        <f>+IFERROR(+Tabella24[[#This Row],[IMPORTO VERSATO]]/SUMIF(DATI!B:B,Tabella24[[#This Row],[Cartella2]],DATI!M:M)*SUMIF(DATI!B:B,Tabella24[[#This Row],[Cartella2]],DATI!E:E),"")</f>
        <v/>
      </c>
      <c r="H767" s="14" t="str">
        <f>+IFERROR(+Tabella24[[#This Row],[IMPORTO VERSATO]]/SUMIF(DATI!$B:$B,Tabella24[[#This Row],[Cartella2]],DATI!$M:$M)*SUMIF(DATI!$B:$B,Tabella24[[#This Row],[Cartella2]],DATI!$F:$F),"")</f>
        <v/>
      </c>
      <c r="I767" s="19" t="str">
        <f>+IFERROR(+Tabella24[[#This Row],[IMPORTO VERSATO]]/SUMIF(DATI!$B:$B,Tabella24[[#This Row],[Cartella2]],DATI!$M:$M)*SUMIF(DATI!$B:$B,Tabella24[[#This Row],[Cartella2]],DATI!$G:$G),"")</f>
        <v/>
      </c>
      <c r="J767" s="19" t="str">
        <f>+IFERROR(+Tabella24[[#This Row],[IMPORTO VERSATO]]/SUMIF(DATI!$B:$B,Tabella24[[#This Row],[Cartella2]],DATI!$M:$M)*SUMIF(DATI!$B:$B,Tabella24[[#This Row],[Cartella2]],DATI!$H:$H),"")</f>
        <v/>
      </c>
      <c r="K767" s="19" t="str">
        <f>+IFERROR(+Tabella24[[#This Row],[IMPORTO VERSATO]]/SUMIF(DATI!$B:$B,Tabella24[[#This Row],[Cartella2]],DATI!$M:$M)*SUMIF(DATI!$B:$B,Tabella24[[#This Row],[Cartella2]],DATI!$I:$I),"")</f>
        <v/>
      </c>
      <c r="L767" s="19" t="str">
        <f>+IFERROR(+Tabella24[[#This Row],[IMPORTO VERSATO]]/SUMIF(DATI!$B:$B,Tabella24[[#This Row],[Cartella2]],DATI!$M:$M)*SUMIF(DATI!$B:$B,Tabella24[[#This Row],[Cartella2]],DATI!$J:$J),"")</f>
        <v/>
      </c>
      <c r="M767" s="14" t="str">
        <f>+IFERROR(+Tabella24[[#This Row],[IMPORTO VERSATO]]/SUMIF(DATI!$B:$B,Tabella24[[#This Row],[Cartella2]],DATI!$M:$M)*SUMIF(DATI!$B:$B,Tabella24[[#This Row],[Cartella2]],DATI!$L:$L),"")</f>
        <v/>
      </c>
      <c r="N767" s="6" t="str">
        <f>+IF(COUNTIF($C$17:C767,Tabella24[[#This Row],[Cartella2]])=1,"X","")</f>
        <v/>
      </c>
      <c r="O767" s="14" t="str">
        <f>+IFERROR(+Tabella24[[#This Row],[IMPORTO VERSATO]]/SUMIF(DATI!$B:$B,Tabella24[[#This Row],[Cartella2]],DATI!$M:$M)*SUMIF(DATI!$B:$B,Tabella24[[#This Row],[Cartella2]],DATI!$K:$K),"")</f>
        <v/>
      </c>
    </row>
    <row r="768" spans="2:15" x14ac:dyDescent="0.45">
      <c r="B768" s="27"/>
      <c r="C768" s="140" t="e">
        <f>+IF(Tabella24[[#This Row],[INS CARTELLA]]="",C767,+VLOOKUP(Tabella24[[#This Row],[INS CARTELLA]],Tabella1[[NUMERO CARTELLA]:[IMPOSTE]],1,0))</f>
        <v>#N/A</v>
      </c>
      <c r="D768" s="1"/>
      <c r="E768" s="15"/>
      <c r="F768" s="16"/>
      <c r="G768" s="14" t="str">
        <f>+IFERROR(+Tabella24[[#This Row],[IMPORTO VERSATO]]/SUMIF(DATI!B:B,Tabella24[[#This Row],[Cartella2]],DATI!M:M)*SUMIF(DATI!B:B,Tabella24[[#This Row],[Cartella2]],DATI!E:E),"")</f>
        <v/>
      </c>
      <c r="H768" s="14" t="str">
        <f>+IFERROR(+Tabella24[[#This Row],[IMPORTO VERSATO]]/SUMIF(DATI!$B:$B,Tabella24[[#This Row],[Cartella2]],DATI!$M:$M)*SUMIF(DATI!$B:$B,Tabella24[[#This Row],[Cartella2]],DATI!$F:$F),"")</f>
        <v/>
      </c>
      <c r="I768" s="19" t="str">
        <f>+IFERROR(+Tabella24[[#This Row],[IMPORTO VERSATO]]/SUMIF(DATI!$B:$B,Tabella24[[#This Row],[Cartella2]],DATI!$M:$M)*SUMIF(DATI!$B:$B,Tabella24[[#This Row],[Cartella2]],DATI!$G:$G),"")</f>
        <v/>
      </c>
      <c r="J768" s="19" t="str">
        <f>+IFERROR(+Tabella24[[#This Row],[IMPORTO VERSATO]]/SUMIF(DATI!$B:$B,Tabella24[[#This Row],[Cartella2]],DATI!$M:$M)*SUMIF(DATI!$B:$B,Tabella24[[#This Row],[Cartella2]],DATI!$H:$H),"")</f>
        <v/>
      </c>
      <c r="K768" s="19" t="str">
        <f>+IFERROR(+Tabella24[[#This Row],[IMPORTO VERSATO]]/SUMIF(DATI!$B:$B,Tabella24[[#This Row],[Cartella2]],DATI!$M:$M)*SUMIF(DATI!$B:$B,Tabella24[[#This Row],[Cartella2]],DATI!$I:$I),"")</f>
        <v/>
      </c>
      <c r="L768" s="19" t="str">
        <f>+IFERROR(+Tabella24[[#This Row],[IMPORTO VERSATO]]/SUMIF(DATI!$B:$B,Tabella24[[#This Row],[Cartella2]],DATI!$M:$M)*SUMIF(DATI!$B:$B,Tabella24[[#This Row],[Cartella2]],DATI!$J:$J),"")</f>
        <v/>
      </c>
      <c r="M768" s="14" t="str">
        <f>+IFERROR(+Tabella24[[#This Row],[IMPORTO VERSATO]]/SUMIF(DATI!$B:$B,Tabella24[[#This Row],[Cartella2]],DATI!$M:$M)*SUMIF(DATI!$B:$B,Tabella24[[#This Row],[Cartella2]],DATI!$L:$L),"")</f>
        <v/>
      </c>
      <c r="N768" s="6" t="str">
        <f>+IF(COUNTIF($C$17:C768,Tabella24[[#This Row],[Cartella2]])=1,"X","")</f>
        <v/>
      </c>
      <c r="O768" s="14" t="str">
        <f>+IFERROR(+Tabella24[[#This Row],[IMPORTO VERSATO]]/SUMIF(DATI!$B:$B,Tabella24[[#This Row],[Cartella2]],DATI!$M:$M)*SUMIF(DATI!$B:$B,Tabella24[[#This Row],[Cartella2]],DATI!$K:$K),"")</f>
        <v/>
      </c>
    </row>
    <row r="769" spans="2:15" x14ac:dyDescent="0.45">
      <c r="B769" s="27"/>
      <c r="C769" s="140" t="e">
        <f>+IF(Tabella24[[#This Row],[INS CARTELLA]]="",C768,+VLOOKUP(Tabella24[[#This Row],[INS CARTELLA]],Tabella1[[NUMERO CARTELLA]:[IMPOSTE]],1,0))</f>
        <v>#N/A</v>
      </c>
      <c r="D769" s="1"/>
      <c r="E769" s="15"/>
      <c r="F769" s="16"/>
      <c r="G769" s="14" t="str">
        <f>+IFERROR(+Tabella24[[#This Row],[IMPORTO VERSATO]]/SUMIF(DATI!B:B,Tabella24[[#This Row],[Cartella2]],DATI!M:M)*SUMIF(DATI!B:B,Tabella24[[#This Row],[Cartella2]],DATI!E:E),"")</f>
        <v/>
      </c>
      <c r="H769" s="14" t="str">
        <f>+IFERROR(+Tabella24[[#This Row],[IMPORTO VERSATO]]/SUMIF(DATI!$B:$B,Tabella24[[#This Row],[Cartella2]],DATI!$M:$M)*SUMIF(DATI!$B:$B,Tabella24[[#This Row],[Cartella2]],DATI!$F:$F),"")</f>
        <v/>
      </c>
      <c r="I769" s="19" t="str">
        <f>+IFERROR(+Tabella24[[#This Row],[IMPORTO VERSATO]]/SUMIF(DATI!$B:$B,Tabella24[[#This Row],[Cartella2]],DATI!$M:$M)*SUMIF(DATI!$B:$B,Tabella24[[#This Row],[Cartella2]],DATI!$G:$G),"")</f>
        <v/>
      </c>
      <c r="J769" s="19" t="str">
        <f>+IFERROR(+Tabella24[[#This Row],[IMPORTO VERSATO]]/SUMIF(DATI!$B:$B,Tabella24[[#This Row],[Cartella2]],DATI!$M:$M)*SUMIF(DATI!$B:$B,Tabella24[[#This Row],[Cartella2]],DATI!$H:$H),"")</f>
        <v/>
      </c>
      <c r="K769" s="19" t="str">
        <f>+IFERROR(+Tabella24[[#This Row],[IMPORTO VERSATO]]/SUMIF(DATI!$B:$B,Tabella24[[#This Row],[Cartella2]],DATI!$M:$M)*SUMIF(DATI!$B:$B,Tabella24[[#This Row],[Cartella2]],DATI!$I:$I),"")</f>
        <v/>
      </c>
      <c r="L769" s="19" t="str">
        <f>+IFERROR(+Tabella24[[#This Row],[IMPORTO VERSATO]]/SUMIF(DATI!$B:$B,Tabella24[[#This Row],[Cartella2]],DATI!$M:$M)*SUMIF(DATI!$B:$B,Tabella24[[#This Row],[Cartella2]],DATI!$J:$J),"")</f>
        <v/>
      </c>
      <c r="M769" s="14" t="str">
        <f>+IFERROR(+Tabella24[[#This Row],[IMPORTO VERSATO]]/SUMIF(DATI!$B:$B,Tabella24[[#This Row],[Cartella2]],DATI!$M:$M)*SUMIF(DATI!$B:$B,Tabella24[[#This Row],[Cartella2]],DATI!$L:$L),"")</f>
        <v/>
      </c>
      <c r="N769" s="6" t="str">
        <f>+IF(COUNTIF($C$17:C769,Tabella24[[#This Row],[Cartella2]])=1,"X","")</f>
        <v/>
      </c>
      <c r="O769" s="14" t="str">
        <f>+IFERROR(+Tabella24[[#This Row],[IMPORTO VERSATO]]/SUMIF(DATI!$B:$B,Tabella24[[#This Row],[Cartella2]],DATI!$M:$M)*SUMIF(DATI!$B:$B,Tabella24[[#This Row],[Cartella2]],DATI!$K:$K),"")</f>
        <v/>
      </c>
    </row>
    <row r="770" spans="2:15" x14ac:dyDescent="0.45">
      <c r="B770" s="27"/>
      <c r="C770" s="140" t="e">
        <f>+IF(Tabella24[[#This Row],[INS CARTELLA]]="",C769,+VLOOKUP(Tabella24[[#This Row],[INS CARTELLA]],Tabella1[[NUMERO CARTELLA]:[IMPOSTE]],1,0))</f>
        <v>#N/A</v>
      </c>
      <c r="D770" s="1"/>
      <c r="E770" s="15"/>
      <c r="F770" s="16"/>
      <c r="G770" s="14" t="str">
        <f>+IFERROR(+Tabella24[[#This Row],[IMPORTO VERSATO]]/SUMIF(DATI!B:B,Tabella24[[#This Row],[Cartella2]],DATI!M:M)*SUMIF(DATI!B:B,Tabella24[[#This Row],[Cartella2]],DATI!E:E),"")</f>
        <v/>
      </c>
      <c r="H770" s="14" t="str">
        <f>+IFERROR(+Tabella24[[#This Row],[IMPORTO VERSATO]]/SUMIF(DATI!$B:$B,Tabella24[[#This Row],[Cartella2]],DATI!$M:$M)*SUMIF(DATI!$B:$B,Tabella24[[#This Row],[Cartella2]],DATI!$F:$F),"")</f>
        <v/>
      </c>
      <c r="I770" s="19" t="str">
        <f>+IFERROR(+Tabella24[[#This Row],[IMPORTO VERSATO]]/SUMIF(DATI!$B:$B,Tabella24[[#This Row],[Cartella2]],DATI!$M:$M)*SUMIF(DATI!$B:$B,Tabella24[[#This Row],[Cartella2]],DATI!$G:$G),"")</f>
        <v/>
      </c>
      <c r="J770" s="19" t="str">
        <f>+IFERROR(+Tabella24[[#This Row],[IMPORTO VERSATO]]/SUMIF(DATI!$B:$B,Tabella24[[#This Row],[Cartella2]],DATI!$M:$M)*SUMIF(DATI!$B:$B,Tabella24[[#This Row],[Cartella2]],DATI!$H:$H),"")</f>
        <v/>
      </c>
      <c r="K770" s="19" t="str">
        <f>+IFERROR(+Tabella24[[#This Row],[IMPORTO VERSATO]]/SUMIF(DATI!$B:$B,Tabella24[[#This Row],[Cartella2]],DATI!$M:$M)*SUMIF(DATI!$B:$B,Tabella24[[#This Row],[Cartella2]],DATI!$I:$I),"")</f>
        <v/>
      </c>
      <c r="L770" s="19" t="str">
        <f>+IFERROR(+Tabella24[[#This Row],[IMPORTO VERSATO]]/SUMIF(DATI!$B:$B,Tabella24[[#This Row],[Cartella2]],DATI!$M:$M)*SUMIF(DATI!$B:$B,Tabella24[[#This Row],[Cartella2]],DATI!$J:$J),"")</f>
        <v/>
      </c>
      <c r="M770" s="14" t="str">
        <f>+IFERROR(+Tabella24[[#This Row],[IMPORTO VERSATO]]/SUMIF(DATI!$B:$B,Tabella24[[#This Row],[Cartella2]],DATI!$M:$M)*SUMIF(DATI!$B:$B,Tabella24[[#This Row],[Cartella2]],DATI!$L:$L),"")</f>
        <v/>
      </c>
      <c r="N770" s="6" t="str">
        <f>+IF(COUNTIF($C$17:C770,Tabella24[[#This Row],[Cartella2]])=1,"X","")</f>
        <v/>
      </c>
      <c r="O770" s="14" t="str">
        <f>+IFERROR(+Tabella24[[#This Row],[IMPORTO VERSATO]]/SUMIF(DATI!$B:$B,Tabella24[[#This Row],[Cartella2]],DATI!$M:$M)*SUMIF(DATI!$B:$B,Tabella24[[#This Row],[Cartella2]],DATI!$K:$K),"")</f>
        <v/>
      </c>
    </row>
    <row r="771" spans="2:15" x14ac:dyDescent="0.45">
      <c r="B771" s="27"/>
      <c r="C771" s="140" t="e">
        <f>+IF(Tabella24[[#This Row],[INS CARTELLA]]="",C770,+VLOOKUP(Tabella24[[#This Row],[INS CARTELLA]],Tabella1[[NUMERO CARTELLA]:[IMPOSTE]],1,0))</f>
        <v>#N/A</v>
      </c>
      <c r="D771" s="1"/>
      <c r="E771" s="15"/>
      <c r="F771" s="16"/>
      <c r="G771" s="14" t="str">
        <f>+IFERROR(+Tabella24[[#This Row],[IMPORTO VERSATO]]/SUMIF(DATI!B:B,Tabella24[[#This Row],[Cartella2]],DATI!M:M)*SUMIF(DATI!B:B,Tabella24[[#This Row],[Cartella2]],DATI!E:E),"")</f>
        <v/>
      </c>
      <c r="H771" s="14" t="str">
        <f>+IFERROR(+Tabella24[[#This Row],[IMPORTO VERSATO]]/SUMIF(DATI!$B:$B,Tabella24[[#This Row],[Cartella2]],DATI!$M:$M)*SUMIF(DATI!$B:$B,Tabella24[[#This Row],[Cartella2]],DATI!$F:$F),"")</f>
        <v/>
      </c>
      <c r="I771" s="19" t="str">
        <f>+IFERROR(+Tabella24[[#This Row],[IMPORTO VERSATO]]/SUMIF(DATI!$B:$B,Tabella24[[#This Row],[Cartella2]],DATI!$M:$M)*SUMIF(DATI!$B:$B,Tabella24[[#This Row],[Cartella2]],DATI!$G:$G),"")</f>
        <v/>
      </c>
      <c r="J771" s="19" t="str">
        <f>+IFERROR(+Tabella24[[#This Row],[IMPORTO VERSATO]]/SUMIF(DATI!$B:$B,Tabella24[[#This Row],[Cartella2]],DATI!$M:$M)*SUMIF(DATI!$B:$B,Tabella24[[#This Row],[Cartella2]],DATI!$H:$H),"")</f>
        <v/>
      </c>
      <c r="K771" s="19" t="str">
        <f>+IFERROR(+Tabella24[[#This Row],[IMPORTO VERSATO]]/SUMIF(DATI!$B:$B,Tabella24[[#This Row],[Cartella2]],DATI!$M:$M)*SUMIF(DATI!$B:$B,Tabella24[[#This Row],[Cartella2]],DATI!$I:$I),"")</f>
        <v/>
      </c>
      <c r="L771" s="19" t="str">
        <f>+IFERROR(+Tabella24[[#This Row],[IMPORTO VERSATO]]/SUMIF(DATI!$B:$B,Tabella24[[#This Row],[Cartella2]],DATI!$M:$M)*SUMIF(DATI!$B:$B,Tabella24[[#This Row],[Cartella2]],DATI!$J:$J),"")</f>
        <v/>
      </c>
      <c r="M771" s="14" t="str">
        <f>+IFERROR(+Tabella24[[#This Row],[IMPORTO VERSATO]]/SUMIF(DATI!$B:$B,Tabella24[[#This Row],[Cartella2]],DATI!$M:$M)*SUMIF(DATI!$B:$B,Tabella24[[#This Row],[Cartella2]],DATI!$L:$L),"")</f>
        <v/>
      </c>
      <c r="N771" s="6" t="str">
        <f>+IF(COUNTIF($C$17:C771,Tabella24[[#This Row],[Cartella2]])=1,"X","")</f>
        <v/>
      </c>
      <c r="O771" s="14" t="str">
        <f>+IFERROR(+Tabella24[[#This Row],[IMPORTO VERSATO]]/SUMIF(DATI!$B:$B,Tabella24[[#This Row],[Cartella2]],DATI!$M:$M)*SUMIF(DATI!$B:$B,Tabella24[[#This Row],[Cartella2]],DATI!$K:$K),"")</f>
        <v/>
      </c>
    </row>
    <row r="772" spans="2:15" x14ac:dyDescent="0.45">
      <c r="B772" s="27"/>
      <c r="C772" s="140" t="e">
        <f>+IF(Tabella24[[#This Row],[INS CARTELLA]]="",C771,+VLOOKUP(Tabella24[[#This Row],[INS CARTELLA]],Tabella1[[NUMERO CARTELLA]:[IMPOSTE]],1,0))</f>
        <v>#N/A</v>
      </c>
      <c r="D772" s="1"/>
      <c r="E772" s="15"/>
      <c r="F772" s="16"/>
      <c r="G772" s="14" t="str">
        <f>+IFERROR(+Tabella24[[#This Row],[IMPORTO VERSATO]]/SUMIF(DATI!B:B,Tabella24[[#This Row],[Cartella2]],DATI!M:M)*SUMIF(DATI!B:B,Tabella24[[#This Row],[Cartella2]],DATI!E:E),"")</f>
        <v/>
      </c>
      <c r="H772" s="14" t="str">
        <f>+IFERROR(+Tabella24[[#This Row],[IMPORTO VERSATO]]/SUMIF(DATI!$B:$B,Tabella24[[#This Row],[Cartella2]],DATI!$M:$M)*SUMIF(DATI!$B:$B,Tabella24[[#This Row],[Cartella2]],DATI!$F:$F),"")</f>
        <v/>
      </c>
      <c r="I772" s="19" t="str">
        <f>+IFERROR(+Tabella24[[#This Row],[IMPORTO VERSATO]]/SUMIF(DATI!$B:$B,Tabella24[[#This Row],[Cartella2]],DATI!$M:$M)*SUMIF(DATI!$B:$B,Tabella24[[#This Row],[Cartella2]],DATI!$G:$G),"")</f>
        <v/>
      </c>
      <c r="J772" s="19" t="str">
        <f>+IFERROR(+Tabella24[[#This Row],[IMPORTO VERSATO]]/SUMIF(DATI!$B:$B,Tabella24[[#This Row],[Cartella2]],DATI!$M:$M)*SUMIF(DATI!$B:$B,Tabella24[[#This Row],[Cartella2]],DATI!$H:$H),"")</f>
        <v/>
      </c>
      <c r="K772" s="19" t="str">
        <f>+IFERROR(+Tabella24[[#This Row],[IMPORTO VERSATO]]/SUMIF(DATI!$B:$B,Tabella24[[#This Row],[Cartella2]],DATI!$M:$M)*SUMIF(DATI!$B:$B,Tabella24[[#This Row],[Cartella2]],DATI!$I:$I),"")</f>
        <v/>
      </c>
      <c r="L772" s="19" t="str">
        <f>+IFERROR(+Tabella24[[#This Row],[IMPORTO VERSATO]]/SUMIF(DATI!$B:$B,Tabella24[[#This Row],[Cartella2]],DATI!$M:$M)*SUMIF(DATI!$B:$B,Tabella24[[#This Row],[Cartella2]],DATI!$J:$J),"")</f>
        <v/>
      </c>
      <c r="M772" s="14" t="str">
        <f>+IFERROR(+Tabella24[[#This Row],[IMPORTO VERSATO]]/SUMIF(DATI!$B:$B,Tabella24[[#This Row],[Cartella2]],DATI!$M:$M)*SUMIF(DATI!$B:$B,Tabella24[[#This Row],[Cartella2]],DATI!$L:$L),"")</f>
        <v/>
      </c>
      <c r="N772" s="6" t="str">
        <f>+IF(COUNTIF($C$17:C772,Tabella24[[#This Row],[Cartella2]])=1,"X","")</f>
        <v/>
      </c>
      <c r="O772" s="14" t="str">
        <f>+IFERROR(+Tabella24[[#This Row],[IMPORTO VERSATO]]/SUMIF(DATI!$B:$B,Tabella24[[#This Row],[Cartella2]],DATI!$M:$M)*SUMIF(DATI!$B:$B,Tabella24[[#This Row],[Cartella2]],DATI!$K:$K),"")</f>
        <v/>
      </c>
    </row>
    <row r="773" spans="2:15" x14ac:dyDescent="0.45">
      <c r="B773" s="27"/>
      <c r="C773" s="140" t="e">
        <f>+IF(Tabella24[[#This Row],[INS CARTELLA]]="",C772,+VLOOKUP(Tabella24[[#This Row],[INS CARTELLA]],Tabella1[[NUMERO CARTELLA]:[IMPOSTE]],1,0))</f>
        <v>#N/A</v>
      </c>
      <c r="D773" s="1"/>
      <c r="E773" s="15"/>
      <c r="F773" s="16"/>
      <c r="G773" s="14" t="str">
        <f>+IFERROR(+Tabella24[[#This Row],[IMPORTO VERSATO]]/SUMIF(DATI!B:B,Tabella24[[#This Row],[Cartella2]],DATI!M:M)*SUMIF(DATI!B:B,Tabella24[[#This Row],[Cartella2]],DATI!E:E),"")</f>
        <v/>
      </c>
      <c r="H773" s="14" t="str">
        <f>+IFERROR(+Tabella24[[#This Row],[IMPORTO VERSATO]]/SUMIF(DATI!$B:$B,Tabella24[[#This Row],[Cartella2]],DATI!$M:$M)*SUMIF(DATI!$B:$B,Tabella24[[#This Row],[Cartella2]],DATI!$F:$F),"")</f>
        <v/>
      </c>
      <c r="I773" s="19" t="str">
        <f>+IFERROR(+Tabella24[[#This Row],[IMPORTO VERSATO]]/SUMIF(DATI!$B:$B,Tabella24[[#This Row],[Cartella2]],DATI!$M:$M)*SUMIF(DATI!$B:$B,Tabella24[[#This Row],[Cartella2]],DATI!$G:$G),"")</f>
        <v/>
      </c>
      <c r="J773" s="19" t="str">
        <f>+IFERROR(+Tabella24[[#This Row],[IMPORTO VERSATO]]/SUMIF(DATI!$B:$B,Tabella24[[#This Row],[Cartella2]],DATI!$M:$M)*SUMIF(DATI!$B:$B,Tabella24[[#This Row],[Cartella2]],DATI!$H:$H),"")</f>
        <v/>
      </c>
      <c r="K773" s="19" t="str">
        <f>+IFERROR(+Tabella24[[#This Row],[IMPORTO VERSATO]]/SUMIF(DATI!$B:$B,Tabella24[[#This Row],[Cartella2]],DATI!$M:$M)*SUMIF(DATI!$B:$B,Tabella24[[#This Row],[Cartella2]],DATI!$I:$I),"")</f>
        <v/>
      </c>
      <c r="L773" s="19" t="str">
        <f>+IFERROR(+Tabella24[[#This Row],[IMPORTO VERSATO]]/SUMIF(DATI!$B:$B,Tabella24[[#This Row],[Cartella2]],DATI!$M:$M)*SUMIF(DATI!$B:$B,Tabella24[[#This Row],[Cartella2]],DATI!$J:$J),"")</f>
        <v/>
      </c>
      <c r="M773" s="14" t="str">
        <f>+IFERROR(+Tabella24[[#This Row],[IMPORTO VERSATO]]/SUMIF(DATI!$B:$B,Tabella24[[#This Row],[Cartella2]],DATI!$M:$M)*SUMIF(DATI!$B:$B,Tabella24[[#This Row],[Cartella2]],DATI!$L:$L),"")</f>
        <v/>
      </c>
      <c r="N773" s="6" t="str">
        <f>+IF(COUNTIF($C$17:C773,Tabella24[[#This Row],[Cartella2]])=1,"X","")</f>
        <v/>
      </c>
      <c r="O773" s="14" t="str">
        <f>+IFERROR(+Tabella24[[#This Row],[IMPORTO VERSATO]]/SUMIF(DATI!$B:$B,Tabella24[[#This Row],[Cartella2]],DATI!$M:$M)*SUMIF(DATI!$B:$B,Tabella24[[#This Row],[Cartella2]],DATI!$K:$K),"")</f>
        <v/>
      </c>
    </row>
    <row r="774" spans="2:15" x14ac:dyDescent="0.45">
      <c r="B774" s="27"/>
      <c r="C774" s="140" t="e">
        <f>+IF(Tabella24[[#This Row],[INS CARTELLA]]="",C773,+VLOOKUP(Tabella24[[#This Row],[INS CARTELLA]],Tabella1[[NUMERO CARTELLA]:[IMPOSTE]],1,0))</f>
        <v>#N/A</v>
      </c>
      <c r="D774" s="1"/>
      <c r="E774" s="15"/>
      <c r="F774" s="16"/>
      <c r="G774" s="14" t="str">
        <f>+IFERROR(+Tabella24[[#This Row],[IMPORTO VERSATO]]/SUMIF(DATI!B:B,Tabella24[[#This Row],[Cartella2]],DATI!M:M)*SUMIF(DATI!B:B,Tabella24[[#This Row],[Cartella2]],DATI!E:E),"")</f>
        <v/>
      </c>
      <c r="H774" s="14" t="str">
        <f>+IFERROR(+Tabella24[[#This Row],[IMPORTO VERSATO]]/SUMIF(DATI!$B:$B,Tabella24[[#This Row],[Cartella2]],DATI!$M:$M)*SUMIF(DATI!$B:$B,Tabella24[[#This Row],[Cartella2]],DATI!$F:$F),"")</f>
        <v/>
      </c>
      <c r="I774" s="19" t="str">
        <f>+IFERROR(+Tabella24[[#This Row],[IMPORTO VERSATO]]/SUMIF(DATI!$B:$B,Tabella24[[#This Row],[Cartella2]],DATI!$M:$M)*SUMIF(DATI!$B:$B,Tabella24[[#This Row],[Cartella2]],DATI!$G:$G),"")</f>
        <v/>
      </c>
      <c r="J774" s="19" t="str">
        <f>+IFERROR(+Tabella24[[#This Row],[IMPORTO VERSATO]]/SUMIF(DATI!$B:$B,Tabella24[[#This Row],[Cartella2]],DATI!$M:$M)*SUMIF(DATI!$B:$B,Tabella24[[#This Row],[Cartella2]],DATI!$H:$H),"")</f>
        <v/>
      </c>
      <c r="K774" s="19" t="str">
        <f>+IFERROR(+Tabella24[[#This Row],[IMPORTO VERSATO]]/SUMIF(DATI!$B:$B,Tabella24[[#This Row],[Cartella2]],DATI!$M:$M)*SUMIF(DATI!$B:$B,Tabella24[[#This Row],[Cartella2]],DATI!$I:$I),"")</f>
        <v/>
      </c>
      <c r="L774" s="19" t="str">
        <f>+IFERROR(+Tabella24[[#This Row],[IMPORTO VERSATO]]/SUMIF(DATI!$B:$B,Tabella24[[#This Row],[Cartella2]],DATI!$M:$M)*SUMIF(DATI!$B:$B,Tabella24[[#This Row],[Cartella2]],DATI!$J:$J),"")</f>
        <v/>
      </c>
      <c r="M774" s="14" t="str">
        <f>+IFERROR(+Tabella24[[#This Row],[IMPORTO VERSATO]]/SUMIF(DATI!$B:$B,Tabella24[[#This Row],[Cartella2]],DATI!$M:$M)*SUMIF(DATI!$B:$B,Tabella24[[#This Row],[Cartella2]],DATI!$L:$L),"")</f>
        <v/>
      </c>
      <c r="N774" s="6" t="str">
        <f>+IF(COUNTIF($C$17:C774,Tabella24[[#This Row],[Cartella2]])=1,"X","")</f>
        <v/>
      </c>
      <c r="O774" s="14" t="str">
        <f>+IFERROR(+Tabella24[[#This Row],[IMPORTO VERSATO]]/SUMIF(DATI!$B:$B,Tabella24[[#This Row],[Cartella2]],DATI!$M:$M)*SUMIF(DATI!$B:$B,Tabella24[[#This Row],[Cartella2]],DATI!$K:$K),"")</f>
        <v/>
      </c>
    </row>
    <row r="775" spans="2:15" x14ac:dyDescent="0.45">
      <c r="B775" s="27"/>
      <c r="C775" s="140" t="e">
        <f>+IF(Tabella24[[#This Row],[INS CARTELLA]]="",C774,+VLOOKUP(Tabella24[[#This Row],[INS CARTELLA]],Tabella1[[NUMERO CARTELLA]:[IMPOSTE]],1,0))</f>
        <v>#N/A</v>
      </c>
      <c r="D775" s="1"/>
      <c r="E775" s="15"/>
      <c r="F775" s="16"/>
      <c r="G775" s="14" t="str">
        <f>+IFERROR(+Tabella24[[#This Row],[IMPORTO VERSATO]]/SUMIF(DATI!B:B,Tabella24[[#This Row],[Cartella2]],DATI!M:M)*SUMIF(DATI!B:B,Tabella24[[#This Row],[Cartella2]],DATI!E:E),"")</f>
        <v/>
      </c>
      <c r="H775" s="14" t="str">
        <f>+IFERROR(+Tabella24[[#This Row],[IMPORTO VERSATO]]/SUMIF(DATI!$B:$B,Tabella24[[#This Row],[Cartella2]],DATI!$M:$M)*SUMIF(DATI!$B:$B,Tabella24[[#This Row],[Cartella2]],DATI!$F:$F),"")</f>
        <v/>
      </c>
      <c r="I775" s="19" t="str">
        <f>+IFERROR(+Tabella24[[#This Row],[IMPORTO VERSATO]]/SUMIF(DATI!$B:$B,Tabella24[[#This Row],[Cartella2]],DATI!$M:$M)*SUMIF(DATI!$B:$B,Tabella24[[#This Row],[Cartella2]],DATI!$G:$G),"")</f>
        <v/>
      </c>
      <c r="J775" s="19" t="str">
        <f>+IFERROR(+Tabella24[[#This Row],[IMPORTO VERSATO]]/SUMIF(DATI!$B:$B,Tabella24[[#This Row],[Cartella2]],DATI!$M:$M)*SUMIF(DATI!$B:$B,Tabella24[[#This Row],[Cartella2]],DATI!$H:$H),"")</f>
        <v/>
      </c>
      <c r="K775" s="19" t="str">
        <f>+IFERROR(+Tabella24[[#This Row],[IMPORTO VERSATO]]/SUMIF(DATI!$B:$B,Tabella24[[#This Row],[Cartella2]],DATI!$M:$M)*SUMIF(DATI!$B:$B,Tabella24[[#This Row],[Cartella2]],DATI!$I:$I),"")</f>
        <v/>
      </c>
      <c r="L775" s="19" t="str">
        <f>+IFERROR(+Tabella24[[#This Row],[IMPORTO VERSATO]]/SUMIF(DATI!$B:$B,Tabella24[[#This Row],[Cartella2]],DATI!$M:$M)*SUMIF(DATI!$B:$B,Tabella24[[#This Row],[Cartella2]],DATI!$J:$J),"")</f>
        <v/>
      </c>
      <c r="M775" s="14" t="str">
        <f>+IFERROR(+Tabella24[[#This Row],[IMPORTO VERSATO]]/SUMIF(DATI!$B:$B,Tabella24[[#This Row],[Cartella2]],DATI!$M:$M)*SUMIF(DATI!$B:$B,Tabella24[[#This Row],[Cartella2]],DATI!$L:$L),"")</f>
        <v/>
      </c>
      <c r="N775" s="6" t="str">
        <f>+IF(COUNTIF($C$17:C775,Tabella24[[#This Row],[Cartella2]])=1,"X","")</f>
        <v/>
      </c>
      <c r="O775" s="14" t="str">
        <f>+IFERROR(+Tabella24[[#This Row],[IMPORTO VERSATO]]/SUMIF(DATI!$B:$B,Tabella24[[#This Row],[Cartella2]],DATI!$M:$M)*SUMIF(DATI!$B:$B,Tabella24[[#This Row],[Cartella2]],DATI!$K:$K),"")</f>
        <v/>
      </c>
    </row>
    <row r="776" spans="2:15" x14ac:dyDescent="0.45">
      <c r="B776" s="27"/>
      <c r="C776" s="140" t="e">
        <f>+IF(Tabella24[[#This Row],[INS CARTELLA]]="",C775,+VLOOKUP(Tabella24[[#This Row],[INS CARTELLA]],Tabella1[[NUMERO CARTELLA]:[IMPOSTE]],1,0))</f>
        <v>#N/A</v>
      </c>
      <c r="D776" s="1"/>
      <c r="E776" s="15"/>
      <c r="F776" s="16"/>
      <c r="G776" s="14" t="str">
        <f>+IFERROR(+Tabella24[[#This Row],[IMPORTO VERSATO]]/SUMIF(DATI!B:B,Tabella24[[#This Row],[Cartella2]],DATI!M:M)*SUMIF(DATI!B:B,Tabella24[[#This Row],[Cartella2]],DATI!E:E),"")</f>
        <v/>
      </c>
      <c r="H776" s="14" t="str">
        <f>+IFERROR(+Tabella24[[#This Row],[IMPORTO VERSATO]]/SUMIF(DATI!$B:$B,Tabella24[[#This Row],[Cartella2]],DATI!$M:$M)*SUMIF(DATI!$B:$B,Tabella24[[#This Row],[Cartella2]],DATI!$F:$F),"")</f>
        <v/>
      </c>
      <c r="I776" s="19" t="str">
        <f>+IFERROR(+Tabella24[[#This Row],[IMPORTO VERSATO]]/SUMIF(DATI!$B:$B,Tabella24[[#This Row],[Cartella2]],DATI!$M:$M)*SUMIF(DATI!$B:$B,Tabella24[[#This Row],[Cartella2]],DATI!$G:$G),"")</f>
        <v/>
      </c>
      <c r="J776" s="19" t="str">
        <f>+IFERROR(+Tabella24[[#This Row],[IMPORTO VERSATO]]/SUMIF(DATI!$B:$B,Tabella24[[#This Row],[Cartella2]],DATI!$M:$M)*SUMIF(DATI!$B:$B,Tabella24[[#This Row],[Cartella2]],DATI!$H:$H),"")</f>
        <v/>
      </c>
      <c r="K776" s="19" t="str">
        <f>+IFERROR(+Tabella24[[#This Row],[IMPORTO VERSATO]]/SUMIF(DATI!$B:$B,Tabella24[[#This Row],[Cartella2]],DATI!$M:$M)*SUMIF(DATI!$B:$B,Tabella24[[#This Row],[Cartella2]],DATI!$I:$I),"")</f>
        <v/>
      </c>
      <c r="L776" s="19" t="str">
        <f>+IFERROR(+Tabella24[[#This Row],[IMPORTO VERSATO]]/SUMIF(DATI!$B:$B,Tabella24[[#This Row],[Cartella2]],DATI!$M:$M)*SUMIF(DATI!$B:$B,Tabella24[[#This Row],[Cartella2]],DATI!$J:$J),"")</f>
        <v/>
      </c>
      <c r="M776" s="14" t="str">
        <f>+IFERROR(+Tabella24[[#This Row],[IMPORTO VERSATO]]/SUMIF(DATI!$B:$B,Tabella24[[#This Row],[Cartella2]],DATI!$M:$M)*SUMIF(DATI!$B:$B,Tabella24[[#This Row],[Cartella2]],DATI!$L:$L),"")</f>
        <v/>
      </c>
      <c r="N776" s="6" t="str">
        <f>+IF(COUNTIF($C$17:C776,Tabella24[[#This Row],[Cartella2]])=1,"X","")</f>
        <v/>
      </c>
      <c r="O776" s="14" t="str">
        <f>+IFERROR(+Tabella24[[#This Row],[IMPORTO VERSATO]]/SUMIF(DATI!$B:$B,Tabella24[[#This Row],[Cartella2]],DATI!$M:$M)*SUMIF(DATI!$B:$B,Tabella24[[#This Row],[Cartella2]],DATI!$K:$K),"")</f>
        <v/>
      </c>
    </row>
    <row r="777" spans="2:15" x14ac:dyDescent="0.45">
      <c r="B777" s="27"/>
      <c r="C777" s="140" t="e">
        <f>+IF(Tabella24[[#This Row],[INS CARTELLA]]="",C776,+VLOOKUP(Tabella24[[#This Row],[INS CARTELLA]],Tabella1[[NUMERO CARTELLA]:[IMPOSTE]],1,0))</f>
        <v>#N/A</v>
      </c>
      <c r="D777" s="1"/>
      <c r="E777" s="15"/>
      <c r="F777" s="16"/>
      <c r="G777" s="14" t="str">
        <f>+IFERROR(+Tabella24[[#This Row],[IMPORTO VERSATO]]/SUMIF(DATI!B:B,Tabella24[[#This Row],[Cartella2]],DATI!M:M)*SUMIF(DATI!B:B,Tabella24[[#This Row],[Cartella2]],DATI!E:E),"")</f>
        <v/>
      </c>
      <c r="H777" s="14" t="str">
        <f>+IFERROR(+Tabella24[[#This Row],[IMPORTO VERSATO]]/SUMIF(DATI!$B:$B,Tabella24[[#This Row],[Cartella2]],DATI!$M:$M)*SUMIF(DATI!$B:$B,Tabella24[[#This Row],[Cartella2]],DATI!$F:$F),"")</f>
        <v/>
      </c>
      <c r="I777" s="19" t="str">
        <f>+IFERROR(+Tabella24[[#This Row],[IMPORTO VERSATO]]/SUMIF(DATI!$B:$B,Tabella24[[#This Row],[Cartella2]],DATI!$M:$M)*SUMIF(DATI!$B:$B,Tabella24[[#This Row],[Cartella2]],DATI!$G:$G),"")</f>
        <v/>
      </c>
      <c r="J777" s="19" t="str">
        <f>+IFERROR(+Tabella24[[#This Row],[IMPORTO VERSATO]]/SUMIF(DATI!$B:$B,Tabella24[[#This Row],[Cartella2]],DATI!$M:$M)*SUMIF(DATI!$B:$B,Tabella24[[#This Row],[Cartella2]],DATI!$H:$H),"")</f>
        <v/>
      </c>
      <c r="K777" s="19" t="str">
        <f>+IFERROR(+Tabella24[[#This Row],[IMPORTO VERSATO]]/SUMIF(DATI!$B:$B,Tabella24[[#This Row],[Cartella2]],DATI!$M:$M)*SUMIF(DATI!$B:$B,Tabella24[[#This Row],[Cartella2]],DATI!$I:$I),"")</f>
        <v/>
      </c>
      <c r="L777" s="19" t="str">
        <f>+IFERROR(+Tabella24[[#This Row],[IMPORTO VERSATO]]/SUMIF(DATI!$B:$B,Tabella24[[#This Row],[Cartella2]],DATI!$M:$M)*SUMIF(DATI!$B:$B,Tabella24[[#This Row],[Cartella2]],DATI!$J:$J),"")</f>
        <v/>
      </c>
      <c r="M777" s="14" t="str">
        <f>+IFERROR(+Tabella24[[#This Row],[IMPORTO VERSATO]]/SUMIF(DATI!$B:$B,Tabella24[[#This Row],[Cartella2]],DATI!$M:$M)*SUMIF(DATI!$B:$B,Tabella24[[#This Row],[Cartella2]],DATI!$L:$L),"")</f>
        <v/>
      </c>
      <c r="N777" s="6" t="str">
        <f>+IF(COUNTIF($C$17:C777,Tabella24[[#This Row],[Cartella2]])=1,"X","")</f>
        <v/>
      </c>
      <c r="O777" s="14" t="str">
        <f>+IFERROR(+Tabella24[[#This Row],[IMPORTO VERSATO]]/SUMIF(DATI!$B:$B,Tabella24[[#This Row],[Cartella2]],DATI!$M:$M)*SUMIF(DATI!$B:$B,Tabella24[[#This Row],[Cartella2]],DATI!$K:$K),"")</f>
        <v/>
      </c>
    </row>
    <row r="778" spans="2:15" x14ac:dyDescent="0.45">
      <c r="B778" s="27"/>
      <c r="C778" s="140" t="e">
        <f>+IF(Tabella24[[#This Row],[INS CARTELLA]]="",C777,+VLOOKUP(Tabella24[[#This Row],[INS CARTELLA]],Tabella1[[NUMERO CARTELLA]:[IMPOSTE]],1,0))</f>
        <v>#N/A</v>
      </c>
      <c r="D778" s="1"/>
      <c r="E778" s="15"/>
      <c r="F778" s="16"/>
      <c r="G778" s="14" t="str">
        <f>+IFERROR(+Tabella24[[#This Row],[IMPORTO VERSATO]]/SUMIF(DATI!B:B,Tabella24[[#This Row],[Cartella2]],DATI!M:M)*SUMIF(DATI!B:B,Tabella24[[#This Row],[Cartella2]],DATI!E:E),"")</f>
        <v/>
      </c>
      <c r="H778" s="14" t="str">
        <f>+IFERROR(+Tabella24[[#This Row],[IMPORTO VERSATO]]/SUMIF(DATI!$B:$B,Tabella24[[#This Row],[Cartella2]],DATI!$M:$M)*SUMIF(DATI!$B:$B,Tabella24[[#This Row],[Cartella2]],DATI!$F:$F),"")</f>
        <v/>
      </c>
      <c r="I778" s="19" t="str">
        <f>+IFERROR(+Tabella24[[#This Row],[IMPORTO VERSATO]]/SUMIF(DATI!$B:$B,Tabella24[[#This Row],[Cartella2]],DATI!$M:$M)*SUMIF(DATI!$B:$B,Tabella24[[#This Row],[Cartella2]],DATI!$G:$G),"")</f>
        <v/>
      </c>
      <c r="J778" s="19" t="str">
        <f>+IFERROR(+Tabella24[[#This Row],[IMPORTO VERSATO]]/SUMIF(DATI!$B:$B,Tabella24[[#This Row],[Cartella2]],DATI!$M:$M)*SUMIF(DATI!$B:$B,Tabella24[[#This Row],[Cartella2]],DATI!$H:$H),"")</f>
        <v/>
      </c>
      <c r="K778" s="19" t="str">
        <f>+IFERROR(+Tabella24[[#This Row],[IMPORTO VERSATO]]/SUMIF(DATI!$B:$B,Tabella24[[#This Row],[Cartella2]],DATI!$M:$M)*SUMIF(DATI!$B:$B,Tabella24[[#This Row],[Cartella2]],DATI!$I:$I),"")</f>
        <v/>
      </c>
      <c r="L778" s="19" t="str">
        <f>+IFERROR(+Tabella24[[#This Row],[IMPORTO VERSATO]]/SUMIF(DATI!$B:$B,Tabella24[[#This Row],[Cartella2]],DATI!$M:$M)*SUMIF(DATI!$B:$B,Tabella24[[#This Row],[Cartella2]],DATI!$J:$J),"")</f>
        <v/>
      </c>
      <c r="M778" s="14" t="str">
        <f>+IFERROR(+Tabella24[[#This Row],[IMPORTO VERSATO]]/SUMIF(DATI!$B:$B,Tabella24[[#This Row],[Cartella2]],DATI!$M:$M)*SUMIF(DATI!$B:$B,Tabella24[[#This Row],[Cartella2]],DATI!$L:$L),"")</f>
        <v/>
      </c>
      <c r="N778" s="6" t="str">
        <f>+IF(COUNTIF($C$17:C778,Tabella24[[#This Row],[Cartella2]])=1,"X","")</f>
        <v/>
      </c>
      <c r="O778" s="14" t="str">
        <f>+IFERROR(+Tabella24[[#This Row],[IMPORTO VERSATO]]/SUMIF(DATI!$B:$B,Tabella24[[#This Row],[Cartella2]],DATI!$M:$M)*SUMIF(DATI!$B:$B,Tabella24[[#This Row],[Cartella2]],DATI!$K:$K),"")</f>
        <v/>
      </c>
    </row>
    <row r="779" spans="2:15" x14ac:dyDescent="0.45">
      <c r="B779" s="27"/>
      <c r="C779" s="140" t="e">
        <f>+IF(Tabella24[[#This Row],[INS CARTELLA]]="",C778,+VLOOKUP(Tabella24[[#This Row],[INS CARTELLA]],Tabella1[[NUMERO CARTELLA]:[IMPOSTE]],1,0))</f>
        <v>#N/A</v>
      </c>
      <c r="D779" s="1"/>
      <c r="E779" s="15"/>
      <c r="F779" s="16"/>
      <c r="G779" s="14" t="str">
        <f>+IFERROR(+Tabella24[[#This Row],[IMPORTO VERSATO]]/SUMIF(DATI!B:B,Tabella24[[#This Row],[Cartella2]],DATI!M:M)*SUMIF(DATI!B:B,Tabella24[[#This Row],[Cartella2]],DATI!E:E),"")</f>
        <v/>
      </c>
      <c r="H779" s="14" t="str">
        <f>+IFERROR(+Tabella24[[#This Row],[IMPORTO VERSATO]]/SUMIF(DATI!$B:$B,Tabella24[[#This Row],[Cartella2]],DATI!$M:$M)*SUMIF(DATI!$B:$B,Tabella24[[#This Row],[Cartella2]],DATI!$F:$F),"")</f>
        <v/>
      </c>
      <c r="I779" s="19" t="str">
        <f>+IFERROR(+Tabella24[[#This Row],[IMPORTO VERSATO]]/SUMIF(DATI!$B:$B,Tabella24[[#This Row],[Cartella2]],DATI!$M:$M)*SUMIF(DATI!$B:$B,Tabella24[[#This Row],[Cartella2]],DATI!$G:$G),"")</f>
        <v/>
      </c>
      <c r="J779" s="19" t="str">
        <f>+IFERROR(+Tabella24[[#This Row],[IMPORTO VERSATO]]/SUMIF(DATI!$B:$B,Tabella24[[#This Row],[Cartella2]],DATI!$M:$M)*SUMIF(DATI!$B:$B,Tabella24[[#This Row],[Cartella2]],DATI!$H:$H),"")</f>
        <v/>
      </c>
      <c r="K779" s="19" t="str">
        <f>+IFERROR(+Tabella24[[#This Row],[IMPORTO VERSATO]]/SUMIF(DATI!$B:$B,Tabella24[[#This Row],[Cartella2]],DATI!$M:$M)*SUMIF(DATI!$B:$B,Tabella24[[#This Row],[Cartella2]],DATI!$I:$I),"")</f>
        <v/>
      </c>
      <c r="L779" s="19" t="str">
        <f>+IFERROR(+Tabella24[[#This Row],[IMPORTO VERSATO]]/SUMIF(DATI!$B:$B,Tabella24[[#This Row],[Cartella2]],DATI!$M:$M)*SUMIF(DATI!$B:$B,Tabella24[[#This Row],[Cartella2]],DATI!$J:$J),"")</f>
        <v/>
      </c>
      <c r="M779" s="14" t="str">
        <f>+IFERROR(+Tabella24[[#This Row],[IMPORTO VERSATO]]/SUMIF(DATI!$B:$B,Tabella24[[#This Row],[Cartella2]],DATI!$M:$M)*SUMIF(DATI!$B:$B,Tabella24[[#This Row],[Cartella2]],DATI!$L:$L),"")</f>
        <v/>
      </c>
      <c r="N779" s="6" t="str">
        <f>+IF(COUNTIF($C$17:C779,Tabella24[[#This Row],[Cartella2]])=1,"X","")</f>
        <v/>
      </c>
      <c r="O779" s="14" t="str">
        <f>+IFERROR(+Tabella24[[#This Row],[IMPORTO VERSATO]]/SUMIF(DATI!$B:$B,Tabella24[[#This Row],[Cartella2]],DATI!$M:$M)*SUMIF(DATI!$B:$B,Tabella24[[#This Row],[Cartella2]],DATI!$K:$K),"")</f>
        <v/>
      </c>
    </row>
    <row r="780" spans="2:15" x14ac:dyDescent="0.45">
      <c r="B780" s="27"/>
      <c r="C780" s="140" t="e">
        <f>+IF(Tabella24[[#This Row],[INS CARTELLA]]="",C779,+VLOOKUP(Tabella24[[#This Row],[INS CARTELLA]],Tabella1[[NUMERO CARTELLA]:[IMPOSTE]],1,0))</f>
        <v>#N/A</v>
      </c>
      <c r="D780" s="1"/>
      <c r="E780" s="15"/>
      <c r="F780" s="16"/>
      <c r="G780" s="14" t="str">
        <f>+IFERROR(+Tabella24[[#This Row],[IMPORTO VERSATO]]/SUMIF(DATI!B:B,Tabella24[[#This Row],[Cartella2]],DATI!M:M)*SUMIF(DATI!B:B,Tabella24[[#This Row],[Cartella2]],DATI!E:E),"")</f>
        <v/>
      </c>
      <c r="H780" s="14" t="str">
        <f>+IFERROR(+Tabella24[[#This Row],[IMPORTO VERSATO]]/SUMIF(DATI!$B:$B,Tabella24[[#This Row],[Cartella2]],DATI!$M:$M)*SUMIF(DATI!$B:$B,Tabella24[[#This Row],[Cartella2]],DATI!$F:$F),"")</f>
        <v/>
      </c>
      <c r="I780" s="19" t="str">
        <f>+IFERROR(+Tabella24[[#This Row],[IMPORTO VERSATO]]/SUMIF(DATI!$B:$B,Tabella24[[#This Row],[Cartella2]],DATI!$M:$M)*SUMIF(DATI!$B:$B,Tabella24[[#This Row],[Cartella2]],DATI!$G:$G),"")</f>
        <v/>
      </c>
      <c r="J780" s="19" t="str">
        <f>+IFERROR(+Tabella24[[#This Row],[IMPORTO VERSATO]]/SUMIF(DATI!$B:$B,Tabella24[[#This Row],[Cartella2]],DATI!$M:$M)*SUMIF(DATI!$B:$B,Tabella24[[#This Row],[Cartella2]],DATI!$H:$H),"")</f>
        <v/>
      </c>
      <c r="K780" s="19" t="str">
        <f>+IFERROR(+Tabella24[[#This Row],[IMPORTO VERSATO]]/SUMIF(DATI!$B:$B,Tabella24[[#This Row],[Cartella2]],DATI!$M:$M)*SUMIF(DATI!$B:$B,Tabella24[[#This Row],[Cartella2]],DATI!$I:$I),"")</f>
        <v/>
      </c>
      <c r="L780" s="19" t="str">
        <f>+IFERROR(+Tabella24[[#This Row],[IMPORTO VERSATO]]/SUMIF(DATI!$B:$B,Tabella24[[#This Row],[Cartella2]],DATI!$M:$M)*SUMIF(DATI!$B:$B,Tabella24[[#This Row],[Cartella2]],DATI!$J:$J),"")</f>
        <v/>
      </c>
      <c r="M780" s="14" t="str">
        <f>+IFERROR(+Tabella24[[#This Row],[IMPORTO VERSATO]]/SUMIF(DATI!$B:$B,Tabella24[[#This Row],[Cartella2]],DATI!$M:$M)*SUMIF(DATI!$B:$B,Tabella24[[#This Row],[Cartella2]],DATI!$L:$L),"")</f>
        <v/>
      </c>
      <c r="N780" s="6" t="str">
        <f>+IF(COUNTIF($C$17:C780,Tabella24[[#This Row],[Cartella2]])=1,"X","")</f>
        <v/>
      </c>
      <c r="O780" s="14" t="str">
        <f>+IFERROR(+Tabella24[[#This Row],[IMPORTO VERSATO]]/SUMIF(DATI!$B:$B,Tabella24[[#This Row],[Cartella2]],DATI!$M:$M)*SUMIF(DATI!$B:$B,Tabella24[[#This Row],[Cartella2]],DATI!$K:$K),"")</f>
        <v/>
      </c>
    </row>
    <row r="781" spans="2:15" x14ac:dyDescent="0.45">
      <c r="B781" s="27"/>
      <c r="C781" s="140" t="e">
        <f>+IF(Tabella24[[#This Row],[INS CARTELLA]]="",C780,+VLOOKUP(Tabella24[[#This Row],[INS CARTELLA]],Tabella1[[NUMERO CARTELLA]:[IMPOSTE]],1,0))</f>
        <v>#N/A</v>
      </c>
      <c r="D781" s="1"/>
      <c r="E781" s="15"/>
      <c r="F781" s="16"/>
      <c r="G781" s="14" t="str">
        <f>+IFERROR(+Tabella24[[#This Row],[IMPORTO VERSATO]]/SUMIF(DATI!B:B,Tabella24[[#This Row],[Cartella2]],DATI!M:M)*SUMIF(DATI!B:B,Tabella24[[#This Row],[Cartella2]],DATI!E:E),"")</f>
        <v/>
      </c>
      <c r="H781" s="14" t="str">
        <f>+IFERROR(+Tabella24[[#This Row],[IMPORTO VERSATO]]/SUMIF(DATI!$B:$B,Tabella24[[#This Row],[Cartella2]],DATI!$M:$M)*SUMIF(DATI!$B:$B,Tabella24[[#This Row],[Cartella2]],DATI!$F:$F),"")</f>
        <v/>
      </c>
      <c r="I781" s="19" t="str">
        <f>+IFERROR(+Tabella24[[#This Row],[IMPORTO VERSATO]]/SUMIF(DATI!$B:$B,Tabella24[[#This Row],[Cartella2]],DATI!$M:$M)*SUMIF(DATI!$B:$B,Tabella24[[#This Row],[Cartella2]],DATI!$G:$G),"")</f>
        <v/>
      </c>
      <c r="J781" s="19" t="str">
        <f>+IFERROR(+Tabella24[[#This Row],[IMPORTO VERSATO]]/SUMIF(DATI!$B:$B,Tabella24[[#This Row],[Cartella2]],DATI!$M:$M)*SUMIF(DATI!$B:$B,Tabella24[[#This Row],[Cartella2]],DATI!$H:$H),"")</f>
        <v/>
      </c>
      <c r="K781" s="19" t="str">
        <f>+IFERROR(+Tabella24[[#This Row],[IMPORTO VERSATO]]/SUMIF(DATI!$B:$B,Tabella24[[#This Row],[Cartella2]],DATI!$M:$M)*SUMIF(DATI!$B:$B,Tabella24[[#This Row],[Cartella2]],DATI!$I:$I),"")</f>
        <v/>
      </c>
      <c r="L781" s="19" t="str">
        <f>+IFERROR(+Tabella24[[#This Row],[IMPORTO VERSATO]]/SUMIF(DATI!$B:$B,Tabella24[[#This Row],[Cartella2]],DATI!$M:$M)*SUMIF(DATI!$B:$B,Tabella24[[#This Row],[Cartella2]],DATI!$J:$J),"")</f>
        <v/>
      </c>
      <c r="M781" s="14" t="str">
        <f>+IFERROR(+Tabella24[[#This Row],[IMPORTO VERSATO]]/SUMIF(DATI!$B:$B,Tabella24[[#This Row],[Cartella2]],DATI!$M:$M)*SUMIF(DATI!$B:$B,Tabella24[[#This Row],[Cartella2]],DATI!$L:$L),"")</f>
        <v/>
      </c>
      <c r="N781" s="6" t="str">
        <f>+IF(COUNTIF($C$17:C781,Tabella24[[#This Row],[Cartella2]])=1,"X","")</f>
        <v/>
      </c>
      <c r="O781" s="14" t="str">
        <f>+IFERROR(+Tabella24[[#This Row],[IMPORTO VERSATO]]/SUMIF(DATI!$B:$B,Tabella24[[#This Row],[Cartella2]],DATI!$M:$M)*SUMIF(DATI!$B:$B,Tabella24[[#This Row],[Cartella2]],DATI!$K:$K),"")</f>
        <v/>
      </c>
    </row>
    <row r="782" spans="2:15" x14ac:dyDescent="0.45">
      <c r="B782" s="27"/>
      <c r="C782" s="140" t="e">
        <f>+IF(Tabella24[[#This Row],[INS CARTELLA]]="",C781,+VLOOKUP(Tabella24[[#This Row],[INS CARTELLA]],Tabella1[[NUMERO CARTELLA]:[IMPOSTE]],1,0))</f>
        <v>#N/A</v>
      </c>
      <c r="D782" s="1"/>
      <c r="E782" s="15"/>
      <c r="F782" s="16"/>
      <c r="G782" s="14" t="str">
        <f>+IFERROR(+Tabella24[[#This Row],[IMPORTO VERSATO]]/SUMIF(DATI!B:B,Tabella24[[#This Row],[Cartella2]],DATI!M:M)*SUMIF(DATI!B:B,Tabella24[[#This Row],[Cartella2]],DATI!E:E),"")</f>
        <v/>
      </c>
      <c r="H782" s="14" t="str">
        <f>+IFERROR(+Tabella24[[#This Row],[IMPORTO VERSATO]]/SUMIF(DATI!$B:$B,Tabella24[[#This Row],[Cartella2]],DATI!$M:$M)*SUMIF(DATI!$B:$B,Tabella24[[#This Row],[Cartella2]],DATI!$F:$F),"")</f>
        <v/>
      </c>
      <c r="I782" s="19" t="str">
        <f>+IFERROR(+Tabella24[[#This Row],[IMPORTO VERSATO]]/SUMIF(DATI!$B:$B,Tabella24[[#This Row],[Cartella2]],DATI!$M:$M)*SUMIF(DATI!$B:$B,Tabella24[[#This Row],[Cartella2]],DATI!$G:$G),"")</f>
        <v/>
      </c>
      <c r="J782" s="19" t="str">
        <f>+IFERROR(+Tabella24[[#This Row],[IMPORTO VERSATO]]/SUMIF(DATI!$B:$B,Tabella24[[#This Row],[Cartella2]],DATI!$M:$M)*SUMIF(DATI!$B:$B,Tabella24[[#This Row],[Cartella2]],DATI!$H:$H),"")</f>
        <v/>
      </c>
      <c r="K782" s="19" t="str">
        <f>+IFERROR(+Tabella24[[#This Row],[IMPORTO VERSATO]]/SUMIF(DATI!$B:$B,Tabella24[[#This Row],[Cartella2]],DATI!$M:$M)*SUMIF(DATI!$B:$B,Tabella24[[#This Row],[Cartella2]],DATI!$I:$I),"")</f>
        <v/>
      </c>
      <c r="L782" s="19" t="str">
        <f>+IFERROR(+Tabella24[[#This Row],[IMPORTO VERSATO]]/SUMIF(DATI!$B:$B,Tabella24[[#This Row],[Cartella2]],DATI!$M:$M)*SUMIF(DATI!$B:$B,Tabella24[[#This Row],[Cartella2]],DATI!$J:$J),"")</f>
        <v/>
      </c>
      <c r="M782" s="14" t="str">
        <f>+IFERROR(+Tabella24[[#This Row],[IMPORTO VERSATO]]/SUMIF(DATI!$B:$B,Tabella24[[#This Row],[Cartella2]],DATI!$M:$M)*SUMIF(DATI!$B:$B,Tabella24[[#This Row],[Cartella2]],DATI!$L:$L),"")</f>
        <v/>
      </c>
      <c r="N782" s="6" t="str">
        <f>+IF(COUNTIF($C$17:C782,Tabella24[[#This Row],[Cartella2]])=1,"X","")</f>
        <v/>
      </c>
      <c r="O782" s="14" t="str">
        <f>+IFERROR(+Tabella24[[#This Row],[IMPORTO VERSATO]]/SUMIF(DATI!$B:$B,Tabella24[[#This Row],[Cartella2]],DATI!$M:$M)*SUMIF(DATI!$B:$B,Tabella24[[#This Row],[Cartella2]],DATI!$K:$K),"")</f>
        <v/>
      </c>
    </row>
    <row r="783" spans="2:15" x14ac:dyDescent="0.45">
      <c r="B783" s="27"/>
      <c r="C783" s="140" t="e">
        <f>+IF(Tabella24[[#This Row],[INS CARTELLA]]="",C782,+VLOOKUP(Tabella24[[#This Row],[INS CARTELLA]],Tabella1[[NUMERO CARTELLA]:[IMPOSTE]],1,0))</f>
        <v>#N/A</v>
      </c>
      <c r="D783" s="1"/>
      <c r="E783" s="15"/>
      <c r="F783" s="16"/>
      <c r="G783" s="14" t="str">
        <f>+IFERROR(+Tabella24[[#This Row],[IMPORTO VERSATO]]/SUMIF(DATI!B:B,Tabella24[[#This Row],[Cartella2]],DATI!M:M)*SUMIF(DATI!B:B,Tabella24[[#This Row],[Cartella2]],DATI!E:E),"")</f>
        <v/>
      </c>
      <c r="H783" s="14" t="str">
        <f>+IFERROR(+Tabella24[[#This Row],[IMPORTO VERSATO]]/SUMIF(DATI!$B:$B,Tabella24[[#This Row],[Cartella2]],DATI!$M:$M)*SUMIF(DATI!$B:$B,Tabella24[[#This Row],[Cartella2]],DATI!$F:$F),"")</f>
        <v/>
      </c>
      <c r="I783" s="19" t="str">
        <f>+IFERROR(+Tabella24[[#This Row],[IMPORTO VERSATO]]/SUMIF(DATI!$B:$B,Tabella24[[#This Row],[Cartella2]],DATI!$M:$M)*SUMIF(DATI!$B:$B,Tabella24[[#This Row],[Cartella2]],DATI!$G:$G),"")</f>
        <v/>
      </c>
      <c r="J783" s="19" t="str">
        <f>+IFERROR(+Tabella24[[#This Row],[IMPORTO VERSATO]]/SUMIF(DATI!$B:$B,Tabella24[[#This Row],[Cartella2]],DATI!$M:$M)*SUMIF(DATI!$B:$B,Tabella24[[#This Row],[Cartella2]],DATI!$H:$H),"")</f>
        <v/>
      </c>
      <c r="K783" s="19" t="str">
        <f>+IFERROR(+Tabella24[[#This Row],[IMPORTO VERSATO]]/SUMIF(DATI!$B:$B,Tabella24[[#This Row],[Cartella2]],DATI!$M:$M)*SUMIF(DATI!$B:$B,Tabella24[[#This Row],[Cartella2]],DATI!$I:$I),"")</f>
        <v/>
      </c>
      <c r="L783" s="19" t="str">
        <f>+IFERROR(+Tabella24[[#This Row],[IMPORTO VERSATO]]/SUMIF(DATI!$B:$B,Tabella24[[#This Row],[Cartella2]],DATI!$M:$M)*SUMIF(DATI!$B:$B,Tabella24[[#This Row],[Cartella2]],DATI!$J:$J),"")</f>
        <v/>
      </c>
      <c r="M783" s="14" t="str">
        <f>+IFERROR(+Tabella24[[#This Row],[IMPORTO VERSATO]]/SUMIF(DATI!$B:$B,Tabella24[[#This Row],[Cartella2]],DATI!$M:$M)*SUMIF(DATI!$B:$B,Tabella24[[#This Row],[Cartella2]],DATI!$L:$L),"")</f>
        <v/>
      </c>
      <c r="N783" s="6" t="str">
        <f>+IF(COUNTIF($C$17:C783,Tabella24[[#This Row],[Cartella2]])=1,"X","")</f>
        <v/>
      </c>
      <c r="O783" s="14" t="str">
        <f>+IFERROR(+Tabella24[[#This Row],[IMPORTO VERSATO]]/SUMIF(DATI!$B:$B,Tabella24[[#This Row],[Cartella2]],DATI!$M:$M)*SUMIF(DATI!$B:$B,Tabella24[[#This Row],[Cartella2]],DATI!$K:$K),"")</f>
        <v/>
      </c>
    </row>
    <row r="784" spans="2:15" x14ac:dyDescent="0.45">
      <c r="B784" s="27"/>
      <c r="C784" s="140" t="e">
        <f>+IF(Tabella24[[#This Row],[INS CARTELLA]]="",C783,+VLOOKUP(Tabella24[[#This Row],[INS CARTELLA]],Tabella1[[NUMERO CARTELLA]:[IMPOSTE]],1,0))</f>
        <v>#N/A</v>
      </c>
      <c r="D784" s="1"/>
      <c r="E784" s="15"/>
      <c r="F784" s="16"/>
      <c r="G784" s="14" t="str">
        <f>+IFERROR(+Tabella24[[#This Row],[IMPORTO VERSATO]]/SUMIF(DATI!B:B,Tabella24[[#This Row],[Cartella2]],DATI!M:M)*SUMIF(DATI!B:B,Tabella24[[#This Row],[Cartella2]],DATI!E:E),"")</f>
        <v/>
      </c>
      <c r="H784" s="14" t="str">
        <f>+IFERROR(+Tabella24[[#This Row],[IMPORTO VERSATO]]/SUMIF(DATI!$B:$B,Tabella24[[#This Row],[Cartella2]],DATI!$M:$M)*SUMIF(DATI!$B:$B,Tabella24[[#This Row],[Cartella2]],DATI!$F:$F),"")</f>
        <v/>
      </c>
      <c r="I784" s="19" t="str">
        <f>+IFERROR(+Tabella24[[#This Row],[IMPORTO VERSATO]]/SUMIF(DATI!$B:$B,Tabella24[[#This Row],[Cartella2]],DATI!$M:$M)*SUMIF(DATI!$B:$B,Tabella24[[#This Row],[Cartella2]],DATI!$G:$G),"")</f>
        <v/>
      </c>
      <c r="J784" s="19" t="str">
        <f>+IFERROR(+Tabella24[[#This Row],[IMPORTO VERSATO]]/SUMIF(DATI!$B:$B,Tabella24[[#This Row],[Cartella2]],DATI!$M:$M)*SUMIF(DATI!$B:$B,Tabella24[[#This Row],[Cartella2]],DATI!$H:$H),"")</f>
        <v/>
      </c>
      <c r="K784" s="19" t="str">
        <f>+IFERROR(+Tabella24[[#This Row],[IMPORTO VERSATO]]/SUMIF(DATI!$B:$B,Tabella24[[#This Row],[Cartella2]],DATI!$M:$M)*SUMIF(DATI!$B:$B,Tabella24[[#This Row],[Cartella2]],DATI!$I:$I),"")</f>
        <v/>
      </c>
      <c r="L784" s="19" t="str">
        <f>+IFERROR(+Tabella24[[#This Row],[IMPORTO VERSATO]]/SUMIF(DATI!$B:$B,Tabella24[[#This Row],[Cartella2]],DATI!$M:$M)*SUMIF(DATI!$B:$B,Tabella24[[#This Row],[Cartella2]],DATI!$J:$J),"")</f>
        <v/>
      </c>
      <c r="M784" s="14" t="str">
        <f>+IFERROR(+Tabella24[[#This Row],[IMPORTO VERSATO]]/SUMIF(DATI!$B:$B,Tabella24[[#This Row],[Cartella2]],DATI!$M:$M)*SUMIF(DATI!$B:$B,Tabella24[[#This Row],[Cartella2]],DATI!$L:$L),"")</f>
        <v/>
      </c>
      <c r="N784" s="6" t="str">
        <f>+IF(COUNTIF($C$17:C784,Tabella24[[#This Row],[Cartella2]])=1,"X","")</f>
        <v/>
      </c>
      <c r="O784" s="14" t="str">
        <f>+IFERROR(+Tabella24[[#This Row],[IMPORTO VERSATO]]/SUMIF(DATI!$B:$B,Tabella24[[#This Row],[Cartella2]],DATI!$M:$M)*SUMIF(DATI!$B:$B,Tabella24[[#This Row],[Cartella2]],DATI!$K:$K),"")</f>
        <v/>
      </c>
    </row>
    <row r="785" spans="2:15" x14ac:dyDescent="0.45">
      <c r="B785" s="27"/>
      <c r="C785" s="140" t="e">
        <f>+IF(Tabella24[[#This Row],[INS CARTELLA]]="",C784,+VLOOKUP(Tabella24[[#This Row],[INS CARTELLA]],Tabella1[[NUMERO CARTELLA]:[IMPOSTE]],1,0))</f>
        <v>#N/A</v>
      </c>
      <c r="D785" s="1"/>
      <c r="E785" s="15"/>
      <c r="F785" s="16"/>
      <c r="G785" s="14" t="str">
        <f>+IFERROR(+Tabella24[[#This Row],[IMPORTO VERSATO]]/SUMIF(DATI!B:B,Tabella24[[#This Row],[Cartella2]],DATI!M:M)*SUMIF(DATI!B:B,Tabella24[[#This Row],[Cartella2]],DATI!E:E),"")</f>
        <v/>
      </c>
      <c r="H785" s="14" t="str">
        <f>+IFERROR(+Tabella24[[#This Row],[IMPORTO VERSATO]]/SUMIF(DATI!$B:$B,Tabella24[[#This Row],[Cartella2]],DATI!$M:$M)*SUMIF(DATI!$B:$B,Tabella24[[#This Row],[Cartella2]],DATI!$F:$F),"")</f>
        <v/>
      </c>
      <c r="I785" s="19" t="str">
        <f>+IFERROR(+Tabella24[[#This Row],[IMPORTO VERSATO]]/SUMIF(DATI!$B:$B,Tabella24[[#This Row],[Cartella2]],DATI!$M:$M)*SUMIF(DATI!$B:$B,Tabella24[[#This Row],[Cartella2]],DATI!$G:$G),"")</f>
        <v/>
      </c>
      <c r="J785" s="19" t="str">
        <f>+IFERROR(+Tabella24[[#This Row],[IMPORTO VERSATO]]/SUMIF(DATI!$B:$B,Tabella24[[#This Row],[Cartella2]],DATI!$M:$M)*SUMIF(DATI!$B:$B,Tabella24[[#This Row],[Cartella2]],DATI!$H:$H),"")</f>
        <v/>
      </c>
      <c r="K785" s="19" t="str">
        <f>+IFERROR(+Tabella24[[#This Row],[IMPORTO VERSATO]]/SUMIF(DATI!$B:$B,Tabella24[[#This Row],[Cartella2]],DATI!$M:$M)*SUMIF(DATI!$B:$B,Tabella24[[#This Row],[Cartella2]],DATI!$I:$I),"")</f>
        <v/>
      </c>
      <c r="L785" s="19" t="str">
        <f>+IFERROR(+Tabella24[[#This Row],[IMPORTO VERSATO]]/SUMIF(DATI!$B:$B,Tabella24[[#This Row],[Cartella2]],DATI!$M:$M)*SUMIF(DATI!$B:$B,Tabella24[[#This Row],[Cartella2]],DATI!$J:$J),"")</f>
        <v/>
      </c>
      <c r="M785" s="14" t="str">
        <f>+IFERROR(+Tabella24[[#This Row],[IMPORTO VERSATO]]/SUMIF(DATI!$B:$B,Tabella24[[#This Row],[Cartella2]],DATI!$M:$M)*SUMIF(DATI!$B:$B,Tabella24[[#This Row],[Cartella2]],DATI!$L:$L),"")</f>
        <v/>
      </c>
      <c r="N785" s="6" t="str">
        <f>+IF(COUNTIF($C$17:C785,Tabella24[[#This Row],[Cartella2]])=1,"X","")</f>
        <v/>
      </c>
      <c r="O785" s="14" t="str">
        <f>+IFERROR(+Tabella24[[#This Row],[IMPORTO VERSATO]]/SUMIF(DATI!$B:$B,Tabella24[[#This Row],[Cartella2]],DATI!$M:$M)*SUMIF(DATI!$B:$B,Tabella24[[#This Row],[Cartella2]],DATI!$K:$K),"")</f>
        <v/>
      </c>
    </row>
    <row r="786" spans="2:15" x14ac:dyDescent="0.45">
      <c r="B786" s="27"/>
      <c r="C786" s="140" t="e">
        <f>+IF(Tabella24[[#This Row],[INS CARTELLA]]="",C785,+VLOOKUP(Tabella24[[#This Row],[INS CARTELLA]],Tabella1[[NUMERO CARTELLA]:[IMPOSTE]],1,0))</f>
        <v>#N/A</v>
      </c>
      <c r="D786" s="1"/>
      <c r="E786" s="15"/>
      <c r="F786" s="16"/>
      <c r="G786" s="14" t="str">
        <f>+IFERROR(+Tabella24[[#This Row],[IMPORTO VERSATO]]/SUMIF(DATI!B:B,Tabella24[[#This Row],[Cartella2]],DATI!M:M)*SUMIF(DATI!B:B,Tabella24[[#This Row],[Cartella2]],DATI!E:E),"")</f>
        <v/>
      </c>
      <c r="H786" s="14" t="str">
        <f>+IFERROR(+Tabella24[[#This Row],[IMPORTO VERSATO]]/SUMIF(DATI!$B:$B,Tabella24[[#This Row],[Cartella2]],DATI!$M:$M)*SUMIF(DATI!$B:$B,Tabella24[[#This Row],[Cartella2]],DATI!$F:$F),"")</f>
        <v/>
      </c>
      <c r="I786" s="19" t="str">
        <f>+IFERROR(+Tabella24[[#This Row],[IMPORTO VERSATO]]/SUMIF(DATI!$B:$B,Tabella24[[#This Row],[Cartella2]],DATI!$M:$M)*SUMIF(DATI!$B:$B,Tabella24[[#This Row],[Cartella2]],DATI!$G:$G),"")</f>
        <v/>
      </c>
      <c r="J786" s="19" t="str">
        <f>+IFERROR(+Tabella24[[#This Row],[IMPORTO VERSATO]]/SUMIF(DATI!$B:$B,Tabella24[[#This Row],[Cartella2]],DATI!$M:$M)*SUMIF(DATI!$B:$B,Tabella24[[#This Row],[Cartella2]],DATI!$H:$H),"")</f>
        <v/>
      </c>
      <c r="K786" s="19" t="str">
        <f>+IFERROR(+Tabella24[[#This Row],[IMPORTO VERSATO]]/SUMIF(DATI!$B:$B,Tabella24[[#This Row],[Cartella2]],DATI!$M:$M)*SUMIF(DATI!$B:$B,Tabella24[[#This Row],[Cartella2]],DATI!$I:$I),"")</f>
        <v/>
      </c>
      <c r="L786" s="19" t="str">
        <f>+IFERROR(+Tabella24[[#This Row],[IMPORTO VERSATO]]/SUMIF(DATI!$B:$B,Tabella24[[#This Row],[Cartella2]],DATI!$M:$M)*SUMIF(DATI!$B:$B,Tabella24[[#This Row],[Cartella2]],DATI!$J:$J),"")</f>
        <v/>
      </c>
      <c r="M786" s="14" t="str">
        <f>+IFERROR(+Tabella24[[#This Row],[IMPORTO VERSATO]]/SUMIF(DATI!$B:$B,Tabella24[[#This Row],[Cartella2]],DATI!$M:$M)*SUMIF(DATI!$B:$B,Tabella24[[#This Row],[Cartella2]],DATI!$L:$L),"")</f>
        <v/>
      </c>
      <c r="N786" s="6" t="str">
        <f>+IF(COUNTIF($C$17:C786,Tabella24[[#This Row],[Cartella2]])=1,"X","")</f>
        <v/>
      </c>
      <c r="O786" s="14" t="str">
        <f>+IFERROR(+Tabella24[[#This Row],[IMPORTO VERSATO]]/SUMIF(DATI!$B:$B,Tabella24[[#This Row],[Cartella2]],DATI!$M:$M)*SUMIF(DATI!$B:$B,Tabella24[[#This Row],[Cartella2]],DATI!$K:$K),"")</f>
        <v/>
      </c>
    </row>
    <row r="787" spans="2:15" x14ac:dyDescent="0.45">
      <c r="B787" s="27"/>
      <c r="C787" s="140" t="e">
        <f>+IF(Tabella24[[#This Row],[INS CARTELLA]]="",C786,+VLOOKUP(Tabella24[[#This Row],[INS CARTELLA]],Tabella1[[NUMERO CARTELLA]:[IMPOSTE]],1,0))</f>
        <v>#N/A</v>
      </c>
      <c r="D787" s="1"/>
      <c r="E787" s="15"/>
      <c r="F787" s="16"/>
      <c r="G787" s="14" t="str">
        <f>+IFERROR(+Tabella24[[#This Row],[IMPORTO VERSATO]]/SUMIF(DATI!B:B,Tabella24[[#This Row],[Cartella2]],DATI!M:M)*SUMIF(DATI!B:B,Tabella24[[#This Row],[Cartella2]],DATI!E:E),"")</f>
        <v/>
      </c>
      <c r="H787" s="14" t="str">
        <f>+IFERROR(+Tabella24[[#This Row],[IMPORTO VERSATO]]/SUMIF(DATI!$B:$B,Tabella24[[#This Row],[Cartella2]],DATI!$M:$M)*SUMIF(DATI!$B:$B,Tabella24[[#This Row],[Cartella2]],DATI!$F:$F),"")</f>
        <v/>
      </c>
      <c r="I787" s="19" t="str">
        <f>+IFERROR(+Tabella24[[#This Row],[IMPORTO VERSATO]]/SUMIF(DATI!$B:$B,Tabella24[[#This Row],[Cartella2]],DATI!$M:$M)*SUMIF(DATI!$B:$B,Tabella24[[#This Row],[Cartella2]],DATI!$G:$G),"")</f>
        <v/>
      </c>
      <c r="J787" s="19" t="str">
        <f>+IFERROR(+Tabella24[[#This Row],[IMPORTO VERSATO]]/SUMIF(DATI!$B:$B,Tabella24[[#This Row],[Cartella2]],DATI!$M:$M)*SUMIF(DATI!$B:$B,Tabella24[[#This Row],[Cartella2]],DATI!$H:$H),"")</f>
        <v/>
      </c>
      <c r="K787" s="19" t="str">
        <f>+IFERROR(+Tabella24[[#This Row],[IMPORTO VERSATO]]/SUMIF(DATI!$B:$B,Tabella24[[#This Row],[Cartella2]],DATI!$M:$M)*SUMIF(DATI!$B:$B,Tabella24[[#This Row],[Cartella2]],DATI!$I:$I),"")</f>
        <v/>
      </c>
      <c r="L787" s="19" t="str">
        <f>+IFERROR(+Tabella24[[#This Row],[IMPORTO VERSATO]]/SUMIF(DATI!$B:$B,Tabella24[[#This Row],[Cartella2]],DATI!$M:$M)*SUMIF(DATI!$B:$B,Tabella24[[#This Row],[Cartella2]],DATI!$J:$J),"")</f>
        <v/>
      </c>
      <c r="M787" s="14" t="str">
        <f>+IFERROR(+Tabella24[[#This Row],[IMPORTO VERSATO]]/SUMIF(DATI!$B:$B,Tabella24[[#This Row],[Cartella2]],DATI!$M:$M)*SUMIF(DATI!$B:$B,Tabella24[[#This Row],[Cartella2]],DATI!$L:$L),"")</f>
        <v/>
      </c>
      <c r="N787" s="6" t="str">
        <f>+IF(COUNTIF($C$17:C787,Tabella24[[#This Row],[Cartella2]])=1,"X","")</f>
        <v/>
      </c>
      <c r="O787" s="14" t="str">
        <f>+IFERROR(+Tabella24[[#This Row],[IMPORTO VERSATO]]/SUMIF(DATI!$B:$B,Tabella24[[#This Row],[Cartella2]],DATI!$M:$M)*SUMIF(DATI!$B:$B,Tabella24[[#This Row],[Cartella2]],DATI!$K:$K),"")</f>
        <v/>
      </c>
    </row>
    <row r="788" spans="2:15" x14ac:dyDescent="0.45">
      <c r="B788" s="27"/>
      <c r="C788" s="140" t="e">
        <f>+IF(Tabella24[[#This Row],[INS CARTELLA]]="",C787,+VLOOKUP(Tabella24[[#This Row],[INS CARTELLA]],Tabella1[[NUMERO CARTELLA]:[IMPOSTE]],1,0))</f>
        <v>#N/A</v>
      </c>
      <c r="D788" s="1"/>
      <c r="E788" s="15"/>
      <c r="F788" s="16"/>
      <c r="G788" s="14" t="str">
        <f>+IFERROR(+Tabella24[[#This Row],[IMPORTO VERSATO]]/SUMIF(DATI!B:B,Tabella24[[#This Row],[Cartella2]],DATI!M:M)*SUMIF(DATI!B:B,Tabella24[[#This Row],[Cartella2]],DATI!E:E),"")</f>
        <v/>
      </c>
      <c r="H788" s="14" t="str">
        <f>+IFERROR(+Tabella24[[#This Row],[IMPORTO VERSATO]]/SUMIF(DATI!$B:$B,Tabella24[[#This Row],[Cartella2]],DATI!$M:$M)*SUMIF(DATI!$B:$B,Tabella24[[#This Row],[Cartella2]],DATI!$F:$F),"")</f>
        <v/>
      </c>
      <c r="I788" s="19" t="str">
        <f>+IFERROR(+Tabella24[[#This Row],[IMPORTO VERSATO]]/SUMIF(DATI!$B:$B,Tabella24[[#This Row],[Cartella2]],DATI!$M:$M)*SUMIF(DATI!$B:$B,Tabella24[[#This Row],[Cartella2]],DATI!$G:$G),"")</f>
        <v/>
      </c>
      <c r="J788" s="19" t="str">
        <f>+IFERROR(+Tabella24[[#This Row],[IMPORTO VERSATO]]/SUMIF(DATI!$B:$B,Tabella24[[#This Row],[Cartella2]],DATI!$M:$M)*SUMIF(DATI!$B:$B,Tabella24[[#This Row],[Cartella2]],DATI!$H:$H),"")</f>
        <v/>
      </c>
      <c r="K788" s="19" t="str">
        <f>+IFERROR(+Tabella24[[#This Row],[IMPORTO VERSATO]]/SUMIF(DATI!$B:$B,Tabella24[[#This Row],[Cartella2]],DATI!$M:$M)*SUMIF(DATI!$B:$B,Tabella24[[#This Row],[Cartella2]],DATI!$I:$I),"")</f>
        <v/>
      </c>
      <c r="L788" s="19" t="str">
        <f>+IFERROR(+Tabella24[[#This Row],[IMPORTO VERSATO]]/SUMIF(DATI!$B:$B,Tabella24[[#This Row],[Cartella2]],DATI!$M:$M)*SUMIF(DATI!$B:$B,Tabella24[[#This Row],[Cartella2]],DATI!$J:$J),"")</f>
        <v/>
      </c>
      <c r="M788" s="14" t="str">
        <f>+IFERROR(+Tabella24[[#This Row],[IMPORTO VERSATO]]/SUMIF(DATI!$B:$B,Tabella24[[#This Row],[Cartella2]],DATI!$M:$M)*SUMIF(DATI!$B:$B,Tabella24[[#This Row],[Cartella2]],DATI!$L:$L),"")</f>
        <v/>
      </c>
      <c r="N788" s="6" t="str">
        <f>+IF(COUNTIF($C$17:C788,Tabella24[[#This Row],[Cartella2]])=1,"X","")</f>
        <v/>
      </c>
      <c r="O788" s="14" t="str">
        <f>+IFERROR(+Tabella24[[#This Row],[IMPORTO VERSATO]]/SUMIF(DATI!$B:$B,Tabella24[[#This Row],[Cartella2]],DATI!$M:$M)*SUMIF(DATI!$B:$B,Tabella24[[#This Row],[Cartella2]],DATI!$K:$K),"")</f>
        <v/>
      </c>
    </row>
    <row r="789" spans="2:15" x14ac:dyDescent="0.45">
      <c r="B789" s="27"/>
      <c r="C789" s="140" t="e">
        <f>+IF(Tabella24[[#This Row],[INS CARTELLA]]="",C788,+VLOOKUP(Tabella24[[#This Row],[INS CARTELLA]],Tabella1[[NUMERO CARTELLA]:[IMPOSTE]],1,0))</f>
        <v>#N/A</v>
      </c>
      <c r="D789" s="1"/>
      <c r="E789" s="15"/>
      <c r="F789" s="16"/>
      <c r="G789" s="14" t="str">
        <f>+IFERROR(+Tabella24[[#This Row],[IMPORTO VERSATO]]/SUMIF(DATI!B:B,Tabella24[[#This Row],[Cartella2]],DATI!M:M)*SUMIF(DATI!B:B,Tabella24[[#This Row],[Cartella2]],DATI!E:E),"")</f>
        <v/>
      </c>
      <c r="H789" s="14" t="str">
        <f>+IFERROR(+Tabella24[[#This Row],[IMPORTO VERSATO]]/SUMIF(DATI!$B:$B,Tabella24[[#This Row],[Cartella2]],DATI!$M:$M)*SUMIF(DATI!$B:$B,Tabella24[[#This Row],[Cartella2]],DATI!$F:$F),"")</f>
        <v/>
      </c>
      <c r="I789" s="19" t="str">
        <f>+IFERROR(+Tabella24[[#This Row],[IMPORTO VERSATO]]/SUMIF(DATI!$B:$B,Tabella24[[#This Row],[Cartella2]],DATI!$M:$M)*SUMIF(DATI!$B:$B,Tabella24[[#This Row],[Cartella2]],DATI!$G:$G),"")</f>
        <v/>
      </c>
      <c r="J789" s="19" t="str">
        <f>+IFERROR(+Tabella24[[#This Row],[IMPORTO VERSATO]]/SUMIF(DATI!$B:$B,Tabella24[[#This Row],[Cartella2]],DATI!$M:$M)*SUMIF(DATI!$B:$B,Tabella24[[#This Row],[Cartella2]],DATI!$H:$H),"")</f>
        <v/>
      </c>
      <c r="K789" s="19" t="str">
        <f>+IFERROR(+Tabella24[[#This Row],[IMPORTO VERSATO]]/SUMIF(DATI!$B:$B,Tabella24[[#This Row],[Cartella2]],DATI!$M:$M)*SUMIF(DATI!$B:$B,Tabella24[[#This Row],[Cartella2]],DATI!$I:$I),"")</f>
        <v/>
      </c>
      <c r="L789" s="19" t="str">
        <f>+IFERROR(+Tabella24[[#This Row],[IMPORTO VERSATO]]/SUMIF(DATI!$B:$B,Tabella24[[#This Row],[Cartella2]],DATI!$M:$M)*SUMIF(DATI!$B:$B,Tabella24[[#This Row],[Cartella2]],DATI!$J:$J),"")</f>
        <v/>
      </c>
      <c r="M789" s="14" t="str">
        <f>+IFERROR(+Tabella24[[#This Row],[IMPORTO VERSATO]]/SUMIF(DATI!$B:$B,Tabella24[[#This Row],[Cartella2]],DATI!$M:$M)*SUMIF(DATI!$B:$B,Tabella24[[#This Row],[Cartella2]],DATI!$L:$L),"")</f>
        <v/>
      </c>
      <c r="N789" s="6" t="str">
        <f>+IF(COUNTIF($C$17:C789,Tabella24[[#This Row],[Cartella2]])=1,"X","")</f>
        <v/>
      </c>
      <c r="O789" s="14" t="str">
        <f>+IFERROR(+Tabella24[[#This Row],[IMPORTO VERSATO]]/SUMIF(DATI!$B:$B,Tabella24[[#This Row],[Cartella2]],DATI!$M:$M)*SUMIF(DATI!$B:$B,Tabella24[[#This Row],[Cartella2]],DATI!$K:$K),"")</f>
        <v/>
      </c>
    </row>
    <row r="790" spans="2:15" x14ac:dyDescent="0.45">
      <c r="B790" s="27"/>
      <c r="C790" s="140" t="e">
        <f>+IF(Tabella24[[#This Row],[INS CARTELLA]]="",C789,+VLOOKUP(Tabella24[[#This Row],[INS CARTELLA]],Tabella1[[NUMERO CARTELLA]:[IMPOSTE]],1,0))</f>
        <v>#N/A</v>
      </c>
      <c r="D790" s="1"/>
      <c r="E790" s="15"/>
      <c r="F790" s="16"/>
      <c r="G790" s="14" t="str">
        <f>+IFERROR(+Tabella24[[#This Row],[IMPORTO VERSATO]]/SUMIF(DATI!B:B,Tabella24[[#This Row],[Cartella2]],DATI!M:M)*SUMIF(DATI!B:B,Tabella24[[#This Row],[Cartella2]],DATI!E:E),"")</f>
        <v/>
      </c>
      <c r="H790" s="14" t="str">
        <f>+IFERROR(+Tabella24[[#This Row],[IMPORTO VERSATO]]/SUMIF(DATI!$B:$B,Tabella24[[#This Row],[Cartella2]],DATI!$M:$M)*SUMIF(DATI!$B:$B,Tabella24[[#This Row],[Cartella2]],DATI!$F:$F),"")</f>
        <v/>
      </c>
      <c r="I790" s="19" t="str">
        <f>+IFERROR(+Tabella24[[#This Row],[IMPORTO VERSATO]]/SUMIF(DATI!$B:$B,Tabella24[[#This Row],[Cartella2]],DATI!$M:$M)*SUMIF(DATI!$B:$B,Tabella24[[#This Row],[Cartella2]],DATI!$G:$G),"")</f>
        <v/>
      </c>
      <c r="J790" s="19" t="str">
        <f>+IFERROR(+Tabella24[[#This Row],[IMPORTO VERSATO]]/SUMIF(DATI!$B:$B,Tabella24[[#This Row],[Cartella2]],DATI!$M:$M)*SUMIF(DATI!$B:$B,Tabella24[[#This Row],[Cartella2]],DATI!$H:$H),"")</f>
        <v/>
      </c>
      <c r="K790" s="19" t="str">
        <f>+IFERROR(+Tabella24[[#This Row],[IMPORTO VERSATO]]/SUMIF(DATI!$B:$B,Tabella24[[#This Row],[Cartella2]],DATI!$M:$M)*SUMIF(DATI!$B:$B,Tabella24[[#This Row],[Cartella2]],DATI!$I:$I),"")</f>
        <v/>
      </c>
      <c r="L790" s="19" t="str">
        <f>+IFERROR(+Tabella24[[#This Row],[IMPORTO VERSATO]]/SUMIF(DATI!$B:$B,Tabella24[[#This Row],[Cartella2]],DATI!$M:$M)*SUMIF(DATI!$B:$B,Tabella24[[#This Row],[Cartella2]],DATI!$J:$J),"")</f>
        <v/>
      </c>
      <c r="M790" s="14" t="str">
        <f>+IFERROR(+Tabella24[[#This Row],[IMPORTO VERSATO]]/SUMIF(DATI!$B:$B,Tabella24[[#This Row],[Cartella2]],DATI!$M:$M)*SUMIF(DATI!$B:$B,Tabella24[[#This Row],[Cartella2]],DATI!$L:$L),"")</f>
        <v/>
      </c>
      <c r="N790" s="6" t="str">
        <f>+IF(COUNTIF($C$17:C790,Tabella24[[#This Row],[Cartella2]])=1,"X","")</f>
        <v/>
      </c>
      <c r="O790" s="14" t="str">
        <f>+IFERROR(+Tabella24[[#This Row],[IMPORTO VERSATO]]/SUMIF(DATI!$B:$B,Tabella24[[#This Row],[Cartella2]],DATI!$M:$M)*SUMIF(DATI!$B:$B,Tabella24[[#This Row],[Cartella2]],DATI!$K:$K),"")</f>
        <v/>
      </c>
    </row>
    <row r="791" spans="2:15" x14ac:dyDescent="0.45">
      <c r="B791" s="27"/>
      <c r="C791" s="140" t="e">
        <f>+IF(Tabella24[[#This Row],[INS CARTELLA]]="",C790,+VLOOKUP(Tabella24[[#This Row],[INS CARTELLA]],Tabella1[[NUMERO CARTELLA]:[IMPOSTE]],1,0))</f>
        <v>#N/A</v>
      </c>
      <c r="D791" s="1"/>
      <c r="E791" s="15"/>
      <c r="F791" s="16"/>
      <c r="G791" s="14" t="str">
        <f>+IFERROR(+Tabella24[[#This Row],[IMPORTO VERSATO]]/SUMIF(DATI!B:B,Tabella24[[#This Row],[Cartella2]],DATI!M:M)*SUMIF(DATI!B:B,Tabella24[[#This Row],[Cartella2]],DATI!E:E),"")</f>
        <v/>
      </c>
      <c r="H791" s="14" t="str">
        <f>+IFERROR(+Tabella24[[#This Row],[IMPORTO VERSATO]]/SUMIF(DATI!$B:$B,Tabella24[[#This Row],[Cartella2]],DATI!$M:$M)*SUMIF(DATI!$B:$B,Tabella24[[#This Row],[Cartella2]],DATI!$F:$F),"")</f>
        <v/>
      </c>
      <c r="I791" s="19" t="str">
        <f>+IFERROR(+Tabella24[[#This Row],[IMPORTO VERSATO]]/SUMIF(DATI!$B:$B,Tabella24[[#This Row],[Cartella2]],DATI!$M:$M)*SUMIF(DATI!$B:$B,Tabella24[[#This Row],[Cartella2]],DATI!$G:$G),"")</f>
        <v/>
      </c>
      <c r="J791" s="19" t="str">
        <f>+IFERROR(+Tabella24[[#This Row],[IMPORTO VERSATO]]/SUMIF(DATI!$B:$B,Tabella24[[#This Row],[Cartella2]],DATI!$M:$M)*SUMIF(DATI!$B:$B,Tabella24[[#This Row],[Cartella2]],DATI!$H:$H),"")</f>
        <v/>
      </c>
      <c r="K791" s="19" t="str">
        <f>+IFERROR(+Tabella24[[#This Row],[IMPORTO VERSATO]]/SUMIF(DATI!$B:$B,Tabella24[[#This Row],[Cartella2]],DATI!$M:$M)*SUMIF(DATI!$B:$B,Tabella24[[#This Row],[Cartella2]],DATI!$I:$I),"")</f>
        <v/>
      </c>
      <c r="L791" s="19" t="str">
        <f>+IFERROR(+Tabella24[[#This Row],[IMPORTO VERSATO]]/SUMIF(DATI!$B:$B,Tabella24[[#This Row],[Cartella2]],DATI!$M:$M)*SUMIF(DATI!$B:$B,Tabella24[[#This Row],[Cartella2]],DATI!$J:$J),"")</f>
        <v/>
      </c>
      <c r="M791" s="14" t="str">
        <f>+IFERROR(+Tabella24[[#This Row],[IMPORTO VERSATO]]/SUMIF(DATI!$B:$B,Tabella24[[#This Row],[Cartella2]],DATI!$M:$M)*SUMIF(DATI!$B:$B,Tabella24[[#This Row],[Cartella2]],DATI!$L:$L),"")</f>
        <v/>
      </c>
      <c r="N791" s="6" t="str">
        <f>+IF(COUNTIF($C$17:C791,Tabella24[[#This Row],[Cartella2]])=1,"X","")</f>
        <v/>
      </c>
      <c r="O791" s="14" t="str">
        <f>+IFERROR(+Tabella24[[#This Row],[IMPORTO VERSATO]]/SUMIF(DATI!$B:$B,Tabella24[[#This Row],[Cartella2]],DATI!$M:$M)*SUMIF(DATI!$B:$B,Tabella24[[#This Row],[Cartella2]],DATI!$K:$K),"")</f>
        <v/>
      </c>
    </row>
    <row r="792" spans="2:15" x14ac:dyDescent="0.45">
      <c r="B792" s="27"/>
      <c r="C792" s="140" t="e">
        <f>+IF(Tabella24[[#This Row],[INS CARTELLA]]="",C791,+VLOOKUP(Tabella24[[#This Row],[INS CARTELLA]],Tabella1[[NUMERO CARTELLA]:[IMPOSTE]],1,0))</f>
        <v>#N/A</v>
      </c>
      <c r="D792" s="1"/>
      <c r="E792" s="15"/>
      <c r="F792" s="16"/>
      <c r="G792" s="14" t="str">
        <f>+IFERROR(+Tabella24[[#This Row],[IMPORTO VERSATO]]/SUMIF(DATI!B:B,Tabella24[[#This Row],[Cartella2]],DATI!M:M)*SUMIF(DATI!B:B,Tabella24[[#This Row],[Cartella2]],DATI!E:E),"")</f>
        <v/>
      </c>
      <c r="H792" s="14" t="str">
        <f>+IFERROR(+Tabella24[[#This Row],[IMPORTO VERSATO]]/SUMIF(DATI!$B:$B,Tabella24[[#This Row],[Cartella2]],DATI!$M:$M)*SUMIF(DATI!$B:$B,Tabella24[[#This Row],[Cartella2]],DATI!$F:$F),"")</f>
        <v/>
      </c>
      <c r="I792" s="19" t="str">
        <f>+IFERROR(+Tabella24[[#This Row],[IMPORTO VERSATO]]/SUMIF(DATI!$B:$B,Tabella24[[#This Row],[Cartella2]],DATI!$M:$M)*SUMIF(DATI!$B:$B,Tabella24[[#This Row],[Cartella2]],DATI!$G:$G),"")</f>
        <v/>
      </c>
      <c r="J792" s="19" t="str">
        <f>+IFERROR(+Tabella24[[#This Row],[IMPORTO VERSATO]]/SUMIF(DATI!$B:$B,Tabella24[[#This Row],[Cartella2]],DATI!$M:$M)*SUMIF(DATI!$B:$B,Tabella24[[#This Row],[Cartella2]],DATI!$H:$H),"")</f>
        <v/>
      </c>
      <c r="K792" s="19" t="str">
        <f>+IFERROR(+Tabella24[[#This Row],[IMPORTO VERSATO]]/SUMIF(DATI!$B:$B,Tabella24[[#This Row],[Cartella2]],DATI!$M:$M)*SUMIF(DATI!$B:$B,Tabella24[[#This Row],[Cartella2]],DATI!$I:$I),"")</f>
        <v/>
      </c>
      <c r="L792" s="19" t="str">
        <f>+IFERROR(+Tabella24[[#This Row],[IMPORTO VERSATO]]/SUMIF(DATI!$B:$B,Tabella24[[#This Row],[Cartella2]],DATI!$M:$M)*SUMIF(DATI!$B:$B,Tabella24[[#This Row],[Cartella2]],DATI!$J:$J),"")</f>
        <v/>
      </c>
      <c r="M792" s="14" t="str">
        <f>+IFERROR(+Tabella24[[#This Row],[IMPORTO VERSATO]]/SUMIF(DATI!$B:$B,Tabella24[[#This Row],[Cartella2]],DATI!$M:$M)*SUMIF(DATI!$B:$B,Tabella24[[#This Row],[Cartella2]],DATI!$L:$L),"")</f>
        <v/>
      </c>
      <c r="N792" s="6" t="str">
        <f>+IF(COUNTIF($C$17:C792,Tabella24[[#This Row],[Cartella2]])=1,"X","")</f>
        <v/>
      </c>
      <c r="O792" s="14" t="str">
        <f>+IFERROR(+Tabella24[[#This Row],[IMPORTO VERSATO]]/SUMIF(DATI!$B:$B,Tabella24[[#This Row],[Cartella2]],DATI!$M:$M)*SUMIF(DATI!$B:$B,Tabella24[[#This Row],[Cartella2]],DATI!$K:$K),"")</f>
        <v/>
      </c>
    </row>
    <row r="793" spans="2:15" x14ac:dyDescent="0.45">
      <c r="B793" s="27"/>
      <c r="C793" s="140" t="e">
        <f>+IF(Tabella24[[#This Row],[INS CARTELLA]]="",C792,+VLOOKUP(Tabella24[[#This Row],[INS CARTELLA]],Tabella1[[NUMERO CARTELLA]:[IMPOSTE]],1,0))</f>
        <v>#N/A</v>
      </c>
      <c r="D793" s="1"/>
      <c r="E793" s="15"/>
      <c r="F793" s="16"/>
      <c r="G793" s="14" t="str">
        <f>+IFERROR(+Tabella24[[#This Row],[IMPORTO VERSATO]]/SUMIF(DATI!B:B,Tabella24[[#This Row],[Cartella2]],DATI!M:M)*SUMIF(DATI!B:B,Tabella24[[#This Row],[Cartella2]],DATI!E:E),"")</f>
        <v/>
      </c>
      <c r="H793" s="14" t="str">
        <f>+IFERROR(+Tabella24[[#This Row],[IMPORTO VERSATO]]/SUMIF(DATI!$B:$B,Tabella24[[#This Row],[Cartella2]],DATI!$M:$M)*SUMIF(DATI!$B:$B,Tabella24[[#This Row],[Cartella2]],DATI!$F:$F),"")</f>
        <v/>
      </c>
      <c r="I793" s="19" t="str">
        <f>+IFERROR(+Tabella24[[#This Row],[IMPORTO VERSATO]]/SUMIF(DATI!$B:$B,Tabella24[[#This Row],[Cartella2]],DATI!$M:$M)*SUMIF(DATI!$B:$B,Tabella24[[#This Row],[Cartella2]],DATI!$G:$G),"")</f>
        <v/>
      </c>
      <c r="J793" s="19" t="str">
        <f>+IFERROR(+Tabella24[[#This Row],[IMPORTO VERSATO]]/SUMIF(DATI!$B:$B,Tabella24[[#This Row],[Cartella2]],DATI!$M:$M)*SUMIF(DATI!$B:$B,Tabella24[[#This Row],[Cartella2]],DATI!$H:$H),"")</f>
        <v/>
      </c>
      <c r="K793" s="19" t="str">
        <f>+IFERROR(+Tabella24[[#This Row],[IMPORTO VERSATO]]/SUMIF(DATI!$B:$B,Tabella24[[#This Row],[Cartella2]],DATI!$M:$M)*SUMIF(DATI!$B:$B,Tabella24[[#This Row],[Cartella2]],DATI!$I:$I),"")</f>
        <v/>
      </c>
      <c r="L793" s="19" t="str">
        <f>+IFERROR(+Tabella24[[#This Row],[IMPORTO VERSATO]]/SUMIF(DATI!$B:$B,Tabella24[[#This Row],[Cartella2]],DATI!$M:$M)*SUMIF(DATI!$B:$B,Tabella24[[#This Row],[Cartella2]],DATI!$J:$J),"")</f>
        <v/>
      </c>
      <c r="M793" s="14" t="str">
        <f>+IFERROR(+Tabella24[[#This Row],[IMPORTO VERSATO]]/SUMIF(DATI!$B:$B,Tabella24[[#This Row],[Cartella2]],DATI!$M:$M)*SUMIF(DATI!$B:$B,Tabella24[[#This Row],[Cartella2]],DATI!$L:$L),"")</f>
        <v/>
      </c>
      <c r="N793" s="6" t="str">
        <f>+IF(COUNTIF($C$17:C793,Tabella24[[#This Row],[Cartella2]])=1,"X","")</f>
        <v/>
      </c>
      <c r="O793" s="14" t="str">
        <f>+IFERROR(+Tabella24[[#This Row],[IMPORTO VERSATO]]/SUMIF(DATI!$B:$B,Tabella24[[#This Row],[Cartella2]],DATI!$M:$M)*SUMIF(DATI!$B:$B,Tabella24[[#This Row],[Cartella2]],DATI!$K:$K),"")</f>
        <v/>
      </c>
    </row>
    <row r="794" spans="2:15" x14ac:dyDescent="0.45">
      <c r="B794" s="27"/>
      <c r="C794" s="140" t="e">
        <f>+IF(Tabella24[[#This Row],[INS CARTELLA]]="",C793,+VLOOKUP(Tabella24[[#This Row],[INS CARTELLA]],Tabella1[[NUMERO CARTELLA]:[IMPOSTE]],1,0))</f>
        <v>#N/A</v>
      </c>
      <c r="D794" s="1"/>
      <c r="E794" s="15"/>
      <c r="F794" s="16"/>
      <c r="G794" s="14" t="str">
        <f>+IFERROR(+Tabella24[[#This Row],[IMPORTO VERSATO]]/SUMIF(DATI!B:B,Tabella24[[#This Row],[Cartella2]],DATI!M:M)*SUMIF(DATI!B:B,Tabella24[[#This Row],[Cartella2]],DATI!E:E),"")</f>
        <v/>
      </c>
      <c r="H794" s="14" t="str">
        <f>+IFERROR(+Tabella24[[#This Row],[IMPORTO VERSATO]]/SUMIF(DATI!$B:$B,Tabella24[[#This Row],[Cartella2]],DATI!$M:$M)*SUMIF(DATI!$B:$B,Tabella24[[#This Row],[Cartella2]],DATI!$F:$F),"")</f>
        <v/>
      </c>
      <c r="I794" s="19" t="str">
        <f>+IFERROR(+Tabella24[[#This Row],[IMPORTO VERSATO]]/SUMIF(DATI!$B:$B,Tabella24[[#This Row],[Cartella2]],DATI!$M:$M)*SUMIF(DATI!$B:$B,Tabella24[[#This Row],[Cartella2]],DATI!$G:$G),"")</f>
        <v/>
      </c>
      <c r="J794" s="19" t="str">
        <f>+IFERROR(+Tabella24[[#This Row],[IMPORTO VERSATO]]/SUMIF(DATI!$B:$B,Tabella24[[#This Row],[Cartella2]],DATI!$M:$M)*SUMIF(DATI!$B:$B,Tabella24[[#This Row],[Cartella2]],DATI!$H:$H),"")</f>
        <v/>
      </c>
      <c r="K794" s="19" t="str">
        <f>+IFERROR(+Tabella24[[#This Row],[IMPORTO VERSATO]]/SUMIF(DATI!$B:$B,Tabella24[[#This Row],[Cartella2]],DATI!$M:$M)*SUMIF(DATI!$B:$B,Tabella24[[#This Row],[Cartella2]],DATI!$I:$I),"")</f>
        <v/>
      </c>
      <c r="L794" s="19" t="str">
        <f>+IFERROR(+Tabella24[[#This Row],[IMPORTO VERSATO]]/SUMIF(DATI!$B:$B,Tabella24[[#This Row],[Cartella2]],DATI!$M:$M)*SUMIF(DATI!$B:$B,Tabella24[[#This Row],[Cartella2]],DATI!$J:$J),"")</f>
        <v/>
      </c>
      <c r="M794" s="14" t="str">
        <f>+IFERROR(+Tabella24[[#This Row],[IMPORTO VERSATO]]/SUMIF(DATI!$B:$B,Tabella24[[#This Row],[Cartella2]],DATI!$M:$M)*SUMIF(DATI!$B:$B,Tabella24[[#This Row],[Cartella2]],DATI!$L:$L),"")</f>
        <v/>
      </c>
      <c r="N794" s="6" t="str">
        <f>+IF(COUNTIF($C$17:C794,Tabella24[[#This Row],[Cartella2]])=1,"X","")</f>
        <v/>
      </c>
      <c r="O794" s="14" t="str">
        <f>+IFERROR(+Tabella24[[#This Row],[IMPORTO VERSATO]]/SUMIF(DATI!$B:$B,Tabella24[[#This Row],[Cartella2]],DATI!$M:$M)*SUMIF(DATI!$B:$B,Tabella24[[#This Row],[Cartella2]],DATI!$K:$K),"")</f>
        <v/>
      </c>
    </row>
    <row r="795" spans="2:15" x14ac:dyDescent="0.45">
      <c r="B795" s="27"/>
      <c r="C795" s="140" t="e">
        <f>+IF(Tabella24[[#This Row],[INS CARTELLA]]="",C794,+VLOOKUP(Tabella24[[#This Row],[INS CARTELLA]],Tabella1[[NUMERO CARTELLA]:[IMPOSTE]],1,0))</f>
        <v>#N/A</v>
      </c>
      <c r="D795" s="1"/>
      <c r="E795" s="15"/>
      <c r="F795" s="16"/>
      <c r="G795" s="14" t="str">
        <f>+IFERROR(+Tabella24[[#This Row],[IMPORTO VERSATO]]/SUMIF(DATI!B:B,Tabella24[[#This Row],[Cartella2]],DATI!M:M)*SUMIF(DATI!B:B,Tabella24[[#This Row],[Cartella2]],DATI!E:E),"")</f>
        <v/>
      </c>
      <c r="H795" s="14" t="str">
        <f>+IFERROR(+Tabella24[[#This Row],[IMPORTO VERSATO]]/SUMIF(DATI!$B:$B,Tabella24[[#This Row],[Cartella2]],DATI!$M:$M)*SUMIF(DATI!$B:$B,Tabella24[[#This Row],[Cartella2]],DATI!$F:$F),"")</f>
        <v/>
      </c>
      <c r="I795" s="19" t="str">
        <f>+IFERROR(+Tabella24[[#This Row],[IMPORTO VERSATO]]/SUMIF(DATI!$B:$B,Tabella24[[#This Row],[Cartella2]],DATI!$M:$M)*SUMIF(DATI!$B:$B,Tabella24[[#This Row],[Cartella2]],DATI!$G:$G),"")</f>
        <v/>
      </c>
      <c r="J795" s="19" t="str">
        <f>+IFERROR(+Tabella24[[#This Row],[IMPORTO VERSATO]]/SUMIF(DATI!$B:$B,Tabella24[[#This Row],[Cartella2]],DATI!$M:$M)*SUMIF(DATI!$B:$B,Tabella24[[#This Row],[Cartella2]],DATI!$H:$H),"")</f>
        <v/>
      </c>
      <c r="K795" s="19" t="str">
        <f>+IFERROR(+Tabella24[[#This Row],[IMPORTO VERSATO]]/SUMIF(DATI!$B:$B,Tabella24[[#This Row],[Cartella2]],DATI!$M:$M)*SUMIF(DATI!$B:$B,Tabella24[[#This Row],[Cartella2]],DATI!$I:$I),"")</f>
        <v/>
      </c>
      <c r="L795" s="19" t="str">
        <f>+IFERROR(+Tabella24[[#This Row],[IMPORTO VERSATO]]/SUMIF(DATI!$B:$B,Tabella24[[#This Row],[Cartella2]],DATI!$M:$M)*SUMIF(DATI!$B:$B,Tabella24[[#This Row],[Cartella2]],DATI!$J:$J),"")</f>
        <v/>
      </c>
      <c r="M795" s="14" t="str">
        <f>+IFERROR(+Tabella24[[#This Row],[IMPORTO VERSATO]]/SUMIF(DATI!$B:$B,Tabella24[[#This Row],[Cartella2]],DATI!$M:$M)*SUMIF(DATI!$B:$B,Tabella24[[#This Row],[Cartella2]],DATI!$L:$L),"")</f>
        <v/>
      </c>
      <c r="N795" s="6" t="str">
        <f>+IF(COUNTIF($C$17:C795,Tabella24[[#This Row],[Cartella2]])=1,"X","")</f>
        <v/>
      </c>
      <c r="O795" s="14" t="str">
        <f>+IFERROR(+Tabella24[[#This Row],[IMPORTO VERSATO]]/SUMIF(DATI!$B:$B,Tabella24[[#This Row],[Cartella2]],DATI!$M:$M)*SUMIF(DATI!$B:$B,Tabella24[[#This Row],[Cartella2]],DATI!$K:$K),"")</f>
        <v/>
      </c>
    </row>
    <row r="796" spans="2:15" x14ac:dyDescent="0.45">
      <c r="B796" s="27"/>
      <c r="C796" s="140" t="e">
        <f>+IF(Tabella24[[#This Row],[INS CARTELLA]]="",C795,+VLOOKUP(Tabella24[[#This Row],[INS CARTELLA]],Tabella1[[NUMERO CARTELLA]:[IMPOSTE]],1,0))</f>
        <v>#N/A</v>
      </c>
      <c r="D796" s="1"/>
      <c r="E796" s="15"/>
      <c r="F796" s="16"/>
      <c r="G796" s="14" t="str">
        <f>+IFERROR(+Tabella24[[#This Row],[IMPORTO VERSATO]]/SUMIF(DATI!B:B,Tabella24[[#This Row],[Cartella2]],DATI!M:M)*SUMIF(DATI!B:B,Tabella24[[#This Row],[Cartella2]],DATI!E:E),"")</f>
        <v/>
      </c>
      <c r="H796" s="14" t="str">
        <f>+IFERROR(+Tabella24[[#This Row],[IMPORTO VERSATO]]/SUMIF(DATI!$B:$B,Tabella24[[#This Row],[Cartella2]],DATI!$M:$M)*SUMIF(DATI!$B:$B,Tabella24[[#This Row],[Cartella2]],DATI!$F:$F),"")</f>
        <v/>
      </c>
      <c r="I796" s="19" t="str">
        <f>+IFERROR(+Tabella24[[#This Row],[IMPORTO VERSATO]]/SUMIF(DATI!$B:$B,Tabella24[[#This Row],[Cartella2]],DATI!$M:$M)*SUMIF(DATI!$B:$B,Tabella24[[#This Row],[Cartella2]],DATI!$G:$G),"")</f>
        <v/>
      </c>
      <c r="J796" s="19" t="str">
        <f>+IFERROR(+Tabella24[[#This Row],[IMPORTO VERSATO]]/SUMIF(DATI!$B:$B,Tabella24[[#This Row],[Cartella2]],DATI!$M:$M)*SUMIF(DATI!$B:$B,Tabella24[[#This Row],[Cartella2]],DATI!$H:$H),"")</f>
        <v/>
      </c>
      <c r="K796" s="19" t="str">
        <f>+IFERROR(+Tabella24[[#This Row],[IMPORTO VERSATO]]/SUMIF(DATI!$B:$B,Tabella24[[#This Row],[Cartella2]],DATI!$M:$M)*SUMIF(DATI!$B:$B,Tabella24[[#This Row],[Cartella2]],DATI!$I:$I),"")</f>
        <v/>
      </c>
      <c r="L796" s="19" t="str">
        <f>+IFERROR(+Tabella24[[#This Row],[IMPORTO VERSATO]]/SUMIF(DATI!$B:$B,Tabella24[[#This Row],[Cartella2]],DATI!$M:$M)*SUMIF(DATI!$B:$B,Tabella24[[#This Row],[Cartella2]],DATI!$J:$J),"")</f>
        <v/>
      </c>
      <c r="M796" s="14" t="str">
        <f>+IFERROR(+Tabella24[[#This Row],[IMPORTO VERSATO]]/SUMIF(DATI!$B:$B,Tabella24[[#This Row],[Cartella2]],DATI!$M:$M)*SUMIF(DATI!$B:$B,Tabella24[[#This Row],[Cartella2]],DATI!$L:$L),"")</f>
        <v/>
      </c>
      <c r="N796" s="6" t="str">
        <f>+IF(COUNTIF($C$17:C796,Tabella24[[#This Row],[Cartella2]])=1,"X","")</f>
        <v/>
      </c>
      <c r="O796" s="14" t="str">
        <f>+IFERROR(+Tabella24[[#This Row],[IMPORTO VERSATO]]/SUMIF(DATI!$B:$B,Tabella24[[#This Row],[Cartella2]],DATI!$M:$M)*SUMIF(DATI!$B:$B,Tabella24[[#This Row],[Cartella2]],DATI!$K:$K),"")</f>
        <v/>
      </c>
    </row>
    <row r="797" spans="2:15" x14ac:dyDescent="0.45">
      <c r="B797" s="27"/>
      <c r="C797" s="140" t="e">
        <f>+IF(Tabella24[[#This Row],[INS CARTELLA]]="",C796,+VLOOKUP(Tabella24[[#This Row],[INS CARTELLA]],Tabella1[[NUMERO CARTELLA]:[IMPOSTE]],1,0))</f>
        <v>#N/A</v>
      </c>
      <c r="D797" s="1"/>
      <c r="E797" s="15"/>
      <c r="F797" s="16"/>
      <c r="G797" s="14" t="str">
        <f>+IFERROR(+Tabella24[[#This Row],[IMPORTO VERSATO]]/SUMIF(DATI!B:B,Tabella24[[#This Row],[Cartella2]],DATI!M:M)*SUMIF(DATI!B:B,Tabella24[[#This Row],[Cartella2]],DATI!E:E),"")</f>
        <v/>
      </c>
      <c r="H797" s="14" t="str">
        <f>+IFERROR(+Tabella24[[#This Row],[IMPORTO VERSATO]]/SUMIF(DATI!$B:$B,Tabella24[[#This Row],[Cartella2]],DATI!$M:$M)*SUMIF(DATI!$B:$B,Tabella24[[#This Row],[Cartella2]],DATI!$F:$F),"")</f>
        <v/>
      </c>
      <c r="I797" s="19" t="str">
        <f>+IFERROR(+Tabella24[[#This Row],[IMPORTO VERSATO]]/SUMIF(DATI!$B:$B,Tabella24[[#This Row],[Cartella2]],DATI!$M:$M)*SUMIF(DATI!$B:$B,Tabella24[[#This Row],[Cartella2]],DATI!$G:$G),"")</f>
        <v/>
      </c>
      <c r="J797" s="19" t="str">
        <f>+IFERROR(+Tabella24[[#This Row],[IMPORTO VERSATO]]/SUMIF(DATI!$B:$B,Tabella24[[#This Row],[Cartella2]],DATI!$M:$M)*SUMIF(DATI!$B:$B,Tabella24[[#This Row],[Cartella2]],DATI!$H:$H),"")</f>
        <v/>
      </c>
      <c r="K797" s="19" t="str">
        <f>+IFERROR(+Tabella24[[#This Row],[IMPORTO VERSATO]]/SUMIF(DATI!$B:$B,Tabella24[[#This Row],[Cartella2]],DATI!$M:$M)*SUMIF(DATI!$B:$B,Tabella24[[#This Row],[Cartella2]],DATI!$I:$I),"")</f>
        <v/>
      </c>
      <c r="L797" s="19" t="str">
        <f>+IFERROR(+Tabella24[[#This Row],[IMPORTO VERSATO]]/SUMIF(DATI!$B:$B,Tabella24[[#This Row],[Cartella2]],DATI!$M:$M)*SUMIF(DATI!$B:$B,Tabella24[[#This Row],[Cartella2]],DATI!$J:$J),"")</f>
        <v/>
      </c>
      <c r="M797" s="14" t="str">
        <f>+IFERROR(+Tabella24[[#This Row],[IMPORTO VERSATO]]/SUMIF(DATI!$B:$B,Tabella24[[#This Row],[Cartella2]],DATI!$M:$M)*SUMIF(DATI!$B:$B,Tabella24[[#This Row],[Cartella2]],DATI!$L:$L),"")</f>
        <v/>
      </c>
      <c r="N797" s="6" t="str">
        <f>+IF(COUNTIF($C$17:C797,Tabella24[[#This Row],[Cartella2]])=1,"X","")</f>
        <v/>
      </c>
      <c r="O797" s="14" t="str">
        <f>+IFERROR(+Tabella24[[#This Row],[IMPORTO VERSATO]]/SUMIF(DATI!$B:$B,Tabella24[[#This Row],[Cartella2]],DATI!$M:$M)*SUMIF(DATI!$B:$B,Tabella24[[#This Row],[Cartella2]],DATI!$K:$K),"")</f>
        <v/>
      </c>
    </row>
    <row r="798" spans="2:15" x14ac:dyDescent="0.45">
      <c r="B798" s="27"/>
      <c r="C798" s="140" t="e">
        <f>+IF(Tabella24[[#This Row],[INS CARTELLA]]="",C797,+VLOOKUP(Tabella24[[#This Row],[INS CARTELLA]],Tabella1[[NUMERO CARTELLA]:[IMPOSTE]],1,0))</f>
        <v>#N/A</v>
      </c>
      <c r="D798" s="1"/>
      <c r="E798" s="15"/>
      <c r="F798" s="16"/>
      <c r="G798" s="14" t="str">
        <f>+IFERROR(+Tabella24[[#This Row],[IMPORTO VERSATO]]/SUMIF(DATI!B:B,Tabella24[[#This Row],[Cartella2]],DATI!M:M)*SUMIF(DATI!B:B,Tabella24[[#This Row],[Cartella2]],DATI!E:E),"")</f>
        <v/>
      </c>
      <c r="H798" s="14" t="str">
        <f>+IFERROR(+Tabella24[[#This Row],[IMPORTO VERSATO]]/SUMIF(DATI!$B:$B,Tabella24[[#This Row],[Cartella2]],DATI!$M:$M)*SUMIF(DATI!$B:$B,Tabella24[[#This Row],[Cartella2]],DATI!$F:$F),"")</f>
        <v/>
      </c>
      <c r="I798" s="19" t="str">
        <f>+IFERROR(+Tabella24[[#This Row],[IMPORTO VERSATO]]/SUMIF(DATI!$B:$B,Tabella24[[#This Row],[Cartella2]],DATI!$M:$M)*SUMIF(DATI!$B:$B,Tabella24[[#This Row],[Cartella2]],DATI!$G:$G),"")</f>
        <v/>
      </c>
      <c r="J798" s="19" t="str">
        <f>+IFERROR(+Tabella24[[#This Row],[IMPORTO VERSATO]]/SUMIF(DATI!$B:$B,Tabella24[[#This Row],[Cartella2]],DATI!$M:$M)*SUMIF(DATI!$B:$B,Tabella24[[#This Row],[Cartella2]],DATI!$H:$H),"")</f>
        <v/>
      </c>
      <c r="K798" s="19" t="str">
        <f>+IFERROR(+Tabella24[[#This Row],[IMPORTO VERSATO]]/SUMIF(DATI!$B:$B,Tabella24[[#This Row],[Cartella2]],DATI!$M:$M)*SUMIF(DATI!$B:$B,Tabella24[[#This Row],[Cartella2]],DATI!$I:$I),"")</f>
        <v/>
      </c>
      <c r="L798" s="19" t="str">
        <f>+IFERROR(+Tabella24[[#This Row],[IMPORTO VERSATO]]/SUMIF(DATI!$B:$B,Tabella24[[#This Row],[Cartella2]],DATI!$M:$M)*SUMIF(DATI!$B:$B,Tabella24[[#This Row],[Cartella2]],DATI!$J:$J),"")</f>
        <v/>
      </c>
      <c r="M798" s="14" t="str">
        <f>+IFERROR(+Tabella24[[#This Row],[IMPORTO VERSATO]]/SUMIF(DATI!$B:$B,Tabella24[[#This Row],[Cartella2]],DATI!$M:$M)*SUMIF(DATI!$B:$B,Tabella24[[#This Row],[Cartella2]],DATI!$L:$L),"")</f>
        <v/>
      </c>
      <c r="N798" s="6" t="str">
        <f>+IF(COUNTIF($C$17:C798,Tabella24[[#This Row],[Cartella2]])=1,"X","")</f>
        <v/>
      </c>
      <c r="O798" s="14" t="str">
        <f>+IFERROR(+Tabella24[[#This Row],[IMPORTO VERSATO]]/SUMIF(DATI!$B:$B,Tabella24[[#This Row],[Cartella2]],DATI!$M:$M)*SUMIF(DATI!$B:$B,Tabella24[[#This Row],[Cartella2]],DATI!$K:$K),"")</f>
        <v/>
      </c>
    </row>
    <row r="799" spans="2:15" x14ac:dyDescent="0.45">
      <c r="B799" s="27"/>
      <c r="C799" s="140" t="e">
        <f>+IF(Tabella24[[#This Row],[INS CARTELLA]]="",C798,+VLOOKUP(Tabella24[[#This Row],[INS CARTELLA]],Tabella1[[NUMERO CARTELLA]:[IMPOSTE]],1,0))</f>
        <v>#N/A</v>
      </c>
      <c r="D799" s="1"/>
      <c r="E799" s="15"/>
      <c r="F799" s="16"/>
      <c r="G799" s="14" t="str">
        <f>+IFERROR(+Tabella24[[#This Row],[IMPORTO VERSATO]]/SUMIF(DATI!B:B,Tabella24[[#This Row],[Cartella2]],DATI!M:M)*SUMIF(DATI!B:B,Tabella24[[#This Row],[Cartella2]],DATI!E:E),"")</f>
        <v/>
      </c>
      <c r="H799" s="14" t="str">
        <f>+IFERROR(+Tabella24[[#This Row],[IMPORTO VERSATO]]/SUMIF(DATI!$B:$B,Tabella24[[#This Row],[Cartella2]],DATI!$M:$M)*SUMIF(DATI!$B:$B,Tabella24[[#This Row],[Cartella2]],DATI!$F:$F),"")</f>
        <v/>
      </c>
      <c r="I799" s="19" t="str">
        <f>+IFERROR(+Tabella24[[#This Row],[IMPORTO VERSATO]]/SUMIF(DATI!$B:$B,Tabella24[[#This Row],[Cartella2]],DATI!$M:$M)*SUMIF(DATI!$B:$B,Tabella24[[#This Row],[Cartella2]],DATI!$G:$G),"")</f>
        <v/>
      </c>
      <c r="J799" s="19" t="str">
        <f>+IFERROR(+Tabella24[[#This Row],[IMPORTO VERSATO]]/SUMIF(DATI!$B:$B,Tabella24[[#This Row],[Cartella2]],DATI!$M:$M)*SUMIF(DATI!$B:$B,Tabella24[[#This Row],[Cartella2]],DATI!$H:$H),"")</f>
        <v/>
      </c>
      <c r="K799" s="19" t="str">
        <f>+IFERROR(+Tabella24[[#This Row],[IMPORTO VERSATO]]/SUMIF(DATI!$B:$B,Tabella24[[#This Row],[Cartella2]],DATI!$M:$M)*SUMIF(DATI!$B:$B,Tabella24[[#This Row],[Cartella2]],DATI!$I:$I),"")</f>
        <v/>
      </c>
      <c r="L799" s="19" t="str">
        <f>+IFERROR(+Tabella24[[#This Row],[IMPORTO VERSATO]]/SUMIF(DATI!$B:$B,Tabella24[[#This Row],[Cartella2]],DATI!$M:$M)*SUMIF(DATI!$B:$B,Tabella24[[#This Row],[Cartella2]],DATI!$J:$J),"")</f>
        <v/>
      </c>
      <c r="M799" s="14" t="str">
        <f>+IFERROR(+Tabella24[[#This Row],[IMPORTO VERSATO]]/SUMIF(DATI!$B:$B,Tabella24[[#This Row],[Cartella2]],DATI!$M:$M)*SUMIF(DATI!$B:$B,Tabella24[[#This Row],[Cartella2]],DATI!$L:$L),"")</f>
        <v/>
      </c>
      <c r="N799" s="6" t="str">
        <f>+IF(COUNTIF($C$17:C799,Tabella24[[#This Row],[Cartella2]])=1,"X","")</f>
        <v/>
      </c>
      <c r="O799" s="14" t="str">
        <f>+IFERROR(+Tabella24[[#This Row],[IMPORTO VERSATO]]/SUMIF(DATI!$B:$B,Tabella24[[#This Row],[Cartella2]],DATI!$M:$M)*SUMIF(DATI!$B:$B,Tabella24[[#This Row],[Cartella2]],DATI!$K:$K),"")</f>
        <v/>
      </c>
    </row>
    <row r="800" spans="2:15" x14ac:dyDescent="0.45">
      <c r="B800" s="27"/>
      <c r="C800" s="140" t="e">
        <f>+IF(Tabella24[[#This Row],[INS CARTELLA]]="",C799,+VLOOKUP(Tabella24[[#This Row],[INS CARTELLA]],Tabella1[[NUMERO CARTELLA]:[IMPOSTE]],1,0))</f>
        <v>#N/A</v>
      </c>
      <c r="D800" s="1"/>
      <c r="E800" s="15"/>
      <c r="F800" s="16"/>
      <c r="G800" s="14" t="str">
        <f>+IFERROR(+Tabella24[[#This Row],[IMPORTO VERSATO]]/SUMIF(DATI!B:B,Tabella24[[#This Row],[Cartella2]],DATI!M:M)*SUMIF(DATI!B:B,Tabella24[[#This Row],[Cartella2]],DATI!E:E),"")</f>
        <v/>
      </c>
      <c r="H800" s="14" t="str">
        <f>+IFERROR(+Tabella24[[#This Row],[IMPORTO VERSATO]]/SUMIF(DATI!$B:$B,Tabella24[[#This Row],[Cartella2]],DATI!$M:$M)*SUMIF(DATI!$B:$B,Tabella24[[#This Row],[Cartella2]],DATI!$F:$F),"")</f>
        <v/>
      </c>
      <c r="I800" s="19" t="str">
        <f>+IFERROR(+Tabella24[[#This Row],[IMPORTO VERSATO]]/SUMIF(DATI!$B:$B,Tabella24[[#This Row],[Cartella2]],DATI!$M:$M)*SUMIF(DATI!$B:$B,Tabella24[[#This Row],[Cartella2]],DATI!$G:$G),"")</f>
        <v/>
      </c>
      <c r="J800" s="19" t="str">
        <f>+IFERROR(+Tabella24[[#This Row],[IMPORTO VERSATO]]/SUMIF(DATI!$B:$B,Tabella24[[#This Row],[Cartella2]],DATI!$M:$M)*SUMIF(DATI!$B:$B,Tabella24[[#This Row],[Cartella2]],DATI!$H:$H),"")</f>
        <v/>
      </c>
      <c r="K800" s="19" t="str">
        <f>+IFERROR(+Tabella24[[#This Row],[IMPORTO VERSATO]]/SUMIF(DATI!$B:$B,Tabella24[[#This Row],[Cartella2]],DATI!$M:$M)*SUMIF(DATI!$B:$B,Tabella24[[#This Row],[Cartella2]],DATI!$I:$I),"")</f>
        <v/>
      </c>
      <c r="L800" s="19" t="str">
        <f>+IFERROR(+Tabella24[[#This Row],[IMPORTO VERSATO]]/SUMIF(DATI!$B:$B,Tabella24[[#This Row],[Cartella2]],DATI!$M:$M)*SUMIF(DATI!$B:$B,Tabella24[[#This Row],[Cartella2]],DATI!$J:$J),"")</f>
        <v/>
      </c>
      <c r="M800" s="14" t="str">
        <f>+IFERROR(+Tabella24[[#This Row],[IMPORTO VERSATO]]/SUMIF(DATI!$B:$B,Tabella24[[#This Row],[Cartella2]],DATI!$M:$M)*SUMIF(DATI!$B:$B,Tabella24[[#This Row],[Cartella2]],DATI!$L:$L),"")</f>
        <v/>
      </c>
      <c r="N800" s="6" t="str">
        <f>+IF(COUNTIF($C$17:C800,Tabella24[[#This Row],[Cartella2]])=1,"X","")</f>
        <v/>
      </c>
      <c r="O800" s="14" t="str">
        <f>+IFERROR(+Tabella24[[#This Row],[IMPORTO VERSATO]]/SUMIF(DATI!$B:$B,Tabella24[[#This Row],[Cartella2]],DATI!$M:$M)*SUMIF(DATI!$B:$B,Tabella24[[#This Row],[Cartella2]],DATI!$K:$K),"")</f>
        <v/>
      </c>
    </row>
    <row r="801" spans="2:15" x14ac:dyDescent="0.45">
      <c r="B801" s="27"/>
      <c r="C801" s="140" t="e">
        <f>+IF(Tabella24[[#This Row],[INS CARTELLA]]="",C800,+VLOOKUP(Tabella24[[#This Row],[INS CARTELLA]],Tabella1[[NUMERO CARTELLA]:[IMPOSTE]],1,0))</f>
        <v>#N/A</v>
      </c>
      <c r="D801" s="1"/>
      <c r="E801" s="15"/>
      <c r="F801" s="16"/>
      <c r="G801" s="14" t="str">
        <f>+IFERROR(+Tabella24[[#This Row],[IMPORTO VERSATO]]/SUMIF(DATI!B:B,Tabella24[[#This Row],[Cartella2]],DATI!M:M)*SUMIF(DATI!B:B,Tabella24[[#This Row],[Cartella2]],DATI!E:E),"")</f>
        <v/>
      </c>
      <c r="H801" s="14" t="str">
        <f>+IFERROR(+Tabella24[[#This Row],[IMPORTO VERSATO]]/SUMIF(DATI!$B:$B,Tabella24[[#This Row],[Cartella2]],DATI!$M:$M)*SUMIF(DATI!$B:$B,Tabella24[[#This Row],[Cartella2]],DATI!$F:$F),"")</f>
        <v/>
      </c>
      <c r="I801" s="19" t="str">
        <f>+IFERROR(+Tabella24[[#This Row],[IMPORTO VERSATO]]/SUMIF(DATI!$B:$B,Tabella24[[#This Row],[Cartella2]],DATI!$M:$M)*SUMIF(DATI!$B:$B,Tabella24[[#This Row],[Cartella2]],DATI!$G:$G),"")</f>
        <v/>
      </c>
      <c r="J801" s="19" t="str">
        <f>+IFERROR(+Tabella24[[#This Row],[IMPORTO VERSATO]]/SUMIF(DATI!$B:$B,Tabella24[[#This Row],[Cartella2]],DATI!$M:$M)*SUMIF(DATI!$B:$B,Tabella24[[#This Row],[Cartella2]],DATI!$H:$H),"")</f>
        <v/>
      </c>
      <c r="K801" s="19" t="str">
        <f>+IFERROR(+Tabella24[[#This Row],[IMPORTO VERSATO]]/SUMIF(DATI!$B:$B,Tabella24[[#This Row],[Cartella2]],DATI!$M:$M)*SUMIF(DATI!$B:$B,Tabella24[[#This Row],[Cartella2]],DATI!$I:$I),"")</f>
        <v/>
      </c>
      <c r="L801" s="19" t="str">
        <f>+IFERROR(+Tabella24[[#This Row],[IMPORTO VERSATO]]/SUMIF(DATI!$B:$B,Tabella24[[#This Row],[Cartella2]],DATI!$M:$M)*SUMIF(DATI!$B:$B,Tabella24[[#This Row],[Cartella2]],DATI!$J:$J),"")</f>
        <v/>
      </c>
      <c r="M801" s="14" t="str">
        <f>+IFERROR(+Tabella24[[#This Row],[IMPORTO VERSATO]]/SUMIF(DATI!$B:$B,Tabella24[[#This Row],[Cartella2]],DATI!$M:$M)*SUMIF(DATI!$B:$B,Tabella24[[#This Row],[Cartella2]],DATI!$L:$L),"")</f>
        <v/>
      </c>
      <c r="N801" s="6" t="str">
        <f>+IF(COUNTIF($C$17:C801,Tabella24[[#This Row],[Cartella2]])=1,"X","")</f>
        <v/>
      </c>
      <c r="O801" s="14" t="str">
        <f>+IFERROR(+Tabella24[[#This Row],[IMPORTO VERSATO]]/SUMIF(DATI!$B:$B,Tabella24[[#This Row],[Cartella2]],DATI!$M:$M)*SUMIF(DATI!$B:$B,Tabella24[[#This Row],[Cartella2]],DATI!$K:$K),"")</f>
        <v/>
      </c>
    </row>
    <row r="802" spans="2:15" x14ac:dyDescent="0.45">
      <c r="B802" s="27"/>
      <c r="C802" s="140" t="e">
        <f>+IF(Tabella24[[#This Row],[INS CARTELLA]]="",C801,+VLOOKUP(Tabella24[[#This Row],[INS CARTELLA]],Tabella1[[NUMERO CARTELLA]:[IMPOSTE]],1,0))</f>
        <v>#N/A</v>
      </c>
      <c r="D802" s="1"/>
      <c r="E802" s="15"/>
      <c r="F802" s="16"/>
      <c r="G802" s="14" t="str">
        <f>+IFERROR(+Tabella24[[#This Row],[IMPORTO VERSATO]]/SUMIF(DATI!B:B,Tabella24[[#This Row],[Cartella2]],DATI!M:M)*SUMIF(DATI!B:B,Tabella24[[#This Row],[Cartella2]],DATI!E:E),"")</f>
        <v/>
      </c>
      <c r="H802" s="14" t="str">
        <f>+IFERROR(+Tabella24[[#This Row],[IMPORTO VERSATO]]/SUMIF(DATI!$B:$B,Tabella24[[#This Row],[Cartella2]],DATI!$M:$M)*SUMIF(DATI!$B:$B,Tabella24[[#This Row],[Cartella2]],DATI!$F:$F),"")</f>
        <v/>
      </c>
      <c r="I802" s="19" t="str">
        <f>+IFERROR(+Tabella24[[#This Row],[IMPORTO VERSATO]]/SUMIF(DATI!$B:$B,Tabella24[[#This Row],[Cartella2]],DATI!$M:$M)*SUMIF(DATI!$B:$B,Tabella24[[#This Row],[Cartella2]],DATI!$G:$G),"")</f>
        <v/>
      </c>
      <c r="J802" s="19" t="str">
        <f>+IFERROR(+Tabella24[[#This Row],[IMPORTO VERSATO]]/SUMIF(DATI!$B:$B,Tabella24[[#This Row],[Cartella2]],DATI!$M:$M)*SUMIF(DATI!$B:$B,Tabella24[[#This Row],[Cartella2]],DATI!$H:$H),"")</f>
        <v/>
      </c>
      <c r="K802" s="19" t="str">
        <f>+IFERROR(+Tabella24[[#This Row],[IMPORTO VERSATO]]/SUMIF(DATI!$B:$B,Tabella24[[#This Row],[Cartella2]],DATI!$M:$M)*SUMIF(DATI!$B:$B,Tabella24[[#This Row],[Cartella2]],DATI!$I:$I),"")</f>
        <v/>
      </c>
      <c r="L802" s="19" t="str">
        <f>+IFERROR(+Tabella24[[#This Row],[IMPORTO VERSATO]]/SUMIF(DATI!$B:$B,Tabella24[[#This Row],[Cartella2]],DATI!$M:$M)*SUMIF(DATI!$B:$B,Tabella24[[#This Row],[Cartella2]],DATI!$J:$J),"")</f>
        <v/>
      </c>
      <c r="M802" s="14" t="str">
        <f>+IFERROR(+Tabella24[[#This Row],[IMPORTO VERSATO]]/SUMIF(DATI!$B:$B,Tabella24[[#This Row],[Cartella2]],DATI!$M:$M)*SUMIF(DATI!$B:$B,Tabella24[[#This Row],[Cartella2]],DATI!$L:$L),"")</f>
        <v/>
      </c>
      <c r="N802" s="6" t="str">
        <f>+IF(COUNTIF($C$17:C802,Tabella24[[#This Row],[Cartella2]])=1,"X","")</f>
        <v/>
      </c>
      <c r="O802" s="14" t="str">
        <f>+IFERROR(+Tabella24[[#This Row],[IMPORTO VERSATO]]/SUMIF(DATI!$B:$B,Tabella24[[#This Row],[Cartella2]],DATI!$M:$M)*SUMIF(DATI!$B:$B,Tabella24[[#This Row],[Cartella2]],DATI!$K:$K),"")</f>
        <v/>
      </c>
    </row>
    <row r="803" spans="2:15" x14ac:dyDescent="0.45">
      <c r="B803" s="27"/>
      <c r="C803" s="140" t="e">
        <f>+IF(Tabella24[[#This Row],[INS CARTELLA]]="",C802,+VLOOKUP(Tabella24[[#This Row],[INS CARTELLA]],Tabella1[[NUMERO CARTELLA]:[IMPOSTE]],1,0))</f>
        <v>#N/A</v>
      </c>
      <c r="D803" s="1"/>
      <c r="E803" s="15"/>
      <c r="F803" s="16"/>
      <c r="G803" s="14" t="str">
        <f>+IFERROR(+Tabella24[[#This Row],[IMPORTO VERSATO]]/SUMIF(DATI!B:B,Tabella24[[#This Row],[Cartella2]],DATI!M:M)*SUMIF(DATI!B:B,Tabella24[[#This Row],[Cartella2]],DATI!E:E),"")</f>
        <v/>
      </c>
      <c r="H803" s="14" t="str">
        <f>+IFERROR(+Tabella24[[#This Row],[IMPORTO VERSATO]]/SUMIF(DATI!$B:$B,Tabella24[[#This Row],[Cartella2]],DATI!$M:$M)*SUMIF(DATI!$B:$B,Tabella24[[#This Row],[Cartella2]],DATI!$F:$F),"")</f>
        <v/>
      </c>
      <c r="I803" s="19" t="str">
        <f>+IFERROR(+Tabella24[[#This Row],[IMPORTO VERSATO]]/SUMIF(DATI!$B:$B,Tabella24[[#This Row],[Cartella2]],DATI!$M:$M)*SUMIF(DATI!$B:$B,Tabella24[[#This Row],[Cartella2]],DATI!$G:$G),"")</f>
        <v/>
      </c>
      <c r="J803" s="19" t="str">
        <f>+IFERROR(+Tabella24[[#This Row],[IMPORTO VERSATO]]/SUMIF(DATI!$B:$B,Tabella24[[#This Row],[Cartella2]],DATI!$M:$M)*SUMIF(DATI!$B:$B,Tabella24[[#This Row],[Cartella2]],DATI!$H:$H),"")</f>
        <v/>
      </c>
      <c r="K803" s="19" t="str">
        <f>+IFERROR(+Tabella24[[#This Row],[IMPORTO VERSATO]]/SUMIF(DATI!$B:$B,Tabella24[[#This Row],[Cartella2]],DATI!$M:$M)*SUMIF(DATI!$B:$B,Tabella24[[#This Row],[Cartella2]],DATI!$I:$I),"")</f>
        <v/>
      </c>
      <c r="L803" s="19" t="str">
        <f>+IFERROR(+Tabella24[[#This Row],[IMPORTO VERSATO]]/SUMIF(DATI!$B:$B,Tabella24[[#This Row],[Cartella2]],DATI!$M:$M)*SUMIF(DATI!$B:$B,Tabella24[[#This Row],[Cartella2]],DATI!$J:$J),"")</f>
        <v/>
      </c>
      <c r="M803" s="14" t="str">
        <f>+IFERROR(+Tabella24[[#This Row],[IMPORTO VERSATO]]/SUMIF(DATI!$B:$B,Tabella24[[#This Row],[Cartella2]],DATI!$M:$M)*SUMIF(DATI!$B:$B,Tabella24[[#This Row],[Cartella2]],DATI!$L:$L),"")</f>
        <v/>
      </c>
      <c r="N803" s="6" t="str">
        <f>+IF(COUNTIF($C$17:C803,Tabella24[[#This Row],[Cartella2]])=1,"X","")</f>
        <v/>
      </c>
      <c r="O803" s="14" t="str">
        <f>+IFERROR(+Tabella24[[#This Row],[IMPORTO VERSATO]]/SUMIF(DATI!$B:$B,Tabella24[[#This Row],[Cartella2]],DATI!$M:$M)*SUMIF(DATI!$B:$B,Tabella24[[#This Row],[Cartella2]],DATI!$K:$K),"")</f>
        <v/>
      </c>
    </row>
    <row r="804" spans="2:15" x14ac:dyDescent="0.45">
      <c r="B804" s="27"/>
      <c r="C804" s="140" t="e">
        <f>+IF(Tabella24[[#This Row],[INS CARTELLA]]="",C803,+VLOOKUP(Tabella24[[#This Row],[INS CARTELLA]],Tabella1[[NUMERO CARTELLA]:[IMPOSTE]],1,0))</f>
        <v>#N/A</v>
      </c>
      <c r="D804" s="1"/>
      <c r="E804" s="15"/>
      <c r="F804" s="16"/>
      <c r="G804" s="14" t="str">
        <f>+IFERROR(+Tabella24[[#This Row],[IMPORTO VERSATO]]/SUMIF(DATI!B:B,Tabella24[[#This Row],[Cartella2]],DATI!M:M)*SUMIF(DATI!B:B,Tabella24[[#This Row],[Cartella2]],DATI!E:E),"")</f>
        <v/>
      </c>
      <c r="H804" s="14" t="str">
        <f>+IFERROR(+Tabella24[[#This Row],[IMPORTO VERSATO]]/SUMIF(DATI!$B:$B,Tabella24[[#This Row],[Cartella2]],DATI!$M:$M)*SUMIF(DATI!$B:$B,Tabella24[[#This Row],[Cartella2]],DATI!$F:$F),"")</f>
        <v/>
      </c>
      <c r="I804" s="19" t="str">
        <f>+IFERROR(+Tabella24[[#This Row],[IMPORTO VERSATO]]/SUMIF(DATI!$B:$B,Tabella24[[#This Row],[Cartella2]],DATI!$M:$M)*SUMIF(DATI!$B:$B,Tabella24[[#This Row],[Cartella2]],DATI!$G:$G),"")</f>
        <v/>
      </c>
      <c r="J804" s="19" t="str">
        <f>+IFERROR(+Tabella24[[#This Row],[IMPORTO VERSATO]]/SUMIF(DATI!$B:$B,Tabella24[[#This Row],[Cartella2]],DATI!$M:$M)*SUMIF(DATI!$B:$B,Tabella24[[#This Row],[Cartella2]],DATI!$H:$H),"")</f>
        <v/>
      </c>
      <c r="K804" s="19" t="str">
        <f>+IFERROR(+Tabella24[[#This Row],[IMPORTO VERSATO]]/SUMIF(DATI!$B:$B,Tabella24[[#This Row],[Cartella2]],DATI!$M:$M)*SUMIF(DATI!$B:$B,Tabella24[[#This Row],[Cartella2]],DATI!$I:$I),"")</f>
        <v/>
      </c>
      <c r="L804" s="19" t="str">
        <f>+IFERROR(+Tabella24[[#This Row],[IMPORTO VERSATO]]/SUMIF(DATI!$B:$B,Tabella24[[#This Row],[Cartella2]],DATI!$M:$M)*SUMIF(DATI!$B:$B,Tabella24[[#This Row],[Cartella2]],DATI!$J:$J),"")</f>
        <v/>
      </c>
      <c r="M804" s="14" t="str">
        <f>+IFERROR(+Tabella24[[#This Row],[IMPORTO VERSATO]]/SUMIF(DATI!$B:$B,Tabella24[[#This Row],[Cartella2]],DATI!$M:$M)*SUMIF(DATI!$B:$B,Tabella24[[#This Row],[Cartella2]],DATI!$L:$L),"")</f>
        <v/>
      </c>
      <c r="N804" s="6" t="str">
        <f>+IF(COUNTIF($C$17:C804,Tabella24[[#This Row],[Cartella2]])=1,"X","")</f>
        <v/>
      </c>
      <c r="O804" s="14" t="str">
        <f>+IFERROR(+Tabella24[[#This Row],[IMPORTO VERSATO]]/SUMIF(DATI!$B:$B,Tabella24[[#This Row],[Cartella2]],DATI!$M:$M)*SUMIF(DATI!$B:$B,Tabella24[[#This Row],[Cartella2]],DATI!$K:$K),"")</f>
        <v/>
      </c>
    </row>
    <row r="805" spans="2:15" x14ac:dyDescent="0.45">
      <c r="B805" s="27"/>
      <c r="C805" s="140" t="e">
        <f>+IF(Tabella24[[#This Row],[INS CARTELLA]]="",C804,+VLOOKUP(Tabella24[[#This Row],[INS CARTELLA]],Tabella1[[NUMERO CARTELLA]:[IMPOSTE]],1,0))</f>
        <v>#N/A</v>
      </c>
      <c r="D805" s="1"/>
      <c r="E805" s="15"/>
      <c r="F805" s="16"/>
      <c r="G805" s="14" t="str">
        <f>+IFERROR(+Tabella24[[#This Row],[IMPORTO VERSATO]]/SUMIF(DATI!B:B,Tabella24[[#This Row],[Cartella2]],DATI!M:M)*SUMIF(DATI!B:B,Tabella24[[#This Row],[Cartella2]],DATI!E:E),"")</f>
        <v/>
      </c>
      <c r="H805" s="14" t="str">
        <f>+IFERROR(+Tabella24[[#This Row],[IMPORTO VERSATO]]/SUMIF(DATI!$B:$B,Tabella24[[#This Row],[Cartella2]],DATI!$M:$M)*SUMIF(DATI!$B:$B,Tabella24[[#This Row],[Cartella2]],DATI!$F:$F),"")</f>
        <v/>
      </c>
      <c r="I805" s="19" t="str">
        <f>+IFERROR(+Tabella24[[#This Row],[IMPORTO VERSATO]]/SUMIF(DATI!$B:$B,Tabella24[[#This Row],[Cartella2]],DATI!$M:$M)*SUMIF(DATI!$B:$B,Tabella24[[#This Row],[Cartella2]],DATI!$G:$G),"")</f>
        <v/>
      </c>
      <c r="J805" s="19" t="str">
        <f>+IFERROR(+Tabella24[[#This Row],[IMPORTO VERSATO]]/SUMIF(DATI!$B:$B,Tabella24[[#This Row],[Cartella2]],DATI!$M:$M)*SUMIF(DATI!$B:$B,Tabella24[[#This Row],[Cartella2]],DATI!$H:$H),"")</f>
        <v/>
      </c>
      <c r="K805" s="19" t="str">
        <f>+IFERROR(+Tabella24[[#This Row],[IMPORTO VERSATO]]/SUMIF(DATI!$B:$B,Tabella24[[#This Row],[Cartella2]],DATI!$M:$M)*SUMIF(DATI!$B:$B,Tabella24[[#This Row],[Cartella2]],DATI!$I:$I),"")</f>
        <v/>
      </c>
      <c r="L805" s="19" t="str">
        <f>+IFERROR(+Tabella24[[#This Row],[IMPORTO VERSATO]]/SUMIF(DATI!$B:$B,Tabella24[[#This Row],[Cartella2]],DATI!$M:$M)*SUMIF(DATI!$B:$B,Tabella24[[#This Row],[Cartella2]],DATI!$J:$J),"")</f>
        <v/>
      </c>
      <c r="M805" s="14" t="str">
        <f>+IFERROR(+Tabella24[[#This Row],[IMPORTO VERSATO]]/SUMIF(DATI!$B:$B,Tabella24[[#This Row],[Cartella2]],DATI!$M:$M)*SUMIF(DATI!$B:$B,Tabella24[[#This Row],[Cartella2]],DATI!$L:$L),"")</f>
        <v/>
      </c>
      <c r="N805" s="6" t="str">
        <f>+IF(COUNTIF($C$17:C805,Tabella24[[#This Row],[Cartella2]])=1,"X","")</f>
        <v/>
      </c>
      <c r="O805" s="14" t="str">
        <f>+IFERROR(+Tabella24[[#This Row],[IMPORTO VERSATO]]/SUMIF(DATI!$B:$B,Tabella24[[#This Row],[Cartella2]],DATI!$M:$M)*SUMIF(DATI!$B:$B,Tabella24[[#This Row],[Cartella2]],DATI!$K:$K),"")</f>
        <v/>
      </c>
    </row>
    <row r="806" spans="2:15" x14ac:dyDescent="0.45">
      <c r="B806" s="27"/>
      <c r="C806" s="140" t="e">
        <f>+IF(Tabella24[[#This Row],[INS CARTELLA]]="",C805,+VLOOKUP(Tabella24[[#This Row],[INS CARTELLA]],Tabella1[[NUMERO CARTELLA]:[IMPOSTE]],1,0))</f>
        <v>#N/A</v>
      </c>
      <c r="D806" s="1"/>
      <c r="E806" s="15"/>
      <c r="F806" s="16"/>
      <c r="G806" s="14" t="str">
        <f>+IFERROR(+Tabella24[[#This Row],[IMPORTO VERSATO]]/SUMIF(DATI!B:B,Tabella24[[#This Row],[Cartella2]],DATI!M:M)*SUMIF(DATI!B:B,Tabella24[[#This Row],[Cartella2]],DATI!E:E),"")</f>
        <v/>
      </c>
      <c r="H806" s="14" t="str">
        <f>+IFERROR(+Tabella24[[#This Row],[IMPORTO VERSATO]]/SUMIF(DATI!$B:$B,Tabella24[[#This Row],[Cartella2]],DATI!$M:$M)*SUMIF(DATI!$B:$B,Tabella24[[#This Row],[Cartella2]],DATI!$F:$F),"")</f>
        <v/>
      </c>
      <c r="I806" s="19" t="str">
        <f>+IFERROR(+Tabella24[[#This Row],[IMPORTO VERSATO]]/SUMIF(DATI!$B:$B,Tabella24[[#This Row],[Cartella2]],DATI!$M:$M)*SUMIF(DATI!$B:$B,Tabella24[[#This Row],[Cartella2]],DATI!$G:$G),"")</f>
        <v/>
      </c>
      <c r="J806" s="19" t="str">
        <f>+IFERROR(+Tabella24[[#This Row],[IMPORTO VERSATO]]/SUMIF(DATI!$B:$B,Tabella24[[#This Row],[Cartella2]],DATI!$M:$M)*SUMIF(DATI!$B:$B,Tabella24[[#This Row],[Cartella2]],DATI!$H:$H),"")</f>
        <v/>
      </c>
      <c r="K806" s="19" t="str">
        <f>+IFERROR(+Tabella24[[#This Row],[IMPORTO VERSATO]]/SUMIF(DATI!$B:$B,Tabella24[[#This Row],[Cartella2]],DATI!$M:$M)*SUMIF(DATI!$B:$B,Tabella24[[#This Row],[Cartella2]],DATI!$I:$I),"")</f>
        <v/>
      </c>
      <c r="L806" s="19" t="str">
        <f>+IFERROR(+Tabella24[[#This Row],[IMPORTO VERSATO]]/SUMIF(DATI!$B:$B,Tabella24[[#This Row],[Cartella2]],DATI!$M:$M)*SUMIF(DATI!$B:$B,Tabella24[[#This Row],[Cartella2]],DATI!$J:$J),"")</f>
        <v/>
      </c>
      <c r="M806" s="14" t="str">
        <f>+IFERROR(+Tabella24[[#This Row],[IMPORTO VERSATO]]/SUMIF(DATI!$B:$B,Tabella24[[#This Row],[Cartella2]],DATI!$M:$M)*SUMIF(DATI!$B:$B,Tabella24[[#This Row],[Cartella2]],DATI!$L:$L),"")</f>
        <v/>
      </c>
      <c r="N806" s="6" t="str">
        <f>+IF(COUNTIF($C$17:C806,Tabella24[[#This Row],[Cartella2]])=1,"X","")</f>
        <v/>
      </c>
      <c r="O806" s="14" t="str">
        <f>+IFERROR(+Tabella24[[#This Row],[IMPORTO VERSATO]]/SUMIF(DATI!$B:$B,Tabella24[[#This Row],[Cartella2]],DATI!$M:$M)*SUMIF(DATI!$B:$B,Tabella24[[#This Row],[Cartella2]],DATI!$K:$K),"")</f>
        <v/>
      </c>
    </row>
    <row r="807" spans="2:15" x14ac:dyDescent="0.45">
      <c r="B807" s="27"/>
      <c r="C807" s="140" t="e">
        <f>+IF(Tabella24[[#This Row],[INS CARTELLA]]="",C806,+VLOOKUP(Tabella24[[#This Row],[INS CARTELLA]],Tabella1[[NUMERO CARTELLA]:[IMPOSTE]],1,0))</f>
        <v>#N/A</v>
      </c>
      <c r="D807" s="1"/>
      <c r="E807" s="15"/>
      <c r="F807" s="16"/>
      <c r="G807" s="14" t="str">
        <f>+IFERROR(+Tabella24[[#This Row],[IMPORTO VERSATO]]/SUMIF(DATI!B:B,Tabella24[[#This Row],[Cartella2]],DATI!M:M)*SUMIF(DATI!B:B,Tabella24[[#This Row],[Cartella2]],DATI!E:E),"")</f>
        <v/>
      </c>
      <c r="H807" s="14" t="str">
        <f>+IFERROR(+Tabella24[[#This Row],[IMPORTO VERSATO]]/SUMIF(DATI!$B:$B,Tabella24[[#This Row],[Cartella2]],DATI!$M:$M)*SUMIF(DATI!$B:$B,Tabella24[[#This Row],[Cartella2]],DATI!$F:$F),"")</f>
        <v/>
      </c>
      <c r="I807" s="19" t="str">
        <f>+IFERROR(+Tabella24[[#This Row],[IMPORTO VERSATO]]/SUMIF(DATI!$B:$B,Tabella24[[#This Row],[Cartella2]],DATI!$M:$M)*SUMIF(DATI!$B:$B,Tabella24[[#This Row],[Cartella2]],DATI!$G:$G),"")</f>
        <v/>
      </c>
      <c r="J807" s="19" t="str">
        <f>+IFERROR(+Tabella24[[#This Row],[IMPORTO VERSATO]]/SUMIF(DATI!$B:$B,Tabella24[[#This Row],[Cartella2]],DATI!$M:$M)*SUMIF(DATI!$B:$B,Tabella24[[#This Row],[Cartella2]],DATI!$H:$H),"")</f>
        <v/>
      </c>
      <c r="K807" s="19" t="str">
        <f>+IFERROR(+Tabella24[[#This Row],[IMPORTO VERSATO]]/SUMIF(DATI!$B:$B,Tabella24[[#This Row],[Cartella2]],DATI!$M:$M)*SUMIF(DATI!$B:$B,Tabella24[[#This Row],[Cartella2]],DATI!$I:$I),"")</f>
        <v/>
      </c>
      <c r="L807" s="19" t="str">
        <f>+IFERROR(+Tabella24[[#This Row],[IMPORTO VERSATO]]/SUMIF(DATI!$B:$B,Tabella24[[#This Row],[Cartella2]],DATI!$M:$M)*SUMIF(DATI!$B:$B,Tabella24[[#This Row],[Cartella2]],DATI!$J:$J),"")</f>
        <v/>
      </c>
      <c r="M807" s="14" t="str">
        <f>+IFERROR(+Tabella24[[#This Row],[IMPORTO VERSATO]]/SUMIF(DATI!$B:$B,Tabella24[[#This Row],[Cartella2]],DATI!$M:$M)*SUMIF(DATI!$B:$B,Tabella24[[#This Row],[Cartella2]],DATI!$L:$L),"")</f>
        <v/>
      </c>
      <c r="N807" s="6" t="str">
        <f>+IF(COUNTIF($C$17:C807,Tabella24[[#This Row],[Cartella2]])=1,"X","")</f>
        <v/>
      </c>
      <c r="O807" s="14" t="str">
        <f>+IFERROR(+Tabella24[[#This Row],[IMPORTO VERSATO]]/SUMIF(DATI!$B:$B,Tabella24[[#This Row],[Cartella2]],DATI!$M:$M)*SUMIF(DATI!$B:$B,Tabella24[[#This Row],[Cartella2]],DATI!$K:$K),"")</f>
        <v/>
      </c>
    </row>
    <row r="808" spans="2:15" x14ac:dyDescent="0.45">
      <c r="B808" s="27"/>
      <c r="C808" s="140" t="e">
        <f>+IF(Tabella24[[#This Row],[INS CARTELLA]]="",C807,+VLOOKUP(Tabella24[[#This Row],[INS CARTELLA]],Tabella1[[NUMERO CARTELLA]:[IMPOSTE]],1,0))</f>
        <v>#N/A</v>
      </c>
      <c r="D808" s="1"/>
      <c r="E808" s="15"/>
      <c r="F808" s="16"/>
      <c r="G808" s="14" t="str">
        <f>+IFERROR(+Tabella24[[#This Row],[IMPORTO VERSATO]]/SUMIF(DATI!B:B,Tabella24[[#This Row],[Cartella2]],DATI!M:M)*SUMIF(DATI!B:B,Tabella24[[#This Row],[Cartella2]],DATI!E:E),"")</f>
        <v/>
      </c>
      <c r="H808" s="14" t="str">
        <f>+IFERROR(+Tabella24[[#This Row],[IMPORTO VERSATO]]/SUMIF(DATI!$B:$B,Tabella24[[#This Row],[Cartella2]],DATI!$M:$M)*SUMIF(DATI!$B:$B,Tabella24[[#This Row],[Cartella2]],DATI!$F:$F),"")</f>
        <v/>
      </c>
      <c r="I808" s="19" t="str">
        <f>+IFERROR(+Tabella24[[#This Row],[IMPORTO VERSATO]]/SUMIF(DATI!$B:$B,Tabella24[[#This Row],[Cartella2]],DATI!$M:$M)*SUMIF(DATI!$B:$B,Tabella24[[#This Row],[Cartella2]],DATI!$G:$G),"")</f>
        <v/>
      </c>
      <c r="J808" s="19" t="str">
        <f>+IFERROR(+Tabella24[[#This Row],[IMPORTO VERSATO]]/SUMIF(DATI!$B:$B,Tabella24[[#This Row],[Cartella2]],DATI!$M:$M)*SUMIF(DATI!$B:$B,Tabella24[[#This Row],[Cartella2]],DATI!$H:$H),"")</f>
        <v/>
      </c>
      <c r="K808" s="19" t="str">
        <f>+IFERROR(+Tabella24[[#This Row],[IMPORTO VERSATO]]/SUMIF(DATI!$B:$B,Tabella24[[#This Row],[Cartella2]],DATI!$M:$M)*SUMIF(DATI!$B:$B,Tabella24[[#This Row],[Cartella2]],DATI!$I:$I),"")</f>
        <v/>
      </c>
      <c r="L808" s="19" t="str">
        <f>+IFERROR(+Tabella24[[#This Row],[IMPORTO VERSATO]]/SUMIF(DATI!$B:$B,Tabella24[[#This Row],[Cartella2]],DATI!$M:$M)*SUMIF(DATI!$B:$B,Tabella24[[#This Row],[Cartella2]],DATI!$J:$J),"")</f>
        <v/>
      </c>
      <c r="M808" s="14" t="str">
        <f>+IFERROR(+Tabella24[[#This Row],[IMPORTO VERSATO]]/SUMIF(DATI!$B:$B,Tabella24[[#This Row],[Cartella2]],DATI!$M:$M)*SUMIF(DATI!$B:$B,Tabella24[[#This Row],[Cartella2]],DATI!$L:$L),"")</f>
        <v/>
      </c>
      <c r="N808" s="6" t="str">
        <f>+IF(COUNTIF($C$17:C808,Tabella24[[#This Row],[Cartella2]])=1,"X","")</f>
        <v/>
      </c>
      <c r="O808" s="14" t="str">
        <f>+IFERROR(+Tabella24[[#This Row],[IMPORTO VERSATO]]/SUMIF(DATI!$B:$B,Tabella24[[#This Row],[Cartella2]],DATI!$M:$M)*SUMIF(DATI!$B:$B,Tabella24[[#This Row],[Cartella2]],DATI!$K:$K),"")</f>
        <v/>
      </c>
    </row>
    <row r="809" spans="2:15" x14ac:dyDescent="0.45">
      <c r="B809" s="27"/>
      <c r="C809" s="140" t="e">
        <f>+IF(Tabella24[[#This Row],[INS CARTELLA]]="",C808,+VLOOKUP(Tabella24[[#This Row],[INS CARTELLA]],Tabella1[[NUMERO CARTELLA]:[IMPOSTE]],1,0))</f>
        <v>#N/A</v>
      </c>
      <c r="D809" s="1"/>
      <c r="E809" s="15"/>
      <c r="F809" s="16"/>
      <c r="G809" s="14" t="str">
        <f>+IFERROR(+Tabella24[[#This Row],[IMPORTO VERSATO]]/SUMIF(DATI!B:B,Tabella24[[#This Row],[Cartella2]],DATI!M:M)*SUMIF(DATI!B:B,Tabella24[[#This Row],[Cartella2]],DATI!E:E),"")</f>
        <v/>
      </c>
      <c r="H809" s="14" t="str">
        <f>+IFERROR(+Tabella24[[#This Row],[IMPORTO VERSATO]]/SUMIF(DATI!$B:$B,Tabella24[[#This Row],[Cartella2]],DATI!$M:$M)*SUMIF(DATI!$B:$B,Tabella24[[#This Row],[Cartella2]],DATI!$F:$F),"")</f>
        <v/>
      </c>
      <c r="I809" s="19" t="str">
        <f>+IFERROR(+Tabella24[[#This Row],[IMPORTO VERSATO]]/SUMIF(DATI!$B:$B,Tabella24[[#This Row],[Cartella2]],DATI!$M:$M)*SUMIF(DATI!$B:$B,Tabella24[[#This Row],[Cartella2]],DATI!$G:$G),"")</f>
        <v/>
      </c>
      <c r="J809" s="19" t="str">
        <f>+IFERROR(+Tabella24[[#This Row],[IMPORTO VERSATO]]/SUMIF(DATI!$B:$B,Tabella24[[#This Row],[Cartella2]],DATI!$M:$M)*SUMIF(DATI!$B:$B,Tabella24[[#This Row],[Cartella2]],DATI!$H:$H),"")</f>
        <v/>
      </c>
      <c r="K809" s="19" t="str">
        <f>+IFERROR(+Tabella24[[#This Row],[IMPORTO VERSATO]]/SUMIF(DATI!$B:$B,Tabella24[[#This Row],[Cartella2]],DATI!$M:$M)*SUMIF(DATI!$B:$B,Tabella24[[#This Row],[Cartella2]],DATI!$I:$I),"")</f>
        <v/>
      </c>
      <c r="L809" s="19" t="str">
        <f>+IFERROR(+Tabella24[[#This Row],[IMPORTO VERSATO]]/SUMIF(DATI!$B:$B,Tabella24[[#This Row],[Cartella2]],DATI!$M:$M)*SUMIF(DATI!$B:$B,Tabella24[[#This Row],[Cartella2]],DATI!$J:$J),"")</f>
        <v/>
      </c>
      <c r="M809" s="14" t="str">
        <f>+IFERROR(+Tabella24[[#This Row],[IMPORTO VERSATO]]/SUMIF(DATI!$B:$B,Tabella24[[#This Row],[Cartella2]],DATI!$M:$M)*SUMIF(DATI!$B:$B,Tabella24[[#This Row],[Cartella2]],DATI!$L:$L),"")</f>
        <v/>
      </c>
      <c r="N809" s="6" t="str">
        <f>+IF(COUNTIF($C$17:C809,Tabella24[[#This Row],[Cartella2]])=1,"X","")</f>
        <v/>
      </c>
      <c r="O809" s="14" t="str">
        <f>+IFERROR(+Tabella24[[#This Row],[IMPORTO VERSATO]]/SUMIF(DATI!$B:$B,Tabella24[[#This Row],[Cartella2]],DATI!$M:$M)*SUMIF(DATI!$B:$B,Tabella24[[#This Row],[Cartella2]],DATI!$K:$K),"")</f>
        <v/>
      </c>
    </row>
    <row r="810" spans="2:15" x14ac:dyDescent="0.45">
      <c r="B810" s="27"/>
      <c r="C810" s="140" t="e">
        <f>+IF(Tabella24[[#This Row],[INS CARTELLA]]="",C809,+VLOOKUP(Tabella24[[#This Row],[INS CARTELLA]],Tabella1[[NUMERO CARTELLA]:[IMPOSTE]],1,0))</f>
        <v>#N/A</v>
      </c>
      <c r="D810" s="1"/>
      <c r="E810" s="15"/>
      <c r="F810" s="16"/>
      <c r="G810" s="14" t="str">
        <f>+IFERROR(+Tabella24[[#This Row],[IMPORTO VERSATO]]/SUMIF(DATI!B:B,Tabella24[[#This Row],[Cartella2]],DATI!M:M)*SUMIF(DATI!B:B,Tabella24[[#This Row],[Cartella2]],DATI!E:E),"")</f>
        <v/>
      </c>
      <c r="H810" s="14" t="str">
        <f>+IFERROR(+Tabella24[[#This Row],[IMPORTO VERSATO]]/SUMIF(DATI!$B:$B,Tabella24[[#This Row],[Cartella2]],DATI!$M:$M)*SUMIF(DATI!$B:$B,Tabella24[[#This Row],[Cartella2]],DATI!$F:$F),"")</f>
        <v/>
      </c>
      <c r="I810" s="19" t="str">
        <f>+IFERROR(+Tabella24[[#This Row],[IMPORTO VERSATO]]/SUMIF(DATI!$B:$B,Tabella24[[#This Row],[Cartella2]],DATI!$M:$M)*SUMIF(DATI!$B:$B,Tabella24[[#This Row],[Cartella2]],DATI!$G:$G),"")</f>
        <v/>
      </c>
      <c r="J810" s="19" t="str">
        <f>+IFERROR(+Tabella24[[#This Row],[IMPORTO VERSATO]]/SUMIF(DATI!$B:$B,Tabella24[[#This Row],[Cartella2]],DATI!$M:$M)*SUMIF(DATI!$B:$B,Tabella24[[#This Row],[Cartella2]],DATI!$H:$H),"")</f>
        <v/>
      </c>
      <c r="K810" s="19" t="str">
        <f>+IFERROR(+Tabella24[[#This Row],[IMPORTO VERSATO]]/SUMIF(DATI!$B:$B,Tabella24[[#This Row],[Cartella2]],DATI!$M:$M)*SUMIF(DATI!$B:$B,Tabella24[[#This Row],[Cartella2]],DATI!$I:$I),"")</f>
        <v/>
      </c>
      <c r="L810" s="19" t="str">
        <f>+IFERROR(+Tabella24[[#This Row],[IMPORTO VERSATO]]/SUMIF(DATI!$B:$B,Tabella24[[#This Row],[Cartella2]],DATI!$M:$M)*SUMIF(DATI!$B:$B,Tabella24[[#This Row],[Cartella2]],DATI!$J:$J),"")</f>
        <v/>
      </c>
      <c r="M810" s="14" t="str">
        <f>+IFERROR(+Tabella24[[#This Row],[IMPORTO VERSATO]]/SUMIF(DATI!$B:$B,Tabella24[[#This Row],[Cartella2]],DATI!$M:$M)*SUMIF(DATI!$B:$B,Tabella24[[#This Row],[Cartella2]],DATI!$L:$L),"")</f>
        <v/>
      </c>
      <c r="N810" s="6" t="str">
        <f>+IF(COUNTIF($C$17:C810,Tabella24[[#This Row],[Cartella2]])=1,"X","")</f>
        <v/>
      </c>
      <c r="O810" s="14" t="str">
        <f>+IFERROR(+Tabella24[[#This Row],[IMPORTO VERSATO]]/SUMIF(DATI!$B:$B,Tabella24[[#This Row],[Cartella2]],DATI!$M:$M)*SUMIF(DATI!$B:$B,Tabella24[[#This Row],[Cartella2]],DATI!$K:$K),"")</f>
        <v/>
      </c>
    </row>
    <row r="811" spans="2:15" x14ac:dyDescent="0.45">
      <c r="B811" s="27"/>
      <c r="C811" s="140" t="e">
        <f>+IF(Tabella24[[#This Row],[INS CARTELLA]]="",C810,+VLOOKUP(Tabella24[[#This Row],[INS CARTELLA]],Tabella1[[NUMERO CARTELLA]:[IMPOSTE]],1,0))</f>
        <v>#N/A</v>
      </c>
      <c r="D811" s="1"/>
      <c r="E811" s="15"/>
      <c r="F811" s="16"/>
      <c r="G811" s="14" t="str">
        <f>+IFERROR(+Tabella24[[#This Row],[IMPORTO VERSATO]]/SUMIF(DATI!B:B,Tabella24[[#This Row],[Cartella2]],DATI!M:M)*SUMIF(DATI!B:B,Tabella24[[#This Row],[Cartella2]],DATI!E:E),"")</f>
        <v/>
      </c>
      <c r="H811" s="14" t="str">
        <f>+IFERROR(+Tabella24[[#This Row],[IMPORTO VERSATO]]/SUMIF(DATI!$B:$B,Tabella24[[#This Row],[Cartella2]],DATI!$M:$M)*SUMIF(DATI!$B:$B,Tabella24[[#This Row],[Cartella2]],DATI!$F:$F),"")</f>
        <v/>
      </c>
      <c r="I811" s="19" t="str">
        <f>+IFERROR(+Tabella24[[#This Row],[IMPORTO VERSATO]]/SUMIF(DATI!$B:$B,Tabella24[[#This Row],[Cartella2]],DATI!$M:$M)*SUMIF(DATI!$B:$B,Tabella24[[#This Row],[Cartella2]],DATI!$G:$G),"")</f>
        <v/>
      </c>
      <c r="J811" s="19" t="str">
        <f>+IFERROR(+Tabella24[[#This Row],[IMPORTO VERSATO]]/SUMIF(DATI!$B:$B,Tabella24[[#This Row],[Cartella2]],DATI!$M:$M)*SUMIF(DATI!$B:$B,Tabella24[[#This Row],[Cartella2]],DATI!$H:$H),"")</f>
        <v/>
      </c>
      <c r="K811" s="19" t="str">
        <f>+IFERROR(+Tabella24[[#This Row],[IMPORTO VERSATO]]/SUMIF(DATI!$B:$B,Tabella24[[#This Row],[Cartella2]],DATI!$M:$M)*SUMIF(DATI!$B:$B,Tabella24[[#This Row],[Cartella2]],DATI!$I:$I),"")</f>
        <v/>
      </c>
      <c r="L811" s="19" t="str">
        <f>+IFERROR(+Tabella24[[#This Row],[IMPORTO VERSATO]]/SUMIF(DATI!$B:$B,Tabella24[[#This Row],[Cartella2]],DATI!$M:$M)*SUMIF(DATI!$B:$B,Tabella24[[#This Row],[Cartella2]],DATI!$J:$J),"")</f>
        <v/>
      </c>
      <c r="M811" s="14" t="str">
        <f>+IFERROR(+Tabella24[[#This Row],[IMPORTO VERSATO]]/SUMIF(DATI!$B:$B,Tabella24[[#This Row],[Cartella2]],DATI!$M:$M)*SUMIF(DATI!$B:$B,Tabella24[[#This Row],[Cartella2]],DATI!$L:$L),"")</f>
        <v/>
      </c>
      <c r="N811" s="6" t="str">
        <f>+IF(COUNTIF($C$17:C811,Tabella24[[#This Row],[Cartella2]])=1,"X","")</f>
        <v/>
      </c>
      <c r="O811" s="14" t="str">
        <f>+IFERROR(+Tabella24[[#This Row],[IMPORTO VERSATO]]/SUMIF(DATI!$B:$B,Tabella24[[#This Row],[Cartella2]],DATI!$M:$M)*SUMIF(DATI!$B:$B,Tabella24[[#This Row],[Cartella2]],DATI!$K:$K),"")</f>
        <v/>
      </c>
    </row>
    <row r="812" spans="2:15" x14ac:dyDescent="0.45">
      <c r="B812" s="27"/>
      <c r="C812" s="140" t="e">
        <f>+IF(Tabella24[[#This Row],[INS CARTELLA]]="",C811,+VLOOKUP(Tabella24[[#This Row],[INS CARTELLA]],Tabella1[[NUMERO CARTELLA]:[IMPOSTE]],1,0))</f>
        <v>#N/A</v>
      </c>
      <c r="D812" s="1"/>
      <c r="E812" s="15"/>
      <c r="F812" s="16"/>
      <c r="G812" s="14" t="str">
        <f>+IFERROR(+Tabella24[[#This Row],[IMPORTO VERSATO]]/SUMIF(DATI!B:B,Tabella24[[#This Row],[Cartella2]],DATI!M:M)*SUMIF(DATI!B:B,Tabella24[[#This Row],[Cartella2]],DATI!E:E),"")</f>
        <v/>
      </c>
      <c r="H812" s="14" t="str">
        <f>+IFERROR(+Tabella24[[#This Row],[IMPORTO VERSATO]]/SUMIF(DATI!$B:$B,Tabella24[[#This Row],[Cartella2]],DATI!$M:$M)*SUMIF(DATI!$B:$B,Tabella24[[#This Row],[Cartella2]],DATI!$F:$F),"")</f>
        <v/>
      </c>
      <c r="I812" s="19" t="str">
        <f>+IFERROR(+Tabella24[[#This Row],[IMPORTO VERSATO]]/SUMIF(DATI!$B:$B,Tabella24[[#This Row],[Cartella2]],DATI!$M:$M)*SUMIF(DATI!$B:$B,Tabella24[[#This Row],[Cartella2]],DATI!$G:$G),"")</f>
        <v/>
      </c>
      <c r="J812" s="19" t="str">
        <f>+IFERROR(+Tabella24[[#This Row],[IMPORTO VERSATO]]/SUMIF(DATI!$B:$B,Tabella24[[#This Row],[Cartella2]],DATI!$M:$M)*SUMIF(DATI!$B:$B,Tabella24[[#This Row],[Cartella2]],DATI!$H:$H),"")</f>
        <v/>
      </c>
      <c r="K812" s="19" t="str">
        <f>+IFERROR(+Tabella24[[#This Row],[IMPORTO VERSATO]]/SUMIF(DATI!$B:$B,Tabella24[[#This Row],[Cartella2]],DATI!$M:$M)*SUMIF(DATI!$B:$B,Tabella24[[#This Row],[Cartella2]],DATI!$I:$I),"")</f>
        <v/>
      </c>
      <c r="L812" s="19" t="str">
        <f>+IFERROR(+Tabella24[[#This Row],[IMPORTO VERSATO]]/SUMIF(DATI!$B:$B,Tabella24[[#This Row],[Cartella2]],DATI!$M:$M)*SUMIF(DATI!$B:$B,Tabella24[[#This Row],[Cartella2]],DATI!$J:$J),"")</f>
        <v/>
      </c>
      <c r="M812" s="14" t="str">
        <f>+IFERROR(+Tabella24[[#This Row],[IMPORTO VERSATO]]/SUMIF(DATI!$B:$B,Tabella24[[#This Row],[Cartella2]],DATI!$M:$M)*SUMIF(DATI!$B:$B,Tabella24[[#This Row],[Cartella2]],DATI!$L:$L),"")</f>
        <v/>
      </c>
      <c r="N812" s="6" t="str">
        <f>+IF(COUNTIF($C$17:C812,Tabella24[[#This Row],[Cartella2]])=1,"X","")</f>
        <v/>
      </c>
      <c r="O812" s="14" t="str">
        <f>+IFERROR(+Tabella24[[#This Row],[IMPORTO VERSATO]]/SUMIF(DATI!$B:$B,Tabella24[[#This Row],[Cartella2]],DATI!$M:$M)*SUMIF(DATI!$B:$B,Tabella24[[#This Row],[Cartella2]],DATI!$K:$K),"")</f>
        <v/>
      </c>
    </row>
    <row r="813" spans="2:15" x14ac:dyDescent="0.45">
      <c r="B813" s="27"/>
      <c r="C813" s="140" t="e">
        <f>+IF(Tabella24[[#This Row],[INS CARTELLA]]="",C812,+VLOOKUP(Tabella24[[#This Row],[INS CARTELLA]],Tabella1[[NUMERO CARTELLA]:[IMPOSTE]],1,0))</f>
        <v>#N/A</v>
      </c>
      <c r="D813" s="1"/>
      <c r="E813" s="15"/>
      <c r="F813" s="16"/>
      <c r="G813" s="14" t="str">
        <f>+IFERROR(+Tabella24[[#This Row],[IMPORTO VERSATO]]/SUMIF(DATI!B:B,Tabella24[[#This Row],[Cartella2]],DATI!M:M)*SUMIF(DATI!B:B,Tabella24[[#This Row],[Cartella2]],DATI!E:E),"")</f>
        <v/>
      </c>
      <c r="H813" s="14" t="str">
        <f>+IFERROR(+Tabella24[[#This Row],[IMPORTO VERSATO]]/SUMIF(DATI!$B:$B,Tabella24[[#This Row],[Cartella2]],DATI!$M:$M)*SUMIF(DATI!$B:$B,Tabella24[[#This Row],[Cartella2]],DATI!$F:$F),"")</f>
        <v/>
      </c>
      <c r="I813" s="19" t="str">
        <f>+IFERROR(+Tabella24[[#This Row],[IMPORTO VERSATO]]/SUMIF(DATI!$B:$B,Tabella24[[#This Row],[Cartella2]],DATI!$M:$M)*SUMIF(DATI!$B:$B,Tabella24[[#This Row],[Cartella2]],DATI!$G:$G),"")</f>
        <v/>
      </c>
      <c r="J813" s="19" t="str">
        <f>+IFERROR(+Tabella24[[#This Row],[IMPORTO VERSATO]]/SUMIF(DATI!$B:$B,Tabella24[[#This Row],[Cartella2]],DATI!$M:$M)*SUMIF(DATI!$B:$B,Tabella24[[#This Row],[Cartella2]],DATI!$H:$H),"")</f>
        <v/>
      </c>
      <c r="K813" s="19" t="str">
        <f>+IFERROR(+Tabella24[[#This Row],[IMPORTO VERSATO]]/SUMIF(DATI!$B:$B,Tabella24[[#This Row],[Cartella2]],DATI!$M:$M)*SUMIF(DATI!$B:$B,Tabella24[[#This Row],[Cartella2]],DATI!$I:$I),"")</f>
        <v/>
      </c>
      <c r="L813" s="19" t="str">
        <f>+IFERROR(+Tabella24[[#This Row],[IMPORTO VERSATO]]/SUMIF(DATI!$B:$B,Tabella24[[#This Row],[Cartella2]],DATI!$M:$M)*SUMIF(DATI!$B:$B,Tabella24[[#This Row],[Cartella2]],DATI!$J:$J),"")</f>
        <v/>
      </c>
      <c r="M813" s="14" t="str">
        <f>+IFERROR(+Tabella24[[#This Row],[IMPORTO VERSATO]]/SUMIF(DATI!$B:$B,Tabella24[[#This Row],[Cartella2]],DATI!$M:$M)*SUMIF(DATI!$B:$B,Tabella24[[#This Row],[Cartella2]],DATI!$L:$L),"")</f>
        <v/>
      </c>
      <c r="N813" s="6" t="str">
        <f>+IF(COUNTIF($C$17:C813,Tabella24[[#This Row],[Cartella2]])=1,"X","")</f>
        <v/>
      </c>
      <c r="O813" s="14" t="str">
        <f>+IFERROR(+Tabella24[[#This Row],[IMPORTO VERSATO]]/SUMIF(DATI!$B:$B,Tabella24[[#This Row],[Cartella2]],DATI!$M:$M)*SUMIF(DATI!$B:$B,Tabella24[[#This Row],[Cartella2]],DATI!$K:$K),"")</f>
        <v/>
      </c>
    </row>
    <row r="814" spans="2:15" x14ac:dyDescent="0.45">
      <c r="B814" s="27"/>
      <c r="C814" s="140" t="e">
        <f>+IF(Tabella24[[#This Row],[INS CARTELLA]]="",C813,+VLOOKUP(Tabella24[[#This Row],[INS CARTELLA]],Tabella1[[NUMERO CARTELLA]:[IMPOSTE]],1,0))</f>
        <v>#N/A</v>
      </c>
      <c r="D814" s="1"/>
      <c r="E814" s="15"/>
      <c r="F814" s="16"/>
      <c r="G814" s="14" t="str">
        <f>+IFERROR(+Tabella24[[#This Row],[IMPORTO VERSATO]]/SUMIF(DATI!B:B,Tabella24[[#This Row],[Cartella2]],DATI!M:M)*SUMIF(DATI!B:B,Tabella24[[#This Row],[Cartella2]],DATI!E:E),"")</f>
        <v/>
      </c>
      <c r="H814" s="14" t="str">
        <f>+IFERROR(+Tabella24[[#This Row],[IMPORTO VERSATO]]/SUMIF(DATI!$B:$B,Tabella24[[#This Row],[Cartella2]],DATI!$M:$M)*SUMIF(DATI!$B:$B,Tabella24[[#This Row],[Cartella2]],DATI!$F:$F),"")</f>
        <v/>
      </c>
      <c r="I814" s="19" t="str">
        <f>+IFERROR(+Tabella24[[#This Row],[IMPORTO VERSATO]]/SUMIF(DATI!$B:$B,Tabella24[[#This Row],[Cartella2]],DATI!$M:$M)*SUMIF(DATI!$B:$B,Tabella24[[#This Row],[Cartella2]],DATI!$G:$G),"")</f>
        <v/>
      </c>
      <c r="J814" s="19" t="str">
        <f>+IFERROR(+Tabella24[[#This Row],[IMPORTO VERSATO]]/SUMIF(DATI!$B:$B,Tabella24[[#This Row],[Cartella2]],DATI!$M:$M)*SUMIF(DATI!$B:$B,Tabella24[[#This Row],[Cartella2]],DATI!$H:$H),"")</f>
        <v/>
      </c>
      <c r="K814" s="19" t="str">
        <f>+IFERROR(+Tabella24[[#This Row],[IMPORTO VERSATO]]/SUMIF(DATI!$B:$B,Tabella24[[#This Row],[Cartella2]],DATI!$M:$M)*SUMIF(DATI!$B:$B,Tabella24[[#This Row],[Cartella2]],DATI!$I:$I),"")</f>
        <v/>
      </c>
      <c r="L814" s="19" t="str">
        <f>+IFERROR(+Tabella24[[#This Row],[IMPORTO VERSATO]]/SUMIF(DATI!$B:$B,Tabella24[[#This Row],[Cartella2]],DATI!$M:$M)*SUMIF(DATI!$B:$B,Tabella24[[#This Row],[Cartella2]],DATI!$J:$J),"")</f>
        <v/>
      </c>
      <c r="M814" s="14" t="str">
        <f>+IFERROR(+Tabella24[[#This Row],[IMPORTO VERSATO]]/SUMIF(DATI!$B:$B,Tabella24[[#This Row],[Cartella2]],DATI!$M:$M)*SUMIF(DATI!$B:$B,Tabella24[[#This Row],[Cartella2]],DATI!$L:$L),"")</f>
        <v/>
      </c>
      <c r="N814" s="6" t="str">
        <f>+IF(COUNTIF($C$17:C814,Tabella24[[#This Row],[Cartella2]])=1,"X","")</f>
        <v/>
      </c>
      <c r="O814" s="14" t="str">
        <f>+IFERROR(+Tabella24[[#This Row],[IMPORTO VERSATO]]/SUMIF(DATI!$B:$B,Tabella24[[#This Row],[Cartella2]],DATI!$M:$M)*SUMIF(DATI!$B:$B,Tabella24[[#This Row],[Cartella2]],DATI!$K:$K),"")</f>
        <v/>
      </c>
    </row>
    <row r="815" spans="2:15" x14ac:dyDescent="0.45">
      <c r="B815" s="27"/>
      <c r="C815" s="140" t="e">
        <f>+IF(Tabella24[[#This Row],[INS CARTELLA]]="",C814,+VLOOKUP(Tabella24[[#This Row],[INS CARTELLA]],Tabella1[[NUMERO CARTELLA]:[IMPOSTE]],1,0))</f>
        <v>#N/A</v>
      </c>
      <c r="D815" s="1"/>
      <c r="E815" s="15"/>
      <c r="F815" s="16"/>
      <c r="G815" s="14" t="str">
        <f>+IFERROR(+Tabella24[[#This Row],[IMPORTO VERSATO]]/SUMIF(DATI!B:B,Tabella24[[#This Row],[Cartella2]],DATI!M:M)*SUMIF(DATI!B:B,Tabella24[[#This Row],[Cartella2]],DATI!E:E),"")</f>
        <v/>
      </c>
      <c r="H815" s="14" t="str">
        <f>+IFERROR(+Tabella24[[#This Row],[IMPORTO VERSATO]]/SUMIF(DATI!$B:$B,Tabella24[[#This Row],[Cartella2]],DATI!$M:$M)*SUMIF(DATI!$B:$B,Tabella24[[#This Row],[Cartella2]],DATI!$F:$F),"")</f>
        <v/>
      </c>
      <c r="I815" s="19" t="str">
        <f>+IFERROR(+Tabella24[[#This Row],[IMPORTO VERSATO]]/SUMIF(DATI!$B:$B,Tabella24[[#This Row],[Cartella2]],DATI!$M:$M)*SUMIF(DATI!$B:$B,Tabella24[[#This Row],[Cartella2]],DATI!$G:$G),"")</f>
        <v/>
      </c>
      <c r="J815" s="19" t="str">
        <f>+IFERROR(+Tabella24[[#This Row],[IMPORTO VERSATO]]/SUMIF(DATI!$B:$B,Tabella24[[#This Row],[Cartella2]],DATI!$M:$M)*SUMIF(DATI!$B:$B,Tabella24[[#This Row],[Cartella2]],DATI!$H:$H),"")</f>
        <v/>
      </c>
      <c r="K815" s="19" t="str">
        <f>+IFERROR(+Tabella24[[#This Row],[IMPORTO VERSATO]]/SUMIF(DATI!$B:$B,Tabella24[[#This Row],[Cartella2]],DATI!$M:$M)*SUMIF(DATI!$B:$B,Tabella24[[#This Row],[Cartella2]],DATI!$I:$I),"")</f>
        <v/>
      </c>
      <c r="L815" s="19" t="str">
        <f>+IFERROR(+Tabella24[[#This Row],[IMPORTO VERSATO]]/SUMIF(DATI!$B:$B,Tabella24[[#This Row],[Cartella2]],DATI!$M:$M)*SUMIF(DATI!$B:$B,Tabella24[[#This Row],[Cartella2]],DATI!$J:$J),"")</f>
        <v/>
      </c>
      <c r="M815" s="14" t="str">
        <f>+IFERROR(+Tabella24[[#This Row],[IMPORTO VERSATO]]/SUMIF(DATI!$B:$B,Tabella24[[#This Row],[Cartella2]],DATI!$M:$M)*SUMIF(DATI!$B:$B,Tabella24[[#This Row],[Cartella2]],DATI!$L:$L),"")</f>
        <v/>
      </c>
      <c r="N815" s="6" t="str">
        <f>+IF(COUNTIF($C$17:C815,Tabella24[[#This Row],[Cartella2]])=1,"X","")</f>
        <v/>
      </c>
      <c r="O815" s="14" t="str">
        <f>+IFERROR(+Tabella24[[#This Row],[IMPORTO VERSATO]]/SUMIF(DATI!$B:$B,Tabella24[[#This Row],[Cartella2]],DATI!$M:$M)*SUMIF(DATI!$B:$B,Tabella24[[#This Row],[Cartella2]],DATI!$K:$K),"")</f>
        <v/>
      </c>
    </row>
    <row r="816" spans="2:15" x14ac:dyDescent="0.45">
      <c r="B816" s="27"/>
      <c r="C816" s="140" t="e">
        <f>+IF(Tabella24[[#This Row],[INS CARTELLA]]="",C815,+VLOOKUP(Tabella24[[#This Row],[INS CARTELLA]],Tabella1[[NUMERO CARTELLA]:[IMPOSTE]],1,0))</f>
        <v>#N/A</v>
      </c>
      <c r="D816" s="1"/>
      <c r="E816" s="15"/>
      <c r="F816" s="16"/>
      <c r="G816" s="14" t="str">
        <f>+IFERROR(+Tabella24[[#This Row],[IMPORTO VERSATO]]/SUMIF(DATI!B:B,Tabella24[[#This Row],[Cartella2]],DATI!M:M)*SUMIF(DATI!B:B,Tabella24[[#This Row],[Cartella2]],DATI!E:E),"")</f>
        <v/>
      </c>
      <c r="H816" s="14" t="str">
        <f>+IFERROR(+Tabella24[[#This Row],[IMPORTO VERSATO]]/SUMIF(DATI!$B:$B,Tabella24[[#This Row],[Cartella2]],DATI!$M:$M)*SUMIF(DATI!$B:$B,Tabella24[[#This Row],[Cartella2]],DATI!$F:$F),"")</f>
        <v/>
      </c>
      <c r="I816" s="19" t="str">
        <f>+IFERROR(+Tabella24[[#This Row],[IMPORTO VERSATO]]/SUMIF(DATI!$B:$B,Tabella24[[#This Row],[Cartella2]],DATI!$M:$M)*SUMIF(DATI!$B:$B,Tabella24[[#This Row],[Cartella2]],DATI!$G:$G),"")</f>
        <v/>
      </c>
      <c r="J816" s="19" t="str">
        <f>+IFERROR(+Tabella24[[#This Row],[IMPORTO VERSATO]]/SUMIF(DATI!$B:$B,Tabella24[[#This Row],[Cartella2]],DATI!$M:$M)*SUMIF(DATI!$B:$B,Tabella24[[#This Row],[Cartella2]],DATI!$H:$H),"")</f>
        <v/>
      </c>
      <c r="K816" s="19" t="str">
        <f>+IFERROR(+Tabella24[[#This Row],[IMPORTO VERSATO]]/SUMIF(DATI!$B:$B,Tabella24[[#This Row],[Cartella2]],DATI!$M:$M)*SUMIF(DATI!$B:$B,Tabella24[[#This Row],[Cartella2]],DATI!$I:$I),"")</f>
        <v/>
      </c>
      <c r="L816" s="19" t="str">
        <f>+IFERROR(+Tabella24[[#This Row],[IMPORTO VERSATO]]/SUMIF(DATI!$B:$B,Tabella24[[#This Row],[Cartella2]],DATI!$M:$M)*SUMIF(DATI!$B:$B,Tabella24[[#This Row],[Cartella2]],DATI!$J:$J),"")</f>
        <v/>
      </c>
      <c r="M816" s="14" t="str">
        <f>+IFERROR(+Tabella24[[#This Row],[IMPORTO VERSATO]]/SUMIF(DATI!$B:$B,Tabella24[[#This Row],[Cartella2]],DATI!$M:$M)*SUMIF(DATI!$B:$B,Tabella24[[#This Row],[Cartella2]],DATI!$L:$L),"")</f>
        <v/>
      </c>
      <c r="N816" s="6" t="str">
        <f>+IF(COUNTIF($C$17:C816,Tabella24[[#This Row],[Cartella2]])=1,"X","")</f>
        <v/>
      </c>
      <c r="O816" s="14" t="str">
        <f>+IFERROR(+Tabella24[[#This Row],[IMPORTO VERSATO]]/SUMIF(DATI!$B:$B,Tabella24[[#This Row],[Cartella2]],DATI!$M:$M)*SUMIF(DATI!$B:$B,Tabella24[[#This Row],[Cartella2]],DATI!$K:$K),"")</f>
        <v/>
      </c>
    </row>
    <row r="817" spans="2:15" x14ac:dyDescent="0.45">
      <c r="B817" s="27"/>
      <c r="C817" s="140" t="e">
        <f>+IF(Tabella24[[#This Row],[INS CARTELLA]]="",C816,+VLOOKUP(Tabella24[[#This Row],[INS CARTELLA]],Tabella1[[NUMERO CARTELLA]:[IMPOSTE]],1,0))</f>
        <v>#N/A</v>
      </c>
      <c r="D817" s="1"/>
      <c r="E817" s="15"/>
      <c r="F817" s="16"/>
      <c r="G817" s="14" t="str">
        <f>+IFERROR(+Tabella24[[#This Row],[IMPORTO VERSATO]]/SUMIF(DATI!B:B,Tabella24[[#This Row],[Cartella2]],DATI!M:M)*SUMIF(DATI!B:B,Tabella24[[#This Row],[Cartella2]],DATI!E:E),"")</f>
        <v/>
      </c>
      <c r="H817" s="14" t="str">
        <f>+IFERROR(+Tabella24[[#This Row],[IMPORTO VERSATO]]/SUMIF(DATI!$B:$B,Tabella24[[#This Row],[Cartella2]],DATI!$M:$M)*SUMIF(DATI!$B:$B,Tabella24[[#This Row],[Cartella2]],DATI!$F:$F),"")</f>
        <v/>
      </c>
      <c r="I817" s="19" t="str">
        <f>+IFERROR(+Tabella24[[#This Row],[IMPORTO VERSATO]]/SUMIF(DATI!$B:$B,Tabella24[[#This Row],[Cartella2]],DATI!$M:$M)*SUMIF(DATI!$B:$B,Tabella24[[#This Row],[Cartella2]],DATI!$G:$G),"")</f>
        <v/>
      </c>
      <c r="J817" s="19" t="str">
        <f>+IFERROR(+Tabella24[[#This Row],[IMPORTO VERSATO]]/SUMIF(DATI!$B:$B,Tabella24[[#This Row],[Cartella2]],DATI!$M:$M)*SUMIF(DATI!$B:$B,Tabella24[[#This Row],[Cartella2]],DATI!$H:$H),"")</f>
        <v/>
      </c>
      <c r="K817" s="19" t="str">
        <f>+IFERROR(+Tabella24[[#This Row],[IMPORTO VERSATO]]/SUMIF(DATI!$B:$B,Tabella24[[#This Row],[Cartella2]],DATI!$M:$M)*SUMIF(DATI!$B:$B,Tabella24[[#This Row],[Cartella2]],DATI!$I:$I),"")</f>
        <v/>
      </c>
      <c r="L817" s="19" t="str">
        <f>+IFERROR(+Tabella24[[#This Row],[IMPORTO VERSATO]]/SUMIF(DATI!$B:$B,Tabella24[[#This Row],[Cartella2]],DATI!$M:$M)*SUMIF(DATI!$B:$B,Tabella24[[#This Row],[Cartella2]],DATI!$J:$J),"")</f>
        <v/>
      </c>
      <c r="M817" s="14" t="str">
        <f>+IFERROR(+Tabella24[[#This Row],[IMPORTO VERSATO]]/SUMIF(DATI!$B:$B,Tabella24[[#This Row],[Cartella2]],DATI!$M:$M)*SUMIF(DATI!$B:$B,Tabella24[[#This Row],[Cartella2]],DATI!$L:$L),"")</f>
        <v/>
      </c>
      <c r="N817" s="6" t="str">
        <f>+IF(COUNTIF($C$17:C817,Tabella24[[#This Row],[Cartella2]])=1,"X","")</f>
        <v/>
      </c>
      <c r="O817" s="14" t="str">
        <f>+IFERROR(+Tabella24[[#This Row],[IMPORTO VERSATO]]/SUMIF(DATI!$B:$B,Tabella24[[#This Row],[Cartella2]],DATI!$M:$M)*SUMIF(DATI!$B:$B,Tabella24[[#This Row],[Cartella2]],DATI!$K:$K),"")</f>
        <v/>
      </c>
    </row>
    <row r="818" spans="2:15" x14ac:dyDescent="0.45">
      <c r="B818" s="27"/>
      <c r="C818" s="140" t="e">
        <f>+IF(Tabella24[[#This Row],[INS CARTELLA]]="",C817,+VLOOKUP(Tabella24[[#This Row],[INS CARTELLA]],Tabella1[[NUMERO CARTELLA]:[IMPOSTE]],1,0))</f>
        <v>#N/A</v>
      </c>
      <c r="D818" s="1"/>
      <c r="E818" s="15"/>
      <c r="F818" s="16"/>
      <c r="G818" s="14" t="str">
        <f>+IFERROR(+Tabella24[[#This Row],[IMPORTO VERSATO]]/SUMIF(DATI!B:B,Tabella24[[#This Row],[Cartella2]],DATI!M:M)*SUMIF(DATI!B:B,Tabella24[[#This Row],[Cartella2]],DATI!E:E),"")</f>
        <v/>
      </c>
      <c r="H818" s="14" t="str">
        <f>+IFERROR(+Tabella24[[#This Row],[IMPORTO VERSATO]]/SUMIF(DATI!$B:$B,Tabella24[[#This Row],[Cartella2]],DATI!$M:$M)*SUMIF(DATI!$B:$B,Tabella24[[#This Row],[Cartella2]],DATI!$F:$F),"")</f>
        <v/>
      </c>
      <c r="I818" s="19" t="str">
        <f>+IFERROR(+Tabella24[[#This Row],[IMPORTO VERSATO]]/SUMIF(DATI!$B:$B,Tabella24[[#This Row],[Cartella2]],DATI!$M:$M)*SUMIF(DATI!$B:$B,Tabella24[[#This Row],[Cartella2]],DATI!$G:$G),"")</f>
        <v/>
      </c>
      <c r="J818" s="19" t="str">
        <f>+IFERROR(+Tabella24[[#This Row],[IMPORTO VERSATO]]/SUMIF(DATI!$B:$B,Tabella24[[#This Row],[Cartella2]],DATI!$M:$M)*SUMIF(DATI!$B:$B,Tabella24[[#This Row],[Cartella2]],DATI!$H:$H),"")</f>
        <v/>
      </c>
      <c r="K818" s="19" t="str">
        <f>+IFERROR(+Tabella24[[#This Row],[IMPORTO VERSATO]]/SUMIF(DATI!$B:$B,Tabella24[[#This Row],[Cartella2]],DATI!$M:$M)*SUMIF(DATI!$B:$B,Tabella24[[#This Row],[Cartella2]],DATI!$I:$I),"")</f>
        <v/>
      </c>
      <c r="L818" s="19" t="str">
        <f>+IFERROR(+Tabella24[[#This Row],[IMPORTO VERSATO]]/SUMIF(DATI!$B:$B,Tabella24[[#This Row],[Cartella2]],DATI!$M:$M)*SUMIF(DATI!$B:$B,Tabella24[[#This Row],[Cartella2]],DATI!$J:$J),"")</f>
        <v/>
      </c>
      <c r="M818" s="14" t="str">
        <f>+IFERROR(+Tabella24[[#This Row],[IMPORTO VERSATO]]/SUMIF(DATI!$B:$B,Tabella24[[#This Row],[Cartella2]],DATI!$M:$M)*SUMIF(DATI!$B:$B,Tabella24[[#This Row],[Cartella2]],DATI!$L:$L),"")</f>
        <v/>
      </c>
      <c r="N818" s="6" t="str">
        <f>+IF(COUNTIF($C$17:C818,Tabella24[[#This Row],[Cartella2]])=1,"X","")</f>
        <v/>
      </c>
      <c r="O818" s="14" t="str">
        <f>+IFERROR(+Tabella24[[#This Row],[IMPORTO VERSATO]]/SUMIF(DATI!$B:$B,Tabella24[[#This Row],[Cartella2]],DATI!$M:$M)*SUMIF(DATI!$B:$B,Tabella24[[#This Row],[Cartella2]],DATI!$K:$K),"")</f>
        <v/>
      </c>
    </row>
    <row r="819" spans="2:15" x14ac:dyDescent="0.45">
      <c r="B819" s="27"/>
      <c r="C819" s="140" t="e">
        <f>+IF(Tabella24[[#This Row],[INS CARTELLA]]="",C818,+VLOOKUP(Tabella24[[#This Row],[INS CARTELLA]],Tabella1[[NUMERO CARTELLA]:[IMPOSTE]],1,0))</f>
        <v>#N/A</v>
      </c>
      <c r="D819" s="1"/>
      <c r="E819" s="15"/>
      <c r="F819" s="16"/>
      <c r="G819" s="14" t="str">
        <f>+IFERROR(+Tabella24[[#This Row],[IMPORTO VERSATO]]/SUMIF(DATI!B:B,Tabella24[[#This Row],[Cartella2]],DATI!M:M)*SUMIF(DATI!B:B,Tabella24[[#This Row],[Cartella2]],DATI!E:E),"")</f>
        <v/>
      </c>
      <c r="H819" s="14" t="str">
        <f>+IFERROR(+Tabella24[[#This Row],[IMPORTO VERSATO]]/SUMIF(DATI!$B:$B,Tabella24[[#This Row],[Cartella2]],DATI!$M:$M)*SUMIF(DATI!$B:$B,Tabella24[[#This Row],[Cartella2]],DATI!$F:$F),"")</f>
        <v/>
      </c>
      <c r="I819" s="19" t="str">
        <f>+IFERROR(+Tabella24[[#This Row],[IMPORTO VERSATO]]/SUMIF(DATI!$B:$B,Tabella24[[#This Row],[Cartella2]],DATI!$M:$M)*SUMIF(DATI!$B:$B,Tabella24[[#This Row],[Cartella2]],DATI!$G:$G),"")</f>
        <v/>
      </c>
      <c r="J819" s="19" t="str">
        <f>+IFERROR(+Tabella24[[#This Row],[IMPORTO VERSATO]]/SUMIF(DATI!$B:$B,Tabella24[[#This Row],[Cartella2]],DATI!$M:$M)*SUMIF(DATI!$B:$B,Tabella24[[#This Row],[Cartella2]],DATI!$H:$H),"")</f>
        <v/>
      </c>
      <c r="K819" s="19" t="str">
        <f>+IFERROR(+Tabella24[[#This Row],[IMPORTO VERSATO]]/SUMIF(DATI!$B:$B,Tabella24[[#This Row],[Cartella2]],DATI!$M:$M)*SUMIF(DATI!$B:$B,Tabella24[[#This Row],[Cartella2]],DATI!$I:$I),"")</f>
        <v/>
      </c>
      <c r="L819" s="19" t="str">
        <f>+IFERROR(+Tabella24[[#This Row],[IMPORTO VERSATO]]/SUMIF(DATI!$B:$B,Tabella24[[#This Row],[Cartella2]],DATI!$M:$M)*SUMIF(DATI!$B:$B,Tabella24[[#This Row],[Cartella2]],DATI!$J:$J),"")</f>
        <v/>
      </c>
      <c r="M819" s="14" t="str">
        <f>+IFERROR(+Tabella24[[#This Row],[IMPORTO VERSATO]]/SUMIF(DATI!$B:$B,Tabella24[[#This Row],[Cartella2]],DATI!$M:$M)*SUMIF(DATI!$B:$B,Tabella24[[#This Row],[Cartella2]],DATI!$L:$L),"")</f>
        <v/>
      </c>
      <c r="N819" s="6" t="str">
        <f>+IF(COUNTIF($C$17:C819,Tabella24[[#This Row],[Cartella2]])=1,"X","")</f>
        <v/>
      </c>
      <c r="O819" s="14" t="str">
        <f>+IFERROR(+Tabella24[[#This Row],[IMPORTO VERSATO]]/SUMIF(DATI!$B:$B,Tabella24[[#This Row],[Cartella2]],DATI!$M:$M)*SUMIF(DATI!$B:$B,Tabella24[[#This Row],[Cartella2]],DATI!$K:$K),"")</f>
        <v/>
      </c>
    </row>
    <row r="820" spans="2:15" x14ac:dyDescent="0.45">
      <c r="B820" s="27"/>
      <c r="C820" s="140" t="e">
        <f>+IF(Tabella24[[#This Row],[INS CARTELLA]]="",C819,+VLOOKUP(Tabella24[[#This Row],[INS CARTELLA]],Tabella1[[NUMERO CARTELLA]:[IMPOSTE]],1,0))</f>
        <v>#N/A</v>
      </c>
      <c r="D820" s="1"/>
      <c r="E820" s="15"/>
      <c r="F820" s="16"/>
      <c r="G820" s="14" t="str">
        <f>+IFERROR(+Tabella24[[#This Row],[IMPORTO VERSATO]]/SUMIF(DATI!B:B,Tabella24[[#This Row],[Cartella2]],DATI!M:M)*SUMIF(DATI!B:B,Tabella24[[#This Row],[Cartella2]],DATI!E:E),"")</f>
        <v/>
      </c>
      <c r="H820" s="14" t="str">
        <f>+IFERROR(+Tabella24[[#This Row],[IMPORTO VERSATO]]/SUMIF(DATI!$B:$B,Tabella24[[#This Row],[Cartella2]],DATI!$M:$M)*SUMIF(DATI!$B:$B,Tabella24[[#This Row],[Cartella2]],DATI!$F:$F),"")</f>
        <v/>
      </c>
      <c r="I820" s="19" t="str">
        <f>+IFERROR(+Tabella24[[#This Row],[IMPORTO VERSATO]]/SUMIF(DATI!$B:$B,Tabella24[[#This Row],[Cartella2]],DATI!$M:$M)*SUMIF(DATI!$B:$B,Tabella24[[#This Row],[Cartella2]],DATI!$G:$G),"")</f>
        <v/>
      </c>
      <c r="J820" s="19" t="str">
        <f>+IFERROR(+Tabella24[[#This Row],[IMPORTO VERSATO]]/SUMIF(DATI!$B:$B,Tabella24[[#This Row],[Cartella2]],DATI!$M:$M)*SUMIF(DATI!$B:$B,Tabella24[[#This Row],[Cartella2]],DATI!$H:$H),"")</f>
        <v/>
      </c>
      <c r="K820" s="19" t="str">
        <f>+IFERROR(+Tabella24[[#This Row],[IMPORTO VERSATO]]/SUMIF(DATI!$B:$B,Tabella24[[#This Row],[Cartella2]],DATI!$M:$M)*SUMIF(DATI!$B:$B,Tabella24[[#This Row],[Cartella2]],DATI!$I:$I),"")</f>
        <v/>
      </c>
      <c r="L820" s="19" t="str">
        <f>+IFERROR(+Tabella24[[#This Row],[IMPORTO VERSATO]]/SUMIF(DATI!$B:$B,Tabella24[[#This Row],[Cartella2]],DATI!$M:$M)*SUMIF(DATI!$B:$B,Tabella24[[#This Row],[Cartella2]],DATI!$J:$J),"")</f>
        <v/>
      </c>
      <c r="M820" s="14" t="str">
        <f>+IFERROR(+Tabella24[[#This Row],[IMPORTO VERSATO]]/SUMIF(DATI!$B:$B,Tabella24[[#This Row],[Cartella2]],DATI!$M:$M)*SUMIF(DATI!$B:$B,Tabella24[[#This Row],[Cartella2]],DATI!$L:$L),"")</f>
        <v/>
      </c>
      <c r="N820" s="6" t="str">
        <f>+IF(COUNTIF($C$17:C820,Tabella24[[#This Row],[Cartella2]])=1,"X","")</f>
        <v/>
      </c>
      <c r="O820" s="14" t="str">
        <f>+IFERROR(+Tabella24[[#This Row],[IMPORTO VERSATO]]/SUMIF(DATI!$B:$B,Tabella24[[#This Row],[Cartella2]],DATI!$M:$M)*SUMIF(DATI!$B:$B,Tabella24[[#This Row],[Cartella2]],DATI!$K:$K),"")</f>
        <v/>
      </c>
    </row>
    <row r="821" spans="2:15" x14ac:dyDescent="0.45">
      <c r="B821" s="27"/>
      <c r="C821" s="140" t="e">
        <f>+IF(Tabella24[[#This Row],[INS CARTELLA]]="",C820,+VLOOKUP(Tabella24[[#This Row],[INS CARTELLA]],Tabella1[[NUMERO CARTELLA]:[IMPOSTE]],1,0))</f>
        <v>#N/A</v>
      </c>
      <c r="D821" s="1"/>
      <c r="E821" s="15"/>
      <c r="F821" s="16"/>
      <c r="G821" s="14" t="str">
        <f>+IFERROR(+Tabella24[[#This Row],[IMPORTO VERSATO]]/SUMIF(DATI!B:B,Tabella24[[#This Row],[Cartella2]],DATI!M:M)*SUMIF(DATI!B:B,Tabella24[[#This Row],[Cartella2]],DATI!E:E),"")</f>
        <v/>
      </c>
      <c r="H821" s="14" t="str">
        <f>+IFERROR(+Tabella24[[#This Row],[IMPORTO VERSATO]]/SUMIF(DATI!$B:$B,Tabella24[[#This Row],[Cartella2]],DATI!$M:$M)*SUMIF(DATI!$B:$B,Tabella24[[#This Row],[Cartella2]],DATI!$F:$F),"")</f>
        <v/>
      </c>
      <c r="I821" s="19" t="str">
        <f>+IFERROR(+Tabella24[[#This Row],[IMPORTO VERSATO]]/SUMIF(DATI!$B:$B,Tabella24[[#This Row],[Cartella2]],DATI!$M:$M)*SUMIF(DATI!$B:$B,Tabella24[[#This Row],[Cartella2]],DATI!$G:$G),"")</f>
        <v/>
      </c>
      <c r="J821" s="19" t="str">
        <f>+IFERROR(+Tabella24[[#This Row],[IMPORTO VERSATO]]/SUMIF(DATI!$B:$B,Tabella24[[#This Row],[Cartella2]],DATI!$M:$M)*SUMIF(DATI!$B:$B,Tabella24[[#This Row],[Cartella2]],DATI!$H:$H),"")</f>
        <v/>
      </c>
      <c r="K821" s="19" t="str">
        <f>+IFERROR(+Tabella24[[#This Row],[IMPORTO VERSATO]]/SUMIF(DATI!$B:$B,Tabella24[[#This Row],[Cartella2]],DATI!$M:$M)*SUMIF(DATI!$B:$B,Tabella24[[#This Row],[Cartella2]],DATI!$I:$I),"")</f>
        <v/>
      </c>
      <c r="L821" s="19" t="str">
        <f>+IFERROR(+Tabella24[[#This Row],[IMPORTO VERSATO]]/SUMIF(DATI!$B:$B,Tabella24[[#This Row],[Cartella2]],DATI!$M:$M)*SUMIF(DATI!$B:$B,Tabella24[[#This Row],[Cartella2]],DATI!$J:$J),"")</f>
        <v/>
      </c>
      <c r="M821" s="14" t="str">
        <f>+IFERROR(+Tabella24[[#This Row],[IMPORTO VERSATO]]/SUMIF(DATI!$B:$B,Tabella24[[#This Row],[Cartella2]],DATI!$M:$M)*SUMIF(DATI!$B:$B,Tabella24[[#This Row],[Cartella2]],DATI!$L:$L),"")</f>
        <v/>
      </c>
      <c r="N821" s="6" t="str">
        <f>+IF(COUNTIF($C$17:C821,Tabella24[[#This Row],[Cartella2]])=1,"X","")</f>
        <v/>
      </c>
      <c r="O821" s="14" t="str">
        <f>+IFERROR(+Tabella24[[#This Row],[IMPORTO VERSATO]]/SUMIF(DATI!$B:$B,Tabella24[[#This Row],[Cartella2]],DATI!$M:$M)*SUMIF(DATI!$B:$B,Tabella24[[#This Row],[Cartella2]],DATI!$K:$K),"")</f>
        <v/>
      </c>
    </row>
    <row r="822" spans="2:15" x14ac:dyDescent="0.45">
      <c r="B822" s="27"/>
      <c r="C822" s="140" t="e">
        <f>+IF(Tabella24[[#This Row],[INS CARTELLA]]="",C821,+VLOOKUP(Tabella24[[#This Row],[INS CARTELLA]],Tabella1[[NUMERO CARTELLA]:[IMPOSTE]],1,0))</f>
        <v>#N/A</v>
      </c>
      <c r="D822" s="1"/>
      <c r="E822" s="15"/>
      <c r="F822" s="16"/>
      <c r="G822" s="14" t="str">
        <f>+IFERROR(+Tabella24[[#This Row],[IMPORTO VERSATO]]/SUMIF(DATI!B:B,Tabella24[[#This Row],[Cartella2]],DATI!M:M)*SUMIF(DATI!B:B,Tabella24[[#This Row],[Cartella2]],DATI!E:E),"")</f>
        <v/>
      </c>
      <c r="H822" s="14" t="str">
        <f>+IFERROR(+Tabella24[[#This Row],[IMPORTO VERSATO]]/SUMIF(DATI!$B:$B,Tabella24[[#This Row],[Cartella2]],DATI!$M:$M)*SUMIF(DATI!$B:$B,Tabella24[[#This Row],[Cartella2]],DATI!$F:$F),"")</f>
        <v/>
      </c>
      <c r="I822" s="19" t="str">
        <f>+IFERROR(+Tabella24[[#This Row],[IMPORTO VERSATO]]/SUMIF(DATI!$B:$B,Tabella24[[#This Row],[Cartella2]],DATI!$M:$M)*SUMIF(DATI!$B:$B,Tabella24[[#This Row],[Cartella2]],DATI!$G:$G),"")</f>
        <v/>
      </c>
      <c r="J822" s="19" t="str">
        <f>+IFERROR(+Tabella24[[#This Row],[IMPORTO VERSATO]]/SUMIF(DATI!$B:$B,Tabella24[[#This Row],[Cartella2]],DATI!$M:$M)*SUMIF(DATI!$B:$B,Tabella24[[#This Row],[Cartella2]],DATI!$H:$H),"")</f>
        <v/>
      </c>
      <c r="K822" s="19" t="str">
        <f>+IFERROR(+Tabella24[[#This Row],[IMPORTO VERSATO]]/SUMIF(DATI!$B:$B,Tabella24[[#This Row],[Cartella2]],DATI!$M:$M)*SUMIF(DATI!$B:$B,Tabella24[[#This Row],[Cartella2]],DATI!$I:$I),"")</f>
        <v/>
      </c>
      <c r="L822" s="19" t="str">
        <f>+IFERROR(+Tabella24[[#This Row],[IMPORTO VERSATO]]/SUMIF(DATI!$B:$B,Tabella24[[#This Row],[Cartella2]],DATI!$M:$M)*SUMIF(DATI!$B:$B,Tabella24[[#This Row],[Cartella2]],DATI!$J:$J),"")</f>
        <v/>
      </c>
      <c r="M822" s="14" t="str">
        <f>+IFERROR(+Tabella24[[#This Row],[IMPORTO VERSATO]]/SUMIF(DATI!$B:$B,Tabella24[[#This Row],[Cartella2]],DATI!$M:$M)*SUMIF(DATI!$B:$B,Tabella24[[#This Row],[Cartella2]],DATI!$L:$L),"")</f>
        <v/>
      </c>
      <c r="N822" s="6" t="str">
        <f>+IF(COUNTIF($C$17:C822,Tabella24[[#This Row],[Cartella2]])=1,"X","")</f>
        <v/>
      </c>
      <c r="O822" s="14" t="str">
        <f>+IFERROR(+Tabella24[[#This Row],[IMPORTO VERSATO]]/SUMIF(DATI!$B:$B,Tabella24[[#This Row],[Cartella2]],DATI!$M:$M)*SUMIF(DATI!$B:$B,Tabella24[[#This Row],[Cartella2]],DATI!$K:$K),"")</f>
        <v/>
      </c>
    </row>
    <row r="823" spans="2:15" x14ac:dyDescent="0.45">
      <c r="B823" s="27"/>
      <c r="C823" s="140" t="e">
        <f>+IF(Tabella24[[#This Row],[INS CARTELLA]]="",C822,+VLOOKUP(Tabella24[[#This Row],[INS CARTELLA]],Tabella1[[NUMERO CARTELLA]:[IMPOSTE]],1,0))</f>
        <v>#N/A</v>
      </c>
      <c r="D823" s="1"/>
      <c r="E823" s="15"/>
      <c r="F823" s="16"/>
      <c r="G823" s="14" t="str">
        <f>+IFERROR(+Tabella24[[#This Row],[IMPORTO VERSATO]]/SUMIF(DATI!B:B,Tabella24[[#This Row],[Cartella2]],DATI!M:M)*SUMIF(DATI!B:B,Tabella24[[#This Row],[Cartella2]],DATI!E:E),"")</f>
        <v/>
      </c>
      <c r="H823" s="14" t="str">
        <f>+IFERROR(+Tabella24[[#This Row],[IMPORTO VERSATO]]/SUMIF(DATI!$B:$B,Tabella24[[#This Row],[Cartella2]],DATI!$M:$M)*SUMIF(DATI!$B:$B,Tabella24[[#This Row],[Cartella2]],DATI!$F:$F),"")</f>
        <v/>
      </c>
      <c r="I823" s="19" t="str">
        <f>+IFERROR(+Tabella24[[#This Row],[IMPORTO VERSATO]]/SUMIF(DATI!$B:$B,Tabella24[[#This Row],[Cartella2]],DATI!$M:$M)*SUMIF(DATI!$B:$B,Tabella24[[#This Row],[Cartella2]],DATI!$G:$G),"")</f>
        <v/>
      </c>
      <c r="J823" s="19" t="str">
        <f>+IFERROR(+Tabella24[[#This Row],[IMPORTO VERSATO]]/SUMIF(DATI!$B:$B,Tabella24[[#This Row],[Cartella2]],DATI!$M:$M)*SUMIF(DATI!$B:$B,Tabella24[[#This Row],[Cartella2]],DATI!$H:$H),"")</f>
        <v/>
      </c>
      <c r="K823" s="19" t="str">
        <f>+IFERROR(+Tabella24[[#This Row],[IMPORTO VERSATO]]/SUMIF(DATI!$B:$B,Tabella24[[#This Row],[Cartella2]],DATI!$M:$M)*SUMIF(DATI!$B:$B,Tabella24[[#This Row],[Cartella2]],DATI!$I:$I),"")</f>
        <v/>
      </c>
      <c r="L823" s="19" t="str">
        <f>+IFERROR(+Tabella24[[#This Row],[IMPORTO VERSATO]]/SUMIF(DATI!$B:$B,Tabella24[[#This Row],[Cartella2]],DATI!$M:$M)*SUMIF(DATI!$B:$B,Tabella24[[#This Row],[Cartella2]],DATI!$J:$J),"")</f>
        <v/>
      </c>
      <c r="M823" s="14" t="str">
        <f>+IFERROR(+Tabella24[[#This Row],[IMPORTO VERSATO]]/SUMIF(DATI!$B:$B,Tabella24[[#This Row],[Cartella2]],DATI!$M:$M)*SUMIF(DATI!$B:$B,Tabella24[[#This Row],[Cartella2]],DATI!$L:$L),"")</f>
        <v/>
      </c>
      <c r="N823" s="6" t="str">
        <f>+IF(COUNTIF($C$17:C823,Tabella24[[#This Row],[Cartella2]])=1,"X","")</f>
        <v/>
      </c>
      <c r="O823" s="14" t="str">
        <f>+IFERROR(+Tabella24[[#This Row],[IMPORTO VERSATO]]/SUMIF(DATI!$B:$B,Tabella24[[#This Row],[Cartella2]],DATI!$M:$M)*SUMIF(DATI!$B:$B,Tabella24[[#This Row],[Cartella2]],DATI!$K:$K),"")</f>
        <v/>
      </c>
    </row>
    <row r="824" spans="2:15" x14ac:dyDescent="0.45">
      <c r="B824" s="27"/>
      <c r="C824" s="140" t="e">
        <f>+IF(Tabella24[[#This Row],[INS CARTELLA]]="",C823,+VLOOKUP(Tabella24[[#This Row],[INS CARTELLA]],Tabella1[[NUMERO CARTELLA]:[IMPOSTE]],1,0))</f>
        <v>#N/A</v>
      </c>
      <c r="D824" s="1"/>
      <c r="E824" s="15"/>
      <c r="F824" s="16"/>
      <c r="G824" s="14" t="str">
        <f>+IFERROR(+Tabella24[[#This Row],[IMPORTO VERSATO]]/SUMIF(DATI!B:B,Tabella24[[#This Row],[Cartella2]],DATI!M:M)*SUMIF(DATI!B:B,Tabella24[[#This Row],[Cartella2]],DATI!E:E),"")</f>
        <v/>
      </c>
      <c r="H824" s="14" t="str">
        <f>+IFERROR(+Tabella24[[#This Row],[IMPORTO VERSATO]]/SUMIF(DATI!$B:$B,Tabella24[[#This Row],[Cartella2]],DATI!$M:$M)*SUMIF(DATI!$B:$B,Tabella24[[#This Row],[Cartella2]],DATI!$F:$F),"")</f>
        <v/>
      </c>
      <c r="I824" s="19" t="str">
        <f>+IFERROR(+Tabella24[[#This Row],[IMPORTO VERSATO]]/SUMIF(DATI!$B:$B,Tabella24[[#This Row],[Cartella2]],DATI!$M:$M)*SUMIF(DATI!$B:$B,Tabella24[[#This Row],[Cartella2]],DATI!$G:$G),"")</f>
        <v/>
      </c>
      <c r="J824" s="19" t="str">
        <f>+IFERROR(+Tabella24[[#This Row],[IMPORTO VERSATO]]/SUMIF(DATI!$B:$B,Tabella24[[#This Row],[Cartella2]],DATI!$M:$M)*SUMIF(DATI!$B:$B,Tabella24[[#This Row],[Cartella2]],DATI!$H:$H),"")</f>
        <v/>
      </c>
      <c r="K824" s="19" t="str">
        <f>+IFERROR(+Tabella24[[#This Row],[IMPORTO VERSATO]]/SUMIF(DATI!$B:$B,Tabella24[[#This Row],[Cartella2]],DATI!$M:$M)*SUMIF(DATI!$B:$B,Tabella24[[#This Row],[Cartella2]],DATI!$I:$I),"")</f>
        <v/>
      </c>
      <c r="L824" s="19" t="str">
        <f>+IFERROR(+Tabella24[[#This Row],[IMPORTO VERSATO]]/SUMIF(DATI!$B:$B,Tabella24[[#This Row],[Cartella2]],DATI!$M:$M)*SUMIF(DATI!$B:$B,Tabella24[[#This Row],[Cartella2]],DATI!$J:$J),"")</f>
        <v/>
      </c>
      <c r="M824" s="14" t="str">
        <f>+IFERROR(+Tabella24[[#This Row],[IMPORTO VERSATO]]/SUMIF(DATI!$B:$B,Tabella24[[#This Row],[Cartella2]],DATI!$M:$M)*SUMIF(DATI!$B:$B,Tabella24[[#This Row],[Cartella2]],DATI!$L:$L),"")</f>
        <v/>
      </c>
      <c r="N824" s="6" t="str">
        <f>+IF(COUNTIF($C$17:C824,Tabella24[[#This Row],[Cartella2]])=1,"X","")</f>
        <v/>
      </c>
      <c r="O824" s="14" t="str">
        <f>+IFERROR(+Tabella24[[#This Row],[IMPORTO VERSATO]]/SUMIF(DATI!$B:$B,Tabella24[[#This Row],[Cartella2]],DATI!$M:$M)*SUMIF(DATI!$B:$B,Tabella24[[#This Row],[Cartella2]],DATI!$K:$K),"")</f>
        <v/>
      </c>
    </row>
    <row r="825" spans="2:15" x14ac:dyDescent="0.45">
      <c r="B825" s="27"/>
      <c r="C825" s="140" t="e">
        <f>+IF(Tabella24[[#This Row],[INS CARTELLA]]="",C824,+VLOOKUP(Tabella24[[#This Row],[INS CARTELLA]],Tabella1[[NUMERO CARTELLA]:[IMPOSTE]],1,0))</f>
        <v>#N/A</v>
      </c>
      <c r="D825" s="1"/>
      <c r="E825" s="15"/>
      <c r="F825" s="16"/>
      <c r="G825" s="14" t="str">
        <f>+IFERROR(+Tabella24[[#This Row],[IMPORTO VERSATO]]/SUMIF(DATI!B:B,Tabella24[[#This Row],[Cartella2]],DATI!M:M)*SUMIF(DATI!B:B,Tabella24[[#This Row],[Cartella2]],DATI!E:E),"")</f>
        <v/>
      </c>
      <c r="H825" s="14" t="str">
        <f>+IFERROR(+Tabella24[[#This Row],[IMPORTO VERSATO]]/SUMIF(DATI!$B:$B,Tabella24[[#This Row],[Cartella2]],DATI!$M:$M)*SUMIF(DATI!$B:$B,Tabella24[[#This Row],[Cartella2]],DATI!$F:$F),"")</f>
        <v/>
      </c>
      <c r="I825" s="19" t="str">
        <f>+IFERROR(+Tabella24[[#This Row],[IMPORTO VERSATO]]/SUMIF(DATI!$B:$B,Tabella24[[#This Row],[Cartella2]],DATI!$M:$M)*SUMIF(DATI!$B:$B,Tabella24[[#This Row],[Cartella2]],DATI!$G:$G),"")</f>
        <v/>
      </c>
      <c r="J825" s="19" t="str">
        <f>+IFERROR(+Tabella24[[#This Row],[IMPORTO VERSATO]]/SUMIF(DATI!$B:$B,Tabella24[[#This Row],[Cartella2]],DATI!$M:$M)*SUMIF(DATI!$B:$B,Tabella24[[#This Row],[Cartella2]],DATI!$H:$H),"")</f>
        <v/>
      </c>
      <c r="K825" s="19" t="str">
        <f>+IFERROR(+Tabella24[[#This Row],[IMPORTO VERSATO]]/SUMIF(DATI!$B:$B,Tabella24[[#This Row],[Cartella2]],DATI!$M:$M)*SUMIF(DATI!$B:$B,Tabella24[[#This Row],[Cartella2]],DATI!$I:$I),"")</f>
        <v/>
      </c>
      <c r="L825" s="19" t="str">
        <f>+IFERROR(+Tabella24[[#This Row],[IMPORTO VERSATO]]/SUMIF(DATI!$B:$B,Tabella24[[#This Row],[Cartella2]],DATI!$M:$M)*SUMIF(DATI!$B:$B,Tabella24[[#This Row],[Cartella2]],DATI!$J:$J),"")</f>
        <v/>
      </c>
      <c r="M825" s="14" t="str">
        <f>+IFERROR(+Tabella24[[#This Row],[IMPORTO VERSATO]]/SUMIF(DATI!$B:$B,Tabella24[[#This Row],[Cartella2]],DATI!$M:$M)*SUMIF(DATI!$B:$B,Tabella24[[#This Row],[Cartella2]],DATI!$L:$L),"")</f>
        <v/>
      </c>
      <c r="N825" s="6" t="str">
        <f>+IF(COUNTIF($C$17:C825,Tabella24[[#This Row],[Cartella2]])=1,"X","")</f>
        <v/>
      </c>
      <c r="O825" s="14" t="str">
        <f>+IFERROR(+Tabella24[[#This Row],[IMPORTO VERSATO]]/SUMIF(DATI!$B:$B,Tabella24[[#This Row],[Cartella2]],DATI!$M:$M)*SUMIF(DATI!$B:$B,Tabella24[[#This Row],[Cartella2]],DATI!$K:$K),"")</f>
        <v/>
      </c>
    </row>
    <row r="826" spans="2:15" x14ac:dyDescent="0.45">
      <c r="B826" s="27"/>
      <c r="C826" s="140" t="e">
        <f>+IF(Tabella24[[#This Row],[INS CARTELLA]]="",C825,+VLOOKUP(Tabella24[[#This Row],[INS CARTELLA]],Tabella1[[NUMERO CARTELLA]:[IMPOSTE]],1,0))</f>
        <v>#N/A</v>
      </c>
      <c r="D826" s="1"/>
      <c r="E826" s="15"/>
      <c r="F826" s="16"/>
      <c r="G826" s="14" t="str">
        <f>+IFERROR(+Tabella24[[#This Row],[IMPORTO VERSATO]]/SUMIF(DATI!B:B,Tabella24[[#This Row],[Cartella2]],DATI!M:M)*SUMIF(DATI!B:B,Tabella24[[#This Row],[Cartella2]],DATI!E:E),"")</f>
        <v/>
      </c>
      <c r="H826" s="14" t="str">
        <f>+IFERROR(+Tabella24[[#This Row],[IMPORTO VERSATO]]/SUMIF(DATI!$B:$B,Tabella24[[#This Row],[Cartella2]],DATI!$M:$M)*SUMIF(DATI!$B:$B,Tabella24[[#This Row],[Cartella2]],DATI!$F:$F),"")</f>
        <v/>
      </c>
      <c r="I826" s="19" t="str">
        <f>+IFERROR(+Tabella24[[#This Row],[IMPORTO VERSATO]]/SUMIF(DATI!$B:$B,Tabella24[[#This Row],[Cartella2]],DATI!$M:$M)*SUMIF(DATI!$B:$B,Tabella24[[#This Row],[Cartella2]],DATI!$G:$G),"")</f>
        <v/>
      </c>
      <c r="J826" s="19" t="str">
        <f>+IFERROR(+Tabella24[[#This Row],[IMPORTO VERSATO]]/SUMIF(DATI!$B:$B,Tabella24[[#This Row],[Cartella2]],DATI!$M:$M)*SUMIF(DATI!$B:$B,Tabella24[[#This Row],[Cartella2]],DATI!$H:$H),"")</f>
        <v/>
      </c>
      <c r="K826" s="19" t="str">
        <f>+IFERROR(+Tabella24[[#This Row],[IMPORTO VERSATO]]/SUMIF(DATI!$B:$B,Tabella24[[#This Row],[Cartella2]],DATI!$M:$M)*SUMIF(DATI!$B:$B,Tabella24[[#This Row],[Cartella2]],DATI!$I:$I),"")</f>
        <v/>
      </c>
      <c r="L826" s="19" t="str">
        <f>+IFERROR(+Tabella24[[#This Row],[IMPORTO VERSATO]]/SUMIF(DATI!$B:$B,Tabella24[[#This Row],[Cartella2]],DATI!$M:$M)*SUMIF(DATI!$B:$B,Tabella24[[#This Row],[Cartella2]],DATI!$J:$J),"")</f>
        <v/>
      </c>
      <c r="M826" s="14" t="str">
        <f>+IFERROR(+Tabella24[[#This Row],[IMPORTO VERSATO]]/SUMIF(DATI!$B:$B,Tabella24[[#This Row],[Cartella2]],DATI!$M:$M)*SUMIF(DATI!$B:$B,Tabella24[[#This Row],[Cartella2]],DATI!$L:$L),"")</f>
        <v/>
      </c>
      <c r="N826" s="6" t="str">
        <f>+IF(COUNTIF($C$17:C826,Tabella24[[#This Row],[Cartella2]])=1,"X","")</f>
        <v/>
      </c>
      <c r="O826" s="14" t="str">
        <f>+IFERROR(+Tabella24[[#This Row],[IMPORTO VERSATO]]/SUMIF(DATI!$B:$B,Tabella24[[#This Row],[Cartella2]],DATI!$M:$M)*SUMIF(DATI!$B:$B,Tabella24[[#This Row],[Cartella2]],DATI!$K:$K),"")</f>
        <v/>
      </c>
    </row>
    <row r="827" spans="2:15" x14ac:dyDescent="0.45">
      <c r="B827" s="27"/>
      <c r="C827" s="140" t="e">
        <f>+IF(Tabella24[[#This Row],[INS CARTELLA]]="",C826,+VLOOKUP(Tabella24[[#This Row],[INS CARTELLA]],Tabella1[[NUMERO CARTELLA]:[IMPOSTE]],1,0))</f>
        <v>#N/A</v>
      </c>
      <c r="D827" s="1"/>
      <c r="E827" s="15"/>
      <c r="F827" s="16"/>
      <c r="G827" s="14" t="str">
        <f>+IFERROR(+Tabella24[[#This Row],[IMPORTO VERSATO]]/SUMIF(DATI!B:B,Tabella24[[#This Row],[Cartella2]],DATI!M:M)*SUMIF(DATI!B:B,Tabella24[[#This Row],[Cartella2]],DATI!E:E),"")</f>
        <v/>
      </c>
      <c r="H827" s="14" t="str">
        <f>+IFERROR(+Tabella24[[#This Row],[IMPORTO VERSATO]]/SUMIF(DATI!$B:$B,Tabella24[[#This Row],[Cartella2]],DATI!$M:$M)*SUMIF(DATI!$B:$B,Tabella24[[#This Row],[Cartella2]],DATI!$F:$F),"")</f>
        <v/>
      </c>
      <c r="I827" s="19" t="str">
        <f>+IFERROR(+Tabella24[[#This Row],[IMPORTO VERSATO]]/SUMIF(DATI!$B:$B,Tabella24[[#This Row],[Cartella2]],DATI!$M:$M)*SUMIF(DATI!$B:$B,Tabella24[[#This Row],[Cartella2]],DATI!$G:$G),"")</f>
        <v/>
      </c>
      <c r="J827" s="19" t="str">
        <f>+IFERROR(+Tabella24[[#This Row],[IMPORTO VERSATO]]/SUMIF(DATI!$B:$B,Tabella24[[#This Row],[Cartella2]],DATI!$M:$M)*SUMIF(DATI!$B:$B,Tabella24[[#This Row],[Cartella2]],DATI!$H:$H),"")</f>
        <v/>
      </c>
      <c r="K827" s="19" t="str">
        <f>+IFERROR(+Tabella24[[#This Row],[IMPORTO VERSATO]]/SUMIF(DATI!$B:$B,Tabella24[[#This Row],[Cartella2]],DATI!$M:$M)*SUMIF(DATI!$B:$B,Tabella24[[#This Row],[Cartella2]],DATI!$I:$I),"")</f>
        <v/>
      </c>
      <c r="L827" s="19" t="str">
        <f>+IFERROR(+Tabella24[[#This Row],[IMPORTO VERSATO]]/SUMIF(DATI!$B:$B,Tabella24[[#This Row],[Cartella2]],DATI!$M:$M)*SUMIF(DATI!$B:$B,Tabella24[[#This Row],[Cartella2]],DATI!$J:$J),"")</f>
        <v/>
      </c>
      <c r="M827" s="14" t="str">
        <f>+IFERROR(+Tabella24[[#This Row],[IMPORTO VERSATO]]/SUMIF(DATI!$B:$B,Tabella24[[#This Row],[Cartella2]],DATI!$M:$M)*SUMIF(DATI!$B:$B,Tabella24[[#This Row],[Cartella2]],DATI!$L:$L),"")</f>
        <v/>
      </c>
      <c r="N827" s="6" t="str">
        <f>+IF(COUNTIF($C$17:C827,Tabella24[[#This Row],[Cartella2]])=1,"X","")</f>
        <v/>
      </c>
      <c r="O827" s="14" t="str">
        <f>+IFERROR(+Tabella24[[#This Row],[IMPORTO VERSATO]]/SUMIF(DATI!$B:$B,Tabella24[[#This Row],[Cartella2]],DATI!$M:$M)*SUMIF(DATI!$B:$B,Tabella24[[#This Row],[Cartella2]],DATI!$K:$K),"")</f>
        <v/>
      </c>
    </row>
    <row r="828" spans="2:15" x14ac:dyDescent="0.45">
      <c r="B828" s="27"/>
      <c r="C828" s="140" t="e">
        <f>+IF(Tabella24[[#This Row],[INS CARTELLA]]="",C827,+VLOOKUP(Tabella24[[#This Row],[INS CARTELLA]],Tabella1[[NUMERO CARTELLA]:[IMPOSTE]],1,0))</f>
        <v>#N/A</v>
      </c>
      <c r="D828" s="1"/>
      <c r="E828" s="15"/>
      <c r="F828" s="16"/>
      <c r="G828" s="14" t="str">
        <f>+IFERROR(+Tabella24[[#This Row],[IMPORTO VERSATO]]/SUMIF(DATI!B:B,Tabella24[[#This Row],[Cartella2]],DATI!M:M)*SUMIF(DATI!B:B,Tabella24[[#This Row],[Cartella2]],DATI!E:E),"")</f>
        <v/>
      </c>
      <c r="H828" s="14" t="str">
        <f>+IFERROR(+Tabella24[[#This Row],[IMPORTO VERSATO]]/SUMIF(DATI!$B:$B,Tabella24[[#This Row],[Cartella2]],DATI!$M:$M)*SUMIF(DATI!$B:$B,Tabella24[[#This Row],[Cartella2]],DATI!$F:$F),"")</f>
        <v/>
      </c>
      <c r="I828" s="19" t="str">
        <f>+IFERROR(+Tabella24[[#This Row],[IMPORTO VERSATO]]/SUMIF(DATI!$B:$B,Tabella24[[#This Row],[Cartella2]],DATI!$M:$M)*SUMIF(DATI!$B:$B,Tabella24[[#This Row],[Cartella2]],DATI!$G:$G),"")</f>
        <v/>
      </c>
      <c r="J828" s="19" t="str">
        <f>+IFERROR(+Tabella24[[#This Row],[IMPORTO VERSATO]]/SUMIF(DATI!$B:$B,Tabella24[[#This Row],[Cartella2]],DATI!$M:$M)*SUMIF(DATI!$B:$B,Tabella24[[#This Row],[Cartella2]],DATI!$H:$H),"")</f>
        <v/>
      </c>
      <c r="K828" s="19" t="str">
        <f>+IFERROR(+Tabella24[[#This Row],[IMPORTO VERSATO]]/SUMIF(DATI!$B:$B,Tabella24[[#This Row],[Cartella2]],DATI!$M:$M)*SUMIF(DATI!$B:$B,Tabella24[[#This Row],[Cartella2]],DATI!$I:$I),"")</f>
        <v/>
      </c>
      <c r="L828" s="19" t="str">
        <f>+IFERROR(+Tabella24[[#This Row],[IMPORTO VERSATO]]/SUMIF(DATI!$B:$B,Tabella24[[#This Row],[Cartella2]],DATI!$M:$M)*SUMIF(DATI!$B:$B,Tabella24[[#This Row],[Cartella2]],DATI!$J:$J),"")</f>
        <v/>
      </c>
      <c r="M828" s="14" t="str">
        <f>+IFERROR(+Tabella24[[#This Row],[IMPORTO VERSATO]]/SUMIF(DATI!$B:$B,Tabella24[[#This Row],[Cartella2]],DATI!$M:$M)*SUMIF(DATI!$B:$B,Tabella24[[#This Row],[Cartella2]],DATI!$L:$L),"")</f>
        <v/>
      </c>
      <c r="N828" s="6" t="str">
        <f>+IF(COUNTIF($C$17:C828,Tabella24[[#This Row],[Cartella2]])=1,"X","")</f>
        <v/>
      </c>
      <c r="O828" s="14" t="str">
        <f>+IFERROR(+Tabella24[[#This Row],[IMPORTO VERSATO]]/SUMIF(DATI!$B:$B,Tabella24[[#This Row],[Cartella2]],DATI!$M:$M)*SUMIF(DATI!$B:$B,Tabella24[[#This Row],[Cartella2]],DATI!$K:$K),"")</f>
        <v/>
      </c>
    </row>
    <row r="829" spans="2:15" x14ac:dyDescent="0.45">
      <c r="B829" s="27"/>
      <c r="C829" s="140" t="e">
        <f>+IF(Tabella24[[#This Row],[INS CARTELLA]]="",C828,+VLOOKUP(Tabella24[[#This Row],[INS CARTELLA]],Tabella1[[NUMERO CARTELLA]:[IMPOSTE]],1,0))</f>
        <v>#N/A</v>
      </c>
      <c r="D829" s="1"/>
      <c r="E829" s="15"/>
      <c r="F829" s="16"/>
      <c r="G829" s="14" t="str">
        <f>+IFERROR(+Tabella24[[#This Row],[IMPORTO VERSATO]]/SUMIF(DATI!B:B,Tabella24[[#This Row],[Cartella2]],DATI!M:M)*SUMIF(DATI!B:B,Tabella24[[#This Row],[Cartella2]],DATI!E:E),"")</f>
        <v/>
      </c>
      <c r="H829" s="14" t="str">
        <f>+IFERROR(+Tabella24[[#This Row],[IMPORTO VERSATO]]/SUMIF(DATI!$B:$B,Tabella24[[#This Row],[Cartella2]],DATI!$M:$M)*SUMIF(DATI!$B:$B,Tabella24[[#This Row],[Cartella2]],DATI!$F:$F),"")</f>
        <v/>
      </c>
      <c r="I829" s="19" t="str">
        <f>+IFERROR(+Tabella24[[#This Row],[IMPORTO VERSATO]]/SUMIF(DATI!$B:$B,Tabella24[[#This Row],[Cartella2]],DATI!$M:$M)*SUMIF(DATI!$B:$B,Tabella24[[#This Row],[Cartella2]],DATI!$G:$G),"")</f>
        <v/>
      </c>
      <c r="J829" s="19" t="str">
        <f>+IFERROR(+Tabella24[[#This Row],[IMPORTO VERSATO]]/SUMIF(DATI!$B:$B,Tabella24[[#This Row],[Cartella2]],DATI!$M:$M)*SUMIF(DATI!$B:$B,Tabella24[[#This Row],[Cartella2]],DATI!$H:$H),"")</f>
        <v/>
      </c>
      <c r="K829" s="19" t="str">
        <f>+IFERROR(+Tabella24[[#This Row],[IMPORTO VERSATO]]/SUMIF(DATI!$B:$B,Tabella24[[#This Row],[Cartella2]],DATI!$M:$M)*SUMIF(DATI!$B:$B,Tabella24[[#This Row],[Cartella2]],DATI!$I:$I),"")</f>
        <v/>
      </c>
      <c r="L829" s="19" t="str">
        <f>+IFERROR(+Tabella24[[#This Row],[IMPORTO VERSATO]]/SUMIF(DATI!$B:$B,Tabella24[[#This Row],[Cartella2]],DATI!$M:$M)*SUMIF(DATI!$B:$B,Tabella24[[#This Row],[Cartella2]],DATI!$J:$J),"")</f>
        <v/>
      </c>
      <c r="M829" s="14" t="str">
        <f>+IFERROR(+Tabella24[[#This Row],[IMPORTO VERSATO]]/SUMIF(DATI!$B:$B,Tabella24[[#This Row],[Cartella2]],DATI!$M:$M)*SUMIF(DATI!$B:$B,Tabella24[[#This Row],[Cartella2]],DATI!$L:$L),"")</f>
        <v/>
      </c>
      <c r="N829" s="6" t="str">
        <f>+IF(COUNTIF($C$17:C829,Tabella24[[#This Row],[Cartella2]])=1,"X","")</f>
        <v/>
      </c>
      <c r="O829" s="14" t="str">
        <f>+IFERROR(+Tabella24[[#This Row],[IMPORTO VERSATO]]/SUMIF(DATI!$B:$B,Tabella24[[#This Row],[Cartella2]],DATI!$M:$M)*SUMIF(DATI!$B:$B,Tabella24[[#This Row],[Cartella2]],DATI!$K:$K),"")</f>
        <v/>
      </c>
    </row>
    <row r="830" spans="2:15" x14ac:dyDescent="0.45">
      <c r="B830" s="27"/>
      <c r="C830" s="140" t="e">
        <f>+IF(Tabella24[[#This Row],[INS CARTELLA]]="",C829,+VLOOKUP(Tabella24[[#This Row],[INS CARTELLA]],Tabella1[[NUMERO CARTELLA]:[IMPOSTE]],1,0))</f>
        <v>#N/A</v>
      </c>
      <c r="D830" s="1"/>
      <c r="E830" s="15"/>
      <c r="F830" s="16"/>
      <c r="G830" s="14" t="str">
        <f>+IFERROR(+Tabella24[[#This Row],[IMPORTO VERSATO]]/SUMIF(DATI!B:B,Tabella24[[#This Row],[Cartella2]],DATI!M:M)*SUMIF(DATI!B:B,Tabella24[[#This Row],[Cartella2]],DATI!E:E),"")</f>
        <v/>
      </c>
      <c r="H830" s="14" t="str">
        <f>+IFERROR(+Tabella24[[#This Row],[IMPORTO VERSATO]]/SUMIF(DATI!$B:$B,Tabella24[[#This Row],[Cartella2]],DATI!$M:$M)*SUMIF(DATI!$B:$B,Tabella24[[#This Row],[Cartella2]],DATI!$F:$F),"")</f>
        <v/>
      </c>
      <c r="I830" s="19" t="str">
        <f>+IFERROR(+Tabella24[[#This Row],[IMPORTO VERSATO]]/SUMIF(DATI!$B:$B,Tabella24[[#This Row],[Cartella2]],DATI!$M:$M)*SUMIF(DATI!$B:$B,Tabella24[[#This Row],[Cartella2]],DATI!$G:$G),"")</f>
        <v/>
      </c>
      <c r="J830" s="19" t="str">
        <f>+IFERROR(+Tabella24[[#This Row],[IMPORTO VERSATO]]/SUMIF(DATI!$B:$B,Tabella24[[#This Row],[Cartella2]],DATI!$M:$M)*SUMIF(DATI!$B:$B,Tabella24[[#This Row],[Cartella2]],DATI!$H:$H),"")</f>
        <v/>
      </c>
      <c r="K830" s="19" t="str">
        <f>+IFERROR(+Tabella24[[#This Row],[IMPORTO VERSATO]]/SUMIF(DATI!$B:$B,Tabella24[[#This Row],[Cartella2]],DATI!$M:$M)*SUMIF(DATI!$B:$B,Tabella24[[#This Row],[Cartella2]],DATI!$I:$I),"")</f>
        <v/>
      </c>
      <c r="L830" s="19" t="str">
        <f>+IFERROR(+Tabella24[[#This Row],[IMPORTO VERSATO]]/SUMIF(DATI!$B:$B,Tabella24[[#This Row],[Cartella2]],DATI!$M:$M)*SUMIF(DATI!$B:$B,Tabella24[[#This Row],[Cartella2]],DATI!$J:$J),"")</f>
        <v/>
      </c>
      <c r="M830" s="14" t="str">
        <f>+IFERROR(+Tabella24[[#This Row],[IMPORTO VERSATO]]/SUMIF(DATI!$B:$B,Tabella24[[#This Row],[Cartella2]],DATI!$M:$M)*SUMIF(DATI!$B:$B,Tabella24[[#This Row],[Cartella2]],DATI!$L:$L),"")</f>
        <v/>
      </c>
      <c r="N830" s="6" t="str">
        <f>+IF(COUNTIF($C$17:C830,Tabella24[[#This Row],[Cartella2]])=1,"X","")</f>
        <v/>
      </c>
      <c r="O830" s="14" t="str">
        <f>+IFERROR(+Tabella24[[#This Row],[IMPORTO VERSATO]]/SUMIF(DATI!$B:$B,Tabella24[[#This Row],[Cartella2]],DATI!$M:$M)*SUMIF(DATI!$B:$B,Tabella24[[#This Row],[Cartella2]],DATI!$K:$K),"")</f>
        <v/>
      </c>
    </row>
    <row r="831" spans="2:15" x14ac:dyDescent="0.45">
      <c r="B831" s="27"/>
      <c r="C831" s="140" t="e">
        <f>+IF(Tabella24[[#This Row],[INS CARTELLA]]="",C830,+VLOOKUP(Tabella24[[#This Row],[INS CARTELLA]],Tabella1[[NUMERO CARTELLA]:[IMPOSTE]],1,0))</f>
        <v>#N/A</v>
      </c>
      <c r="D831" s="1"/>
      <c r="E831" s="15"/>
      <c r="F831" s="16"/>
      <c r="G831" s="14" t="str">
        <f>+IFERROR(+Tabella24[[#This Row],[IMPORTO VERSATO]]/SUMIF(DATI!B:B,Tabella24[[#This Row],[Cartella2]],DATI!M:M)*SUMIF(DATI!B:B,Tabella24[[#This Row],[Cartella2]],DATI!E:E),"")</f>
        <v/>
      </c>
      <c r="H831" s="14" t="str">
        <f>+IFERROR(+Tabella24[[#This Row],[IMPORTO VERSATO]]/SUMIF(DATI!$B:$B,Tabella24[[#This Row],[Cartella2]],DATI!$M:$M)*SUMIF(DATI!$B:$B,Tabella24[[#This Row],[Cartella2]],DATI!$F:$F),"")</f>
        <v/>
      </c>
      <c r="I831" s="19" t="str">
        <f>+IFERROR(+Tabella24[[#This Row],[IMPORTO VERSATO]]/SUMIF(DATI!$B:$B,Tabella24[[#This Row],[Cartella2]],DATI!$M:$M)*SUMIF(DATI!$B:$B,Tabella24[[#This Row],[Cartella2]],DATI!$G:$G),"")</f>
        <v/>
      </c>
      <c r="J831" s="19" t="str">
        <f>+IFERROR(+Tabella24[[#This Row],[IMPORTO VERSATO]]/SUMIF(DATI!$B:$B,Tabella24[[#This Row],[Cartella2]],DATI!$M:$M)*SUMIF(DATI!$B:$B,Tabella24[[#This Row],[Cartella2]],DATI!$H:$H),"")</f>
        <v/>
      </c>
      <c r="K831" s="19" t="str">
        <f>+IFERROR(+Tabella24[[#This Row],[IMPORTO VERSATO]]/SUMIF(DATI!$B:$B,Tabella24[[#This Row],[Cartella2]],DATI!$M:$M)*SUMIF(DATI!$B:$B,Tabella24[[#This Row],[Cartella2]],DATI!$I:$I),"")</f>
        <v/>
      </c>
      <c r="L831" s="19" t="str">
        <f>+IFERROR(+Tabella24[[#This Row],[IMPORTO VERSATO]]/SUMIF(DATI!$B:$B,Tabella24[[#This Row],[Cartella2]],DATI!$M:$M)*SUMIF(DATI!$B:$B,Tabella24[[#This Row],[Cartella2]],DATI!$J:$J),"")</f>
        <v/>
      </c>
      <c r="M831" s="14" t="str">
        <f>+IFERROR(+Tabella24[[#This Row],[IMPORTO VERSATO]]/SUMIF(DATI!$B:$B,Tabella24[[#This Row],[Cartella2]],DATI!$M:$M)*SUMIF(DATI!$B:$B,Tabella24[[#This Row],[Cartella2]],DATI!$L:$L),"")</f>
        <v/>
      </c>
      <c r="N831" s="6" t="str">
        <f>+IF(COUNTIF($C$17:C831,Tabella24[[#This Row],[Cartella2]])=1,"X","")</f>
        <v/>
      </c>
      <c r="O831" s="14" t="str">
        <f>+IFERROR(+Tabella24[[#This Row],[IMPORTO VERSATO]]/SUMIF(DATI!$B:$B,Tabella24[[#This Row],[Cartella2]],DATI!$M:$M)*SUMIF(DATI!$B:$B,Tabella24[[#This Row],[Cartella2]],DATI!$K:$K),"")</f>
        <v/>
      </c>
    </row>
    <row r="832" spans="2:15" x14ac:dyDescent="0.45">
      <c r="B832" s="27"/>
      <c r="C832" s="140" t="e">
        <f>+IF(Tabella24[[#This Row],[INS CARTELLA]]="",C831,+VLOOKUP(Tabella24[[#This Row],[INS CARTELLA]],Tabella1[[NUMERO CARTELLA]:[IMPOSTE]],1,0))</f>
        <v>#N/A</v>
      </c>
      <c r="D832" s="1"/>
      <c r="E832" s="15"/>
      <c r="F832" s="16"/>
      <c r="G832" s="14" t="str">
        <f>+IFERROR(+Tabella24[[#This Row],[IMPORTO VERSATO]]/SUMIF(DATI!B:B,Tabella24[[#This Row],[Cartella2]],DATI!M:M)*SUMIF(DATI!B:B,Tabella24[[#This Row],[Cartella2]],DATI!E:E),"")</f>
        <v/>
      </c>
      <c r="H832" s="14" t="str">
        <f>+IFERROR(+Tabella24[[#This Row],[IMPORTO VERSATO]]/SUMIF(DATI!$B:$B,Tabella24[[#This Row],[Cartella2]],DATI!$M:$M)*SUMIF(DATI!$B:$B,Tabella24[[#This Row],[Cartella2]],DATI!$F:$F),"")</f>
        <v/>
      </c>
      <c r="I832" s="19" t="str">
        <f>+IFERROR(+Tabella24[[#This Row],[IMPORTO VERSATO]]/SUMIF(DATI!$B:$B,Tabella24[[#This Row],[Cartella2]],DATI!$M:$M)*SUMIF(DATI!$B:$B,Tabella24[[#This Row],[Cartella2]],DATI!$G:$G),"")</f>
        <v/>
      </c>
      <c r="J832" s="19" t="str">
        <f>+IFERROR(+Tabella24[[#This Row],[IMPORTO VERSATO]]/SUMIF(DATI!$B:$B,Tabella24[[#This Row],[Cartella2]],DATI!$M:$M)*SUMIF(DATI!$B:$B,Tabella24[[#This Row],[Cartella2]],DATI!$H:$H),"")</f>
        <v/>
      </c>
      <c r="K832" s="19" t="str">
        <f>+IFERROR(+Tabella24[[#This Row],[IMPORTO VERSATO]]/SUMIF(DATI!$B:$B,Tabella24[[#This Row],[Cartella2]],DATI!$M:$M)*SUMIF(DATI!$B:$B,Tabella24[[#This Row],[Cartella2]],DATI!$I:$I),"")</f>
        <v/>
      </c>
      <c r="L832" s="19" t="str">
        <f>+IFERROR(+Tabella24[[#This Row],[IMPORTO VERSATO]]/SUMIF(DATI!$B:$B,Tabella24[[#This Row],[Cartella2]],DATI!$M:$M)*SUMIF(DATI!$B:$B,Tabella24[[#This Row],[Cartella2]],DATI!$J:$J),"")</f>
        <v/>
      </c>
      <c r="M832" s="14" t="str">
        <f>+IFERROR(+Tabella24[[#This Row],[IMPORTO VERSATO]]/SUMIF(DATI!$B:$B,Tabella24[[#This Row],[Cartella2]],DATI!$M:$M)*SUMIF(DATI!$B:$B,Tabella24[[#This Row],[Cartella2]],DATI!$L:$L),"")</f>
        <v/>
      </c>
      <c r="N832" s="6" t="str">
        <f>+IF(COUNTIF($C$17:C832,Tabella24[[#This Row],[Cartella2]])=1,"X","")</f>
        <v/>
      </c>
      <c r="O832" s="14" t="str">
        <f>+IFERROR(+Tabella24[[#This Row],[IMPORTO VERSATO]]/SUMIF(DATI!$B:$B,Tabella24[[#This Row],[Cartella2]],DATI!$M:$M)*SUMIF(DATI!$B:$B,Tabella24[[#This Row],[Cartella2]],DATI!$K:$K),"")</f>
        <v/>
      </c>
    </row>
    <row r="833" spans="2:15" x14ac:dyDescent="0.45">
      <c r="B833" s="27"/>
      <c r="C833" s="140" t="e">
        <f>+IF(Tabella24[[#This Row],[INS CARTELLA]]="",C832,+VLOOKUP(Tabella24[[#This Row],[INS CARTELLA]],Tabella1[[NUMERO CARTELLA]:[IMPOSTE]],1,0))</f>
        <v>#N/A</v>
      </c>
      <c r="D833" s="1"/>
      <c r="E833" s="15"/>
      <c r="F833" s="16"/>
      <c r="G833" s="14" t="str">
        <f>+IFERROR(+Tabella24[[#This Row],[IMPORTO VERSATO]]/SUMIF(DATI!B:B,Tabella24[[#This Row],[Cartella2]],DATI!M:M)*SUMIF(DATI!B:B,Tabella24[[#This Row],[Cartella2]],DATI!E:E),"")</f>
        <v/>
      </c>
      <c r="H833" s="14" t="str">
        <f>+IFERROR(+Tabella24[[#This Row],[IMPORTO VERSATO]]/SUMIF(DATI!$B:$B,Tabella24[[#This Row],[Cartella2]],DATI!$M:$M)*SUMIF(DATI!$B:$B,Tabella24[[#This Row],[Cartella2]],DATI!$F:$F),"")</f>
        <v/>
      </c>
      <c r="I833" s="19" t="str">
        <f>+IFERROR(+Tabella24[[#This Row],[IMPORTO VERSATO]]/SUMIF(DATI!$B:$B,Tabella24[[#This Row],[Cartella2]],DATI!$M:$M)*SUMIF(DATI!$B:$B,Tabella24[[#This Row],[Cartella2]],DATI!$G:$G),"")</f>
        <v/>
      </c>
      <c r="J833" s="19" t="str">
        <f>+IFERROR(+Tabella24[[#This Row],[IMPORTO VERSATO]]/SUMIF(DATI!$B:$B,Tabella24[[#This Row],[Cartella2]],DATI!$M:$M)*SUMIF(DATI!$B:$B,Tabella24[[#This Row],[Cartella2]],DATI!$H:$H),"")</f>
        <v/>
      </c>
      <c r="K833" s="19" t="str">
        <f>+IFERROR(+Tabella24[[#This Row],[IMPORTO VERSATO]]/SUMIF(DATI!$B:$B,Tabella24[[#This Row],[Cartella2]],DATI!$M:$M)*SUMIF(DATI!$B:$B,Tabella24[[#This Row],[Cartella2]],DATI!$I:$I),"")</f>
        <v/>
      </c>
      <c r="L833" s="19" t="str">
        <f>+IFERROR(+Tabella24[[#This Row],[IMPORTO VERSATO]]/SUMIF(DATI!$B:$B,Tabella24[[#This Row],[Cartella2]],DATI!$M:$M)*SUMIF(DATI!$B:$B,Tabella24[[#This Row],[Cartella2]],DATI!$J:$J),"")</f>
        <v/>
      </c>
      <c r="M833" s="14" t="str">
        <f>+IFERROR(+Tabella24[[#This Row],[IMPORTO VERSATO]]/SUMIF(DATI!$B:$B,Tabella24[[#This Row],[Cartella2]],DATI!$M:$M)*SUMIF(DATI!$B:$B,Tabella24[[#This Row],[Cartella2]],DATI!$L:$L),"")</f>
        <v/>
      </c>
      <c r="N833" s="6" t="str">
        <f>+IF(COUNTIF($C$17:C833,Tabella24[[#This Row],[Cartella2]])=1,"X","")</f>
        <v/>
      </c>
      <c r="O833" s="14" t="str">
        <f>+IFERROR(+Tabella24[[#This Row],[IMPORTO VERSATO]]/SUMIF(DATI!$B:$B,Tabella24[[#This Row],[Cartella2]],DATI!$M:$M)*SUMIF(DATI!$B:$B,Tabella24[[#This Row],[Cartella2]],DATI!$K:$K),"")</f>
        <v/>
      </c>
    </row>
    <row r="834" spans="2:15" x14ac:dyDescent="0.45">
      <c r="B834" s="27"/>
      <c r="C834" s="140" t="e">
        <f>+IF(Tabella24[[#This Row],[INS CARTELLA]]="",C833,+VLOOKUP(Tabella24[[#This Row],[INS CARTELLA]],Tabella1[[NUMERO CARTELLA]:[IMPOSTE]],1,0))</f>
        <v>#N/A</v>
      </c>
      <c r="D834" s="1"/>
      <c r="E834" s="15"/>
      <c r="F834" s="16"/>
      <c r="G834" s="14" t="str">
        <f>+IFERROR(+Tabella24[[#This Row],[IMPORTO VERSATO]]/SUMIF(DATI!B:B,Tabella24[[#This Row],[Cartella2]],DATI!M:M)*SUMIF(DATI!B:B,Tabella24[[#This Row],[Cartella2]],DATI!E:E),"")</f>
        <v/>
      </c>
      <c r="H834" s="14" t="str">
        <f>+IFERROR(+Tabella24[[#This Row],[IMPORTO VERSATO]]/SUMIF(DATI!$B:$B,Tabella24[[#This Row],[Cartella2]],DATI!$M:$M)*SUMIF(DATI!$B:$B,Tabella24[[#This Row],[Cartella2]],DATI!$F:$F),"")</f>
        <v/>
      </c>
      <c r="I834" s="19" t="str">
        <f>+IFERROR(+Tabella24[[#This Row],[IMPORTO VERSATO]]/SUMIF(DATI!$B:$B,Tabella24[[#This Row],[Cartella2]],DATI!$M:$M)*SUMIF(DATI!$B:$B,Tabella24[[#This Row],[Cartella2]],DATI!$G:$G),"")</f>
        <v/>
      </c>
      <c r="J834" s="19" t="str">
        <f>+IFERROR(+Tabella24[[#This Row],[IMPORTO VERSATO]]/SUMIF(DATI!$B:$B,Tabella24[[#This Row],[Cartella2]],DATI!$M:$M)*SUMIF(DATI!$B:$B,Tabella24[[#This Row],[Cartella2]],DATI!$H:$H),"")</f>
        <v/>
      </c>
      <c r="K834" s="19" t="str">
        <f>+IFERROR(+Tabella24[[#This Row],[IMPORTO VERSATO]]/SUMIF(DATI!$B:$B,Tabella24[[#This Row],[Cartella2]],DATI!$M:$M)*SUMIF(DATI!$B:$B,Tabella24[[#This Row],[Cartella2]],DATI!$I:$I),"")</f>
        <v/>
      </c>
      <c r="L834" s="19" t="str">
        <f>+IFERROR(+Tabella24[[#This Row],[IMPORTO VERSATO]]/SUMIF(DATI!$B:$B,Tabella24[[#This Row],[Cartella2]],DATI!$M:$M)*SUMIF(DATI!$B:$B,Tabella24[[#This Row],[Cartella2]],DATI!$J:$J),"")</f>
        <v/>
      </c>
      <c r="M834" s="14" t="str">
        <f>+IFERROR(+Tabella24[[#This Row],[IMPORTO VERSATO]]/SUMIF(DATI!$B:$B,Tabella24[[#This Row],[Cartella2]],DATI!$M:$M)*SUMIF(DATI!$B:$B,Tabella24[[#This Row],[Cartella2]],DATI!$L:$L),"")</f>
        <v/>
      </c>
      <c r="N834" s="6" t="str">
        <f>+IF(COUNTIF($C$17:C834,Tabella24[[#This Row],[Cartella2]])=1,"X","")</f>
        <v/>
      </c>
      <c r="O834" s="14" t="str">
        <f>+IFERROR(+Tabella24[[#This Row],[IMPORTO VERSATO]]/SUMIF(DATI!$B:$B,Tabella24[[#This Row],[Cartella2]],DATI!$M:$M)*SUMIF(DATI!$B:$B,Tabella24[[#This Row],[Cartella2]],DATI!$K:$K),"")</f>
        <v/>
      </c>
    </row>
    <row r="835" spans="2:15" x14ac:dyDescent="0.45">
      <c r="B835" s="27"/>
      <c r="C835" s="140" t="e">
        <f>+IF(Tabella24[[#This Row],[INS CARTELLA]]="",C834,+VLOOKUP(Tabella24[[#This Row],[INS CARTELLA]],Tabella1[[NUMERO CARTELLA]:[IMPOSTE]],1,0))</f>
        <v>#N/A</v>
      </c>
      <c r="D835" s="1"/>
      <c r="E835" s="15"/>
      <c r="F835" s="16"/>
      <c r="G835" s="14" t="str">
        <f>+IFERROR(+Tabella24[[#This Row],[IMPORTO VERSATO]]/SUMIF(DATI!B:B,Tabella24[[#This Row],[Cartella2]],DATI!M:M)*SUMIF(DATI!B:B,Tabella24[[#This Row],[Cartella2]],DATI!E:E),"")</f>
        <v/>
      </c>
      <c r="H835" s="14" t="str">
        <f>+IFERROR(+Tabella24[[#This Row],[IMPORTO VERSATO]]/SUMIF(DATI!$B:$B,Tabella24[[#This Row],[Cartella2]],DATI!$M:$M)*SUMIF(DATI!$B:$B,Tabella24[[#This Row],[Cartella2]],DATI!$F:$F),"")</f>
        <v/>
      </c>
      <c r="I835" s="19" t="str">
        <f>+IFERROR(+Tabella24[[#This Row],[IMPORTO VERSATO]]/SUMIF(DATI!$B:$B,Tabella24[[#This Row],[Cartella2]],DATI!$M:$M)*SUMIF(DATI!$B:$B,Tabella24[[#This Row],[Cartella2]],DATI!$G:$G),"")</f>
        <v/>
      </c>
      <c r="J835" s="19" t="str">
        <f>+IFERROR(+Tabella24[[#This Row],[IMPORTO VERSATO]]/SUMIF(DATI!$B:$B,Tabella24[[#This Row],[Cartella2]],DATI!$M:$M)*SUMIF(DATI!$B:$B,Tabella24[[#This Row],[Cartella2]],DATI!$H:$H),"")</f>
        <v/>
      </c>
      <c r="K835" s="19" t="str">
        <f>+IFERROR(+Tabella24[[#This Row],[IMPORTO VERSATO]]/SUMIF(DATI!$B:$B,Tabella24[[#This Row],[Cartella2]],DATI!$M:$M)*SUMIF(DATI!$B:$B,Tabella24[[#This Row],[Cartella2]],DATI!$I:$I),"")</f>
        <v/>
      </c>
      <c r="L835" s="19" t="str">
        <f>+IFERROR(+Tabella24[[#This Row],[IMPORTO VERSATO]]/SUMIF(DATI!$B:$B,Tabella24[[#This Row],[Cartella2]],DATI!$M:$M)*SUMIF(DATI!$B:$B,Tabella24[[#This Row],[Cartella2]],DATI!$J:$J),"")</f>
        <v/>
      </c>
      <c r="M835" s="14" t="str">
        <f>+IFERROR(+Tabella24[[#This Row],[IMPORTO VERSATO]]/SUMIF(DATI!$B:$B,Tabella24[[#This Row],[Cartella2]],DATI!$M:$M)*SUMIF(DATI!$B:$B,Tabella24[[#This Row],[Cartella2]],DATI!$L:$L),"")</f>
        <v/>
      </c>
      <c r="N835" s="6" t="str">
        <f>+IF(COUNTIF($C$17:C835,Tabella24[[#This Row],[Cartella2]])=1,"X","")</f>
        <v/>
      </c>
      <c r="O835" s="14" t="str">
        <f>+IFERROR(+Tabella24[[#This Row],[IMPORTO VERSATO]]/SUMIF(DATI!$B:$B,Tabella24[[#This Row],[Cartella2]],DATI!$M:$M)*SUMIF(DATI!$B:$B,Tabella24[[#This Row],[Cartella2]],DATI!$K:$K),"")</f>
        <v/>
      </c>
    </row>
    <row r="836" spans="2:15" x14ac:dyDescent="0.45">
      <c r="B836" s="27"/>
      <c r="C836" s="140" t="e">
        <f>+IF(Tabella24[[#This Row],[INS CARTELLA]]="",C835,+VLOOKUP(Tabella24[[#This Row],[INS CARTELLA]],Tabella1[[NUMERO CARTELLA]:[IMPOSTE]],1,0))</f>
        <v>#N/A</v>
      </c>
      <c r="D836" s="1"/>
      <c r="E836" s="15"/>
      <c r="F836" s="16"/>
      <c r="G836" s="14" t="str">
        <f>+IFERROR(+Tabella24[[#This Row],[IMPORTO VERSATO]]/SUMIF(DATI!B:B,Tabella24[[#This Row],[Cartella2]],DATI!M:M)*SUMIF(DATI!B:B,Tabella24[[#This Row],[Cartella2]],DATI!E:E),"")</f>
        <v/>
      </c>
      <c r="H836" s="14" t="str">
        <f>+IFERROR(+Tabella24[[#This Row],[IMPORTO VERSATO]]/SUMIF(DATI!$B:$B,Tabella24[[#This Row],[Cartella2]],DATI!$M:$M)*SUMIF(DATI!$B:$B,Tabella24[[#This Row],[Cartella2]],DATI!$F:$F),"")</f>
        <v/>
      </c>
      <c r="I836" s="19" t="str">
        <f>+IFERROR(+Tabella24[[#This Row],[IMPORTO VERSATO]]/SUMIF(DATI!$B:$B,Tabella24[[#This Row],[Cartella2]],DATI!$M:$M)*SUMIF(DATI!$B:$B,Tabella24[[#This Row],[Cartella2]],DATI!$G:$G),"")</f>
        <v/>
      </c>
      <c r="J836" s="19" t="str">
        <f>+IFERROR(+Tabella24[[#This Row],[IMPORTO VERSATO]]/SUMIF(DATI!$B:$B,Tabella24[[#This Row],[Cartella2]],DATI!$M:$M)*SUMIF(DATI!$B:$B,Tabella24[[#This Row],[Cartella2]],DATI!$H:$H),"")</f>
        <v/>
      </c>
      <c r="K836" s="19" t="str">
        <f>+IFERROR(+Tabella24[[#This Row],[IMPORTO VERSATO]]/SUMIF(DATI!$B:$B,Tabella24[[#This Row],[Cartella2]],DATI!$M:$M)*SUMIF(DATI!$B:$B,Tabella24[[#This Row],[Cartella2]],DATI!$I:$I),"")</f>
        <v/>
      </c>
      <c r="L836" s="19" t="str">
        <f>+IFERROR(+Tabella24[[#This Row],[IMPORTO VERSATO]]/SUMIF(DATI!$B:$B,Tabella24[[#This Row],[Cartella2]],DATI!$M:$M)*SUMIF(DATI!$B:$B,Tabella24[[#This Row],[Cartella2]],DATI!$J:$J),"")</f>
        <v/>
      </c>
      <c r="M836" s="14" t="str">
        <f>+IFERROR(+Tabella24[[#This Row],[IMPORTO VERSATO]]/SUMIF(DATI!$B:$B,Tabella24[[#This Row],[Cartella2]],DATI!$M:$M)*SUMIF(DATI!$B:$B,Tabella24[[#This Row],[Cartella2]],DATI!$L:$L),"")</f>
        <v/>
      </c>
      <c r="N836" s="6" t="str">
        <f>+IF(COUNTIF($C$17:C836,Tabella24[[#This Row],[Cartella2]])=1,"X","")</f>
        <v/>
      </c>
      <c r="O836" s="14" t="str">
        <f>+IFERROR(+Tabella24[[#This Row],[IMPORTO VERSATO]]/SUMIF(DATI!$B:$B,Tabella24[[#This Row],[Cartella2]],DATI!$M:$M)*SUMIF(DATI!$B:$B,Tabella24[[#This Row],[Cartella2]],DATI!$K:$K),"")</f>
        <v/>
      </c>
    </row>
    <row r="837" spans="2:15" x14ac:dyDescent="0.45">
      <c r="B837" s="27"/>
      <c r="C837" s="140" t="e">
        <f>+IF(Tabella24[[#This Row],[INS CARTELLA]]="",C836,+VLOOKUP(Tabella24[[#This Row],[INS CARTELLA]],Tabella1[[NUMERO CARTELLA]:[IMPOSTE]],1,0))</f>
        <v>#N/A</v>
      </c>
      <c r="D837" s="1"/>
      <c r="E837" s="15"/>
      <c r="F837" s="16"/>
      <c r="G837" s="14" t="str">
        <f>+IFERROR(+Tabella24[[#This Row],[IMPORTO VERSATO]]/SUMIF(DATI!B:B,Tabella24[[#This Row],[Cartella2]],DATI!M:M)*SUMIF(DATI!B:B,Tabella24[[#This Row],[Cartella2]],DATI!E:E),"")</f>
        <v/>
      </c>
      <c r="H837" s="14" t="str">
        <f>+IFERROR(+Tabella24[[#This Row],[IMPORTO VERSATO]]/SUMIF(DATI!$B:$B,Tabella24[[#This Row],[Cartella2]],DATI!$M:$M)*SUMIF(DATI!$B:$B,Tabella24[[#This Row],[Cartella2]],DATI!$F:$F),"")</f>
        <v/>
      </c>
      <c r="I837" s="19" t="str">
        <f>+IFERROR(+Tabella24[[#This Row],[IMPORTO VERSATO]]/SUMIF(DATI!$B:$B,Tabella24[[#This Row],[Cartella2]],DATI!$M:$M)*SUMIF(DATI!$B:$B,Tabella24[[#This Row],[Cartella2]],DATI!$G:$G),"")</f>
        <v/>
      </c>
      <c r="J837" s="19" t="str">
        <f>+IFERROR(+Tabella24[[#This Row],[IMPORTO VERSATO]]/SUMIF(DATI!$B:$B,Tabella24[[#This Row],[Cartella2]],DATI!$M:$M)*SUMIF(DATI!$B:$B,Tabella24[[#This Row],[Cartella2]],DATI!$H:$H),"")</f>
        <v/>
      </c>
      <c r="K837" s="19" t="str">
        <f>+IFERROR(+Tabella24[[#This Row],[IMPORTO VERSATO]]/SUMIF(DATI!$B:$B,Tabella24[[#This Row],[Cartella2]],DATI!$M:$M)*SUMIF(DATI!$B:$B,Tabella24[[#This Row],[Cartella2]],DATI!$I:$I),"")</f>
        <v/>
      </c>
      <c r="L837" s="19" t="str">
        <f>+IFERROR(+Tabella24[[#This Row],[IMPORTO VERSATO]]/SUMIF(DATI!$B:$B,Tabella24[[#This Row],[Cartella2]],DATI!$M:$M)*SUMIF(DATI!$B:$B,Tabella24[[#This Row],[Cartella2]],DATI!$J:$J),"")</f>
        <v/>
      </c>
      <c r="M837" s="14" t="str">
        <f>+IFERROR(+Tabella24[[#This Row],[IMPORTO VERSATO]]/SUMIF(DATI!$B:$B,Tabella24[[#This Row],[Cartella2]],DATI!$M:$M)*SUMIF(DATI!$B:$B,Tabella24[[#This Row],[Cartella2]],DATI!$L:$L),"")</f>
        <v/>
      </c>
      <c r="N837" s="6" t="str">
        <f>+IF(COUNTIF($C$17:C837,Tabella24[[#This Row],[Cartella2]])=1,"X","")</f>
        <v/>
      </c>
      <c r="O837" s="14" t="str">
        <f>+IFERROR(+Tabella24[[#This Row],[IMPORTO VERSATO]]/SUMIF(DATI!$B:$B,Tabella24[[#This Row],[Cartella2]],DATI!$M:$M)*SUMIF(DATI!$B:$B,Tabella24[[#This Row],[Cartella2]],DATI!$K:$K),"")</f>
        <v/>
      </c>
    </row>
    <row r="838" spans="2:15" x14ac:dyDescent="0.45">
      <c r="B838" s="27"/>
      <c r="C838" s="140" t="e">
        <f>+IF(Tabella24[[#This Row],[INS CARTELLA]]="",C837,+VLOOKUP(Tabella24[[#This Row],[INS CARTELLA]],Tabella1[[NUMERO CARTELLA]:[IMPOSTE]],1,0))</f>
        <v>#N/A</v>
      </c>
      <c r="D838" s="1"/>
      <c r="E838" s="15"/>
      <c r="F838" s="16"/>
      <c r="G838" s="14" t="str">
        <f>+IFERROR(+Tabella24[[#This Row],[IMPORTO VERSATO]]/SUMIF(DATI!B:B,Tabella24[[#This Row],[Cartella2]],DATI!M:M)*SUMIF(DATI!B:B,Tabella24[[#This Row],[Cartella2]],DATI!E:E),"")</f>
        <v/>
      </c>
      <c r="H838" s="14" t="str">
        <f>+IFERROR(+Tabella24[[#This Row],[IMPORTO VERSATO]]/SUMIF(DATI!$B:$B,Tabella24[[#This Row],[Cartella2]],DATI!$M:$M)*SUMIF(DATI!$B:$B,Tabella24[[#This Row],[Cartella2]],DATI!$F:$F),"")</f>
        <v/>
      </c>
      <c r="I838" s="19" t="str">
        <f>+IFERROR(+Tabella24[[#This Row],[IMPORTO VERSATO]]/SUMIF(DATI!$B:$B,Tabella24[[#This Row],[Cartella2]],DATI!$M:$M)*SUMIF(DATI!$B:$B,Tabella24[[#This Row],[Cartella2]],DATI!$G:$G),"")</f>
        <v/>
      </c>
      <c r="J838" s="19" t="str">
        <f>+IFERROR(+Tabella24[[#This Row],[IMPORTO VERSATO]]/SUMIF(DATI!$B:$B,Tabella24[[#This Row],[Cartella2]],DATI!$M:$M)*SUMIF(DATI!$B:$B,Tabella24[[#This Row],[Cartella2]],DATI!$H:$H),"")</f>
        <v/>
      </c>
      <c r="K838" s="19" t="str">
        <f>+IFERROR(+Tabella24[[#This Row],[IMPORTO VERSATO]]/SUMIF(DATI!$B:$B,Tabella24[[#This Row],[Cartella2]],DATI!$M:$M)*SUMIF(DATI!$B:$B,Tabella24[[#This Row],[Cartella2]],DATI!$I:$I),"")</f>
        <v/>
      </c>
      <c r="L838" s="19" t="str">
        <f>+IFERROR(+Tabella24[[#This Row],[IMPORTO VERSATO]]/SUMIF(DATI!$B:$B,Tabella24[[#This Row],[Cartella2]],DATI!$M:$M)*SUMIF(DATI!$B:$B,Tabella24[[#This Row],[Cartella2]],DATI!$J:$J),"")</f>
        <v/>
      </c>
      <c r="M838" s="14" t="str">
        <f>+IFERROR(+Tabella24[[#This Row],[IMPORTO VERSATO]]/SUMIF(DATI!$B:$B,Tabella24[[#This Row],[Cartella2]],DATI!$M:$M)*SUMIF(DATI!$B:$B,Tabella24[[#This Row],[Cartella2]],DATI!$L:$L),"")</f>
        <v/>
      </c>
      <c r="N838" s="6" t="str">
        <f>+IF(COUNTIF($C$17:C838,Tabella24[[#This Row],[Cartella2]])=1,"X","")</f>
        <v/>
      </c>
      <c r="O838" s="14" t="str">
        <f>+IFERROR(+Tabella24[[#This Row],[IMPORTO VERSATO]]/SUMIF(DATI!$B:$B,Tabella24[[#This Row],[Cartella2]],DATI!$M:$M)*SUMIF(DATI!$B:$B,Tabella24[[#This Row],[Cartella2]],DATI!$K:$K),"")</f>
        <v/>
      </c>
    </row>
    <row r="839" spans="2:15" x14ac:dyDescent="0.45">
      <c r="B839" s="27"/>
      <c r="C839" s="140" t="e">
        <f>+IF(Tabella24[[#This Row],[INS CARTELLA]]="",C838,+VLOOKUP(Tabella24[[#This Row],[INS CARTELLA]],Tabella1[[NUMERO CARTELLA]:[IMPOSTE]],1,0))</f>
        <v>#N/A</v>
      </c>
      <c r="D839" s="1"/>
      <c r="E839" s="15"/>
      <c r="F839" s="16"/>
      <c r="G839" s="14" t="str">
        <f>+IFERROR(+Tabella24[[#This Row],[IMPORTO VERSATO]]/SUMIF(DATI!B:B,Tabella24[[#This Row],[Cartella2]],DATI!M:M)*SUMIF(DATI!B:B,Tabella24[[#This Row],[Cartella2]],DATI!E:E),"")</f>
        <v/>
      </c>
      <c r="H839" s="14" t="str">
        <f>+IFERROR(+Tabella24[[#This Row],[IMPORTO VERSATO]]/SUMIF(DATI!$B:$B,Tabella24[[#This Row],[Cartella2]],DATI!$M:$M)*SUMIF(DATI!$B:$B,Tabella24[[#This Row],[Cartella2]],DATI!$F:$F),"")</f>
        <v/>
      </c>
      <c r="I839" s="19" t="str">
        <f>+IFERROR(+Tabella24[[#This Row],[IMPORTO VERSATO]]/SUMIF(DATI!$B:$B,Tabella24[[#This Row],[Cartella2]],DATI!$M:$M)*SUMIF(DATI!$B:$B,Tabella24[[#This Row],[Cartella2]],DATI!$G:$G),"")</f>
        <v/>
      </c>
      <c r="J839" s="19" t="str">
        <f>+IFERROR(+Tabella24[[#This Row],[IMPORTO VERSATO]]/SUMIF(DATI!$B:$B,Tabella24[[#This Row],[Cartella2]],DATI!$M:$M)*SUMIF(DATI!$B:$B,Tabella24[[#This Row],[Cartella2]],DATI!$H:$H),"")</f>
        <v/>
      </c>
      <c r="K839" s="19" t="str">
        <f>+IFERROR(+Tabella24[[#This Row],[IMPORTO VERSATO]]/SUMIF(DATI!$B:$B,Tabella24[[#This Row],[Cartella2]],DATI!$M:$M)*SUMIF(DATI!$B:$B,Tabella24[[#This Row],[Cartella2]],DATI!$I:$I),"")</f>
        <v/>
      </c>
      <c r="L839" s="19" t="str">
        <f>+IFERROR(+Tabella24[[#This Row],[IMPORTO VERSATO]]/SUMIF(DATI!$B:$B,Tabella24[[#This Row],[Cartella2]],DATI!$M:$M)*SUMIF(DATI!$B:$B,Tabella24[[#This Row],[Cartella2]],DATI!$J:$J),"")</f>
        <v/>
      </c>
      <c r="M839" s="14" t="str">
        <f>+IFERROR(+Tabella24[[#This Row],[IMPORTO VERSATO]]/SUMIF(DATI!$B:$B,Tabella24[[#This Row],[Cartella2]],DATI!$M:$M)*SUMIF(DATI!$B:$B,Tabella24[[#This Row],[Cartella2]],DATI!$L:$L),"")</f>
        <v/>
      </c>
      <c r="N839" s="6" t="str">
        <f>+IF(COUNTIF($C$17:C839,Tabella24[[#This Row],[Cartella2]])=1,"X","")</f>
        <v/>
      </c>
      <c r="O839" s="14" t="str">
        <f>+IFERROR(+Tabella24[[#This Row],[IMPORTO VERSATO]]/SUMIF(DATI!$B:$B,Tabella24[[#This Row],[Cartella2]],DATI!$M:$M)*SUMIF(DATI!$B:$B,Tabella24[[#This Row],[Cartella2]],DATI!$K:$K),"")</f>
        <v/>
      </c>
    </row>
    <row r="840" spans="2:15" x14ac:dyDescent="0.45">
      <c r="B840" s="27"/>
      <c r="C840" s="140" t="e">
        <f>+IF(Tabella24[[#This Row],[INS CARTELLA]]="",C839,+VLOOKUP(Tabella24[[#This Row],[INS CARTELLA]],Tabella1[[NUMERO CARTELLA]:[IMPOSTE]],1,0))</f>
        <v>#N/A</v>
      </c>
      <c r="D840" s="1"/>
      <c r="E840" s="15"/>
      <c r="F840" s="16"/>
      <c r="G840" s="14" t="str">
        <f>+IFERROR(+Tabella24[[#This Row],[IMPORTO VERSATO]]/SUMIF(DATI!B:B,Tabella24[[#This Row],[Cartella2]],DATI!M:M)*SUMIF(DATI!B:B,Tabella24[[#This Row],[Cartella2]],DATI!E:E),"")</f>
        <v/>
      </c>
      <c r="H840" s="14" t="str">
        <f>+IFERROR(+Tabella24[[#This Row],[IMPORTO VERSATO]]/SUMIF(DATI!$B:$B,Tabella24[[#This Row],[Cartella2]],DATI!$M:$M)*SUMIF(DATI!$B:$B,Tabella24[[#This Row],[Cartella2]],DATI!$F:$F),"")</f>
        <v/>
      </c>
      <c r="I840" s="19" t="str">
        <f>+IFERROR(+Tabella24[[#This Row],[IMPORTO VERSATO]]/SUMIF(DATI!$B:$B,Tabella24[[#This Row],[Cartella2]],DATI!$M:$M)*SUMIF(DATI!$B:$B,Tabella24[[#This Row],[Cartella2]],DATI!$G:$G),"")</f>
        <v/>
      </c>
      <c r="J840" s="19" t="str">
        <f>+IFERROR(+Tabella24[[#This Row],[IMPORTO VERSATO]]/SUMIF(DATI!$B:$B,Tabella24[[#This Row],[Cartella2]],DATI!$M:$M)*SUMIF(DATI!$B:$B,Tabella24[[#This Row],[Cartella2]],DATI!$H:$H),"")</f>
        <v/>
      </c>
      <c r="K840" s="19" t="str">
        <f>+IFERROR(+Tabella24[[#This Row],[IMPORTO VERSATO]]/SUMIF(DATI!$B:$B,Tabella24[[#This Row],[Cartella2]],DATI!$M:$M)*SUMIF(DATI!$B:$B,Tabella24[[#This Row],[Cartella2]],DATI!$I:$I),"")</f>
        <v/>
      </c>
      <c r="L840" s="19" t="str">
        <f>+IFERROR(+Tabella24[[#This Row],[IMPORTO VERSATO]]/SUMIF(DATI!$B:$B,Tabella24[[#This Row],[Cartella2]],DATI!$M:$M)*SUMIF(DATI!$B:$B,Tabella24[[#This Row],[Cartella2]],DATI!$J:$J),"")</f>
        <v/>
      </c>
      <c r="M840" s="14" t="str">
        <f>+IFERROR(+Tabella24[[#This Row],[IMPORTO VERSATO]]/SUMIF(DATI!$B:$B,Tabella24[[#This Row],[Cartella2]],DATI!$M:$M)*SUMIF(DATI!$B:$B,Tabella24[[#This Row],[Cartella2]],DATI!$L:$L),"")</f>
        <v/>
      </c>
      <c r="N840" s="6" t="str">
        <f>+IF(COUNTIF($C$17:C840,Tabella24[[#This Row],[Cartella2]])=1,"X","")</f>
        <v/>
      </c>
      <c r="O840" s="14" t="str">
        <f>+IFERROR(+Tabella24[[#This Row],[IMPORTO VERSATO]]/SUMIF(DATI!$B:$B,Tabella24[[#This Row],[Cartella2]],DATI!$M:$M)*SUMIF(DATI!$B:$B,Tabella24[[#This Row],[Cartella2]],DATI!$K:$K),"")</f>
        <v/>
      </c>
    </row>
    <row r="841" spans="2:15" x14ac:dyDescent="0.45">
      <c r="B841" s="27"/>
      <c r="C841" s="140" t="e">
        <f>+IF(Tabella24[[#This Row],[INS CARTELLA]]="",C840,+VLOOKUP(Tabella24[[#This Row],[INS CARTELLA]],Tabella1[[NUMERO CARTELLA]:[IMPOSTE]],1,0))</f>
        <v>#N/A</v>
      </c>
      <c r="D841" s="1"/>
      <c r="E841" s="15"/>
      <c r="F841" s="16"/>
      <c r="G841" s="14" t="str">
        <f>+IFERROR(+Tabella24[[#This Row],[IMPORTO VERSATO]]/SUMIF(DATI!B:B,Tabella24[[#This Row],[Cartella2]],DATI!M:M)*SUMIF(DATI!B:B,Tabella24[[#This Row],[Cartella2]],DATI!E:E),"")</f>
        <v/>
      </c>
      <c r="H841" s="14" t="str">
        <f>+IFERROR(+Tabella24[[#This Row],[IMPORTO VERSATO]]/SUMIF(DATI!$B:$B,Tabella24[[#This Row],[Cartella2]],DATI!$M:$M)*SUMIF(DATI!$B:$B,Tabella24[[#This Row],[Cartella2]],DATI!$F:$F),"")</f>
        <v/>
      </c>
      <c r="I841" s="19" t="str">
        <f>+IFERROR(+Tabella24[[#This Row],[IMPORTO VERSATO]]/SUMIF(DATI!$B:$B,Tabella24[[#This Row],[Cartella2]],DATI!$M:$M)*SUMIF(DATI!$B:$B,Tabella24[[#This Row],[Cartella2]],DATI!$G:$G),"")</f>
        <v/>
      </c>
      <c r="J841" s="19" t="str">
        <f>+IFERROR(+Tabella24[[#This Row],[IMPORTO VERSATO]]/SUMIF(DATI!$B:$B,Tabella24[[#This Row],[Cartella2]],DATI!$M:$M)*SUMIF(DATI!$B:$B,Tabella24[[#This Row],[Cartella2]],DATI!$H:$H),"")</f>
        <v/>
      </c>
      <c r="K841" s="19" t="str">
        <f>+IFERROR(+Tabella24[[#This Row],[IMPORTO VERSATO]]/SUMIF(DATI!$B:$B,Tabella24[[#This Row],[Cartella2]],DATI!$M:$M)*SUMIF(DATI!$B:$B,Tabella24[[#This Row],[Cartella2]],DATI!$I:$I),"")</f>
        <v/>
      </c>
      <c r="L841" s="19" t="str">
        <f>+IFERROR(+Tabella24[[#This Row],[IMPORTO VERSATO]]/SUMIF(DATI!$B:$B,Tabella24[[#This Row],[Cartella2]],DATI!$M:$M)*SUMIF(DATI!$B:$B,Tabella24[[#This Row],[Cartella2]],DATI!$J:$J),"")</f>
        <v/>
      </c>
      <c r="M841" s="14" t="str">
        <f>+IFERROR(+Tabella24[[#This Row],[IMPORTO VERSATO]]/SUMIF(DATI!$B:$B,Tabella24[[#This Row],[Cartella2]],DATI!$M:$M)*SUMIF(DATI!$B:$B,Tabella24[[#This Row],[Cartella2]],DATI!$L:$L),"")</f>
        <v/>
      </c>
      <c r="N841" s="6" t="str">
        <f>+IF(COUNTIF($C$17:C841,Tabella24[[#This Row],[Cartella2]])=1,"X","")</f>
        <v/>
      </c>
      <c r="O841" s="14" t="str">
        <f>+IFERROR(+Tabella24[[#This Row],[IMPORTO VERSATO]]/SUMIF(DATI!$B:$B,Tabella24[[#This Row],[Cartella2]],DATI!$M:$M)*SUMIF(DATI!$B:$B,Tabella24[[#This Row],[Cartella2]],DATI!$K:$K),"")</f>
        <v/>
      </c>
    </row>
    <row r="842" spans="2:15" x14ac:dyDescent="0.45">
      <c r="B842" s="27"/>
      <c r="C842" s="140" t="e">
        <f>+IF(Tabella24[[#This Row],[INS CARTELLA]]="",C841,+VLOOKUP(Tabella24[[#This Row],[INS CARTELLA]],Tabella1[[NUMERO CARTELLA]:[IMPOSTE]],1,0))</f>
        <v>#N/A</v>
      </c>
      <c r="D842" s="1"/>
      <c r="E842" s="15"/>
      <c r="F842" s="16"/>
      <c r="G842" s="14" t="str">
        <f>+IFERROR(+Tabella24[[#This Row],[IMPORTO VERSATO]]/SUMIF(DATI!B:B,Tabella24[[#This Row],[Cartella2]],DATI!M:M)*SUMIF(DATI!B:B,Tabella24[[#This Row],[Cartella2]],DATI!E:E),"")</f>
        <v/>
      </c>
      <c r="H842" s="14" t="str">
        <f>+IFERROR(+Tabella24[[#This Row],[IMPORTO VERSATO]]/SUMIF(DATI!$B:$B,Tabella24[[#This Row],[Cartella2]],DATI!$M:$M)*SUMIF(DATI!$B:$B,Tabella24[[#This Row],[Cartella2]],DATI!$F:$F),"")</f>
        <v/>
      </c>
      <c r="I842" s="19" t="str">
        <f>+IFERROR(+Tabella24[[#This Row],[IMPORTO VERSATO]]/SUMIF(DATI!$B:$B,Tabella24[[#This Row],[Cartella2]],DATI!$M:$M)*SUMIF(DATI!$B:$B,Tabella24[[#This Row],[Cartella2]],DATI!$G:$G),"")</f>
        <v/>
      </c>
      <c r="J842" s="19" t="str">
        <f>+IFERROR(+Tabella24[[#This Row],[IMPORTO VERSATO]]/SUMIF(DATI!$B:$B,Tabella24[[#This Row],[Cartella2]],DATI!$M:$M)*SUMIF(DATI!$B:$B,Tabella24[[#This Row],[Cartella2]],DATI!$H:$H),"")</f>
        <v/>
      </c>
      <c r="K842" s="19" t="str">
        <f>+IFERROR(+Tabella24[[#This Row],[IMPORTO VERSATO]]/SUMIF(DATI!$B:$B,Tabella24[[#This Row],[Cartella2]],DATI!$M:$M)*SUMIF(DATI!$B:$B,Tabella24[[#This Row],[Cartella2]],DATI!$I:$I),"")</f>
        <v/>
      </c>
      <c r="L842" s="19" t="str">
        <f>+IFERROR(+Tabella24[[#This Row],[IMPORTO VERSATO]]/SUMIF(DATI!$B:$B,Tabella24[[#This Row],[Cartella2]],DATI!$M:$M)*SUMIF(DATI!$B:$B,Tabella24[[#This Row],[Cartella2]],DATI!$J:$J),"")</f>
        <v/>
      </c>
      <c r="M842" s="14" t="str">
        <f>+IFERROR(+Tabella24[[#This Row],[IMPORTO VERSATO]]/SUMIF(DATI!$B:$B,Tabella24[[#This Row],[Cartella2]],DATI!$M:$M)*SUMIF(DATI!$B:$B,Tabella24[[#This Row],[Cartella2]],DATI!$L:$L),"")</f>
        <v/>
      </c>
      <c r="N842" s="6" t="str">
        <f>+IF(COUNTIF($C$17:C842,Tabella24[[#This Row],[Cartella2]])=1,"X","")</f>
        <v/>
      </c>
      <c r="O842" s="14" t="str">
        <f>+IFERROR(+Tabella24[[#This Row],[IMPORTO VERSATO]]/SUMIF(DATI!$B:$B,Tabella24[[#This Row],[Cartella2]],DATI!$M:$M)*SUMIF(DATI!$B:$B,Tabella24[[#This Row],[Cartella2]],DATI!$K:$K),"")</f>
        <v/>
      </c>
    </row>
    <row r="843" spans="2:15" x14ac:dyDescent="0.45">
      <c r="B843" s="27"/>
      <c r="C843" s="140" t="e">
        <f>+IF(Tabella24[[#This Row],[INS CARTELLA]]="",C842,+VLOOKUP(Tabella24[[#This Row],[INS CARTELLA]],Tabella1[[NUMERO CARTELLA]:[IMPOSTE]],1,0))</f>
        <v>#N/A</v>
      </c>
      <c r="D843" s="1"/>
      <c r="E843" s="15"/>
      <c r="F843" s="16"/>
      <c r="G843" s="14" t="str">
        <f>+IFERROR(+Tabella24[[#This Row],[IMPORTO VERSATO]]/SUMIF(DATI!B:B,Tabella24[[#This Row],[Cartella2]],DATI!M:M)*SUMIF(DATI!B:B,Tabella24[[#This Row],[Cartella2]],DATI!E:E),"")</f>
        <v/>
      </c>
      <c r="H843" s="14" t="str">
        <f>+IFERROR(+Tabella24[[#This Row],[IMPORTO VERSATO]]/SUMIF(DATI!$B:$B,Tabella24[[#This Row],[Cartella2]],DATI!$M:$M)*SUMIF(DATI!$B:$B,Tabella24[[#This Row],[Cartella2]],DATI!$F:$F),"")</f>
        <v/>
      </c>
      <c r="I843" s="19" t="str">
        <f>+IFERROR(+Tabella24[[#This Row],[IMPORTO VERSATO]]/SUMIF(DATI!$B:$B,Tabella24[[#This Row],[Cartella2]],DATI!$M:$M)*SUMIF(DATI!$B:$B,Tabella24[[#This Row],[Cartella2]],DATI!$G:$G),"")</f>
        <v/>
      </c>
      <c r="J843" s="19" t="str">
        <f>+IFERROR(+Tabella24[[#This Row],[IMPORTO VERSATO]]/SUMIF(DATI!$B:$B,Tabella24[[#This Row],[Cartella2]],DATI!$M:$M)*SUMIF(DATI!$B:$B,Tabella24[[#This Row],[Cartella2]],DATI!$H:$H),"")</f>
        <v/>
      </c>
      <c r="K843" s="19" t="str">
        <f>+IFERROR(+Tabella24[[#This Row],[IMPORTO VERSATO]]/SUMIF(DATI!$B:$B,Tabella24[[#This Row],[Cartella2]],DATI!$M:$M)*SUMIF(DATI!$B:$B,Tabella24[[#This Row],[Cartella2]],DATI!$I:$I),"")</f>
        <v/>
      </c>
      <c r="L843" s="19" t="str">
        <f>+IFERROR(+Tabella24[[#This Row],[IMPORTO VERSATO]]/SUMIF(DATI!$B:$B,Tabella24[[#This Row],[Cartella2]],DATI!$M:$M)*SUMIF(DATI!$B:$B,Tabella24[[#This Row],[Cartella2]],DATI!$J:$J),"")</f>
        <v/>
      </c>
      <c r="M843" s="14" t="str">
        <f>+IFERROR(+Tabella24[[#This Row],[IMPORTO VERSATO]]/SUMIF(DATI!$B:$B,Tabella24[[#This Row],[Cartella2]],DATI!$M:$M)*SUMIF(DATI!$B:$B,Tabella24[[#This Row],[Cartella2]],DATI!$L:$L),"")</f>
        <v/>
      </c>
      <c r="N843" s="6" t="str">
        <f>+IF(COUNTIF($C$17:C843,Tabella24[[#This Row],[Cartella2]])=1,"X","")</f>
        <v/>
      </c>
      <c r="O843" s="14" t="str">
        <f>+IFERROR(+Tabella24[[#This Row],[IMPORTO VERSATO]]/SUMIF(DATI!$B:$B,Tabella24[[#This Row],[Cartella2]],DATI!$M:$M)*SUMIF(DATI!$B:$B,Tabella24[[#This Row],[Cartella2]],DATI!$K:$K),"")</f>
        <v/>
      </c>
    </row>
    <row r="844" spans="2:15" x14ac:dyDescent="0.45">
      <c r="B844" s="27"/>
      <c r="C844" s="140" t="e">
        <f>+IF(Tabella24[[#This Row],[INS CARTELLA]]="",C843,+VLOOKUP(Tabella24[[#This Row],[INS CARTELLA]],Tabella1[[NUMERO CARTELLA]:[IMPOSTE]],1,0))</f>
        <v>#N/A</v>
      </c>
      <c r="D844" s="1"/>
      <c r="E844" s="15"/>
      <c r="F844" s="16"/>
      <c r="G844" s="14" t="str">
        <f>+IFERROR(+Tabella24[[#This Row],[IMPORTO VERSATO]]/SUMIF(DATI!B:B,Tabella24[[#This Row],[Cartella2]],DATI!M:M)*SUMIF(DATI!B:B,Tabella24[[#This Row],[Cartella2]],DATI!E:E),"")</f>
        <v/>
      </c>
      <c r="H844" s="14" t="str">
        <f>+IFERROR(+Tabella24[[#This Row],[IMPORTO VERSATO]]/SUMIF(DATI!$B:$B,Tabella24[[#This Row],[Cartella2]],DATI!$M:$M)*SUMIF(DATI!$B:$B,Tabella24[[#This Row],[Cartella2]],DATI!$F:$F),"")</f>
        <v/>
      </c>
      <c r="I844" s="19" t="str">
        <f>+IFERROR(+Tabella24[[#This Row],[IMPORTO VERSATO]]/SUMIF(DATI!$B:$B,Tabella24[[#This Row],[Cartella2]],DATI!$M:$M)*SUMIF(DATI!$B:$B,Tabella24[[#This Row],[Cartella2]],DATI!$G:$G),"")</f>
        <v/>
      </c>
      <c r="J844" s="19" t="str">
        <f>+IFERROR(+Tabella24[[#This Row],[IMPORTO VERSATO]]/SUMIF(DATI!$B:$B,Tabella24[[#This Row],[Cartella2]],DATI!$M:$M)*SUMIF(DATI!$B:$B,Tabella24[[#This Row],[Cartella2]],DATI!$H:$H),"")</f>
        <v/>
      </c>
      <c r="K844" s="19" t="str">
        <f>+IFERROR(+Tabella24[[#This Row],[IMPORTO VERSATO]]/SUMIF(DATI!$B:$B,Tabella24[[#This Row],[Cartella2]],DATI!$M:$M)*SUMIF(DATI!$B:$B,Tabella24[[#This Row],[Cartella2]],DATI!$I:$I),"")</f>
        <v/>
      </c>
      <c r="L844" s="19" t="str">
        <f>+IFERROR(+Tabella24[[#This Row],[IMPORTO VERSATO]]/SUMIF(DATI!$B:$B,Tabella24[[#This Row],[Cartella2]],DATI!$M:$M)*SUMIF(DATI!$B:$B,Tabella24[[#This Row],[Cartella2]],DATI!$J:$J),"")</f>
        <v/>
      </c>
      <c r="M844" s="14" t="str">
        <f>+IFERROR(+Tabella24[[#This Row],[IMPORTO VERSATO]]/SUMIF(DATI!$B:$B,Tabella24[[#This Row],[Cartella2]],DATI!$M:$M)*SUMIF(DATI!$B:$B,Tabella24[[#This Row],[Cartella2]],DATI!$L:$L),"")</f>
        <v/>
      </c>
      <c r="N844" s="6" t="str">
        <f>+IF(COUNTIF($C$17:C844,Tabella24[[#This Row],[Cartella2]])=1,"X","")</f>
        <v/>
      </c>
      <c r="O844" s="14" t="str">
        <f>+IFERROR(+Tabella24[[#This Row],[IMPORTO VERSATO]]/SUMIF(DATI!$B:$B,Tabella24[[#This Row],[Cartella2]],DATI!$M:$M)*SUMIF(DATI!$B:$B,Tabella24[[#This Row],[Cartella2]],DATI!$K:$K),"")</f>
        <v/>
      </c>
    </row>
    <row r="845" spans="2:15" x14ac:dyDescent="0.45">
      <c r="B845" s="27"/>
      <c r="C845" s="140" t="e">
        <f>+IF(Tabella24[[#This Row],[INS CARTELLA]]="",C844,+VLOOKUP(Tabella24[[#This Row],[INS CARTELLA]],Tabella1[[NUMERO CARTELLA]:[IMPOSTE]],1,0))</f>
        <v>#N/A</v>
      </c>
      <c r="D845" s="1"/>
      <c r="E845" s="15"/>
      <c r="F845" s="16"/>
      <c r="G845" s="14" t="str">
        <f>+IFERROR(+Tabella24[[#This Row],[IMPORTO VERSATO]]/SUMIF(DATI!B:B,Tabella24[[#This Row],[Cartella2]],DATI!M:M)*SUMIF(DATI!B:B,Tabella24[[#This Row],[Cartella2]],DATI!E:E),"")</f>
        <v/>
      </c>
      <c r="H845" s="14" t="str">
        <f>+IFERROR(+Tabella24[[#This Row],[IMPORTO VERSATO]]/SUMIF(DATI!$B:$B,Tabella24[[#This Row],[Cartella2]],DATI!$M:$M)*SUMIF(DATI!$B:$B,Tabella24[[#This Row],[Cartella2]],DATI!$F:$F),"")</f>
        <v/>
      </c>
      <c r="I845" s="19" t="str">
        <f>+IFERROR(+Tabella24[[#This Row],[IMPORTO VERSATO]]/SUMIF(DATI!$B:$B,Tabella24[[#This Row],[Cartella2]],DATI!$M:$M)*SUMIF(DATI!$B:$B,Tabella24[[#This Row],[Cartella2]],DATI!$G:$G),"")</f>
        <v/>
      </c>
      <c r="J845" s="19" t="str">
        <f>+IFERROR(+Tabella24[[#This Row],[IMPORTO VERSATO]]/SUMIF(DATI!$B:$B,Tabella24[[#This Row],[Cartella2]],DATI!$M:$M)*SUMIF(DATI!$B:$B,Tabella24[[#This Row],[Cartella2]],DATI!$H:$H),"")</f>
        <v/>
      </c>
      <c r="K845" s="19" t="str">
        <f>+IFERROR(+Tabella24[[#This Row],[IMPORTO VERSATO]]/SUMIF(DATI!$B:$B,Tabella24[[#This Row],[Cartella2]],DATI!$M:$M)*SUMIF(DATI!$B:$B,Tabella24[[#This Row],[Cartella2]],DATI!$I:$I),"")</f>
        <v/>
      </c>
      <c r="L845" s="19" t="str">
        <f>+IFERROR(+Tabella24[[#This Row],[IMPORTO VERSATO]]/SUMIF(DATI!$B:$B,Tabella24[[#This Row],[Cartella2]],DATI!$M:$M)*SUMIF(DATI!$B:$B,Tabella24[[#This Row],[Cartella2]],DATI!$J:$J),"")</f>
        <v/>
      </c>
      <c r="M845" s="14" t="str">
        <f>+IFERROR(+Tabella24[[#This Row],[IMPORTO VERSATO]]/SUMIF(DATI!$B:$B,Tabella24[[#This Row],[Cartella2]],DATI!$M:$M)*SUMIF(DATI!$B:$B,Tabella24[[#This Row],[Cartella2]],DATI!$L:$L),"")</f>
        <v/>
      </c>
      <c r="N845" s="6" t="str">
        <f>+IF(COUNTIF($C$17:C845,Tabella24[[#This Row],[Cartella2]])=1,"X","")</f>
        <v/>
      </c>
      <c r="O845" s="14" t="str">
        <f>+IFERROR(+Tabella24[[#This Row],[IMPORTO VERSATO]]/SUMIF(DATI!$B:$B,Tabella24[[#This Row],[Cartella2]],DATI!$M:$M)*SUMIF(DATI!$B:$B,Tabella24[[#This Row],[Cartella2]],DATI!$K:$K),"")</f>
        <v/>
      </c>
    </row>
    <row r="846" spans="2:15" x14ac:dyDescent="0.45">
      <c r="B846" s="27"/>
      <c r="C846" s="140" t="e">
        <f>+IF(Tabella24[[#This Row],[INS CARTELLA]]="",C845,+VLOOKUP(Tabella24[[#This Row],[INS CARTELLA]],Tabella1[[NUMERO CARTELLA]:[IMPOSTE]],1,0))</f>
        <v>#N/A</v>
      </c>
      <c r="D846" s="1"/>
      <c r="E846" s="15"/>
      <c r="F846" s="16"/>
      <c r="G846" s="14" t="str">
        <f>+IFERROR(+Tabella24[[#This Row],[IMPORTO VERSATO]]/SUMIF(DATI!B:B,Tabella24[[#This Row],[Cartella2]],DATI!M:M)*SUMIF(DATI!B:B,Tabella24[[#This Row],[Cartella2]],DATI!E:E),"")</f>
        <v/>
      </c>
      <c r="H846" s="14" t="str">
        <f>+IFERROR(+Tabella24[[#This Row],[IMPORTO VERSATO]]/SUMIF(DATI!$B:$B,Tabella24[[#This Row],[Cartella2]],DATI!$M:$M)*SUMIF(DATI!$B:$B,Tabella24[[#This Row],[Cartella2]],DATI!$F:$F),"")</f>
        <v/>
      </c>
      <c r="I846" s="19" t="str">
        <f>+IFERROR(+Tabella24[[#This Row],[IMPORTO VERSATO]]/SUMIF(DATI!$B:$B,Tabella24[[#This Row],[Cartella2]],DATI!$M:$M)*SUMIF(DATI!$B:$B,Tabella24[[#This Row],[Cartella2]],DATI!$G:$G),"")</f>
        <v/>
      </c>
      <c r="J846" s="19" t="str">
        <f>+IFERROR(+Tabella24[[#This Row],[IMPORTO VERSATO]]/SUMIF(DATI!$B:$B,Tabella24[[#This Row],[Cartella2]],DATI!$M:$M)*SUMIF(DATI!$B:$B,Tabella24[[#This Row],[Cartella2]],DATI!$H:$H),"")</f>
        <v/>
      </c>
      <c r="K846" s="19" t="str">
        <f>+IFERROR(+Tabella24[[#This Row],[IMPORTO VERSATO]]/SUMIF(DATI!$B:$B,Tabella24[[#This Row],[Cartella2]],DATI!$M:$M)*SUMIF(DATI!$B:$B,Tabella24[[#This Row],[Cartella2]],DATI!$I:$I),"")</f>
        <v/>
      </c>
      <c r="L846" s="19" t="str">
        <f>+IFERROR(+Tabella24[[#This Row],[IMPORTO VERSATO]]/SUMIF(DATI!$B:$B,Tabella24[[#This Row],[Cartella2]],DATI!$M:$M)*SUMIF(DATI!$B:$B,Tabella24[[#This Row],[Cartella2]],DATI!$J:$J),"")</f>
        <v/>
      </c>
      <c r="M846" s="14" t="str">
        <f>+IFERROR(+Tabella24[[#This Row],[IMPORTO VERSATO]]/SUMIF(DATI!$B:$B,Tabella24[[#This Row],[Cartella2]],DATI!$M:$M)*SUMIF(DATI!$B:$B,Tabella24[[#This Row],[Cartella2]],DATI!$L:$L),"")</f>
        <v/>
      </c>
      <c r="N846" s="6" t="str">
        <f>+IF(COUNTIF($C$17:C846,Tabella24[[#This Row],[Cartella2]])=1,"X","")</f>
        <v/>
      </c>
      <c r="O846" s="14" t="str">
        <f>+IFERROR(+Tabella24[[#This Row],[IMPORTO VERSATO]]/SUMIF(DATI!$B:$B,Tabella24[[#This Row],[Cartella2]],DATI!$M:$M)*SUMIF(DATI!$B:$B,Tabella24[[#This Row],[Cartella2]],DATI!$K:$K),"")</f>
        <v/>
      </c>
    </row>
    <row r="847" spans="2:15" x14ac:dyDescent="0.45">
      <c r="B847" s="27"/>
      <c r="C847" s="140" t="e">
        <f>+IF(Tabella24[[#This Row],[INS CARTELLA]]="",C846,+VLOOKUP(Tabella24[[#This Row],[INS CARTELLA]],Tabella1[[NUMERO CARTELLA]:[IMPOSTE]],1,0))</f>
        <v>#N/A</v>
      </c>
      <c r="D847" s="1"/>
      <c r="E847" s="15"/>
      <c r="F847" s="16"/>
      <c r="G847" s="14" t="str">
        <f>+IFERROR(+Tabella24[[#This Row],[IMPORTO VERSATO]]/SUMIF(DATI!B:B,Tabella24[[#This Row],[Cartella2]],DATI!M:M)*SUMIF(DATI!B:B,Tabella24[[#This Row],[Cartella2]],DATI!E:E),"")</f>
        <v/>
      </c>
      <c r="H847" s="14" t="str">
        <f>+IFERROR(+Tabella24[[#This Row],[IMPORTO VERSATO]]/SUMIF(DATI!$B:$B,Tabella24[[#This Row],[Cartella2]],DATI!$M:$M)*SUMIF(DATI!$B:$B,Tabella24[[#This Row],[Cartella2]],DATI!$F:$F),"")</f>
        <v/>
      </c>
      <c r="I847" s="19" t="str">
        <f>+IFERROR(+Tabella24[[#This Row],[IMPORTO VERSATO]]/SUMIF(DATI!$B:$B,Tabella24[[#This Row],[Cartella2]],DATI!$M:$M)*SUMIF(DATI!$B:$B,Tabella24[[#This Row],[Cartella2]],DATI!$G:$G),"")</f>
        <v/>
      </c>
      <c r="J847" s="19" t="str">
        <f>+IFERROR(+Tabella24[[#This Row],[IMPORTO VERSATO]]/SUMIF(DATI!$B:$B,Tabella24[[#This Row],[Cartella2]],DATI!$M:$M)*SUMIF(DATI!$B:$B,Tabella24[[#This Row],[Cartella2]],DATI!$H:$H),"")</f>
        <v/>
      </c>
      <c r="K847" s="19" t="str">
        <f>+IFERROR(+Tabella24[[#This Row],[IMPORTO VERSATO]]/SUMIF(DATI!$B:$B,Tabella24[[#This Row],[Cartella2]],DATI!$M:$M)*SUMIF(DATI!$B:$B,Tabella24[[#This Row],[Cartella2]],DATI!$I:$I),"")</f>
        <v/>
      </c>
      <c r="L847" s="19" t="str">
        <f>+IFERROR(+Tabella24[[#This Row],[IMPORTO VERSATO]]/SUMIF(DATI!$B:$B,Tabella24[[#This Row],[Cartella2]],DATI!$M:$M)*SUMIF(DATI!$B:$B,Tabella24[[#This Row],[Cartella2]],DATI!$J:$J),"")</f>
        <v/>
      </c>
      <c r="M847" s="14" t="str">
        <f>+IFERROR(+Tabella24[[#This Row],[IMPORTO VERSATO]]/SUMIF(DATI!$B:$B,Tabella24[[#This Row],[Cartella2]],DATI!$M:$M)*SUMIF(DATI!$B:$B,Tabella24[[#This Row],[Cartella2]],DATI!$L:$L),"")</f>
        <v/>
      </c>
      <c r="N847" s="6" t="str">
        <f>+IF(COUNTIF($C$17:C847,Tabella24[[#This Row],[Cartella2]])=1,"X","")</f>
        <v/>
      </c>
      <c r="O847" s="14" t="str">
        <f>+IFERROR(+Tabella24[[#This Row],[IMPORTO VERSATO]]/SUMIF(DATI!$B:$B,Tabella24[[#This Row],[Cartella2]],DATI!$M:$M)*SUMIF(DATI!$B:$B,Tabella24[[#This Row],[Cartella2]],DATI!$K:$K),"")</f>
        <v/>
      </c>
    </row>
    <row r="848" spans="2:15" x14ac:dyDescent="0.45">
      <c r="B848" s="27"/>
      <c r="C848" s="140" t="e">
        <f>+IF(Tabella24[[#This Row],[INS CARTELLA]]="",C847,+VLOOKUP(Tabella24[[#This Row],[INS CARTELLA]],Tabella1[[NUMERO CARTELLA]:[IMPOSTE]],1,0))</f>
        <v>#N/A</v>
      </c>
      <c r="D848" s="1"/>
      <c r="E848" s="15"/>
      <c r="F848" s="16"/>
      <c r="G848" s="14" t="str">
        <f>+IFERROR(+Tabella24[[#This Row],[IMPORTO VERSATO]]/SUMIF(DATI!B:B,Tabella24[[#This Row],[Cartella2]],DATI!M:M)*SUMIF(DATI!B:B,Tabella24[[#This Row],[Cartella2]],DATI!E:E),"")</f>
        <v/>
      </c>
      <c r="H848" s="14" t="str">
        <f>+IFERROR(+Tabella24[[#This Row],[IMPORTO VERSATO]]/SUMIF(DATI!$B:$B,Tabella24[[#This Row],[Cartella2]],DATI!$M:$M)*SUMIF(DATI!$B:$B,Tabella24[[#This Row],[Cartella2]],DATI!$F:$F),"")</f>
        <v/>
      </c>
      <c r="I848" s="19" t="str">
        <f>+IFERROR(+Tabella24[[#This Row],[IMPORTO VERSATO]]/SUMIF(DATI!$B:$B,Tabella24[[#This Row],[Cartella2]],DATI!$M:$M)*SUMIF(DATI!$B:$B,Tabella24[[#This Row],[Cartella2]],DATI!$G:$G),"")</f>
        <v/>
      </c>
      <c r="J848" s="19" t="str">
        <f>+IFERROR(+Tabella24[[#This Row],[IMPORTO VERSATO]]/SUMIF(DATI!$B:$B,Tabella24[[#This Row],[Cartella2]],DATI!$M:$M)*SUMIF(DATI!$B:$B,Tabella24[[#This Row],[Cartella2]],DATI!$H:$H),"")</f>
        <v/>
      </c>
      <c r="K848" s="19" t="str">
        <f>+IFERROR(+Tabella24[[#This Row],[IMPORTO VERSATO]]/SUMIF(DATI!$B:$B,Tabella24[[#This Row],[Cartella2]],DATI!$M:$M)*SUMIF(DATI!$B:$B,Tabella24[[#This Row],[Cartella2]],DATI!$I:$I),"")</f>
        <v/>
      </c>
      <c r="L848" s="19" t="str">
        <f>+IFERROR(+Tabella24[[#This Row],[IMPORTO VERSATO]]/SUMIF(DATI!$B:$B,Tabella24[[#This Row],[Cartella2]],DATI!$M:$M)*SUMIF(DATI!$B:$B,Tabella24[[#This Row],[Cartella2]],DATI!$J:$J),"")</f>
        <v/>
      </c>
      <c r="M848" s="14" t="str">
        <f>+IFERROR(+Tabella24[[#This Row],[IMPORTO VERSATO]]/SUMIF(DATI!$B:$B,Tabella24[[#This Row],[Cartella2]],DATI!$M:$M)*SUMIF(DATI!$B:$B,Tabella24[[#This Row],[Cartella2]],DATI!$L:$L),"")</f>
        <v/>
      </c>
      <c r="N848" s="6" t="str">
        <f>+IF(COUNTIF($C$17:C848,Tabella24[[#This Row],[Cartella2]])=1,"X","")</f>
        <v/>
      </c>
      <c r="O848" s="14" t="str">
        <f>+IFERROR(+Tabella24[[#This Row],[IMPORTO VERSATO]]/SUMIF(DATI!$B:$B,Tabella24[[#This Row],[Cartella2]],DATI!$M:$M)*SUMIF(DATI!$B:$B,Tabella24[[#This Row],[Cartella2]],DATI!$K:$K),"")</f>
        <v/>
      </c>
    </row>
    <row r="849" spans="2:15" x14ac:dyDescent="0.45">
      <c r="B849" s="27"/>
      <c r="C849" s="140" t="e">
        <f>+IF(Tabella24[[#This Row],[INS CARTELLA]]="",C848,+VLOOKUP(Tabella24[[#This Row],[INS CARTELLA]],Tabella1[[NUMERO CARTELLA]:[IMPOSTE]],1,0))</f>
        <v>#N/A</v>
      </c>
      <c r="D849" s="1"/>
      <c r="E849" s="15"/>
      <c r="F849" s="16"/>
      <c r="G849" s="14" t="str">
        <f>+IFERROR(+Tabella24[[#This Row],[IMPORTO VERSATO]]/SUMIF(DATI!B:B,Tabella24[[#This Row],[Cartella2]],DATI!M:M)*SUMIF(DATI!B:B,Tabella24[[#This Row],[Cartella2]],DATI!E:E),"")</f>
        <v/>
      </c>
      <c r="H849" s="14" t="str">
        <f>+IFERROR(+Tabella24[[#This Row],[IMPORTO VERSATO]]/SUMIF(DATI!$B:$B,Tabella24[[#This Row],[Cartella2]],DATI!$M:$M)*SUMIF(DATI!$B:$B,Tabella24[[#This Row],[Cartella2]],DATI!$F:$F),"")</f>
        <v/>
      </c>
      <c r="I849" s="19" t="str">
        <f>+IFERROR(+Tabella24[[#This Row],[IMPORTO VERSATO]]/SUMIF(DATI!$B:$B,Tabella24[[#This Row],[Cartella2]],DATI!$M:$M)*SUMIF(DATI!$B:$B,Tabella24[[#This Row],[Cartella2]],DATI!$G:$G),"")</f>
        <v/>
      </c>
      <c r="J849" s="19" t="str">
        <f>+IFERROR(+Tabella24[[#This Row],[IMPORTO VERSATO]]/SUMIF(DATI!$B:$B,Tabella24[[#This Row],[Cartella2]],DATI!$M:$M)*SUMIF(DATI!$B:$B,Tabella24[[#This Row],[Cartella2]],DATI!$H:$H),"")</f>
        <v/>
      </c>
      <c r="K849" s="19" t="str">
        <f>+IFERROR(+Tabella24[[#This Row],[IMPORTO VERSATO]]/SUMIF(DATI!$B:$B,Tabella24[[#This Row],[Cartella2]],DATI!$M:$M)*SUMIF(DATI!$B:$B,Tabella24[[#This Row],[Cartella2]],DATI!$I:$I),"")</f>
        <v/>
      </c>
      <c r="L849" s="19" t="str">
        <f>+IFERROR(+Tabella24[[#This Row],[IMPORTO VERSATO]]/SUMIF(DATI!$B:$B,Tabella24[[#This Row],[Cartella2]],DATI!$M:$M)*SUMIF(DATI!$B:$B,Tabella24[[#This Row],[Cartella2]],DATI!$J:$J),"")</f>
        <v/>
      </c>
      <c r="M849" s="14" t="str">
        <f>+IFERROR(+Tabella24[[#This Row],[IMPORTO VERSATO]]/SUMIF(DATI!$B:$B,Tabella24[[#This Row],[Cartella2]],DATI!$M:$M)*SUMIF(DATI!$B:$B,Tabella24[[#This Row],[Cartella2]],DATI!$L:$L),"")</f>
        <v/>
      </c>
      <c r="N849" s="6" t="str">
        <f>+IF(COUNTIF($C$17:C849,Tabella24[[#This Row],[Cartella2]])=1,"X","")</f>
        <v/>
      </c>
      <c r="O849" s="14" t="str">
        <f>+IFERROR(+Tabella24[[#This Row],[IMPORTO VERSATO]]/SUMIF(DATI!$B:$B,Tabella24[[#This Row],[Cartella2]],DATI!$M:$M)*SUMIF(DATI!$B:$B,Tabella24[[#This Row],[Cartella2]],DATI!$K:$K),"")</f>
        <v/>
      </c>
    </row>
    <row r="850" spans="2:15" x14ac:dyDescent="0.45">
      <c r="B850" s="27"/>
      <c r="C850" s="140" t="e">
        <f>+IF(Tabella24[[#This Row],[INS CARTELLA]]="",C849,+VLOOKUP(Tabella24[[#This Row],[INS CARTELLA]],Tabella1[[NUMERO CARTELLA]:[IMPOSTE]],1,0))</f>
        <v>#N/A</v>
      </c>
      <c r="D850" s="1"/>
      <c r="E850" s="15"/>
      <c r="F850" s="16"/>
      <c r="G850" s="14" t="str">
        <f>+IFERROR(+Tabella24[[#This Row],[IMPORTO VERSATO]]/SUMIF(DATI!B:B,Tabella24[[#This Row],[Cartella2]],DATI!M:M)*SUMIF(DATI!B:B,Tabella24[[#This Row],[Cartella2]],DATI!E:E),"")</f>
        <v/>
      </c>
      <c r="H850" s="14" t="str">
        <f>+IFERROR(+Tabella24[[#This Row],[IMPORTO VERSATO]]/SUMIF(DATI!$B:$B,Tabella24[[#This Row],[Cartella2]],DATI!$M:$M)*SUMIF(DATI!$B:$B,Tabella24[[#This Row],[Cartella2]],DATI!$F:$F),"")</f>
        <v/>
      </c>
      <c r="I850" s="19" t="str">
        <f>+IFERROR(+Tabella24[[#This Row],[IMPORTO VERSATO]]/SUMIF(DATI!$B:$B,Tabella24[[#This Row],[Cartella2]],DATI!$M:$M)*SUMIF(DATI!$B:$B,Tabella24[[#This Row],[Cartella2]],DATI!$G:$G),"")</f>
        <v/>
      </c>
      <c r="J850" s="19" t="str">
        <f>+IFERROR(+Tabella24[[#This Row],[IMPORTO VERSATO]]/SUMIF(DATI!$B:$B,Tabella24[[#This Row],[Cartella2]],DATI!$M:$M)*SUMIF(DATI!$B:$B,Tabella24[[#This Row],[Cartella2]],DATI!$H:$H),"")</f>
        <v/>
      </c>
      <c r="K850" s="19" t="str">
        <f>+IFERROR(+Tabella24[[#This Row],[IMPORTO VERSATO]]/SUMIF(DATI!$B:$B,Tabella24[[#This Row],[Cartella2]],DATI!$M:$M)*SUMIF(DATI!$B:$B,Tabella24[[#This Row],[Cartella2]],DATI!$I:$I),"")</f>
        <v/>
      </c>
      <c r="L850" s="19" t="str">
        <f>+IFERROR(+Tabella24[[#This Row],[IMPORTO VERSATO]]/SUMIF(DATI!$B:$B,Tabella24[[#This Row],[Cartella2]],DATI!$M:$M)*SUMIF(DATI!$B:$B,Tabella24[[#This Row],[Cartella2]],DATI!$J:$J),"")</f>
        <v/>
      </c>
      <c r="M850" s="14" t="str">
        <f>+IFERROR(+Tabella24[[#This Row],[IMPORTO VERSATO]]/SUMIF(DATI!$B:$B,Tabella24[[#This Row],[Cartella2]],DATI!$M:$M)*SUMIF(DATI!$B:$B,Tabella24[[#This Row],[Cartella2]],DATI!$L:$L),"")</f>
        <v/>
      </c>
      <c r="N850" s="6" t="str">
        <f>+IF(COUNTIF($C$17:C850,Tabella24[[#This Row],[Cartella2]])=1,"X","")</f>
        <v/>
      </c>
      <c r="O850" s="14" t="str">
        <f>+IFERROR(+Tabella24[[#This Row],[IMPORTO VERSATO]]/SUMIF(DATI!$B:$B,Tabella24[[#This Row],[Cartella2]],DATI!$M:$M)*SUMIF(DATI!$B:$B,Tabella24[[#This Row],[Cartella2]],DATI!$K:$K),"")</f>
        <v/>
      </c>
    </row>
    <row r="851" spans="2:15" x14ac:dyDescent="0.45">
      <c r="B851" s="27"/>
      <c r="C851" s="140" t="e">
        <f>+IF(Tabella24[[#This Row],[INS CARTELLA]]="",C850,+VLOOKUP(Tabella24[[#This Row],[INS CARTELLA]],Tabella1[[NUMERO CARTELLA]:[IMPOSTE]],1,0))</f>
        <v>#N/A</v>
      </c>
      <c r="D851" s="1"/>
      <c r="E851" s="15"/>
      <c r="F851" s="16"/>
      <c r="G851" s="14" t="str">
        <f>+IFERROR(+Tabella24[[#This Row],[IMPORTO VERSATO]]/SUMIF(DATI!B:B,Tabella24[[#This Row],[Cartella2]],DATI!M:M)*SUMIF(DATI!B:B,Tabella24[[#This Row],[Cartella2]],DATI!E:E),"")</f>
        <v/>
      </c>
      <c r="H851" s="14" t="str">
        <f>+IFERROR(+Tabella24[[#This Row],[IMPORTO VERSATO]]/SUMIF(DATI!$B:$B,Tabella24[[#This Row],[Cartella2]],DATI!$M:$M)*SUMIF(DATI!$B:$B,Tabella24[[#This Row],[Cartella2]],DATI!$F:$F),"")</f>
        <v/>
      </c>
      <c r="I851" s="19" t="str">
        <f>+IFERROR(+Tabella24[[#This Row],[IMPORTO VERSATO]]/SUMIF(DATI!$B:$B,Tabella24[[#This Row],[Cartella2]],DATI!$M:$M)*SUMIF(DATI!$B:$B,Tabella24[[#This Row],[Cartella2]],DATI!$G:$G),"")</f>
        <v/>
      </c>
      <c r="J851" s="19" t="str">
        <f>+IFERROR(+Tabella24[[#This Row],[IMPORTO VERSATO]]/SUMIF(DATI!$B:$B,Tabella24[[#This Row],[Cartella2]],DATI!$M:$M)*SUMIF(DATI!$B:$B,Tabella24[[#This Row],[Cartella2]],DATI!$H:$H),"")</f>
        <v/>
      </c>
      <c r="K851" s="19" t="str">
        <f>+IFERROR(+Tabella24[[#This Row],[IMPORTO VERSATO]]/SUMIF(DATI!$B:$B,Tabella24[[#This Row],[Cartella2]],DATI!$M:$M)*SUMIF(DATI!$B:$B,Tabella24[[#This Row],[Cartella2]],DATI!$I:$I),"")</f>
        <v/>
      </c>
      <c r="L851" s="19" t="str">
        <f>+IFERROR(+Tabella24[[#This Row],[IMPORTO VERSATO]]/SUMIF(DATI!$B:$B,Tabella24[[#This Row],[Cartella2]],DATI!$M:$M)*SUMIF(DATI!$B:$B,Tabella24[[#This Row],[Cartella2]],DATI!$J:$J),"")</f>
        <v/>
      </c>
      <c r="M851" s="14" t="str">
        <f>+IFERROR(+Tabella24[[#This Row],[IMPORTO VERSATO]]/SUMIF(DATI!$B:$B,Tabella24[[#This Row],[Cartella2]],DATI!$M:$M)*SUMIF(DATI!$B:$B,Tabella24[[#This Row],[Cartella2]],DATI!$L:$L),"")</f>
        <v/>
      </c>
      <c r="N851" s="6" t="str">
        <f>+IF(COUNTIF($C$17:C851,Tabella24[[#This Row],[Cartella2]])=1,"X","")</f>
        <v/>
      </c>
      <c r="O851" s="14" t="str">
        <f>+IFERROR(+Tabella24[[#This Row],[IMPORTO VERSATO]]/SUMIF(DATI!$B:$B,Tabella24[[#This Row],[Cartella2]],DATI!$M:$M)*SUMIF(DATI!$B:$B,Tabella24[[#This Row],[Cartella2]],DATI!$K:$K),"")</f>
        <v/>
      </c>
    </row>
    <row r="852" spans="2:15" x14ac:dyDescent="0.45">
      <c r="B852" s="27"/>
      <c r="C852" s="140" t="e">
        <f>+IF(Tabella24[[#This Row],[INS CARTELLA]]="",C851,+VLOOKUP(Tabella24[[#This Row],[INS CARTELLA]],Tabella1[[NUMERO CARTELLA]:[IMPOSTE]],1,0))</f>
        <v>#N/A</v>
      </c>
      <c r="D852" s="1"/>
      <c r="E852" s="15"/>
      <c r="F852" s="16"/>
      <c r="G852" s="14" t="str">
        <f>+IFERROR(+Tabella24[[#This Row],[IMPORTO VERSATO]]/SUMIF(DATI!B:B,Tabella24[[#This Row],[Cartella2]],DATI!M:M)*SUMIF(DATI!B:B,Tabella24[[#This Row],[Cartella2]],DATI!E:E),"")</f>
        <v/>
      </c>
      <c r="H852" s="14" t="str">
        <f>+IFERROR(+Tabella24[[#This Row],[IMPORTO VERSATO]]/SUMIF(DATI!$B:$B,Tabella24[[#This Row],[Cartella2]],DATI!$M:$M)*SUMIF(DATI!$B:$B,Tabella24[[#This Row],[Cartella2]],DATI!$F:$F),"")</f>
        <v/>
      </c>
      <c r="I852" s="19" t="str">
        <f>+IFERROR(+Tabella24[[#This Row],[IMPORTO VERSATO]]/SUMIF(DATI!$B:$B,Tabella24[[#This Row],[Cartella2]],DATI!$M:$M)*SUMIF(DATI!$B:$B,Tabella24[[#This Row],[Cartella2]],DATI!$G:$G),"")</f>
        <v/>
      </c>
      <c r="J852" s="19" t="str">
        <f>+IFERROR(+Tabella24[[#This Row],[IMPORTO VERSATO]]/SUMIF(DATI!$B:$B,Tabella24[[#This Row],[Cartella2]],DATI!$M:$M)*SUMIF(DATI!$B:$B,Tabella24[[#This Row],[Cartella2]],DATI!$H:$H),"")</f>
        <v/>
      </c>
      <c r="K852" s="19" t="str">
        <f>+IFERROR(+Tabella24[[#This Row],[IMPORTO VERSATO]]/SUMIF(DATI!$B:$B,Tabella24[[#This Row],[Cartella2]],DATI!$M:$M)*SUMIF(DATI!$B:$B,Tabella24[[#This Row],[Cartella2]],DATI!$I:$I),"")</f>
        <v/>
      </c>
      <c r="L852" s="19" t="str">
        <f>+IFERROR(+Tabella24[[#This Row],[IMPORTO VERSATO]]/SUMIF(DATI!$B:$B,Tabella24[[#This Row],[Cartella2]],DATI!$M:$M)*SUMIF(DATI!$B:$B,Tabella24[[#This Row],[Cartella2]],DATI!$J:$J),"")</f>
        <v/>
      </c>
      <c r="M852" s="14" t="str">
        <f>+IFERROR(+Tabella24[[#This Row],[IMPORTO VERSATO]]/SUMIF(DATI!$B:$B,Tabella24[[#This Row],[Cartella2]],DATI!$M:$M)*SUMIF(DATI!$B:$B,Tabella24[[#This Row],[Cartella2]],DATI!$L:$L),"")</f>
        <v/>
      </c>
      <c r="N852" s="6" t="str">
        <f>+IF(COUNTIF($C$17:C852,Tabella24[[#This Row],[Cartella2]])=1,"X","")</f>
        <v/>
      </c>
      <c r="O852" s="14" t="str">
        <f>+IFERROR(+Tabella24[[#This Row],[IMPORTO VERSATO]]/SUMIF(DATI!$B:$B,Tabella24[[#This Row],[Cartella2]],DATI!$M:$M)*SUMIF(DATI!$B:$B,Tabella24[[#This Row],[Cartella2]],DATI!$K:$K),"")</f>
        <v/>
      </c>
    </row>
    <row r="853" spans="2:15" x14ac:dyDescent="0.45">
      <c r="B853" s="27"/>
      <c r="C853" s="140" t="e">
        <f>+IF(Tabella24[[#This Row],[INS CARTELLA]]="",C852,+VLOOKUP(Tabella24[[#This Row],[INS CARTELLA]],Tabella1[[NUMERO CARTELLA]:[IMPOSTE]],1,0))</f>
        <v>#N/A</v>
      </c>
      <c r="D853" s="1"/>
      <c r="E853" s="15"/>
      <c r="F853" s="16"/>
      <c r="G853" s="14" t="str">
        <f>+IFERROR(+Tabella24[[#This Row],[IMPORTO VERSATO]]/SUMIF(DATI!B:B,Tabella24[[#This Row],[Cartella2]],DATI!M:M)*SUMIF(DATI!B:B,Tabella24[[#This Row],[Cartella2]],DATI!E:E),"")</f>
        <v/>
      </c>
      <c r="H853" s="14" t="str">
        <f>+IFERROR(+Tabella24[[#This Row],[IMPORTO VERSATO]]/SUMIF(DATI!$B:$B,Tabella24[[#This Row],[Cartella2]],DATI!$M:$M)*SUMIF(DATI!$B:$B,Tabella24[[#This Row],[Cartella2]],DATI!$F:$F),"")</f>
        <v/>
      </c>
      <c r="I853" s="19" t="str">
        <f>+IFERROR(+Tabella24[[#This Row],[IMPORTO VERSATO]]/SUMIF(DATI!$B:$B,Tabella24[[#This Row],[Cartella2]],DATI!$M:$M)*SUMIF(DATI!$B:$B,Tabella24[[#This Row],[Cartella2]],DATI!$G:$G),"")</f>
        <v/>
      </c>
      <c r="J853" s="19" t="str">
        <f>+IFERROR(+Tabella24[[#This Row],[IMPORTO VERSATO]]/SUMIF(DATI!$B:$B,Tabella24[[#This Row],[Cartella2]],DATI!$M:$M)*SUMIF(DATI!$B:$B,Tabella24[[#This Row],[Cartella2]],DATI!$H:$H),"")</f>
        <v/>
      </c>
      <c r="K853" s="19" t="str">
        <f>+IFERROR(+Tabella24[[#This Row],[IMPORTO VERSATO]]/SUMIF(DATI!$B:$B,Tabella24[[#This Row],[Cartella2]],DATI!$M:$M)*SUMIF(DATI!$B:$B,Tabella24[[#This Row],[Cartella2]],DATI!$I:$I),"")</f>
        <v/>
      </c>
      <c r="L853" s="19" t="str">
        <f>+IFERROR(+Tabella24[[#This Row],[IMPORTO VERSATO]]/SUMIF(DATI!$B:$B,Tabella24[[#This Row],[Cartella2]],DATI!$M:$M)*SUMIF(DATI!$B:$B,Tabella24[[#This Row],[Cartella2]],DATI!$J:$J),"")</f>
        <v/>
      </c>
      <c r="M853" s="14" t="str">
        <f>+IFERROR(+Tabella24[[#This Row],[IMPORTO VERSATO]]/SUMIF(DATI!$B:$B,Tabella24[[#This Row],[Cartella2]],DATI!$M:$M)*SUMIF(DATI!$B:$B,Tabella24[[#This Row],[Cartella2]],DATI!$L:$L),"")</f>
        <v/>
      </c>
      <c r="N853" s="6" t="str">
        <f>+IF(COUNTIF($C$17:C853,Tabella24[[#This Row],[Cartella2]])=1,"X","")</f>
        <v/>
      </c>
      <c r="O853" s="14" t="str">
        <f>+IFERROR(+Tabella24[[#This Row],[IMPORTO VERSATO]]/SUMIF(DATI!$B:$B,Tabella24[[#This Row],[Cartella2]],DATI!$M:$M)*SUMIF(DATI!$B:$B,Tabella24[[#This Row],[Cartella2]],DATI!$K:$K),"")</f>
        <v/>
      </c>
    </row>
    <row r="854" spans="2:15" x14ac:dyDescent="0.45">
      <c r="B854" s="27"/>
      <c r="C854" s="140" t="e">
        <f>+IF(Tabella24[[#This Row],[INS CARTELLA]]="",C853,+VLOOKUP(Tabella24[[#This Row],[INS CARTELLA]],Tabella1[[NUMERO CARTELLA]:[IMPOSTE]],1,0))</f>
        <v>#N/A</v>
      </c>
      <c r="D854" s="1"/>
      <c r="E854" s="15"/>
      <c r="F854" s="16"/>
      <c r="G854" s="14" t="str">
        <f>+IFERROR(+Tabella24[[#This Row],[IMPORTO VERSATO]]/SUMIF(DATI!B:B,Tabella24[[#This Row],[Cartella2]],DATI!M:M)*SUMIF(DATI!B:B,Tabella24[[#This Row],[Cartella2]],DATI!E:E),"")</f>
        <v/>
      </c>
      <c r="H854" s="14" t="str">
        <f>+IFERROR(+Tabella24[[#This Row],[IMPORTO VERSATO]]/SUMIF(DATI!$B:$B,Tabella24[[#This Row],[Cartella2]],DATI!$M:$M)*SUMIF(DATI!$B:$B,Tabella24[[#This Row],[Cartella2]],DATI!$F:$F),"")</f>
        <v/>
      </c>
      <c r="I854" s="19" t="str">
        <f>+IFERROR(+Tabella24[[#This Row],[IMPORTO VERSATO]]/SUMIF(DATI!$B:$B,Tabella24[[#This Row],[Cartella2]],DATI!$M:$M)*SUMIF(DATI!$B:$B,Tabella24[[#This Row],[Cartella2]],DATI!$G:$G),"")</f>
        <v/>
      </c>
      <c r="J854" s="19" t="str">
        <f>+IFERROR(+Tabella24[[#This Row],[IMPORTO VERSATO]]/SUMIF(DATI!$B:$B,Tabella24[[#This Row],[Cartella2]],DATI!$M:$M)*SUMIF(DATI!$B:$B,Tabella24[[#This Row],[Cartella2]],DATI!$H:$H),"")</f>
        <v/>
      </c>
      <c r="K854" s="19" t="str">
        <f>+IFERROR(+Tabella24[[#This Row],[IMPORTO VERSATO]]/SUMIF(DATI!$B:$B,Tabella24[[#This Row],[Cartella2]],DATI!$M:$M)*SUMIF(DATI!$B:$B,Tabella24[[#This Row],[Cartella2]],DATI!$I:$I),"")</f>
        <v/>
      </c>
      <c r="L854" s="19" t="str">
        <f>+IFERROR(+Tabella24[[#This Row],[IMPORTO VERSATO]]/SUMIF(DATI!$B:$B,Tabella24[[#This Row],[Cartella2]],DATI!$M:$M)*SUMIF(DATI!$B:$B,Tabella24[[#This Row],[Cartella2]],DATI!$J:$J),"")</f>
        <v/>
      </c>
      <c r="M854" s="14" t="str">
        <f>+IFERROR(+Tabella24[[#This Row],[IMPORTO VERSATO]]/SUMIF(DATI!$B:$B,Tabella24[[#This Row],[Cartella2]],DATI!$M:$M)*SUMIF(DATI!$B:$B,Tabella24[[#This Row],[Cartella2]],DATI!$L:$L),"")</f>
        <v/>
      </c>
      <c r="N854" s="6" t="str">
        <f>+IF(COUNTIF($C$17:C854,Tabella24[[#This Row],[Cartella2]])=1,"X","")</f>
        <v/>
      </c>
      <c r="O854" s="14" t="str">
        <f>+IFERROR(+Tabella24[[#This Row],[IMPORTO VERSATO]]/SUMIF(DATI!$B:$B,Tabella24[[#This Row],[Cartella2]],DATI!$M:$M)*SUMIF(DATI!$B:$B,Tabella24[[#This Row],[Cartella2]],DATI!$K:$K),"")</f>
        <v/>
      </c>
    </row>
    <row r="855" spans="2:15" x14ac:dyDescent="0.45">
      <c r="B855" s="27"/>
      <c r="C855" s="140" t="e">
        <f>+IF(Tabella24[[#This Row],[INS CARTELLA]]="",C854,+VLOOKUP(Tabella24[[#This Row],[INS CARTELLA]],Tabella1[[NUMERO CARTELLA]:[IMPOSTE]],1,0))</f>
        <v>#N/A</v>
      </c>
      <c r="D855" s="1"/>
      <c r="E855" s="15"/>
      <c r="F855" s="16"/>
      <c r="G855" s="14" t="str">
        <f>+IFERROR(+Tabella24[[#This Row],[IMPORTO VERSATO]]/SUMIF(DATI!B:B,Tabella24[[#This Row],[Cartella2]],DATI!M:M)*SUMIF(DATI!B:B,Tabella24[[#This Row],[Cartella2]],DATI!E:E),"")</f>
        <v/>
      </c>
      <c r="H855" s="14" t="str">
        <f>+IFERROR(+Tabella24[[#This Row],[IMPORTO VERSATO]]/SUMIF(DATI!$B:$B,Tabella24[[#This Row],[Cartella2]],DATI!$M:$M)*SUMIF(DATI!$B:$B,Tabella24[[#This Row],[Cartella2]],DATI!$F:$F),"")</f>
        <v/>
      </c>
      <c r="I855" s="19" t="str">
        <f>+IFERROR(+Tabella24[[#This Row],[IMPORTO VERSATO]]/SUMIF(DATI!$B:$B,Tabella24[[#This Row],[Cartella2]],DATI!$M:$M)*SUMIF(DATI!$B:$B,Tabella24[[#This Row],[Cartella2]],DATI!$G:$G),"")</f>
        <v/>
      </c>
      <c r="J855" s="19" t="str">
        <f>+IFERROR(+Tabella24[[#This Row],[IMPORTO VERSATO]]/SUMIF(DATI!$B:$B,Tabella24[[#This Row],[Cartella2]],DATI!$M:$M)*SUMIF(DATI!$B:$B,Tabella24[[#This Row],[Cartella2]],DATI!$H:$H),"")</f>
        <v/>
      </c>
      <c r="K855" s="19" t="str">
        <f>+IFERROR(+Tabella24[[#This Row],[IMPORTO VERSATO]]/SUMIF(DATI!$B:$B,Tabella24[[#This Row],[Cartella2]],DATI!$M:$M)*SUMIF(DATI!$B:$B,Tabella24[[#This Row],[Cartella2]],DATI!$I:$I),"")</f>
        <v/>
      </c>
      <c r="L855" s="19" t="str">
        <f>+IFERROR(+Tabella24[[#This Row],[IMPORTO VERSATO]]/SUMIF(DATI!$B:$B,Tabella24[[#This Row],[Cartella2]],DATI!$M:$M)*SUMIF(DATI!$B:$B,Tabella24[[#This Row],[Cartella2]],DATI!$J:$J),"")</f>
        <v/>
      </c>
      <c r="M855" s="14" t="str">
        <f>+IFERROR(+Tabella24[[#This Row],[IMPORTO VERSATO]]/SUMIF(DATI!$B:$B,Tabella24[[#This Row],[Cartella2]],DATI!$M:$M)*SUMIF(DATI!$B:$B,Tabella24[[#This Row],[Cartella2]],DATI!$L:$L),"")</f>
        <v/>
      </c>
      <c r="N855" s="6" t="str">
        <f>+IF(COUNTIF($C$17:C855,Tabella24[[#This Row],[Cartella2]])=1,"X","")</f>
        <v/>
      </c>
      <c r="O855" s="14" t="str">
        <f>+IFERROR(+Tabella24[[#This Row],[IMPORTO VERSATO]]/SUMIF(DATI!$B:$B,Tabella24[[#This Row],[Cartella2]],DATI!$M:$M)*SUMIF(DATI!$B:$B,Tabella24[[#This Row],[Cartella2]],DATI!$K:$K),"")</f>
        <v/>
      </c>
    </row>
    <row r="856" spans="2:15" x14ac:dyDescent="0.45">
      <c r="B856" s="27"/>
      <c r="C856" s="140" t="e">
        <f>+IF(Tabella24[[#This Row],[INS CARTELLA]]="",C855,+VLOOKUP(Tabella24[[#This Row],[INS CARTELLA]],Tabella1[[NUMERO CARTELLA]:[IMPOSTE]],1,0))</f>
        <v>#N/A</v>
      </c>
      <c r="D856" s="1"/>
      <c r="E856" s="15"/>
      <c r="F856" s="16"/>
      <c r="G856" s="14" t="str">
        <f>+IFERROR(+Tabella24[[#This Row],[IMPORTO VERSATO]]/SUMIF(DATI!B:B,Tabella24[[#This Row],[Cartella2]],DATI!M:M)*SUMIF(DATI!B:B,Tabella24[[#This Row],[Cartella2]],DATI!E:E),"")</f>
        <v/>
      </c>
      <c r="H856" s="14" t="str">
        <f>+IFERROR(+Tabella24[[#This Row],[IMPORTO VERSATO]]/SUMIF(DATI!$B:$B,Tabella24[[#This Row],[Cartella2]],DATI!$M:$M)*SUMIF(DATI!$B:$B,Tabella24[[#This Row],[Cartella2]],DATI!$F:$F),"")</f>
        <v/>
      </c>
      <c r="I856" s="19" t="str">
        <f>+IFERROR(+Tabella24[[#This Row],[IMPORTO VERSATO]]/SUMIF(DATI!$B:$B,Tabella24[[#This Row],[Cartella2]],DATI!$M:$M)*SUMIF(DATI!$B:$B,Tabella24[[#This Row],[Cartella2]],DATI!$G:$G),"")</f>
        <v/>
      </c>
      <c r="J856" s="19" t="str">
        <f>+IFERROR(+Tabella24[[#This Row],[IMPORTO VERSATO]]/SUMIF(DATI!$B:$B,Tabella24[[#This Row],[Cartella2]],DATI!$M:$M)*SUMIF(DATI!$B:$B,Tabella24[[#This Row],[Cartella2]],DATI!$H:$H),"")</f>
        <v/>
      </c>
      <c r="K856" s="19" t="str">
        <f>+IFERROR(+Tabella24[[#This Row],[IMPORTO VERSATO]]/SUMIF(DATI!$B:$B,Tabella24[[#This Row],[Cartella2]],DATI!$M:$M)*SUMIF(DATI!$B:$B,Tabella24[[#This Row],[Cartella2]],DATI!$I:$I),"")</f>
        <v/>
      </c>
      <c r="L856" s="19" t="str">
        <f>+IFERROR(+Tabella24[[#This Row],[IMPORTO VERSATO]]/SUMIF(DATI!$B:$B,Tabella24[[#This Row],[Cartella2]],DATI!$M:$M)*SUMIF(DATI!$B:$B,Tabella24[[#This Row],[Cartella2]],DATI!$J:$J),"")</f>
        <v/>
      </c>
      <c r="M856" s="14" t="str">
        <f>+IFERROR(+Tabella24[[#This Row],[IMPORTO VERSATO]]/SUMIF(DATI!$B:$B,Tabella24[[#This Row],[Cartella2]],DATI!$M:$M)*SUMIF(DATI!$B:$B,Tabella24[[#This Row],[Cartella2]],DATI!$L:$L),"")</f>
        <v/>
      </c>
      <c r="N856" s="6" t="str">
        <f>+IF(COUNTIF($C$17:C856,Tabella24[[#This Row],[Cartella2]])=1,"X","")</f>
        <v/>
      </c>
      <c r="O856" s="14" t="str">
        <f>+IFERROR(+Tabella24[[#This Row],[IMPORTO VERSATO]]/SUMIF(DATI!$B:$B,Tabella24[[#This Row],[Cartella2]],DATI!$M:$M)*SUMIF(DATI!$B:$B,Tabella24[[#This Row],[Cartella2]],DATI!$K:$K),"")</f>
        <v/>
      </c>
    </row>
    <row r="857" spans="2:15" x14ac:dyDescent="0.45">
      <c r="B857" s="27"/>
      <c r="C857" s="140" t="e">
        <f>+IF(Tabella24[[#This Row],[INS CARTELLA]]="",C856,+VLOOKUP(Tabella24[[#This Row],[INS CARTELLA]],Tabella1[[NUMERO CARTELLA]:[IMPOSTE]],1,0))</f>
        <v>#N/A</v>
      </c>
      <c r="D857" s="1"/>
      <c r="E857" s="15"/>
      <c r="F857" s="16"/>
      <c r="G857" s="14" t="str">
        <f>+IFERROR(+Tabella24[[#This Row],[IMPORTO VERSATO]]/SUMIF(DATI!B:B,Tabella24[[#This Row],[Cartella2]],DATI!M:M)*SUMIF(DATI!B:B,Tabella24[[#This Row],[Cartella2]],DATI!E:E),"")</f>
        <v/>
      </c>
      <c r="H857" s="14" t="str">
        <f>+IFERROR(+Tabella24[[#This Row],[IMPORTO VERSATO]]/SUMIF(DATI!$B:$B,Tabella24[[#This Row],[Cartella2]],DATI!$M:$M)*SUMIF(DATI!$B:$B,Tabella24[[#This Row],[Cartella2]],DATI!$F:$F),"")</f>
        <v/>
      </c>
      <c r="I857" s="19" t="str">
        <f>+IFERROR(+Tabella24[[#This Row],[IMPORTO VERSATO]]/SUMIF(DATI!$B:$B,Tabella24[[#This Row],[Cartella2]],DATI!$M:$M)*SUMIF(DATI!$B:$B,Tabella24[[#This Row],[Cartella2]],DATI!$G:$G),"")</f>
        <v/>
      </c>
      <c r="J857" s="19" t="str">
        <f>+IFERROR(+Tabella24[[#This Row],[IMPORTO VERSATO]]/SUMIF(DATI!$B:$B,Tabella24[[#This Row],[Cartella2]],DATI!$M:$M)*SUMIF(DATI!$B:$B,Tabella24[[#This Row],[Cartella2]],DATI!$H:$H),"")</f>
        <v/>
      </c>
      <c r="K857" s="19" t="str">
        <f>+IFERROR(+Tabella24[[#This Row],[IMPORTO VERSATO]]/SUMIF(DATI!$B:$B,Tabella24[[#This Row],[Cartella2]],DATI!$M:$M)*SUMIF(DATI!$B:$B,Tabella24[[#This Row],[Cartella2]],DATI!$I:$I),"")</f>
        <v/>
      </c>
      <c r="L857" s="19" t="str">
        <f>+IFERROR(+Tabella24[[#This Row],[IMPORTO VERSATO]]/SUMIF(DATI!$B:$B,Tabella24[[#This Row],[Cartella2]],DATI!$M:$M)*SUMIF(DATI!$B:$B,Tabella24[[#This Row],[Cartella2]],DATI!$J:$J),"")</f>
        <v/>
      </c>
      <c r="M857" s="14" t="str">
        <f>+IFERROR(+Tabella24[[#This Row],[IMPORTO VERSATO]]/SUMIF(DATI!$B:$B,Tabella24[[#This Row],[Cartella2]],DATI!$M:$M)*SUMIF(DATI!$B:$B,Tabella24[[#This Row],[Cartella2]],DATI!$L:$L),"")</f>
        <v/>
      </c>
      <c r="N857" s="6" t="str">
        <f>+IF(COUNTIF($C$17:C857,Tabella24[[#This Row],[Cartella2]])=1,"X","")</f>
        <v/>
      </c>
      <c r="O857" s="14" t="str">
        <f>+IFERROR(+Tabella24[[#This Row],[IMPORTO VERSATO]]/SUMIF(DATI!$B:$B,Tabella24[[#This Row],[Cartella2]],DATI!$M:$M)*SUMIF(DATI!$B:$B,Tabella24[[#This Row],[Cartella2]],DATI!$K:$K),"")</f>
        <v/>
      </c>
    </row>
    <row r="858" spans="2:15" x14ac:dyDescent="0.45">
      <c r="B858" s="27"/>
      <c r="C858" s="140" t="e">
        <f>+IF(Tabella24[[#This Row],[INS CARTELLA]]="",C857,+VLOOKUP(Tabella24[[#This Row],[INS CARTELLA]],Tabella1[[NUMERO CARTELLA]:[IMPOSTE]],1,0))</f>
        <v>#N/A</v>
      </c>
      <c r="D858" s="1"/>
      <c r="E858" s="15"/>
      <c r="F858" s="16"/>
      <c r="G858" s="14" t="str">
        <f>+IFERROR(+Tabella24[[#This Row],[IMPORTO VERSATO]]/SUMIF(DATI!B:B,Tabella24[[#This Row],[Cartella2]],DATI!M:M)*SUMIF(DATI!B:B,Tabella24[[#This Row],[Cartella2]],DATI!E:E),"")</f>
        <v/>
      </c>
      <c r="H858" s="14" t="str">
        <f>+IFERROR(+Tabella24[[#This Row],[IMPORTO VERSATO]]/SUMIF(DATI!$B:$B,Tabella24[[#This Row],[Cartella2]],DATI!$M:$M)*SUMIF(DATI!$B:$B,Tabella24[[#This Row],[Cartella2]],DATI!$F:$F),"")</f>
        <v/>
      </c>
      <c r="I858" s="19" t="str">
        <f>+IFERROR(+Tabella24[[#This Row],[IMPORTO VERSATO]]/SUMIF(DATI!$B:$B,Tabella24[[#This Row],[Cartella2]],DATI!$M:$M)*SUMIF(DATI!$B:$B,Tabella24[[#This Row],[Cartella2]],DATI!$G:$G),"")</f>
        <v/>
      </c>
      <c r="J858" s="19" t="str">
        <f>+IFERROR(+Tabella24[[#This Row],[IMPORTO VERSATO]]/SUMIF(DATI!$B:$B,Tabella24[[#This Row],[Cartella2]],DATI!$M:$M)*SUMIF(DATI!$B:$B,Tabella24[[#This Row],[Cartella2]],DATI!$H:$H),"")</f>
        <v/>
      </c>
      <c r="K858" s="19" t="str">
        <f>+IFERROR(+Tabella24[[#This Row],[IMPORTO VERSATO]]/SUMIF(DATI!$B:$B,Tabella24[[#This Row],[Cartella2]],DATI!$M:$M)*SUMIF(DATI!$B:$B,Tabella24[[#This Row],[Cartella2]],DATI!$I:$I),"")</f>
        <v/>
      </c>
      <c r="L858" s="19" t="str">
        <f>+IFERROR(+Tabella24[[#This Row],[IMPORTO VERSATO]]/SUMIF(DATI!$B:$B,Tabella24[[#This Row],[Cartella2]],DATI!$M:$M)*SUMIF(DATI!$B:$B,Tabella24[[#This Row],[Cartella2]],DATI!$J:$J),"")</f>
        <v/>
      </c>
      <c r="M858" s="14" t="str">
        <f>+IFERROR(+Tabella24[[#This Row],[IMPORTO VERSATO]]/SUMIF(DATI!$B:$B,Tabella24[[#This Row],[Cartella2]],DATI!$M:$M)*SUMIF(DATI!$B:$B,Tabella24[[#This Row],[Cartella2]],DATI!$L:$L),"")</f>
        <v/>
      </c>
      <c r="N858" s="6" t="str">
        <f>+IF(COUNTIF($C$17:C858,Tabella24[[#This Row],[Cartella2]])=1,"X","")</f>
        <v/>
      </c>
      <c r="O858" s="14" t="str">
        <f>+IFERROR(+Tabella24[[#This Row],[IMPORTO VERSATO]]/SUMIF(DATI!$B:$B,Tabella24[[#This Row],[Cartella2]],DATI!$M:$M)*SUMIF(DATI!$B:$B,Tabella24[[#This Row],[Cartella2]],DATI!$K:$K),"")</f>
        <v/>
      </c>
    </row>
    <row r="859" spans="2:15" x14ac:dyDescent="0.45">
      <c r="B859" s="27"/>
      <c r="C859" s="140" t="e">
        <f>+IF(Tabella24[[#This Row],[INS CARTELLA]]="",C858,+VLOOKUP(Tabella24[[#This Row],[INS CARTELLA]],Tabella1[[NUMERO CARTELLA]:[IMPOSTE]],1,0))</f>
        <v>#N/A</v>
      </c>
      <c r="D859" s="1"/>
      <c r="E859" s="15"/>
      <c r="F859" s="16"/>
      <c r="G859" s="14" t="str">
        <f>+IFERROR(+Tabella24[[#This Row],[IMPORTO VERSATO]]/SUMIF(DATI!B:B,Tabella24[[#This Row],[Cartella2]],DATI!M:M)*SUMIF(DATI!B:B,Tabella24[[#This Row],[Cartella2]],DATI!E:E),"")</f>
        <v/>
      </c>
      <c r="H859" s="14" t="str">
        <f>+IFERROR(+Tabella24[[#This Row],[IMPORTO VERSATO]]/SUMIF(DATI!$B:$B,Tabella24[[#This Row],[Cartella2]],DATI!$M:$M)*SUMIF(DATI!$B:$B,Tabella24[[#This Row],[Cartella2]],DATI!$F:$F),"")</f>
        <v/>
      </c>
      <c r="I859" s="19" t="str">
        <f>+IFERROR(+Tabella24[[#This Row],[IMPORTO VERSATO]]/SUMIF(DATI!$B:$B,Tabella24[[#This Row],[Cartella2]],DATI!$M:$M)*SUMIF(DATI!$B:$B,Tabella24[[#This Row],[Cartella2]],DATI!$G:$G),"")</f>
        <v/>
      </c>
      <c r="J859" s="19" t="str">
        <f>+IFERROR(+Tabella24[[#This Row],[IMPORTO VERSATO]]/SUMIF(DATI!$B:$B,Tabella24[[#This Row],[Cartella2]],DATI!$M:$M)*SUMIF(DATI!$B:$B,Tabella24[[#This Row],[Cartella2]],DATI!$H:$H),"")</f>
        <v/>
      </c>
      <c r="K859" s="19" t="str">
        <f>+IFERROR(+Tabella24[[#This Row],[IMPORTO VERSATO]]/SUMIF(DATI!$B:$B,Tabella24[[#This Row],[Cartella2]],DATI!$M:$M)*SUMIF(DATI!$B:$B,Tabella24[[#This Row],[Cartella2]],DATI!$I:$I),"")</f>
        <v/>
      </c>
      <c r="L859" s="19" t="str">
        <f>+IFERROR(+Tabella24[[#This Row],[IMPORTO VERSATO]]/SUMIF(DATI!$B:$B,Tabella24[[#This Row],[Cartella2]],DATI!$M:$M)*SUMIF(DATI!$B:$B,Tabella24[[#This Row],[Cartella2]],DATI!$J:$J),"")</f>
        <v/>
      </c>
      <c r="M859" s="14" t="str">
        <f>+IFERROR(+Tabella24[[#This Row],[IMPORTO VERSATO]]/SUMIF(DATI!$B:$B,Tabella24[[#This Row],[Cartella2]],DATI!$M:$M)*SUMIF(DATI!$B:$B,Tabella24[[#This Row],[Cartella2]],DATI!$L:$L),"")</f>
        <v/>
      </c>
      <c r="N859" s="6" t="str">
        <f>+IF(COUNTIF($C$17:C859,Tabella24[[#This Row],[Cartella2]])=1,"X","")</f>
        <v/>
      </c>
      <c r="O859" s="14" t="str">
        <f>+IFERROR(+Tabella24[[#This Row],[IMPORTO VERSATO]]/SUMIF(DATI!$B:$B,Tabella24[[#This Row],[Cartella2]],DATI!$M:$M)*SUMIF(DATI!$B:$B,Tabella24[[#This Row],[Cartella2]],DATI!$K:$K),"")</f>
        <v/>
      </c>
    </row>
    <row r="860" spans="2:15" x14ac:dyDescent="0.45">
      <c r="B860" s="27"/>
      <c r="C860" s="140" t="e">
        <f>+IF(Tabella24[[#This Row],[INS CARTELLA]]="",C859,+VLOOKUP(Tabella24[[#This Row],[INS CARTELLA]],Tabella1[[NUMERO CARTELLA]:[IMPOSTE]],1,0))</f>
        <v>#N/A</v>
      </c>
      <c r="D860" s="1"/>
      <c r="E860" s="15"/>
      <c r="F860" s="16"/>
      <c r="G860" s="14" t="str">
        <f>+IFERROR(+Tabella24[[#This Row],[IMPORTO VERSATO]]/SUMIF(DATI!B:B,Tabella24[[#This Row],[Cartella2]],DATI!M:M)*SUMIF(DATI!B:B,Tabella24[[#This Row],[Cartella2]],DATI!E:E),"")</f>
        <v/>
      </c>
      <c r="H860" s="14" t="str">
        <f>+IFERROR(+Tabella24[[#This Row],[IMPORTO VERSATO]]/SUMIF(DATI!$B:$B,Tabella24[[#This Row],[Cartella2]],DATI!$M:$M)*SUMIF(DATI!$B:$B,Tabella24[[#This Row],[Cartella2]],DATI!$F:$F),"")</f>
        <v/>
      </c>
      <c r="I860" s="19" t="str">
        <f>+IFERROR(+Tabella24[[#This Row],[IMPORTO VERSATO]]/SUMIF(DATI!$B:$B,Tabella24[[#This Row],[Cartella2]],DATI!$M:$M)*SUMIF(DATI!$B:$B,Tabella24[[#This Row],[Cartella2]],DATI!$G:$G),"")</f>
        <v/>
      </c>
      <c r="J860" s="19" t="str">
        <f>+IFERROR(+Tabella24[[#This Row],[IMPORTO VERSATO]]/SUMIF(DATI!$B:$B,Tabella24[[#This Row],[Cartella2]],DATI!$M:$M)*SUMIF(DATI!$B:$B,Tabella24[[#This Row],[Cartella2]],DATI!$H:$H),"")</f>
        <v/>
      </c>
      <c r="K860" s="19" t="str">
        <f>+IFERROR(+Tabella24[[#This Row],[IMPORTO VERSATO]]/SUMIF(DATI!$B:$B,Tabella24[[#This Row],[Cartella2]],DATI!$M:$M)*SUMIF(DATI!$B:$B,Tabella24[[#This Row],[Cartella2]],DATI!$I:$I),"")</f>
        <v/>
      </c>
      <c r="L860" s="19" t="str">
        <f>+IFERROR(+Tabella24[[#This Row],[IMPORTO VERSATO]]/SUMIF(DATI!$B:$B,Tabella24[[#This Row],[Cartella2]],DATI!$M:$M)*SUMIF(DATI!$B:$B,Tabella24[[#This Row],[Cartella2]],DATI!$J:$J),"")</f>
        <v/>
      </c>
      <c r="M860" s="14" t="str">
        <f>+IFERROR(+Tabella24[[#This Row],[IMPORTO VERSATO]]/SUMIF(DATI!$B:$B,Tabella24[[#This Row],[Cartella2]],DATI!$M:$M)*SUMIF(DATI!$B:$B,Tabella24[[#This Row],[Cartella2]],DATI!$L:$L),"")</f>
        <v/>
      </c>
      <c r="N860" s="6" t="str">
        <f>+IF(COUNTIF($C$17:C860,Tabella24[[#This Row],[Cartella2]])=1,"X","")</f>
        <v/>
      </c>
      <c r="O860" s="14" t="str">
        <f>+IFERROR(+Tabella24[[#This Row],[IMPORTO VERSATO]]/SUMIF(DATI!$B:$B,Tabella24[[#This Row],[Cartella2]],DATI!$M:$M)*SUMIF(DATI!$B:$B,Tabella24[[#This Row],[Cartella2]],DATI!$K:$K),"")</f>
        <v/>
      </c>
    </row>
    <row r="861" spans="2:15" x14ac:dyDescent="0.45">
      <c r="B861" s="27"/>
      <c r="C861" s="140" t="e">
        <f>+IF(Tabella24[[#This Row],[INS CARTELLA]]="",C860,+VLOOKUP(Tabella24[[#This Row],[INS CARTELLA]],Tabella1[[NUMERO CARTELLA]:[IMPOSTE]],1,0))</f>
        <v>#N/A</v>
      </c>
      <c r="D861" s="1"/>
      <c r="E861" s="15"/>
      <c r="F861" s="16"/>
      <c r="G861" s="14" t="str">
        <f>+IFERROR(+Tabella24[[#This Row],[IMPORTO VERSATO]]/SUMIF(DATI!B:B,Tabella24[[#This Row],[Cartella2]],DATI!M:M)*SUMIF(DATI!B:B,Tabella24[[#This Row],[Cartella2]],DATI!E:E),"")</f>
        <v/>
      </c>
      <c r="H861" s="14" t="str">
        <f>+IFERROR(+Tabella24[[#This Row],[IMPORTO VERSATO]]/SUMIF(DATI!$B:$B,Tabella24[[#This Row],[Cartella2]],DATI!$M:$M)*SUMIF(DATI!$B:$B,Tabella24[[#This Row],[Cartella2]],DATI!$F:$F),"")</f>
        <v/>
      </c>
      <c r="I861" s="19" t="str">
        <f>+IFERROR(+Tabella24[[#This Row],[IMPORTO VERSATO]]/SUMIF(DATI!$B:$B,Tabella24[[#This Row],[Cartella2]],DATI!$M:$M)*SUMIF(DATI!$B:$B,Tabella24[[#This Row],[Cartella2]],DATI!$G:$G),"")</f>
        <v/>
      </c>
      <c r="J861" s="19" t="str">
        <f>+IFERROR(+Tabella24[[#This Row],[IMPORTO VERSATO]]/SUMIF(DATI!$B:$B,Tabella24[[#This Row],[Cartella2]],DATI!$M:$M)*SUMIF(DATI!$B:$B,Tabella24[[#This Row],[Cartella2]],DATI!$H:$H),"")</f>
        <v/>
      </c>
      <c r="K861" s="19" t="str">
        <f>+IFERROR(+Tabella24[[#This Row],[IMPORTO VERSATO]]/SUMIF(DATI!$B:$B,Tabella24[[#This Row],[Cartella2]],DATI!$M:$M)*SUMIF(DATI!$B:$B,Tabella24[[#This Row],[Cartella2]],DATI!$I:$I),"")</f>
        <v/>
      </c>
      <c r="L861" s="19" t="str">
        <f>+IFERROR(+Tabella24[[#This Row],[IMPORTO VERSATO]]/SUMIF(DATI!$B:$B,Tabella24[[#This Row],[Cartella2]],DATI!$M:$M)*SUMIF(DATI!$B:$B,Tabella24[[#This Row],[Cartella2]],DATI!$J:$J),"")</f>
        <v/>
      </c>
      <c r="M861" s="14" t="str">
        <f>+IFERROR(+Tabella24[[#This Row],[IMPORTO VERSATO]]/SUMIF(DATI!$B:$B,Tabella24[[#This Row],[Cartella2]],DATI!$M:$M)*SUMIF(DATI!$B:$B,Tabella24[[#This Row],[Cartella2]],DATI!$L:$L),"")</f>
        <v/>
      </c>
      <c r="N861" s="6" t="str">
        <f>+IF(COUNTIF($C$17:C861,Tabella24[[#This Row],[Cartella2]])=1,"X","")</f>
        <v/>
      </c>
      <c r="O861" s="14" t="str">
        <f>+IFERROR(+Tabella24[[#This Row],[IMPORTO VERSATO]]/SUMIF(DATI!$B:$B,Tabella24[[#This Row],[Cartella2]],DATI!$M:$M)*SUMIF(DATI!$B:$B,Tabella24[[#This Row],[Cartella2]],DATI!$K:$K),"")</f>
        <v/>
      </c>
    </row>
    <row r="862" spans="2:15" x14ac:dyDescent="0.45">
      <c r="B862" s="27"/>
      <c r="C862" s="140" t="e">
        <f>+IF(Tabella24[[#This Row],[INS CARTELLA]]="",C861,+VLOOKUP(Tabella24[[#This Row],[INS CARTELLA]],Tabella1[[NUMERO CARTELLA]:[IMPOSTE]],1,0))</f>
        <v>#N/A</v>
      </c>
      <c r="D862" s="1"/>
      <c r="E862" s="15"/>
      <c r="F862" s="16"/>
      <c r="G862" s="14" t="str">
        <f>+IFERROR(+Tabella24[[#This Row],[IMPORTO VERSATO]]/SUMIF(DATI!B:B,Tabella24[[#This Row],[Cartella2]],DATI!M:M)*SUMIF(DATI!B:B,Tabella24[[#This Row],[Cartella2]],DATI!E:E),"")</f>
        <v/>
      </c>
      <c r="H862" s="14" t="str">
        <f>+IFERROR(+Tabella24[[#This Row],[IMPORTO VERSATO]]/SUMIF(DATI!$B:$B,Tabella24[[#This Row],[Cartella2]],DATI!$M:$M)*SUMIF(DATI!$B:$B,Tabella24[[#This Row],[Cartella2]],DATI!$F:$F),"")</f>
        <v/>
      </c>
      <c r="I862" s="19" t="str">
        <f>+IFERROR(+Tabella24[[#This Row],[IMPORTO VERSATO]]/SUMIF(DATI!$B:$B,Tabella24[[#This Row],[Cartella2]],DATI!$M:$M)*SUMIF(DATI!$B:$B,Tabella24[[#This Row],[Cartella2]],DATI!$G:$G),"")</f>
        <v/>
      </c>
      <c r="J862" s="19" t="str">
        <f>+IFERROR(+Tabella24[[#This Row],[IMPORTO VERSATO]]/SUMIF(DATI!$B:$B,Tabella24[[#This Row],[Cartella2]],DATI!$M:$M)*SUMIF(DATI!$B:$B,Tabella24[[#This Row],[Cartella2]],DATI!$H:$H),"")</f>
        <v/>
      </c>
      <c r="K862" s="19" t="str">
        <f>+IFERROR(+Tabella24[[#This Row],[IMPORTO VERSATO]]/SUMIF(DATI!$B:$B,Tabella24[[#This Row],[Cartella2]],DATI!$M:$M)*SUMIF(DATI!$B:$B,Tabella24[[#This Row],[Cartella2]],DATI!$I:$I),"")</f>
        <v/>
      </c>
      <c r="L862" s="19" t="str">
        <f>+IFERROR(+Tabella24[[#This Row],[IMPORTO VERSATO]]/SUMIF(DATI!$B:$B,Tabella24[[#This Row],[Cartella2]],DATI!$M:$M)*SUMIF(DATI!$B:$B,Tabella24[[#This Row],[Cartella2]],DATI!$J:$J),"")</f>
        <v/>
      </c>
      <c r="M862" s="14" t="str">
        <f>+IFERROR(+Tabella24[[#This Row],[IMPORTO VERSATO]]/SUMIF(DATI!$B:$B,Tabella24[[#This Row],[Cartella2]],DATI!$M:$M)*SUMIF(DATI!$B:$B,Tabella24[[#This Row],[Cartella2]],DATI!$L:$L),"")</f>
        <v/>
      </c>
      <c r="N862" s="6" t="str">
        <f>+IF(COUNTIF($C$17:C862,Tabella24[[#This Row],[Cartella2]])=1,"X","")</f>
        <v/>
      </c>
      <c r="O862" s="14" t="str">
        <f>+IFERROR(+Tabella24[[#This Row],[IMPORTO VERSATO]]/SUMIF(DATI!$B:$B,Tabella24[[#This Row],[Cartella2]],DATI!$M:$M)*SUMIF(DATI!$B:$B,Tabella24[[#This Row],[Cartella2]],DATI!$K:$K),"")</f>
        <v/>
      </c>
    </row>
    <row r="863" spans="2:15" x14ac:dyDescent="0.45">
      <c r="B863" s="27"/>
      <c r="C863" s="140" t="e">
        <f>+IF(Tabella24[[#This Row],[INS CARTELLA]]="",C862,+VLOOKUP(Tabella24[[#This Row],[INS CARTELLA]],Tabella1[[NUMERO CARTELLA]:[IMPOSTE]],1,0))</f>
        <v>#N/A</v>
      </c>
      <c r="D863" s="1"/>
      <c r="E863" s="15"/>
      <c r="F863" s="16"/>
      <c r="G863" s="14" t="str">
        <f>+IFERROR(+Tabella24[[#This Row],[IMPORTO VERSATO]]/SUMIF(DATI!B:B,Tabella24[[#This Row],[Cartella2]],DATI!M:M)*SUMIF(DATI!B:B,Tabella24[[#This Row],[Cartella2]],DATI!E:E),"")</f>
        <v/>
      </c>
      <c r="H863" s="14" t="str">
        <f>+IFERROR(+Tabella24[[#This Row],[IMPORTO VERSATO]]/SUMIF(DATI!$B:$B,Tabella24[[#This Row],[Cartella2]],DATI!$M:$M)*SUMIF(DATI!$B:$B,Tabella24[[#This Row],[Cartella2]],DATI!$F:$F),"")</f>
        <v/>
      </c>
      <c r="I863" s="19" t="str">
        <f>+IFERROR(+Tabella24[[#This Row],[IMPORTO VERSATO]]/SUMIF(DATI!$B:$B,Tabella24[[#This Row],[Cartella2]],DATI!$M:$M)*SUMIF(DATI!$B:$B,Tabella24[[#This Row],[Cartella2]],DATI!$G:$G),"")</f>
        <v/>
      </c>
      <c r="J863" s="19" t="str">
        <f>+IFERROR(+Tabella24[[#This Row],[IMPORTO VERSATO]]/SUMIF(DATI!$B:$B,Tabella24[[#This Row],[Cartella2]],DATI!$M:$M)*SUMIF(DATI!$B:$B,Tabella24[[#This Row],[Cartella2]],DATI!$H:$H),"")</f>
        <v/>
      </c>
      <c r="K863" s="19" t="str">
        <f>+IFERROR(+Tabella24[[#This Row],[IMPORTO VERSATO]]/SUMIF(DATI!$B:$B,Tabella24[[#This Row],[Cartella2]],DATI!$M:$M)*SUMIF(DATI!$B:$B,Tabella24[[#This Row],[Cartella2]],DATI!$I:$I),"")</f>
        <v/>
      </c>
      <c r="L863" s="19" t="str">
        <f>+IFERROR(+Tabella24[[#This Row],[IMPORTO VERSATO]]/SUMIF(DATI!$B:$B,Tabella24[[#This Row],[Cartella2]],DATI!$M:$M)*SUMIF(DATI!$B:$B,Tabella24[[#This Row],[Cartella2]],DATI!$J:$J),"")</f>
        <v/>
      </c>
      <c r="M863" s="14" t="str">
        <f>+IFERROR(+Tabella24[[#This Row],[IMPORTO VERSATO]]/SUMIF(DATI!$B:$B,Tabella24[[#This Row],[Cartella2]],DATI!$M:$M)*SUMIF(DATI!$B:$B,Tabella24[[#This Row],[Cartella2]],DATI!$L:$L),"")</f>
        <v/>
      </c>
      <c r="N863" s="6" t="str">
        <f>+IF(COUNTIF($C$17:C863,Tabella24[[#This Row],[Cartella2]])=1,"X","")</f>
        <v/>
      </c>
      <c r="O863" s="14" t="str">
        <f>+IFERROR(+Tabella24[[#This Row],[IMPORTO VERSATO]]/SUMIF(DATI!$B:$B,Tabella24[[#This Row],[Cartella2]],DATI!$M:$M)*SUMIF(DATI!$B:$B,Tabella24[[#This Row],[Cartella2]],DATI!$K:$K),"")</f>
        <v/>
      </c>
    </row>
    <row r="864" spans="2:15" x14ac:dyDescent="0.45">
      <c r="B864" s="27"/>
      <c r="C864" s="140" t="e">
        <f>+IF(Tabella24[[#This Row],[INS CARTELLA]]="",C863,+VLOOKUP(Tabella24[[#This Row],[INS CARTELLA]],Tabella1[[NUMERO CARTELLA]:[IMPOSTE]],1,0))</f>
        <v>#N/A</v>
      </c>
      <c r="D864" s="1"/>
      <c r="E864" s="15"/>
      <c r="F864" s="16"/>
      <c r="G864" s="14" t="str">
        <f>+IFERROR(+Tabella24[[#This Row],[IMPORTO VERSATO]]/SUMIF(DATI!B:B,Tabella24[[#This Row],[Cartella2]],DATI!M:M)*SUMIF(DATI!B:B,Tabella24[[#This Row],[Cartella2]],DATI!E:E),"")</f>
        <v/>
      </c>
      <c r="H864" s="14" t="str">
        <f>+IFERROR(+Tabella24[[#This Row],[IMPORTO VERSATO]]/SUMIF(DATI!$B:$B,Tabella24[[#This Row],[Cartella2]],DATI!$M:$M)*SUMIF(DATI!$B:$B,Tabella24[[#This Row],[Cartella2]],DATI!$F:$F),"")</f>
        <v/>
      </c>
      <c r="I864" s="19" t="str">
        <f>+IFERROR(+Tabella24[[#This Row],[IMPORTO VERSATO]]/SUMIF(DATI!$B:$B,Tabella24[[#This Row],[Cartella2]],DATI!$M:$M)*SUMIF(DATI!$B:$B,Tabella24[[#This Row],[Cartella2]],DATI!$G:$G),"")</f>
        <v/>
      </c>
      <c r="J864" s="19" t="str">
        <f>+IFERROR(+Tabella24[[#This Row],[IMPORTO VERSATO]]/SUMIF(DATI!$B:$B,Tabella24[[#This Row],[Cartella2]],DATI!$M:$M)*SUMIF(DATI!$B:$B,Tabella24[[#This Row],[Cartella2]],DATI!$H:$H),"")</f>
        <v/>
      </c>
      <c r="K864" s="19" t="str">
        <f>+IFERROR(+Tabella24[[#This Row],[IMPORTO VERSATO]]/SUMIF(DATI!$B:$B,Tabella24[[#This Row],[Cartella2]],DATI!$M:$M)*SUMIF(DATI!$B:$B,Tabella24[[#This Row],[Cartella2]],DATI!$I:$I),"")</f>
        <v/>
      </c>
      <c r="L864" s="19" t="str">
        <f>+IFERROR(+Tabella24[[#This Row],[IMPORTO VERSATO]]/SUMIF(DATI!$B:$B,Tabella24[[#This Row],[Cartella2]],DATI!$M:$M)*SUMIF(DATI!$B:$B,Tabella24[[#This Row],[Cartella2]],DATI!$J:$J),"")</f>
        <v/>
      </c>
      <c r="M864" s="14" t="str">
        <f>+IFERROR(+Tabella24[[#This Row],[IMPORTO VERSATO]]/SUMIF(DATI!$B:$B,Tabella24[[#This Row],[Cartella2]],DATI!$M:$M)*SUMIF(DATI!$B:$B,Tabella24[[#This Row],[Cartella2]],DATI!$L:$L),"")</f>
        <v/>
      </c>
      <c r="N864" s="6" t="str">
        <f>+IF(COUNTIF($C$17:C864,Tabella24[[#This Row],[Cartella2]])=1,"X","")</f>
        <v/>
      </c>
      <c r="O864" s="14" t="str">
        <f>+IFERROR(+Tabella24[[#This Row],[IMPORTO VERSATO]]/SUMIF(DATI!$B:$B,Tabella24[[#This Row],[Cartella2]],DATI!$M:$M)*SUMIF(DATI!$B:$B,Tabella24[[#This Row],[Cartella2]],DATI!$K:$K),"")</f>
        <v/>
      </c>
    </row>
    <row r="865" spans="2:15" x14ac:dyDescent="0.45">
      <c r="B865" s="27"/>
      <c r="C865" s="140" t="e">
        <f>+IF(Tabella24[[#This Row],[INS CARTELLA]]="",C864,+VLOOKUP(Tabella24[[#This Row],[INS CARTELLA]],Tabella1[[NUMERO CARTELLA]:[IMPOSTE]],1,0))</f>
        <v>#N/A</v>
      </c>
      <c r="D865" s="1"/>
      <c r="E865" s="15"/>
      <c r="F865" s="16"/>
      <c r="G865" s="14" t="str">
        <f>+IFERROR(+Tabella24[[#This Row],[IMPORTO VERSATO]]/SUMIF(DATI!B:B,Tabella24[[#This Row],[Cartella2]],DATI!M:M)*SUMIF(DATI!B:B,Tabella24[[#This Row],[Cartella2]],DATI!E:E),"")</f>
        <v/>
      </c>
      <c r="H865" s="14" t="str">
        <f>+IFERROR(+Tabella24[[#This Row],[IMPORTO VERSATO]]/SUMIF(DATI!$B:$B,Tabella24[[#This Row],[Cartella2]],DATI!$M:$M)*SUMIF(DATI!$B:$B,Tabella24[[#This Row],[Cartella2]],DATI!$F:$F),"")</f>
        <v/>
      </c>
      <c r="I865" s="19" t="str">
        <f>+IFERROR(+Tabella24[[#This Row],[IMPORTO VERSATO]]/SUMIF(DATI!$B:$B,Tabella24[[#This Row],[Cartella2]],DATI!$M:$M)*SUMIF(DATI!$B:$B,Tabella24[[#This Row],[Cartella2]],DATI!$G:$G),"")</f>
        <v/>
      </c>
      <c r="J865" s="19" t="str">
        <f>+IFERROR(+Tabella24[[#This Row],[IMPORTO VERSATO]]/SUMIF(DATI!$B:$B,Tabella24[[#This Row],[Cartella2]],DATI!$M:$M)*SUMIF(DATI!$B:$B,Tabella24[[#This Row],[Cartella2]],DATI!$H:$H),"")</f>
        <v/>
      </c>
      <c r="K865" s="19" t="str">
        <f>+IFERROR(+Tabella24[[#This Row],[IMPORTO VERSATO]]/SUMIF(DATI!$B:$B,Tabella24[[#This Row],[Cartella2]],DATI!$M:$M)*SUMIF(DATI!$B:$B,Tabella24[[#This Row],[Cartella2]],DATI!$I:$I),"")</f>
        <v/>
      </c>
      <c r="L865" s="19" t="str">
        <f>+IFERROR(+Tabella24[[#This Row],[IMPORTO VERSATO]]/SUMIF(DATI!$B:$B,Tabella24[[#This Row],[Cartella2]],DATI!$M:$M)*SUMIF(DATI!$B:$B,Tabella24[[#This Row],[Cartella2]],DATI!$J:$J),"")</f>
        <v/>
      </c>
      <c r="M865" s="14" t="str">
        <f>+IFERROR(+Tabella24[[#This Row],[IMPORTO VERSATO]]/SUMIF(DATI!$B:$B,Tabella24[[#This Row],[Cartella2]],DATI!$M:$M)*SUMIF(DATI!$B:$B,Tabella24[[#This Row],[Cartella2]],DATI!$L:$L),"")</f>
        <v/>
      </c>
      <c r="N865" s="6" t="str">
        <f>+IF(COUNTIF($C$17:C865,Tabella24[[#This Row],[Cartella2]])=1,"X","")</f>
        <v/>
      </c>
      <c r="O865" s="14" t="str">
        <f>+IFERROR(+Tabella24[[#This Row],[IMPORTO VERSATO]]/SUMIF(DATI!$B:$B,Tabella24[[#This Row],[Cartella2]],DATI!$M:$M)*SUMIF(DATI!$B:$B,Tabella24[[#This Row],[Cartella2]],DATI!$K:$K),"")</f>
        <v/>
      </c>
    </row>
    <row r="866" spans="2:15" x14ac:dyDescent="0.45">
      <c r="B866" s="27"/>
      <c r="C866" s="140" t="e">
        <f>+IF(Tabella24[[#This Row],[INS CARTELLA]]="",C865,+VLOOKUP(Tabella24[[#This Row],[INS CARTELLA]],Tabella1[[NUMERO CARTELLA]:[IMPOSTE]],1,0))</f>
        <v>#N/A</v>
      </c>
      <c r="D866" s="1"/>
      <c r="E866" s="15"/>
      <c r="F866" s="16"/>
      <c r="G866" s="14" t="str">
        <f>+IFERROR(+Tabella24[[#This Row],[IMPORTO VERSATO]]/SUMIF(DATI!B:B,Tabella24[[#This Row],[Cartella2]],DATI!M:M)*SUMIF(DATI!B:B,Tabella24[[#This Row],[Cartella2]],DATI!E:E),"")</f>
        <v/>
      </c>
      <c r="H866" s="14" t="str">
        <f>+IFERROR(+Tabella24[[#This Row],[IMPORTO VERSATO]]/SUMIF(DATI!$B:$B,Tabella24[[#This Row],[Cartella2]],DATI!$M:$M)*SUMIF(DATI!$B:$B,Tabella24[[#This Row],[Cartella2]],DATI!$F:$F),"")</f>
        <v/>
      </c>
      <c r="I866" s="19" t="str">
        <f>+IFERROR(+Tabella24[[#This Row],[IMPORTO VERSATO]]/SUMIF(DATI!$B:$B,Tabella24[[#This Row],[Cartella2]],DATI!$M:$M)*SUMIF(DATI!$B:$B,Tabella24[[#This Row],[Cartella2]],DATI!$G:$G),"")</f>
        <v/>
      </c>
      <c r="J866" s="19" t="str">
        <f>+IFERROR(+Tabella24[[#This Row],[IMPORTO VERSATO]]/SUMIF(DATI!$B:$B,Tabella24[[#This Row],[Cartella2]],DATI!$M:$M)*SUMIF(DATI!$B:$B,Tabella24[[#This Row],[Cartella2]],DATI!$H:$H),"")</f>
        <v/>
      </c>
      <c r="K866" s="19" t="str">
        <f>+IFERROR(+Tabella24[[#This Row],[IMPORTO VERSATO]]/SUMIF(DATI!$B:$B,Tabella24[[#This Row],[Cartella2]],DATI!$M:$M)*SUMIF(DATI!$B:$B,Tabella24[[#This Row],[Cartella2]],DATI!$I:$I),"")</f>
        <v/>
      </c>
      <c r="L866" s="19" t="str">
        <f>+IFERROR(+Tabella24[[#This Row],[IMPORTO VERSATO]]/SUMIF(DATI!$B:$B,Tabella24[[#This Row],[Cartella2]],DATI!$M:$M)*SUMIF(DATI!$B:$B,Tabella24[[#This Row],[Cartella2]],DATI!$J:$J),"")</f>
        <v/>
      </c>
      <c r="M866" s="14" t="str">
        <f>+IFERROR(+Tabella24[[#This Row],[IMPORTO VERSATO]]/SUMIF(DATI!$B:$B,Tabella24[[#This Row],[Cartella2]],DATI!$M:$M)*SUMIF(DATI!$B:$B,Tabella24[[#This Row],[Cartella2]],DATI!$L:$L),"")</f>
        <v/>
      </c>
      <c r="N866" s="6" t="str">
        <f>+IF(COUNTIF($C$17:C866,Tabella24[[#This Row],[Cartella2]])=1,"X","")</f>
        <v/>
      </c>
      <c r="O866" s="14" t="str">
        <f>+IFERROR(+Tabella24[[#This Row],[IMPORTO VERSATO]]/SUMIF(DATI!$B:$B,Tabella24[[#This Row],[Cartella2]],DATI!$M:$M)*SUMIF(DATI!$B:$B,Tabella24[[#This Row],[Cartella2]],DATI!$K:$K),"")</f>
        <v/>
      </c>
    </row>
    <row r="867" spans="2:15" x14ac:dyDescent="0.45">
      <c r="B867" s="27"/>
      <c r="C867" s="140" t="e">
        <f>+IF(Tabella24[[#This Row],[INS CARTELLA]]="",C866,+VLOOKUP(Tabella24[[#This Row],[INS CARTELLA]],Tabella1[[NUMERO CARTELLA]:[IMPOSTE]],1,0))</f>
        <v>#N/A</v>
      </c>
      <c r="D867" s="1"/>
      <c r="E867" s="15"/>
      <c r="F867" s="16"/>
      <c r="G867" s="14" t="str">
        <f>+IFERROR(+Tabella24[[#This Row],[IMPORTO VERSATO]]/SUMIF(DATI!B:B,Tabella24[[#This Row],[Cartella2]],DATI!M:M)*SUMIF(DATI!B:B,Tabella24[[#This Row],[Cartella2]],DATI!E:E),"")</f>
        <v/>
      </c>
      <c r="H867" s="14" t="str">
        <f>+IFERROR(+Tabella24[[#This Row],[IMPORTO VERSATO]]/SUMIF(DATI!$B:$B,Tabella24[[#This Row],[Cartella2]],DATI!$M:$M)*SUMIF(DATI!$B:$B,Tabella24[[#This Row],[Cartella2]],DATI!$F:$F),"")</f>
        <v/>
      </c>
      <c r="I867" s="19" t="str">
        <f>+IFERROR(+Tabella24[[#This Row],[IMPORTO VERSATO]]/SUMIF(DATI!$B:$B,Tabella24[[#This Row],[Cartella2]],DATI!$M:$M)*SUMIF(DATI!$B:$B,Tabella24[[#This Row],[Cartella2]],DATI!$G:$G),"")</f>
        <v/>
      </c>
      <c r="J867" s="19" t="str">
        <f>+IFERROR(+Tabella24[[#This Row],[IMPORTO VERSATO]]/SUMIF(DATI!$B:$B,Tabella24[[#This Row],[Cartella2]],DATI!$M:$M)*SUMIF(DATI!$B:$B,Tabella24[[#This Row],[Cartella2]],DATI!$H:$H),"")</f>
        <v/>
      </c>
      <c r="K867" s="19" t="str">
        <f>+IFERROR(+Tabella24[[#This Row],[IMPORTO VERSATO]]/SUMIF(DATI!$B:$B,Tabella24[[#This Row],[Cartella2]],DATI!$M:$M)*SUMIF(DATI!$B:$B,Tabella24[[#This Row],[Cartella2]],DATI!$I:$I),"")</f>
        <v/>
      </c>
      <c r="L867" s="19" t="str">
        <f>+IFERROR(+Tabella24[[#This Row],[IMPORTO VERSATO]]/SUMIF(DATI!$B:$B,Tabella24[[#This Row],[Cartella2]],DATI!$M:$M)*SUMIF(DATI!$B:$B,Tabella24[[#This Row],[Cartella2]],DATI!$J:$J),"")</f>
        <v/>
      </c>
      <c r="M867" s="14" t="str">
        <f>+IFERROR(+Tabella24[[#This Row],[IMPORTO VERSATO]]/SUMIF(DATI!$B:$B,Tabella24[[#This Row],[Cartella2]],DATI!$M:$M)*SUMIF(DATI!$B:$B,Tabella24[[#This Row],[Cartella2]],DATI!$L:$L),"")</f>
        <v/>
      </c>
      <c r="N867" s="6" t="str">
        <f>+IF(COUNTIF($C$17:C867,Tabella24[[#This Row],[Cartella2]])=1,"X","")</f>
        <v/>
      </c>
      <c r="O867" s="14" t="str">
        <f>+IFERROR(+Tabella24[[#This Row],[IMPORTO VERSATO]]/SUMIF(DATI!$B:$B,Tabella24[[#This Row],[Cartella2]],DATI!$M:$M)*SUMIF(DATI!$B:$B,Tabella24[[#This Row],[Cartella2]],DATI!$K:$K),"")</f>
        <v/>
      </c>
    </row>
    <row r="868" spans="2:15" x14ac:dyDescent="0.45">
      <c r="B868" s="27"/>
      <c r="C868" s="140" t="e">
        <f>+IF(Tabella24[[#This Row],[INS CARTELLA]]="",C867,+VLOOKUP(Tabella24[[#This Row],[INS CARTELLA]],Tabella1[[NUMERO CARTELLA]:[IMPOSTE]],1,0))</f>
        <v>#N/A</v>
      </c>
      <c r="D868" s="1"/>
      <c r="E868" s="15"/>
      <c r="F868" s="16"/>
      <c r="G868" s="14" t="str">
        <f>+IFERROR(+Tabella24[[#This Row],[IMPORTO VERSATO]]/SUMIF(DATI!B:B,Tabella24[[#This Row],[Cartella2]],DATI!M:M)*SUMIF(DATI!B:B,Tabella24[[#This Row],[Cartella2]],DATI!E:E),"")</f>
        <v/>
      </c>
      <c r="H868" s="14" t="str">
        <f>+IFERROR(+Tabella24[[#This Row],[IMPORTO VERSATO]]/SUMIF(DATI!$B:$B,Tabella24[[#This Row],[Cartella2]],DATI!$M:$M)*SUMIF(DATI!$B:$B,Tabella24[[#This Row],[Cartella2]],DATI!$F:$F),"")</f>
        <v/>
      </c>
      <c r="I868" s="19" t="str">
        <f>+IFERROR(+Tabella24[[#This Row],[IMPORTO VERSATO]]/SUMIF(DATI!$B:$B,Tabella24[[#This Row],[Cartella2]],DATI!$M:$M)*SUMIF(DATI!$B:$B,Tabella24[[#This Row],[Cartella2]],DATI!$G:$G),"")</f>
        <v/>
      </c>
      <c r="J868" s="19" t="str">
        <f>+IFERROR(+Tabella24[[#This Row],[IMPORTO VERSATO]]/SUMIF(DATI!$B:$B,Tabella24[[#This Row],[Cartella2]],DATI!$M:$M)*SUMIF(DATI!$B:$B,Tabella24[[#This Row],[Cartella2]],DATI!$H:$H),"")</f>
        <v/>
      </c>
      <c r="K868" s="19" t="str">
        <f>+IFERROR(+Tabella24[[#This Row],[IMPORTO VERSATO]]/SUMIF(DATI!$B:$B,Tabella24[[#This Row],[Cartella2]],DATI!$M:$M)*SUMIF(DATI!$B:$B,Tabella24[[#This Row],[Cartella2]],DATI!$I:$I),"")</f>
        <v/>
      </c>
      <c r="L868" s="19" t="str">
        <f>+IFERROR(+Tabella24[[#This Row],[IMPORTO VERSATO]]/SUMIF(DATI!$B:$B,Tabella24[[#This Row],[Cartella2]],DATI!$M:$M)*SUMIF(DATI!$B:$B,Tabella24[[#This Row],[Cartella2]],DATI!$J:$J),"")</f>
        <v/>
      </c>
      <c r="M868" s="14" t="str">
        <f>+IFERROR(+Tabella24[[#This Row],[IMPORTO VERSATO]]/SUMIF(DATI!$B:$B,Tabella24[[#This Row],[Cartella2]],DATI!$M:$M)*SUMIF(DATI!$B:$B,Tabella24[[#This Row],[Cartella2]],DATI!$L:$L),"")</f>
        <v/>
      </c>
      <c r="N868" s="6" t="str">
        <f>+IF(COUNTIF($C$17:C868,Tabella24[[#This Row],[Cartella2]])=1,"X","")</f>
        <v/>
      </c>
      <c r="O868" s="14" t="str">
        <f>+IFERROR(+Tabella24[[#This Row],[IMPORTO VERSATO]]/SUMIF(DATI!$B:$B,Tabella24[[#This Row],[Cartella2]],DATI!$M:$M)*SUMIF(DATI!$B:$B,Tabella24[[#This Row],[Cartella2]],DATI!$K:$K),"")</f>
        <v/>
      </c>
    </row>
    <row r="869" spans="2:15" x14ac:dyDescent="0.45">
      <c r="B869" s="27"/>
      <c r="C869" s="140" t="e">
        <f>+IF(Tabella24[[#This Row],[INS CARTELLA]]="",C868,+VLOOKUP(Tabella24[[#This Row],[INS CARTELLA]],Tabella1[[NUMERO CARTELLA]:[IMPOSTE]],1,0))</f>
        <v>#N/A</v>
      </c>
      <c r="D869" s="1"/>
      <c r="E869" s="15"/>
      <c r="F869" s="16"/>
      <c r="G869" s="14" t="str">
        <f>+IFERROR(+Tabella24[[#This Row],[IMPORTO VERSATO]]/SUMIF(DATI!B:B,Tabella24[[#This Row],[Cartella2]],DATI!M:M)*SUMIF(DATI!B:B,Tabella24[[#This Row],[Cartella2]],DATI!E:E),"")</f>
        <v/>
      </c>
      <c r="H869" s="14" t="str">
        <f>+IFERROR(+Tabella24[[#This Row],[IMPORTO VERSATO]]/SUMIF(DATI!$B:$B,Tabella24[[#This Row],[Cartella2]],DATI!$M:$M)*SUMIF(DATI!$B:$B,Tabella24[[#This Row],[Cartella2]],DATI!$F:$F),"")</f>
        <v/>
      </c>
      <c r="I869" s="19" t="str">
        <f>+IFERROR(+Tabella24[[#This Row],[IMPORTO VERSATO]]/SUMIF(DATI!$B:$B,Tabella24[[#This Row],[Cartella2]],DATI!$M:$M)*SUMIF(DATI!$B:$B,Tabella24[[#This Row],[Cartella2]],DATI!$G:$G),"")</f>
        <v/>
      </c>
      <c r="J869" s="19" t="str">
        <f>+IFERROR(+Tabella24[[#This Row],[IMPORTO VERSATO]]/SUMIF(DATI!$B:$B,Tabella24[[#This Row],[Cartella2]],DATI!$M:$M)*SUMIF(DATI!$B:$B,Tabella24[[#This Row],[Cartella2]],DATI!$H:$H),"")</f>
        <v/>
      </c>
      <c r="K869" s="19" t="str">
        <f>+IFERROR(+Tabella24[[#This Row],[IMPORTO VERSATO]]/SUMIF(DATI!$B:$B,Tabella24[[#This Row],[Cartella2]],DATI!$M:$M)*SUMIF(DATI!$B:$B,Tabella24[[#This Row],[Cartella2]],DATI!$I:$I),"")</f>
        <v/>
      </c>
      <c r="L869" s="19" t="str">
        <f>+IFERROR(+Tabella24[[#This Row],[IMPORTO VERSATO]]/SUMIF(DATI!$B:$B,Tabella24[[#This Row],[Cartella2]],DATI!$M:$M)*SUMIF(DATI!$B:$B,Tabella24[[#This Row],[Cartella2]],DATI!$J:$J),"")</f>
        <v/>
      </c>
      <c r="M869" s="14" t="str">
        <f>+IFERROR(+Tabella24[[#This Row],[IMPORTO VERSATO]]/SUMIF(DATI!$B:$B,Tabella24[[#This Row],[Cartella2]],DATI!$M:$M)*SUMIF(DATI!$B:$B,Tabella24[[#This Row],[Cartella2]],DATI!$L:$L),"")</f>
        <v/>
      </c>
      <c r="N869" s="6" t="str">
        <f>+IF(COUNTIF($C$17:C869,Tabella24[[#This Row],[Cartella2]])=1,"X","")</f>
        <v/>
      </c>
      <c r="O869" s="14" t="str">
        <f>+IFERROR(+Tabella24[[#This Row],[IMPORTO VERSATO]]/SUMIF(DATI!$B:$B,Tabella24[[#This Row],[Cartella2]],DATI!$M:$M)*SUMIF(DATI!$B:$B,Tabella24[[#This Row],[Cartella2]],DATI!$K:$K),"")</f>
        <v/>
      </c>
    </row>
    <row r="870" spans="2:15" x14ac:dyDescent="0.45">
      <c r="B870" s="27"/>
      <c r="C870" s="140" t="e">
        <f>+IF(Tabella24[[#This Row],[INS CARTELLA]]="",C869,+VLOOKUP(Tabella24[[#This Row],[INS CARTELLA]],Tabella1[[NUMERO CARTELLA]:[IMPOSTE]],1,0))</f>
        <v>#N/A</v>
      </c>
      <c r="D870" s="1"/>
      <c r="E870" s="15"/>
      <c r="F870" s="16"/>
      <c r="G870" s="14" t="str">
        <f>+IFERROR(+Tabella24[[#This Row],[IMPORTO VERSATO]]/SUMIF(DATI!B:B,Tabella24[[#This Row],[Cartella2]],DATI!M:M)*SUMIF(DATI!B:B,Tabella24[[#This Row],[Cartella2]],DATI!E:E),"")</f>
        <v/>
      </c>
      <c r="H870" s="14" t="str">
        <f>+IFERROR(+Tabella24[[#This Row],[IMPORTO VERSATO]]/SUMIF(DATI!$B:$B,Tabella24[[#This Row],[Cartella2]],DATI!$M:$M)*SUMIF(DATI!$B:$B,Tabella24[[#This Row],[Cartella2]],DATI!$F:$F),"")</f>
        <v/>
      </c>
      <c r="I870" s="19" t="str">
        <f>+IFERROR(+Tabella24[[#This Row],[IMPORTO VERSATO]]/SUMIF(DATI!$B:$B,Tabella24[[#This Row],[Cartella2]],DATI!$M:$M)*SUMIF(DATI!$B:$B,Tabella24[[#This Row],[Cartella2]],DATI!$G:$G),"")</f>
        <v/>
      </c>
      <c r="J870" s="19" t="str">
        <f>+IFERROR(+Tabella24[[#This Row],[IMPORTO VERSATO]]/SUMIF(DATI!$B:$B,Tabella24[[#This Row],[Cartella2]],DATI!$M:$M)*SUMIF(DATI!$B:$B,Tabella24[[#This Row],[Cartella2]],DATI!$H:$H),"")</f>
        <v/>
      </c>
      <c r="K870" s="19" t="str">
        <f>+IFERROR(+Tabella24[[#This Row],[IMPORTO VERSATO]]/SUMIF(DATI!$B:$B,Tabella24[[#This Row],[Cartella2]],DATI!$M:$M)*SUMIF(DATI!$B:$B,Tabella24[[#This Row],[Cartella2]],DATI!$I:$I),"")</f>
        <v/>
      </c>
      <c r="L870" s="19" t="str">
        <f>+IFERROR(+Tabella24[[#This Row],[IMPORTO VERSATO]]/SUMIF(DATI!$B:$B,Tabella24[[#This Row],[Cartella2]],DATI!$M:$M)*SUMIF(DATI!$B:$B,Tabella24[[#This Row],[Cartella2]],DATI!$J:$J),"")</f>
        <v/>
      </c>
      <c r="M870" s="14" t="str">
        <f>+IFERROR(+Tabella24[[#This Row],[IMPORTO VERSATO]]/SUMIF(DATI!$B:$B,Tabella24[[#This Row],[Cartella2]],DATI!$M:$M)*SUMIF(DATI!$B:$B,Tabella24[[#This Row],[Cartella2]],DATI!$L:$L),"")</f>
        <v/>
      </c>
      <c r="N870" s="6" t="str">
        <f>+IF(COUNTIF($C$17:C870,Tabella24[[#This Row],[Cartella2]])=1,"X","")</f>
        <v/>
      </c>
      <c r="O870" s="14" t="str">
        <f>+IFERROR(+Tabella24[[#This Row],[IMPORTO VERSATO]]/SUMIF(DATI!$B:$B,Tabella24[[#This Row],[Cartella2]],DATI!$M:$M)*SUMIF(DATI!$B:$B,Tabella24[[#This Row],[Cartella2]],DATI!$K:$K),"")</f>
        <v/>
      </c>
    </row>
    <row r="871" spans="2:15" x14ac:dyDescent="0.45">
      <c r="B871" s="27"/>
      <c r="C871" s="140" t="e">
        <f>+IF(Tabella24[[#This Row],[INS CARTELLA]]="",C870,+VLOOKUP(Tabella24[[#This Row],[INS CARTELLA]],Tabella1[[NUMERO CARTELLA]:[IMPOSTE]],1,0))</f>
        <v>#N/A</v>
      </c>
      <c r="D871" s="1"/>
      <c r="E871" s="15"/>
      <c r="F871" s="16"/>
      <c r="G871" s="14" t="str">
        <f>+IFERROR(+Tabella24[[#This Row],[IMPORTO VERSATO]]/SUMIF(DATI!B:B,Tabella24[[#This Row],[Cartella2]],DATI!M:M)*SUMIF(DATI!B:B,Tabella24[[#This Row],[Cartella2]],DATI!E:E),"")</f>
        <v/>
      </c>
      <c r="H871" s="14" t="str">
        <f>+IFERROR(+Tabella24[[#This Row],[IMPORTO VERSATO]]/SUMIF(DATI!$B:$B,Tabella24[[#This Row],[Cartella2]],DATI!$M:$M)*SUMIF(DATI!$B:$B,Tabella24[[#This Row],[Cartella2]],DATI!$F:$F),"")</f>
        <v/>
      </c>
      <c r="I871" s="19" t="str">
        <f>+IFERROR(+Tabella24[[#This Row],[IMPORTO VERSATO]]/SUMIF(DATI!$B:$B,Tabella24[[#This Row],[Cartella2]],DATI!$M:$M)*SUMIF(DATI!$B:$B,Tabella24[[#This Row],[Cartella2]],DATI!$G:$G),"")</f>
        <v/>
      </c>
      <c r="J871" s="19" t="str">
        <f>+IFERROR(+Tabella24[[#This Row],[IMPORTO VERSATO]]/SUMIF(DATI!$B:$B,Tabella24[[#This Row],[Cartella2]],DATI!$M:$M)*SUMIF(DATI!$B:$B,Tabella24[[#This Row],[Cartella2]],DATI!$H:$H),"")</f>
        <v/>
      </c>
      <c r="K871" s="19" t="str">
        <f>+IFERROR(+Tabella24[[#This Row],[IMPORTO VERSATO]]/SUMIF(DATI!$B:$B,Tabella24[[#This Row],[Cartella2]],DATI!$M:$M)*SUMIF(DATI!$B:$B,Tabella24[[#This Row],[Cartella2]],DATI!$I:$I),"")</f>
        <v/>
      </c>
      <c r="L871" s="19" t="str">
        <f>+IFERROR(+Tabella24[[#This Row],[IMPORTO VERSATO]]/SUMIF(DATI!$B:$B,Tabella24[[#This Row],[Cartella2]],DATI!$M:$M)*SUMIF(DATI!$B:$B,Tabella24[[#This Row],[Cartella2]],DATI!$J:$J),"")</f>
        <v/>
      </c>
      <c r="M871" s="14" t="str">
        <f>+IFERROR(+Tabella24[[#This Row],[IMPORTO VERSATO]]/SUMIF(DATI!$B:$B,Tabella24[[#This Row],[Cartella2]],DATI!$M:$M)*SUMIF(DATI!$B:$B,Tabella24[[#This Row],[Cartella2]],DATI!$L:$L),"")</f>
        <v/>
      </c>
      <c r="N871" s="6" t="str">
        <f>+IF(COUNTIF($C$17:C871,Tabella24[[#This Row],[Cartella2]])=1,"X","")</f>
        <v/>
      </c>
      <c r="O871" s="14" t="str">
        <f>+IFERROR(+Tabella24[[#This Row],[IMPORTO VERSATO]]/SUMIF(DATI!$B:$B,Tabella24[[#This Row],[Cartella2]],DATI!$M:$M)*SUMIF(DATI!$B:$B,Tabella24[[#This Row],[Cartella2]],DATI!$K:$K),"")</f>
        <v/>
      </c>
    </row>
    <row r="872" spans="2:15" x14ac:dyDescent="0.45">
      <c r="B872" s="27"/>
      <c r="C872" s="140" t="e">
        <f>+IF(Tabella24[[#This Row],[INS CARTELLA]]="",C871,+VLOOKUP(Tabella24[[#This Row],[INS CARTELLA]],Tabella1[[NUMERO CARTELLA]:[IMPOSTE]],1,0))</f>
        <v>#N/A</v>
      </c>
      <c r="D872" s="1"/>
      <c r="E872" s="15"/>
      <c r="F872" s="16"/>
      <c r="G872" s="14" t="str">
        <f>+IFERROR(+Tabella24[[#This Row],[IMPORTO VERSATO]]/SUMIF(DATI!B:B,Tabella24[[#This Row],[Cartella2]],DATI!M:M)*SUMIF(DATI!B:B,Tabella24[[#This Row],[Cartella2]],DATI!E:E),"")</f>
        <v/>
      </c>
      <c r="H872" s="14" t="str">
        <f>+IFERROR(+Tabella24[[#This Row],[IMPORTO VERSATO]]/SUMIF(DATI!$B:$B,Tabella24[[#This Row],[Cartella2]],DATI!$M:$M)*SUMIF(DATI!$B:$B,Tabella24[[#This Row],[Cartella2]],DATI!$F:$F),"")</f>
        <v/>
      </c>
      <c r="I872" s="19" t="str">
        <f>+IFERROR(+Tabella24[[#This Row],[IMPORTO VERSATO]]/SUMIF(DATI!$B:$B,Tabella24[[#This Row],[Cartella2]],DATI!$M:$M)*SUMIF(DATI!$B:$B,Tabella24[[#This Row],[Cartella2]],DATI!$G:$G),"")</f>
        <v/>
      </c>
      <c r="J872" s="19" t="str">
        <f>+IFERROR(+Tabella24[[#This Row],[IMPORTO VERSATO]]/SUMIF(DATI!$B:$B,Tabella24[[#This Row],[Cartella2]],DATI!$M:$M)*SUMIF(DATI!$B:$B,Tabella24[[#This Row],[Cartella2]],DATI!$H:$H),"")</f>
        <v/>
      </c>
      <c r="K872" s="19" t="str">
        <f>+IFERROR(+Tabella24[[#This Row],[IMPORTO VERSATO]]/SUMIF(DATI!$B:$B,Tabella24[[#This Row],[Cartella2]],DATI!$M:$M)*SUMIF(DATI!$B:$B,Tabella24[[#This Row],[Cartella2]],DATI!$I:$I),"")</f>
        <v/>
      </c>
      <c r="L872" s="19" t="str">
        <f>+IFERROR(+Tabella24[[#This Row],[IMPORTO VERSATO]]/SUMIF(DATI!$B:$B,Tabella24[[#This Row],[Cartella2]],DATI!$M:$M)*SUMIF(DATI!$B:$B,Tabella24[[#This Row],[Cartella2]],DATI!$J:$J),"")</f>
        <v/>
      </c>
      <c r="M872" s="14" t="str">
        <f>+IFERROR(+Tabella24[[#This Row],[IMPORTO VERSATO]]/SUMIF(DATI!$B:$B,Tabella24[[#This Row],[Cartella2]],DATI!$M:$M)*SUMIF(DATI!$B:$B,Tabella24[[#This Row],[Cartella2]],DATI!$L:$L),"")</f>
        <v/>
      </c>
      <c r="N872" s="6" t="str">
        <f>+IF(COUNTIF($C$17:C872,Tabella24[[#This Row],[Cartella2]])=1,"X","")</f>
        <v/>
      </c>
      <c r="O872" s="14" t="str">
        <f>+IFERROR(+Tabella24[[#This Row],[IMPORTO VERSATO]]/SUMIF(DATI!$B:$B,Tabella24[[#This Row],[Cartella2]],DATI!$M:$M)*SUMIF(DATI!$B:$B,Tabella24[[#This Row],[Cartella2]],DATI!$K:$K),"")</f>
        <v/>
      </c>
    </row>
    <row r="873" spans="2:15" x14ac:dyDescent="0.45">
      <c r="B873" s="27"/>
      <c r="C873" s="140" t="e">
        <f>+IF(Tabella24[[#This Row],[INS CARTELLA]]="",C872,+VLOOKUP(Tabella24[[#This Row],[INS CARTELLA]],Tabella1[[NUMERO CARTELLA]:[IMPOSTE]],1,0))</f>
        <v>#N/A</v>
      </c>
      <c r="D873" s="1"/>
      <c r="E873" s="15"/>
      <c r="F873" s="16"/>
      <c r="G873" s="14" t="str">
        <f>+IFERROR(+Tabella24[[#This Row],[IMPORTO VERSATO]]/SUMIF(DATI!B:B,Tabella24[[#This Row],[Cartella2]],DATI!M:M)*SUMIF(DATI!B:B,Tabella24[[#This Row],[Cartella2]],DATI!E:E),"")</f>
        <v/>
      </c>
      <c r="H873" s="14" t="str">
        <f>+IFERROR(+Tabella24[[#This Row],[IMPORTO VERSATO]]/SUMIF(DATI!$B:$B,Tabella24[[#This Row],[Cartella2]],DATI!$M:$M)*SUMIF(DATI!$B:$B,Tabella24[[#This Row],[Cartella2]],DATI!$F:$F),"")</f>
        <v/>
      </c>
      <c r="I873" s="19" t="str">
        <f>+IFERROR(+Tabella24[[#This Row],[IMPORTO VERSATO]]/SUMIF(DATI!$B:$B,Tabella24[[#This Row],[Cartella2]],DATI!$M:$M)*SUMIF(DATI!$B:$B,Tabella24[[#This Row],[Cartella2]],DATI!$G:$G),"")</f>
        <v/>
      </c>
      <c r="J873" s="19" t="str">
        <f>+IFERROR(+Tabella24[[#This Row],[IMPORTO VERSATO]]/SUMIF(DATI!$B:$B,Tabella24[[#This Row],[Cartella2]],DATI!$M:$M)*SUMIF(DATI!$B:$B,Tabella24[[#This Row],[Cartella2]],DATI!$H:$H),"")</f>
        <v/>
      </c>
      <c r="K873" s="19" t="str">
        <f>+IFERROR(+Tabella24[[#This Row],[IMPORTO VERSATO]]/SUMIF(DATI!$B:$B,Tabella24[[#This Row],[Cartella2]],DATI!$M:$M)*SUMIF(DATI!$B:$B,Tabella24[[#This Row],[Cartella2]],DATI!$I:$I),"")</f>
        <v/>
      </c>
      <c r="L873" s="19" t="str">
        <f>+IFERROR(+Tabella24[[#This Row],[IMPORTO VERSATO]]/SUMIF(DATI!$B:$B,Tabella24[[#This Row],[Cartella2]],DATI!$M:$M)*SUMIF(DATI!$B:$B,Tabella24[[#This Row],[Cartella2]],DATI!$J:$J),"")</f>
        <v/>
      </c>
      <c r="M873" s="14" t="str">
        <f>+IFERROR(+Tabella24[[#This Row],[IMPORTO VERSATO]]/SUMIF(DATI!$B:$B,Tabella24[[#This Row],[Cartella2]],DATI!$M:$M)*SUMIF(DATI!$B:$B,Tabella24[[#This Row],[Cartella2]],DATI!$L:$L),"")</f>
        <v/>
      </c>
      <c r="N873" s="6" t="str">
        <f>+IF(COUNTIF($C$17:C873,Tabella24[[#This Row],[Cartella2]])=1,"X","")</f>
        <v/>
      </c>
      <c r="O873" s="14" t="str">
        <f>+IFERROR(+Tabella24[[#This Row],[IMPORTO VERSATO]]/SUMIF(DATI!$B:$B,Tabella24[[#This Row],[Cartella2]],DATI!$M:$M)*SUMIF(DATI!$B:$B,Tabella24[[#This Row],[Cartella2]],DATI!$K:$K),"")</f>
        <v/>
      </c>
    </row>
    <row r="874" spans="2:15" x14ac:dyDescent="0.45">
      <c r="B874" s="27"/>
      <c r="C874" s="140" t="e">
        <f>+IF(Tabella24[[#This Row],[INS CARTELLA]]="",C873,+VLOOKUP(Tabella24[[#This Row],[INS CARTELLA]],Tabella1[[NUMERO CARTELLA]:[IMPOSTE]],1,0))</f>
        <v>#N/A</v>
      </c>
      <c r="D874" s="1"/>
      <c r="E874" s="15"/>
      <c r="F874" s="16"/>
      <c r="G874" s="14" t="str">
        <f>+IFERROR(+Tabella24[[#This Row],[IMPORTO VERSATO]]/SUMIF(DATI!B:B,Tabella24[[#This Row],[Cartella2]],DATI!M:M)*SUMIF(DATI!B:B,Tabella24[[#This Row],[Cartella2]],DATI!E:E),"")</f>
        <v/>
      </c>
      <c r="H874" s="14" t="str">
        <f>+IFERROR(+Tabella24[[#This Row],[IMPORTO VERSATO]]/SUMIF(DATI!$B:$B,Tabella24[[#This Row],[Cartella2]],DATI!$M:$M)*SUMIF(DATI!$B:$B,Tabella24[[#This Row],[Cartella2]],DATI!$F:$F),"")</f>
        <v/>
      </c>
      <c r="I874" s="19" t="str">
        <f>+IFERROR(+Tabella24[[#This Row],[IMPORTO VERSATO]]/SUMIF(DATI!$B:$B,Tabella24[[#This Row],[Cartella2]],DATI!$M:$M)*SUMIF(DATI!$B:$B,Tabella24[[#This Row],[Cartella2]],DATI!$G:$G),"")</f>
        <v/>
      </c>
      <c r="J874" s="19" t="str">
        <f>+IFERROR(+Tabella24[[#This Row],[IMPORTO VERSATO]]/SUMIF(DATI!$B:$B,Tabella24[[#This Row],[Cartella2]],DATI!$M:$M)*SUMIF(DATI!$B:$B,Tabella24[[#This Row],[Cartella2]],DATI!$H:$H),"")</f>
        <v/>
      </c>
      <c r="K874" s="19" t="str">
        <f>+IFERROR(+Tabella24[[#This Row],[IMPORTO VERSATO]]/SUMIF(DATI!$B:$B,Tabella24[[#This Row],[Cartella2]],DATI!$M:$M)*SUMIF(DATI!$B:$B,Tabella24[[#This Row],[Cartella2]],DATI!$I:$I),"")</f>
        <v/>
      </c>
      <c r="L874" s="19" t="str">
        <f>+IFERROR(+Tabella24[[#This Row],[IMPORTO VERSATO]]/SUMIF(DATI!$B:$B,Tabella24[[#This Row],[Cartella2]],DATI!$M:$M)*SUMIF(DATI!$B:$B,Tabella24[[#This Row],[Cartella2]],DATI!$J:$J),"")</f>
        <v/>
      </c>
      <c r="M874" s="14" t="str">
        <f>+IFERROR(+Tabella24[[#This Row],[IMPORTO VERSATO]]/SUMIF(DATI!$B:$B,Tabella24[[#This Row],[Cartella2]],DATI!$M:$M)*SUMIF(DATI!$B:$B,Tabella24[[#This Row],[Cartella2]],DATI!$L:$L),"")</f>
        <v/>
      </c>
      <c r="N874" s="6" t="str">
        <f>+IF(COUNTIF($C$17:C874,Tabella24[[#This Row],[Cartella2]])=1,"X","")</f>
        <v/>
      </c>
      <c r="O874" s="14" t="str">
        <f>+IFERROR(+Tabella24[[#This Row],[IMPORTO VERSATO]]/SUMIF(DATI!$B:$B,Tabella24[[#This Row],[Cartella2]],DATI!$M:$M)*SUMIF(DATI!$B:$B,Tabella24[[#This Row],[Cartella2]],DATI!$K:$K),"")</f>
        <v/>
      </c>
    </row>
    <row r="875" spans="2:15" x14ac:dyDescent="0.45">
      <c r="B875" s="27"/>
      <c r="C875" s="140" t="e">
        <f>+IF(Tabella24[[#This Row],[INS CARTELLA]]="",C874,+VLOOKUP(Tabella24[[#This Row],[INS CARTELLA]],Tabella1[[NUMERO CARTELLA]:[IMPOSTE]],1,0))</f>
        <v>#N/A</v>
      </c>
      <c r="D875" s="1"/>
      <c r="E875" s="15"/>
      <c r="F875" s="16"/>
      <c r="G875" s="14" t="str">
        <f>+IFERROR(+Tabella24[[#This Row],[IMPORTO VERSATO]]/SUMIF(DATI!B:B,Tabella24[[#This Row],[Cartella2]],DATI!M:M)*SUMIF(DATI!B:B,Tabella24[[#This Row],[Cartella2]],DATI!E:E),"")</f>
        <v/>
      </c>
      <c r="H875" s="14" t="str">
        <f>+IFERROR(+Tabella24[[#This Row],[IMPORTO VERSATO]]/SUMIF(DATI!$B:$B,Tabella24[[#This Row],[Cartella2]],DATI!$M:$M)*SUMIF(DATI!$B:$B,Tabella24[[#This Row],[Cartella2]],DATI!$F:$F),"")</f>
        <v/>
      </c>
      <c r="I875" s="19" t="str">
        <f>+IFERROR(+Tabella24[[#This Row],[IMPORTO VERSATO]]/SUMIF(DATI!$B:$B,Tabella24[[#This Row],[Cartella2]],DATI!$M:$M)*SUMIF(DATI!$B:$B,Tabella24[[#This Row],[Cartella2]],DATI!$G:$G),"")</f>
        <v/>
      </c>
      <c r="J875" s="19" t="str">
        <f>+IFERROR(+Tabella24[[#This Row],[IMPORTO VERSATO]]/SUMIF(DATI!$B:$B,Tabella24[[#This Row],[Cartella2]],DATI!$M:$M)*SUMIF(DATI!$B:$B,Tabella24[[#This Row],[Cartella2]],DATI!$H:$H),"")</f>
        <v/>
      </c>
      <c r="K875" s="19" t="str">
        <f>+IFERROR(+Tabella24[[#This Row],[IMPORTO VERSATO]]/SUMIF(DATI!$B:$B,Tabella24[[#This Row],[Cartella2]],DATI!$M:$M)*SUMIF(DATI!$B:$B,Tabella24[[#This Row],[Cartella2]],DATI!$I:$I),"")</f>
        <v/>
      </c>
      <c r="L875" s="19" t="str">
        <f>+IFERROR(+Tabella24[[#This Row],[IMPORTO VERSATO]]/SUMIF(DATI!$B:$B,Tabella24[[#This Row],[Cartella2]],DATI!$M:$M)*SUMIF(DATI!$B:$B,Tabella24[[#This Row],[Cartella2]],DATI!$J:$J),"")</f>
        <v/>
      </c>
      <c r="M875" s="14" t="str">
        <f>+IFERROR(+Tabella24[[#This Row],[IMPORTO VERSATO]]/SUMIF(DATI!$B:$B,Tabella24[[#This Row],[Cartella2]],DATI!$M:$M)*SUMIF(DATI!$B:$B,Tabella24[[#This Row],[Cartella2]],DATI!$L:$L),"")</f>
        <v/>
      </c>
      <c r="N875" s="6" t="str">
        <f>+IF(COUNTIF($C$17:C875,Tabella24[[#This Row],[Cartella2]])=1,"X","")</f>
        <v/>
      </c>
      <c r="O875" s="14" t="str">
        <f>+IFERROR(+Tabella24[[#This Row],[IMPORTO VERSATO]]/SUMIF(DATI!$B:$B,Tabella24[[#This Row],[Cartella2]],DATI!$M:$M)*SUMIF(DATI!$B:$B,Tabella24[[#This Row],[Cartella2]],DATI!$K:$K),"")</f>
        <v/>
      </c>
    </row>
    <row r="876" spans="2:15" x14ac:dyDescent="0.45">
      <c r="B876" s="27"/>
      <c r="C876" s="140" t="e">
        <f>+IF(Tabella24[[#This Row],[INS CARTELLA]]="",C875,+VLOOKUP(Tabella24[[#This Row],[INS CARTELLA]],Tabella1[[NUMERO CARTELLA]:[IMPOSTE]],1,0))</f>
        <v>#N/A</v>
      </c>
      <c r="D876" s="1"/>
      <c r="E876" s="15"/>
      <c r="F876" s="16"/>
      <c r="G876" s="14" t="str">
        <f>+IFERROR(+Tabella24[[#This Row],[IMPORTO VERSATO]]/SUMIF(DATI!B:B,Tabella24[[#This Row],[Cartella2]],DATI!M:M)*SUMIF(DATI!B:B,Tabella24[[#This Row],[Cartella2]],DATI!E:E),"")</f>
        <v/>
      </c>
      <c r="H876" s="14" t="str">
        <f>+IFERROR(+Tabella24[[#This Row],[IMPORTO VERSATO]]/SUMIF(DATI!$B:$B,Tabella24[[#This Row],[Cartella2]],DATI!$M:$M)*SUMIF(DATI!$B:$B,Tabella24[[#This Row],[Cartella2]],DATI!$F:$F),"")</f>
        <v/>
      </c>
      <c r="I876" s="19" t="str">
        <f>+IFERROR(+Tabella24[[#This Row],[IMPORTO VERSATO]]/SUMIF(DATI!$B:$B,Tabella24[[#This Row],[Cartella2]],DATI!$M:$M)*SUMIF(DATI!$B:$B,Tabella24[[#This Row],[Cartella2]],DATI!$G:$G),"")</f>
        <v/>
      </c>
      <c r="J876" s="19" t="str">
        <f>+IFERROR(+Tabella24[[#This Row],[IMPORTO VERSATO]]/SUMIF(DATI!$B:$B,Tabella24[[#This Row],[Cartella2]],DATI!$M:$M)*SUMIF(DATI!$B:$B,Tabella24[[#This Row],[Cartella2]],DATI!$H:$H),"")</f>
        <v/>
      </c>
      <c r="K876" s="19" t="str">
        <f>+IFERROR(+Tabella24[[#This Row],[IMPORTO VERSATO]]/SUMIF(DATI!$B:$B,Tabella24[[#This Row],[Cartella2]],DATI!$M:$M)*SUMIF(DATI!$B:$B,Tabella24[[#This Row],[Cartella2]],DATI!$I:$I),"")</f>
        <v/>
      </c>
      <c r="L876" s="19" t="str">
        <f>+IFERROR(+Tabella24[[#This Row],[IMPORTO VERSATO]]/SUMIF(DATI!$B:$B,Tabella24[[#This Row],[Cartella2]],DATI!$M:$M)*SUMIF(DATI!$B:$B,Tabella24[[#This Row],[Cartella2]],DATI!$J:$J),"")</f>
        <v/>
      </c>
      <c r="M876" s="14" t="str">
        <f>+IFERROR(+Tabella24[[#This Row],[IMPORTO VERSATO]]/SUMIF(DATI!$B:$B,Tabella24[[#This Row],[Cartella2]],DATI!$M:$M)*SUMIF(DATI!$B:$B,Tabella24[[#This Row],[Cartella2]],DATI!$L:$L),"")</f>
        <v/>
      </c>
      <c r="N876" s="6" t="str">
        <f>+IF(COUNTIF($C$17:C876,Tabella24[[#This Row],[Cartella2]])=1,"X","")</f>
        <v/>
      </c>
      <c r="O876" s="14" t="str">
        <f>+IFERROR(+Tabella24[[#This Row],[IMPORTO VERSATO]]/SUMIF(DATI!$B:$B,Tabella24[[#This Row],[Cartella2]],DATI!$M:$M)*SUMIF(DATI!$B:$B,Tabella24[[#This Row],[Cartella2]],DATI!$K:$K),"")</f>
        <v/>
      </c>
    </row>
    <row r="877" spans="2:15" x14ac:dyDescent="0.45">
      <c r="B877" s="27"/>
      <c r="C877" s="140" t="e">
        <f>+IF(Tabella24[[#This Row],[INS CARTELLA]]="",C876,+VLOOKUP(Tabella24[[#This Row],[INS CARTELLA]],Tabella1[[NUMERO CARTELLA]:[IMPOSTE]],1,0))</f>
        <v>#N/A</v>
      </c>
      <c r="D877" s="1"/>
      <c r="E877" s="15"/>
      <c r="F877" s="16"/>
      <c r="G877" s="14" t="str">
        <f>+IFERROR(+Tabella24[[#This Row],[IMPORTO VERSATO]]/SUMIF(DATI!B:B,Tabella24[[#This Row],[Cartella2]],DATI!M:M)*SUMIF(DATI!B:B,Tabella24[[#This Row],[Cartella2]],DATI!E:E),"")</f>
        <v/>
      </c>
      <c r="H877" s="14" t="str">
        <f>+IFERROR(+Tabella24[[#This Row],[IMPORTO VERSATO]]/SUMIF(DATI!$B:$B,Tabella24[[#This Row],[Cartella2]],DATI!$M:$M)*SUMIF(DATI!$B:$B,Tabella24[[#This Row],[Cartella2]],DATI!$F:$F),"")</f>
        <v/>
      </c>
      <c r="I877" s="19" t="str">
        <f>+IFERROR(+Tabella24[[#This Row],[IMPORTO VERSATO]]/SUMIF(DATI!$B:$B,Tabella24[[#This Row],[Cartella2]],DATI!$M:$M)*SUMIF(DATI!$B:$B,Tabella24[[#This Row],[Cartella2]],DATI!$G:$G),"")</f>
        <v/>
      </c>
      <c r="J877" s="19" t="str">
        <f>+IFERROR(+Tabella24[[#This Row],[IMPORTO VERSATO]]/SUMIF(DATI!$B:$B,Tabella24[[#This Row],[Cartella2]],DATI!$M:$M)*SUMIF(DATI!$B:$B,Tabella24[[#This Row],[Cartella2]],DATI!$H:$H),"")</f>
        <v/>
      </c>
      <c r="K877" s="19" t="str">
        <f>+IFERROR(+Tabella24[[#This Row],[IMPORTO VERSATO]]/SUMIF(DATI!$B:$B,Tabella24[[#This Row],[Cartella2]],DATI!$M:$M)*SUMIF(DATI!$B:$B,Tabella24[[#This Row],[Cartella2]],DATI!$I:$I),"")</f>
        <v/>
      </c>
      <c r="L877" s="19" t="str">
        <f>+IFERROR(+Tabella24[[#This Row],[IMPORTO VERSATO]]/SUMIF(DATI!$B:$B,Tabella24[[#This Row],[Cartella2]],DATI!$M:$M)*SUMIF(DATI!$B:$B,Tabella24[[#This Row],[Cartella2]],DATI!$J:$J),"")</f>
        <v/>
      </c>
      <c r="M877" s="14" t="str">
        <f>+IFERROR(+Tabella24[[#This Row],[IMPORTO VERSATO]]/SUMIF(DATI!$B:$B,Tabella24[[#This Row],[Cartella2]],DATI!$M:$M)*SUMIF(DATI!$B:$B,Tabella24[[#This Row],[Cartella2]],DATI!$L:$L),"")</f>
        <v/>
      </c>
      <c r="N877" s="6" t="str">
        <f>+IF(COUNTIF($C$17:C877,Tabella24[[#This Row],[Cartella2]])=1,"X","")</f>
        <v/>
      </c>
      <c r="O877" s="14" t="str">
        <f>+IFERROR(+Tabella24[[#This Row],[IMPORTO VERSATO]]/SUMIF(DATI!$B:$B,Tabella24[[#This Row],[Cartella2]],DATI!$M:$M)*SUMIF(DATI!$B:$B,Tabella24[[#This Row],[Cartella2]],DATI!$K:$K),"")</f>
        <v/>
      </c>
    </row>
    <row r="878" spans="2:15" x14ac:dyDescent="0.45">
      <c r="B878" s="27"/>
      <c r="C878" s="140" t="e">
        <f>+IF(Tabella24[[#This Row],[INS CARTELLA]]="",C877,+VLOOKUP(Tabella24[[#This Row],[INS CARTELLA]],Tabella1[[NUMERO CARTELLA]:[IMPOSTE]],1,0))</f>
        <v>#N/A</v>
      </c>
      <c r="D878" s="1"/>
      <c r="E878" s="15"/>
      <c r="F878" s="16"/>
      <c r="G878" s="14" t="str">
        <f>+IFERROR(+Tabella24[[#This Row],[IMPORTO VERSATO]]/SUMIF(DATI!B:B,Tabella24[[#This Row],[Cartella2]],DATI!M:M)*SUMIF(DATI!B:B,Tabella24[[#This Row],[Cartella2]],DATI!E:E),"")</f>
        <v/>
      </c>
      <c r="H878" s="14" t="str">
        <f>+IFERROR(+Tabella24[[#This Row],[IMPORTO VERSATO]]/SUMIF(DATI!$B:$B,Tabella24[[#This Row],[Cartella2]],DATI!$M:$M)*SUMIF(DATI!$B:$B,Tabella24[[#This Row],[Cartella2]],DATI!$F:$F),"")</f>
        <v/>
      </c>
      <c r="I878" s="19" t="str">
        <f>+IFERROR(+Tabella24[[#This Row],[IMPORTO VERSATO]]/SUMIF(DATI!$B:$B,Tabella24[[#This Row],[Cartella2]],DATI!$M:$M)*SUMIF(DATI!$B:$B,Tabella24[[#This Row],[Cartella2]],DATI!$G:$G),"")</f>
        <v/>
      </c>
      <c r="J878" s="19" t="str">
        <f>+IFERROR(+Tabella24[[#This Row],[IMPORTO VERSATO]]/SUMIF(DATI!$B:$B,Tabella24[[#This Row],[Cartella2]],DATI!$M:$M)*SUMIF(DATI!$B:$B,Tabella24[[#This Row],[Cartella2]],DATI!$H:$H),"")</f>
        <v/>
      </c>
      <c r="K878" s="19" t="str">
        <f>+IFERROR(+Tabella24[[#This Row],[IMPORTO VERSATO]]/SUMIF(DATI!$B:$B,Tabella24[[#This Row],[Cartella2]],DATI!$M:$M)*SUMIF(DATI!$B:$B,Tabella24[[#This Row],[Cartella2]],DATI!$I:$I),"")</f>
        <v/>
      </c>
      <c r="L878" s="19" t="str">
        <f>+IFERROR(+Tabella24[[#This Row],[IMPORTO VERSATO]]/SUMIF(DATI!$B:$B,Tabella24[[#This Row],[Cartella2]],DATI!$M:$M)*SUMIF(DATI!$B:$B,Tabella24[[#This Row],[Cartella2]],DATI!$J:$J),"")</f>
        <v/>
      </c>
      <c r="M878" s="14" t="str">
        <f>+IFERROR(+Tabella24[[#This Row],[IMPORTO VERSATO]]/SUMIF(DATI!$B:$B,Tabella24[[#This Row],[Cartella2]],DATI!$M:$M)*SUMIF(DATI!$B:$B,Tabella24[[#This Row],[Cartella2]],DATI!$L:$L),"")</f>
        <v/>
      </c>
      <c r="N878" s="6" t="str">
        <f>+IF(COUNTIF($C$17:C878,Tabella24[[#This Row],[Cartella2]])=1,"X","")</f>
        <v/>
      </c>
      <c r="O878" s="14" t="str">
        <f>+IFERROR(+Tabella24[[#This Row],[IMPORTO VERSATO]]/SUMIF(DATI!$B:$B,Tabella24[[#This Row],[Cartella2]],DATI!$M:$M)*SUMIF(DATI!$B:$B,Tabella24[[#This Row],[Cartella2]],DATI!$K:$K),"")</f>
        <v/>
      </c>
    </row>
    <row r="879" spans="2:15" x14ac:dyDescent="0.45">
      <c r="B879" s="27"/>
      <c r="C879" s="140" t="e">
        <f>+IF(Tabella24[[#This Row],[INS CARTELLA]]="",C878,+VLOOKUP(Tabella24[[#This Row],[INS CARTELLA]],Tabella1[[NUMERO CARTELLA]:[IMPOSTE]],1,0))</f>
        <v>#N/A</v>
      </c>
      <c r="D879" s="1"/>
      <c r="E879" s="15"/>
      <c r="F879" s="16"/>
      <c r="G879" s="14" t="str">
        <f>+IFERROR(+Tabella24[[#This Row],[IMPORTO VERSATO]]/SUMIF(DATI!B:B,Tabella24[[#This Row],[Cartella2]],DATI!M:M)*SUMIF(DATI!B:B,Tabella24[[#This Row],[Cartella2]],DATI!E:E),"")</f>
        <v/>
      </c>
      <c r="H879" s="14" t="str">
        <f>+IFERROR(+Tabella24[[#This Row],[IMPORTO VERSATO]]/SUMIF(DATI!$B:$B,Tabella24[[#This Row],[Cartella2]],DATI!$M:$M)*SUMIF(DATI!$B:$B,Tabella24[[#This Row],[Cartella2]],DATI!$F:$F),"")</f>
        <v/>
      </c>
      <c r="I879" s="19" t="str">
        <f>+IFERROR(+Tabella24[[#This Row],[IMPORTO VERSATO]]/SUMIF(DATI!$B:$B,Tabella24[[#This Row],[Cartella2]],DATI!$M:$M)*SUMIF(DATI!$B:$B,Tabella24[[#This Row],[Cartella2]],DATI!$G:$G),"")</f>
        <v/>
      </c>
      <c r="J879" s="19" t="str">
        <f>+IFERROR(+Tabella24[[#This Row],[IMPORTO VERSATO]]/SUMIF(DATI!$B:$B,Tabella24[[#This Row],[Cartella2]],DATI!$M:$M)*SUMIF(DATI!$B:$B,Tabella24[[#This Row],[Cartella2]],DATI!$H:$H),"")</f>
        <v/>
      </c>
      <c r="K879" s="19" t="str">
        <f>+IFERROR(+Tabella24[[#This Row],[IMPORTO VERSATO]]/SUMIF(DATI!$B:$B,Tabella24[[#This Row],[Cartella2]],DATI!$M:$M)*SUMIF(DATI!$B:$B,Tabella24[[#This Row],[Cartella2]],DATI!$I:$I),"")</f>
        <v/>
      </c>
      <c r="L879" s="19" t="str">
        <f>+IFERROR(+Tabella24[[#This Row],[IMPORTO VERSATO]]/SUMIF(DATI!$B:$B,Tabella24[[#This Row],[Cartella2]],DATI!$M:$M)*SUMIF(DATI!$B:$B,Tabella24[[#This Row],[Cartella2]],DATI!$J:$J),"")</f>
        <v/>
      </c>
      <c r="M879" s="14" t="str">
        <f>+IFERROR(+Tabella24[[#This Row],[IMPORTO VERSATO]]/SUMIF(DATI!$B:$B,Tabella24[[#This Row],[Cartella2]],DATI!$M:$M)*SUMIF(DATI!$B:$B,Tabella24[[#This Row],[Cartella2]],DATI!$L:$L),"")</f>
        <v/>
      </c>
      <c r="N879" s="6" t="str">
        <f>+IF(COUNTIF($C$17:C879,Tabella24[[#This Row],[Cartella2]])=1,"X","")</f>
        <v/>
      </c>
      <c r="O879" s="14" t="str">
        <f>+IFERROR(+Tabella24[[#This Row],[IMPORTO VERSATO]]/SUMIF(DATI!$B:$B,Tabella24[[#This Row],[Cartella2]],DATI!$M:$M)*SUMIF(DATI!$B:$B,Tabella24[[#This Row],[Cartella2]],DATI!$K:$K),"")</f>
        <v/>
      </c>
    </row>
    <row r="880" spans="2:15" x14ac:dyDescent="0.45">
      <c r="B880" s="27"/>
      <c r="C880" s="140" t="e">
        <f>+IF(Tabella24[[#This Row],[INS CARTELLA]]="",C879,+VLOOKUP(Tabella24[[#This Row],[INS CARTELLA]],Tabella1[[NUMERO CARTELLA]:[IMPOSTE]],1,0))</f>
        <v>#N/A</v>
      </c>
      <c r="D880" s="1"/>
      <c r="E880" s="15"/>
      <c r="F880" s="16"/>
      <c r="G880" s="14" t="str">
        <f>+IFERROR(+Tabella24[[#This Row],[IMPORTO VERSATO]]/SUMIF(DATI!B:B,Tabella24[[#This Row],[Cartella2]],DATI!M:M)*SUMIF(DATI!B:B,Tabella24[[#This Row],[Cartella2]],DATI!E:E),"")</f>
        <v/>
      </c>
      <c r="H880" s="14" t="str">
        <f>+IFERROR(+Tabella24[[#This Row],[IMPORTO VERSATO]]/SUMIF(DATI!$B:$B,Tabella24[[#This Row],[Cartella2]],DATI!$M:$M)*SUMIF(DATI!$B:$B,Tabella24[[#This Row],[Cartella2]],DATI!$F:$F),"")</f>
        <v/>
      </c>
      <c r="I880" s="19" t="str">
        <f>+IFERROR(+Tabella24[[#This Row],[IMPORTO VERSATO]]/SUMIF(DATI!$B:$B,Tabella24[[#This Row],[Cartella2]],DATI!$M:$M)*SUMIF(DATI!$B:$B,Tabella24[[#This Row],[Cartella2]],DATI!$G:$G),"")</f>
        <v/>
      </c>
      <c r="J880" s="19" t="str">
        <f>+IFERROR(+Tabella24[[#This Row],[IMPORTO VERSATO]]/SUMIF(DATI!$B:$B,Tabella24[[#This Row],[Cartella2]],DATI!$M:$M)*SUMIF(DATI!$B:$B,Tabella24[[#This Row],[Cartella2]],DATI!$H:$H),"")</f>
        <v/>
      </c>
      <c r="K880" s="19" t="str">
        <f>+IFERROR(+Tabella24[[#This Row],[IMPORTO VERSATO]]/SUMIF(DATI!$B:$B,Tabella24[[#This Row],[Cartella2]],DATI!$M:$M)*SUMIF(DATI!$B:$B,Tabella24[[#This Row],[Cartella2]],DATI!$I:$I),"")</f>
        <v/>
      </c>
      <c r="L880" s="19" t="str">
        <f>+IFERROR(+Tabella24[[#This Row],[IMPORTO VERSATO]]/SUMIF(DATI!$B:$B,Tabella24[[#This Row],[Cartella2]],DATI!$M:$M)*SUMIF(DATI!$B:$B,Tabella24[[#This Row],[Cartella2]],DATI!$J:$J),"")</f>
        <v/>
      </c>
      <c r="M880" s="14" t="str">
        <f>+IFERROR(+Tabella24[[#This Row],[IMPORTO VERSATO]]/SUMIF(DATI!$B:$B,Tabella24[[#This Row],[Cartella2]],DATI!$M:$M)*SUMIF(DATI!$B:$B,Tabella24[[#This Row],[Cartella2]],DATI!$L:$L),"")</f>
        <v/>
      </c>
      <c r="N880" s="6" t="str">
        <f>+IF(COUNTIF($C$17:C880,Tabella24[[#This Row],[Cartella2]])=1,"X","")</f>
        <v/>
      </c>
      <c r="O880" s="14" t="str">
        <f>+IFERROR(+Tabella24[[#This Row],[IMPORTO VERSATO]]/SUMIF(DATI!$B:$B,Tabella24[[#This Row],[Cartella2]],DATI!$M:$M)*SUMIF(DATI!$B:$B,Tabella24[[#This Row],[Cartella2]],DATI!$K:$K),"")</f>
        <v/>
      </c>
    </row>
    <row r="881" spans="2:15" x14ac:dyDescent="0.45">
      <c r="B881" s="27"/>
      <c r="C881" s="140" t="e">
        <f>+IF(Tabella24[[#This Row],[INS CARTELLA]]="",C880,+VLOOKUP(Tabella24[[#This Row],[INS CARTELLA]],Tabella1[[NUMERO CARTELLA]:[IMPOSTE]],1,0))</f>
        <v>#N/A</v>
      </c>
      <c r="D881" s="1"/>
      <c r="E881" s="15"/>
      <c r="F881" s="16"/>
      <c r="G881" s="14" t="str">
        <f>+IFERROR(+Tabella24[[#This Row],[IMPORTO VERSATO]]/SUMIF(DATI!B:B,Tabella24[[#This Row],[Cartella2]],DATI!M:M)*SUMIF(DATI!B:B,Tabella24[[#This Row],[Cartella2]],DATI!E:E),"")</f>
        <v/>
      </c>
      <c r="H881" s="14" t="str">
        <f>+IFERROR(+Tabella24[[#This Row],[IMPORTO VERSATO]]/SUMIF(DATI!$B:$B,Tabella24[[#This Row],[Cartella2]],DATI!$M:$M)*SUMIF(DATI!$B:$B,Tabella24[[#This Row],[Cartella2]],DATI!$F:$F),"")</f>
        <v/>
      </c>
      <c r="I881" s="19" t="str">
        <f>+IFERROR(+Tabella24[[#This Row],[IMPORTO VERSATO]]/SUMIF(DATI!$B:$B,Tabella24[[#This Row],[Cartella2]],DATI!$M:$M)*SUMIF(DATI!$B:$B,Tabella24[[#This Row],[Cartella2]],DATI!$G:$G),"")</f>
        <v/>
      </c>
      <c r="J881" s="19" t="str">
        <f>+IFERROR(+Tabella24[[#This Row],[IMPORTO VERSATO]]/SUMIF(DATI!$B:$B,Tabella24[[#This Row],[Cartella2]],DATI!$M:$M)*SUMIF(DATI!$B:$B,Tabella24[[#This Row],[Cartella2]],DATI!$H:$H),"")</f>
        <v/>
      </c>
      <c r="K881" s="19" t="str">
        <f>+IFERROR(+Tabella24[[#This Row],[IMPORTO VERSATO]]/SUMIF(DATI!$B:$B,Tabella24[[#This Row],[Cartella2]],DATI!$M:$M)*SUMIF(DATI!$B:$B,Tabella24[[#This Row],[Cartella2]],DATI!$I:$I),"")</f>
        <v/>
      </c>
      <c r="L881" s="19" t="str">
        <f>+IFERROR(+Tabella24[[#This Row],[IMPORTO VERSATO]]/SUMIF(DATI!$B:$B,Tabella24[[#This Row],[Cartella2]],DATI!$M:$M)*SUMIF(DATI!$B:$B,Tabella24[[#This Row],[Cartella2]],DATI!$J:$J),"")</f>
        <v/>
      </c>
      <c r="M881" s="14" t="str">
        <f>+IFERROR(+Tabella24[[#This Row],[IMPORTO VERSATO]]/SUMIF(DATI!$B:$B,Tabella24[[#This Row],[Cartella2]],DATI!$M:$M)*SUMIF(DATI!$B:$B,Tabella24[[#This Row],[Cartella2]],DATI!$L:$L),"")</f>
        <v/>
      </c>
      <c r="N881" s="6" t="str">
        <f>+IF(COUNTIF($C$17:C881,Tabella24[[#This Row],[Cartella2]])=1,"X","")</f>
        <v/>
      </c>
      <c r="O881" s="14" t="str">
        <f>+IFERROR(+Tabella24[[#This Row],[IMPORTO VERSATO]]/SUMIF(DATI!$B:$B,Tabella24[[#This Row],[Cartella2]],DATI!$M:$M)*SUMIF(DATI!$B:$B,Tabella24[[#This Row],[Cartella2]],DATI!$K:$K),"")</f>
        <v/>
      </c>
    </row>
    <row r="882" spans="2:15" x14ac:dyDescent="0.45">
      <c r="B882" s="27"/>
      <c r="C882" s="140" t="e">
        <f>+IF(Tabella24[[#This Row],[INS CARTELLA]]="",C881,+VLOOKUP(Tabella24[[#This Row],[INS CARTELLA]],Tabella1[[NUMERO CARTELLA]:[IMPOSTE]],1,0))</f>
        <v>#N/A</v>
      </c>
      <c r="D882" s="1"/>
      <c r="E882" s="15"/>
      <c r="F882" s="16"/>
      <c r="G882" s="14" t="str">
        <f>+IFERROR(+Tabella24[[#This Row],[IMPORTO VERSATO]]/SUMIF(DATI!B:B,Tabella24[[#This Row],[Cartella2]],DATI!M:M)*SUMIF(DATI!B:B,Tabella24[[#This Row],[Cartella2]],DATI!E:E),"")</f>
        <v/>
      </c>
      <c r="H882" s="14" t="str">
        <f>+IFERROR(+Tabella24[[#This Row],[IMPORTO VERSATO]]/SUMIF(DATI!$B:$B,Tabella24[[#This Row],[Cartella2]],DATI!$M:$M)*SUMIF(DATI!$B:$B,Tabella24[[#This Row],[Cartella2]],DATI!$F:$F),"")</f>
        <v/>
      </c>
      <c r="I882" s="19" t="str">
        <f>+IFERROR(+Tabella24[[#This Row],[IMPORTO VERSATO]]/SUMIF(DATI!$B:$B,Tabella24[[#This Row],[Cartella2]],DATI!$M:$M)*SUMIF(DATI!$B:$B,Tabella24[[#This Row],[Cartella2]],DATI!$G:$G),"")</f>
        <v/>
      </c>
      <c r="J882" s="19" t="str">
        <f>+IFERROR(+Tabella24[[#This Row],[IMPORTO VERSATO]]/SUMIF(DATI!$B:$B,Tabella24[[#This Row],[Cartella2]],DATI!$M:$M)*SUMIF(DATI!$B:$B,Tabella24[[#This Row],[Cartella2]],DATI!$H:$H),"")</f>
        <v/>
      </c>
      <c r="K882" s="19" t="str">
        <f>+IFERROR(+Tabella24[[#This Row],[IMPORTO VERSATO]]/SUMIF(DATI!$B:$B,Tabella24[[#This Row],[Cartella2]],DATI!$M:$M)*SUMIF(DATI!$B:$B,Tabella24[[#This Row],[Cartella2]],DATI!$I:$I),"")</f>
        <v/>
      </c>
      <c r="L882" s="19" t="str">
        <f>+IFERROR(+Tabella24[[#This Row],[IMPORTO VERSATO]]/SUMIF(DATI!$B:$B,Tabella24[[#This Row],[Cartella2]],DATI!$M:$M)*SUMIF(DATI!$B:$B,Tabella24[[#This Row],[Cartella2]],DATI!$J:$J),"")</f>
        <v/>
      </c>
      <c r="M882" s="14" t="str">
        <f>+IFERROR(+Tabella24[[#This Row],[IMPORTO VERSATO]]/SUMIF(DATI!$B:$B,Tabella24[[#This Row],[Cartella2]],DATI!$M:$M)*SUMIF(DATI!$B:$B,Tabella24[[#This Row],[Cartella2]],DATI!$L:$L),"")</f>
        <v/>
      </c>
      <c r="N882" s="6" t="str">
        <f>+IF(COUNTIF($C$17:C882,Tabella24[[#This Row],[Cartella2]])=1,"X","")</f>
        <v/>
      </c>
      <c r="O882" s="14" t="str">
        <f>+IFERROR(+Tabella24[[#This Row],[IMPORTO VERSATO]]/SUMIF(DATI!$B:$B,Tabella24[[#This Row],[Cartella2]],DATI!$M:$M)*SUMIF(DATI!$B:$B,Tabella24[[#This Row],[Cartella2]],DATI!$K:$K),"")</f>
        <v/>
      </c>
    </row>
    <row r="883" spans="2:15" x14ac:dyDescent="0.45">
      <c r="B883" s="27"/>
      <c r="C883" s="140" t="e">
        <f>+IF(Tabella24[[#This Row],[INS CARTELLA]]="",C882,+VLOOKUP(Tabella24[[#This Row],[INS CARTELLA]],Tabella1[[NUMERO CARTELLA]:[IMPOSTE]],1,0))</f>
        <v>#N/A</v>
      </c>
      <c r="D883" s="1"/>
      <c r="E883" s="15"/>
      <c r="F883" s="16"/>
      <c r="G883" s="14" t="str">
        <f>+IFERROR(+Tabella24[[#This Row],[IMPORTO VERSATO]]/SUMIF(DATI!B:B,Tabella24[[#This Row],[Cartella2]],DATI!M:M)*SUMIF(DATI!B:B,Tabella24[[#This Row],[Cartella2]],DATI!E:E),"")</f>
        <v/>
      </c>
      <c r="H883" s="14" t="str">
        <f>+IFERROR(+Tabella24[[#This Row],[IMPORTO VERSATO]]/SUMIF(DATI!$B:$B,Tabella24[[#This Row],[Cartella2]],DATI!$M:$M)*SUMIF(DATI!$B:$B,Tabella24[[#This Row],[Cartella2]],DATI!$F:$F),"")</f>
        <v/>
      </c>
      <c r="I883" s="19" t="str">
        <f>+IFERROR(+Tabella24[[#This Row],[IMPORTO VERSATO]]/SUMIF(DATI!$B:$B,Tabella24[[#This Row],[Cartella2]],DATI!$M:$M)*SUMIF(DATI!$B:$B,Tabella24[[#This Row],[Cartella2]],DATI!$G:$G),"")</f>
        <v/>
      </c>
      <c r="J883" s="19" t="str">
        <f>+IFERROR(+Tabella24[[#This Row],[IMPORTO VERSATO]]/SUMIF(DATI!$B:$B,Tabella24[[#This Row],[Cartella2]],DATI!$M:$M)*SUMIF(DATI!$B:$B,Tabella24[[#This Row],[Cartella2]],DATI!$H:$H),"")</f>
        <v/>
      </c>
      <c r="K883" s="19" t="str">
        <f>+IFERROR(+Tabella24[[#This Row],[IMPORTO VERSATO]]/SUMIF(DATI!$B:$B,Tabella24[[#This Row],[Cartella2]],DATI!$M:$M)*SUMIF(DATI!$B:$B,Tabella24[[#This Row],[Cartella2]],DATI!$I:$I),"")</f>
        <v/>
      </c>
      <c r="L883" s="19" t="str">
        <f>+IFERROR(+Tabella24[[#This Row],[IMPORTO VERSATO]]/SUMIF(DATI!$B:$B,Tabella24[[#This Row],[Cartella2]],DATI!$M:$M)*SUMIF(DATI!$B:$B,Tabella24[[#This Row],[Cartella2]],DATI!$J:$J),"")</f>
        <v/>
      </c>
      <c r="M883" s="14" t="str">
        <f>+IFERROR(+Tabella24[[#This Row],[IMPORTO VERSATO]]/SUMIF(DATI!$B:$B,Tabella24[[#This Row],[Cartella2]],DATI!$M:$M)*SUMIF(DATI!$B:$B,Tabella24[[#This Row],[Cartella2]],DATI!$L:$L),"")</f>
        <v/>
      </c>
      <c r="N883" s="6" t="str">
        <f>+IF(COUNTIF($C$17:C883,Tabella24[[#This Row],[Cartella2]])=1,"X","")</f>
        <v/>
      </c>
      <c r="O883" s="14" t="str">
        <f>+IFERROR(+Tabella24[[#This Row],[IMPORTO VERSATO]]/SUMIF(DATI!$B:$B,Tabella24[[#This Row],[Cartella2]],DATI!$M:$M)*SUMIF(DATI!$B:$B,Tabella24[[#This Row],[Cartella2]],DATI!$K:$K),"")</f>
        <v/>
      </c>
    </row>
    <row r="884" spans="2:15" x14ac:dyDescent="0.45">
      <c r="B884" s="27"/>
      <c r="C884" s="140" t="e">
        <f>+IF(Tabella24[[#This Row],[INS CARTELLA]]="",C883,+VLOOKUP(Tabella24[[#This Row],[INS CARTELLA]],Tabella1[[NUMERO CARTELLA]:[IMPOSTE]],1,0))</f>
        <v>#N/A</v>
      </c>
      <c r="D884" s="1"/>
      <c r="E884" s="15"/>
      <c r="F884" s="16"/>
      <c r="G884" s="14" t="str">
        <f>+IFERROR(+Tabella24[[#This Row],[IMPORTO VERSATO]]/SUMIF(DATI!B:B,Tabella24[[#This Row],[Cartella2]],DATI!M:M)*SUMIF(DATI!B:B,Tabella24[[#This Row],[Cartella2]],DATI!E:E),"")</f>
        <v/>
      </c>
      <c r="H884" s="14" t="str">
        <f>+IFERROR(+Tabella24[[#This Row],[IMPORTO VERSATO]]/SUMIF(DATI!$B:$B,Tabella24[[#This Row],[Cartella2]],DATI!$M:$M)*SUMIF(DATI!$B:$B,Tabella24[[#This Row],[Cartella2]],DATI!$F:$F),"")</f>
        <v/>
      </c>
      <c r="I884" s="19" t="str">
        <f>+IFERROR(+Tabella24[[#This Row],[IMPORTO VERSATO]]/SUMIF(DATI!$B:$B,Tabella24[[#This Row],[Cartella2]],DATI!$M:$M)*SUMIF(DATI!$B:$B,Tabella24[[#This Row],[Cartella2]],DATI!$G:$G),"")</f>
        <v/>
      </c>
      <c r="J884" s="19" t="str">
        <f>+IFERROR(+Tabella24[[#This Row],[IMPORTO VERSATO]]/SUMIF(DATI!$B:$B,Tabella24[[#This Row],[Cartella2]],DATI!$M:$M)*SUMIF(DATI!$B:$B,Tabella24[[#This Row],[Cartella2]],DATI!$H:$H),"")</f>
        <v/>
      </c>
      <c r="K884" s="19" t="str">
        <f>+IFERROR(+Tabella24[[#This Row],[IMPORTO VERSATO]]/SUMIF(DATI!$B:$B,Tabella24[[#This Row],[Cartella2]],DATI!$M:$M)*SUMIF(DATI!$B:$B,Tabella24[[#This Row],[Cartella2]],DATI!$I:$I),"")</f>
        <v/>
      </c>
      <c r="L884" s="19" t="str">
        <f>+IFERROR(+Tabella24[[#This Row],[IMPORTO VERSATO]]/SUMIF(DATI!$B:$B,Tabella24[[#This Row],[Cartella2]],DATI!$M:$M)*SUMIF(DATI!$B:$B,Tabella24[[#This Row],[Cartella2]],DATI!$J:$J),"")</f>
        <v/>
      </c>
      <c r="M884" s="14" t="str">
        <f>+IFERROR(+Tabella24[[#This Row],[IMPORTO VERSATO]]/SUMIF(DATI!$B:$B,Tabella24[[#This Row],[Cartella2]],DATI!$M:$M)*SUMIF(DATI!$B:$B,Tabella24[[#This Row],[Cartella2]],DATI!$L:$L),"")</f>
        <v/>
      </c>
      <c r="N884" s="6" t="str">
        <f>+IF(COUNTIF($C$17:C884,Tabella24[[#This Row],[Cartella2]])=1,"X","")</f>
        <v/>
      </c>
      <c r="O884" s="14" t="str">
        <f>+IFERROR(+Tabella24[[#This Row],[IMPORTO VERSATO]]/SUMIF(DATI!$B:$B,Tabella24[[#This Row],[Cartella2]],DATI!$M:$M)*SUMIF(DATI!$B:$B,Tabella24[[#This Row],[Cartella2]],DATI!$K:$K),"")</f>
        <v/>
      </c>
    </row>
    <row r="885" spans="2:15" x14ac:dyDescent="0.45">
      <c r="B885" s="27"/>
      <c r="C885" s="140" t="e">
        <f>+IF(Tabella24[[#This Row],[INS CARTELLA]]="",C884,+VLOOKUP(Tabella24[[#This Row],[INS CARTELLA]],Tabella1[[NUMERO CARTELLA]:[IMPOSTE]],1,0))</f>
        <v>#N/A</v>
      </c>
      <c r="D885" s="1"/>
      <c r="E885" s="15"/>
      <c r="F885" s="16"/>
      <c r="G885" s="14" t="str">
        <f>+IFERROR(+Tabella24[[#This Row],[IMPORTO VERSATO]]/SUMIF(DATI!B:B,Tabella24[[#This Row],[Cartella2]],DATI!M:M)*SUMIF(DATI!B:B,Tabella24[[#This Row],[Cartella2]],DATI!E:E),"")</f>
        <v/>
      </c>
      <c r="H885" s="14" t="str">
        <f>+IFERROR(+Tabella24[[#This Row],[IMPORTO VERSATO]]/SUMIF(DATI!$B:$B,Tabella24[[#This Row],[Cartella2]],DATI!$M:$M)*SUMIF(DATI!$B:$B,Tabella24[[#This Row],[Cartella2]],DATI!$F:$F),"")</f>
        <v/>
      </c>
      <c r="I885" s="19" t="str">
        <f>+IFERROR(+Tabella24[[#This Row],[IMPORTO VERSATO]]/SUMIF(DATI!$B:$B,Tabella24[[#This Row],[Cartella2]],DATI!$M:$M)*SUMIF(DATI!$B:$B,Tabella24[[#This Row],[Cartella2]],DATI!$G:$G),"")</f>
        <v/>
      </c>
      <c r="J885" s="19" t="str">
        <f>+IFERROR(+Tabella24[[#This Row],[IMPORTO VERSATO]]/SUMIF(DATI!$B:$B,Tabella24[[#This Row],[Cartella2]],DATI!$M:$M)*SUMIF(DATI!$B:$B,Tabella24[[#This Row],[Cartella2]],DATI!$H:$H),"")</f>
        <v/>
      </c>
      <c r="K885" s="19" t="str">
        <f>+IFERROR(+Tabella24[[#This Row],[IMPORTO VERSATO]]/SUMIF(DATI!$B:$B,Tabella24[[#This Row],[Cartella2]],DATI!$M:$M)*SUMIF(DATI!$B:$B,Tabella24[[#This Row],[Cartella2]],DATI!$I:$I),"")</f>
        <v/>
      </c>
      <c r="L885" s="19" t="str">
        <f>+IFERROR(+Tabella24[[#This Row],[IMPORTO VERSATO]]/SUMIF(DATI!$B:$B,Tabella24[[#This Row],[Cartella2]],DATI!$M:$M)*SUMIF(DATI!$B:$B,Tabella24[[#This Row],[Cartella2]],DATI!$J:$J),"")</f>
        <v/>
      </c>
      <c r="M885" s="14" t="str">
        <f>+IFERROR(+Tabella24[[#This Row],[IMPORTO VERSATO]]/SUMIF(DATI!$B:$B,Tabella24[[#This Row],[Cartella2]],DATI!$M:$M)*SUMIF(DATI!$B:$B,Tabella24[[#This Row],[Cartella2]],DATI!$L:$L),"")</f>
        <v/>
      </c>
      <c r="N885" s="6" t="str">
        <f>+IF(COUNTIF($C$17:C885,Tabella24[[#This Row],[Cartella2]])=1,"X","")</f>
        <v/>
      </c>
      <c r="O885" s="14" t="str">
        <f>+IFERROR(+Tabella24[[#This Row],[IMPORTO VERSATO]]/SUMIF(DATI!$B:$B,Tabella24[[#This Row],[Cartella2]],DATI!$M:$M)*SUMIF(DATI!$B:$B,Tabella24[[#This Row],[Cartella2]],DATI!$K:$K),"")</f>
        <v/>
      </c>
    </row>
    <row r="886" spans="2:15" x14ac:dyDescent="0.45">
      <c r="B886" s="27"/>
      <c r="C886" s="140" t="e">
        <f>+IF(Tabella24[[#This Row],[INS CARTELLA]]="",C885,+VLOOKUP(Tabella24[[#This Row],[INS CARTELLA]],Tabella1[[NUMERO CARTELLA]:[IMPOSTE]],1,0))</f>
        <v>#N/A</v>
      </c>
      <c r="D886" s="1"/>
      <c r="E886" s="15"/>
      <c r="F886" s="16"/>
      <c r="G886" s="14" t="str">
        <f>+IFERROR(+Tabella24[[#This Row],[IMPORTO VERSATO]]/SUMIF(DATI!B:B,Tabella24[[#This Row],[Cartella2]],DATI!M:M)*SUMIF(DATI!B:B,Tabella24[[#This Row],[Cartella2]],DATI!E:E),"")</f>
        <v/>
      </c>
      <c r="H886" s="14" t="str">
        <f>+IFERROR(+Tabella24[[#This Row],[IMPORTO VERSATO]]/SUMIF(DATI!$B:$B,Tabella24[[#This Row],[Cartella2]],DATI!$M:$M)*SUMIF(DATI!$B:$B,Tabella24[[#This Row],[Cartella2]],DATI!$F:$F),"")</f>
        <v/>
      </c>
      <c r="I886" s="19" t="str">
        <f>+IFERROR(+Tabella24[[#This Row],[IMPORTO VERSATO]]/SUMIF(DATI!$B:$B,Tabella24[[#This Row],[Cartella2]],DATI!$M:$M)*SUMIF(DATI!$B:$B,Tabella24[[#This Row],[Cartella2]],DATI!$G:$G),"")</f>
        <v/>
      </c>
      <c r="J886" s="19" t="str">
        <f>+IFERROR(+Tabella24[[#This Row],[IMPORTO VERSATO]]/SUMIF(DATI!$B:$B,Tabella24[[#This Row],[Cartella2]],DATI!$M:$M)*SUMIF(DATI!$B:$B,Tabella24[[#This Row],[Cartella2]],DATI!$H:$H),"")</f>
        <v/>
      </c>
      <c r="K886" s="19" t="str">
        <f>+IFERROR(+Tabella24[[#This Row],[IMPORTO VERSATO]]/SUMIF(DATI!$B:$B,Tabella24[[#This Row],[Cartella2]],DATI!$M:$M)*SUMIF(DATI!$B:$B,Tabella24[[#This Row],[Cartella2]],DATI!$I:$I),"")</f>
        <v/>
      </c>
      <c r="L886" s="19" t="str">
        <f>+IFERROR(+Tabella24[[#This Row],[IMPORTO VERSATO]]/SUMIF(DATI!$B:$B,Tabella24[[#This Row],[Cartella2]],DATI!$M:$M)*SUMIF(DATI!$B:$B,Tabella24[[#This Row],[Cartella2]],DATI!$J:$J),"")</f>
        <v/>
      </c>
      <c r="M886" s="14" t="str">
        <f>+IFERROR(+Tabella24[[#This Row],[IMPORTO VERSATO]]/SUMIF(DATI!$B:$B,Tabella24[[#This Row],[Cartella2]],DATI!$M:$M)*SUMIF(DATI!$B:$B,Tabella24[[#This Row],[Cartella2]],DATI!$L:$L),"")</f>
        <v/>
      </c>
      <c r="N886" s="6" t="str">
        <f>+IF(COUNTIF($C$17:C886,Tabella24[[#This Row],[Cartella2]])=1,"X","")</f>
        <v/>
      </c>
      <c r="O886" s="14" t="str">
        <f>+IFERROR(+Tabella24[[#This Row],[IMPORTO VERSATO]]/SUMIF(DATI!$B:$B,Tabella24[[#This Row],[Cartella2]],DATI!$M:$M)*SUMIF(DATI!$B:$B,Tabella24[[#This Row],[Cartella2]],DATI!$K:$K),"")</f>
        <v/>
      </c>
    </row>
    <row r="887" spans="2:15" x14ac:dyDescent="0.45">
      <c r="B887" s="27"/>
      <c r="C887" s="140" t="e">
        <f>+IF(Tabella24[[#This Row],[INS CARTELLA]]="",C886,+VLOOKUP(Tabella24[[#This Row],[INS CARTELLA]],Tabella1[[NUMERO CARTELLA]:[IMPOSTE]],1,0))</f>
        <v>#N/A</v>
      </c>
      <c r="D887" s="1"/>
      <c r="E887" s="15"/>
      <c r="F887" s="16"/>
      <c r="G887" s="14" t="str">
        <f>+IFERROR(+Tabella24[[#This Row],[IMPORTO VERSATO]]/SUMIF(DATI!B:B,Tabella24[[#This Row],[Cartella2]],DATI!M:M)*SUMIF(DATI!B:B,Tabella24[[#This Row],[Cartella2]],DATI!E:E),"")</f>
        <v/>
      </c>
      <c r="H887" s="14" t="str">
        <f>+IFERROR(+Tabella24[[#This Row],[IMPORTO VERSATO]]/SUMIF(DATI!$B:$B,Tabella24[[#This Row],[Cartella2]],DATI!$M:$M)*SUMIF(DATI!$B:$B,Tabella24[[#This Row],[Cartella2]],DATI!$F:$F),"")</f>
        <v/>
      </c>
      <c r="I887" s="19" t="str">
        <f>+IFERROR(+Tabella24[[#This Row],[IMPORTO VERSATO]]/SUMIF(DATI!$B:$B,Tabella24[[#This Row],[Cartella2]],DATI!$M:$M)*SUMIF(DATI!$B:$B,Tabella24[[#This Row],[Cartella2]],DATI!$G:$G),"")</f>
        <v/>
      </c>
      <c r="J887" s="19" t="str">
        <f>+IFERROR(+Tabella24[[#This Row],[IMPORTO VERSATO]]/SUMIF(DATI!$B:$B,Tabella24[[#This Row],[Cartella2]],DATI!$M:$M)*SUMIF(DATI!$B:$B,Tabella24[[#This Row],[Cartella2]],DATI!$H:$H),"")</f>
        <v/>
      </c>
      <c r="K887" s="19" t="str">
        <f>+IFERROR(+Tabella24[[#This Row],[IMPORTO VERSATO]]/SUMIF(DATI!$B:$B,Tabella24[[#This Row],[Cartella2]],DATI!$M:$M)*SUMIF(DATI!$B:$B,Tabella24[[#This Row],[Cartella2]],DATI!$I:$I),"")</f>
        <v/>
      </c>
      <c r="L887" s="19" t="str">
        <f>+IFERROR(+Tabella24[[#This Row],[IMPORTO VERSATO]]/SUMIF(DATI!$B:$B,Tabella24[[#This Row],[Cartella2]],DATI!$M:$M)*SUMIF(DATI!$B:$B,Tabella24[[#This Row],[Cartella2]],DATI!$J:$J),"")</f>
        <v/>
      </c>
      <c r="M887" s="14" t="str">
        <f>+IFERROR(+Tabella24[[#This Row],[IMPORTO VERSATO]]/SUMIF(DATI!$B:$B,Tabella24[[#This Row],[Cartella2]],DATI!$M:$M)*SUMIF(DATI!$B:$B,Tabella24[[#This Row],[Cartella2]],DATI!$L:$L),"")</f>
        <v/>
      </c>
      <c r="N887" s="6" t="str">
        <f>+IF(COUNTIF($C$17:C887,Tabella24[[#This Row],[Cartella2]])=1,"X","")</f>
        <v/>
      </c>
      <c r="O887" s="14" t="str">
        <f>+IFERROR(+Tabella24[[#This Row],[IMPORTO VERSATO]]/SUMIF(DATI!$B:$B,Tabella24[[#This Row],[Cartella2]],DATI!$M:$M)*SUMIF(DATI!$B:$B,Tabella24[[#This Row],[Cartella2]],DATI!$K:$K),"")</f>
        <v/>
      </c>
    </row>
    <row r="888" spans="2:15" x14ac:dyDescent="0.45">
      <c r="B888" s="27"/>
      <c r="C888" s="140" t="e">
        <f>+IF(Tabella24[[#This Row],[INS CARTELLA]]="",C887,+VLOOKUP(Tabella24[[#This Row],[INS CARTELLA]],Tabella1[[NUMERO CARTELLA]:[IMPOSTE]],1,0))</f>
        <v>#N/A</v>
      </c>
      <c r="D888" s="1"/>
      <c r="E888" s="15"/>
      <c r="F888" s="16"/>
      <c r="G888" s="14" t="str">
        <f>+IFERROR(+Tabella24[[#This Row],[IMPORTO VERSATO]]/SUMIF(DATI!B:B,Tabella24[[#This Row],[Cartella2]],DATI!M:M)*SUMIF(DATI!B:B,Tabella24[[#This Row],[Cartella2]],DATI!E:E),"")</f>
        <v/>
      </c>
      <c r="H888" s="14" t="str">
        <f>+IFERROR(+Tabella24[[#This Row],[IMPORTO VERSATO]]/SUMIF(DATI!$B:$B,Tabella24[[#This Row],[Cartella2]],DATI!$M:$M)*SUMIF(DATI!$B:$B,Tabella24[[#This Row],[Cartella2]],DATI!$F:$F),"")</f>
        <v/>
      </c>
      <c r="I888" s="19" t="str">
        <f>+IFERROR(+Tabella24[[#This Row],[IMPORTO VERSATO]]/SUMIF(DATI!$B:$B,Tabella24[[#This Row],[Cartella2]],DATI!$M:$M)*SUMIF(DATI!$B:$B,Tabella24[[#This Row],[Cartella2]],DATI!$G:$G),"")</f>
        <v/>
      </c>
      <c r="J888" s="19" t="str">
        <f>+IFERROR(+Tabella24[[#This Row],[IMPORTO VERSATO]]/SUMIF(DATI!$B:$B,Tabella24[[#This Row],[Cartella2]],DATI!$M:$M)*SUMIF(DATI!$B:$B,Tabella24[[#This Row],[Cartella2]],DATI!$H:$H),"")</f>
        <v/>
      </c>
      <c r="K888" s="19" t="str">
        <f>+IFERROR(+Tabella24[[#This Row],[IMPORTO VERSATO]]/SUMIF(DATI!$B:$B,Tabella24[[#This Row],[Cartella2]],DATI!$M:$M)*SUMIF(DATI!$B:$B,Tabella24[[#This Row],[Cartella2]],DATI!$I:$I),"")</f>
        <v/>
      </c>
      <c r="L888" s="19" t="str">
        <f>+IFERROR(+Tabella24[[#This Row],[IMPORTO VERSATO]]/SUMIF(DATI!$B:$B,Tabella24[[#This Row],[Cartella2]],DATI!$M:$M)*SUMIF(DATI!$B:$B,Tabella24[[#This Row],[Cartella2]],DATI!$J:$J),"")</f>
        <v/>
      </c>
      <c r="M888" s="14" t="str">
        <f>+IFERROR(+Tabella24[[#This Row],[IMPORTO VERSATO]]/SUMIF(DATI!$B:$B,Tabella24[[#This Row],[Cartella2]],DATI!$M:$M)*SUMIF(DATI!$B:$B,Tabella24[[#This Row],[Cartella2]],DATI!$L:$L),"")</f>
        <v/>
      </c>
      <c r="N888" s="6" t="str">
        <f>+IF(COUNTIF($C$17:C888,Tabella24[[#This Row],[Cartella2]])=1,"X","")</f>
        <v/>
      </c>
      <c r="O888" s="14" t="str">
        <f>+IFERROR(+Tabella24[[#This Row],[IMPORTO VERSATO]]/SUMIF(DATI!$B:$B,Tabella24[[#This Row],[Cartella2]],DATI!$M:$M)*SUMIF(DATI!$B:$B,Tabella24[[#This Row],[Cartella2]],DATI!$K:$K),"")</f>
        <v/>
      </c>
    </row>
    <row r="889" spans="2:15" x14ac:dyDescent="0.45">
      <c r="B889" s="27"/>
      <c r="C889" s="140" t="e">
        <f>+IF(Tabella24[[#This Row],[INS CARTELLA]]="",C888,+VLOOKUP(Tabella24[[#This Row],[INS CARTELLA]],Tabella1[[NUMERO CARTELLA]:[IMPOSTE]],1,0))</f>
        <v>#N/A</v>
      </c>
      <c r="D889" s="1"/>
      <c r="E889" s="15"/>
      <c r="F889" s="16"/>
      <c r="G889" s="14" t="str">
        <f>+IFERROR(+Tabella24[[#This Row],[IMPORTO VERSATO]]/SUMIF(DATI!B:B,Tabella24[[#This Row],[Cartella2]],DATI!M:M)*SUMIF(DATI!B:B,Tabella24[[#This Row],[Cartella2]],DATI!E:E),"")</f>
        <v/>
      </c>
      <c r="H889" s="14" t="str">
        <f>+IFERROR(+Tabella24[[#This Row],[IMPORTO VERSATO]]/SUMIF(DATI!$B:$B,Tabella24[[#This Row],[Cartella2]],DATI!$M:$M)*SUMIF(DATI!$B:$B,Tabella24[[#This Row],[Cartella2]],DATI!$F:$F),"")</f>
        <v/>
      </c>
      <c r="I889" s="19" t="str">
        <f>+IFERROR(+Tabella24[[#This Row],[IMPORTO VERSATO]]/SUMIF(DATI!$B:$B,Tabella24[[#This Row],[Cartella2]],DATI!$M:$M)*SUMIF(DATI!$B:$B,Tabella24[[#This Row],[Cartella2]],DATI!$G:$G),"")</f>
        <v/>
      </c>
      <c r="J889" s="19" t="str">
        <f>+IFERROR(+Tabella24[[#This Row],[IMPORTO VERSATO]]/SUMIF(DATI!$B:$B,Tabella24[[#This Row],[Cartella2]],DATI!$M:$M)*SUMIF(DATI!$B:$B,Tabella24[[#This Row],[Cartella2]],DATI!$H:$H),"")</f>
        <v/>
      </c>
      <c r="K889" s="19" t="str">
        <f>+IFERROR(+Tabella24[[#This Row],[IMPORTO VERSATO]]/SUMIF(DATI!$B:$B,Tabella24[[#This Row],[Cartella2]],DATI!$M:$M)*SUMIF(DATI!$B:$B,Tabella24[[#This Row],[Cartella2]],DATI!$I:$I),"")</f>
        <v/>
      </c>
      <c r="L889" s="19" t="str">
        <f>+IFERROR(+Tabella24[[#This Row],[IMPORTO VERSATO]]/SUMIF(DATI!$B:$B,Tabella24[[#This Row],[Cartella2]],DATI!$M:$M)*SUMIF(DATI!$B:$B,Tabella24[[#This Row],[Cartella2]],DATI!$J:$J),"")</f>
        <v/>
      </c>
      <c r="M889" s="14" t="str">
        <f>+IFERROR(+Tabella24[[#This Row],[IMPORTO VERSATO]]/SUMIF(DATI!$B:$B,Tabella24[[#This Row],[Cartella2]],DATI!$M:$M)*SUMIF(DATI!$B:$B,Tabella24[[#This Row],[Cartella2]],DATI!$L:$L),"")</f>
        <v/>
      </c>
      <c r="N889" s="6" t="str">
        <f>+IF(COUNTIF($C$17:C889,Tabella24[[#This Row],[Cartella2]])=1,"X","")</f>
        <v/>
      </c>
      <c r="O889" s="14" t="str">
        <f>+IFERROR(+Tabella24[[#This Row],[IMPORTO VERSATO]]/SUMIF(DATI!$B:$B,Tabella24[[#This Row],[Cartella2]],DATI!$M:$M)*SUMIF(DATI!$B:$B,Tabella24[[#This Row],[Cartella2]],DATI!$K:$K),"")</f>
        <v/>
      </c>
    </row>
    <row r="890" spans="2:15" x14ac:dyDescent="0.45">
      <c r="B890" s="27"/>
      <c r="C890" s="140" t="e">
        <f>+IF(Tabella24[[#This Row],[INS CARTELLA]]="",C889,+VLOOKUP(Tabella24[[#This Row],[INS CARTELLA]],Tabella1[[NUMERO CARTELLA]:[IMPOSTE]],1,0))</f>
        <v>#N/A</v>
      </c>
      <c r="D890" s="1"/>
      <c r="E890" s="15"/>
      <c r="F890" s="16"/>
      <c r="G890" s="14" t="str">
        <f>+IFERROR(+Tabella24[[#This Row],[IMPORTO VERSATO]]/SUMIF(DATI!B:B,Tabella24[[#This Row],[Cartella2]],DATI!M:M)*SUMIF(DATI!B:B,Tabella24[[#This Row],[Cartella2]],DATI!E:E),"")</f>
        <v/>
      </c>
      <c r="H890" s="14" t="str">
        <f>+IFERROR(+Tabella24[[#This Row],[IMPORTO VERSATO]]/SUMIF(DATI!$B:$B,Tabella24[[#This Row],[Cartella2]],DATI!$M:$M)*SUMIF(DATI!$B:$B,Tabella24[[#This Row],[Cartella2]],DATI!$F:$F),"")</f>
        <v/>
      </c>
      <c r="I890" s="19" t="str">
        <f>+IFERROR(+Tabella24[[#This Row],[IMPORTO VERSATO]]/SUMIF(DATI!$B:$B,Tabella24[[#This Row],[Cartella2]],DATI!$M:$M)*SUMIF(DATI!$B:$B,Tabella24[[#This Row],[Cartella2]],DATI!$G:$G),"")</f>
        <v/>
      </c>
      <c r="J890" s="19" t="str">
        <f>+IFERROR(+Tabella24[[#This Row],[IMPORTO VERSATO]]/SUMIF(DATI!$B:$B,Tabella24[[#This Row],[Cartella2]],DATI!$M:$M)*SUMIF(DATI!$B:$B,Tabella24[[#This Row],[Cartella2]],DATI!$H:$H),"")</f>
        <v/>
      </c>
      <c r="K890" s="19" t="str">
        <f>+IFERROR(+Tabella24[[#This Row],[IMPORTO VERSATO]]/SUMIF(DATI!$B:$B,Tabella24[[#This Row],[Cartella2]],DATI!$M:$M)*SUMIF(DATI!$B:$B,Tabella24[[#This Row],[Cartella2]],DATI!$I:$I),"")</f>
        <v/>
      </c>
      <c r="L890" s="19" t="str">
        <f>+IFERROR(+Tabella24[[#This Row],[IMPORTO VERSATO]]/SUMIF(DATI!$B:$B,Tabella24[[#This Row],[Cartella2]],DATI!$M:$M)*SUMIF(DATI!$B:$B,Tabella24[[#This Row],[Cartella2]],DATI!$J:$J),"")</f>
        <v/>
      </c>
      <c r="M890" s="14" t="str">
        <f>+IFERROR(+Tabella24[[#This Row],[IMPORTO VERSATO]]/SUMIF(DATI!$B:$B,Tabella24[[#This Row],[Cartella2]],DATI!$M:$M)*SUMIF(DATI!$B:$B,Tabella24[[#This Row],[Cartella2]],DATI!$L:$L),"")</f>
        <v/>
      </c>
      <c r="N890" s="6" t="str">
        <f>+IF(COUNTIF($C$17:C890,Tabella24[[#This Row],[Cartella2]])=1,"X","")</f>
        <v/>
      </c>
      <c r="O890" s="14" t="str">
        <f>+IFERROR(+Tabella24[[#This Row],[IMPORTO VERSATO]]/SUMIF(DATI!$B:$B,Tabella24[[#This Row],[Cartella2]],DATI!$M:$M)*SUMIF(DATI!$B:$B,Tabella24[[#This Row],[Cartella2]],DATI!$K:$K),"")</f>
        <v/>
      </c>
    </row>
    <row r="891" spans="2:15" x14ac:dyDescent="0.45">
      <c r="B891" s="27"/>
      <c r="C891" s="140" t="e">
        <f>+IF(Tabella24[[#This Row],[INS CARTELLA]]="",C890,+VLOOKUP(Tabella24[[#This Row],[INS CARTELLA]],Tabella1[[NUMERO CARTELLA]:[IMPOSTE]],1,0))</f>
        <v>#N/A</v>
      </c>
      <c r="D891" s="1"/>
      <c r="E891" s="15"/>
      <c r="F891" s="16"/>
      <c r="G891" s="14" t="str">
        <f>+IFERROR(+Tabella24[[#This Row],[IMPORTO VERSATO]]/SUMIF(DATI!B:B,Tabella24[[#This Row],[Cartella2]],DATI!M:M)*SUMIF(DATI!B:B,Tabella24[[#This Row],[Cartella2]],DATI!E:E),"")</f>
        <v/>
      </c>
      <c r="H891" s="14" t="str">
        <f>+IFERROR(+Tabella24[[#This Row],[IMPORTO VERSATO]]/SUMIF(DATI!$B:$B,Tabella24[[#This Row],[Cartella2]],DATI!$M:$M)*SUMIF(DATI!$B:$B,Tabella24[[#This Row],[Cartella2]],DATI!$F:$F),"")</f>
        <v/>
      </c>
      <c r="I891" s="19" t="str">
        <f>+IFERROR(+Tabella24[[#This Row],[IMPORTO VERSATO]]/SUMIF(DATI!$B:$B,Tabella24[[#This Row],[Cartella2]],DATI!$M:$M)*SUMIF(DATI!$B:$B,Tabella24[[#This Row],[Cartella2]],DATI!$G:$G),"")</f>
        <v/>
      </c>
      <c r="J891" s="19" t="str">
        <f>+IFERROR(+Tabella24[[#This Row],[IMPORTO VERSATO]]/SUMIF(DATI!$B:$B,Tabella24[[#This Row],[Cartella2]],DATI!$M:$M)*SUMIF(DATI!$B:$B,Tabella24[[#This Row],[Cartella2]],DATI!$H:$H),"")</f>
        <v/>
      </c>
      <c r="K891" s="19" t="str">
        <f>+IFERROR(+Tabella24[[#This Row],[IMPORTO VERSATO]]/SUMIF(DATI!$B:$B,Tabella24[[#This Row],[Cartella2]],DATI!$M:$M)*SUMIF(DATI!$B:$B,Tabella24[[#This Row],[Cartella2]],DATI!$I:$I),"")</f>
        <v/>
      </c>
      <c r="L891" s="19" t="str">
        <f>+IFERROR(+Tabella24[[#This Row],[IMPORTO VERSATO]]/SUMIF(DATI!$B:$B,Tabella24[[#This Row],[Cartella2]],DATI!$M:$M)*SUMIF(DATI!$B:$B,Tabella24[[#This Row],[Cartella2]],DATI!$J:$J),"")</f>
        <v/>
      </c>
      <c r="M891" s="14" t="str">
        <f>+IFERROR(+Tabella24[[#This Row],[IMPORTO VERSATO]]/SUMIF(DATI!$B:$B,Tabella24[[#This Row],[Cartella2]],DATI!$M:$M)*SUMIF(DATI!$B:$B,Tabella24[[#This Row],[Cartella2]],DATI!$L:$L),"")</f>
        <v/>
      </c>
      <c r="N891" s="6" t="str">
        <f>+IF(COUNTIF($C$17:C891,Tabella24[[#This Row],[Cartella2]])=1,"X","")</f>
        <v/>
      </c>
      <c r="O891" s="14" t="str">
        <f>+IFERROR(+Tabella24[[#This Row],[IMPORTO VERSATO]]/SUMIF(DATI!$B:$B,Tabella24[[#This Row],[Cartella2]],DATI!$M:$M)*SUMIF(DATI!$B:$B,Tabella24[[#This Row],[Cartella2]],DATI!$K:$K),"")</f>
        <v/>
      </c>
    </row>
    <row r="892" spans="2:15" x14ac:dyDescent="0.45">
      <c r="B892" s="27"/>
      <c r="C892" s="140" t="e">
        <f>+IF(Tabella24[[#This Row],[INS CARTELLA]]="",C891,+VLOOKUP(Tabella24[[#This Row],[INS CARTELLA]],Tabella1[[NUMERO CARTELLA]:[IMPOSTE]],1,0))</f>
        <v>#N/A</v>
      </c>
      <c r="D892" s="1"/>
      <c r="E892" s="15"/>
      <c r="F892" s="16"/>
      <c r="G892" s="14" t="str">
        <f>+IFERROR(+Tabella24[[#This Row],[IMPORTO VERSATO]]/SUMIF(DATI!B:B,Tabella24[[#This Row],[Cartella2]],DATI!M:M)*SUMIF(DATI!B:B,Tabella24[[#This Row],[Cartella2]],DATI!E:E),"")</f>
        <v/>
      </c>
      <c r="H892" s="14" t="str">
        <f>+IFERROR(+Tabella24[[#This Row],[IMPORTO VERSATO]]/SUMIF(DATI!$B:$B,Tabella24[[#This Row],[Cartella2]],DATI!$M:$M)*SUMIF(DATI!$B:$B,Tabella24[[#This Row],[Cartella2]],DATI!$F:$F),"")</f>
        <v/>
      </c>
      <c r="I892" s="19" t="str">
        <f>+IFERROR(+Tabella24[[#This Row],[IMPORTO VERSATO]]/SUMIF(DATI!$B:$B,Tabella24[[#This Row],[Cartella2]],DATI!$M:$M)*SUMIF(DATI!$B:$B,Tabella24[[#This Row],[Cartella2]],DATI!$G:$G),"")</f>
        <v/>
      </c>
      <c r="J892" s="19" t="str">
        <f>+IFERROR(+Tabella24[[#This Row],[IMPORTO VERSATO]]/SUMIF(DATI!$B:$B,Tabella24[[#This Row],[Cartella2]],DATI!$M:$M)*SUMIF(DATI!$B:$B,Tabella24[[#This Row],[Cartella2]],DATI!$H:$H),"")</f>
        <v/>
      </c>
      <c r="K892" s="19" t="str">
        <f>+IFERROR(+Tabella24[[#This Row],[IMPORTO VERSATO]]/SUMIF(DATI!$B:$B,Tabella24[[#This Row],[Cartella2]],DATI!$M:$M)*SUMIF(DATI!$B:$B,Tabella24[[#This Row],[Cartella2]],DATI!$I:$I),"")</f>
        <v/>
      </c>
      <c r="L892" s="19" t="str">
        <f>+IFERROR(+Tabella24[[#This Row],[IMPORTO VERSATO]]/SUMIF(DATI!$B:$B,Tabella24[[#This Row],[Cartella2]],DATI!$M:$M)*SUMIF(DATI!$B:$B,Tabella24[[#This Row],[Cartella2]],DATI!$J:$J),"")</f>
        <v/>
      </c>
      <c r="M892" s="14" t="str">
        <f>+IFERROR(+Tabella24[[#This Row],[IMPORTO VERSATO]]/SUMIF(DATI!$B:$B,Tabella24[[#This Row],[Cartella2]],DATI!$M:$M)*SUMIF(DATI!$B:$B,Tabella24[[#This Row],[Cartella2]],DATI!$L:$L),"")</f>
        <v/>
      </c>
      <c r="N892" s="6" t="str">
        <f>+IF(COUNTIF($C$17:C892,Tabella24[[#This Row],[Cartella2]])=1,"X","")</f>
        <v/>
      </c>
      <c r="O892" s="14" t="str">
        <f>+IFERROR(+Tabella24[[#This Row],[IMPORTO VERSATO]]/SUMIF(DATI!$B:$B,Tabella24[[#This Row],[Cartella2]],DATI!$M:$M)*SUMIF(DATI!$B:$B,Tabella24[[#This Row],[Cartella2]],DATI!$K:$K),"")</f>
        <v/>
      </c>
    </row>
    <row r="893" spans="2:15" x14ac:dyDescent="0.45">
      <c r="B893" s="27"/>
      <c r="C893" s="140" t="e">
        <f>+IF(Tabella24[[#This Row],[INS CARTELLA]]="",C892,+VLOOKUP(Tabella24[[#This Row],[INS CARTELLA]],Tabella1[[NUMERO CARTELLA]:[IMPOSTE]],1,0))</f>
        <v>#N/A</v>
      </c>
      <c r="D893" s="1"/>
      <c r="E893" s="15"/>
      <c r="F893" s="16"/>
      <c r="G893" s="14" t="str">
        <f>+IFERROR(+Tabella24[[#This Row],[IMPORTO VERSATO]]/SUMIF(DATI!B:B,Tabella24[[#This Row],[Cartella2]],DATI!M:M)*SUMIF(DATI!B:B,Tabella24[[#This Row],[Cartella2]],DATI!E:E),"")</f>
        <v/>
      </c>
      <c r="H893" s="14" t="str">
        <f>+IFERROR(+Tabella24[[#This Row],[IMPORTO VERSATO]]/SUMIF(DATI!$B:$B,Tabella24[[#This Row],[Cartella2]],DATI!$M:$M)*SUMIF(DATI!$B:$B,Tabella24[[#This Row],[Cartella2]],DATI!$F:$F),"")</f>
        <v/>
      </c>
      <c r="I893" s="19" t="str">
        <f>+IFERROR(+Tabella24[[#This Row],[IMPORTO VERSATO]]/SUMIF(DATI!$B:$B,Tabella24[[#This Row],[Cartella2]],DATI!$M:$M)*SUMIF(DATI!$B:$B,Tabella24[[#This Row],[Cartella2]],DATI!$G:$G),"")</f>
        <v/>
      </c>
      <c r="J893" s="19" t="str">
        <f>+IFERROR(+Tabella24[[#This Row],[IMPORTO VERSATO]]/SUMIF(DATI!$B:$B,Tabella24[[#This Row],[Cartella2]],DATI!$M:$M)*SUMIF(DATI!$B:$B,Tabella24[[#This Row],[Cartella2]],DATI!$H:$H),"")</f>
        <v/>
      </c>
      <c r="K893" s="19" t="str">
        <f>+IFERROR(+Tabella24[[#This Row],[IMPORTO VERSATO]]/SUMIF(DATI!$B:$B,Tabella24[[#This Row],[Cartella2]],DATI!$M:$M)*SUMIF(DATI!$B:$B,Tabella24[[#This Row],[Cartella2]],DATI!$I:$I),"")</f>
        <v/>
      </c>
      <c r="L893" s="19" t="str">
        <f>+IFERROR(+Tabella24[[#This Row],[IMPORTO VERSATO]]/SUMIF(DATI!$B:$B,Tabella24[[#This Row],[Cartella2]],DATI!$M:$M)*SUMIF(DATI!$B:$B,Tabella24[[#This Row],[Cartella2]],DATI!$J:$J),"")</f>
        <v/>
      </c>
      <c r="M893" s="14" t="str">
        <f>+IFERROR(+Tabella24[[#This Row],[IMPORTO VERSATO]]/SUMIF(DATI!$B:$B,Tabella24[[#This Row],[Cartella2]],DATI!$M:$M)*SUMIF(DATI!$B:$B,Tabella24[[#This Row],[Cartella2]],DATI!$L:$L),"")</f>
        <v/>
      </c>
      <c r="N893" s="6" t="str">
        <f>+IF(COUNTIF($C$17:C893,Tabella24[[#This Row],[Cartella2]])=1,"X","")</f>
        <v/>
      </c>
      <c r="O893" s="14" t="str">
        <f>+IFERROR(+Tabella24[[#This Row],[IMPORTO VERSATO]]/SUMIF(DATI!$B:$B,Tabella24[[#This Row],[Cartella2]],DATI!$M:$M)*SUMIF(DATI!$B:$B,Tabella24[[#This Row],[Cartella2]],DATI!$K:$K),"")</f>
        <v/>
      </c>
    </row>
    <row r="894" spans="2:15" x14ac:dyDescent="0.45">
      <c r="B894" s="27"/>
      <c r="C894" s="140" t="e">
        <f>+IF(Tabella24[[#This Row],[INS CARTELLA]]="",C893,+VLOOKUP(Tabella24[[#This Row],[INS CARTELLA]],Tabella1[[NUMERO CARTELLA]:[IMPOSTE]],1,0))</f>
        <v>#N/A</v>
      </c>
      <c r="D894" s="1"/>
      <c r="E894" s="15"/>
      <c r="F894" s="16"/>
      <c r="G894" s="14" t="str">
        <f>+IFERROR(+Tabella24[[#This Row],[IMPORTO VERSATO]]/SUMIF(DATI!B:B,Tabella24[[#This Row],[Cartella2]],DATI!M:M)*SUMIF(DATI!B:B,Tabella24[[#This Row],[Cartella2]],DATI!E:E),"")</f>
        <v/>
      </c>
      <c r="H894" s="14" t="str">
        <f>+IFERROR(+Tabella24[[#This Row],[IMPORTO VERSATO]]/SUMIF(DATI!$B:$B,Tabella24[[#This Row],[Cartella2]],DATI!$M:$M)*SUMIF(DATI!$B:$B,Tabella24[[#This Row],[Cartella2]],DATI!$F:$F),"")</f>
        <v/>
      </c>
      <c r="I894" s="19" t="str">
        <f>+IFERROR(+Tabella24[[#This Row],[IMPORTO VERSATO]]/SUMIF(DATI!$B:$B,Tabella24[[#This Row],[Cartella2]],DATI!$M:$M)*SUMIF(DATI!$B:$B,Tabella24[[#This Row],[Cartella2]],DATI!$G:$G),"")</f>
        <v/>
      </c>
      <c r="J894" s="19" t="str">
        <f>+IFERROR(+Tabella24[[#This Row],[IMPORTO VERSATO]]/SUMIF(DATI!$B:$B,Tabella24[[#This Row],[Cartella2]],DATI!$M:$M)*SUMIF(DATI!$B:$B,Tabella24[[#This Row],[Cartella2]],DATI!$H:$H),"")</f>
        <v/>
      </c>
      <c r="K894" s="19" t="str">
        <f>+IFERROR(+Tabella24[[#This Row],[IMPORTO VERSATO]]/SUMIF(DATI!$B:$B,Tabella24[[#This Row],[Cartella2]],DATI!$M:$M)*SUMIF(DATI!$B:$B,Tabella24[[#This Row],[Cartella2]],DATI!$I:$I),"")</f>
        <v/>
      </c>
      <c r="L894" s="19" t="str">
        <f>+IFERROR(+Tabella24[[#This Row],[IMPORTO VERSATO]]/SUMIF(DATI!$B:$B,Tabella24[[#This Row],[Cartella2]],DATI!$M:$M)*SUMIF(DATI!$B:$B,Tabella24[[#This Row],[Cartella2]],DATI!$J:$J),"")</f>
        <v/>
      </c>
      <c r="M894" s="14" t="str">
        <f>+IFERROR(+Tabella24[[#This Row],[IMPORTO VERSATO]]/SUMIF(DATI!$B:$B,Tabella24[[#This Row],[Cartella2]],DATI!$M:$M)*SUMIF(DATI!$B:$B,Tabella24[[#This Row],[Cartella2]],DATI!$L:$L),"")</f>
        <v/>
      </c>
      <c r="N894" s="6" t="str">
        <f>+IF(COUNTIF($C$17:C894,Tabella24[[#This Row],[Cartella2]])=1,"X","")</f>
        <v/>
      </c>
      <c r="O894" s="14" t="str">
        <f>+IFERROR(+Tabella24[[#This Row],[IMPORTO VERSATO]]/SUMIF(DATI!$B:$B,Tabella24[[#This Row],[Cartella2]],DATI!$M:$M)*SUMIF(DATI!$B:$B,Tabella24[[#This Row],[Cartella2]],DATI!$K:$K),"")</f>
        <v/>
      </c>
    </row>
    <row r="895" spans="2:15" x14ac:dyDescent="0.45">
      <c r="B895" s="27"/>
      <c r="C895" s="140" t="e">
        <f>+IF(Tabella24[[#This Row],[INS CARTELLA]]="",C894,+VLOOKUP(Tabella24[[#This Row],[INS CARTELLA]],Tabella1[[NUMERO CARTELLA]:[IMPOSTE]],1,0))</f>
        <v>#N/A</v>
      </c>
      <c r="D895" s="1"/>
      <c r="E895" s="15"/>
      <c r="F895" s="16"/>
      <c r="G895" s="14" t="str">
        <f>+IFERROR(+Tabella24[[#This Row],[IMPORTO VERSATO]]/SUMIF(DATI!B:B,Tabella24[[#This Row],[Cartella2]],DATI!M:M)*SUMIF(DATI!B:B,Tabella24[[#This Row],[Cartella2]],DATI!E:E),"")</f>
        <v/>
      </c>
      <c r="H895" s="14" t="str">
        <f>+IFERROR(+Tabella24[[#This Row],[IMPORTO VERSATO]]/SUMIF(DATI!$B:$B,Tabella24[[#This Row],[Cartella2]],DATI!$M:$M)*SUMIF(DATI!$B:$B,Tabella24[[#This Row],[Cartella2]],DATI!$F:$F),"")</f>
        <v/>
      </c>
      <c r="I895" s="19" t="str">
        <f>+IFERROR(+Tabella24[[#This Row],[IMPORTO VERSATO]]/SUMIF(DATI!$B:$B,Tabella24[[#This Row],[Cartella2]],DATI!$M:$M)*SUMIF(DATI!$B:$B,Tabella24[[#This Row],[Cartella2]],DATI!$G:$G),"")</f>
        <v/>
      </c>
      <c r="J895" s="19" t="str">
        <f>+IFERROR(+Tabella24[[#This Row],[IMPORTO VERSATO]]/SUMIF(DATI!$B:$B,Tabella24[[#This Row],[Cartella2]],DATI!$M:$M)*SUMIF(DATI!$B:$B,Tabella24[[#This Row],[Cartella2]],DATI!$H:$H),"")</f>
        <v/>
      </c>
      <c r="K895" s="19" t="str">
        <f>+IFERROR(+Tabella24[[#This Row],[IMPORTO VERSATO]]/SUMIF(DATI!$B:$B,Tabella24[[#This Row],[Cartella2]],DATI!$M:$M)*SUMIF(DATI!$B:$B,Tabella24[[#This Row],[Cartella2]],DATI!$I:$I),"")</f>
        <v/>
      </c>
      <c r="L895" s="19" t="str">
        <f>+IFERROR(+Tabella24[[#This Row],[IMPORTO VERSATO]]/SUMIF(DATI!$B:$B,Tabella24[[#This Row],[Cartella2]],DATI!$M:$M)*SUMIF(DATI!$B:$B,Tabella24[[#This Row],[Cartella2]],DATI!$J:$J),"")</f>
        <v/>
      </c>
      <c r="M895" s="14" t="str">
        <f>+IFERROR(+Tabella24[[#This Row],[IMPORTO VERSATO]]/SUMIF(DATI!$B:$B,Tabella24[[#This Row],[Cartella2]],DATI!$M:$M)*SUMIF(DATI!$B:$B,Tabella24[[#This Row],[Cartella2]],DATI!$L:$L),"")</f>
        <v/>
      </c>
      <c r="N895" s="6" t="str">
        <f>+IF(COUNTIF($C$17:C895,Tabella24[[#This Row],[Cartella2]])=1,"X","")</f>
        <v/>
      </c>
      <c r="O895" s="14" t="str">
        <f>+IFERROR(+Tabella24[[#This Row],[IMPORTO VERSATO]]/SUMIF(DATI!$B:$B,Tabella24[[#This Row],[Cartella2]],DATI!$M:$M)*SUMIF(DATI!$B:$B,Tabella24[[#This Row],[Cartella2]],DATI!$K:$K),"")</f>
        <v/>
      </c>
    </row>
    <row r="896" spans="2:15" x14ac:dyDescent="0.45">
      <c r="B896" s="27"/>
      <c r="C896" s="140" t="e">
        <f>+IF(Tabella24[[#This Row],[INS CARTELLA]]="",C895,+VLOOKUP(Tabella24[[#This Row],[INS CARTELLA]],Tabella1[[NUMERO CARTELLA]:[IMPOSTE]],1,0))</f>
        <v>#N/A</v>
      </c>
      <c r="D896" s="1"/>
      <c r="E896" s="15"/>
      <c r="F896" s="16"/>
      <c r="G896" s="14" t="str">
        <f>+IFERROR(+Tabella24[[#This Row],[IMPORTO VERSATO]]/SUMIF(DATI!B:B,Tabella24[[#This Row],[Cartella2]],DATI!M:M)*SUMIF(DATI!B:B,Tabella24[[#This Row],[Cartella2]],DATI!E:E),"")</f>
        <v/>
      </c>
      <c r="H896" s="14" t="str">
        <f>+IFERROR(+Tabella24[[#This Row],[IMPORTO VERSATO]]/SUMIF(DATI!$B:$B,Tabella24[[#This Row],[Cartella2]],DATI!$M:$M)*SUMIF(DATI!$B:$B,Tabella24[[#This Row],[Cartella2]],DATI!$F:$F),"")</f>
        <v/>
      </c>
      <c r="I896" s="19" t="str">
        <f>+IFERROR(+Tabella24[[#This Row],[IMPORTO VERSATO]]/SUMIF(DATI!$B:$B,Tabella24[[#This Row],[Cartella2]],DATI!$M:$M)*SUMIF(DATI!$B:$B,Tabella24[[#This Row],[Cartella2]],DATI!$G:$G),"")</f>
        <v/>
      </c>
      <c r="J896" s="19" t="str">
        <f>+IFERROR(+Tabella24[[#This Row],[IMPORTO VERSATO]]/SUMIF(DATI!$B:$B,Tabella24[[#This Row],[Cartella2]],DATI!$M:$M)*SUMIF(DATI!$B:$B,Tabella24[[#This Row],[Cartella2]],DATI!$H:$H),"")</f>
        <v/>
      </c>
      <c r="K896" s="19" t="str">
        <f>+IFERROR(+Tabella24[[#This Row],[IMPORTO VERSATO]]/SUMIF(DATI!$B:$B,Tabella24[[#This Row],[Cartella2]],DATI!$M:$M)*SUMIF(DATI!$B:$B,Tabella24[[#This Row],[Cartella2]],DATI!$I:$I),"")</f>
        <v/>
      </c>
      <c r="L896" s="19" t="str">
        <f>+IFERROR(+Tabella24[[#This Row],[IMPORTO VERSATO]]/SUMIF(DATI!$B:$B,Tabella24[[#This Row],[Cartella2]],DATI!$M:$M)*SUMIF(DATI!$B:$B,Tabella24[[#This Row],[Cartella2]],DATI!$J:$J),"")</f>
        <v/>
      </c>
      <c r="M896" s="14" t="str">
        <f>+IFERROR(+Tabella24[[#This Row],[IMPORTO VERSATO]]/SUMIF(DATI!$B:$B,Tabella24[[#This Row],[Cartella2]],DATI!$M:$M)*SUMIF(DATI!$B:$B,Tabella24[[#This Row],[Cartella2]],DATI!$L:$L),"")</f>
        <v/>
      </c>
      <c r="N896" s="6" t="str">
        <f>+IF(COUNTIF($C$17:C896,Tabella24[[#This Row],[Cartella2]])=1,"X","")</f>
        <v/>
      </c>
      <c r="O896" s="14" t="str">
        <f>+IFERROR(+Tabella24[[#This Row],[IMPORTO VERSATO]]/SUMIF(DATI!$B:$B,Tabella24[[#This Row],[Cartella2]],DATI!$M:$M)*SUMIF(DATI!$B:$B,Tabella24[[#This Row],[Cartella2]],DATI!$K:$K),"")</f>
        <v/>
      </c>
    </row>
    <row r="897" spans="2:15" x14ac:dyDescent="0.45">
      <c r="B897" s="27"/>
      <c r="C897" s="140" t="e">
        <f>+IF(Tabella24[[#This Row],[INS CARTELLA]]="",C896,+VLOOKUP(Tabella24[[#This Row],[INS CARTELLA]],Tabella1[[NUMERO CARTELLA]:[IMPOSTE]],1,0))</f>
        <v>#N/A</v>
      </c>
      <c r="D897" s="1"/>
      <c r="E897" s="15"/>
      <c r="F897" s="16"/>
      <c r="G897" s="14" t="str">
        <f>+IFERROR(+Tabella24[[#This Row],[IMPORTO VERSATO]]/SUMIF(DATI!B:B,Tabella24[[#This Row],[Cartella2]],DATI!M:M)*SUMIF(DATI!B:B,Tabella24[[#This Row],[Cartella2]],DATI!E:E),"")</f>
        <v/>
      </c>
      <c r="H897" s="14" t="str">
        <f>+IFERROR(+Tabella24[[#This Row],[IMPORTO VERSATO]]/SUMIF(DATI!$B:$B,Tabella24[[#This Row],[Cartella2]],DATI!$M:$M)*SUMIF(DATI!$B:$B,Tabella24[[#This Row],[Cartella2]],DATI!$F:$F),"")</f>
        <v/>
      </c>
      <c r="I897" s="19" t="str">
        <f>+IFERROR(+Tabella24[[#This Row],[IMPORTO VERSATO]]/SUMIF(DATI!$B:$B,Tabella24[[#This Row],[Cartella2]],DATI!$M:$M)*SUMIF(DATI!$B:$B,Tabella24[[#This Row],[Cartella2]],DATI!$G:$G),"")</f>
        <v/>
      </c>
      <c r="J897" s="19" t="str">
        <f>+IFERROR(+Tabella24[[#This Row],[IMPORTO VERSATO]]/SUMIF(DATI!$B:$B,Tabella24[[#This Row],[Cartella2]],DATI!$M:$M)*SUMIF(DATI!$B:$B,Tabella24[[#This Row],[Cartella2]],DATI!$H:$H),"")</f>
        <v/>
      </c>
      <c r="K897" s="19" t="str">
        <f>+IFERROR(+Tabella24[[#This Row],[IMPORTO VERSATO]]/SUMIF(DATI!$B:$B,Tabella24[[#This Row],[Cartella2]],DATI!$M:$M)*SUMIF(DATI!$B:$B,Tabella24[[#This Row],[Cartella2]],DATI!$I:$I),"")</f>
        <v/>
      </c>
      <c r="L897" s="19" t="str">
        <f>+IFERROR(+Tabella24[[#This Row],[IMPORTO VERSATO]]/SUMIF(DATI!$B:$B,Tabella24[[#This Row],[Cartella2]],DATI!$M:$M)*SUMIF(DATI!$B:$B,Tabella24[[#This Row],[Cartella2]],DATI!$J:$J),"")</f>
        <v/>
      </c>
      <c r="M897" s="14" t="str">
        <f>+IFERROR(+Tabella24[[#This Row],[IMPORTO VERSATO]]/SUMIF(DATI!$B:$B,Tabella24[[#This Row],[Cartella2]],DATI!$M:$M)*SUMIF(DATI!$B:$B,Tabella24[[#This Row],[Cartella2]],DATI!$L:$L),"")</f>
        <v/>
      </c>
      <c r="N897" s="6" t="str">
        <f>+IF(COUNTIF($C$17:C897,Tabella24[[#This Row],[Cartella2]])=1,"X","")</f>
        <v/>
      </c>
      <c r="O897" s="14" t="str">
        <f>+IFERROR(+Tabella24[[#This Row],[IMPORTO VERSATO]]/SUMIF(DATI!$B:$B,Tabella24[[#This Row],[Cartella2]],DATI!$M:$M)*SUMIF(DATI!$B:$B,Tabella24[[#This Row],[Cartella2]],DATI!$K:$K),"")</f>
        <v/>
      </c>
    </row>
    <row r="898" spans="2:15" x14ac:dyDescent="0.45">
      <c r="B898" s="27"/>
      <c r="C898" s="140" t="e">
        <f>+IF(Tabella24[[#This Row],[INS CARTELLA]]="",C897,+VLOOKUP(Tabella24[[#This Row],[INS CARTELLA]],Tabella1[[NUMERO CARTELLA]:[IMPOSTE]],1,0))</f>
        <v>#N/A</v>
      </c>
      <c r="D898" s="1"/>
      <c r="E898" s="15"/>
      <c r="F898" s="16"/>
      <c r="G898" s="14" t="str">
        <f>+IFERROR(+Tabella24[[#This Row],[IMPORTO VERSATO]]/SUMIF(DATI!B:B,Tabella24[[#This Row],[Cartella2]],DATI!M:M)*SUMIF(DATI!B:B,Tabella24[[#This Row],[Cartella2]],DATI!E:E),"")</f>
        <v/>
      </c>
      <c r="H898" s="14" t="str">
        <f>+IFERROR(+Tabella24[[#This Row],[IMPORTO VERSATO]]/SUMIF(DATI!$B:$B,Tabella24[[#This Row],[Cartella2]],DATI!$M:$M)*SUMIF(DATI!$B:$B,Tabella24[[#This Row],[Cartella2]],DATI!$F:$F),"")</f>
        <v/>
      </c>
      <c r="I898" s="19" t="str">
        <f>+IFERROR(+Tabella24[[#This Row],[IMPORTO VERSATO]]/SUMIF(DATI!$B:$B,Tabella24[[#This Row],[Cartella2]],DATI!$M:$M)*SUMIF(DATI!$B:$B,Tabella24[[#This Row],[Cartella2]],DATI!$G:$G),"")</f>
        <v/>
      </c>
      <c r="J898" s="19" t="str">
        <f>+IFERROR(+Tabella24[[#This Row],[IMPORTO VERSATO]]/SUMIF(DATI!$B:$B,Tabella24[[#This Row],[Cartella2]],DATI!$M:$M)*SUMIF(DATI!$B:$B,Tabella24[[#This Row],[Cartella2]],DATI!$H:$H),"")</f>
        <v/>
      </c>
      <c r="K898" s="19" t="str">
        <f>+IFERROR(+Tabella24[[#This Row],[IMPORTO VERSATO]]/SUMIF(DATI!$B:$B,Tabella24[[#This Row],[Cartella2]],DATI!$M:$M)*SUMIF(DATI!$B:$B,Tabella24[[#This Row],[Cartella2]],DATI!$I:$I),"")</f>
        <v/>
      </c>
      <c r="L898" s="19" t="str">
        <f>+IFERROR(+Tabella24[[#This Row],[IMPORTO VERSATO]]/SUMIF(DATI!$B:$B,Tabella24[[#This Row],[Cartella2]],DATI!$M:$M)*SUMIF(DATI!$B:$B,Tabella24[[#This Row],[Cartella2]],DATI!$J:$J),"")</f>
        <v/>
      </c>
      <c r="M898" s="14" t="str">
        <f>+IFERROR(+Tabella24[[#This Row],[IMPORTO VERSATO]]/SUMIF(DATI!$B:$B,Tabella24[[#This Row],[Cartella2]],DATI!$M:$M)*SUMIF(DATI!$B:$B,Tabella24[[#This Row],[Cartella2]],DATI!$L:$L),"")</f>
        <v/>
      </c>
      <c r="N898" s="6" t="str">
        <f>+IF(COUNTIF($C$17:C898,Tabella24[[#This Row],[Cartella2]])=1,"X","")</f>
        <v/>
      </c>
      <c r="O898" s="14" t="str">
        <f>+IFERROR(+Tabella24[[#This Row],[IMPORTO VERSATO]]/SUMIF(DATI!$B:$B,Tabella24[[#This Row],[Cartella2]],DATI!$M:$M)*SUMIF(DATI!$B:$B,Tabella24[[#This Row],[Cartella2]],DATI!$K:$K),"")</f>
        <v/>
      </c>
    </row>
    <row r="899" spans="2:15" x14ac:dyDescent="0.45">
      <c r="B899" s="27"/>
      <c r="C899" s="140" t="e">
        <f>+IF(Tabella24[[#This Row],[INS CARTELLA]]="",C898,+VLOOKUP(Tabella24[[#This Row],[INS CARTELLA]],Tabella1[[NUMERO CARTELLA]:[IMPOSTE]],1,0))</f>
        <v>#N/A</v>
      </c>
      <c r="D899" s="1"/>
      <c r="E899" s="15"/>
      <c r="F899" s="16"/>
      <c r="G899" s="14" t="str">
        <f>+IFERROR(+Tabella24[[#This Row],[IMPORTO VERSATO]]/SUMIF(DATI!B:B,Tabella24[[#This Row],[Cartella2]],DATI!M:M)*SUMIF(DATI!B:B,Tabella24[[#This Row],[Cartella2]],DATI!E:E),"")</f>
        <v/>
      </c>
      <c r="H899" s="14" t="str">
        <f>+IFERROR(+Tabella24[[#This Row],[IMPORTO VERSATO]]/SUMIF(DATI!$B:$B,Tabella24[[#This Row],[Cartella2]],DATI!$M:$M)*SUMIF(DATI!$B:$B,Tabella24[[#This Row],[Cartella2]],DATI!$F:$F),"")</f>
        <v/>
      </c>
      <c r="I899" s="19" t="str">
        <f>+IFERROR(+Tabella24[[#This Row],[IMPORTO VERSATO]]/SUMIF(DATI!$B:$B,Tabella24[[#This Row],[Cartella2]],DATI!$M:$M)*SUMIF(DATI!$B:$B,Tabella24[[#This Row],[Cartella2]],DATI!$G:$G),"")</f>
        <v/>
      </c>
      <c r="J899" s="19" t="str">
        <f>+IFERROR(+Tabella24[[#This Row],[IMPORTO VERSATO]]/SUMIF(DATI!$B:$B,Tabella24[[#This Row],[Cartella2]],DATI!$M:$M)*SUMIF(DATI!$B:$B,Tabella24[[#This Row],[Cartella2]],DATI!$H:$H),"")</f>
        <v/>
      </c>
      <c r="K899" s="19" t="str">
        <f>+IFERROR(+Tabella24[[#This Row],[IMPORTO VERSATO]]/SUMIF(DATI!$B:$B,Tabella24[[#This Row],[Cartella2]],DATI!$M:$M)*SUMIF(DATI!$B:$B,Tabella24[[#This Row],[Cartella2]],DATI!$I:$I),"")</f>
        <v/>
      </c>
      <c r="L899" s="19" t="str">
        <f>+IFERROR(+Tabella24[[#This Row],[IMPORTO VERSATO]]/SUMIF(DATI!$B:$B,Tabella24[[#This Row],[Cartella2]],DATI!$M:$M)*SUMIF(DATI!$B:$B,Tabella24[[#This Row],[Cartella2]],DATI!$J:$J),"")</f>
        <v/>
      </c>
      <c r="M899" s="14" t="str">
        <f>+IFERROR(+Tabella24[[#This Row],[IMPORTO VERSATO]]/SUMIF(DATI!$B:$B,Tabella24[[#This Row],[Cartella2]],DATI!$M:$M)*SUMIF(DATI!$B:$B,Tabella24[[#This Row],[Cartella2]],DATI!$L:$L),"")</f>
        <v/>
      </c>
      <c r="N899" s="6" t="str">
        <f>+IF(COUNTIF($C$17:C899,Tabella24[[#This Row],[Cartella2]])=1,"X","")</f>
        <v/>
      </c>
      <c r="O899" s="14" t="str">
        <f>+IFERROR(+Tabella24[[#This Row],[IMPORTO VERSATO]]/SUMIF(DATI!$B:$B,Tabella24[[#This Row],[Cartella2]],DATI!$M:$M)*SUMIF(DATI!$B:$B,Tabella24[[#This Row],[Cartella2]],DATI!$K:$K),"")</f>
        <v/>
      </c>
    </row>
    <row r="900" spans="2:15" x14ac:dyDescent="0.45">
      <c r="B900" s="27"/>
      <c r="C900" s="140" t="e">
        <f>+IF(Tabella24[[#This Row],[INS CARTELLA]]="",C899,+VLOOKUP(Tabella24[[#This Row],[INS CARTELLA]],Tabella1[[NUMERO CARTELLA]:[IMPOSTE]],1,0))</f>
        <v>#N/A</v>
      </c>
      <c r="D900" s="1"/>
      <c r="E900" s="15"/>
      <c r="F900" s="16"/>
      <c r="G900" s="14" t="str">
        <f>+IFERROR(+Tabella24[[#This Row],[IMPORTO VERSATO]]/SUMIF(DATI!B:B,Tabella24[[#This Row],[Cartella2]],DATI!M:M)*SUMIF(DATI!B:B,Tabella24[[#This Row],[Cartella2]],DATI!E:E),"")</f>
        <v/>
      </c>
      <c r="H900" s="14" t="str">
        <f>+IFERROR(+Tabella24[[#This Row],[IMPORTO VERSATO]]/SUMIF(DATI!$B:$B,Tabella24[[#This Row],[Cartella2]],DATI!$M:$M)*SUMIF(DATI!$B:$B,Tabella24[[#This Row],[Cartella2]],DATI!$F:$F),"")</f>
        <v/>
      </c>
      <c r="I900" s="19" t="str">
        <f>+IFERROR(+Tabella24[[#This Row],[IMPORTO VERSATO]]/SUMIF(DATI!$B:$B,Tabella24[[#This Row],[Cartella2]],DATI!$M:$M)*SUMIF(DATI!$B:$B,Tabella24[[#This Row],[Cartella2]],DATI!$G:$G),"")</f>
        <v/>
      </c>
      <c r="J900" s="19" t="str">
        <f>+IFERROR(+Tabella24[[#This Row],[IMPORTO VERSATO]]/SUMIF(DATI!$B:$B,Tabella24[[#This Row],[Cartella2]],DATI!$M:$M)*SUMIF(DATI!$B:$B,Tabella24[[#This Row],[Cartella2]],DATI!$H:$H),"")</f>
        <v/>
      </c>
      <c r="K900" s="19" t="str">
        <f>+IFERROR(+Tabella24[[#This Row],[IMPORTO VERSATO]]/SUMIF(DATI!$B:$B,Tabella24[[#This Row],[Cartella2]],DATI!$M:$M)*SUMIF(DATI!$B:$B,Tabella24[[#This Row],[Cartella2]],DATI!$I:$I),"")</f>
        <v/>
      </c>
      <c r="L900" s="19" t="str">
        <f>+IFERROR(+Tabella24[[#This Row],[IMPORTO VERSATO]]/SUMIF(DATI!$B:$B,Tabella24[[#This Row],[Cartella2]],DATI!$M:$M)*SUMIF(DATI!$B:$B,Tabella24[[#This Row],[Cartella2]],DATI!$J:$J),"")</f>
        <v/>
      </c>
      <c r="M900" s="14" t="str">
        <f>+IFERROR(+Tabella24[[#This Row],[IMPORTO VERSATO]]/SUMIF(DATI!$B:$B,Tabella24[[#This Row],[Cartella2]],DATI!$M:$M)*SUMIF(DATI!$B:$B,Tabella24[[#This Row],[Cartella2]],DATI!$L:$L),"")</f>
        <v/>
      </c>
      <c r="N900" s="6" t="str">
        <f>+IF(COUNTIF($C$17:C900,Tabella24[[#This Row],[Cartella2]])=1,"X","")</f>
        <v/>
      </c>
      <c r="O900" s="14" t="str">
        <f>+IFERROR(+Tabella24[[#This Row],[IMPORTO VERSATO]]/SUMIF(DATI!$B:$B,Tabella24[[#This Row],[Cartella2]],DATI!$M:$M)*SUMIF(DATI!$B:$B,Tabella24[[#This Row],[Cartella2]],DATI!$K:$K),"")</f>
        <v/>
      </c>
    </row>
    <row r="901" spans="2:15" x14ac:dyDescent="0.45">
      <c r="B901" s="27"/>
      <c r="C901" s="140" t="e">
        <f>+IF(Tabella24[[#This Row],[INS CARTELLA]]="",C900,+VLOOKUP(Tabella24[[#This Row],[INS CARTELLA]],Tabella1[[NUMERO CARTELLA]:[IMPOSTE]],1,0))</f>
        <v>#N/A</v>
      </c>
      <c r="D901" s="1"/>
      <c r="E901" s="15"/>
      <c r="F901" s="16"/>
      <c r="G901" s="14" t="str">
        <f>+IFERROR(+Tabella24[[#This Row],[IMPORTO VERSATO]]/SUMIF(DATI!B:B,Tabella24[[#This Row],[Cartella2]],DATI!M:M)*SUMIF(DATI!B:B,Tabella24[[#This Row],[Cartella2]],DATI!E:E),"")</f>
        <v/>
      </c>
      <c r="H901" s="14" t="str">
        <f>+IFERROR(+Tabella24[[#This Row],[IMPORTO VERSATO]]/SUMIF(DATI!$B:$B,Tabella24[[#This Row],[Cartella2]],DATI!$M:$M)*SUMIF(DATI!$B:$B,Tabella24[[#This Row],[Cartella2]],DATI!$F:$F),"")</f>
        <v/>
      </c>
      <c r="I901" s="19" t="str">
        <f>+IFERROR(+Tabella24[[#This Row],[IMPORTO VERSATO]]/SUMIF(DATI!$B:$B,Tabella24[[#This Row],[Cartella2]],DATI!$M:$M)*SUMIF(DATI!$B:$B,Tabella24[[#This Row],[Cartella2]],DATI!$G:$G),"")</f>
        <v/>
      </c>
      <c r="J901" s="19" t="str">
        <f>+IFERROR(+Tabella24[[#This Row],[IMPORTO VERSATO]]/SUMIF(DATI!$B:$B,Tabella24[[#This Row],[Cartella2]],DATI!$M:$M)*SUMIF(DATI!$B:$B,Tabella24[[#This Row],[Cartella2]],DATI!$H:$H),"")</f>
        <v/>
      </c>
      <c r="K901" s="19" t="str">
        <f>+IFERROR(+Tabella24[[#This Row],[IMPORTO VERSATO]]/SUMIF(DATI!$B:$B,Tabella24[[#This Row],[Cartella2]],DATI!$M:$M)*SUMIF(DATI!$B:$B,Tabella24[[#This Row],[Cartella2]],DATI!$I:$I),"")</f>
        <v/>
      </c>
      <c r="L901" s="19" t="str">
        <f>+IFERROR(+Tabella24[[#This Row],[IMPORTO VERSATO]]/SUMIF(DATI!$B:$B,Tabella24[[#This Row],[Cartella2]],DATI!$M:$M)*SUMIF(DATI!$B:$B,Tabella24[[#This Row],[Cartella2]],DATI!$J:$J),"")</f>
        <v/>
      </c>
      <c r="M901" s="14" t="str">
        <f>+IFERROR(+Tabella24[[#This Row],[IMPORTO VERSATO]]/SUMIF(DATI!$B:$B,Tabella24[[#This Row],[Cartella2]],DATI!$M:$M)*SUMIF(DATI!$B:$B,Tabella24[[#This Row],[Cartella2]],DATI!$L:$L),"")</f>
        <v/>
      </c>
      <c r="N901" s="6" t="str">
        <f>+IF(COUNTIF($C$17:C901,Tabella24[[#This Row],[Cartella2]])=1,"X","")</f>
        <v/>
      </c>
      <c r="O901" s="14" t="str">
        <f>+IFERROR(+Tabella24[[#This Row],[IMPORTO VERSATO]]/SUMIF(DATI!$B:$B,Tabella24[[#This Row],[Cartella2]],DATI!$M:$M)*SUMIF(DATI!$B:$B,Tabella24[[#This Row],[Cartella2]],DATI!$K:$K),"")</f>
        <v/>
      </c>
    </row>
    <row r="902" spans="2:15" x14ac:dyDescent="0.45">
      <c r="B902" s="27"/>
      <c r="C902" s="140" t="e">
        <f>+IF(Tabella24[[#This Row],[INS CARTELLA]]="",C901,+VLOOKUP(Tabella24[[#This Row],[INS CARTELLA]],Tabella1[[NUMERO CARTELLA]:[IMPOSTE]],1,0))</f>
        <v>#N/A</v>
      </c>
      <c r="D902" s="1"/>
      <c r="E902" s="15"/>
      <c r="F902" s="16"/>
      <c r="G902" s="14" t="str">
        <f>+IFERROR(+Tabella24[[#This Row],[IMPORTO VERSATO]]/SUMIF(DATI!B:B,Tabella24[[#This Row],[Cartella2]],DATI!M:M)*SUMIF(DATI!B:B,Tabella24[[#This Row],[Cartella2]],DATI!E:E),"")</f>
        <v/>
      </c>
      <c r="H902" s="14" t="str">
        <f>+IFERROR(+Tabella24[[#This Row],[IMPORTO VERSATO]]/SUMIF(DATI!$B:$B,Tabella24[[#This Row],[Cartella2]],DATI!$M:$M)*SUMIF(DATI!$B:$B,Tabella24[[#This Row],[Cartella2]],DATI!$F:$F),"")</f>
        <v/>
      </c>
      <c r="I902" s="19" t="str">
        <f>+IFERROR(+Tabella24[[#This Row],[IMPORTO VERSATO]]/SUMIF(DATI!$B:$B,Tabella24[[#This Row],[Cartella2]],DATI!$M:$M)*SUMIF(DATI!$B:$B,Tabella24[[#This Row],[Cartella2]],DATI!$G:$G),"")</f>
        <v/>
      </c>
      <c r="J902" s="19" t="str">
        <f>+IFERROR(+Tabella24[[#This Row],[IMPORTO VERSATO]]/SUMIF(DATI!$B:$B,Tabella24[[#This Row],[Cartella2]],DATI!$M:$M)*SUMIF(DATI!$B:$B,Tabella24[[#This Row],[Cartella2]],DATI!$H:$H),"")</f>
        <v/>
      </c>
      <c r="K902" s="19" t="str">
        <f>+IFERROR(+Tabella24[[#This Row],[IMPORTO VERSATO]]/SUMIF(DATI!$B:$B,Tabella24[[#This Row],[Cartella2]],DATI!$M:$M)*SUMIF(DATI!$B:$B,Tabella24[[#This Row],[Cartella2]],DATI!$I:$I),"")</f>
        <v/>
      </c>
      <c r="L902" s="19" t="str">
        <f>+IFERROR(+Tabella24[[#This Row],[IMPORTO VERSATO]]/SUMIF(DATI!$B:$B,Tabella24[[#This Row],[Cartella2]],DATI!$M:$M)*SUMIF(DATI!$B:$B,Tabella24[[#This Row],[Cartella2]],DATI!$J:$J),"")</f>
        <v/>
      </c>
      <c r="M902" s="14" t="str">
        <f>+IFERROR(+Tabella24[[#This Row],[IMPORTO VERSATO]]/SUMIF(DATI!$B:$B,Tabella24[[#This Row],[Cartella2]],DATI!$M:$M)*SUMIF(DATI!$B:$B,Tabella24[[#This Row],[Cartella2]],DATI!$L:$L),"")</f>
        <v/>
      </c>
      <c r="N902" s="6" t="str">
        <f>+IF(COUNTIF($C$17:C902,Tabella24[[#This Row],[Cartella2]])=1,"X","")</f>
        <v/>
      </c>
      <c r="O902" s="14" t="str">
        <f>+IFERROR(+Tabella24[[#This Row],[IMPORTO VERSATO]]/SUMIF(DATI!$B:$B,Tabella24[[#This Row],[Cartella2]],DATI!$M:$M)*SUMIF(DATI!$B:$B,Tabella24[[#This Row],[Cartella2]],DATI!$K:$K),"")</f>
        <v/>
      </c>
    </row>
    <row r="903" spans="2:15" x14ac:dyDescent="0.45">
      <c r="B903" s="27"/>
      <c r="C903" s="140" t="e">
        <f>+IF(Tabella24[[#This Row],[INS CARTELLA]]="",C902,+VLOOKUP(Tabella24[[#This Row],[INS CARTELLA]],Tabella1[[NUMERO CARTELLA]:[IMPOSTE]],1,0))</f>
        <v>#N/A</v>
      </c>
      <c r="D903" s="1"/>
      <c r="E903" s="15"/>
      <c r="F903" s="16"/>
      <c r="G903" s="14" t="str">
        <f>+IFERROR(+Tabella24[[#This Row],[IMPORTO VERSATO]]/SUMIF(DATI!B:B,Tabella24[[#This Row],[Cartella2]],DATI!M:M)*SUMIF(DATI!B:B,Tabella24[[#This Row],[Cartella2]],DATI!E:E),"")</f>
        <v/>
      </c>
      <c r="H903" s="14" t="str">
        <f>+IFERROR(+Tabella24[[#This Row],[IMPORTO VERSATO]]/SUMIF(DATI!$B:$B,Tabella24[[#This Row],[Cartella2]],DATI!$M:$M)*SUMIF(DATI!$B:$B,Tabella24[[#This Row],[Cartella2]],DATI!$F:$F),"")</f>
        <v/>
      </c>
      <c r="I903" s="19" t="str">
        <f>+IFERROR(+Tabella24[[#This Row],[IMPORTO VERSATO]]/SUMIF(DATI!$B:$B,Tabella24[[#This Row],[Cartella2]],DATI!$M:$M)*SUMIF(DATI!$B:$B,Tabella24[[#This Row],[Cartella2]],DATI!$G:$G),"")</f>
        <v/>
      </c>
      <c r="J903" s="19" t="str">
        <f>+IFERROR(+Tabella24[[#This Row],[IMPORTO VERSATO]]/SUMIF(DATI!$B:$B,Tabella24[[#This Row],[Cartella2]],DATI!$M:$M)*SUMIF(DATI!$B:$B,Tabella24[[#This Row],[Cartella2]],DATI!$H:$H),"")</f>
        <v/>
      </c>
      <c r="K903" s="19" t="str">
        <f>+IFERROR(+Tabella24[[#This Row],[IMPORTO VERSATO]]/SUMIF(DATI!$B:$B,Tabella24[[#This Row],[Cartella2]],DATI!$M:$M)*SUMIF(DATI!$B:$B,Tabella24[[#This Row],[Cartella2]],DATI!$I:$I),"")</f>
        <v/>
      </c>
      <c r="L903" s="19" t="str">
        <f>+IFERROR(+Tabella24[[#This Row],[IMPORTO VERSATO]]/SUMIF(DATI!$B:$B,Tabella24[[#This Row],[Cartella2]],DATI!$M:$M)*SUMIF(DATI!$B:$B,Tabella24[[#This Row],[Cartella2]],DATI!$J:$J),"")</f>
        <v/>
      </c>
      <c r="M903" s="14" t="str">
        <f>+IFERROR(+Tabella24[[#This Row],[IMPORTO VERSATO]]/SUMIF(DATI!$B:$B,Tabella24[[#This Row],[Cartella2]],DATI!$M:$M)*SUMIF(DATI!$B:$B,Tabella24[[#This Row],[Cartella2]],DATI!$L:$L),"")</f>
        <v/>
      </c>
      <c r="N903" s="6" t="str">
        <f>+IF(COUNTIF($C$17:C903,Tabella24[[#This Row],[Cartella2]])=1,"X","")</f>
        <v/>
      </c>
      <c r="O903" s="14" t="str">
        <f>+IFERROR(+Tabella24[[#This Row],[IMPORTO VERSATO]]/SUMIF(DATI!$B:$B,Tabella24[[#This Row],[Cartella2]],DATI!$M:$M)*SUMIF(DATI!$B:$B,Tabella24[[#This Row],[Cartella2]],DATI!$K:$K),"")</f>
        <v/>
      </c>
    </row>
    <row r="904" spans="2:15" x14ac:dyDescent="0.45">
      <c r="B904" s="27"/>
      <c r="C904" s="140" t="e">
        <f>+IF(Tabella24[[#This Row],[INS CARTELLA]]="",C903,+VLOOKUP(Tabella24[[#This Row],[INS CARTELLA]],Tabella1[[NUMERO CARTELLA]:[IMPOSTE]],1,0))</f>
        <v>#N/A</v>
      </c>
      <c r="D904" s="1"/>
      <c r="E904" s="15"/>
      <c r="F904" s="16"/>
      <c r="G904" s="14" t="str">
        <f>+IFERROR(+Tabella24[[#This Row],[IMPORTO VERSATO]]/SUMIF(DATI!B:B,Tabella24[[#This Row],[Cartella2]],DATI!M:M)*SUMIF(DATI!B:B,Tabella24[[#This Row],[Cartella2]],DATI!E:E),"")</f>
        <v/>
      </c>
      <c r="H904" s="14" t="str">
        <f>+IFERROR(+Tabella24[[#This Row],[IMPORTO VERSATO]]/SUMIF(DATI!$B:$B,Tabella24[[#This Row],[Cartella2]],DATI!$M:$M)*SUMIF(DATI!$B:$B,Tabella24[[#This Row],[Cartella2]],DATI!$F:$F),"")</f>
        <v/>
      </c>
      <c r="I904" s="19" t="str">
        <f>+IFERROR(+Tabella24[[#This Row],[IMPORTO VERSATO]]/SUMIF(DATI!$B:$B,Tabella24[[#This Row],[Cartella2]],DATI!$M:$M)*SUMIF(DATI!$B:$B,Tabella24[[#This Row],[Cartella2]],DATI!$G:$G),"")</f>
        <v/>
      </c>
      <c r="J904" s="19" t="str">
        <f>+IFERROR(+Tabella24[[#This Row],[IMPORTO VERSATO]]/SUMIF(DATI!$B:$B,Tabella24[[#This Row],[Cartella2]],DATI!$M:$M)*SUMIF(DATI!$B:$B,Tabella24[[#This Row],[Cartella2]],DATI!$H:$H),"")</f>
        <v/>
      </c>
      <c r="K904" s="19" t="str">
        <f>+IFERROR(+Tabella24[[#This Row],[IMPORTO VERSATO]]/SUMIF(DATI!$B:$B,Tabella24[[#This Row],[Cartella2]],DATI!$M:$M)*SUMIF(DATI!$B:$B,Tabella24[[#This Row],[Cartella2]],DATI!$I:$I),"")</f>
        <v/>
      </c>
      <c r="L904" s="19" t="str">
        <f>+IFERROR(+Tabella24[[#This Row],[IMPORTO VERSATO]]/SUMIF(DATI!$B:$B,Tabella24[[#This Row],[Cartella2]],DATI!$M:$M)*SUMIF(DATI!$B:$B,Tabella24[[#This Row],[Cartella2]],DATI!$J:$J),"")</f>
        <v/>
      </c>
      <c r="M904" s="14" t="str">
        <f>+IFERROR(+Tabella24[[#This Row],[IMPORTO VERSATO]]/SUMIF(DATI!$B:$B,Tabella24[[#This Row],[Cartella2]],DATI!$M:$M)*SUMIF(DATI!$B:$B,Tabella24[[#This Row],[Cartella2]],DATI!$L:$L),"")</f>
        <v/>
      </c>
      <c r="N904" s="6" t="str">
        <f>+IF(COUNTIF($C$17:C904,Tabella24[[#This Row],[Cartella2]])=1,"X","")</f>
        <v/>
      </c>
      <c r="O904" s="14" t="str">
        <f>+IFERROR(+Tabella24[[#This Row],[IMPORTO VERSATO]]/SUMIF(DATI!$B:$B,Tabella24[[#This Row],[Cartella2]],DATI!$M:$M)*SUMIF(DATI!$B:$B,Tabella24[[#This Row],[Cartella2]],DATI!$K:$K),"")</f>
        <v/>
      </c>
    </row>
    <row r="905" spans="2:15" x14ac:dyDescent="0.45">
      <c r="B905" s="27"/>
      <c r="C905" s="140" t="e">
        <f>+IF(Tabella24[[#This Row],[INS CARTELLA]]="",C904,+VLOOKUP(Tabella24[[#This Row],[INS CARTELLA]],Tabella1[[NUMERO CARTELLA]:[IMPOSTE]],1,0))</f>
        <v>#N/A</v>
      </c>
      <c r="D905" s="1"/>
      <c r="E905" s="15"/>
      <c r="F905" s="16"/>
      <c r="G905" s="14" t="str">
        <f>+IFERROR(+Tabella24[[#This Row],[IMPORTO VERSATO]]/SUMIF(DATI!B:B,Tabella24[[#This Row],[Cartella2]],DATI!M:M)*SUMIF(DATI!B:B,Tabella24[[#This Row],[Cartella2]],DATI!E:E),"")</f>
        <v/>
      </c>
      <c r="H905" s="14" t="str">
        <f>+IFERROR(+Tabella24[[#This Row],[IMPORTO VERSATO]]/SUMIF(DATI!$B:$B,Tabella24[[#This Row],[Cartella2]],DATI!$M:$M)*SUMIF(DATI!$B:$B,Tabella24[[#This Row],[Cartella2]],DATI!$F:$F),"")</f>
        <v/>
      </c>
      <c r="I905" s="19" t="str">
        <f>+IFERROR(+Tabella24[[#This Row],[IMPORTO VERSATO]]/SUMIF(DATI!$B:$B,Tabella24[[#This Row],[Cartella2]],DATI!$M:$M)*SUMIF(DATI!$B:$B,Tabella24[[#This Row],[Cartella2]],DATI!$G:$G),"")</f>
        <v/>
      </c>
      <c r="J905" s="19" t="str">
        <f>+IFERROR(+Tabella24[[#This Row],[IMPORTO VERSATO]]/SUMIF(DATI!$B:$B,Tabella24[[#This Row],[Cartella2]],DATI!$M:$M)*SUMIF(DATI!$B:$B,Tabella24[[#This Row],[Cartella2]],DATI!$H:$H),"")</f>
        <v/>
      </c>
      <c r="K905" s="19" t="str">
        <f>+IFERROR(+Tabella24[[#This Row],[IMPORTO VERSATO]]/SUMIF(DATI!$B:$B,Tabella24[[#This Row],[Cartella2]],DATI!$M:$M)*SUMIF(DATI!$B:$B,Tabella24[[#This Row],[Cartella2]],DATI!$I:$I),"")</f>
        <v/>
      </c>
      <c r="L905" s="19" t="str">
        <f>+IFERROR(+Tabella24[[#This Row],[IMPORTO VERSATO]]/SUMIF(DATI!$B:$B,Tabella24[[#This Row],[Cartella2]],DATI!$M:$M)*SUMIF(DATI!$B:$B,Tabella24[[#This Row],[Cartella2]],DATI!$J:$J),"")</f>
        <v/>
      </c>
      <c r="M905" s="14" t="str">
        <f>+IFERROR(+Tabella24[[#This Row],[IMPORTO VERSATO]]/SUMIF(DATI!$B:$B,Tabella24[[#This Row],[Cartella2]],DATI!$M:$M)*SUMIF(DATI!$B:$B,Tabella24[[#This Row],[Cartella2]],DATI!$L:$L),"")</f>
        <v/>
      </c>
      <c r="N905" s="6" t="str">
        <f>+IF(COUNTIF($C$17:C905,Tabella24[[#This Row],[Cartella2]])=1,"X","")</f>
        <v/>
      </c>
      <c r="O905" s="14" t="str">
        <f>+IFERROR(+Tabella24[[#This Row],[IMPORTO VERSATO]]/SUMIF(DATI!$B:$B,Tabella24[[#This Row],[Cartella2]],DATI!$M:$M)*SUMIF(DATI!$B:$B,Tabella24[[#This Row],[Cartella2]],DATI!$K:$K),"")</f>
        <v/>
      </c>
    </row>
    <row r="906" spans="2:15" x14ac:dyDescent="0.45">
      <c r="B906" s="27"/>
      <c r="C906" s="140" t="e">
        <f>+IF(Tabella24[[#This Row],[INS CARTELLA]]="",C905,+VLOOKUP(Tabella24[[#This Row],[INS CARTELLA]],Tabella1[[NUMERO CARTELLA]:[IMPOSTE]],1,0))</f>
        <v>#N/A</v>
      </c>
      <c r="D906" s="1"/>
      <c r="E906" s="15"/>
      <c r="F906" s="16"/>
      <c r="G906" s="14" t="str">
        <f>+IFERROR(+Tabella24[[#This Row],[IMPORTO VERSATO]]/SUMIF(DATI!B:B,Tabella24[[#This Row],[Cartella2]],DATI!M:M)*SUMIF(DATI!B:B,Tabella24[[#This Row],[Cartella2]],DATI!E:E),"")</f>
        <v/>
      </c>
      <c r="H906" s="14" t="str">
        <f>+IFERROR(+Tabella24[[#This Row],[IMPORTO VERSATO]]/SUMIF(DATI!$B:$B,Tabella24[[#This Row],[Cartella2]],DATI!$M:$M)*SUMIF(DATI!$B:$B,Tabella24[[#This Row],[Cartella2]],DATI!$F:$F),"")</f>
        <v/>
      </c>
      <c r="I906" s="19" t="str">
        <f>+IFERROR(+Tabella24[[#This Row],[IMPORTO VERSATO]]/SUMIF(DATI!$B:$B,Tabella24[[#This Row],[Cartella2]],DATI!$M:$M)*SUMIF(DATI!$B:$B,Tabella24[[#This Row],[Cartella2]],DATI!$G:$G),"")</f>
        <v/>
      </c>
      <c r="J906" s="19" t="str">
        <f>+IFERROR(+Tabella24[[#This Row],[IMPORTO VERSATO]]/SUMIF(DATI!$B:$B,Tabella24[[#This Row],[Cartella2]],DATI!$M:$M)*SUMIF(DATI!$B:$B,Tabella24[[#This Row],[Cartella2]],DATI!$H:$H),"")</f>
        <v/>
      </c>
      <c r="K906" s="19" t="str">
        <f>+IFERROR(+Tabella24[[#This Row],[IMPORTO VERSATO]]/SUMIF(DATI!$B:$B,Tabella24[[#This Row],[Cartella2]],DATI!$M:$M)*SUMIF(DATI!$B:$B,Tabella24[[#This Row],[Cartella2]],DATI!$I:$I),"")</f>
        <v/>
      </c>
      <c r="L906" s="19" t="str">
        <f>+IFERROR(+Tabella24[[#This Row],[IMPORTO VERSATO]]/SUMIF(DATI!$B:$B,Tabella24[[#This Row],[Cartella2]],DATI!$M:$M)*SUMIF(DATI!$B:$B,Tabella24[[#This Row],[Cartella2]],DATI!$J:$J),"")</f>
        <v/>
      </c>
      <c r="M906" s="14" t="str">
        <f>+IFERROR(+Tabella24[[#This Row],[IMPORTO VERSATO]]/SUMIF(DATI!$B:$B,Tabella24[[#This Row],[Cartella2]],DATI!$M:$M)*SUMIF(DATI!$B:$B,Tabella24[[#This Row],[Cartella2]],DATI!$L:$L),"")</f>
        <v/>
      </c>
      <c r="N906" s="6" t="str">
        <f>+IF(COUNTIF($C$17:C906,Tabella24[[#This Row],[Cartella2]])=1,"X","")</f>
        <v/>
      </c>
      <c r="O906" s="14" t="str">
        <f>+IFERROR(+Tabella24[[#This Row],[IMPORTO VERSATO]]/SUMIF(DATI!$B:$B,Tabella24[[#This Row],[Cartella2]],DATI!$M:$M)*SUMIF(DATI!$B:$B,Tabella24[[#This Row],[Cartella2]],DATI!$K:$K),"")</f>
        <v/>
      </c>
    </row>
    <row r="907" spans="2:15" x14ac:dyDescent="0.45">
      <c r="B907" s="27"/>
      <c r="C907" s="140" t="e">
        <f>+IF(Tabella24[[#This Row],[INS CARTELLA]]="",C906,+VLOOKUP(Tabella24[[#This Row],[INS CARTELLA]],Tabella1[[NUMERO CARTELLA]:[IMPOSTE]],1,0))</f>
        <v>#N/A</v>
      </c>
      <c r="D907" s="1"/>
      <c r="E907" s="15"/>
      <c r="F907" s="16"/>
      <c r="G907" s="14" t="str">
        <f>+IFERROR(+Tabella24[[#This Row],[IMPORTO VERSATO]]/SUMIF(DATI!B:B,Tabella24[[#This Row],[Cartella2]],DATI!M:M)*SUMIF(DATI!B:B,Tabella24[[#This Row],[Cartella2]],DATI!E:E),"")</f>
        <v/>
      </c>
      <c r="H907" s="14" t="str">
        <f>+IFERROR(+Tabella24[[#This Row],[IMPORTO VERSATO]]/SUMIF(DATI!$B:$B,Tabella24[[#This Row],[Cartella2]],DATI!$M:$M)*SUMIF(DATI!$B:$B,Tabella24[[#This Row],[Cartella2]],DATI!$F:$F),"")</f>
        <v/>
      </c>
      <c r="I907" s="19" t="str">
        <f>+IFERROR(+Tabella24[[#This Row],[IMPORTO VERSATO]]/SUMIF(DATI!$B:$B,Tabella24[[#This Row],[Cartella2]],DATI!$M:$M)*SUMIF(DATI!$B:$B,Tabella24[[#This Row],[Cartella2]],DATI!$G:$G),"")</f>
        <v/>
      </c>
      <c r="J907" s="19" t="str">
        <f>+IFERROR(+Tabella24[[#This Row],[IMPORTO VERSATO]]/SUMIF(DATI!$B:$B,Tabella24[[#This Row],[Cartella2]],DATI!$M:$M)*SUMIF(DATI!$B:$B,Tabella24[[#This Row],[Cartella2]],DATI!$H:$H),"")</f>
        <v/>
      </c>
      <c r="K907" s="19" t="str">
        <f>+IFERROR(+Tabella24[[#This Row],[IMPORTO VERSATO]]/SUMIF(DATI!$B:$B,Tabella24[[#This Row],[Cartella2]],DATI!$M:$M)*SUMIF(DATI!$B:$B,Tabella24[[#This Row],[Cartella2]],DATI!$I:$I),"")</f>
        <v/>
      </c>
      <c r="L907" s="19" t="str">
        <f>+IFERROR(+Tabella24[[#This Row],[IMPORTO VERSATO]]/SUMIF(DATI!$B:$B,Tabella24[[#This Row],[Cartella2]],DATI!$M:$M)*SUMIF(DATI!$B:$B,Tabella24[[#This Row],[Cartella2]],DATI!$J:$J),"")</f>
        <v/>
      </c>
      <c r="M907" s="14" t="str">
        <f>+IFERROR(+Tabella24[[#This Row],[IMPORTO VERSATO]]/SUMIF(DATI!$B:$B,Tabella24[[#This Row],[Cartella2]],DATI!$M:$M)*SUMIF(DATI!$B:$B,Tabella24[[#This Row],[Cartella2]],DATI!$L:$L),"")</f>
        <v/>
      </c>
      <c r="N907" s="6" t="str">
        <f>+IF(COUNTIF($C$17:C907,Tabella24[[#This Row],[Cartella2]])=1,"X","")</f>
        <v/>
      </c>
      <c r="O907" s="14" t="str">
        <f>+IFERROR(+Tabella24[[#This Row],[IMPORTO VERSATO]]/SUMIF(DATI!$B:$B,Tabella24[[#This Row],[Cartella2]],DATI!$M:$M)*SUMIF(DATI!$B:$B,Tabella24[[#This Row],[Cartella2]],DATI!$K:$K),"")</f>
        <v/>
      </c>
    </row>
    <row r="908" spans="2:15" x14ac:dyDescent="0.45">
      <c r="B908" s="27"/>
      <c r="C908" s="140" t="e">
        <f>+IF(Tabella24[[#This Row],[INS CARTELLA]]="",C907,+VLOOKUP(Tabella24[[#This Row],[INS CARTELLA]],Tabella1[[NUMERO CARTELLA]:[IMPOSTE]],1,0))</f>
        <v>#N/A</v>
      </c>
      <c r="D908" s="1"/>
      <c r="E908" s="15"/>
      <c r="F908" s="16"/>
      <c r="G908" s="14" t="str">
        <f>+IFERROR(+Tabella24[[#This Row],[IMPORTO VERSATO]]/SUMIF(DATI!B:B,Tabella24[[#This Row],[Cartella2]],DATI!M:M)*SUMIF(DATI!B:B,Tabella24[[#This Row],[Cartella2]],DATI!E:E),"")</f>
        <v/>
      </c>
      <c r="H908" s="14" t="str">
        <f>+IFERROR(+Tabella24[[#This Row],[IMPORTO VERSATO]]/SUMIF(DATI!$B:$B,Tabella24[[#This Row],[Cartella2]],DATI!$M:$M)*SUMIF(DATI!$B:$B,Tabella24[[#This Row],[Cartella2]],DATI!$F:$F),"")</f>
        <v/>
      </c>
      <c r="I908" s="19" t="str">
        <f>+IFERROR(+Tabella24[[#This Row],[IMPORTO VERSATO]]/SUMIF(DATI!$B:$B,Tabella24[[#This Row],[Cartella2]],DATI!$M:$M)*SUMIF(DATI!$B:$B,Tabella24[[#This Row],[Cartella2]],DATI!$G:$G),"")</f>
        <v/>
      </c>
      <c r="J908" s="19" t="str">
        <f>+IFERROR(+Tabella24[[#This Row],[IMPORTO VERSATO]]/SUMIF(DATI!$B:$B,Tabella24[[#This Row],[Cartella2]],DATI!$M:$M)*SUMIF(DATI!$B:$B,Tabella24[[#This Row],[Cartella2]],DATI!$H:$H),"")</f>
        <v/>
      </c>
      <c r="K908" s="19" t="str">
        <f>+IFERROR(+Tabella24[[#This Row],[IMPORTO VERSATO]]/SUMIF(DATI!$B:$B,Tabella24[[#This Row],[Cartella2]],DATI!$M:$M)*SUMIF(DATI!$B:$B,Tabella24[[#This Row],[Cartella2]],DATI!$I:$I),"")</f>
        <v/>
      </c>
      <c r="L908" s="19" t="str">
        <f>+IFERROR(+Tabella24[[#This Row],[IMPORTO VERSATO]]/SUMIF(DATI!$B:$B,Tabella24[[#This Row],[Cartella2]],DATI!$M:$M)*SUMIF(DATI!$B:$B,Tabella24[[#This Row],[Cartella2]],DATI!$J:$J),"")</f>
        <v/>
      </c>
      <c r="M908" s="14" t="str">
        <f>+IFERROR(+Tabella24[[#This Row],[IMPORTO VERSATO]]/SUMIF(DATI!$B:$B,Tabella24[[#This Row],[Cartella2]],DATI!$M:$M)*SUMIF(DATI!$B:$B,Tabella24[[#This Row],[Cartella2]],DATI!$L:$L),"")</f>
        <v/>
      </c>
      <c r="N908" s="6" t="str">
        <f>+IF(COUNTIF($C$17:C908,Tabella24[[#This Row],[Cartella2]])=1,"X","")</f>
        <v/>
      </c>
      <c r="O908" s="14" t="str">
        <f>+IFERROR(+Tabella24[[#This Row],[IMPORTO VERSATO]]/SUMIF(DATI!$B:$B,Tabella24[[#This Row],[Cartella2]],DATI!$M:$M)*SUMIF(DATI!$B:$B,Tabella24[[#This Row],[Cartella2]],DATI!$K:$K),"")</f>
        <v/>
      </c>
    </row>
    <row r="909" spans="2:15" x14ac:dyDescent="0.45">
      <c r="B909" s="27"/>
      <c r="C909" s="140" t="e">
        <f>+IF(Tabella24[[#This Row],[INS CARTELLA]]="",C908,+VLOOKUP(Tabella24[[#This Row],[INS CARTELLA]],Tabella1[[NUMERO CARTELLA]:[IMPOSTE]],1,0))</f>
        <v>#N/A</v>
      </c>
      <c r="D909" s="1"/>
      <c r="E909" s="15"/>
      <c r="F909" s="16"/>
      <c r="G909" s="14" t="str">
        <f>+IFERROR(+Tabella24[[#This Row],[IMPORTO VERSATO]]/SUMIF(DATI!B:B,Tabella24[[#This Row],[Cartella2]],DATI!M:M)*SUMIF(DATI!B:B,Tabella24[[#This Row],[Cartella2]],DATI!E:E),"")</f>
        <v/>
      </c>
      <c r="H909" s="14" t="str">
        <f>+IFERROR(+Tabella24[[#This Row],[IMPORTO VERSATO]]/SUMIF(DATI!$B:$B,Tabella24[[#This Row],[Cartella2]],DATI!$M:$M)*SUMIF(DATI!$B:$B,Tabella24[[#This Row],[Cartella2]],DATI!$F:$F),"")</f>
        <v/>
      </c>
      <c r="I909" s="19" t="str">
        <f>+IFERROR(+Tabella24[[#This Row],[IMPORTO VERSATO]]/SUMIF(DATI!$B:$B,Tabella24[[#This Row],[Cartella2]],DATI!$M:$M)*SUMIF(DATI!$B:$B,Tabella24[[#This Row],[Cartella2]],DATI!$G:$G),"")</f>
        <v/>
      </c>
      <c r="J909" s="19" t="str">
        <f>+IFERROR(+Tabella24[[#This Row],[IMPORTO VERSATO]]/SUMIF(DATI!$B:$B,Tabella24[[#This Row],[Cartella2]],DATI!$M:$M)*SUMIF(DATI!$B:$B,Tabella24[[#This Row],[Cartella2]],DATI!$H:$H),"")</f>
        <v/>
      </c>
      <c r="K909" s="19" t="str">
        <f>+IFERROR(+Tabella24[[#This Row],[IMPORTO VERSATO]]/SUMIF(DATI!$B:$B,Tabella24[[#This Row],[Cartella2]],DATI!$M:$M)*SUMIF(DATI!$B:$B,Tabella24[[#This Row],[Cartella2]],DATI!$I:$I),"")</f>
        <v/>
      </c>
      <c r="L909" s="19" t="str">
        <f>+IFERROR(+Tabella24[[#This Row],[IMPORTO VERSATO]]/SUMIF(DATI!$B:$B,Tabella24[[#This Row],[Cartella2]],DATI!$M:$M)*SUMIF(DATI!$B:$B,Tabella24[[#This Row],[Cartella2]],DATI!$J:$J),"")</f>
        <v/>
      </c>
      <c r="M909" s="14" t="str">
        <f>+IFERROR(+Tabella24[[#This Row],[IMPORTO VERSATO]]/SUMIF(DATI!$B:$B,Tabella24[[#This Row],[Cartella2]],DATI!$M:$M)*SUMIF(DATI!$B:$B,Tabella24[[#This Row],[Cartella2]],DATI!$L:$L),"")</f>
        <v/>
      </c>
      <c r="N909" s="6" t="str">
        <f>+IF(COUNTIF($C$17:C909,Tabella24[[#This Row],[Cartella2]])=1,"X","")</f>
        <v/>
      </c>
      <c r="O909" s="14" t="str">
        <f>+IFERROR(+Tabella24[[#This Row],[IMPORTO VERSATO]]/SUMIF(DATI!$B:$B,Tabella24[[#This Row],[Cartella2]],DATI!$M:$M)*SUMIF(DATI!$B:$B,Tabella24[[#This Row],[Cartella2]],DATI!$K:$K),"")</f>
        <v/>
      </c>
    </row>
    <row r="910" spans="2:15" x14ac:dyDescent="0.45">
      <c r="B910" s="27"/>
      <c r="C910" s="140" t="e">
        <f>+IF(Tabella24[[#This Row],[INS CARTELLA]]="",C909,+VLOOKUP(Tabella24[[#This Row],[INS CARTELLA]],Tabella1[[NUMERO CARTELLA]:[IMPOSTE]],1,0))</f>
        <v>#N/A</v>
      </c>
      <c r="D910" s="1"/>
      <c r="E910" s="15"/>
      <c r="F910" s="16"/>
      <c r="G910" s="14" t="str">
        <f>+IFERROR(+Tabella24[[#This Row],[IMPORTO VERSATO]]/SUMIF(DATI!B:B,Tabella24[[#This Row],[Cartella2]],DATI!M:M)*SUMIF(DATI!B:B,Tabella24[[#This Row],[Cartella2]],DATI!E:E),"")</f>
        <v/>
      </c>
      <c r="H910" s="14" t="str">
        <f>+IFERROR(+Tabella24[[#This Row],[IMPORTO VERSATO]]/SUMIF(DATI!$B:$B,Tabella24[[#This Row],[Cartella2]],DATI!$M:$M)*SUMIF(DATI!$B:$B,Tabella24[[#This Row],[Cartella2]],DATI!$F:$F),"")</f>
        <v/>
      </c>
      <c r="I910" s="19" t="str">
        <f>+IFERROR(+Tabella24[[#This Row],[IMPORTO VERSATO]]/SUMIF(DATI!$B:$B,Tabella24[[#This Row],[Cartella2]],DATI!$M:$M)*SUMIF(DATI!$B:$B,Tabella24[[#This Row],[Cartella2]],DATI!$G:$G),"")</f>
        <v/>
      </c>
      <c r="J910" s="19" t="str">
        <f>+IFERROR(+Tabella24[[#This Row],[IMPORTO VERSATO]]/SUMIF(DATI!$B:$B,Tabella24[[#This Row],[Cartella2]],DATI!$M:$M)*SUMIF(DATI!$B:$B,Tabella24[[#This Row],[Cartella2]],DATI!$H:$H),"")</f>
        <v/>
      </c>
      <c r="K910" s="19" t="str">
        <f>+IFERROR(+Tabella24[[#This Row],[IMPORTO VERSATO]]/SUMIF(DATI!$B:$B,Tabella24[[#This Row],[Cartella2]],DATI!$M:$M)*SUMIF(DATI!$B:$B,Tabella24[[#This Row],[Cartella2]],DATI!$I:$I),"")</f>
        <v/>
      </c>
      <c r="L910" s="19" t="str">
        <f>+IFERROR(+Tabella24[[#This Row],[IMPORTO VERSATO]]/SUMIF(DATI!$B:$B,Tabella24[[#This Row],[Cartella2]],DATI!$M:$M)*SUMIF(DATI!$B:$B,Tabella24[[#This Row],[Cartella2]],DATI!$J:$J),"")</f>
        <v/>
      </c>
      <c r="M910" s="14" t="str">
        <f>+IFERROR(+Tabella24[[#This Row],[IMPORTO VERSATO]]/SUMIF(DATI!$B:$B,Tabella24[[#This Row],[Cartella2]],DATI!$M:$M)*SUMIF(DATI!$B:$B,Tabella24[[#This Row],[Cartella2]],DATI!$L:$L),"")</f>
        <v/>
      </c>
      <c r="N910" s="6" t="str">
        <f>+IF(COUNTIF($C$17:C910,Tabella24[[#This Row],[Cartella2]])=1,"X","")</f>
        <v/>
      </c>
      <c r="O910" s="14" t="str">
        <f>+IFERROR(+Tabella24[[#This Row],[IMPORTO VERSATO]]/SUMIF(DATI!$B:$B,Tabella24[[#This Row],[Cartella2]],DATI!$M:$M)*SUMIF(DATI!$B:$B,Tabella24[[#This Row],[Cartella2]],DATI!$K:$K),"")</f>
        <v/>
      </c>
    </row>
    <row r="911" spans="2:15" x14ac:dyDescent="0.45">
      <c r="B911" s="27"/>
      <c r="C911" s="140" t="e">
        <f>+IF(Tabella24[[#This Row],[INS CARTELLA]]="",C910,+VLOOKUP(Tabella24[[#This Row],[INS CARTELLA]],Tabella1[[NUMERO CARTELLA]:[IMPOSTE]],1,0))</f>
        <v>#N/A</v>
      </c>
      <c r="D911" s="1"/>
      <c r="E911" s="15"/>
      <c r="F911" s="16"/>
      <c r="G911" s="14" t="str">
        <f>+IFERROR(+Tabella24[[#This Row],[IMPORTO VERSATO]]/SUMIF(DATI!B:B,Tabella24[[#This Row],[Cartella2]],DATI!M:M)*SUMIF(DATI!B:B,Tabella24[[#This Row],[Cartella2]],DATI!E:E),"")</f>
        <v/>
      </c>
      <c r="H911" s="14" t="str">
        <f>+IFERROR(+Tabella24[[#This Row],[IMPORTO VERSATO]]/SUMIF(DATI!$B:$B,Tabella24[[#This Row],[Cartella2]],DATI!$M:$M)*SUMIF(DATI!$B:$B,Tabella24[[#This Row],[Cartella2]],DATI!$F:$F),"")</f>
        <v/>
      </c>
      <c r="I911" s="19" t="str">
        <f>+IFERROR(+Tabella24[[#This Row],[IMPORTO VERSATO]]/SUMIF(DATI!$B:$B,Tabella24[[#This Row],[Cartella2]],DATI!$M:$M)*SUMIF(DATI!$B:$B,Tabella24[[#This Row],[Cartella2]],DATI!$G:$G),"")</f>
        <v/>
      </c>
      <c r="J911" s="19" t="str">
        <f>+IFERROR(+Tabella24[[#This Row],[IMPORTO VERSATO]]/SUMIF(DATI!$B:$B,Tabella24[[#This Row],[Cartella2]],DATI!$M:$M)*SUMIF(DATI!$B:$B,Tabella24[[#This Row],[Cartella2]],DATI!$H:$H),"")</f>
        <v/>
      </c>
      <c r="K911" s="19" t="str">
        <f>+IFERROR(+Tabella24[[#This Row],[IMPORTO VERSATO]]/SUMIF(DATI!$B:$B,Tabella24[[#This Row],[Cartella2]],DATI!$M:$M)*SUMIF(DATI!$B:$B,Tabella24[[#This Row],[Cartella2]],DATI!$I:$I),"")</f>
        <v/>
      </c>
      <c r="L911" s="19" t="str">
        <f>+IFERROR(+Tabella24[[#This Row],[IMPORTO VERSATO]]/SUMIF(DATI!$B:$B,Tabella24[[#This Row],[Cartella2]],DATI!$M:$M)*SUMIF(DATI!$B:$B,Tabella24[[#This Row],[Cartella2]],DATI!$J:$J),"")</f>
        <v/>
      </c>
      <c r="M911" s="14" t="str">
        <f>+IFERROR(+Tabella24[[#This Row],[IMPORTO VERSATO]]/SUMIF(DATI!$B:$B,Tabella24[[#This Row],[Cartella2]],DATI!$M:$M)*SUMIF(DATI!$B:$B,Tabella24[[#This Row],[Cartella2]],DATI!$L:$L),"")</f>
        <v/>
      </c>
      <c r="N911" s="6" t="str">
        <f>+IF(COUNTIF($C$17:C911,Tabella24[[#This Row],[Cartella2]])=1,"X","")</f>
        <v/>
      </c>
      <c r="O911" s="14" t="str">
        <f>+IFERROR(+Tabella24[[#This Row],[IMPORTO VERSATO]]/SUMIF(DATI!$B:$B,Tabella24[[#This Row],[Cartella2]],DATI!$M:$M)*SUMIF(DATI!$B:$B,Tabella24[[#This Row],[Cartella2]],DATI!$K:$K),"")</f>
        <v/>
      </c>
    </row>
    <row r="912" spans="2:15" x14ac:dyDescent="0.45">
      <c r="B912" s="27"/>
      <c r="C912" s="140" t="e">
        <f>+IF(Tabella24[[#This Row],[INS CARTELLA]]="",C911,+VLOOKUP(Tabella24[[#This Row],[INS CARTELLA]],Tabella1[[NUMERO CARTELLA]:[IMPOSTE]],1,0))</f>
        <v>#N/A</v>
      </c>
      <c r="D912" s="1"/>
      <c r="E912" s="15"/>
      <c r="F912" s="16"/>
      <c r="G912" s="14" t="str">
        <f>+IFERROR(+Tabella24[[#This Row],[IMPORTO VERSATO]]/SUMIF(DATI!B:B,Tabella24[[#This Row],[Cartella2]],DATI!M:M)*SUMIF(DATI!B:B,Tabella24[[#This Row],[Cartella2]],DATI!E:E),"")</f>
        <v/>
      </c>
      <c r="H912" s="14" t="str">
        <f>+IFERROR(+Tabella24[[#This Row],[IMPORTO VERSATO]]/SUMIF(DATI!$B:$B,Tabella24[[#This Row],[Cartella2]],DATI!$M:$M)*SUMIF(DATI!$B:$B,Tabella24[[#This Row],[Cartella2]],DATI!$F:$F),"")</f>
        <v/>
      </c>
      <c r="I912" s="19" t="str">
        <f>+IFERROR(+Tabella24[[#This Row],[IMPORTO VERSATO]]/SUMIF(DATI!$B:$B,Tabella24[[#This Row],[Cartella2]],DATI!$M:$M)*SUMIF(DATI!$B:$B,Tabella24[[#This Row],[Cartella2]],DATI!$G:$G),"")</f>
        <v/>
      </c>
      <c r="J912" s="19" t="str">
        <f>+IFERROR(+Tabella24[[#This Row],[IMPORTO VERSATO]]/SUMIF(DATI!$B:$B,Tabella24[[#This Row],[Cartella2]],DATI!$M:$M)*SUMIF(DATI!$B:$B,Tabella24[[#This Row],[Cartella2]],DATI!$H:$H),"")</f>
        <v/>
      </c>
      <c r="K912" s="19" t="str">
        <f>+IFERROR(+Tabella24[[#This Row],[IMPORTO VERSATO]]/SUMIF(DATI!$B:$B,Tabella24[[#This Row],[Cartella2]],DATI!$M:$M)*SUMIF(DATI!$B:$B,Tabella24[[#This Row],[Cartella2]],DATI!$I:$I),"")</f>
        <v/>
      </c>
      <c r="L912" s="19" t="str">
        <f>+IFERROR(+Tabella24[[#This Row],[IMPORTO VERSATO]]/SUMIF(DATI!$B:$B,Tabella24[[#This Row],[Cartella2]],DATI!$M:$M)*SUMIF(DATI!$B:$B,Tabella24[[#This Row],[Cartella2]],DATI!$J:$J),"")</f>
        <v/>
      </c>
      <c r="M912" s="14" t="str">
        <f>+IFERROR(+Tabella24[[#This Row],[IMPORTO VERSATO]]/SUMIF(DATI!$B:$B,Tabella24[[#This Row],[Cartella2]],DATI!$M:$M)*SUMIF(DATI!$B:$B,Tabella24[[#This Row],[Cartella2]],DATI!$L:$L),"")</f>
        <v/>
      </c>
      <c r="N912" s="6" t="str">
        <f>+IF(COUNTIF($C$17:C912,Tabella24[[#This Row],[Cartella2]])=1,"X","")</f>
        <v/>
      </c>
      <c r="O912" s="14" t="str">
        <f>+IFERROR(+Tabella24[[#This Row],[IMPORTO VERSATO]]/SUMIF(DATI!$B:$B,Tabella24[[#This Row],[Cartella2]],DATI!$M:$M)*SUMIF(DATI!$B:$B,Tabella24[[#This Row],[Cartella2]],DATI!$K:$K),"")</f>
        <v/>
      </c>
    </row>
    <row r="913" spans="2:15" x14ac:dyDescent="0.45">
      <c r="B913" s="27"/>
      <c r="C913" s="140" t="e">
        <f>+IF(Tabella24[[#This Row],[INS CARTELLA]]="",C912,+VLOOKUP(Tabella24[[#This Row],[INS CARTELLA]],Tabella1[[NUMERO CARTELLA]:[IMPOSTE]],1,0))</f>
        <v>#N/A</v>
      </c>
      <c r="D913" s="1"/>
      <c r="E913" s="15"/>
      <c r="F913" s="16"/>
      <c r="G913" s="14" t="str">
        <f>+IFERROR(+Tabella24[[#This Row],[IMPORTO VERSATO]]/SUMIF(DATI!B:B,Tabella24[[#This Row],[Cartella2]],DATI!M:M)*SUMIF(DATI!B:B,Tabella24[[#This Row],[Cartella2]],DATI!E:E),"")</f>
        <v/>
      </c>
      <c r="H913" s="14" t="str">
        <f>+IFERROR(+Tabella24[[#This Row],[IMPORTO VERSATO]]/SUMIF(DATI!$B:$B,Tabella24[[#This Row],[Cartella2]],DATI!$M:$M)*SUMIF(DATI!$B:$B,Tabella24[[#This Row],[Cartella2]],DATI!$F:$F),"")</f>
        <v/>
      </c>
      <c r="I913" s="19" t="str">
        <f>+IFERROR(+Tabella24[[#This Row],[IMPORTO VERSATO]]/SUMIF(DATI!$B:$B,Tabella24[[#This Row],[Cartella2]],DATI!$M:$M)*SUMIF(DATI!$B:$B,Tabella24[[#This Row],[Cartella2]],DATI!$G:$G),"")</f>
        <v/>
      </c>
      <c r="J913" s="19" t="str">
        <f>+IFERROR(+Tabella24[[#This Row],[IMPORTO VERSATO]]/SUMIF(DATI!$B:$B,Tabella24[[#This Row],[Cartella2]],DATI!$M:$M)*SUMIF(DATI!$B:$B,Tabella24[[#This Row],[Cartella2]],DATI!$H:$H),"")</f>
        <v/>
      </c>
      <c r="K913" s="19" t="str">
        <f>+IFERROR(+Tabella24[[#This Row],[IMPORTO VERSATO]]/SUMIF(DATI!$B:$B,Tabella24[[#This Row],[Cartella2]],DATI!$M:$M)*SUMIF(DATI!$B:$B,Tabella24[[#This Row],[Cartella2]],DATI!$I:$I),"")</f>
        <v/>
      </c>
      <c r="L913" s="19" t="str">
        <f>+IFERROR(+Tabella24[[#This Row],[IMPORTO VERSATO]]/SUMIF(DATI!$B:$B,Tabella24[[#This Row],[Cartella2]],DATI!$M:$M)*SUMIF(DATI!$B:$B,Tabella24[[#This Row],[Cartella2]],DATI!$J:$J),"")</f>
        <v/>
      </c>
      <c r="M913" s="14" t="str">
        <f>+IFERROR(+Tabella24[[#This Row],[IMPORTO VERSATO]]/SUMIF(DATI!$B:$B,Tabella24[[#This Row],[Cartella2]],DATI!$M:$M)*SUMIF(DATI!$B:$B,Tabella24[[#This Row],[Cartella2]],DATI!$L:$L),"")</f>
        <v/>
      </c>
      <c r="N913" s="6" t="str">
        <f>+IF(COUNTIF($C$17:C913,Tabella24[[#This Row],[Cartella2]])=1,"X","")</f>
        <v/>
      </c>
      <c r="O913" s="14" t="str">
        <f>+IFERROR(+Tabella24[[#This Row],[IMPORTO VERSATO]]/SUMIF(DATI!$B:$B,Tabella24[[#This Row],[Cartella2]],DATI!$M:$M)*SUMIF(DATI!$B:$B,Tabella24[[#This Row],[Cartella2]],DATI!$K:$K),"")</f>
        <v/>
      </c>
    </row>
    <row r="914" spans="2:15" x14ac:dyDescent="0.45">
      <c r="B914" s="27"/>
      <c r="C914" s="140" t="e">
        <f>+IF(Tabella24[[#This Row],[INS CARTELLA]]="",C913,+VLOOKUP(Tabella24[[#This Row],[INS CARTELLA]],Tabella1[[NUMERO CARTELLA]:[IMPOSTE]],1,0))</f>
        <v>#N/A</v>
      </c>
      <c r="D914" s="1"/>
      <c r="E914" s="15"/>
      <c r="F914" s="16"/>
      <c r="G914" s="14" t="str">
        <f>+IFERROR(+Tabella24[[#This Row],[IMPORTO VERSATO]]/SUMIF(DATI!B:B,Tabella24[[#This Row],[Cartella2]],DATI!M:M)*SUMIF(DATI!B:B,Tabella24[[#This Row],[Cartella2]],DATI!E:E),"")</f>
        <v/>
      </c>
      <c r="H914" s="14" t="str">
        <f>+IFERROR(+Tabella24[[#This Row],[IMPORTO VERSATO]]/SUMIF(DATI!$B:$B,Tabella24[[#This Row],[Cartella2]],DATI!$M:$M)*SUMIF(DATI!$B:$B,Tabella24[[#This Row],[Cartella2]],DATI!$F:$F),"")</f>
        <v/>
      </c>
      <c r="I914" s="19" t="str">
        <f>+IFERROR(+Tabella24[[#This Row],[IMPORTO VERSATO]]/SUMIF(DATI!$B:$B,Tabella24[[#This Row],[Cartella2]],DATI!$M:$M)*SUMIF(DATI!$B:$B,Tabella24[[#This Row],[Cartella2]],DATI!$G:$G),"")</f>
        <v/>
      </c>
      <c r="J914" s="19" t="str">
        <f>+IFERROR(+Tabella24[[#This Row],[IMPORTO VERSATO]]/SUMIF(DATI!$B:$B,Tabella24[[#This Row],[Cartella2]],DATI!$M:$M)*SUMIF(DATI!$B:$B,Tabella24[[#This Row],[Cartella2]],DATI!$H:$H),"")</f>
        <v/>
      </c>
      <c r="K914" s="19" t="str">
        <f>+IFERROR(+Tabella24[[#This Row],[IMPORTO VERSATO]]/SUMIF(DATI!$B:$B,Tabella24[[#This Row],[Cartella2]],DATI!$M:$M)*SUMIF(DATI!$B:$B,Tabella24[[#This Row],[Cartella2]],DATI!$I:$I),"")</f>
        <v/>
      </c>
      <c r="L914" s="19" t="str">
        <f>+IFERROR(+Tabella24[[#This Row],[IMPORTO VERSATO]]/SUMIF(DATI!$B:$B,Tabella24[[#This Row],[Cartella2]],DATI!$M:$M)*SUMIF(DATI!$B:$B,Tabella24[[#This Row],[Cartella2]],DATI!$J:$J),"")</f>
        <v/>
      </c>
      <c r="M914" s="14" t="str">
        <f>+IFERROR(+Tabella24[[#This Row],[IMPORTO VERSATO]]/SUMIF(DATI!$B:$B,Tabella24[[#This Row],[Cartella2]],DATI!$M:$M)*SUMIF(DATI!$B:$B,Tabella24[[#This Row],[Cartella2]],DATI!$L:$L),"")</f>
        <v/>
      </c>
      <c r="N914" s="6" t="str">
        <f>+IF(COUNTIF($C$17:C914,Tabella24[[#This Row],[Cartella2]])=1,"X","")</f>
        <v/>
      </c>
      <c r="O914" s="14" t="str">
        <f>+IFERROR(+Tabella24[[#This Row],[IMPORTO VERSATO]]/SUMIF(DATI!$B:$B,Tabella24[[#This Row],[Cartella2]],DATI!$M:$M)*SUMIF(DATI!$B:$B,Tabella24[[#This Row],[Cartella2]],DATI!$K:$K),"")</f>
        <v/>
      </c>
    </row>
    <row r="915" spans="2:15" x14ac:dyDescent="0.45">
      <c r="B915" s="27"/>
      <c r="C915" s="140" t="e">
        <f>+IF(Tabella24[[#This Row],[INS CARTELLA]]="",C914,+VLOOKUP(Tabella24[[#This Row],[INS CARTELLA]],Tabella1[[NUMERO CARTELLA]:[IMPOSTE]],1,0))</f>
        <v>#N/A</v>
      </c>
      <c r="D915" s="1"/>
      <c r="E915" s="15"/>
      <c r="F915" s="16"/>
      <c r="G915" s="14" t="str">
        <f>+IFERROR(+Tabella24[[#This Row],[IMPORTO VERSATO]]/SUMIF(DATI!B:B,Tabella24[[#This Row],[Cartella2]],DATI!M:M)*SUMIF(DATI!B:B,Tabella24[[#This Row],[Cartella2]],DATI!E:E),"")</f>
        <v/>
      </c>
      <c r="H915" s="14" t="str">
        <f>+IFERROR(+Tabella24[[#This Row],[IMPORTO VERSATO]]/SUMIF(DATI!$B:$B,Tabella24[[#This Row],[Cartella2]],DATI!$M:$M)*SUMIF(DATI!$B:$B,Tabella24[[#This Row],[Cartella2]],DATI!$F:$F),"")</f>
        <v/>
      </c>
      <c r="I915" s="19" t="str">
        <f>+IFERROR(+Tabella24[[#This Row],[IMPORTO VERSATO]]/SUMIF(DATI!$B:$B,Tabella24[[#This Row],[Cartella2]],DATI!$M:$M)*SUMIF(DATI!$B:$B,Tabella24[[#This Row],[Cartella2]],DATI!$G:$G),"")</f>
        <v/>
      </c>
      <c r="J915" s="19" t="str">
        <f>+IFERROR(+Tabella24[[#This Row],[IMPORTO VERSATO]]/SUMIF(DATI!$B:$B,Tabella24[[#This Row],[Cartella2]],DATI!$M:$M)*SUMIF(DATI!$B:$B,Tabella24[[#This Row],[Cartella2]],DATI!$H:$H),"")</f>
        <v/>
      </c>
      <c r="K915" s="19" t="str">
        <f>+IFERROR(+Tabella24[[#This Row],[IMPORTO VERSATO]]/SUMIF(DATI!$B:$B,Tabella24[[#This Row],[Cartella2]],DATI!$M:$M)*SUMIF(DATI!$B:$B,Tabella24[[#This Row],[Cartella2]],DATI!$I:$I),"")</f>
        <v/>
      </c>
      <c r="L915" s="19" t="str">
        <f>+IFERROR(+Tabella24[[#This Row],[IMPORTO VERSATO]]/SUMIF(DATI!$B:$B,Tabella24[[#This Row],[Cartella2]],DATI!$M:$M)*SUMIF(DATI!$B:$B,Tabella24[[#This Row],[Cartella2]],DATI!$J:$J),"")</f>
        <v/>
      </c>
      <c r="M915" s="14" t="str">
        <f>+IFERROR(+Tabella24[[#This Row],[IMPORTO VERSATO]]/SUMIF(DATI!$B:$B,Tabella24[[#This Row],[Cartella2]],DATI!$M:$M)*SUMIF(DATI!$B:$B,Tabella24[[#This Row],[Cartella2]],DATI!$L:$L),"")</f>
        <v/>
      </c>
      <c r="N915" s="6" t="str">
        <f>+IF(COUNTIF($C$17:C915,Tabella24[[#This Row],[Cartella2]])=1,"X","")</f>
        <v/>
      </c>
      <c r="O915" s="14" t="str">
        <f>+IFERROR(+Tabella24[[#This Row],[IMPORTO VERSATO]]/SUMIF(DATI!$B:$B,Tabella24[[#This Row],[Cartella2]],DATI!$M:$M)*SUMIF(DATI!$B:$B,Tabella24[[#This Row],[Cartella2]],DATI!$K:$K),"")</f>
        <v/>
      </c>
    </row>
    <row r="916" spans="2:15" x14ac:dyDescent="0.45">
      <c r="B916" s="27"/>
      <c r="C916" s="140" t="e">
        <f>+IF(Tabella24[[#This Row],[INS CARTELLA]]="",C915,+VLOOKUP(Tabella24[[#This Row],[INS CARTELLA]],Tabella1[[NUMERO CARTELLA]:[IMPOSTE]],1,0))</f>
        <v>#N/A</v>
      </c>
      <c r="D916" s="1"/>
      <c r="E916" s="15"/>
      <c r="F916" s="16"/>
      <c r="G916" s="14" t="str">
        <f>+IFERROR(+Tabella24[[#This Row],[IMPORTO VERSATO]]/SUMIF(DATI!B:B,Tabella24[[#This Row],[Cartella2]],DATI!M:M)*SUMIF(DATI!B:B,Tabella24[[#This Row],[Cartella2]],DATI!E:E),"")</f>
        <v/>
      </c>
      <c r="H916" s="14" t="str">
        <f>+IFERROR(+Tabella24[[#This Row],[IMPORTO VERSATO]]/SUMIF(DATI!$B:$B,Tabella24[[#This Row],[Cartella2]],DATI!$M:$M)*SUMIF(DATI!$B:$B,Tabella24[[#This Row],[Cartella2]],DATI!$F:$F),"")</f>
        <v/>
      </c>
      <c r="I916" s="19" t="str">
        <f>+IFERROR(+Tabella24[[#This Row],[IMPORTO VERSATO]]/SUMIF(DATI!$B:$B,Tabella24[[#This Row],[Cartella2]],DATI!$M:$M)*SUMIF(DATI!$B:$B,Tabella24[[#This Row],[Cartella2]],DATI!$G:$G),"")</f>
        <v/>
      </c>
      <c r="J916" s="19" t="str">
        <f>+IFERROR(+Tabella24[[#This Row],[IMPORTO VERSATO]]/SUMIF(DATI!$B:$B,Tabella24[[#This Row],[Cartella2]],DATI!$M:$M)*SUMIF(DATI!$B:$B,Tabella24[[#This Row],[Cartella2]],DATI!$H:$H),"")</f>
        <v/>
      </c>
      <c r="K916" s="19" t="str">
        <f>+IFERROR(+Tabella24[[#This Row],[IMPORTO VERSATO]]/SUMIF(DATI!$B:$B,Tabella24[[#This Row],[Cartella2]],DATI!$M:$M)*SUMIF(DATI!$B:$B,Tabella24[[#This Row],[Cartella2]],DATI!$I:$I),"")</f>
        <v/>
      </c>
      <c r="L916" s="19" t="str">
        <f>+IFERROR(+Tabella24[[#This Row],[IMPORTO VERSATO]]/SUMIF(DATI!$B:$B,Tabella24[[#This Row],[Cartella2]],DATI!$M:$M)*SUMIF(DATI!$B:$B,Tabella24[[#This Row],[Cartella2]],DATI!$J:$J),"")</f>
        <v/>
      </c>
      <c r="M916" s="14" t="str">
        <f>+IFERROR(+Tabella24[[#This Row],[IMPORTO VERSATO]]/SUMIF(DATI!$B:$B,Tabella24[[#This Row],[Cartella2]],DATI!$M:$M)*SUMIF(DATI!$B:$B,Tabella24[[#This Row],[Cartella2]],DATI!$L:$L),"")</f>
        <v/>
      </c>
      <c r="N916" s="6" t="str">
        <f>+IF(COUNTIF($C$17:C916,Tabella24[[#This Row],[Cartella2]])=1,"X","")</f>
        <v/>
      </c>
      <c r="O916" s="14" t="str">
        <f>+IFERROR(+Tabella24[[#This Row],[IMPORTO VERSATO]]/SUMIF(DATI!$B:$B,Tabella24[[#This Row],[Cartella2]],DATI!$M:$M)*SUMIF(DATI!$B:$B,Tabella24[[#This Row],[Cartella2]],DATI!$K:$K),"")</f>
        <v/>
      </c>
    </row>
    <row r="917" spans="2:15" x14ac:dyDescent="0.45">
      <c r="B917" s="27"/>
      <c r="C917" s="140" t="e">
        <f>+IF(Tabella24[[#This Row],[INS CARTELLA]]="",C916,+VLOOKUP(Tabella24[[#This Row],[INS CARTELLA]],Tabella1[[NUMERO CARTELLA]:[IMPOSTE]],1,0))</f>
        <v>#N/A</v>
      </c>
      <c r="D917" s="1"/>
      <c r="E917" s="15"/>
      <c r="F917" s="16"/>
      <c r="G917" s="14" t="str">
        <f>+IFERROR(+Tabella24[[#This Row],[IMPORTO VERSATO]]/SUMIF(DATI!B:B,Tabella24[[#This Row],[Cartella2]],DATI!M:M)*SUMIF(DATI!B:B,Tabella24[[#This Row],[Cartella2]],DATI!E:E),"")</f>
        <v/>
      </c>
      <c r="H917" s="14" t="str">
        <f>+IFERROR(+Tabella24[[#This Row],[IMPORTO VERSATO]]/SUMIF(DATI!$B:$B,Tabella24[[#This Row],[Cartella2]],DATI!$M:$M)*SUMIF(DATI!$B:$B,Tabella24[[#This Row],[Cartella2]],DATI!$F:$F),"")</f>
        <v/>
      </c>
      <c r="I917" s="19" t="str">
        <f>+IFERROR(+Tabella24[[#This Row],[IMPORTO VERSATO]]/SUMIF(DATI!$B:$B,Tabella24[[#This Row],[Cartella2]],DATI!$M:$M)*SUMIF(DATI!$B:$B,Tabella24[[#This Row],[Cartella2]],DATI!$G:$G),"")</f>
        <v/>
      </c>
      <c r="J917" s="19" t="str">
        <f>+IFERROR(+Tabella24[[#This Row],[IMPORTO VERSATO]]/SUMIF(DATI!$B:$B,Tabella24[[#This Row],[Cartella2]],DATI!$M:$M)*SUMIF(DATI!$B:$B,Tabella24[[#This Row],[Cartella2]],DATI!$H:$H),"")</f>
        <v/>
      </c>
      <c r="K917" s="19" t="str">
        <f>+IFERROR(+Tabella24[[#This Row],[IMPORTO VERSATO]]/SUMIF(DATI!$B:$B,Tabella24[[#This Row],[Cartella2]],DATI!$M:$M)*SUMIF(DATI!$B:$B,Tabella24[[#This Row],[Cartella2]],DATI!$I:$I),"")</f>
        <v/>
      </c>
      <c r="L917" s="19" t="str">
        <f>+IFERROR(+Tabella24[[#This Row],[IMPORTO VERSATO]]/SUMIF(DATI!$B:$B,Tabella24[[#This Row],[Cartella2]],DATI!$M:$M)*SUMIF(DATI!$B:$B,Tabella24[[#This Row],[Cartella2]],DATI!$J:$J),"")</f>
        <v/>
      </c>
      <c r="M917" s="14" t="str">
        <f>+IFERROR(+Tabella24[[#This Row],[IMPORTO VERSATO]]/SUMIF(DATI!$B:$B,Tabella24[[#This Row],[Cartella2]],DATI!$M:$M)*SUMIF(DATI!$B:$B,Tabella24[[#This Row],[Cartella2]],DATI!$L:$L),"")</f>
        <v/>
      </c>
      <c r="N917" s="6" t="str">
        <f>+IF(COUNTIF($C$17:C917,Tabella24[[#This Row],[Cartella2]])=1,"X","")</f>
        <v/>
      </c>
      <c r="O917" s="14" t="str">
        <f>+IFERROR(+Tabella24[[#This Row],[IMPORTO VERSATO]]/SUMIF(DATI!$B:$B,Tabella24[[#This Row],[Cartella2]],DATI!$M:$M)*SUMIF(DATI!$B:$B,Tabella24[[#This Row],[Cartella2]],DATI!$K:$K),"")</f>
        <v/>
      </c>
    </row>
    <row r="918" spans="2:15" x14ac:dyDescent="0.45">
      <c r="B918" s="27"/>
      <c r="C918" s="140" t="e">
        <f>+IF(Tabella24[[#This Row],[INS CARTELLA]]="",C917,+VLOOKUP(Tabella24[[#This Row],[INS CARTELLA]],Tabella1[[NUMERO CARTELLA]:[IMPOSTE]],1,0))</f>
        <v>#N/A</v>
      </c>
      <c r="D918" s="1"/>
      <c r="E918" s="15"/>
      <c r="F918" s="16"/>
      <c r="G918" s="14" t="str">
        <f>+IFERROR(+Tabella24[[#This Row],[IMPORTO VERSATO]]/SUMIF(DATI!B:B,Tabella24[[#This Row],[Cartella2]],DATI!M:M)*SUMIF(DATI!B:B,Tabella24[[#This Row],[Cartella2]],DATI!E:E),"")</f>
        <v/>
      </c>
      <c r="H918" s="14" t="str">
        <f>+IFERROR(+Tabella24[[#This Row],[IMPORTO VERSATO]]/SUMIF(DATI!$B:$B,Tabella24[[#This Row],[Cartella2]],DATI!$M:$M)*SUMIF(DATI!$B:$B,Tabella24[[#This Row],[Cartella2]],DATI!$F:$F),"")</f>
        <v/>
      </c>
      <c r="I918" s="19" t="str">
        <f>+IFERROR(+Tabella24[[#This Row],[IMPORTO VERSATO]]/SUMIF(DATI!$B:$B,Tabella24[[#This Row],[Cartella2]],DATI!$M:$M)*SUMIF(DATI!$B:$B,Tabella24[[#This Row],[Cartella2]],DATI!$G:$G),"")</f>
        <v/>
      </c>
      <c r="J918" s="19" t="str">
        <f>+IFERROR(+Tabella24[[#This Row],[IMPORTO VERSATO]]/SUMIF(DATI!$B:$B,Tabella24[[#This Row],[Cartella2]],DATI!$M:$M)*SUMIF(DATI!$B:$B,Tabella24[[#This Row],[Cartella2]],DATI!$H:$H),"")</f>
        <v/>
      </c>
      <c r="K918" s="19" t="str">
        <f>+IFERROR(+Tabella24[[#This Row],[IMPORTO VERSATO]]/SUMIF(DATI!$B:$B,Tabella24[[#This Row],[Cartella2]],DATI!$M:$M)*SUMIF(DATI!$B:$B,Tabella24[[#This Row],[Cartella2]],DATI!$I:$I),"")</f>
        <v/>
      </c>
      <c r="L918" s="19" t="str">
        <f>+IFERROR(+Tabella24[[#This Row],[IMPORTO VERSATO]]/SUMIF(DATI!$B:$B,Tabella24[[#This Row],[Cartella2]],DATI!$M:$M)*SUMIF(DATI!$B:$B,Tabella24[[#This Row],[Cartella2]],DATI!$J:$J),"")</f>
        <v/>
      </c>
      <c r="M918" s="14" t="str">
        <f>+IFERROR(+Tabella24[[#This Row],[IMPORTO VERSATO]]/SUMIF(DATI!$B:$B,Tabella24[[#This Row],[Cartella2]],DATI!$M:$M)*SUMIF(DATI!$B:$B,Tabella24[[#This Row],[Cartella2]],DATI!$L:$L),"")</f>
        <v/>
      </c>
      <c r="N918" s="6" t="str">
        <f>+IF(COUNTIF($C$17:C918,Tabella24[[#This Row],[Cartella2]])=1,"X","")</f>
        <v/>
      </c>
      <c r="O918" s="14" t="str">
        <f>+IFERROR(+Tabella24[[#This Row],[IMPORTO VERSATO]]/SUMIF(DATI!$B:$B,Tabella24[[#This Row],[Cartella2]],DATI!$M:$M)*SUMIF(DATI!$B:$B,Tabella24[[#This Row],[Cartella2]],DATI!$K:$K),"")</f>
        <v/>
      </c>
    </row>
    <row r="919" spans="2:15" x14ac:dyDescent="0.45">
      <c r="B919" s="27"/>
      <c r="C919" s="140" t="e">
        <f>+IF(Tabella24[[#This Row],[INS CARTELLA]]="",C918,+VLOOKUP(Tabella24[[#This Row],[INS CARTELLA]],Tabella1[[NUMERO CARTELLA]:[IMPOSTE]],1,0))</f>
        <v>#N/A</v>
      </c>
      <c r="D919" s="1"/>
      <c r="E919" s="15"/>
      <c r="F919" s="16"/>
      <c r="G919" s="14" t="str">
        <f>+IFERROR(+Tabella24[[#This Row],[IMPORTO VERSATO]]/SUMIF(DATI!B:B,Tabella24[[#This Row],[Cartella2]],DATI!M:M)*SUMIF(DATI!B:B,Tabella24[[#This Row],[Cartella2]],DATI!E:E),"")</f>
        <v/>
      </c>
      <c r="H919" s="14" t="str">
        <f>+IFERROR(+Tabella24[[#This Row],[IMPORTO VERSATO]]/SUMIF(DATI!$B:$B,Tabella24[[#This Row],[Cartella2]],DATI!$M:$M)*SUMIF(DATI!$B:$B,Tabella24[[#This Row],[Cartella2]],DATI!$F:$F),"")</f>
        <v/>
      </c>
      <c r="I919" s="19" t="str">
        <f>+IFERROR(+Tabella24[[#This Row],[IMPORTO VERSATO]]/SUMIF(DATI!$B:$B,Tabella24[[#This Row],[Cartella2]],DATI!$M:$M)*SUMIF(DATI!$B:$B,Tabella24[[#This Row],[Cartella2]],DATI!$G:$G),"")</f>
        <v/>
      </c>
      <c r="J919" s="19" t="str">
        <f>+IFERROR(+Tabella24[[#This Row],[IMPORTO VERSATO]]/SUMIF(DATI!$B:$B,Tabella24[[#This Row],[Cartella2]],DATI!$M:$M)*SUMIF(DATI!$B:$B,Tabella24[[#This Row],[Cartella2]],DATI!$H:$H),"")</f>
        <v/>
      </c>
      <c r="K919" s="19" t="str">
        <f>+IFERROR(+Tabella24[[#This Row],[IMPORTO VERSATO]]/SUMIF(DATI!$B:$B,Tabella24[[#This Row],[Cartella2]],DATI!$M:$M)*SUMIF(DATI!$B:$B,Tabella24[[#This Row],[Cartella2]],DATI!$I:$I),"")</f>
        <v/>
      </c>
      <c r="L919" s="19" t="str">
        <f>+IFERROR(+Tabella24[[#This Row],[IMPORTO VERSATO]]/SUMIF(DATI!$B:$B,Tabella24[[#This Row],[Cartella2]],DATI!$M:$M)*SUMIF(DATI!$B:$B,Tabella24[[#This Row],[Cartella2]],DATI!$J:$J),"")</f>
        <v/>
      </c>
      <c r="M919" s="14" t="str">
        <f>+IFERROR(+Tabella24[[#This Row],[IMPORTO VERSATO]]/SUMIF(DATI!$B:$B,Tabella24[[#This Row],[Cartella2]],DATI!$M:$M)*SUMIF(DATI!$B:$B,Tabella24[[#This Row],[Cartella2]],DATI!$L:$L),"")</f>
        <v/>
      </c>
      <c r="N919" s="6" t="str">
        <f>+IF(COUNTIF($C$17:C919,Tabella24[[#This Row],[Cartella2]])=1,"X","")</f>
        <v/>
      </c>
      <c r="O919" s="14" t="str">
        <f>+IFERROR(+Tabella24[[#This Row],[IMPORTO VERSATO]]/SUMIF(DATI!$B:$B,Tabella24[[#This Row],[Cartella2]],DATI!$M:$M)*SUMIF(DATI!$B:$B,Tabella24[[#This Row],[Cartella2]],DATI!$K:$K),"")</f>
        <v/>
      </c>
    </row>
    <row r="920" spans="2:15" x14ac:dyDescent="0.45">
      <c r="B920" s="27"/>
      <c r="C920" s="140" t="e">
        <f>+IF(Tabella24[[#This Row],[INS CARTELLA]]="",C919,+VLOOKUP(Tabella24[[#This Row],[INS CARTELLA]],Tabella1[[NUMERO CARTELLA]:[IMPOSTE]],1,0))</f>
        <v>#N/A</v>
      </c>
      <c r="D920" s="1"/>
      <c r="E920" s="15"/>
      <c r="F920" s="16"/>
      <c r="G920" s="14" t="str">
        <f>+IFERROR(+Tabella24[[#This Row],[IMPORTO VERSATO]]/SUMIF(DATI!B:B,Tabella24[[#This Row],[Cartella2]],DATI!M:M)*SUMIF(DATI!B:B,Tabella24[[#This Row],[Cartella2]],DATI!E:E),"")</f>
        <v/>
      </c>
      <c r="H920" s="14" t="str">
        <f>+IFERROR(+Tabella24[[#This Row],[IMPORTO VERSATO]]/SUMIF(DATI!$B:$B,Tabella24[[#This Row],[Cartella2]],DATI!$M:$M)*SUMIF(DATI!$B:$B,Tabella24[[#This Row],[Cartella2]],DATI!$F:$F),"")</f>
        <v/>
      </c>
      <c r="I920" s="19" t="str">
        <f>+IFERROR(+Tabella24[[#This Row],[IMPORTO VERSATO]]/SUMIF(DATI!$B:$B,Tabella24[[#This Row],[Cartella2]],DATI!$M:$M)*SUMIF(DATI!$B:$B,Tabella24[[#This Row],[Cartella2]],DATI!$G:$G),"")</f>
        <v/>
      </c>
      <c r="J920" s="19" t="str">
        <f>+IFERROR(+Tabella24[[#This Row],[IMPORTO VERSATO]]/SUMIF(DATI!$B:$B,Tabella24[[#This Row],[Cartella2]],DATI!$M:$M)*SUMIF(DATI!$B:$B,Tabella24[[#This Row],[Cartella2]],DATI!$H:$H),"")</f>
        <v/>
      </c>
      <c r="K920" s="19" t="str">
        <f>+IFERROR(+Tabella24[[#This Row],[IMPORTO VERSATO]]/SUMIF(DATI!$B:$B,Tabella24[[#This Row],[Cartella2]],DATI!$M:$M)*SUMIF(DATI!$B:$B,Tabella24[[#This Row],[Cartella2]],DATI!$I:$I),"")</f>
        <v/>
      </c>
      <c r="L920" s="19" t="str">
        <f>+IFERROR(+Tabella24[[#This Row],[IMPORTO VERSATO]]/SUMIF(DATI!$B:$B,Tabella24[[#This Row],[Cartella2]],DATI!$M:$M)*SUMIF(DATI!$B:$B,Tabella24[[#This Row],[Cartella2]],DATI!$J:$J),"")</f>
        <v/>
      </c>
      <c r="M920" s="14" t="str">
        <f>+IFERROR(+Tabella24[[#This Row],[IMPORTO VERSATO]]/SUMIF(DATI!$B:$B,Tabella24[[#This Row],[Cartella2]],DATI!$M:$M)*SUMIF(DATI!$B:$B,Tabella24[[#This Row],[Cartella2]],DATI!$L:$L),"")</f>
        <v/>
      </c>
      <c r="N920" s="6" t="str">
        <f>+IF(COUNTIF($C$17:C920,Tabella24[[#This Row],[Cartella2]])=1,"X","")</f>
        <v/>
      </c>
      <c r="O920" s="14" t="str">
        <f>+IFERROR(+Tabella24[[#This Row],[IMPORTO VERSATO]]/SUMIF(DATI!$B:$B,Tabella24[[#This Row],[Cartella2]],DATI!$M:$M)*SUMIF(DATI!$B:$B,Tabella24[[#This Row],[Cartella2]],DATI!$K:$K),"")</f>
        <v/>
      </c>
    </row>
    <row r="921" spans="2:15" x14ac:dyDescent="0.45">
      <c r="B921" s="27"/>
      <c r="C921" s="140" t="e">
        <f>+IF(Tabella24[[#This Row],[INS CARTELLA]]="",C920,+VLOOKUP(Tabella24[[#This Row],[INS CARTELLA]],Tabella1[[NUMERO CARTELLA]:[IMPOSTE]],1,0))</f>
        <v>#N/A</v>
      </c>
      <c r="D921" s="1"/>
      <c r="E921" s="15"/>
      <c r="F921" s="16"/>
      <c r="G921" s="14" t="str">
        <f>+IFERROR(+Tabella24[[#This Row],[IMPORTO VERSATO]]/SUMIF(DATI!B:B,Tabella24[[#This Row],[Cartella2]],DATI!M:M)*SUMIF(DATI!B:B,Tabella24[[#This Row],[Cartella2]],DATI!E:E),"")</f>
        <v/>
      </c>
      <c r="H921" s="14" t="str">
        <f>+IFERROR(+Tabella24[[#This Row],[IMPORTO VERSATO]]/SUMIF(DATI!$B:$B,Tabella24[[#This Row],[Cartella2]],DATI!$M:$M)*SUMIF(DATI!$B:$B,Tabella24[[#This Row],[Cartella2]],DATI!$F:$F),"")</f>
        <v/>
      </c>
      <c r="I921" s="19" t="str">
        <f>+IFERROR(+Tabella24[[#This Row],[IMPORTO VERSATO]]/SUMIF(DATI!$B:$B,Tabella24[[#This Row],[Cartella2]],DATI!$M:$M)*SUMIF(DATI!$B:$B,Tabella24[[#This Row],[Cartella2]],DATI!$G:$G),"")</f>
        <v/>
      </c>
      <c r="J921" s="19" t="str">
        <f>+IFERROR(+Tabella24[[#This Row],[IMPORTO VERSATO]]/SUMIF(DATI!$B:$B,Tabella24[[#This Row],[Cartella2]],DATI!$M:$M)*SUMIF(DATI!$B:$B,Tabella24[[#This Row],[Cartella2]],DATI!$H:$H),"")</f>
        <v/>
      </c>
      <c r="K921" s="19" t="str">
        <f>+IFERROR(+Tabella24[[#This Row],[IMPORTO VERSATO]]/SUMIF(DATI!$B:$B,Tabella24[[#This Row],[Cartella2]],DATI!$M:$M)*SUMIF(DATI!$B:$B,Tabella24[[#This Row],[Cartella2]],DATI!$I:$I),"")</f>
        <v/>
      </c>
      <c r="L921" s="19" t="str">
        <f>+IFERROR(+Tabella24[[#This Row],[IMPORTO VERSATO]]/SUMIF(DATI!$B:$B,Tabella24[[#This Row],[Cartella2]],DATI!$M:$M)*SUMIF(DATI!$B:$B,Tabella24[[#This Row],[Cartella2]],DATI!$J:$J),"")</f>
        <v/>
      </c>
      <c r="M921" s="14" t="str">
        <f>+IFERROR(+Tabella24[[#This Row],[IMPORTO VERSATO]]/SUMIF(DATI!$B:$B,Tabella24[[#This Row],[Cartella2]],DATI!$M:$M)*SUMIF(DATI!$B:$B,Tabella24[[#This Row],[Cartella2]],DATI!$L:$L),"")</f>
        <v/>
      </c>
      <c r="N921" s="6" t="str">
        <f>+IF(COUNTIF($C$17:C921,Tabella24[[#This Row],[Cartella2]])=1,"X","")</f>
        <v/>
      </c>
      <c r="O921" s="14" t="str">
        <f>+IFERROR(+Tabella24[[#This Row],[IMPORTO VERSATO]]/SUMIF(DATI!$B:$B,Tabella24[[#This Row],[Cartella2]],DATI!$M:$M)*SUMIF(DATI!$B:$B,Tabella24[[#This Row],[Cartella2]],DATI!$K:$K),"")</f>
        <v/>
      </c>
    </row>
    <row r="922" spans="2:15" x14ac:dyDescent="0.45">
      <c r="B922" s="27"/>
      <c r="C922" s="140" t="e">
        <f>+IF(Tabella24[[#This Row],[INS CARTELLA]]="",C921,+VLOOKUP(Tabella24[[#This Row],[INS CARTELLA]],Tabella1[[NUMERO CARTELLA]:[IMPOSTE]],1,0))</f>
        <v>#N/A</v>
      </c>
      <c r="D922" s="1"/>
      <c r="E922" s="15"/>
      <c r="F922" s="16"/>
      <c r="G922" s="14" t="str">
        <f>+IFERROR(+Tabella24[[#This Row],[IMPORTO VERSATO]]/SUMIF(DATI!B:B,Tabella24[[#This Row],[Cartella2]],DATI!M:M)*SUMIF(DATI!B:B,Tabella24[[#This Row],[Cartella2]],DATI!E:E),"")</f>
        <v/>
      </c>
      <c r="H922" s="14" t="str">
        <f>+IFERROR(+Tabella24[[#This Row],[IMPORTO VERSATO]]/SUMIF(DATI!$B:$B,Tabella24[[#This Row],[Cartella2]],DATI!$M:$M)*SUMIF(DATI!$B:$B,Tabella24[[#This Row],[Cartella2]],DATI!$F:$F),"")</f>
        <v/>
      </c>
      <c r="I922" s="19" t="str">
        <f>+IFERROR(+Tabella24[[#This Row],[IMPORTO VERSATO]]/SUMIF(DATI!$B:$B,Tabella24[[#This Row],[Cartella2]],DATI!$M:$M)*SUMIF(DATI!$B:$B,Tabella24[[#This Row],[Cartella2]],DATI!$G:$G),"")</f>
        <v/>
      </c>
      <c r="J922" s="19" t="str">
        <f>+IFERROR(+Tabella24[[#This Row],[IMPORTO VERSATO]]/SUMIF(DATI!$B:$B,Tabella24[[#This Row],[Cartella2]],DATI!$M:$M)*SUMIF(DATI!$B:$B,Tabella24[[#This Row],[Cartella2]],DATI!$H:$H),"")</f>
        <v/>
      </c>
      <c r="K922" s="19" t="str">
        <f>+IFERROR(+Tabella24[[#This Row],[IMPORTO VERSATO]]/SUMIF(DATI!$B:$B,Tabella24[[#This Row],[Cartella2]],DATI!$M:$M)*SUMIF(DATI!$B:$B,Tabella24[[#This Row],[Cartella2]],DATI!$I:$I),"")</f>
        <v/>
      </c>
      <c r="L922" s="19" t="str">
        <f>+IFERROR(+Tabella24[[#This Row],[IMPORTO VERSATO]]/SUMIF(DATI!$B:$B,Tabella24[[#This Row],[Cartella2]],DATI!$M:$M)*SUMIF(DATI!$B:$B,Tabella24[[#This Row],[Cartella2]],DATI!$J:$J),"")</f>
        <v/>
      </c>
      <c r="M922" s="14" t="str">
        <f>+IFERROR(+Tabella24[[#This Row],[IMPORTO VERSATO]]/SUMIF(DATI!$B:$B,Tabella24[[#This Row],[Cartella2]],DATI!$M:$M)*SUMIF(DATI!$B:$B,Tabella24[[#This Row],[Cartella2]],DATI!$L:$L),"")</f>
        <v/>
      </c>
      <c r="N922" s="6" t="str">
        <f>+IF(COUNTIF($C$17:C922,Tabella24[[#This Row],[Cartella2]])=1,"X","")</f>
        <v/>
      </c>
      <c r="O922" s="14" t="str">
        <f>+IFERROR(+Tabella24[[#This Row],[IMPORTO VERSATO]]/SUMIF(DATI!$B:$B,Tabella24[[#This Row],[Cartella2]],DATI!$M:$M)*SUMIF(DATI!$B:$B,Tabella24[[#This Row],[Cartella2]],DATI!$K:$K),"")</f>
        <v/>
      </c>
    </row>
    <row r="923" spans="2:15" x14ac:dyDescent="0.45">
      <c r="B923" s="27"/>
      <c r="C923" s="140" t="e">
        <f>+IF(Tabella24[[#This Row],[INS CARTELLA]]="",C922,+VLOOKUP(Tabella24[[#This Row],[INS CARTELLA]],Tabella1[[NUMERO CARTELLA]:[IMPOSTE]],1,0))</f>
        <v>#N/A</v>
      </c>
      <c r="D923" s="1"/>
      <c r="E923" s="15"/>
      <c r="F923" s="16"/>
      <c r="G923" s="14" t="str">
        <f>+IFERROR(+Tabella24[[#This Row],[IMPORTO VERSATO]]/SUMIF(DATI!B:B,Tabella24[[#This Row],[Cartella2]],DATI!M:M)*SUMIF(DATI!B:B,Tabella24[[#This Row],[Cartella2]],DATI!E:E),"")</f>
        <v/>
      </c>
      <c r="H923" s="14" t="str">
        <f>+IFERROR(+Tabella24[[#This Row],[IMPORTO VERSATO]]/SUMIF(DATI!$B:$B,Tabella24[[#This Row],[Cartella2]],DATI!$M:$M)*SUMIF(DATI!$B:$B,Tabella24[[#This Row],[Cartella2]],DATI!$F:$F),"")</f>
        <v/>
      </c>
      <c r="I923" s="19" t="str">
        <f>+IFERROR(+Tabella24[[#This Row],[IMPORTO VERSATO]]/SUMIF(DATI!$B:$B,Tabella24[[#This Row],[Cartella2]],DATI!$M:$M)*SUMIF(DATI!$B:$B,Tabella24[[#This Row],[Cartella2]],DATI!$G:$G),"")</f>
        <v/>
      </c>
      <c r="J923" s="19" t="str">
        <f>+IFERROR(+Tabella24[[#This Row],[IMPORTO VERSATO]]/SUMIF(DATI!$B:$B,Tabella24[[#This Row],[Cartella2]],DATI!$M:$M)*SUMIF(DATI!$B:$B,Tabella24[[#This Row],[Cartella2]],DATI!$H:$H),"")</f>
        <v/>
      </c>
      <c r="K923" s="19" t="str">
        <f>+IFERROR(+Tabella24[[#This Row],[IMPORTO VERSATO]]/SUMIF(DATI!$B:$B,Tabella24[[#This Row],[Cartella2]],DATI!$M:$M)*SUMIF(DATI!$B:$B,Tabella24[[#This Row],[Cartella2]],DATI!$I:$I),"")</f>
        <v/>
      </c>
      <c r="L923" s="19" t="str">
        <f>+IFERROR(+Tabella24[[#This Row],[IMPORTO VERSATO]]/SUMIF(DATI!$B:$B,Tabella24[[#This Row],[Cartella2]],DATI!$M:$M)*SUMIF(DATI!$B:$B,Tabella24[[#This Row],[Cartella2]],DATI!$J:$J),"")</f>
        <v/>
      </c>
      <c r="M923" s="14" t="str">
        <f>+IFERROR(+Tabella24[[#This Row],[IMPORTO VERSATO]]/SUMIF(DATI!$B:$B,Tabella24[[#This Row],[Cartella2]],DATI!$M:$M)*SUMIF(DATI!$B:$B,Tabella24[[#This Row],[Cartella2]],DATI!$L:$L),"")</f>
        <v/>
      </c>
      <c r="N923" s="6" t="str">
        <f>+IF(COUNTIF($C$17:C923,Tabella24[[#This Row],[Cartella2]])=1,"X","")</f>
        <v/>
      </c>
      <c r="O923" s="14" t="str">
        <f>+IFERROR(+Tabella24[[#This Row],[IMPORTO VERSATO]]/SUMIF(DATI!$B:$B,Tabella24[[#This Row],[Cartella2]],DATI!$M:$M)*SUMIF(DATI!$B:$B,Tabella24[[#This Row],[Cartella2]],DATI!$K:$K),"")</f>
        <v/>
      </c>
    </row>
    <row r="924" spans="2:15" x14ac:dyDescent="0.45">
      <c r="B924" s="27"/>
      <c r="C924" s="140" t="e">
        <f>+IF(Tabella24[[#This Row],[INS CARTELLA]]="",C923,+VLOOKUP(Tabella24[[#This Row],[INS CARTELLA]],Tabella1[[NUMERO CARTELLA]:[IMPOSTE]],1,0))</f>
        <v>#N/A</v>
      </c>
      <c r="D924" s="1"/>
      <c r="E924" s="15"/>
      <c r="F924" s="16"/>
      <c r="G924" s="14" t="str">
        <f>+IFERROR(+Tabella24[[#This Row],[IMPORTO VERSATO]]/SUMIF(DATI!B:B,Tabella24[[#This Row],[Cartella2]],DATI!M:M)*SUMIF(DATI!B:B,Tabella24[[#This Row],[Cartella2]],DATI!E:E),"")</f>
        <v/>
      </c>
      <c r="H924" s="14" t="str">
        <f>+IFERROR(+Tabella24[[#This Row],[IMPORTO VERSATO]]/SUMIF(DATI!$B:$B,Tabella24[[#This Row],[Cartella2]],DATI!$M:$M)*SUMIF(DATI!$B:$B,Tabella24[[#This Row],[Cartella2]],DATI!$F:$F),"")</f>
        <v/>
      </c>
      <c r="I924" s="19" t="str">
        <f>+IFERROR(+Tabella24[[#This Row],[IMPORTO VERSATO]]/SUMIF(DATI!$B:$B,Tabella24[[#This Row],[Cartella2]],DATI!$M:$M)*SUMIF(DATI!$B:$B,Tabella24[[#This Row],[Cartella2]],DATI!$G:$G),"")</f>
        <v/>
      </c>
      <c r="J924" s="19" t="str">
        <f>+IFERROR(+Tabella24[[#This Row],[IMPORTO VERSATO]]/SUMIF(DATI!$B:$B,Tabella24[[#This Row],[Cartella2]],DATI!$M:$M)*SUMIF(DATI!$B:$B,Tabella24[[#This Row],[Cartella2]],DATI!$H:$H),"")</f>
        <v/>
      </c>
      <c r="K924" s="19" t="str">
        <f>+IFERROR(+Tabella24[[#This Row],[IMPORTO VERSATO]]/SUMIF(DATI!$B:$B,Tabella24[[#This Row],[Cartella2]],DATI!$M:$M)*SUMIF(DATI!$B:$B,Tabella24[[#This Row],[Cartella2]],DATI!$I:$I),"")</f>
        <v/>
      </c>
      <c r="L924" s="19" t="str">
        <f>+IFERROR(+Tabella24[[#This Row],[IMPORTO VERSATO]]/SUMIF(DATI!$B:$B,Tabella24[[#This Row],[Cartella2]],DATI!$M:$M)*SUMIF(DATI!$B:$B,Tabella24[[#This Row],[Cartella2]],DATI!$J:$J),"")</f>
        <v/>
      </c>
      <c r="M924" s="14" t="str">
        <f>+IFERROR(+Tabella24[[#This Row],[IMPORTO VERSATO]]/SUMIF(DATI!$B:$B,Tabella24[[#This Row],[Cartella2]],DATI!$M:$M)*SUMIF(DATI!$B:$B,Tabella24[[#This Row],[Cartella2]],DATI!$L:$L),"")</f>
        <v/>
      </c>
      <c r="N924" s="6" t="str">
        <f>+IF(COUNTIF($C$17:C924,Tabella24[[#This Row],[Cartella2]])=1,"X","")</f>
        <v/>
      </c>
      <c r="O924" s="14" t="str">
        <f>+IFERROR(+Tabella24[[#This Row],[IMPORTO VERSATO]]/SUMIF(DATI!$B:$B,Tabella24[[#This Row],[Cartella2]],DATI!$M:$M)*SUMIF(DATI!$B:$B,Tabella24[[#This Row],[Cartella2]],DATI!$K:$K),"")</f>
        <v/>
      </c>
    </row>
    <row r="925" spans="2:15" x14ac:dyDescent="0.45">
      <c r="B925" s="27"/>
      <c r="C925" s="140" t="e">
        <f>+IF(Tabella24[[#This Row],[INS CARTELLA]]="",C924,+VLOOKUP(Tabella24[[#This Row],[INS CARTELLA]],Tabella1[[NUMERO CARTELLA]:[IMPOSTE]],1,0))</f>
        <v>#N/A</v>
      </c>
      <c r="D925" s="1"/>
      <c r="E925" s="15"/>
      <c r="F925" s="16"/>
      <c r="G925" s="14" t="str">
        <f>+IFERROR(+Tabella24[[#This Row],[IMPORTO VERSATO]]/SUMIF(DATI!B:B,Tabella24[[#This Row],[Cartella2]],DATI!M:M)*SUMIF(DATI!B:B,Tabella24[[#This Row],[Cartella2]],DATI!E:E),"")</f>
        <v/>
      </c>
      <c r="H925" s="14" t="str">
        <f>+IFERROR(+Tabella24[[#This Row],[IMPORTO VERSATO]]/SUMIF(DATI!$B:$B,Tabella24[[#This Row],[Cartella2]],DATI!$M:$M)*SUMIF(DATI!$B:$B,Tabella24[[#This Row],[Cartella2]],DATI!$F:$F),"")</f>
        <v/>
      </c>
      <c r="I925" s="19" t="str">
        <f>+IFERROR(+Tabella24[[#This Row],[IMPORTO VERSATO]]/SUMIF(DATI!$B:$B,Tabella24[[#This Row],[Cartella2]],DATI!$M:$M)*SUMIF(DATI!$B:$B,Tabella24[[#This Row],[Cartella2]],DATI!$G:$G),"")</f>
        <v/>
      </c>
      <c r="J925" s="19" t="str">
        <f>+IFERROR(+Tabella24[[#This Row],[IMPORTO VERSATO]]/SUMIF(DATI!$B:$B,Tabella24[[#This Row],[Cartella2]],DATI!$M:$M)*SUMIF(DATI!$B:$B,Tabella24[[#This Row],[Cartella2]],DATI!$H:$H),"")</f>
        <v/>
      </c>
      <c r="K925" s="19" t="str">
        <f>+IFERROR(+Tabella24[[#This Row],[IMPORTO VERSATO]]/SUMIF(DATI!$B:$B,Tabella24[[#This Row],[Cartella2]],DATI!$M:$M)*SUMIF(DATI!$B:$B,Tabella24[[#This Row],[Cartella2]],DATI!$I:$I),"")</f>
        <v/>
      </c>
      <c r="L925" s="19" t="str">
        <f>+IFERROR(+Tabella24[[#This Row],[IMPORTO VERSATO]]/SUMIF(DATI!$B:$B,Tabella24[[#This Row],[Cartella2]],DATI!$M:$M)*SUMIF(DATI!$B:$B,Tabella24[[#This Row],[Cartella2]],DATI!$J:$J),"")</f>
        <v/>
      </c>
      <c r="M925" s="14" t="str">
        <f>+IFERROR(+Tabella24[[#This Row],[IMPORTO VERSATO]]/SUMIF(DATI!$B:$B,Tabella24[[#This Row],[Cartella2]],DATI!$M:$M)*SUMIF(DATI!$B:$B,Tabella24[[#This Row],[Cartella2]],DATI!$L:$L),"")</f>
        <v/>
      </c>
      <c r="N925" s="6" t="str">
        <f>+IF(COUNTIF($C$17:C925,Tabella24[[#This Row],[Cartella2]])=1,"X","")</f>
        <v/>
      </c>
      <c r="O925" s="14" t="str">
        <f>+IFERROR(+Tabella24[[#This Row],[IMPORTO VERSATO]]/SUMIF(DATI!$B:$B,Tabella24[[#This Row],[Cartella2]],DATI!$M:$M)*SUMIF(DATI!$B:$B,Tabella24[[#This Row],[Cartella2]],DATI!$K:$K),"")</f>
        <v/>
      </c>
    </row>
    <row r="926" spans="2:15" x14ac:dyDescent="0.45">
      <c r="B926" s="27"/>
      <c r="C926" s="140" t="e">
        <f>+IF(Tabella24[[#This Row],[INS CARTELLA]]="",C925,+VLOOKUP(Tabella24[[#This Row],[INS CARTELLA]],Tabella1[[NUMERO CARTELLA]:[IMPOSTE]],1,0))</f>
        <v>#N/A</v>
      </c>
      <c r="D926" s="1"/>
      <c r="E926" s="15"/>
      <c r="F926" s="16"/>
      <c r="G926" s="14" t="str">
        <f>+IFERROR(+Tabella24[[#This Row],[IMPORTO VERSATO]]/SUMIF(DATI!B:B,Tabella24[[#This Row],[Cartella2]],DATI!M:M)*SUMIF(DATI!B:B,Tabella24[[#This Row],[Cartella2]],DATI!E:E),"")</f>
        <v/>
      </c>
      <c r="H926" s="14" t="str">
        <f>+IFERROR(+Tabella24[[#This Row],[IMPORTO VERSATO]]/SUMIF(DATI!$B:$B,Tabella24[[#This Row],[Cartella2]],DATI!$M:$M)*SUMIF(DATI!$B:$B,Tabella24[[#This Row],[Cartella2]],DATI!$F:$F),"")</f>
        <v/>
      </c>
      <c r="I926" s="19" t="str">
        <f>+IFERROR(+Tabella24[[#This Row],[IMPORTO VERSATO]]/SUMIF(DATI!$B:$B,Tabella24[[#This Row],[Cartella2]],DATI!$M:$M)*SUMIF(DATI!$B:$B,Tabella24[[#This Row],[Cartella2]],DATI!$G:$G),"")</f>
        <v/>
      </c>
      <c r="J926" s="19" t="str">
        <f>+IFERROR(+Tabella24[[#This Row],[IMPORTO VERSATO]]/SUMIF(DATI!$B:$B,Tabella24[[#This Row],[Cartella2]],DATI!$M:$M)*SUMIF(DATI!$B:$B,Tabella24[[#This Row],[Cartella2]],DATI!$H:$H),"")</f>
        <v/>
      </c>
      <c r="K926" s="19" t="str">
        <f>+IFERROR(+Tabella24[[#This Row],[IMPORTO VERSATO]]/SUMIF(DATI!$B:$B,Tabella24[[#This Row],[Cartella2]],DATI!$M:$M)*SUMIF(DATI!$B:$B,Tabella24[[#This Row],[Cartella2]],DATI!$I:$I),"")</f>
        <v/>
      </c>
      <c r="L926" s="19" t="str">
        <f>+IFERROR(+Tabella24[[#This Row],[IMPORTO VERSATO]]/SUMIF(DATI!$B:$B,Tabella24[[#This Row],[Cartella2]],DATI!$M:$M)*SUMIF(DATI!$B:$B,Tabella24[[#This Row],[Cartella2]],DATI!$J:$J),"")</f>
        <v/>
      </c>
      <c r="M926" s="14" t="str">
        <f>+IFERROR(+Tabella24[[#This Row],[IMPORTO VERSATO]]/SUMIF(DATI!$B:$B,Tabella24[[#This Row],[Cartella2]],DATI!$M:$M)*SUMIF(DATI!$B:$B,Tabella24[[#This Row],[Cartella2]],DATI!$L:$L),"")</f>
        <v/>
      </c>
      <c r="N926" s="6" t="str">
        <f>+IF(COUNTIF($C$17:C926,Tabella24[[#This Row],[Cartella2]])=1,"X","")</f>
        <v/>
      </c>
      <c r="O926" s="14" t="str">
        <f>+IFERROR(+Tabella24[[#This Row],[IMPORTO VERSATO]]/SUMIF(DATI!$B:$B,Tabella24[[#This Row],[Cartella2]],DATI!$M:$M)*SUMIF(DATI!$B:$B,Tabella24[[#This Row],[Cartella2]],DATI!$K:$K),"")</f>
        <v/>
      </c>
    </row>
    <row r="927" spans="2:15" x14ac:dyDescent="0.45">
      <c r="B927" s="27"/>
      <c r="C927" s="140" t="e">
        <f>+IF(Tabella24[[#This Row],[INS CARTELLA]]="",C926,+VLOOKUP(Tabella24[[#This Row],[INS CARTELLA]],Tabella1[[NUMERO CARTELLA]:[IMPOSTE]],1,0))</f>
        <v>#N/A</v>
      </c>
      <c r="D927" s="1"/>
      <c r="E927" s="15"/>
      <c r="F927" s="16"/>
      <c r="G927" s="14" t="str">
        <f>+IFERROR(+Tabella24[[#This Row],[IMPORTO VERSATO]]/SUMIF(DATI!B:B,Tabella24[[#This Row],[Cartella2]],DATI!M:M)*SUMIF(DATI!B:B,Tabella24[[#This Row],[Cartella2]],DATI!E:E),"")</f>
        <v/>
      </c>
      <c r="H927" s="14" t="str">
        <f>+IFERROR(+Tabella24[[#This Row],[IMPORTO VERSATO]]/SUMIF(DATI!$B:$B,Tabella24[[#This Row],[Cartella2]],DATI!$M:$M)*SUMIF(DATI!$B:$B,Tabella24[[#This Row],[Cartella2]],DATI!$F:$F),"")</f>
        <v/>
      </c>
      <c r="I927" s="19" t="str">
        <f>+IFERROR(+Tabella24[[#This Row],[IMPORTO VERSATO]]/SUMIF(DATI!$B:$B,Tabella24[[#This Row],[Cartella2]],DATI!$M:$M)*SUMIF(DATI!$B:$B,Tabella24[[#This Row],[Cartella2]],DATI!$G:$G),"")</f>
        <v/>
      </c>
      <c r="J927" s="19" t="str">
        <f>+IFERROR(+Tabella24[[#This Row],[IMPORTO VERSATO]]/SUMIF(DATI!$B:$B,Tabella24[[#This Row],[Cartella2]],DATI!$M:$M)*SUMIF(DATI!$B:$B,Tabella24[[#This Row],[Cartella2]],DATI!$H:$H),"")</f>
        <v/>
      </c>
      <c r="K927" s="19" t="str">
        <f>+IFERROR(+Tabella24[[#This Row],[IMPORTO VERSATO]]/SUMIF(DATI!$B:$B,Tabella24[[#This Row],[Cartella2]],DATI!$M:$M)*SUMIF(DATI!$B:$B,Tabella24[[#This Row],[Cartella2]],DATI!$I:$I),"")</f>
        <v/>
      </c>
      <c r="L927" s="19" t="str">
        <f>+IFERROR(+Tabella24[[#This Row],[IMPORTO VERSATO]]/SUMIF(DATI!$B:$B,Tabella24[[#This Row],[Cartella2]],DATI!$M:$M)*SUMIF(DATI!$B:$B,Tabella24[[#This Row],[Cartella2]],DATI!$J:$J),"")</f>
        <v/>
      </c>
      <c r="M927" s="14" t="str">
        <f>+IFERROR(+Tabella24[[#This Row],[IMPORTO VERSATO]]/SUMIF(DATI!$B:$B,Tabella24[[#This Row],[Cartella2]],DATI!$M:$M)*SUMIF(DATI!$B:$B,Tabella24[[#This Row],[Cartella2]],DATI!$L:$L),"")</f>
        <v/>
      </c>
      <c r="N927" s="6" t="str">
        <f>+IF(COUNTIF($C$17:C927,Tabella24[[#This Row],[Cartella2]])=1,"X","")</f>
        <v/>
      </c>
      <c r="O927" s="14" t="str">
        <f>+IFERROR(+Tabella24[[#This Row],[IMPORTO VERSATO]]/SUMIF(DATI!$B:$B,Tabella24[[#This Row],[Cartella2]],DATI!$M:$M)*SUMIF(DATI!$B:$B,Tabella24[[#This Row],[Cartella2]],DATI!$K:$K),"")</f>
        <v/>
      </c>
    </row>
    <row r="928" spans="2:15" x14ac:dyDescent="0.45">
      <c r="B928" s="27"/>
      <c r="C928" s="140" t="e">
        <f>+IF(Tabella24[[#This Row],[INS CARTELLA]]="",C927,+VLOOKUP(Tabella24[[#This Row],[INS CARTELLA]],Tabella1[[NUMERO CARTELLA]:[IMPOSTE]],1,0))</f>
        <v>#N/A</v>
      </c>
      <c r="D928" s="1"/>
      <c r="E928" s="15"/>
      <c r="F928" s="16"/>
      <c r="G928" s="14" t="str">
        <f>+IFERROR(+Tabella24[[#This Row],[IMPORTO VERSATO]]/SUMIF(DATI!B:B,Tabella24[[#This Row],[Cartella2]],DATI!M:M)*SUMIF(DATI!B:B,Tabella24[[#This Row],[Cartella2]],DATI!E:E),"")</f>
        <v/>
      </c>
      <c r="H928" s="14" t="str">
        <f>+IFERROR(+Tabella24[[#This Row],[IMPORTO VERSATO]]/SUMIF(DATI!$B:$B,Tabella24[[#This Row],[Cartella2]],DATI!$M:$M)*SUMIF(DATI!$B:$B,Tabella24[[#This Row],[Cartella2]],DATI!$F:$F),"")</f>
        <v/>
      </c>
      <c r="I928" s="19" t="str">
        <f>+IFERROR(+Tabella24[[#This Row],[IMPORTO VERSATO]]/SUMIF(DATI!$B:$B,Tabella24[[#This Row],[Cartella2]],DATI!$M:$M)*SUMIF(DATI!$B:$B,Tabella24[[#This Row],[Cartella2]],DATI!$G:$G),"")</f>
        <v/>
      </c>
      <c r="J928" s="19" t="str">
        <f>+IFERROR(+Tabella24[[#This Row],[IMPORTO VERSATO]]/SUMIF(DATI!$B:$B,Tabella24[[#This Row],[Cartella2]],DATI!$M:$M)*SUMIF(DATI!$B:$B,Tabella24[[#This Row],[Cartella2]],DATI!$H:$H),"")</f>
        <v/>
      </c>
      <c r="K928" s="19" t="str">
        <f>+IFERROR(+Tabella24[[#This Row],[IMPORTO VERSATO]]/SUMIF(DATI!$B:$B,Tabella24[[#This Row],[Cartella2]],DATI!$M:$M)*SUMIF(DATI!$B:$B,Tabella24[[#This Row],[Cartella2]],DATI!$I:$I),"")</f>
        <v/>
      </c>
      <c r="L928" s="19" t="str">
        <f>+IFERROR(+Tabella24[[#This Row],[IMPORTO VERSATO]]/SUMIF(DATI!$B:$B,Tabella24[[#This Row],[Cartella2]],DATI!$M:$M)*SUMIF(DATI!$B:$B,Tabella24[[#This Row],[Cartella2]],DATI!$J:$J),"")</f>
        <v/>
      </c>
      <c r="M928" s="14" t="str">
        <f>+IFERROR(+Tabella24[[#This Row],[IMPORTO VERSATO]]/SUMIF(DATI!$B:$B,Tabella24[[#This Row],[Cartella2]],DATI!$M:$M)*SUMIF(DATI!$B:$B,Tabella24[[#This Row],[Cartella2]],DATI!$L:$L),"")</f>
        <v/>
      </c>
      <c r="N928" s="6" t="str">
        <f>+IF(COUNTIF($C$17:C928,Tabella24[[#This Row],[Cartella2]])=1,"X","")</f>
        <v/>
      </c>
      <c r="O928" s="14" t="str">
        <f>+IFERROR(+Tabella24[[#This Row],[IMPORTO VERSATO]]/SUMIF(DATI!$B:$B,Tabella24[[#This Row],[Cartella2]],DATI!$M:$M)*SUMIF(DATI!$B:$B,Tabella24[[#This Row],[Cartella2]],DATI!$K:$K),"")</f>
        <v/>
      </c>
    </row>
    <row r="929" spans="2:15" x14ac:dyDescent="0.45">
      <c r="B929" s="27"/>
      <c r="C929" s="140" t="e">
        <f>+IF(Tabella24[[#This Row],[INS CARTELLA]]="",C928,+VLOOKUP(Tabella24[[#This Row],[INS CARTELLA]],Tabella1[[NUMERO CARTELLA]:[IMPOSTE]],1,0))</f>
        <v>#N/A</v>
      </c>
      <c r="D929" s="1"/>
      <c r="E929" s="15"/>
      <c r="F929" s="16"/>
      <c r="G929" s="14" t="str">
        <f>+IFERROR(+Tabella24[[#This Row],[IMPORTO VERSATO]]/SUMIF(DATI!B:B,Tabella24[[#This Row],[Cartella2]],DATI!M:M)*SUMIF(DATI!B:B,Tabella24[[#This Row],[Cartella2]],DATI!E:E),"")</f>
        <v/>
      </c>
      <c r="H929" s="14" t="str">
        <f>+IFERROR(+Tabella24[[#This Row],[IMPORTO VERSATO]]/SUMIF(DATI!$B:$B,Tabella24[[#This Row],[Cartella2]],DATI!$M:$M)*SUMIF(DATI!$B:$B,Tabella24[[#This Row],[Cartella2]],DATI!$F:$F),"")</f>
        <v/>
      </c>
      <c r="I929" s="19" t="str">
        <f>+IFERROR(+Tabella24[[#This Row],[IMPORTO VERSATO]]/SUMIF(DATI!$B:$B,Tabella24[[#This Row],[Cartella2]],DATI!$M:$M)*SUMIF(DATI!$B:$B,Tabella24[[#This Row],[Cartella2]],DATI!$G:$G),"")</f>
        <v/>
      </c>
      <c r="J929" s="19" t="str">
        <f>+IFERROR(+Tabella24[[#This Row],[IMPORTO VERSATO]]/SUMIF(DATI!$B:$B,Tabella24[[#This Row],[Cartella2]],DATI!$M:$M)*SUMIF(DATI!$B:$B,Tabella24[[#This Row],[Cartella2]],DATI!$H:$H),"")</f>
        <v/>
      </c>
      <c r="K929" s="19" t="str">
        <f>+IFERROR(+Tabella24[[#This Row],[IMPORTO VERSATO]]/SUMIF(DATI!$B:$B,Tabella24[[#This Row],[Cartella2]],DATI!$M:$M)*SUMIF(DATI!$B:$B,Tabella24[[#This Row],[Cartella2]],DATI!$I:$I),"")</f>
        <v/>
      </c>
      <c r="L929" s="19" t="str">
        <f>+IFERROR(+Tabella24[[#This Row],[IMPORTO VERSATO]]/SUMIF(DATI!$B:$B,Tabella24[[#This Row],[Cartella2]],DATI!$M:$M)*SUMIF(DATI!$B:$B,Tabella24[[#This Row],[Cartella2]],DATI!$J:$J),"")</f>
        <v/>
      </c>
      <c r="M929" s="14" t="str">
        <f>+IFERROR(+Tabella24[[#This Row],[IMPORTO VERSATO]]/SUMIF(DATI!$B:$B,Tabella24[[#This Row],[Cartella2]],DATI!$M:$M)*SUMIF(DATI!$B:$B,Tabella24[[#This Row],[Cartella2]],DATI!$L:$L),"")</f>
        <v/>
      </c>
      <c r="N929" s="6" t="str">
        <f>+IF(COUNTIF($C$17:C929,Tabella24[[#This Row],[Cartella2]])=1,"X","")</f>
        <v/>
      </c>
      <c r="O929" s="14" t="str">
        <f>+IFERROR(+Tabella24[[#This Row],[IMPORTO VERSATO]]/SUMIF(DATI!$B:$B,Tabella24[[#This Row],[Cartella2]],DATI!$M:$M)*SUMIF(DATI!$B:$B,Tabella24[[#This Row],[Cartella2]],DATI!$K:$K),"")</f>
        <v/>
      </c>
    </row>
    <row r="930" spans="2:15" x14ac:dyDescent="0.45">
      <c r="B930" s="27"/>
      <c r="C930" s="140" t="e">
        <f>+IF(Tabella24[[#This Row],[INS CARTELLA]]="",C929,+VLOOKUP(Tabella24[[#This Row],[INS CARTELLA]],Tabella1[[NUMERO CARTELLA]:[IMPOSTE]],1,0))</f>
        <v>#N/A</v>
      </c>
      <c r="D930" s="1"/>
      <c r="E930" s="15"/>
      <c r="F930" s="16"/>
      <c r="G930" s="14" t="str">
        <f>+IFERROR(+Tabella24[[#This Row],[IMPORTO VERSATO]]/SUMIF(DATI!B:B,Tabella24[[#This Row],[Cartella2]],DATI!M:M)*SUMIF(DATI!B:B,Tabella24[[#This Row],[Cartella2]],DATI!E:E),"")</f>
        <v/>
      </c>
      <c r="H930" s="14" t="str">
        <f>+IFERROR(+Tabella24[[#This Row],[IMPORTO VERSATO]]/SUMIF(DATI!$B:$B,Tabella24[[#This Row],[Cartella2]],DATI!$M:$M)*SUMIF(DATI!$B:$B,Tabella24[[#This Row],[Cartella2]],DATI!$F:$F),"")</f>
        <v/>
      </c>
      <c r="I930" s="19" t="str">
        <f>+IFERROR(+Tabella24[[#This Row],[IMPORTO VERSATO]]/SUMIF(DATI!$B:$B,Tabella24[[#This Row],[Cartella2]],DATI!$M:$M)*SUMIF(DATI!$B:$B,Tabella24[[#This Row],[Cartella2]],DATI!$G:$G),"")</f>
        <v/>
      </c>
      <c r="J930" s="19" t="str">
        <f>+IFERROR(+Tabella24[[#This Row],[IMPORTO VERSATO]]/SUMIF(DATI!$B:$B,Tabella24[[#This Row],[Cartella2]],DATI!$M:$M)*SUMIF(DATI!$B:$B,Tabella24[[#This Row],[Cartella2]],DATI!$H:$H),"")</f>
        <v/>
      </c>
      <c r="K930" s="19" t="str">
        <f>+IFERROR(+Tabella24[[#This Row],[IMPORTO VERSATO]]/SUMIF(DATI!$B:$B,Tabella24[[#This Row],[Cartella2]],DATI!$M:$M)*SUMIF(DATI!$B:$B,Tabella24[[#This Row],[Cartella2]],DATI!$I:$I),"")</f>
        <v/>
      </c>
      <c r="L930" s="19" t="str">
        <f>+IFERROR(+Tabella24[[#This Row],[IMPORTO VERSATO]]/SUMIF(DATI!$B:$B,Tabella24[[#This Row],[Cartella2]],DATI!$M:$M)*SUMIF(DATI!$B:$B,Tabella24[[#This Row],[Cartella2]],DATI!$J:$J),"")</f>
        <v/>
      </c>
      <c r="M930" s="14" t="str">
        <f>+IFERROR(+Tabella24[[#This Row],[IMPORTO VERSATO]]/SUMIF(DATI!$B:$B,Tabella24[[#This Row],[Cartella2]],DATI!$M:$M)*SUMIF(DATI!$B:$B,Tabella24[[#This Row],[Cartella2]],DATI!$L:$L),"")</f>
        <v/>
      </c>
      <c r="N930" s="6" t="str">
        <f>+IF(COUNTIF($C$17:C930,Tabella24[[#This Row],[Cartella2]])=1,"X","")</f>
        <v/>
      </c>
      <c r="O930" s="14" t="str">
        <f>+IFERROR(+Tabella24[[#This Row],[IMPORTO VERSATO]]/SUMIF(DATI!$B:$B,Tabella24[[#This Row],[Cartella2]],DATI!$M:$M)*SUMIF(DATI!$B:$B,Tabella24[[#This Row],[Cartella2]],DATI!$K:$K),"")</f>
        <v/>
      </c>
    </row>
    <row r="931" spans="2:15" x14ac:dyDescent="0.45">
      <c r="B931" s="27"/>
      <c r="C931" s="140" t="e">
        <f>+IF(Tabella24[[#This Row],[INS CARTELLA]]="",C930,+VLOOKUP(Tabella24[[#This Row],[INS CARTELLA]],Tabella1[[NUMERO CARTELLA]:[IMPOSTE]],1,0))</f>
        <v>#N/A</v>
      </c>
      <c r="D931" s="1"/>
      <c r="E931" s="15"/>
      <c r="F931" s="16"/>
      <c r="G931" s="14" t="str">
        <f>+IFERROR(+Tabella24[[#This Row],[IMPORTO VERSATO]]/SUMIF(DATI!B:B,Tabella24[[#This Row],[Cartella2]],DATI!M:M)*SUMIF(DATI!B:B,Tabella24[[#This Row],[Cartella2]],DATI!E:E),"")</f>
        <v/>
      </c>
      <c r="H931" s="14" t="str">
        <f>+IFERROR(+Tabella24[[#This Row],[IMPORTO VERSATO]]/SUMIF(DATI!$B:$B,Tabella24[[#This Row],[Cartella2]],DATI!$M:$M)*SUMIF(DATI!$B:$B,Tabella24[[#This Row],[Cartella2]],DATI!$F:$F),"")</f>
        <v/>
      </c>
      <c r="I931" s="19" t="str">
        <f>+IFERROR(+Tabella24[[#This Row],[IMPORTO VERSATO]]/SUMIF(DATI!$B:$B,Tabella24[[#This Row],[Cartella2]],DATI!$M:$M)*SUMIF(DATI!$B:$B,Tabella24[[#This Row],[Cartella2]],DATI!$G:$G),"")</f>
        <v/>
      </c>
      <c r="J931" s="19" t="str">
        <f>+IFERROR(+Tabella24[[#This Row],[IMPORTO VERSATO]]/SUMIF(DATI!$B:$B,Tabella24[[#This Row],[Cartella2]],DATI!$M:$M)*SUMIF(DATI!$B:$B,Tabella24[[#This Row],[Cartella2]],DATI!$H:$H),"")</f>
        <v/>
      </c>
      <c r="K931" s="19" t="str">
        <f>+IFERROR(+Tabella24[[#This Row],[IMPORTO VERSATO]]/SUMIF(DATI!$B:$B,Tabella24[[#This Row],[Cartella2]],DATI!$M:$M)*SUMIF(DATI!$B:$B,Tabella24[[#This Row],[Cartella2]],DATI!$I:$I),"")</f>
        <v/>
      </c>
      <c r="L931" s="19" t="str">
        <f>+IFERROR(+Tabella24[[#This Row],[IMPORTO VERSATO]]/SUMIF(DATI!$B:$B,Tabella24[[#This Row],[Cartella2]],DATI!$M:$M)*SUMIF(DATI!$B:$B,Tabella24[[#This Row],[Cartella2]],DATI!$J:$J),"")</f>
        <v/>
      </c>
      <c r="M931" s="14" t="str">
        <f>+IFERROR(+Tabella24[[#This Row],[IMPORTO VERSATO]]/SUMIF(DATI!$B:$B,Tabella24[[#This Row],[Cartella2]],DATI!$M:$M)*SUMIF(DATI!$B:$B,Tabella24[[#This Row],[Cartella2]],DATI!$L:$L),"")</f>
        <v/>
      </c>
      <c r="N931" s="6" t="str">
        <f>+IF(COUNTIF($C$17:C931,Tabella24[[#This Row],[Cartella2]])=1,"X","")</f>
        <v/>
      </c>
      <c r="O931" s="14" t="str">
        <f>+IFERROR(+Tabella24[[#This Row],[IMPORTO VERSATO]]/SUMIF(DATI!$B:$B,Tabella24[[#This Row],[Cartella2]],DATI!$M:$M)*SUMIF(DATI!$B:$B,Tabella24[[#This Row],[Cartella2]],DATI!$K:$K),"")</f>
        <v/>
      </c>
    </row>
    <row r="932" spans="2:15" x14ac:dyDescent="0.45">
      <c r="B932" s="27"/>
      <c r="C932" s="140" t="e">
        <f>+IF(Tabella24[[#This Row],[INS CARTELLA]]="",C931,+VLOOKUP(Tabella24[[#This Row],[INS CARTELLA]],Tabella1[[NUMERO CARTELLA]:[IMPOSTE]],1,0))</f>
        <v>#N/A</v>
      </c>
      <c r="D932" s="1"/>
      <c r="E932" s="15"/>
      <c r="F932" s="16"/>
      <c r="G932" s="14" t="str">
        <f>+IFERROR(+Tabella24[[#This Row],[IMPORTO VERSATO]]/SUMIF(DATI!B:B,Tabella24[[#This Row],[Cartella2]],DATI!M:M)*SUMIF(DATI!B:B,Tabella24[[#This Row],[Cartella2]],DATI!E:E),"")</f>
        <v/>
      </c>
      <c r="H932" s="14" t="str">
        <f>+IFERROR(+Tabella24[[#This Row],[IMPORTO VERSATO]]/SUMIF(DATI!$B:$B,Tabella24[[#This Row],[Cartella2]],DATI!$M:$M)*SUMIF(DATI!$B:$B,Tabella24[[#This Row],[Cartella2]],DATI!$F:$F),"")</f>
        <v/>
      </c>
      <c r="I932" s="19" t="str">
        <f>+IFERROR(+Tabella24[[#This Row],[IMPORTO VERSATO]]/SUMIF(DATI!$B:$B,Tabella24[[#This Row],[Cartella2]],DATI!$M:$M)*SUMIF(DATI!$B:$B,Tabella24[[#This Row],[Cartella2]],DATI!$G:$G),"")</f>
        <v/>
      </c>
      <c r="J932" s="19" t="str">
        <f>+IFERROR(+Tabella24[[#This Row],[IMPORTO VERSATO]]/SUMIF(DATI!$B:$B,Tabella24[[#This Row],[Cartella2]],DATI!$M:$M)*SUMIF(DATI!$B:$B,Tabella24[[#This Row],[Cartella2]],DATI!$H:$H),"")</f>
        <v/>
      </c>
      <c r="K932" s="19" t="str">
        <f>+IFERROR(+Tabella24[[#This Row],[IMPORTO VERSATO]]/SUMIF(DATI!$B:$B,Tabella24[[#This Row],[Cartella2]],DATI!$M:$M)*SUMIF(DATI!$B:$B,Tabella24[[#This Row],[Cartella2]],DATI!$I:$I),"")</f>
        <v/>
      </c>
      <c r="L932" s="19" t="str">
        <f>+IFERROR(+Tabella24[[#This Row],[IMPORTO VERSATO]]/SUMIF(DATI!$B:$B,Tabella24[[#This Row],[Cartella2]],DATI!$M:$M)*SUMIF(DATI!$B:$B,Tabella24[[#This Row],[Cartella2]],DATI!$J:$J),"")</f>
        <v/>
      </c>
      <c r="M932" s="14" t="str">
        <f>+IFERROR(+Tabella24[[#This Row],[IMPORTO VERSATO]]/SUMIF(DATI!$B:$B,Tabella24[[#This Row],[Cartella2]],DATI!$M:$M)*SUMIF(DATI!$B:$B,Tabella24[[#This Row],[Cartella2]],DATI!$L:$L),"")</f>
        <v/>
      </c>
      <c r="N932" s="6" t="str">
        <f>+IF(COUNTIF($C$17:C932,Tabella24[[#This Row],[Cartella2]])=1,"X","")</f>
        <v/>
      </c>
      <c r="O932" s="14" t="str">
        <f>+IFERROR(+Tabella24[[#This Row],[IMPORTO VERSATO]]/SUMIF(DATI!$B:$B,Tabella24[[#This Row],[Cartella2]],DATI!$M:$M)*SUMIF(DATI!$B:$B,Tabella24[[#This Row],[Cartella2]],DATI!$K:$K),"")</f>
        <v/>
      </c>
    </row>
    <row r="933" spans="2:15" x14ac:dyDescent="0.45">
      <c r="B933" s="27"/>
      <c r="C933" s="140" t="e">
        <f>+IF(Tabella24[[#This Row],[INS CARTELLA]]="",C932,+VLOOKUP(Tabella24[[#This Row],[INS CARTELLA]],Tabella1[[NUMERO CARTELLA]:[IMPOSTE]],1,0))</f>
        <v>#N/A</v>
      </c>
      <c r="D933" s="1"/>
      <c r="E933" s="15"/>
      <c r="F933" s="16"/>
      <c r="G933" s="14" t="str">
        <f>+IFERROR(+Tabella24[[#This Row],[IMPORTO VERSATO]]/SUMIF(DATI!B:B,Tabella24[[#This Row],[Cartella2]],DATI!M:M)*SUMIF(DATI!B:B,Tabella24[[#This Row],[Cartella2]],DATI!E:E),"")</f>
        <v/>
      </c>
      <c r="H933" s="14" t="str">
        <f>+IFERROR(+Tabella24[[#This Row],[IMPORTO VERSATO]]/SUMIF(DATI!$B:$B,Tabella24[[#This Row],[Cartella2]],DATI!$M:$M)*SUMIF(DATI!$B:$B,Tabella24[[#This Row],[Cartella2]],DATI!$F:$F),"")</f>
        <v/>
      </c>
      <c r="I933" s="19" t="str">
        <f>+IFERROR(+Tabella24[[#This Row],[IMPORTO VERSATO]]/SUMIF(DATI!$B:$B,Tabella24[[#This Row],[Cartella2]],DATI!$M:$M)*SUMIF(DATI!$B:$B,Tabella24[[#This Row],[Cartella2]],DATI!$G:$G),"")</f>
        <v/>
      </c>
      <c r="J933" s="19" t="str">
        <f>+IFERROR(+Tabella24[[#This Row],[IMPORTO VERSATO]]/SUMIF(DATI!$B:$B,Tabella24[[#This Row],[Cartella2]],DATI!$M:$M)*SUMIF(DATI!$B:$B,Tabella24[[#This Row],[Cartella2]],DATI!$H:$H),"")</f>
        <v/>
      </c>
      <c r="K933" s="19" t="str">
        <f>+IFERROR(+Tabella24[[#This Row],[IMPORTO VERSATO]]/SUMIF(DATI!$B:$B,Tabella24[[#This Row],[Cartella2]],DATI!$M:$M)*SUMIF(DATI!$B:$B,Tabella24[[#This Row],[Cartella2]],DATI!$I:$I),"")</f>
        <v/>
      </c>
      <c r="L933" s="19" t="str">
        <f>+IFERROR(+Tabella24[[#This Row],[IMPORTO VERSATO]]/SUMIF(DATI!$B:$B,Tabella24[[#This Row],[Cartella2]],DATI!$M:$M)*SUMIF(DATI!$B:$B,Tabella24[[#This Row],[Cartella2]],DATI!$J:$J),"")</f>
        <v/>
      </c>
      <c r="M933" s="14" t="str">
        <f>+IFERROR(+Tabella24[[#This Row],[IMPORTO VERSATO]]/SUMIF(DATI!$B:$B,Tabella24[[#This Row],[Cartella2]],DATI!$M:$M)*SUMIF(DATI!$B:$B,Tabella24[[#This Row],[Cartella2]],DATI!$L:$L),"")</f>
        <v/>
      </c>
      <c r="N933" s="6" t="str">
        <f>+IF(COUNTIF($C$17:C933,Tabella24[[#This Row],[Cartella2]])=1,"X","")</f>
        <v/>
      </c>
      <c r="O933" s="14" t="str">
        <f>+IFERROR(+Tabella24[[#This Row],[IMPORTO VERSATO]]/SUMIF(DATI!$B:$B,Tabella24[[#This Row],[Cartella2]],DATI!$M:$M)*SUMIF(DATI!$B:$B,Tabella24[[#This Row],[Cartella2]],DATI!$K:$K),"")</f>
        <v/>
      </c>
    </row>
    <row r="934" spans="2:15" x14ac:dyDescent="0.45">
      <c r="B934" s="27"/>
      <c r="C934" s="140" t="e">
        <f>+IF(Tabella24[[#This Row],[INS CARTELLA]]="",C933,+VLOOKUP(Tabella24[[#This Row],[INS CARTELLA]],Tabella1[[NUMERO CARTELLA]:[IMPOSTE]],1,0))</f>
        <v>#N/A</v>
      </c>
      <c r="D934" s="1"/>
      <c r="E934" s="15"/>
      <c r="F934" s="16"/>
      <c r="G934" s="14" t="str">
        <f>+IFERROR(+Tabella24[[#This Row],[IMPORTO VERSATO]]/SUMIF(DATI!B:B,Tabella24[[#This Row],[Cartella2]],DATI!M:M)*SUMIF(DATI!B:B,Tabella24[[#This Row],[Cartella2]],DATI!E:E),"")</f>
        <v/>
      </c>
      <c r="H934" s="14" t="str">
        <f>+IFERROR(+Tabella24[[#This Row],[IMPORTO VERSATO]]/SUMIF(DATI!$B:$B,Tabella24[[#This Row],[Cartella2]],DATI!$M:$M)*SUMIF(DATI!$B:$B,Tabella24[[#This Row],[Cartella2]],DATI!$F:$F),"")</f>
        <v/>
      </c>
      <c r="I934" s="19" t="str">
        <f>+IFERROR(+Tabella24[[#This Row],[IMPORTO VERSATO]]/SUMIF(DATI!$B:$B,Tabella24[[#This Row],[Cartella2]],DATI!$M:$M)*SUMIF(DATI!$B:$B,Tabella24[[#This Row],[Cartella2]],DATI!$G:$G),"")</f>
        <v/>
      </c>
      <c r="J934" s="19" t="str">
        <f>+IFERROR(+Tabella24[[#This Row],[IMPORTO VERSATO]]/SUMIF(DATI!$B:$B,Tabella24[[#This Row],[Cartella2]],DATI!$M:$M)*SUMIF(DATI!$B:$B,Tabella24[[#This Row],[Cartella2]],DATI!$H:$H),"")</f>
        <v/>
      </c>
      <c r="K934" s="19" t="str">
        <f>+IFERROR(+Tabella24[[#This Row],[IMPORTO VERSATO]]/SUMIF(DATI!$B:$B,Tabella24[[#This Row],[Cartella2]],DATI!$M:$M)*SUMIF(DATI!$B:$B,Tabella24[[#This Row],[Cartella2]],DATI!$I:$I),"")</f>
        <v/>
      </c>
      <c r="L934" s="19" t="str">
        <f>+IFERROR(+Tabella24[[#This Row],[IMPORTO VERSATO]]/SUMIF(DATI!$B:$B,Tabella24[[#This Row],[Cartella2]],DATI!$M:$M)*SUMIF(DATI!$B:$B,Tabella24[[#This Row],[Cartella2]],DATI!$J:$J),"")</f>
        <v/>
      </c>
      <c r="M934" s="14" t="str">
        <f>+IFERROR(+Tabella24[[#This Row],[IMPORTO VERSATO]]/SUMIF(DATI!$B:$B,Tabella24[[#This Row],[Cartella2]],DATI!$M:$M)*SUMIF(DATI!$B:$B,Tabella24[[#This Row],[Cartella2]],DATI!$L:$L),"")</f>
        <v/>
      </c>
      <c r="N934" s="6" t="str">
        <f>+IF(COUNTIF($C$17:C934,Tabella24[[#This Row],[Cartella2]])=1,"X","")</f>
        <v/>
      </c>
      <c r="O934" s="14" t="str">
        <f>+IFERROR(+Tabella24[[#This Row],[IMPORTO VERSATO]]/SUMIF(DATI!$B:$B,Tabella24[[#This Row],[Cartella2]],DATI!$M:$M)*SUMIF(DATI!$B:$B,Tabella24[[#This Row],[Cartella2]],DATI!$K:$K),"")</f>
        <v/>
      </c>
    </row>
    <row r="935" spans="2:15" x14ac:dyDescent="0.45">
      <c r="B935" s="27"/>
      <c r="C935" s="140" t="e">
        <f>+IF(Tabella24[[#This Row],[INS CARTELLA]]="",C934,+VLOOKUP(Tabella24[[#This Row],[INS CARTELLA]],Tabella1[[NUMERO CARTELLA]:[IMPOSTE]],1,0))</f>
        <v>#N/A</v>
      </c>
      <c r="D935" s="1"/>
      <c r="E935" s="15"/>
      <c r="F935" s="16"/>
      <c r="G935" s="14" t="str">
        <f>+IFERROR(+Tabella24[[#This Row],[IMPORTO VERSATO]]/SUMIF(DATI!B:B,Tabella24[[#This Row],[Cartella2]],DATI!M:M)*SUMIF(DATI!B:B,Tabella24[[#This Row],[Cartella2]],DATI!E:E),"")</f>
        <v/>
      </c>
      <c r="H935" s="14" t="str">
        <f>+IFERROR(+Tabella24[[#This Row],[IMPORTO VERSATO]]/SUMIF(DATI!$B:$B,Tabella24[[#This Row],[Cartella2]],DATI!$M:$M)*SUMIF(DATI!$B:$B,Tabella24[[#This Row],[Cartella2]],DATI!$F:$F),"")</f>
        <v/>
      </c>
      <c r="I935" s="19" t="str">
        <f>+IFERROR(+Tabella24[[#This Row],[IMPORTO VERSATO]]/SUMIF(DATI!$B:$B,Tabella24[[#This Row],[Cartella2]],DATI!$M:$M)*SUMIF(DATI!$B:$B,Tabella24[[#This Row],[Cartella2]],DATI!$G:$G),"")</f>
        <v/>
      </c>
      <c r="J935" s="19" t="str">
        <f>+IFERROR(+Tabella24[[#This Row],[IMPORTO VERSATO]]/SUMIF(DATI!$B:$B,Tabella24[[#This Row],[Cartella2]],DATI!$M:$M)*SUMIF(DATI!$B:$B,Tabella24[[#This Row],[Cartella2]],DATI!$H:$H),"")</f>
        <v/>
      </c>
      <c r="K935" s="19" t="str">
        <f>+IFERROR(+Tabella24[[#This Row],[IMPORTO VERSATO]]/SUMIF(DATI!$B:$B,Tabella24[[#This Row],[Cartella2]],DATI!$M:$M)*SUMIF(DATI!$B:$B,Tabella24[[#This Row],[Cartella2]],DATI!$I:$I),"")</f>
        <v/>
      </c>
      <c r="L935" s="19" t="str">
        <f>+IFERROR(+Tabella24[[#This Row],[IMPORTO VERSATO]]/SUMIF(DATI!$B:$B,Tabella24[[#This Row],[Cartella2]],DATI!$M:$M)*SUMIF(DATI!$B:$B,Tabella24[[#This Row],[Cartella2]],DATI!$J:$J),"")</f>
        <v/>
      </c>
      <c r="M935" s="14" t="str">
        <f>+IFERROR(+Tabella24[[#This Row],[IMPORTO VERSATO]]/SUMIF(DATI!$B:$B,Tabella24[[#This Row],[Cartella2]],DATI!$M:$M)*SUMIF(DATI!$B:$B,Tabella24[[#This Row],[Cartella2]],DATI!$L:$L),"")</f>
        <v/>
      </c>
      <c r="N935" s="6" t="str">
        <f>+IF(COUNTIF($C$17:C935,Tabella24[[#This Row],[Cartella2]])=1,"X","")</f>
        <v/>
      </c>
      <c r="O935" s="14" t="str">
        <f>+IFERROR(+Tabella24[[#This Row],[IMPORTO VERSATO]]/SUMIF(DATI!$B:$B,Tabella24[[#This Row],[Cartella2]],DATI!$M:$M)*SUMIF(DATI!$B:$B,Tabella24[[#This Row],[Cartella2]],DATI!$K:$K),"")</f>
        <v/>
      </c>
    </row>
    <row r="936" spans="2:15" x14ac:dyDescent="0.45">
      <c r="B936" s="27"/>
      <c r="C936" s="140" t="e">
        <f>+IF(Tabella24[[#This Row],[INS CARTELLA]]="",C935,+VLOOKUP(Tabella24[[#This Row],[INS CARTELLA]],Tabella1[[NUMERO CARTELLA]:[IMPOSTE]],1,0))</f>
        <v>#N/A</v>
      </c>
      <c r="D936" s="1"/>
      <c r="E936" s="15"/>
      <c r="F936" s="16"/>
      <c r="G936" s="14" t="str">
        <f>+IFERROR(+Tabella24[[#This Row],[IMPORTO VERSATO]]/SUMIF(DATI!B:B,Tabella24[[#This Row],[Cartella2]],DATI!M:M)*SUMIF(DATI!B:B,Tabella24[[#This Row],[Cartella2]],DATI!E:E),"")</f>
        <v/>
      </c>
      <c r="H936" s="14" t="str">
        <f>+IFERROR(+Tabella24[[#This Row],[IMPORTO VERSATO]]/SUMIF(DATI!$B:$B,Tabella24[[#This Row],[Cartella2]],DATI!$M:$M)*SUMIF(DATI!$B:$B,Tabella24[[#This Row],[Cartella2]],DATI!$F:$F),"")</f>
        <v/>
      </c>
      <c r="I936" s="19" t="str">
        <f>+IFERROR(+Tabella24[[#This Row],[IMPORTO VERSATO]]/SUMIF(DATI!$B:$B,Tabella24[[#This Row],[Cartella2]],DATI!$M:$M)*SUMIF(DATI!$B:$B,Tabella24[[#This Row],[Cartella2]],DATI!$G:$G),"")</f>
        <v/>
      </c>
      <c r="J936" s="19" t="str">
        <f>+IFERROR(+Tabella24[[#This Row],[IMPORTO VERSATO]]/SUMIF(DATI!$B:$B,Tabella24[[#This Row],[Cartella2]],DATI!$M:$M)*SUMIF(DATI!$B:$B,Tabella24[[#This Row],[Cartella2]],DATI!$H:$H),"")</f>
        <v/>
      </c>
      <c r="K936" s="19" t="str">
        <f>+IFERROR(+Tabella24[[#This Row],[IMPORTO VERSATO]]/SUMIF(DATI!$B:$B,Tabella24[[#This Row],[Cartella2]],DATI!$M:$M)*SUMIF(DATI!$B:$B,Tabella24[[#This Row],[Cartella2]],DATI!$I:$I),"")</f>
        <v/>
      </c>
      <c r="L936" s="19" t="str">
        <f>+IFERROR(+Tabella24[[#This Row],[IMPORTO VERSATO]]/SUMIF(DATI!$B:$B,Tabella24[[#This Row],[Cartella2]],DATI!$M:$M)*SUMIF(DATI!$B:$B,Tabella24[[#This Row],[Cartella2]],DATI!$J:$J),"")</f>
        <v/>
      </c>
      <c r="M936" s="14" t="str">
        <f>+IFERROR(+Tabella24[[#This Row],[IMPORTO VERSATO]]/SUMIF(DATI!$B:$B,Tabella24[[#This Row],[Cartella2]],DATI!$M:$M)*SUMIF(DATI!$B:$B,Tabella24[[#This Row],[Cartella2]],DATI!$L:$L),"")</f>
        <v/>
      </c>
      <c r="N936" s="6" t="str">
        <f>+IF(COUNTIF($C$17:C936,Tabella24[[#This Row],[Cartella2]])=1,"X","")</f>
        <v/>
      </c>
      <c r="O936" s="14" t="str">
        <f>+IFERROR(+Tabella24[[#This Row],[IMPORTO VERSATO]]/SUMIF(DATI!$B:$B,Tabella24[[#This Row],[Cartella2]],DATI!$M:$M)*SUMIF(DATI!$B:$B,Tabella24[[#This Row],[Cartella2]],DATI!$K:$K),"")</f>
        <v/>
      </c>
    </row>
    <row r="937" spans="2:15" x14ac:dyDescent="0.45">
      <c r="B937" s="27"/>
      <c r="C937" s="140" t="e">
        <f>+IF(Tabella24[[#This Row],[INS CARTELLA]]="",C936,+VLOOKUP(Tabella24[[#This Row],[INS CARTELLA]],Tabella1[[NUMERO CARTELLA]:[IMPOSTE]],1,0))</f>
        <v>#N/A</v>
      </c>
      <c r="D937" s="1"/>
      <c r="E937" s="15"/>
      <c r="F937" s="16"/>
      <c r="G937" s="14" t="str">
        <f>+IFERROR(+Tabella24[[#This Row],[IMPORTO VERSATO]]/SUMIF(DATI!B:B,Tabella24[[#This Row],[Cartella2]],DATI!M:M)*SUMIF(DATI!B:B,Tabella24[[#This Row],[Cartella2]],DATI!E:E),"")</f>
        <v/>
      </c>
      <c r="H937" s="14" t="str">
        <f>+IFERROR(+Tabella24[[#This Row],[IMPORTO VERSATO]]/SUMIF(DATI!$B:$B,Tabella24[[#This Row],[Cartella2]],DATI!$M:$M)*SUMIF(DATI!$B:$B,Tabella24[[#This Row],[Cartella2]],DATI!$F:$F),"")</f>
        <v/>
      </c>
      <c r="I937" s="19" t="str">
        <f>+IFERROR(+Tabella24[[#This Row],[IMPORTO VERSATO]]/SUMIF(DATI!$B:$B,Tabella24[[#This Row],[Cartella2]],DATI!$M:$M)*SUMIF(DATI!$B:$B,Tabella24[[#This Row],[Cartella2]],DATI!$G:$G),"")</f>
        <v/>
      </c>
      <c r="J937" s="19" t="str">
        <f>+IFERROR(+Tabella24[[#This Row],[IMPORTO VERSATO]]/SUMIF(DATI!$B:$B,Tabella24[[#This Row],[Cartella2]],DATI!$M:$M)*SUMIF(DATI!$B:$B,Tabella24[[#This Row],[Cartella2]],DATI!$H:$H),"")</f>
        <v/>
      </c>
      <c r="K937" s="19" t="str">
        <f>+IFERROR(+Tabella24[[#This Row],[IMPORTO VERSATO]]/SUMIF(DATI!$B:$B,Tabella24[[#This Row],[Cartella2]],DATI!$M:$M)*SUMIF(DATI!$B:$B,Tabella24[[#This Row],[Cartella2]],DATI!$I:$I),"")</f>
        <v/>
      </c>
      <c r="L937" s="19" t="str">
        <f>+IFERROR(+Tabella24[[#This Row],[IMPORTO VERSATO]]/SUMIF(DATI!$B:$B,Tabella24[[#This Row],[Cartella2]],DATI!$M:$M)*SUMIF(DATI!$B:$B,Tabella24[[#This Row],[Cartella2]],DATI!$J:$J),"")</f>
        <v/>
      </c>
      <c r="M937" s="14" t="str">
        <f>+IFERROR(+Tabella24[[#This Row],[IMPORTO VERSATO]]/SUMIF(DATI!$B:$B,Tabella24[[#This Row],[Cartella2]],DATI!$M:$M)*SUMIF(DATI!$B:$B,Tabella24[[#This Row],[Cartella2]],DATI!$L:$L),"")</f>
        <v/>
      </c>
      <c r="N937" s="6" t="str">
        <f>+IF(COUNTIF($C$17:C937,Tabella24[[#This Row],[Cartella2]])=1,"X","")</f>
        <v/>
      </c>
      <c r="O937" s="14" t="str">
        <f>+IFERROR(+Tabella24[[#This Row],[IMPORTO VERSATO]]/SUMIF(DATI!$B:$B,Tabella24[[#This Row],[Cartella2]],DATI!$M:$M)*SUMIF(DATI!$B:$B,Tabella24[[#This Row],[Cartella2]],DATI!$K:$K),"")</f>
        <v/>
      </c>
    </row>
    <row r="938" spans="2:15" x14ac:dyDescent="0.45">
      <c r="B938" s="27"/>
      <c r="C938" s="140" t="e">
        <f>+IF(Tabella24[[#This Row],[INS CARTELLA]]="",C937,+VLOOKUP(Tabella24[[#This Row],[INS CARTELLA]],Tabella1[[NUMERO CARTELLA]:[IMPOSTE]],1,0))</f>
        <v>#N/A</v>
      </c>
      <c r="D938" s="1"/>
      <c r="E938" s="15"/>
      <c r="F938" s="16"/>
      <c r="G938" s="14" t="str">
        <f>+IFERROR(+Tabella24[[#This Row],[IMPORTO VERSATO]]/SUMIF(DATI!B:B,Tabella24[[#This Row],[Cartella2]],DATI!M:M)*SUMIF(DATI!B:B,Tabella24[[#This Row],[Cartella2]],DATI!E:E),"")</f>
        <v/>
      </c>
      <c r="H938" s="14" t="str">
        <f>+IFERROR(+Tabella24[[#This Row],[IMPORTO VERSATO]]/SUMIF(DATI!$B:$B,Tabella24[[#This Row],[Cartella2]],DATI!$M:$M)*SUMIF(DATI!$B:$B,Tabella24[[#This Row],[Cartella2]],DATI!$F:$F),"")</f>
        <v/>
      </c>
      <c r="I938" s="19" t="str">
        <f>+IFERROR(+Tabella24[[#This Row],[IMPORTO VERSATO]]/SUMIF(DATI!$B:$B,Tabella24[[#This Row],[Cartella2]],DATI!$M:$M)*SUMIF(DATI!$B:$B,Tabella24[[#This Row],[Cartella2]],DATI!$G:$G),"")</f>
        <v/>
      </c>
      <c r="J938" s="19" t="str">
        <f>+IFERROR(+Tabella24[[#This Row],[IMPORTO VERSATO]]/SUMIF(DATI!$B:$B,Tabella24[[#This Row],[Cartella2]],DATI!$M:$M)*SUMIF(DATI!$B:$B,Tabella24[[#This Row],[Cartella2]],DATI!$H:$H),"")</f>
        <v/>
      </c>
      <c r="K938" s="19" t="str">
        <f>+IFERROR(+Tabella24[[#This Row],[IMPORTO VERSATO]]/SUMIF(DATI!$B:$B,Tabella24[[#This Row],[Cartella2]],DATI!$M:$M)*SUMIF(DATI!$B:$B,Tabella24[[#This Row],[Cartella2]],DATI!$I:$I),"")</f>
        <v/>
      </c>
      <c r="L938" s="19" t="str">
        <f>+IFERROR(+Tabella24[[#This Row],[IMPORTO VERSATO]]/SUMIF(DATI!$B:$B,Tabella24[[#This Row],[Cartella2]],DATI!$M:$M)*SUMIF(DATI!$B:$B,Tabella24[[#This Row],[Cartella2]],DATI!$J:$J),"")</f>
        <v/>
      </c>
      <c r="M938" s="14" t="str">
        <f>+IFERROR(+Tabella24[[#This Row],[IMPORTO VERSATO]]/SUMIF(DATI!$B:$B,Tabella24[[#This Row],[Cartella2]],DATI!$M:$M)*SUMIF(DATI!$B:$B,Tabella24[[#This Row],[Cartella2]],DATI!$L:$L),"")</f>
        <v/>
      </c>
      <c r="N938" s="6" t="str">
        <f>+IF(COUNTIF($C$17:C938,Tabella24[[#This Row],[Cartella2]])=1,"X","")</f>
        <v/>
      </c>
      <c r="O938" s="14" t="str">
        <f>+IFERROR(+Tabella24[[#This Row],[IMPORTO VERSATO]]/SUMIF(DATI!$B:$B,Tabella24[[#This Row],[Cartella2]],DATI!$M:$M)*SUMIF(DATI!$B:$B,Tabella24[[#This Row],[Cartella2]],DATI!$K:$K),"")</f>
        <v/>
      </c>
    </row>
    <row r="939" spans="2:15" x14ac:dyDescent="0.45">
      <c r="B939" s="27"/>
      <c r="C939" s="140" t="e">
        <f>+IF(Tabella24[[#This Row],[INS CARTELLA]]="",C938,+VLOOKUP(Tabella24[[#This Row],[INS CARTELLA]],Tabella1[[NUMERO CARTELLA]:[IMPOSTE]],1,0))</f>
        <v>#N/A</v>
      </c>
      <c r="D939" s="1"/>
      <c r="E939" s="15"/>
      <c r="F939" s="16"/>
      <c r="G939" s="14" t="str">
        <f>+IFERROR(+Tabella24[[#This Row],[IMPORTO VERSATO]]/SUMIF(DATI!B:B,Tabella24[[#This Row],[Cartella2]],DATI!M:M)*SUMIF(DATI!B:B,Tabella24[[#This Row],[Cartella2]],DATI!E:E),"")</f>
        <v/>
      </c>
      <c r="H939" s="14" t="str">
        <f>+IFERROR(+Tabella24[[#This Row],[IMPORTO VERSATO]]/SUMIF(DATI!$B:$B,Tabella24[[#This Row],[Cartella2]],DATI!$M:$M)*SUMIF(DATI!$B:$B,Tabella24[[#This Row],[Cartella2]],DATI!$F:$F),"")</f>
        <v/>
      </c>
      <c r="I939" s="19" t="str">
        <f>+IFERROR(+Tabella24[[#This Row],[IMPORTO VERSATO]]/SUMIF(DATI!$B:$B,Tabella24[[#This Row],[Cartella2]],DATI!$M:$M)*SUMIF(DATI!$B:$B,Tabella24[[#This Row],[Cartella2]],DATI!$G:$G),"")</f>
        <v/>
      </c>
      <c r="J939" s="19" t="str">
        <f>+IFERROR(+Tabella24[[#This Row],[IMPORTO VERSATO]]/SUMIF(DATI!$B:$B,Tabella24[[#This Row],[Cartella2]],DATI!$M:$M)*SUMIF(DATI!$B:$B,Tabella24[[#This Row],[Cartella2]],DATI!$H:$H),"")</f>
        <v/>
      </c>
      <c r="K939" s="19" t="str">
        <f>+IFERROR(+Tabella24[[#This Row],[IMPORTO VERSATO]]/SUMIF(DATI!$B:$B,Tabella24[[#This Row],[Cartella2]],DATI!$M:$M)*SUMIF(DATI!$B:$B,Tabella24[[#This Row],[Cartella2]],DATI!$I:$I),"")</f>
        <v/>
      </c>
      <c r="L939" s="19" t="str">
        <f>+IFERROR(+Tabella24[[#This Row],[IMPORTO VERSATO]]/SUMIF(DATI!$B:$B,Tabella24[[#This Row],[Cartella2]],DATI!$M:$M)*SUMIF(DATI!$B:$B,Tabella24[[#This Row],[Cartella2]],DATI!$J:$J),"")</f>
        <v/>
      </c>
      <c r="M939" s="14" t="str">
        <f>+IFERROR(+Tabella24[[#This Row],[IMPORTO VERSATO]]/SUMIF(DATI!$B:$B,Tabella24[[#This Row],[Cartella2]],DATI!$M:$M)*SUMIF(DATI!$B:$B,Tabella24[[#This Row],[Cartella2]],DATI!$L:$L),"")</f>
        <v/>
      </c>
      <c r="N939" s="6" t="str">
        <f>+IF(COUNTIF($C$17:C939,Tabella24[[#This Row],[Cartella2]])=1,"X","")</f>
        <v/>
      </c>
      <c r="O939" s="14" t="str">
        <f>+IFERROR(+Tabella24[[#This Row],[IMPORTO VERSATO]]/SUMIF(DATI!$B:$B,Tabella24[[#This Row],[Cartella2]],DATI!$M:$M)*SUMIF(DATI!$B:$B,Tabella24[[#This Row],[Cartella2]],DATI!$K:$K),"")</f>
        <v/>
      </c>
    </row>
    <row r="940" spans="2:15" x14ac:dyDescent="0.45">
      <c r="B940" s="27"/>
      <c r="C940" s="140" t="e">
        <f>+IF(Tabella24[[#This Row],[INS CARTELLA]]="",C939,+VLOOKUP(Tabella24[[#This Row],[INS CARTELLA]],Tabella1[[NUMERO CARTELLA]:[IMPOSTE]],1,0))</f>
        <v>#N/A</v>
      </c>
      <c r="D940" s="1"/>
      <c r="E940" s="15"/>
      <c r="F940" s="16"/>
      <c r="G940" s="14" t="str">
        <f>+IFERROR(+Tabella24[[#This Row],[IMPORTO VERSATO]]/SUMIF(DATI!B:B,Tabella24[[#This Row],[Cartella2]],DATI!M:M)*SUMIF(DATI!B:B,Tabella24[[#This Row],[Cartella2]],DATI!E:E),"")</f>
        <v/>
      </c>
      <c r="H940" s="14" t="str">
        <f>+IFERROR(+Tabella24[[#This Row],[IMPORTO VERSATO]]/SUMIF(DATI!$B:$B,Tabella24[[#This Row],[Cartella2]],DATI!$M:$M)*SUMIF(DATI!$B:$B,Tabella24[[#This Row],[Cartella2]],DATI!$F:$F),"")</f>
        <v/>
      </c>
      <c r="I940" s="19" t="str">
        <f>+IFERROR(+Tabella24[[#This Row],[IMPORTO VERSATO]]/SUMIF(DATI!$B:$B,Tabella24[[#This Row],[Cartella2]],DATI!$M:$M)*SUMIF(DATI!$B:$B,Tabella24[[#This Row],[Cartella2]],DATI!$G:$G),"")</f>
        <v/>
      </c>
      <c r="J940" s="19" t="str">
        <f>+IFERROR(+Tabella24[[#This Row],[IMPORTO VERSATO]]/SUMIF(DATI!$B:$B,Tabella24[[#This Row],[Cartella2]],DATI!$M:$M)*SUMIF(DATI!$B:$B,Tabella24[[#This Row],[Cartella2]],DATI!$H:$H),"")</f>
        <v/>
      </c>
      <c r="K940" s="19" t="str">
        <f>+IFERROR(+Tabella24[[#This Row],[IMPORTO VERSATO]]/SUMIF(DATI!$B:$B,Tabella24[[#This Row],[Cartella2]],DATI!$M:$M)*SUMIF(DATI!$B:$B,Tabella24[[#This Row],[Cartella2]],DATI!$I:$I),"")</f>
        <v/>
      </c>
      <c r="L940" s="19" t="str">
        <f>+IFERROR(+Tabella24[[#This Row],[IMPORTO VERSATO]]/SUMIF(DATI!$B:$B,Tabella24[[#This Row],[Cartella2]],DATI!$M:$M)*SUMIF(DATI!$B:$B,Tabella24[[#This Row],[Cartella2]],DATI!$J:$J),"")</f>
        <v/>
      </c>
      <c r="M940" s="14" t="str">
        <f>+IFERROR(+Tabella24[[#This Row],[IMPORTO VERSATO]]/SUMIF(DATI!$B:$B,Tabella24[[#This Row],[Cartella2]],DATI!$M:$M)*SUMIF(DATI!$B:$B,Tabella24[[#This Row],[Cartella2]],DATI!$L:$L),"")</f>
        <v/>
      </c>
      <c r="N940" s="6" t="str">
        <f>+IF(COUNTIF($C$17:C940,Tabella24[[#This Row],[Cartella2]])=1,"X","")</f>
        <v/>
      </c>
      <c r="O940" s="14" t="str">
        <f>+IFERROR(+Tabella24[[#This Row],[IMPORTO VERSATO]]/SUMIF(DATI!$B:$B,Tabella24[[#This Row],[Cartella2]],DATI!$M:$M)*SUMIF(DATI!$B:$B,Tabella24[[#This Row],[Cartella2]],DATI!$K:$K),"")</f>
        <v/>
      </c>
    </row>
    <row r="941" spans="2:15" x14ac:dyDescent="0.45">
      <c r="B941" s="27"/>
      <c r="C941" s="140" t="e">
        <f>+IF(Tabella24[[#This Row],[INS CARTELLA]]="",C940,+VLOOKUP(Tabella24[[#This Row],[INS CARTELLA]],Tabella1[[NUMERO CARTELLA]:[IMPOSTE]],1,0))</f>
        <v>#N/A</v>
      </c>
      <c r="D941" s="1"/>
      <c r="E941" s="15"/>
      <c r="F941" s="16"/>
      <c r="G941" s="14" t="str">
        <f>+IFERROR(+Tabella24[[#This Row],[IMPORTO VERSATO]]/SUMIF(DATI!B:B,Tabella24[[#This Row],[Cartella2]],DATI!M:M)*SUMIF(DATI!B:B,Tabella24[[#This Row],[Cartella2]],DATI!E:E),"")</f>
        <v/>
      </c>
      <c r="H941" s="14" t="str">
        <f>+IFERROR(+Tabella24[[#This Row],[IMPORTO VERSATO]]/SUMIF(DATI!$B:$B,Tabella24[[#This Row],[Cartella2]],DATI!$M:$M)*SUMIF(DATI!$B:$B,Tabella24[[#This Row],[Cartella2]],DATI!$F:$F),"")</f>
        <v/>
      </c>
      <c r="I941" s="19" t="str">
        <f>+IFERROR(+Tabella24[[#This Row],[IMPORTO VERSATO]]/SUMIF(DATI!$B:$B,Tabella24[[#This Row],[Cartella2]],DATI!$M:$M)*SUMIF(DATI!$B:$B,Tabella24[[#This Row],[Cartella2]],DATI!$G:$G),"")</f>
        <v/>
      </c>
      <c r="J941" s="19" t="str">
        <f>+IFERROR(+Tabella24[[#This Row],[IMPORTO VERSATO]]/SUMIF(DATI!$B:$B,Tabella24[[#This Row],[Cartella2]],DATI!$M:$M)*SUMIF(DATI!$B:$B,Tabella24[[#This Row],[Cartella2]],DATI!$H:$H),"")</f>
        <v/>
      </c>
      <c r="K941" s="19" t="str">
        <f>+IFERROR(+Tabella24[[#This Row],[IMPORTO VERSATO]]/SUMIF(DATI!$B:$B,Tabella24[[#This Row],[Cartella2]],DATI!$M:$M)*SUMIF(DATI!$B:$B,Tabella24[[#This Row],[Cartella2]],DATI!$I:$I),"")</f>
        <v/>
      </c>
      <c r="L941" s="19" t="str">
        <f>+IFERROR(+Tabella24[[#This Row],[IMPORTO VERSATO]]/SUMIF(DATI!$B:$B,Tabella24[[#This Row],[Cartella2]],DATI!$M:$M)*SUMIF(DATI!$B:$B,Tabella24[[#This Row],[Cartella2]],DATI!$J:$J),"")</f>
        <v/>
      </c>
      <c r="M941" s="14" t="str">
        <f>+IFERROR(+Tabella24[[#This Row],[IMPORTO VERSATO]]/SUMIF(DATI!$B:$B,Tabella24[[#This Row],[Cartella2]],DATI!$M:$M)*SUMIF(DATI!$B:$B,Tabella24[[#This Row],[Cartella2]],DATI!$L:$L),"")</f>
        <v/>
      </c>
      <c r="N941" s="6" t="str">
        <f>+IF(COUNTIF($C$17:C941,Tabella24[[#This Row],[Cartella2]])=1,"X","")</f>
        <v/>
      </c>
      <c r="O941" s="14" t="str">
        <f>+IFERROR(+Tabella24[[#This Row],[IMPORTO VERSATO]]/SUMIF(DATI!$B:$B,Tabella24[[#This Row],[Cartella2]],DATI!$M:$M)*SUMIF(DATI!$B:$B,Tabella24[[#This Row],[Cartella2]],DATI!$K:$K),"")</f>
        <v/>
      </c>
    </row>
    <row r="942" spans="2:15" x14ac:dyDescent="0.45">
      <c r="B942" s="27"/>
      <c r="C942" s="140" t="e">
        <f>+IF(Tabella24[[#This Row],[INS CARTELLA]]="",C941,+VLOOKUP(Tabella24[[#This Row],[INS CARTELLA]],Tabella1[[NUMERO CARTELLA]:[IMPOSTE]],1,0))</f>
        <v>#N/A</v>
      </c>
      <c r="D942" s="1"/>
      <c r="E942" s="15"/>
      <c r="F942" s="16"/>
      <c r="G942" s="14" t="str">
        <f>+IFERROR(+Tabella24[[#This Row],[IMPORTO VERSATO]]/SUMIF(DATI!B:B,Tabella24[[#This Row],[Cartella2]],DATI!M:M)*SUMIF(DATI!B:B,Tabella24[[#This Row],[Cartella2]],DATI!E:E),"")</f>
        <v/>
      </c>
      <c r="H942" s="14" t="str">
        <f>+IFERROR(+Tabella24[[#This Row],[IMPORTO VERSATO]]/SUMIF(DATI!$B:$B,Tabella24[[#This Row],[Cartella2]],DATI!$M:$M)*SUMIF(DATI!$B:$B,Tabella24[[#This Row],[Cartella2]],DATI!$F:$F),"")</f>
        <v/>
      </c>
      <c r="I942" s="19" t="str">
        <f>+IFERROR(+Tabella24[[#This Row],[IMPORTO VERSATO]]/SUMIF(DATI!$B:$B,Tabella24[[#This Row],[Cartella2]],DATI!$M:$M)*SUMIF(DATI!$B:$B,Tabella24[[#This Row],[Cartella2]],DATI!$G:$G),"")</f>
        <v/>
      </c>
      <c r="J942" s="19" t="str">
        <f>+IFERROR(+Tabella24[[#This Row],[IMPORTO VERSATO]]/SUMIF(DATI!$B:$B,Tabella24[[#This Row],[Cartella2]],DATI!$M:$M)*SUMIF(DATI!$B:$B,Tabella24[[#This Row],[Cartella2]],DATI!$H:$H),"")</f>
        <v/>
      </c>
      <c r="K942" s="19" t="str">
        <f>+IFERROR(+Tabella24[[#This Row],[IMPORTO VERSATO]]/SUMIF(DATI!$B:$B,Tabella24[[#This Row],[Cartella2]],DATI!$M:$M)*SUMIF(DATI!$B:$B,Tabella24[[#This Row],[Cartella2]],DATI!$I:$I),"")</f>
        <v/>
      </c>
      <c r="L942" s="19" t="str">
        <f>+IFERROR(+Tabella24[[#This Row],[IMPORTO VERSATO]]/SUMIF(DATI!$B:$B,Tabella24[[#This Row],[Cartella2]],DATI!$M:$M)*SUMIF(DATI!$B:$B,Tabella24[[#This Row],[Cartella2]],DATI!$J:$J),"")</f>
        <v/>
      </c>
      <c r="M942" s="14" t="str">
        <f>+IFERROR(+Tabella24[[#This Row],[IMPORTO VERSATO]]/SUMIF(DATI!$B:$B,Tabella24[[#This Row],[Cartella2]],DATI!$M:$M)*SUMIF(DATI!$B:$B,Tabella24[[#This Row],[Cartella2]],DATI!$L:$L),"")</f>
        <v/>
      </c>
      <c r="N942" s="6" t="str">
        <f>+IF(COUNTIF($C$17:C942,Tabella24[[#This Row],[Cartella2]])=1,"X","")</f>
        <v/>
      </c>
      <c r="O942" s="14" t="str">
        <f>+IFERROR(+Tabella24[[#This Row],[IMPORTO VERSATO]]/SUMIF(DATI!$B:$B,Tabella24[[#This Row],[Cartella2]],DATI!$M:$M)*SUMIF(DATI!$B:$B,Tabella24[[#This Row],[Cartella2]],DATI!$K:$K),"")</f>
        <v/>
      </c>
    </row>
    <row r="943" spans="2:15" x14ac:dyDescent="0.45">
      <c r="B943" s="27"/>
      <c r="C943" s="140" t="e">
        <f>+IF(Tabella24[[#This Row],[INS CARTELLA]]="",C942,+VLOOKUP(Tabella24[[#This Row],[INS CARTELLA]],Tabella1[[NUMERO CARTELLA]:[IMPOSTE]],1,0))</f>
        <v>#N/A</v>
      </c>
      <c r="D943" s="1"/>
      <c r="E943" s="15"/>
      <c r="F943" s="16"/>
      <c r="G943" s="14" t="str">
        <f>+IFERROR(+Tabella24[[#This Row],[IMPORTO VERSATO]]/SUMIF(DATI!B:B,Tabella24[[#This Row],[Cartella2]],DATI!M:M)*SUMIF(DATI!B:B,Tabella24[[#This Row],[Cartella2]],DATI!E:E),"")</f>
        <v/>
      </c>
      <c r="H943" s="14" t="str">
        <f>+IFERROR(+Tabella24[[#This Row],[IMPORTO VERSATO]]/SUMIF(DATI!$B:$B,Tabella24[[#This Row],[Cartella2]],DATI!$M:$M)*SUMIF(DATI!$B:$B,Tabella24[[#This Row],[Cartella2]],DATI!$F:$F),"")</f>
        <v/>
      </c>
      <c r="I943" s="19" t="str">
        <f>+IFERROR(+Tabella24[[#This Row],[IMPORTO VERSATO]]/SUMIF(DATI!$B:$B,Tabella24[[#This Row],[Cartella2]],DATI!$M:$M)*SUMIF(DATI!$B:$B,Tabella24[[#This Row],[Cartella2]],DATI!$G:$G),"")</f>
        <v/>
      </c>
      <c r="J943" s="19" t="str">
        <f>+IFERROR(+Tabella24[[#This Row],[IMPORTO VERSATO]]/SUMIF(DATI!$B:$B,Tabella24[[#This Row],[Cartella2]],DATI!$M:$M)*SUMIF(DATI!$B:$B,Tabella24[[#This Row],[Cartella2]],DATI!$H:$H),"")</f>
        <v/>
      </c>
      <c r="K943" s="19" t="str">
        <f>+IFERROR(+Tabella24[[#This Row],[IMPORTO VERSATO]]/SUMIF(DATI!$B:$B,Tabella24[[#This Row],[Cartella2]],DATI!$M:$M)*SUMIF(DATI!$B:$B,Tabella24[[#This Row],[Cartella2]],DATI!$I:$I),"")</f>
        <v/>
      </c>
      <c r="L943" s="19" t="str">
        <f>+IFERROR(+Tabella24[[#This Row],[IMPORTO VERSATO]]/SUMIF(DATI!$B:$B,Tabella24[[#This Row],[Cartella2]],DATI!$M:$M)*SUMIF(DATI!$B:$B,Tabella24[[#This Row],[Cartella2]],DATI!$J:$J),"")</f>
        <v/>
      </c>
      <c r="M943" s="14" t="str">
        <f>+IFERROR(+Tabella24[[#This Row],[IMPORTO VERSATO]]/SUMIF(DATI!$B:$B,Tabella24[[#This Row],[Cartella2]],DATI!$M:$M)*SUMIF(DATI!$B:$B,Tabella24[[#This Row],[Cartella2]],DATI!$L:$L),"")</f>
        <v/>
      </c>
      <c r="N943" s="6" t="str">
        <f>+IF(COUNTIF($C$17:C943,Tabella24[[#This Row],[Cartella2]])=1,"X","")</f>
        <v/>
      </c>
      <c r="O943" s="14" t="str">
        <f>+IFERROR(+Tabella24[[#This Row],[IMPORTO VERSATO]]/SUMIF(DATI!$B:$B,Tabella24[[#This Row],[Cartella2]],DATI!$M:$M)*SUMIF(DATI!$B:$B,Tabella24[[#This Row],[Cartella2]],DATI!$K:$K),"")</f>
        <v/>
      </c>
    </row>
    <row r="944" spans="2:15" x14ac:dyDescent="0.45">
      <c r="B944" s="27"/>
      <c r="C944" s="140" t="e">
        <f>+IF(Tabella24[[#This Row],[INS CARTELLA]]="",C943,+VLOOKUP(Tabella24[[#This Row],[INS CARTELLA]],Tabella1[[NUMERO CARTELLA]:[IMPOSTE]],1,0))</f>
        <v>#N/A</v>
      </c>
      <c r="D944" s="1"/>
      <c r="E944" s="15"/>
      <c r="F944" s="16"/>
      <c r="G944" s="14" t="str">
        <f>+IFERROR(+Tabella24[[#This Row],[IMPORTO VERSATO]]/SUMIF(DATI!B:B,Tabella24[[#This Row],[Cartella2]],DATI!M:M)*SUMIF(DATI!B:B,Tabella24[[#This Row],[Cartella2]],DATI!E:E),"")</f>
        <v/>
      </c>
      <c r="H944" s="14" t="str">
        <f>+IFERROR(+Tabella24[[#This Row],[IMPORTO VERSATO]]/SUMIF(DATI!$B:$B,Tabella24[[#This Row],[Cartella2]],DATI!$M:$M)*SUMIF(DATI!$B:$B,Tabella24[[#This Row],[Cartella2]],DATI!$F:$F),"")</f>
        <v/>
      </c>
      <c r="I944" s="19" t="str">
        <f>+IFERROR(+Tabella24[[#This Row],[IMPORTO VERSATO]]/SUMIF(DATI!$B:$B,Tabella24[[#This Row],[Cartella2]],DATI!$M:$M)*SUMIF(DATI!$B:$B,Tabella24[[#This Row],[Cartella2]],DATI!$G:$G),"")</f>
        <v/>
      </c>
      <c r="J944" s="19" t="str">
        <f>+IFERROR(+Tabella24[[#This Row],[IMPORTO VERSATO]]/SUMIF(DATI!$B:$B,Tabella24[[#This Row],[Cartella2]],DATI!$M:$M)*SUMIF(DATI!$B:$B,Tabella24[[#This Row],[Cartella2]],DATI!$H:$H),"")</f>
        <v/>
      </c>
      <c r="K944" s="19" t="str">
        <f>+IFERROR(+Tabella24[[#This Row],[IMPORTO VERSATO]]/SUMIF(DATI!$B:$B,Tabella24[[#This Row],[Cartella2]],DATI!$M:$M)*SUMIF(DATI!$B:$B,Tabella24[[#This Row],[Cartella2]],DATI!$I:$I),"")</f>
        <v/>
      </c>
      <c r="L944" s="19" t="str">
        <f>+IFERROR(+Tabella24[[#This Row],[IMPORTO VERSATO]]/SUMIF(DATI!$B:$B,Tabella24[[#This Row],[Cartella2]],DATI!$M:$M)*SUMIF(DATI!$B:$B,Tabella24[[#This Row],[Cartella2]],DATI!$J:$J),"")</f>
        <v/>
      </c>
      <c r="M944" s="14" t="str">
        <f>+IFERROR(+Tabella24[[#This Row],[IMPORTO VERSATO]]/SUMIF(DATI!$B:$B,Tabella24[[#This Row],[Cartella2]],DATI!$M:$M)*SUMIF(DATI!$B:$B,Tabella24[[#This Row],[Cartella2]],DATI!$L:$L),"")</f>
        <v/>
      </c>
      <c r="N944" s="6" t="str">
        <f>+IF(COUNTIF($C$17:C944,Tabella24[[#This Row],[Cartella2]])=1,"X","")</f>
        <v/>
      </c>
      <c r="O944" s="14" t="str">
        <f>+IFERROR(+Tabella24[[#This Row],[IMPORTO VERSATO]]/SUMIF(DATI!$B:$B,Tabella24[[#This Row],[Cartella2]],DATI!$M:$M)*SUMIF(DATI!$B:$B,Tabella24[[#This Row],[Cartella2]],DATI!$K:$K),"")</f>
        <v/>
      </c>
    </row>
    <row r="945" spans="2:15" x14ac:dyDescent="0.45">
      <c r="B945" s="27"/>
      <c r="C945" s="140" t="e">
        <f>+IF(Tabella24[[#This Row],[INS CARTELLA]]="",C944,+VLOOKUP(Tabella24[[#This Row],[INS CARTELLA]],Tabella1[[NUMERO CARTELLA]:[IMPOSTE]],1,0))</f>
        <v>#N/A</v>
      </c>
      <c r="D945" s="1"/>
      <c r="E945" s="15"/>
      <c r="F945" s="16"/>
      <c r="G945" s="14" t="str">
        <f>+IFERROR(+Tabella24[[#This Row],[IMPORTO VERSATO]]/SUMIF(DATI!B:B,Tabella24[[#This Row],[Cartella2]],DATI!M:M)*SUMIF(DATI!B:B,Tabella24[[#This Row],[Cartella2]],DATI!E:E),"")</f>
        <v/>
      </c>
      <c r="H945" s="14" t="str">
        <f>+IFERROR(+Tabella24[[#This Row],[IMPORTO VERSATO]]/SUMIF(DATI!$B:$B,Tabella24[[#This Row],[Cartella2]],DATI!$M:$M)*SUMIF(DATI!$B:$B,Tabella24[[#This Row],[Cartella2]],DATI!$F:$F),"")</f>
        <v/>
      </c>
      <c r="I945" s="19" t="str">
        <f>+IFERROR(+Tabella24[[#This Row],[IMPORTO VERSATO]]/SUMIF(DATI!$B:$B,Tabella24[[#This Row],[Cartella2]],DATI!$M:$M)*SUMIF(DATI!$B:$B,Tabella24[[#This Row],[Cartella2]],DATI!$G:$G),"")</f>
        <v/>
      </c>
      <c r="J945" s="19" t="str">
        <f>+IFERROR(+Tabella24[[#This Row],[IMPORTO VERSATO]]/SUMIF(DATI!$B:$B,Tabella24[[#This Row],[Cartella2]],DATI!$M:$M)*SUMIF(DATI!$B:$B,Tabella24[[#This Row],[Cartella2]],DATI!$H:$H),"")</f>
        <v/>
      </c>
      <c r="K945" s="19" t="str">
        <f>+IFERROR(+Tabella24[[#This Row],[IMPORTO VERSATO]]/SUMIF(DATI!$B:$B,Tabella24[[#This Row],[Cartella2]],DATI!$M:$M)*SUMIF(DATI!$B:$B,Tabella24[[#This Row],[Cartella2]],DATI!$I:$I),"")</f>
        <v/>
      </c>
      <c r="L945" s="19" t="str">
        <f>+IFERROR(+Tabella24[[#This Row],[IMPORTO VERSATO]]/SUMIF(DATI!$B:$B,Tabella24[[#This Row],[Cartella2]],DATI!$M:$M)*SUMIF(DATI!$B:$B,Tabella24[[#This Row],[Cartella2]],DATI!$J:$J),"")</f>
        <v/>
      </c>
      <c r="M945" s="14" t="str">
        <f>+IFERROR(+Tabella24[[#This Row],[IMPORTO VERSATO]]/SUMIF(DATI!$B:$B,Tabella24[[#This Row],[Cartella2]],DATI!$M:$M)*SUMIF(DATI!$B:$B,Tabella24[[#This Row],[Cartella2]],DATI!$L:$L),"")</f>
        <v/>
      </c>
      <c r="N945" s="6" t="str">
        <f>+IF(COUNTIF($C$17:C945,Tabella24[[#This Row],[Cartella2]])=1,"X","")</f>
        <v/>
      </c>
      <c r="O945" s="14" t="str">
        <f>+IFERROR(+Tabella24[[#This Row],[IMPORTO VERSATO]]/SUMIF(DATI!$B:$B,Tabella24[[#This Row],[Cartella2]],DATI!$M:$M)*SUMIF(DATI!$B:$B,Tabella24[[#This Row],[Cartella2]],DATI!$K:$K),"")</f>
        <v/>
      </c>
    </row>
    <row r="946" spans="2:15" x14ac:dyDescent="0.45">
      <c r="B946" s="27"/>
      <c r="C946" s="140" t="e">
        <f>+IF(Tabella24[[#This Row],[INS CARTELLA]]="",C945,+VLOOKUP(Tabella24[[#This Row],[INS CARTELLA]],Tabella1[[NUMERO CARTELLA]:[IMPOSTE]],1,0))</f>
        <v>#N/A</v>
      </c>
      <c r="D946" s="1"/>
      <c r="E946" s="15"/>
      <c r="F946" s="16"/>
      <c r="G946" s="14" t="str">
        <f>+IFERROR(+Tabella24[[#This Row],[IMPORTO VERSATO]]/SUMIF(DATI!B:B,Tabella24[[#This Row],[Cartella2]],DATI!M:M)*SUMIF(DATI!B:B,Tabella24[[#This Row],[Cartella2]],DATI!E:E),"")</f>
        <v/>
      </c>
      <c r="H946" s="14" t="str">
        <f>+IFERROR(+Tabella24[[#This Row],[IMPORTO VERSATO]]/SUMIF(DATI!$B:$B,Tabella24[[#This Row],[Cartella2]],DATI!$M:$M)*SUMIF(DATI!$B:$B,Tabella24[[#This Row],[Cartella2]],DATI!$F:$F),"")</f>
        <v/>
      </c>
      <c r="I946" s="19" t="str">
        <f>+IFERROR(+Tabella24[[#This Row],[IMPORTO VERSATO]]/SUMIF(DATI!$B:$B,Tabella24[[#This Row],[Cartella2]],DATI!$M:$M)*SUMIF(DATI!$B:$B,Tabella24[[#This Row],[Cartella2]],DATI!$G:$G),"")</f>
        <v/>
      </c>
      <c r="J946" s="19" t="str">
        <f>+IFERROR(+Tabella24[[#This Row],[IMPORTO VERSATO]]/SUMIF(DATI!$B:$B,Tabella24[[#This Row],[Cartella2]],DATI!$M:$M)*SUMIF(DATI!$B:$B,Tabella24[[#This Row],[Cartella2]],DATI!$H:$H),"")</f>
        <v/>
      </c>
      <c r="K946" s="19" t="str">
        <f>+IFERROR(+Tabella24[[#This Row],[IMPORTO VERSATO]]/SUMIF(DATI!$B:$B,Tabella24[[#This Row],[Cartella2]],DATI!$M:$M)*SUMIF(DATI!$B:$B,Tabella24[[#This Row],[Cartella2]],DATI!$I:$I),"")</f>
        <v/>
      </c>
      <c r="L946" s="19" t="str">
        <f>+IFERROR(+Tabella24[[#This Row],[IMPORTO VERSATO]]/SUMIF(DATI!$B:$B,Tabella24[[#This Row],[Cartella2]],DATI!$M:$M)*SUMIF(DATI!$B:$B,Tabella24[[#This Row],[Cartella2]],DATI!$J:$J),"")</f>
        <v/>
      </c>
      <c r="M946" s="14" t="str">
        <f>+IFERROR(+Tabella24[[#This Row],[IMPORTO VERSATO]]/SUMIF(DATI!$B:$B,Tabella24[[#This Row],[Cartella2]],DATI!$M:$M)*SUMIF(DATI!$B:$B,Tabella24[[#This Row],[Cartella2]],DATI!$L:$L),"")</f>
        <v/>
      </c>
      <c r="N946" s="6" t="str">
        <f>+IF(COUNTIF($C$17:C946,Tabella24[[#This Row],[Cartella2]])=1,"X","")</f>
        <v/>
      </c>
      <c r="O946" s="14" t="str">
        <f>+IFERROR(+Tabella24[[#This Row],[IMPORTO VERSATO]]/SUMIF(DATI!$B:$B,Tabella24[[#This Row],[Cartella2]],DATI!$M:$M)*SUMIF(DATI!$B:$B,Tabella24[[#This Row],[Cartella2]],DATI!$K:$K),"")</f>
        <v/>
      </c>
    </row>
    <row r="947" spans="2:15" x14ac:dyDescent="0.45">
      <c r="B947" s="27"/>
      <c r="C947" s="140" t="e">
        <f>+IF(Tabella24[[#This Row],[INS CARTELLA]]="",C946,+VLOOKUP(Tabella24[[#This Row],[INS CARTELLA]],Tabella1[[NUMERO CARTELLA]:[IMPOSTE]],1,0))</f>
        <v>#N/A</v>
      </c>
      <c r="D947" s="1"/>
      <c r="E947" s="15"/>
      <c r="F947" s="16"/>
      <c r="G947" s="14" t="str">
        <f>+IFERROR(+Tabella24[[#This Row],[IMPORTO VERSATO]]/SUMIF(DATI!B:B,Tabella24[[#This Row],[Cartella2]],DATI!M:M)*SUMIF(DATI!B:B,Tabella24[[#This Row],[Cartella2]],DATI!E:E),"")</f>
        <v/>
      </c>
      <c r="H947" s="14" t="str">
        <f>+IFERROR(+Tabella24[[#This Row],[IMPORTO VERSATO]]/SUMIF(DATI!$B:$B,Tabella24[[#This Row],[Cartella2]],DATI!$M:$M)*SUMIF(DATI!$B:$B,Tabella24[[#This Row],[Cartella2]],DATI!$F:$F),"")</f>
        <v/>
      </c>
      <c r="I947" s="19" t="str">
        <f>+IFERROR(+Tabella24[[#This Row],[IMPORTO VERSATO]]/SUMIF(DATI!$B:$B,Tabella24[[#This Row],[Cartella2]],DATI!$M:$M)*SUMIF(DATI!$B:$B,Tabella24[[#This Row],[Cartella2]],DATI!$G:$G),"")</f>
        <v/>
      </c>
      <c r="J947" s="19" t="str">
        <f>+IFERROR(+Tabella24[[#This Row],[IMPORTO VERSATO]]/SUMIF(DATI!$B:$B,Tabella24[[#This Row],[Cartella2]],DATI!$M:$M)*SUMIF(DATI!$B:$B,Tabella24[[#This Row],[Cartella2]],DATI!$H:$H),"")</f>
        <v/>
      </c>
      <c r="K947" s="19" t="str">
        <f>+IFERROR(+Tabella24[[#This Row],[IMPORTO VERSATO]]/SUMIF(DATI!$B:$B,Tabella24[[#This Row],[Cartella2]],DATI!$M:$M)*SUMIF(DATI!$B:$B,Tabella24[[#This Row],[Cartella2]],DATI!$I:$I),"")</f>
        <v/>
      </c>
      <c r="L947" s="19" t="str">
        <f>+IFERROR(+Tabella24[[#This Row],[IMPORTO VERSATO]]/SUMIF(DATI!$B:$B,Tabella24[[#This Row],[Cartella2]],DATI!$M:$M)*SUMIF(DATI!$B:$B,Tabella24[[#This Row],[Cartella2]],DATI!$J:$J),"")</f>
        <v/>
      </c>
      <c r="M947" s="14" t="str">
        <f>+IFERROR(+Tabella24[[#This Row],[IMPORTO VERSATO]]/SUMIF(DATI!$B:$B,Tabella24[[#This Row],[Cartella2]],DATI!$M:$M)*SUMIF(DATI!$B:$B,Tabella24[[#This Row],[Cartella2]],DATI!$L:$L),"")</f>
        <v/>
      </c>
      <c r="N947" s="6" t="str">
        <f>+IF(COUNTIF($C$17:C947,Tabella24[[#This Row],[Cartella2]])=1,"X","")</f>
        <v/>
      </c>
      <c r="O947" s="14" t="str">
        <f>+IFERROR(+Tabella24[[#This Row],[IMPORTO VERSATO]]/SUMIF(DATI!$B:$B,Tabella24[[#This Row],[Cartella2]],DATI!$M:$M)*SUMIF(DATI!$B:$B,Tabella24[[#This Row],[Cartella2]],DATI!$K:$K),"")</f>
        <v/>
      </c>
    </row>
    <row r="948" spans="2:15" x14ac:dyDescent="0.45">
      <c r="B948" s="27"/>
      <c r="C948" s="140" t="e">
        <f>+IF(Tabella24[[#This Row],[INS CARTELLA]]="",C947,+VLOOKUP(Tabella24[[#This Row],[INS CARTELLA]],Tabella1[[NUMERO CARTELLA]:[IMPOSTE]],1,0))</f>
        <v>#N/A</v>
      </c>
      <c r="D948" s="1"/>
      <c r="E948" s="15"/>
      <c r="F948" s="16"/>
      <c r="G948" s="14" t="str">
        <f>+IFERROR(+Tabella24[[#This Row],[IMPORTO VERSATO]]/SUMIF(DATI!B:B,Tabella24[[#This Row],[Cartella2]],DATI!M:M)*SUMIF(DATI!B:B,Tabella24[[#This Row],[Cartella2]],DATI!E:E),"")</f>
        <v/>
      </c>
      <c r="H948" s="14" t="str">
        <f>+IFERROR(+Tabella24[[#This Row],[IMPORTO VERSATO]]/SUMIF(DATI!$B:$B,Tabella24[[#This Row],[Cartella2]],DATI!$M:$M)*SUMIF(DATI!$B:$B,Tabella24[[#This Row],[Cartella2]],DATI!$F:$F),"")</f>
        <v/>
      </c>
      <c r="I948" s="19" t="str">
        <f>+IFERROR(+Tabella24[[#This Row],[IMPORTO VERSATO]]/SUMIF(DATI!$B:$B,Tabella24[[#This Row],[Cartella2]],DATI!$M:$M)*SUMIF(DATI!$B:$B,Tabella24[[#This Row],[Cartella2]],DATI!$G:$G),"")</f>
        <v/>
      </c>
      <c r="J948" s="19" t="str">
        <f>+IFERROR(+Tabella24[[#This Row],[IMPORTO VERSATO]]/SUMIF(DATI!$B:$B,Tabella24[[#This Row],[Cartella2]],DATI!$M:$M)*SUMIF(DATI!$B:$B,Tabella24[[#This Row],[Cartella2]],DATI!$H:$H),"")</f>
        <v/>
      </c>
      <c r="K948" s="19" t="str">
        <f>+IFERROR(+Tabella24[[#This Row],[IMPORTO VERSATO]]/SUMIF(DATI!$B:$B,Tabella24[[#This Row],[Cartella2]],DATI!$M:$M)*SUMIF(DATI!$B:$B,Tabella24[[#This Row],[Cartella2]],DATI!$I:$I),"")</f>
        <v/>
      </c>
      <c r="L948" s="19" t="str">
        <f>+IFERROR(+Tabella24[[#This Row],[IMPORTO VERSATO]]/SUMIF(DATI!$B:$B,Tabella24[[#This Row],[Cartella2]],DATI!$M:$M)*SUMIF(DATI!$B:$B,Tabella24[[#This Row],[Cartella2]],DATI!$J:$J),"")</f>
        <v/>
      </c>
      <c r="M948" s="14" t="str">
        <f>+IFERROR(+Tabella24[[#This Row],[IMPORTO VERSATO]]/SUMIF(DATI!$B:$B,Tabella24[[#This Row],[Cartella2]],DATI!$M:$M)*SUMIF(DATI!$B:$B,Tabella24[[#This Row],[Cartella2]],DATI!$L:$L),"")</f>
        <v/>
      </c>
      <c r="N948" s="6" t="str">
        <f>+IF(COUNTIF($C$17:C948,Tabella24[[#This Row],[Cartella2]])=1,"X","")</f>
        <v/>
      </c>
      <c r="O948" s="14" t="str">
        <f>+IFERROR(+Tabella24[[#This Row],[IMPORTO VERSATO]]/SUMIF(DATI!$B:$B,Tabella24[[#This Row],[Cartella2]],DATI!$M:$M)*SUMIF(DATI!$B:$B,Tabella24[[#This Row],[Cartella2]],DATI!$K:$K),"")</f>
        <v/>
      </c>
    </row>
    <row r="949" spans="2:15" x14ac:dyDescent="0.45">
      <c r="B949" s="27"/>
      <c r="C949" s="140" t="e">
        <f>+IF(Tabella24[[#This Row],[INS CARTELLA]]="",C948,+VLOOKUP(Tabella24[[#This Row],[INS CARTELLA]],Tabella1[[NUMERO CARTELLA]:[IMPOSTE]],1,0))</f>
        <v>#N/A</v>
      </c>
      <c r="D949" s="1"/>
      <c r="E949" s="15"/>
      <c r="F949" s="16"/>
      <c r="G949" s="14" t="str">
        <f>+IFERROR(+Tabella24[[#This Row],[IMPORTO VERSATO]]/SUMIF(DATI!B:B,Tabella24[[#This Row],[Cartella2]],DATI!M:M)*SUMIF(DATI!B:B,Tabella24[[#This Row],[Cartella2]],DATI!E:E),"")</f>
        <v/>
      </c>
      <c r="H949" s="14" t="str">
        <f>+IFERROR(+Tabella24[[#This Row],[IMPORTO VERSATO]]/SUMIF(DATI!$B:$B,Tabella24[[#This Row],[Cartella2]],DATI!$M:$M)*SUMIF(DATI!$B:$B,Tabella24[[#This Row],[Cartella2]],DATI!$F:$F),"")</f>
        <v/>
      </c>
      <c r="I949" s="19" t="str">
        <f>+IFERROR(+Tabella24[[#This Row],[IMPORTO VERSATO]]/SUMIF(DATI!$B:$B,Tabella24[[#This Row],[Cartella2]],DATI!$M:$M)*SUMIF(DATI!$B:$B,Tabella24[[#This Row],[Cartella2]],DATI!$G:$G),"")</f>
        <v/>
      </c>
      <c r="J949" s="19" t="str">
        <f>+IFERROR(+Tabella24[[#This Row],[IMPORTO VERSATO]]/SUMIF(DATI!$B:$B,Tabella24[[#This Row],[Cartella2]],DATI!$M:$M)*SUMIF(DATI!$B:$B,Tabella24[[#This Row],[Cartella2]],DATI!$H:$H),"")</f>
        <v/>
      </c>
      <c r="K949" s="19" t="str">
        <f>+IFERROR(+Tabella24[[#This Row],[IMPORTO VERSATO]]/SUMIF(DATI!$B:$B,Tabella24[[#This Row],[Cartella2]],DATI!$M:$M)*SUMIF(DATI!$B:$B,Tabella24[[#This Row],[Cartella2]],DATI!$I:$I),"")</f>
        <v/>
      </c>
      <c r="L949" s="19" t="str">
        <f>+IFERROR(+Tabella24[[#This Row],[IMPORTO VERSATO]]/SUMIF(DATI!$B:$B,Tabella24[[#This Row],[Cartella2]],DATI!$M:$M)*SUMIF(DATI!$B:$B,Tabella24[[#This Row],[Cartella2]],DATI!$J:$J),"")</f>
        <v/>
      </c>
      <c r="M949" s="14" t="str">
        <f>+IFERROR(+Tabella24[[#This Row],[IMPORTO VERSATO]]/SUMIF(DATI!$B:$B,Tabella24[[#This Row],[Cartella2]],DATI!$M:$M)*SUMIF(DATI!$B:$B,Tabella24[[#This Row],[Cartella2]],DATI!$L:$L),"")</f>
        <v/>
      </c>
      <c r="N949" s="6" t="str">
        <f>+IF(COUNTIF($C$17:C949,Tabella24[[#This Row],[Cartella2]])=1,"X","")</f>
        <v/>
      </c>
      <c r="O949" s="14" t="str">
        <f>+IFERROR(+Tabella24[[#This Row],[IMPORTO VERSATO]]/SUMIF(DATI!$B:$B,Tabella24[[#This Row],[Cartella2]],DATI!$M:$M)*SUMIF(DATI!$B:$B,Tabella24[[#This Row],[Cartella2]],DATI!$K:$K),"")</f>
        <v/>
      </c>
    </row>
    <row r="950" spans="2:15" x14ac:dyDescent="0.45">
      <c r="B950" s="27"/>
      <c r="C950" s="140" t="e">
        <f>+IF(Tabella24[[#This Row],[INS CARTELLA]]="",C949,+VLOOKUP(Tabella24[[#This Row],[INS CARTELLA]],Tabella1[[NUMERO CARTELLA]:[IMPOSTE]],1,0))</f>
        <v>#N/A</v>
      </c>
      <c r="D950" s="1"/>
      <c r="E950" s="15"/>
      <c r="F950" s="16"/>
      <c r="G950" s="14" t="str">
        <f>+IFERROR(+Tabella24[[#This Row],[IMPORTO VERSATO]]/SUMIF(DATI!B:B,Tabella24[[#This Row],[Cartella2]],DATI!M:M)*SUMIF(DATI!B:B,Tabella24[[#This Row],[Cartella2]],DATI!E:E),"")</f>
        <v/>
      </c>
      <c r="H950" s="14" t="str">
        <f>+IFERROR(+Tabella24[[#This Row],[IMPORTO VERSATO]]/SUMIF(DATI!$B:$B,Tabella24[[#This Row],[Cartella2]],DATI!$M:$M)*SUMIF(DATI!$B:$B,Tabella24[[#This Row],[Cartella2]],DATI!$F:$F),"")</f>
        <v/>
      </c>
      <c r="I950" s="19" t="str">
        <f>+IFERROR(+Tabella24[[#This Row],[IMPORTO VERSATO]]/SUMIF(DATI!$B:$B,Tabella24[[#This Row],[Cartella2]],DATI!$M:$M)*SUMIF(DATI!$B:$B,Tabella24[[#This Row],[Cartella2]],DATI!$G:$G),"")</f>
        <v/>
      </c>
      <c r="J950" s="19" t="str">
        <f>+IFERROR(+Tabella24[[#This Row],[IMPORTO VERSATO]]/SUMIF(DATI!$B:$B,Tabella24[[#This Row],[Cartella2]],DATI!$M:$M)*SUMIF(DATI!$B:$B,Tabella24[[#This Row],[Cartella2]],DATI!$H:$H),"")</f>
        <v/>
      </c>
      <c r="K950" s="19" t="str">
        <f>+IFERROR(+Tabella24[[#This Row],[IMPORTO VERSATO]]/SUMIF(DATI!$B:$B,Tabella24[[#This Row],[Cartella2]],DATI!$M:$M)*SUMIF(DATI!$B:$B,Tabella24[[#This Row],[Cartella2]],DATI!$I:$I),"")</f>
        <v/>
      </c>
      <c r="L950" s="19" t="str">
        <f>+IFERROR(+Tabella24[[#This Row],[IMPORTO VERSATO]]/SUMIF(DATI!$B:$B,Tabella24[[#This Row],[Cartella2]],DATI!$M:$M)*SUMIF(DATI!$B:$B,Tabella24[[#This Row],[Cartella2]],DATI!$J:$J),"")</f>
        <v/>
      </c>
      <c r="M950" s="14" t="str">
        <f>+IFERROR(+Tabella24[[#This Row],[IMPORTO VERSATO]]/SUMIF(DATI!$B:$B,Tabella24[[#This Row],[Cartella2]],DATI!$M:$M)*SUMIF(DATI!$B:$B,Tabella24[[#This Row],[Cartella2]],DATI!$L:$L),"")</f>
        <v/>
      </c>
      <c r="N950" s="6" t="str">
        <f>+IF(COUNTIF($C$17:C950,Tabella24[[#This Row],[Cartella2]])=1,"X","")</f>
        <v/>
      </c>
      <c r="O950" s="14" t="str">
        <f>+IFERROR(+Tabella24[[#This Row],[IMPORTO VERSATO]]/SUMIF(DATI!$B:$B,Tabella24[[#This Row],[Cartella2]],DATI!$M:$M)*SUMIF(DATI!$B:$B,Tabella24[[#This Row],[Cartella2]],DATI!$K:$K),"")</f>
        <v/>
      </c>
    </row>
    <row r="951" spans="2:15" x14ac:dyDescent="0.45">
      <c r="B951" s="27"/>
      <c r="C951" s="140" t="e">
        <f>+IF(Tabella24[[#This Row],[INS CARTELLA]]="",C950,+VLOOKUP(Tabella24[[#This Row],[INS CARTELLA]],Tabella1[[NUMERO CARTELLA]:[IMPOSTE]],1,0))</f>
        <v>#N/A</v>
      </c>
      <c r="D951" s="1"/>
      <c r="E951" s="15"/>
      <c r="F951" s="16"/>
      <c r="G951" s="14" t="str">
        <f>+IFERROR(+Tabella24[[#This Row],[IMPORTO VERSATO]]/SUMIF(DATI!B:B,Tabella24[[#This Row],[Cartella2]],DATI!M:M)*SUMIF(DATI!B:B,Tabella24[[#This Row],[Cartella2]],DATI!E:E),"")</f>
        <v/>
      </c>
      <c r="H951" s="14" t="str">
        <f>+IFERROR(+Tabella24[[#This Row],[IMPORTO VERSATO]]/SUMIF(DATI!$B:$B,Tabella24[[#This Row],[Cartella2]],DATI!$M:$M)*SUMIF(DATI!$B:$B,Tabella24[[#This Row],[Cartella2]],DATI!$F:$F),"")</f>
        <v/>
      </c>
      <c r="I951" s="19" t="str">
        <f>+IFERROR(+Tabella24[[#This Row],[IMPORTO VERSATO]]/SUMIF(DATI!$B:$B,Tabella24[[#This Row],[Cartella2]],DATI!$M:$M)*SUMIF(DATI!$B:$B,Tabella24[[#This Row],[Cartella2]],DATI!$G:$G),"")</f>
        <v/>
      </c>
      <c r="J951" s="19" t="str">
        <f>+IFERROR(+Tabella24[[#This Row],[IMPORTO VERSATO]]/SUMIF(DATI!$B:$B,Tabella24[[#This Row],[Cartella2]],DATI!$M:$M)*SUMIF(DATI!$B:$B,Tabella24[[#This Row],[Cartella2]],DATI!$H:$H),"")</f>
        <v/>
      </c>
      <c r="K951" s="19" t="str">
        <f>+IFERROR(+Tabella24[[#This Row],[IMPORTO VERSATO]]/SUMIF(DATI!$B:$B,Tabella24[[#This Row],[Cartella2]],DATI!$M:$M)*SUMIF(DATI!$B:$B,Tabella24[[#This Row],[Cartella2]],DATI!$I:$I),"")</f>
        <v/>
      </c>
      <c r="L951" s="19" t="str">
        <f>+IFERROR(+Tabella24[[#This Row],[IMPORTO VERSATO]]/SUMIF(DATI!$B:$B,Tabella24[[#This Row],[Cartella2]],DATI!$M:$M)*SUMIF(DATI!$B:$B,Tabella24[[#This Row],[Cartella2]],DATI!$J:$J),"")</f>
        <v/>
      </c>
      <c r="M951" s="14" t="str">
        <f>+IFERROR(+Tabella24[[#This Row],[IMPORTO VERSATO]]/SUMIF(DATI!$B:$B,Tabella24[[#This Row],[Cartella2]],DATI!$M:$M)*SUMIF(DATI!$B:$B,Tabella24[[#This Row],[Cartella2]],DATI!$L:$L),"")</f>
        <v/>
      </c>
      <c r="N951" s="6" t="str">
        <f>+IF(COUNTIF($C$17:C951,Tabella24[[#This Row],[Cartella2]])=1,"X","")</f>
        <v/>
      </c>
      <c r="O951" s="14" t="str">
        <f>+IFERROR(+Tabella24[[#This Row],[IMPORTO VERSATO]]/SUMIF(DATI!$B:$B,Tabella24[[#This Row],[Cartella2]],DATI!$M:$M)*SUMIF(DATI!$B:$B,Tabella24[[#This Row],[Cartella2]],DATI!$K:$K),"")</f>
        <v/>
      </c>
    </row>
    <row r="952" spans="2:15" x14ac:dyDescent="0.45">
      <c r="B952" s="27"/>
      <c r="C952" s="140" t="e">
        <f>+IF(Tabella24[[#This Row],[INS CARTELLA]]="",C951,+VLOOKUP(Tabella24[[#This Row],[INS CARTELLA]],Tabella1[[NUMERO CARTELLA]:[IMPOSTE]],1,0))</f>
        <v>#N/A</v>
      </c>
      <c r="D952" s="1"/>
      <c r="E952" s="15"/>
      <c r="F952" s="16"/>
      <c r="G952" s="14" t="str">
        <f>+IFERROR(+Tabella24[[#This Row],[IMPORTO VERSATO]]/SUMIF(DATI!B:B,Tabella24[[#This Row],[Cartella2]],DATI!M:M)*SUMIF(DATI!B:B,Tabella24[[#This Row],[Cartella2]],DATI!E:E),"")</f>
        <v/>
      </c>
      <c r="H952" s="14" t="str">
        <f>+IFERROR(+Tabella24[[#This Row],[IMPORTO VERSATO]]/SUMIF(DATI!$B:$B,Tabella24[[#This Row],[Cartella2]],DATI!$M:$M)*SUMIF(DATI!$B:$B,Tabella24[[#This Row],[Cartella2]],DATI!$F:$F),"")</f>
        <v/>
      </c>
      <c r="I952" s="19" t="str">
        <f>+IFERROR(+Tabella24[[#This Row],[IMPORTO VERSATO]]/SUMIF(DATI!$B:$B,Tabella24[[#This Row],[Cartella2]],DATI!$M:$M)*SUMIF(DATI!$B:$B,Tabella24[[#This Row],[Cartella2]],DATI!$G:$G),"")</f>
        <v/>
      </c>
      <c r="J952" s="19" t="str">
        <f>+IFERROR(+Tabella24[[#This Row],[IMPORTO VERSATO]]/SUMIF(DATI!$B:$B,Tabella24[[#This Row],[Cartella2]],DATI!$M:$M)*SUMIF(DATI!$B:$B,Tabella24[[#This Row],[Cartella2]],DATI!$H:$H),"")</f>
        <v/>
      </c>
      <c r="K952" s="19" t="str">
        <f>+IFERROR(+Tabella24[[#This Row],[IMPORTO VERSATO]]/SUMIF(DATI!$B:$B,Tabella24[[#This Row],[Cartella2]],DATI!$M:$M)*SUMIF(DATI!$B:$B,Tabella24[[#This Row],[Cartella2]],DATI!$I:$I),"")</f>
        <v/>
      </c>
      <c r="L952" s="19" t="str">
        <f>+IFERROR(+Tabella24[[#This Row],[IMPORTO VERSATO]]/SUMIF(DATI!$B:$B,Tabella24[[#This Row],[Cartella2]],DATI!$M:$M)*SUMIF(DATI!$B:$B,Tabella24[[#This Row],[Cartella2]],DATI!$J:$J),"")</f>
        <v/>
      </c>
      <c r="M952" s="14" t="str">
        <f>+IFERROR(+Tabella24[[#This Row],[IMPORTO VERSATO]]/SUMIF(DATI!$B:$B,Tabella24[[#This Row],[Cartella2]],DATI!$M:$M)*SUMIF(DATI!$B:$B,Tabella24[[#This Row],[Cartella2]],DATI!$L:$L),"")</f>
        <v/>
      </c>
      <c r="N952" s="6" t="str">
        <f>+IF(COUNTIF($C$17:C952,Tabella24[[#This Row],[Cartella2]])=1,"X","")</f>
        <v/>
      </c>
      <c r="O952" s="14" t="str">
        <f>+IFERROR(+Tabella24[[#This Row],[IMPORTO VERSATO]]/SUMIF(DATI!$B:$B,Tabella24[[#This Row],[Cartella2]],DATI!$M:$M)*SUMIF(DATI!$B:$B,Tabella24[[#This Row],[Cartella2]],DATI!$K:$K),"")</f>
        <v/>
      </c>
    </row>
    <row r="953" spans="2:15" x14ac:dyDescent="0.45">
      <c r="B953" s="27"/>
      <c r="C953" s="140" t="e">
        <f>+IF(Tabella24[[#This Row],[INS CARTELLA]]="",C952,+VLOOKUP(Tabella24[[#This Row],[INS CARTELLA]],Tabella1[[NUMERO CARTELLA]:[IMPOSTE]],1,0))</f>
        <v>#N/A</v>
      </c>
      <c r="D953" s="1"/>
      <c r="E953" s="15"/>
      <c r="F953" s="16"/>
      <c r="G953" s="14" t="str">
        <f>+IFERROR(+Tabella24[[#This Row],[IMPORTO VERSATO]]/SUMIF(DATI!B:B,Tabella24[[#This Row],[Cartella2]],DATI!M:M)*SUMIF(DATI!B:B,Tabella24[[#This Row],[Cartella2]],DATI!E:E),"")</f>
        <v/>
      </c>
      <c r="H953" s="14" t="str">
        <f>+IFERROR(+Tabella24[[#This Row],[IMPORTO VERSATO]]/SUMIF(DATI!$B:$B,Tabella24[[#This Row],[Cartella2]],DATI!$M:$M)*SUMIF(DATI!$B:$B,Tabella24[[#This Row],[Cartella2]],DATI!$F:$F),"")</f>
        <v/>
      </c>
      <c r="I953" s="19" t="str">
        <f>+IFERROR(+Tabella24[[#This Row],[IMPORTO VERSATO]]/SUMIF(DATI!$B:$B,Tabella24[[#This Row],[Cartella2]],DATI!$M:$M)*SUMIF(DATI!$B:$B,Tabella24[[#This Row],[Cartella2]],DATI!$G:$G),"")</f>
        <v/>
      </c>
      <c r="J953" s="19" t="str">
        <f>+IFERROR(+Tabella24[[#This Row],[IMPORTO VERSATO]]/SUMIF(DATI!$B:$B,Tabella24[[#This Row],[Cartella2]],DATI!$M:$M)*SUMIF(DATI!$B:$B,Tabella24[[#This Row],[Cartella2]],DATI!$H:$H),"")</f>
        <v/>
      </c>
      <c r="K953" s="19" t="str">
        <f>+IFERROR(+Tabella24[[#This Row],[IMPORTO VERSATO]]/SUMIF(DATI!$B:$B,Tabella24[[#This Row],[Cartella2]],DATI!$M:$M)*SUMIF(DATI!$B:$B,Tabella24[[#This Row],[Cartella2]],DATI!$I:$I),"")</f>
        <v/>
      </c>
      <c r="L953" s="19" t="str">
        <f>+IFERROR(+Tabella24[[#This Row],[IMPORTO VERSATO]]/SUMIF(DATI!$B:$B,Tabella24[[#This Row],[Cartella2]],DATI!$M:$M)*SUMIF(DATI!$B:$B,Tabella24[[#This Row],[Cartella2]],DATI!$J:$J),"")</f>
        <v/>
      </c>
      <c r="M953" s="14" t="str">
        <f>+IFERROR(+Tabella24[[#This Row],[IMPORTO VERSATO]]/SUMIF(DATI!$B:$B,Tabella24[[#This Row],[Cartella2]],DATI!$M:$M)*SUMIF(DATI!$B:$B,Tabella24[[#This Row],[Cartella2]],DATI!$L:$L),"")</f>
        <v/>
      </c>
      <c r="N953" s="6" t="str">
        <f>+IF(COUNTIF($C$17:C953,Tabella24[[#This Row],[Cartella2]])=1,"X","")</f>
        <v/>
      </c>
      <c r="O953" s="14" t="str">
        <f>+IFERROR(+Tabella24[[#This Row],[IMPORTO VERSATO]]/SUMIF(DATI!$B:$B,Tabella24[[#This Row],[Cartella2]],DATI!$M:$M)*SUMIF(DATI!$B:$B,Tabella24[[#This Row],[Cartella2]],DATI!$K:$K),"")</f>
        <v/>
      </c>
    </row>
    <row r="954" spans="2:15" x14ac:dyDescent="0.45">
      <c r="B954" s="27"/>
      <c r="C954" s="140" t="e">
        <f>+IF(Tabella24[[#This Row],[INS CARTELLA]]="",C953,+VLOOKUP(Tabella24[[#This Row],[INS CARTELLA]],Tabella1[[NUMERO CARTELLA]:[IMPOSTE]],1,0))</f>
        <v>#N/A</v>
      </c>
      <c r="D954" s="1"/>
      <c r="E954" s="15"/>
      <c r="F954" s="16"/>
      <c r="G954" s="14" t="str">
        <f>+IFERROR(+Tabella24[[#This Row],[IMPORTO VERSATO]]/SUMIF(DATI!B:B,Tabella24[[#This Row],[Cartella2]],DATI!M:M)*SUMIF(DATI!B:B,Tabella24[[#This Row],[Cartella2]],DATI!E:E),"")</f>
        <v/>
      </c>
      <c r="H954" s="14" t="str">
        <f>+IFERROR(+Tabella24[[#This Row],[IMPORTO VERSATO]]/SUMIF(DATI!$B:$B,Tabella24[[#This Row],[Cartella2]],DATI!$M:$M)*SUMIF(DATI!$B:$B,Tabella24[[#This Row],[Cartella2]],DATI!$F:$F),"")</f>
        <v/>
      </c>
      <c r="I954" s="19" t="str">
        <f>+IFERROR(+Tabella24[[#This Row],[IMPORTO VERSATO]]/SUMIF(DATI!$B:$B,Tabella24[[#This Row],[Cartella2]],DATI!$M:$M)*SUMIF(DATI!$B:$B,Tabella24[[#This Row],[Cartella2]],DATI!$G:$G),"")</f>
        <v/>
      </c>
      <c r="J954" s="19" t="str">
        <f>+IFERROR(+Tabella24[[#This Row],[IMPORTO VERSATO]]/SUMIF(DATI!$B:$B,Tabella24[[#This Row],[Cartella2]],DATI!$M:$M)*SUMIF(DATI!$B:$B,Tabella24[[#This Row],[Cartella2]],DATI!$H:$H),"")</f>
        <v/>
      </c>
      <c r="K954" s="19" t="str">
        <f>+IFERROR(+Tabella24[[#This Row],[IMPORTO VERSATO]]/SUMIF(DATI!$B:$B,Tabella24[[#This Row],[Cartella2]],DATI!$M:$M)*SUMIF(DATI!$B:$B,Tabella24[[#This Row],[Cartella2]],DATI!$I:$I),"")</f>
        <v/>
      </c>
      <c r="L954" s="19" t="str">
        <f>+IFERROR(+Tabella24[[#This Row],[IMPORTO VERSATO]]/SUMIF(DATI!$B:$B,Tabella24[[#This Row],[Cartella2]],DATI!$M:$M)*SUMIF(DATI!$B:$B,Tabella24[[#This Row],[Cartella2]],DATI!$J:$J),"")</f>
        <v/>
      </c>
      <c r="M954" s="14" t="str">
        <f>+IFERROR(+Tabella24[[#This Row],[IMPORTO VERSATO]]/SUMIF(DATI!$B:$B,Tabella24[[#This Row],[Cartella2]],DATI!$M:$M)*SUMIF(DATI!$B:$B,Tabella24[[#This Row],[Cartella2]],DATI!$L:$L),"")</f>
        <v/>
      </c>
      <c r="N954" s="6" t="str">
        <f>+IF(COUNTIF($C$17:C954,Tabella24[[#This Row],[Cartella2]])=1,"X","")</f>
        <v/>
      </c>
      <c r="O954" s="14" t="str">
        <f>+IFERROR(+Tabella24[[#This Row],[IMPORTO VERSATO]]/SUMIF(DATI!$B:$B,Tabella24[[#This Row],[Cartella2]],DATI!$M:$M)*SUMIF(DATI!$B:$B,Tabella24[[#This Row],[Cartella2]],DATI!$K:$K),"")</f>
        <v/>
      </c>
    </row>
    <row r="955" spans="2:15" x14ac:dyDescent="0.45">
      <c r="B955" s="27"/>
      <c r="C955" s="140" t="e">
        <f>+IF(Tabella24[[#This Row],[INS CARTELLA]]="",C954,+VLOOKUP(Tabella24[[#This Row],[INS CARTELLA]],Tabella1[[NUMERO CARTELLA]:[IMPOSTE]],1,0))</f>
        <v>#N/A</v>
      </c>
      <c r="D955" s="1"/>
      <c r="E955" s="15"/>
      <c r="F955" s="16"/>
      <c r="G955" s="14" t="str">
        <f>+IFERROR(+Tabella24[[#This Row],[IMPORTO VERSATO]]/SUMIF(DATI!B:B,Tabella24[[#This Row],[Cartella2]],DATI!M:M)*SUMIF(DATI!B:B,Tabella24[[#This Row],[Cartella2]],DATI!E:E),"")</f>
        <v/>
      </c>
      <c r="H955" s="14" t="str">
        <f>+IFERROR(+Tabella24[[#This Row],[IMPORTO VERSATO]]/SUMIF(DATI!$B:$B,Tabella24[[#This Row],[Cartella2]],DATI!$M:$M)*SUMIF(DATI!$B:$B,Tabella24[[#This Row],[Cartella2]],DATI!$F:$F),"")</f>
        <v/>
      </c>
      <c r="I955" s="19" t="str">
        <f>+IFERROR(+Tabella24[[#This Row],[IMPORTO VERSATO]]/SUMIF(DATI!$B:$B,Tabella24[[#This Row],[Cartella2]],DATI!$M:$M)*SUMIF(DATI!$B:$B,Tabella24[[#This Row],[Cartella2]],DATI!$G:$G),"")</f>
        <v/>
      </c>
      <c r="J955" s="19" t="str">
        <f>+IFERROR(+Tabella24[[#This Row],[IMPORTO VERSATO]]/SUMIF(DATI!$B:$B,Tabella24[[#This Row],[Cartella2]],DATI!$M:$M)*SUMIF(DATI!$B:$B,Tabella24[[#This Row],[Cartella2]],DATI!$H:$H),"")</f>
        <v/>
      </c>
      <c r="K955" s="19" t="str">
        <f>+IFERROR(+Tabella24[[#This Row],[IMPORTO VERSATO]]/SUMIF(DATI!$B:$B,Tabella24[[#This Row],[Cartella2]],DATI!$M:$M)*SUMIF(DATI!$B:$B,Tabella24[[#This Row],[Cartella2]],DATI!$I:$I),"")</f>
        <v/>
      </c>
      <c r="L955" s="19" t="str">
        <f>+IFERROR(+Tabella24[[#This Row],[IMPORTO VERSATO]]/SUMIF(DATI!$B:$B,Tabella24[[#This Row],[Cartella2]],DATI!$M:$M)*SUMIF(DATI!$B:$B,Tabella24[[#This Row],[Cartella2]],DATI!$J:$J),"")</f>
        <v/>
      </c>
      <c r="M955" s="14" t="str">
        <f>+IFERROR(+Tabella24[[#This Row],[IMPORTO VERSATO]]/SUMIF(DATI!$B:$B,Tabella24[[#This Row],[Cartella2]],DATI!$M:$M)*SUMIF(DATI!$B:$B,Tabella24[[#This Row],[Cartella2]],DATI!$L:$L),"")</f>
        <v/>
      </c>
      <c r="N955" s="6" t="str">
        <f>+IF(COUNTIF($C$17:C955,Tabella24[[#This Row],[Cartella2]])=1,"X","")</f>
        <v/>
      </c>
      <c r="O955" s="14" t="str">
        <f>+IFERROR(+Tabella24[[#This Row],[IMPORTO VERSATO]]/SUMIF(DATI!$B:$B,Tabella24[[#This Row],[Cartella2]],DATI!$M:$M)*SUMIF(DATI!$B:$B,Tabella24[[#This Row],[Cartella2]],DATI!$K:$K),"")</f>
        <v/>
      </c>
    </row>
    <row r="956" spans="2:15" x14ac:dyDescent="0.45">
      <c r="B956" s="27"/>
      <c r="C956" s="140" t="e">
        <f>+IF(Tabella24[[#This Row],[INS CARTELLA]]="",C955,+VLOOKUP(Tabella24[[#This Row],[INS CARTELLA]],Tabella1[[NUMERO CARTELLA]:[IMPOSTE]],1,0))</f>
        <v>#N/A</v>
      </c>
      <c r="D956" s="1"/>
      <c r="E956" s="15"/>
      <c r="F956" s="16"/>
      <c r="G956" s="14" t="str">
        <f>+IFERROR(+Tabella24[[#This Row],[IMPORTO VERSATO]]/SUMIF(DATI!B:B,Tabella24[[#This Row],[Cartella2]],DATI!M:M)*SUMIF(DATI!B:B,Tabella24[[#This Row],[Cartella2]],DATI!E:E),"")</f>
        <v/>
      </c>
      <c r="H956" s="14" t="str">
        <f>+IFERROR(+Tabella24[[#This Row],[IMPORTO VERSATO]]/SUMIF(DATI!$B:$B,Tabella24[[#This Row],[Cartella2]],DATI!$M:$M)*SUMIF(DATI!$B:$B,Tabella24[[#This Row],[Cartella2]],DATI!$F:$F),"")</f>
        <v/>
      </c>
      <c r="I956" s="19" t="str">
        <f>+IFERROR(+Tabella24[[#This Row],[IMPORTO VERSATO]]/SUMIF(DATI!$B:$B,Tabella24[[#This Row],[Cartella2]],DATI!$M:$M)*SUMIF(DATI!$B:$B,Tabella24[[#This Row],[Cartella2]],DATI!$G:$G),"")</f>
        <v/>
      </c>
      <c r="J956" s="19" t="str">
        <f>+IFERROR(+Tabella24[[#This Row],[IMPORTO VERSATO]]/SUMIF(DATI!$B:$B,Tabella24[[#This Row],[Cartella2]],DATI!$M:$M)*SUMIF(DATI!$B:$B,Tabella24[[#This Row],[Cartella2]],DATI!$H:$H),"")</f>
        <v/>
      </c>
      <c r="K956" s="19" t="str">
        <f>+IFERROR(+Tabella24[[#This Row],[IMPORTO VERSATO]]/SUMIF(DATI!$B:$B,Tabella24[[#This Row],[Cartella2]],DATI!$M:$M)*SUMIF(DATI!$B:$B,Tabella24[[#This Row],[Cartella2]],DATI!$I:$I),"")</f>
        <v/>
      </c>
      <c r="L956" s="19" t="str">
        <f>+IFERROR(+Tabella24[[#This Row],[IMPORTO VERSATO]]/SUMIF(DATI!$B:$B,Tabella24[[#This Row],[Cartella2]],DATI!$M:$M)*SUMIF(DATI!$B:$B,Tabella24[[#This Row],[Cartella2]],DATI!$J:$J),"")</f>
        <v/>
      </c>
      <c r="M956" s="14" t="str">
        <f>+IFERROR(+Tabella24[[#This Row],[IMPORTO VERSATO]]/SUMIF(DATI!$B:$B,Tabella24[[#This Row],[Cartella2]],DATI!$M:$M)*SUMIF(DATI!$B:$B,Tabella24[[#This Row],[Cartella2]],DATI!$L:$L),"")</f>
        <v/>
      </c>
      <c r="N956" s="6" t="str">
        <f>+IF(COUNTIF($C$17:C956,Tabella24[[#This Row],[Cartella2]])=1,"X","")</f>
        <v/>
      </c>
      <c r="O956" s="14" t="str">
        <f>+IFERROR(+Tabella24[[#This Row],[IMPORTO VERSATO]]/SUMIF(DATI!$B:$B,Tabella24[[#This Row],[Cartella2]],DATI!$M:$M)*SUMIF(DATI!$B:$B,Tabella24[[#This Row],[Cartella2]],DATI!$K:$K),"")</f>
        <v/>
      </c>
    </row>
    <row r="957" spans="2:15" x14ac:dyDescent="0.45">
      <c r="B957" s="27"/>
      <c r="C957" s="140" t="e">
        <f>+IF(Tabella24[[#This Row],[INS CARTELLA]]="",C956,+VLOOKUP(Tabella24[[#This Row],[INS CARTELLA]],Tabella1[[NUMERO CARTELLA]:[IMPOSTE]],1,0))</f>
        <v>#N/A</v>
      </c>
      <c r="D957" s="1"/>
      <c r="E957" s="15"/>
      <c r="F957" s="16"/>
      <c r="G957" s="14" t="str">
        <f>+IFERROR(+Tabella24[[#This Row],[IMPORTO VERSATO]]/SUMIF(DATI!B:B,Tabella24[[#This Row],[Cartella2]],DATI!M:M)*SUMIF(DATI!B:B,Tabella24[[#This Row],[Cartella2]],DATI!E:E),"")</f>
        <v/>
      </c>
      <c r="H957" s="14" t="str">
        <f>+IFERROR(+Tabella24[[#This Row],[IMPORTO VERSATO]]/SUMIF(DATI!$B:$B,Tabella24[[#This Row],[Cartella2]],DATI!$M:$M)*SUMIF(DATI!$B:$B,Tabella24[[#This Row],[Cartella2]],DATI!$F:$F),"")</f>
        <v/>
      </c>
      <c r="I957" s="19" t="str">
        <f>+IFERROR(+Tabella24[[#This Row],[IMPORTO VERSATO]]/SUMIF(DATI!$B:$B,Tabella24[[#This Row],[Cartella2]],DATI!$M:$M)*SUMIF(DATI!$B:$B,Tabella24[[#This Row],[Cartella2]],DATI!$G:$G),"")</f>
        <v/>
      </c>
      <c r="J957" s="19" t="str">
        <f>+IFERROR(+Tabella24[[#This Row],[IMPORTO VERSATO]]/SUMIF(DATI!$B:$B,Tabella24[[#This Row],[Cartella2]],DATI!$M:$M)*SUMIF(DATI!$B:$B,Tabella24[[#This Row],[Cartella2]],DATI!$H:$H),"")</f>
        <v/>
      </c>
      <c r="K957" s="19" t="str">
        <f>+IFERROR(+Tabella24[[#This Row],[IMPORTO VERSATO]]/SUMIF(DATI!$B:$B,Tabella24[[#This Row],[Cartella2]],DATI!$M:$M)*SUMIF(DATI!$B:$B,Tabella24[[#This Row],[Cartella2]],DATI!$I:$I),"")</f>
        <v/>
      </c>
      <c r="L957" s="19" t="str">
        <f>+IFERROR(+Tabella24[[#This Row],[IMPORTO VERSATO]]/SUMIF(DATI!$B:$B,Tabella24[[#This Row],[Cartella2]],DATI!$M:$M)*SUMIF(DATI!$B:$B,Tabella24[[#This Row],[Cartella2]],DATI!$J:$J),"")</f>
        <v/>
      </c>
      <c r="M957" s="14" t="str">
        <f>+IFERROR(+Tabella24[[#This Row],[IMPORTO VERSATO]]/SUMIF(DATI!$B:$B,Tabella24[[#This Row],[Cartella2]],DATI!$M:$M)*SUMIF(DATI!$B:$B,Tabella24[[#This Row],[Cartella2]],DATI!$L:$L),"")</f>
        <v/>
      </c>
      <c r="N957" s="6" t="str">
        <f>+IF(COUNTIF($C$17:C957,Tabella24[[#This Row],[Cartella2]])=1,"X","")</f>
        <v/>
      </c>
      <c r="O957" s="14" t="str">
        <f>+IFERROR(+Tabella24[[#This Row],[IMPORTO VERSATO]]/SUMIF(DATI!$B:$B,Tabella24[[#This Row],[Cartella2]],DATI!$M:$M)*SUMIF(DATI!$B:$B,Tabella24[[#This Row],[Cartella2]],DATI!$K:$K),"")</f>
        <v/>
      </c>
    </row>
    <row r="958" spans="2:15" x14ac:dyDescent="0.45">
      <c r="B958" s="27"/>
      <c r="C958" s="140" t="e">
        <f>+IF(Tabella24[[#This Row],[INS CARTELLA]]="",C957,+VLOOKUP(Tabella24[[#This Row],[INS CARTELLA]],Tabella1[[NUMERO CARTELLA]:[IMPOSTE]],1,0))</f>
        <v>#N/A</v>
      </c>
      <c r="D958" s="1"/>
      <c r="E958" s="15"/>
      <c r="F958" s="16"/>
      <c r="G958" s="14" t="str">
        <f>+IFERROR(+Tabella24[[#This Row],[IMPORTO VERSATO]]/SUMIF(DATI!B:B,Tabella24[[#This Row],[Cartella2]],DATI!M:M)*SUMIF(DATI!B:B,Tabella24[[#This Row],[Cartella2]],DATI!E:E),"")</f>
        <v/>
      </c>
      <c r="H958" s="14" t="str">
        <f>+IFERROR(+Tabella24[[#This Row],[IMPORTO VERSATO]]/SUMIF(DATI!$B:$B,Tabella24[[#This Row],[Cartella2]],DATI!$M:$M)*SUMIF(DATI!$B:$B,Tabella24[[#This Row],[Cartella2]],DATI!$F:$F),"")</f>
        <v/>
      </c>
      <c r="I958" s="19" t="str">
        <f>+IFERROR(+Tabella24[[#This Row],[IMPORTO VERSATO]]/SUMIF(DATI!$B:$B,Tabella24[[#This Row],[Cartella2]],DATI!$M:$M)*SUMIF(DATI!$B:$B,Tabella24[[#This Row],[Cartella2]],DATI!$G:$G),"")</f>
        <v/>
      </c>
      <c r="J958" s="19" t="str">
        <f>+IFERROR(+Tabella24[[#This Row],[IMPORTO VERSATO]]/SUMIF(DATI!$B:$B,Tabella24[[#This Row],[Cartella2]],DATI!$M:$M)*SUMIF(DATI!$B:$B,Tabella24[[#This Row],[Cartella2]],DATI!$H:$H),"")</f>
        <v/>
      </c>
      <c r="K958" s="19" t="str">
        <f>+IFERROR(+Tabella24[[#This Row],[IMPORTO VERSATO]]/SUMIF(DATI!$B:$B,Tabella24[[#This Row],[Cartella2]],DATI!$M:$M)*SUMIF(DATI!$B:$B,Tabella24[[#This Row],[Cartella2]],DATI!$I:$I),"")</f>
        <v/>
      </c>
      <c r="L958" s="19" t="str">
        <f>+IFERROR(+Tabella24[[#This Row],[IMPORTO VERSATO]]/SUMIF(DATI!$B:$B,Tabella24[[#This Row],[Cartella2]],DATI!$M:$M)*SUMIF(DATI!$B:$B,Tabella24[[#This Row],[Cartella2]],DATI!$J:$J),"")</f>
        <v/>
      </c>
      <c r="M958" s="14" t="str">
        <f>+IFERROR(+Tabella24[[#This Row],[IMPORTO VERSATO]]/SUMIF(DATI!$B:$B,Tabella24[[#This Row],[Cartella2]],DATI!$M:$M)*SUMIF(DATI!$B:$B,Tabella24[[#This Row],[Cartella2]],DATI!$L:$L),"")</f>
        <v/>
      </c>
      <c r="N958" s="6" t="str">
        <f>+IF(COUNTIF($C$17:C958,Tabella24[[#This Row],[Cartella2]])=1,"X","")</f>
        <v/>
      </c>
      <c r="O958" s="14" t="str">
        <f>+IFERROR(+Tabella24[[#This Row],[IMPORTO VERSATO]]/SUMIF(DATI!$B:$B,Tabella24[[#This Row],[Cartella2]],DATI!$M:$M)*SUMIF(DATI!$B:$B,Tabella24[[#This Row],[Cartella2]],DATI!$K:$K),"")</f>
        <v/>
      </c>
    </row>
    <row r="959" spans="2:15" x14ac:dyDescent="0.45">
      <c r="B959" s="27"/>
      <c r="C959" s="140" t="e">
        <f>+IF(Tabella24[[#This Row],[INS CARTELLA]]="",C958,+VLOOKUP(Tabella24[[#This Row],[INS CARTELLA]],Tabella1[[NUMERO CARTELLA]:[IMPOSTE]],1,0))</f>
        <v>#N/A</v>
      </c>
      <c r="D959" s="1"/>
      <c r="E959" s="15"/>
      <c r="F959" s="16"/>
      <c r="G959" s="14" t="str">
        <f>+IFERROR(+Tabella24[[#This Row],[IMPORTO VERSATO]]/SUMIF(DATI!B:B,Tabella24[[#This Row],[Cartella2]],DATI!M:M)*SUMIF(DATI!B:B,Tabella24[[#This Row],[Cartella2]],DATI!E:E),"")</f>
        <v/>
      </c>
      <c r="H959" s="14" t="str">
        <f>+IFERROR(+Tabella24[[#This Row],[IMPORTO VERSATO]]/SUMIF(DATI!$B:$B,Tabella24[[#This Row],[Cartella2]],DATI!$M:$M)*SUMIF(DATI!$B:$B,Tabella24[[#This Row],[Cartella2]],DATI!$F:$F),"")</f>
        <v/>
      </c>
      <c r="I959" s="19" t="str">
        <f>+IFERROR(+Tabella24[[#This Row],[IMPORTO VERSATO]]/SUMIF(DATI!$B:$B,Tabella24[[#This Row],[Cartella2]],DATI!$M:$M)*SUMIF(DATI!$B:$B,Tabella24[[#This Row],[Cartella2]],DATI!$G:$G),"")</f>
        <v/>
      </c>
      <c r="J959" s="19" t="str">
        <f>+IFERROR(+Tabella24[[#This Row],[IMPORTO VERSATO]]/SUMIF(DATI!$B:$B,Tabella24[[#This Row],[Cartella2]],DATI!$M:$M)*SUMIF(DATI!$B:$B,Tabella24[[#This Row],[Cartella2]],DATI!$H:$H),"")</f>
        <v/>
      </c>
      <c r="K959" s="19" t="str">
        <f>+IFERROR(+Tabella24[[#This Row],[IMPORTO VERSATO]]/SUMIF(DATI!$B:$B,Tabella24[[#This Row],[Cartella2]],DATI!$M:$M)*SUMIF(DATI!$B:$B,Tabella24[[#This Row],[Cartella2]],DATI!$I:$I),"")</f>
        <v/>
      </c>
      <c r="L959" s="19" t="str">
        <f>+IFERROR(+Tabella24[[#This Row],[IMPORTO VERSATO]]/SUMIF(DATI!$B:$B,Tabella24[[#This Row],[Cartella2]],DATI!$M:$M)*SUMIF(DATI!$B:$B,Tabella24[[#This Row],[Cartella2]],DATI!$J:$J),"")</f>
        <v/>
      </c>
      <c r="M959" s="14" t="str">
        <f>+IFERROR(+Tabella24[[#This Row],[IMPORTO VERSATO]]/SUMIF(DATI!$B:$B,Tabella24[[#This Row],[Cartella2]],DATI!$M:$M)*SUMIF(DATI!$B:$B,Tabella24[[#This Row],[Cartella2]],DATI!$L:$L),"")</f>
        <v/>
      </c>
      <c r="N959" s="6" t="str">
        <f>+IF(COUNTIF($C$17:C959,Tabella24[[#This Row],[Cartella2]])=1,"X","")</f>
        <v/>
      </c>
      <c r="O959" s="14" t="str">
        <f>+IFERROR(+Tabella24[[#This Row],[IMPORTO VERSATO]]/SUMIF(DATI!$B:$B,Tabella24[[#This Row],[Cartella2]],DATI!$M:$M)*SUMIF(DATI!$B:$B,Tabella24[[#This Row],[Cartella2]],DATI!$K:$K),"")</f>
        <v/>
      </c>
    </row>
    <row r="960" spans="2:15" x14ac:dyDescent="0.45">
      <c r="B960" s="27"/>
      <c r="C960" s="140" t="e">
        <f>+IF(Tabella24[[#This Row],[INS CARTELLA]]="",C959,+VLOOKUP(Tabella24[[#This Row],[INS CARTELLA]],Tabella1[[NUMERO CARTELLA]:[IMPOSTE]],1,0))</f>
        <v>#N/A</v>
      </c>
      <c r="D960" s="1"/>
      <c r="E960" s="15"/>
      <c r="F960" s="16"/>
      <c r="G960" s="14" t="str">
        <f>+IFERROR(+Tabella24[[#This Row],[IMPORTO VERSATO]]/SUMIF(DATI!B:B,Tabella24[[#This Row],[Cartella2]],DATI!M:M)*SUMIF(DATI!B:B,Tabella24[[#This Row],[Cartella2]],DATI!E:E),"")</f>
        <v/>
      </c>
      <c r="H960" s="14" t="str">
        <f>+IFERROR(+Tabella24[[#This Row],[IMPORTO VERSATO]]/SUMIF(DATI!$B:$B,Tabella24[[#This Row],[Cartella2]],DATI!$M:$M)*SUMIF(DATI!$B:$B,Tabella24[[#This Row],[Cartella2]],DATI!$F:$F),"")</f>
        <v/>
      </c>
      <c r="I960" s="19" t="str">
        <f>+IFERROR(+Tabella24[[#This Row],[IMPORTO VERSATO]]/SUMIF(DATI!$B:$B,Tabella24[[#This Row],[Cartella2]],DATI!$M:$M)*SUMIF(DATI!$B:$B,Tabella24[[#This Row],[Cartella2]],DATI!$G:$G),"")</f>
        <v/>
      </c>
      <c r="J960" s="19" t="str">
        <f>+IFERROR(+Tabella24[[#This Row],[IMPORTO VERSATO]]/SUMIF(DATI!$B:$B,Tabella24[[#This Row],[Cartella2]],DATI!$M:$M)*SUMIF(DATI!$B:$B,Tabella24[[#This Row],[Cartella2]],DATI!$H:$H),"")</f>
        <v/>
      </c>
      <c r="K960" s="19" t="str">
        <f>+IFERROR(+Tabella24[[#This Row],[IMPORTO VERSATO]]/SUMIF(DATI!$B:$B,Tabella24[[#This Row],[Cartella2]],DATI!$M:$M)*SUMIF(DATI!$B:$B,Tabella24[[#This Row],[Cartella2]],DATI!$I:$I),"")</f>
        <v/>
      </c>
      <c r="L960" s="19" t="str">
        <f>+IFERROR(+Tabella24[[#This Row],[IMPORTO VERSATO]]/SUMIF(DATI!$B:$B,Tabella24[[#This Row],[Cartella2]],DATI!$M:$M)*SUMIF(DATI!$B:$B,Tabella24[[#This Row],[Cartella2]],DATI!$J:$J),"")</f>
        <v/>
      </c>
      <c r="M960" s="14" t="str">
        <f>+IFERROR(+Tabella24[[#This Row],[IMPORTO VERSATO]]/SUMIF(DATI!$B:$B,Tabella24[[#This Row],[Cartella2]],DATI!$M:$M)*SUMIF(DATI!$B:$B,Tabella24[[#This Row],[Cartella2]],DATI!$L:$L),"")</f>
        <v/>
      </c>
      <c r="N960" s="6" t="str">
        <f>+IF(COUNTIF($C$17:C960,Tabella24[[#This Row],[Cartella2]])=1,"X","")</f>
        <v/>
      </c>
      <c r="O960" s="14" t="str">
        <f>+IFERROR(+Tabella24[[#This Row],[IMPORTO VERSATO]]/SUMIF(DATI!$B:$B,Tabella24[[#This Row],[Cartella2]],DATI!$M:$M)*SUMIF(DATI!$B:$B,Tabella24[[#This Row],[Cartella2]],DATI!$K:$K),"")</f>
        <v/>
      </c>
    </row>
    <row r="961" spans="2:15" x14ac:dyDescent="0.45">
      <c r="B961" s="27"/>
      <c r="C961" s="140" t="e">
        <f>+IF(Tabella24[[#This Row],[INS CARTELLA]]="",C960,+VLOOKUP(Tabella24[[#This Row],[INS CARTELLA]],Tabella1[[NUMERO CARTELLA]:[IMPOSTE]],1,0))</f>
        <v>#N/A</v>
      </c>
      <c r="D961" s="1"/>
      <c r="E961" s="15"/>
      <c r="F961" s="16"/>
      <c r="G961" s="14" t="str">
        <f>+IFERROR(+Tabella24[[#This Row],[IMPORTO VERSATO]]/SUMIF(DATI!B:B,Tabella24[[#This Row],[Cartella2]],DATI!M:M)*SUMIF(DATI!B:B,Tabella24[[#This Row],[Cartella2]],DATI!E:E),"")</f>
        <v/>
      </c>
      <c r="H961" s="14" t="str">
        <f>+IFERROR(+Tabella24[[#This Row],[IMPORTO VERSATO]]/SUMIF(DATI!$B:$B,Tabella24[[#This Row],[Cartella2]],DATI!$M:$M)*SUMIF(DATI!$B:$B,Tabella24[[#This Row],[Cartella2]],DATI!$F:$F),"")</f>
        <v/>
      </c>
      <c r="I961" s="19" t="str">
        <f>+IFERROR(+Tabella24[[#This Row],[IMPORTO VERSATO]]/SUMIF(DATI!$B:$B,Tabella24[[#This Row],[Cartella2]],DATI!$M:$M)*SUMIF(DATI!$B:$B,Tabella24[[#This Row],[Cartella2]],DATI!$G:$G),"")</f>
        <v/>
      </c>
      <c r="J961" s="19" t="str">
        <f>+IFERROR(+Tabella24[[#This Row],[IMPORTO VERSATO]]/SUMIF(DATI!$B:$B,Tabella24[[#This Row],[Cartella2]],DATI!$M:$M)*SUMIF(DATI!$B:$B,Tabella24[[#This Row],[Cartella2]],DATI!$H:$H),"")</f>
        <v/>
      </c>
      <c r="K961" s="19" t="str">
        <f>+IFERROR(+Tabella24[[#This Row],[IMPORTO VERSATO]]/SUMIF(DATI!$B:$B,Tabella24[[#This Row],[Cartella2]],DATI!$M:$M)*SUMIF(DATI!$B:$B,Tabella24[[#This Row],[Cartella2]],DATI!$I:$I),"")</f>
        <v/>
      </c>
      <c r="L961" s="19" t="str">
        <f>+IFERROR(+Tabella24[[#This Row],[IMPORTO VERSATO]]/SUMIF(DATI!$B:$B,Tabella24[[#This Row],[Cartella2]],DATI!$M:$M)*SUMIF(DATI!$B:$B,Tabella24[[#This Row],[Cartella2]],DATI!$J:$J),"")</f>
        <v/>
      </c>
      <c r="M961" s="14" t="str">
        <f>+IFERROR(+Tabella24[[#This Row],[IMPORTO VERSATO]]/SUMIF(DATI!$B:$B,Tabella24[[#This Row],[Cartella2]],DATI!$M:$M)*SUMIF(DATI!$B:$B,Tabella24[[#This Row],[Cartella2]],DATI!$L:$L),"")</f>
        <v/>
      </c>
      <c r="N961" s="6" t="str">
        <f>+IF(COUNTIF($C$17:C961,Tabella24[[#This Row],[Cartella2]])=1,"X","")</f>
        <v/>
      </c>
      <c r="O961" s="14" t="str">
        <f>+IFERROR(+Tabella24[[#This Row],[IMPORTO VERSATO]]/SUMIF(DATI!$B:$B,Tabella24[[#This Row],[Cartella2]],DATI!$M:$M)*SUMIF(DATI!$B:$B,Tabella24[[#This Row],[Cartella2]],DATI!$K:$K),"")</f>
        <v/>
      </c>
    </row>
    <row r="962" spans="2:15" x14ac:dyDescent="0.45">
      <c r="B962" s="27"/>
      <c r="C962" s="140" t="e">
        <f>+IF(Tabella24[[#This Row],[INS CARTELLA]]="",C961,+VLOOKUP(Tabella24[[#This Row],[INS CARTELLA]],Tabella1[[NUMERO CARTELLA]:[IMPOSTE]],1,0))</f>
        <v>#N/A</v>
      </c>
      <c r="D962" s="1"/>
      <c r="E962" s="15"/>
      <c r="F962" s="16"/>
      <c r="G962" s="14" t="str">
        <f>+IFERROR(+Tabella24[[#This Row],[IMPORTO VERSATO]]/SUMIF(DATI!B:B,Tabella24[[#This Row],[Cartella2]],DATI!M:M)*SUMIF(DATI!B:B,Tabella24[[#This Row],[Cartella2]],DATI!E:E),"")</f>
        <v/>
      </c>
      <c r="H962" s="14" t="str">
        <f>+IFERROR(+Tabella24[[#This Row],[IMPORTO VERSATO]]/SUMIF(DATI!$B:$B,Tabella24[[#This Row],[Cartella2]],DATI!$M:$M)*SUMIF(DATI!$B:$B,Tabella24[[#This Row],[Cartella2]],DATI!$F:$F),"")</f>
        <v/>
      </c>
      <c r="I962" s="19" t="str">
        <f>+IFERROR(+Tabella24[[#This Row],[IMPORTO VERSATO]]/SUMIF(DATI!$B:$B,Tabella24[[#This Row],[Cartella2]],DATI!$M:$M)*SUMIF(DATI!$B:$B,Tabella24[[#This Row],[Cartella2]],DATI!$G:$G),"")</f>
        <v/>
      </c>
      <c r="J962" s="19" t="str">
        <f>+IFERROR(+Tabella24[[#This Row],[IMPORTO VERSATO]]/SUMIF(DATI!$B:$B,Tabella24[[#This Row],[Cartella2]],DATI!$M:$M)*SUMIF(DATI!$B:$B,Tabella24[[#This Row],[Cartella2]],DATI!$H:$H),"")</f>
        <v/>
      </c>
      <c r="K962" s="19" t="str">
        <f>+IFERROR(+Tabella24[[#This Row],[IMPORTO VERSATO]]/SUMIF(DATI!$B:$B,Tabella24[[#This Row],[Cartella2]],DATI!$M:$M)*SUMIF(DATI!$B:$B,Tabella24[[#This Row],[Cartella2]],DATI!$I:$I),"")</f>
        <v/>
      </c>
      <c r="L962" s="19" t="str">
        <f>+IFERROR(+Tabella24[[#This Row],[IMPORTO VERSATO]]/SUMIF(DATI!$B:$B,Tabella24[[#This Row],[Cartella2]],DATI!$M:$M)*SUMIF(DATI!$B:$B,Tabella24[[#This Row],[Cartella2]],DATI!$J:$J),"")</f>
        <v/>
      </c>
      <c r="M962" s="14" t="str">
        <f>+IFERROR(+Tabella24[[#This Row],[IMPORTO VERSATO]]/SUMIF(DATI!$B:$B,Tabella24[[#This Row],[Cartella2]],DATI!$M:$M)*SUMIF(DATI!$B:$B,Tabella24[[#This Row],[Cartella2]],DATI!$L:$L),"")</f>
        <v/>
      </c>
      <c r="N962" s="6" t="str">
        <f>+IF(COUNTIF($C$17:C962,Tabella24[[#This Row],[Cartella2]])=1,"X","")</f>
        <v/>
      </c>
      <c r="O962" s="14" t="str">
        <f>+IFERROR(+Tabella24[[#This Row],[IMPORTO VERSATO]]/SUMIF(DATI!$B:$B,Tabella24[[#This Row],[Cartella2]],DATI!$M:$M)*SUMIF(DATI!$B:$B,Tabella24[[#This Row],[Cartella2]],DATI!$K:$K),"")</f>
        <v/>
      </c>
    </row>
    <row r="963" spans="2:15" x14ac:dyDescent="0.45">
      <c r="B963" s="27"/>
      <c r="C963" s="140" t="e">
        <f>+IF(Tabella24[[#This Row],[INS CARTELLA]]="",C962,+VLOOKUP(Tabella24[[#This Row],[INS CARTELLA]],Tabella1[[NUMERO CARTELLA]:[IMPOSTE]],1,0))</f>
        <v>#N/A</v>
      </c>
      <c r="D963" s="1"/>
      <c r="E963" s="15"/>
      <c r="F963" s="16"/>
      <c r="G963" s="14" t="str">
        <f>+IFERROR(+Tabella24[[#This Row],[IMPORTO VERSATO]]/SUMIF(DATI!B:B,Tabella24[[#This Row],[Cartella2]],DATI!M:M)*SUMIF(DATI!B:B,Tabella24[[#This Row],[Cartella2]],DATI!E:E),"")</f>
        <v/>
      </c>
      <c r="H963" s="14" t="str">
        <f>+IFERROR(+Tabella24[[#This Row],[IMPORTO VERSATO]]/SUMIF(DATI!$B:$B,Tabella24[[#This Row],[Cartella2]],DATI!$M:$M)*SUMIF(DATI!$B:$B,Tabella24[[#This Row],[Cartella2]],DATI!$F:$F),"")</f>
        <v/>
      </c>
      <c r="I963" s="19" t="str">
        <f>+IFERROR(+Tabella24[[#This Row],[IMPORTO VERSATO]]/SUMIF(DATI!$B:$B,Tabella24[[#This Row],[Cartella2]],DATI!$M:$M)*SUMIF(DATI!$B:$B,Tabella24[[#This Row],[Cartella2]],DATI!$G:$G),"")</f>
        <v/>
      </c>
      <c r="J963" s="19" t="str">
        <f>+IFERROR(+Tabella24[[#This Row],[IMPORTO VERSATO]]/SUMIF(DATI!$B:$B,Tabella24[[#This Row],[Cartella2]],DATI!$M:$M)*SUMIF(DATI!$B:$B,Tabella24[[#This Row],[Cartella2]],DATI!$H:$H),"")</f>
        <v/>
      </c>
      <c r="K963" s="19" t="str">
        <f>+IFERROR(+Tabella24[[#This Row],[IMPORTO VERSATO]]/SUMIF(DATI!$B:$B,Tabella24[[#This Row],[Cartella2]],DATI!$M:$M)*SUMIF(DATI!$B:$B,Tabella24[[#This Row],[Cartella2]],DATI!$I:$I),"")</f>
        <v/>
      </c>
      <c r="L963" s="19" t="str">
        <f>+IFERROR(+Tabella24[[#This Row],[IMPORTO VERSATO]]/SUMIF(DATI!$B:$B,Tabella24[[#This Row],[Cartella2]],DATI!$M:$M)*SUMIF(DATI!$B:$B,Tabella24[[#This Row],[Cartella2]],DATI!$J:$J),"")</f>
        <v/>
      </c>
      <c r="M963" s="14" t="str">
        <f>+IFERROR(+Tabella24[[#This Row],[IMPORTO VERSATO]]/SUMIF(DATI!$B:$B,Tabella24[[#This Row],[Cartella2]],DATI!$M:$M)*SUMIF(DATI!$B:$B,Tabella24[[#This Row],[Cartella2]],DATI!$L:$L),"")</f>
        <v/>
      </c>
      <c r="N963" s="6" t="str">
        <f>+IF(COUNTIF($C$17:C963,Tabella24[[#This Row],[Cartella2]])=1,"X","")</f>
        <v/>
      </c>
      <c r="O963" s="14" t="str">
        <f>+IFERROR(+Tabella24[[#This Row],[IMPORTO VERSATO]]/SUMIF(DATI!$B:$B,Tabella24[[#This Row],[Cartella2]],DATI!$M:$M)*SUMIF(DATI!$B:$B,Tabella24[[#This Row],[Cartella2]],DATI!$K:$K),"")</f>
        <v/>
      </c>
    </row>
    <row r="964" spans="2:15" x14ac:dyDescent="0.45">
      <c r="B964" s="27"/>
      <c r="C964" s="140" t="e">
        <f>+IF(Tabella24[[#This Row],[INS CARTELLA]]="",C963,+VLOOKUP(Tabella24[[#This Row],[INS CARTELLA]],Tabella1[[NUMERO CARTELLA]:[IMPOSTE]],1,0))</f>
        <v>#N/A</v>
      </c>
      <c r="D964" s="1"/>
      <c r="E964" s="15"/>
      <c r="F964" s="16"/>
      <c r="G964" s="14" t="str">
        <f>+IFERROR(+Tabella24[[#This Row],[IMPORTO VERSATO]]/SUMIF(DATI!B:B,Tabella24[[#This Row],[Cartella2]],DATI!M:M)*SUMIF(DATI!B:B,Tabella24[[#This Row],[Cartella2]],DATI!E:E),"")</f>
        <v/>
      </c>
      <c r="H964" s="14" t="str">
        <f>+IFERROR(+Tabella24[[#This Row],[IMPORTO VERSATO]]/SUMIF(DATI!$B:$B,Tabella24[[#This Row],[Cartella2]],DATI!$M:$M)*SUMIF(DATI!$B:$B,Tabella24[[#This Row],[Cartella2]],DATI!$F:$F),"")</f>
        <v/>
      </c>
      <c r="I964" s="19" t="str">
        <f>+IFERROR(+Tabella24[[#This Row],[IMPORTO VERSATO]]/SUMIF(DATI!$B:$B,Tabella24[[#This Row],[Cartella2]],DATI!$M:$M)*SUMIF(DATI!$B:$B,Tabella24[[#This Row],[Cartella2]],DATI!$G:$G),"")</f>
        <v/>
      </c>
      <c r="J964" s="19" t="str">
        <f>+IFERROR(+Tabella24[[#This Row],[IMPORTO VERSATO]]/SUMIF(DATI!$B:$B,Tabella24[[#This Row],[Cartella2]],DATI!$M:$M)*SUMIF(DATI!$B:$B,Tabella24[[#This Row],[Cartella2]],DATI!$H:$H),"")</f>
        <v/>
      </c>
      <c r="K964" s="19" t="str">
        <f>+IFERROR(+Tabella24[[#This Row],[IMPORTO VERSATO]]/SUMIF(DATI!$B:$B,Tabella24[[#This Row],[Cartella2]],DATI!$M:$M)*SUMIF(DATI!$B:$B,Tabella24[[#This Row],[Cartella2]],DATI!$I:$I),"")</f>
        <v/>
      </c>
      <c r="L964" s="19" t="str">
        <f>+IFERROR(+Tabella24[[#This Row],[IMPORTO VERSATO]]/SUMIF(DATI!$B:$B,Tabella24[[#This Row],[Cartella2]],DATI!$M:$M)*SUMIF(DATI!$B:$B,Tabella24[[#This Row],[Cartella2]],DATI!$J:$J),"")</f>
        <v/>
      </c>
      <c r="M964" s="14" t="str">
        <f>+IFERROR(+Tabella24[[#This Row],[IMPORTO VERSATO]]/SUMIF(DATI!$B:$B,Tabella24[[#This Row],[Cartella2]],DATI!$M:$M)*SUMIF(DATI!$B:$B,Tabella24[[#This Row],[Cartella2]],DATI!$L:$L),"")</f>
        <v/>
      </c>
      <c r="N964" s="6" t="str">
        <f>+IF(COUNTIF($C$17:C964,Tabella24[[#This Row],[Cartella2]])=1,"X","")</f>
        <v/>
      </c>
      <c r="O964" s="14" t="str">
        <f>+IFERROR(+Tabella24[[#This Row],[IMPORTO VERSATO]]/SUMIF(DATI!$B:$B,Tabella24[[#This Row],[Cartella2]],DATI!$M:$M)*SUMIF(DATI!$B:$B,Tabella24[[#This Row],[Cartella2]],DATI!$K:$K),"")</f>
        <v/>
      </c>
    </row>
    <row r="965" spans="2:15" x14ac:dyDescent="0.45">
      <c r="B965" s="27"/>
      <c r="C965" s="140" t="e">
        <f>+IF(Tabella24[[#This Row],[INS CARTELLA]]="",C964,+VLOOKUP(Tabella24[[#This Row],[INS CARTELLA]],Tabella1[[NUMERO CARTELLA]:[IMPOSTE]],1,0))</f>
        <v>#N/A</v>
      </c>
      <c r="D965" s="1"/>
      <c r="E965" s="15"/>
      <c r="F965" s="16"/>
      <c r="G965" s="14" t="str">
        <f>+IFERROR(+Tabella24[[#This Row],[IMPORTO VERSATO]]/SUMIF(DATI!B:B,Tabella24[[#This Row],[Cartella2]],DATI!M:M)*SUMIF(DATI!B:B,Tabella24[[#This Row],[Cartella2]],DATI!E:E),"")</f>
        <v/>
      </c>
      <c r="H965" s="14" t="str">
        <f>+IFERROR(+Tabella24[[#This Row],[IMPORTO VERSATO]]/SUMIF(DATI!$B:$B,Tabella24[[#This Row],[Cartella2]],DATI!$M:$M)*SUMIF(DATI!$B:$B,Tabella24[[#This Row],[Cartella2]],DATI!$F:$F),"")</f>
        <v/>
      </c>
      <c r="I965" s="19" t="str">
        <f>+IFERROR(+Tabella24[[#This Row],[IMPORTO VERSATO]]/SUMIF(DATI!$B:$B,Tabella24[[#This Row],[Cartella2]],DATI!$M:$M)*SUMIF(DATI!$B:$B,Tabella24[[#This Row],[Cartella2]],DATI!$G:$G),"")</f>
        <v/>
      </c>
      <c r="J965" s="19" t="str">
        <f>+IFERROR(+Tabella24[[#This Row],[IMPORTO VERSATO]]/SUMIF(DATI!$B:$B,Tabella24[[#This Row],[Cartella2]],DATI!$M:$M)*SUMIF(DATI!$B:$B,Tabella24[[#This Row],[Cartella2]],DATI!$H:$H),"")</f>
        <v/>
      </c>
      <c r="K965" s="19" t="str">
        <f>+IFERROR(+Tabella24[[#This Row],[IMPORTO VERSATO]]/SUMIF(DATI!$B:$B,Tabella24[[#This Row],[Cartella2]],DATI!$M:$M)*SUMIF(DATI!$B:$B,Tabella24[[#This Row],[Cartella2]],DATI!$I:$I),"")</f>
        <v/>
      </c>
      <c r="L965" s="19" t="str">
        <f>+IFERROR(+Tabella24[[#This Row],[IMPORTO VERSATO]]/SUMIF(DATI!$B:$B,Tabella24[[#This Row],[Cartella2]],DATI!$M:$M)*SUMIF(DATI!$B:$B,Tabella24[[#This Row],[Cartella2]],DATI!$J:$J),"")</f>
        <v/>
      </c>
      <c r="M965" s="14" t="str">
        <f>+IFERROR(+Tabella24[[#This Row],[IMPORTO VERSATO]]/SUMIF(DATI!$B:$B,Tabella24[[#This Row],[Cartella2]],DATI!$M:$M)*SUMIF(DATI!$B:$B,Tabella24[[#This Row],[Cartella2]],DATI!$L:$L),"")</f>
        <v/>
      </c>
      <c r="N965" s="6" t="str">
        <f>+IF(COUNTIF($C$17:C965,Tabella24[[#This Row],[Cartella2]])=1,"X","")</f>
        <v/>
      </c>
      <c r="O965" s="14" t="str">
        <f>+IFERROR(+Tabella24[[#This Row],[IMPORTO VERSATO]]/SUMIF(DATI!$B:$B,Tabella24[[#This Row],[Cartella2]],DATI!$M:$M)*SUMIF(DATI!$B:$B,Tabella24[[#This Row],[Cartella2]],DATI!$K:$K),"")</f>
        <v/>
      </c>
    </row>
    <row r="966" spans="2:15" x14ac:dyDescent="0.45">
      <c r="B966" s="27"/>
      <c r="C966" s="140" t="e">
        <f>+IF(Tabella24[[#This Row],[INS CARTELLA]]="",C965,+VLOOKUP(Tabella24[[#This Row],[INS CARTELLA]],Tabella1[[NUMERO CARTELLA]:[IMPOSTE]],1,0))</f>
        <v>#N/A</v>
      </c>
      <c r="D966" s="1"/>
      <c r="E966" s="15"/>
      <c r="F966" s="16"/>
      <c r="G966" s="14" t="str">
        <f>+IFERROR(+Tabella24[[#This Row],[IMPORTO VERSATO]]/SUMIF(DATI!B:B,Tabella24[[#This Row],[Cartella2]],DATI!M:M)*SUMIF(DATI!B:B,Tabella24[[#This Row],[Cartella2]],DATI!E:E),"")</f>
        <v/>
      </c>
      <c r="H966" s="14" t="str">
        <f>+IFERROR(+Tabella24[[#This Row],[IMPORTO VERSATO]]/SUMIF(DATI!$B:$B,Tabella24[[#This Row],[Cartella2]],DATI!$M:$M)*SUMIF(DATI!$B:$B,Tabella24[[#This Row],[Cartella2]],DATI!$F:$F),"")</f>
        <v/>
      </c>
      <c r="I966" s="19" t="str">
        <f>+IFERROR(+Tabella24[[#This Row],[IMPORTO VERSATO]]/SUMIF(DATI!$B:$B,Tabella24[[#This Row],[Cartella2]],DATI!$M:$M)*SUMIF(DATI!$B:$B,Tabella24[[#This Row],[Cartella2]],DATI!$G:$G),"")</f>
        <v/>
      </c>
      <c r="J966" s="19" t="str">
        <f>+IFERROR(+Tabella24[[#This Row],[IMPORTO VERSATO]]/SUMIF(DATI!$B:$B,Tabella24[[#This Row],[Cartella2]],DATI!$M:$M)*SUMIF(DATI!$B:$B,Tabella24[[#This Row],[Cartella2]],DATI!$H:$H),"")</f>
        <v/>
      </c>
      <c r="K966" s="19" t="str">
        <f>+IFERROR(+Tabella24[[#This Row],[IMPORTO VERSATO]]/SUMIF(DATI!$B:$B,Tabella24[[#This Row],[Cartella2]],DATI!$M:$M)*SUMIF(DATI!$B:$B,Tabella24[[#This Row],[Cartella2]],DATI!$I:$I),"")</f>
        <v/>
      </c>
      <c r="L966" s="19" t="str">
        <f>+IFERROR(+Tabella24[[#This Row],[IMPORTO VERSATO]]/SUMIF(DATI!$B:$B,Tabella24[[#This Row],[Cartella2]],DATI!$M:$M)*SUMIF(DATI!$B:$B,Tabella24[[#This Row],[Cartella2]],DATI!$J:$J),"")</f>
        <v/>
      </c>
      <c r="M966" s="14" t="str">
        <f>+IFERROR(+Tabella24[[#This Row],[IMPORTO VERSATO]]/SUMIF(DATI!$B:$B,Tabella24[[#This Row],[Cartella2]],DATI!$M:$M)*SUMIF(DATI!$B:$B,Tabella24[[#This Row],[Cartella2]],DATI!$L:$L),"")</f>
        <v/>
      </c>
      <c r="N966" s="6" t="str">
        <f>+IF(COUNTIF($C$17:C966,Tabella24[[#This Row],[Cartella2]])=1,"X","")</f>
        <v/>
      </c>
      <c r="O966" s="14" t="str">
        <f>+IFERROR(+Tabella24[[#This Row],[IMPORTO VERSATO]]/SUMIF(DATI!$B:$B,Tabella24[[#This Row],[Cartella2]],DATI!$M:$M)*SUMIF(DATI!$B:$B,Tabella24[[#This Row],[Cartella2]],DATI!$K:$K),"")</f>
        <v/>
      </c>
    </row>
    <row r="967" spans="2:15" x14ac:dyDescent="0.45">
      <c r="B967" s="27"/>
      <c r="C967" s="140" t="e">
        <f>+IF(Tabella24[[#This Row],[INS CARTELLA]]="",C966,+VLOOKUP(Tabella24[[#This Row],[INS CARTELLA]],Tabella1[[NUMERO CARTELLA]:[IMPOSTE]],1,0))</f>
        <v>#N/A</v>
      </c>
      <c r="D967" s="1"/>
      <c r="E967" s="15"/>
      <c r="F967" s="16"/>
      <c r="G967" s="14" t="str">
        <f>+IFERROR(+Tabella24[[#This Row],[IMPORTO VERSATO]]/SUMIF(DATI!B:B,Tabella24[[#This Row],[Cartella2]],DATI!M:M)*SUMIF(DATI!B:B,Tabella24[[#This Row],[Cartella2]],DATI!E:E),"")</f>
        <v/>
      </c>
      <c r="H967" s="14" t="str">
        <f>+IFERROR(+Tabella24[[#This Row],[IMPORTO VERSATO]]/SUMIF(DATI!$B:$B,Tabella24[[#This Row],[Cartella2]],DATI!$M:$M)*SUMIF(DATI!$B:$B,Tabella24[[#This Row],[Cartella2]],DATI!$F:$F),"")</f>
        <v/>
      </c>
      <c r="I967" s="19" t="str">
        <f>+IFERROR(+Tabella24[[#This Row],[IMPORTO VERSATO]]/SUMIF(DATI!$B:$B,Tabella24[[#This Row],[Cartella2]],DATI!$M:$M)*SUMIF(DATI!$B:$B,Tabella24[[#This Row],[Cartella2]],DATI!$G:$G),"")</f>
        <v/>
      </c>
      <c r="J967" s="19" t="str">
        <f>+IFERROR(+Tabella24[[#This Row],[IMPORTO VERSATO]]/SUMIF(DATI!$B:$B,Tabella24[[#This Row],[Cartella2]],DATI!$M:$M)*SUMIF(DATI!$B:$B,Tabella24[[#This Row],[Cartella2]],DATI!$H:$H),"")</f>
        <v/>
      </c>
      <c r="K967" s="19" t="str">
        <f>+IFERROR(+Tabella24[[#This Row],[IMPORTO VERSATO]]/SUMIF(DATI!$B:$B,Tabella24[[#This Row],[Cartella2]],DATI!$M:$M)*SUMIF(DATI!$B:$B,Tabella24[[#This Row],[Cartella2]],DATI!$I:$I),"")</f>
        <v/>
      </c>
      <c r="L967" s="19" t="str">
        <f>+IFERROR(+Tabella24[[#This Row],[IMPORTO VERSATO]]/SUMIF(DATI!$B:$B,Tabella24[[#This Row],[Cartella2]],DATI!$M:$M)*SUMIF(DATI!$B:$B,Tabella24[[#This Row],[Cartella2]],DATI!$J:$J),"")</f>
        <v/>
      </c>
      <c r="M967" s="14" t="str">
        <f>+IFERROR(+Tabella24[[#This Row],[IMPORTO VERSATO]]/SUMIF(DATI!$B:$B,Tabella24[[#This Row],[Cartella2]],DATI!$M:$M)*SUMIF(DATI!$B:$B,Tabella24[[#This Row],[Cartella2]],DATI!$L:$L),"")</f>
        <v/>
      </c>
      <c r="N967" s="6" t="str">
        <f>+IF(COUNTIF($C$17:C967,Tabella24[[#This Row],[Cartella2]])=1,"X","")</f>
        <v/>
      </c>
      <c r="O967" s="14" t="str">
        <f>+IFERROR(+Tabella24[[#This Row],[IMPORTO VERSATO]]/SUMIF(DATI!$B:$B,Tabella24[[#This Row],[Cartella2]],DATI!$M:$M)*SUMIF(DATI!$B:$B,Tabella24[[#This Row],[Cartella2]],DATI!$K:$K),"")</f>
        <v/>
      </c>
    </row>
    <row r="968" spans="2:15" x14ac:dyDescent="0.45">
      <c r="B968" s="27"/>
      <c r="C968" s="140" t="e">
        <f>+IF(Tabella24[[#This Row],[INS CARTELLA]]="",C967,+VLOOKUP(Tabella24[[#This Row],[INS CARTELLA]],Tabella1[[NUMERO CARTELLA]:[IMPOSTE]],1,0))</f>
        <v>#N/A</v>
      </c>
      <c r="D968" s="1"/>
      <c r="E968" s="15"/>
      <c r="F968" s="16"/>
      <c r="G968" s="14" t="str">
        <f>+IFERROR(+Tabella24[[#This Row],[IMPORTO VERSATO]]/SUMIF(DATI!B:B,Tabella24[[#This Row],[Cartella2]],DATI!M:M)*SUMIF(DATI!B:B,Tabella24[[#This Row],[Cartella2]],DATI!E:E),"")</f>
        <v/>
      </c>
      <c r="H968" s="14" t="str">
        <f>+IFERROR(+Tabella24[[#This Row],[IMPORTO VERSATO]]/SUMIF(DATI!$B:$B,Tabella24[[#This Row],[Cartella2]],DATI!$M:$M)*SUMIF(DATI!$B:$B,Tabella24[[#This Row],[Cartella2]],DATI!$F:$F),"")</f>
        <v/>
      </c>
      <c r="I968" s="19" t="str">
        <f>+IFERROR(+Tabella24[[#This Row],[IMPORTO VERSATO]]/SUMIF(DATI!$B:$B,Tabella24[[#This Row],[Cartella2]],DATI!$M:$M)*SUMIF(DATI!$B:$B,Tabella24[[#This Row],[Cartella2]],DATI!$G:$G),"")</f>
        <v/>
      </c>
      <c r="J968" s="19" t="str">
        <f>+IFERROR(+Tabella24[[#This Row],[IMPORTO VERSATO]]/SUMIF(DATI!$B:$B,Tabella24[[#This Row],[Cartella2]],DATI!$M:$M)*SUMIF(DATI!$B:$B,Tabella24[[#This Row],[Cartella2]],DATI!$H:$H),"")</f>
        <v/>
      </c>
      <c r="K968" s="19" t="str">
        <f>+IFERROR(+Tabella24[[#This Row],[IMPORTO VERSATO]]/SUMIF(DATI!$B:$B,Tabella24[[#This Row],[Cartella2]],DATI!$M:$M)*SUMIF(DATI!$B:$B,Tabella24[[#This Row],[Cartella2]],DATI!$I:$I),"")</f>
        <v/>
      </c>
      <c r="L968" s="19" t="str">
        <f>+IFERROR(+Tabella24[[#This Row],[IMPORTO VERSATO]]/SUMIF(DATI!$B:$B,Tabella24[[#This Row],[Cartella2]],DATI!$M:$M)*SUMIF(DATI!$B:$B,Tabella24[[#This Row],[Cartella2]],DATI!$J:$J),"")</f>
        <v/>
      </c>
      <c r="M968" s="14" t="str">
        <f>+IFERROR(+Tabella24[[#This Row],[IMPORTO VERSATO]]/SUMIF(DATI!$B:$B,Tabella24[[#This Row],[Cartella2]],DATI!$M:$M)*SUMIF(DATI!$B:$B,Tabella24[[#This Row],[Cartella2]],DATI!$L:$L),"")</f>
        <v/>
      </c>
      <c r="N968" s="6" t="str">
        <f>+IF(COUNTIF($C$17:C968,Tabella24[[#This Row],[Cartella2]])=1,"X","")</f>
        <v/>
      </c>
      <c r="O968" s="14" t="str">
        <f>+IFERROR(+Tabella24[[#This Row],[IMPORTO VERSATO]]/SUMIF(DATI!$B:$B,Tabella24[[#This Row],[Cartella2]],DATI!$M:$M)*SUMIF(DATI!$B:$B,Tabella24[[#This Row],[Cartella2]],DATI!$K:$K),"")</f>
        <v/>
      </c>
    </row>
    <row r="969" spans="2:15" x14ac:dyDescent="0.45">
      <c r="B969" s="27"/>
      <c r="C969" s="140" t="e">
        <f>+IF(Tabella24[[#This Row],[INS CARTELLA]]="",C968,+VLOOKUP(Tabella24[[#This Row],[INS CARTELLA]],Tabella1[[NUMERO CARTELLA]:[IMPOSTE]],1,0))</f>
        <v>#N/A</v>
      </c>
      <c r="D969" s="1"/>
      <c r="E969" s="15"/>
      <c r="F969" s="16"/>
      <c r="G969" s="14" t="str">
        <f>+IFERROR(+Tabella24[[#This Row],[IMPORTO VERSATO]]/SUMIF(DATI!B:B,Tabella24[[#This Row],[Cartella2]],DATI!M:M)*SUMIF(DATI!B:B,Tabella24[[#This Row],[Cartella2]],DATI!E:E),"")</f>
        <v/>
      </c>
      <c r="H969" s="14" t="str">
        <f>+IFERROR(+Tabella24[[#This Row],[IMPORTO VERSATO]]/SUMIF(DATI!$B:$B,Tabella24[[#This Row],[Cartella2]],DATI!$M:$M)*SUMIF(DATI!$B:$B,Tabella24[[#This Row],[Cartella2]],DATI!$F:$F),"")</f>
        <v/>
      </c>
      <c r="I969" s="19" t="str">
        <f>+IFERROR(+Tabella24[[#This Row],[IMPORTO VERSATO]]/SUMIF(DATI!$B:$B,Tabella24[[#This Row],[Cartella2]],DATI!$M:$M)*SUMIF(DATI!$B:$B,Tabella24[[#This Row],[Cartella2]],DATI!$G:$G),"")</f>
        <v/>
      </c>
      <c r="J969" s="19" t="str">
        <f>+IFERROR(+Tabella24[[#This Row],[IMPORTO VERSATO]]/SUMIF(DATI!$B:$B,Tabella24[[#This Row],[Cartella2]],DATI!$M:$M)*SUMIF(DATI!$B:$B,Tabella24[[#This Row],[Cartella2]],DATI!$H:$H),"")</f>
        <v/>
      </c>
      <c r="K969" s="19" t="str">
        <f>+IFERROR(+Tabella24[[#This Row],[IMPORTO VERSATO]]/SUMIF(DATI!$B:$B,Tabella24[[#This Row],[Cartella2]],DATI!$M:$M)*SUMIF(DATI!$B:$B,Tabella24[[#This Row],[Cartella2]],DATI!$I:$I),"")</f>
        <v/>
      </c>
      <c r="L969" s="19" t="str">
        <f>+IFERROR(+Tabella24[[#This Row],[IMPORTO VERSATO]]/SUMIF(DATI!$B:$B,Tabella24[[#This Row],[Cartella2]],DATI!$M:$M)*SUMIF(DATI!$B:$B,Tabella24[[#This Row],[Cartella2]],DATI!$J:$J),"")</f>
        <v/>
      </c>
      <c r="M969" s="14" t="str">
        <f>+IFERROR(+Tabella24[[#This Row],[IMPORTO VERSATO]]/SUMIF(DATI!$B:$B,Tabella24[[#This Row],[Cartella2]],DATI!$M:$M)*SUMIF(DATI!$B:$B,Tabella24[[#This Row],[Cartella2]],DATI!$L:$L),"")</f>
        <v/>
      </c>
      <c r="N969" s="6" t="str">
        <f>+IF(COUNTIF($C$17:C969,Tabella24[[#This Row],[Cartella2]])=1,"X","")</f>
        <v/>
      </c>
      <c r="O969" s="14" t="str">
        <f>+IFERROR(+Tabella24[[#This Row],[IMPORTO VERSATO]]/SUMIF(DATI!$B:$B,Tabella24[[#This Row],[Cartella2]],DATI!$M:$M)*SUMIF(DATI!$B:$B,Tabella24[[#This Row],[Cartella2]],DATI!$K:$K),"")</f>
        <v/>
      </c>
    </row>
    <row r="970" spans="2:15" x14ac:dyDescent="0.45">
      <c r="B970" s="27"/>
      <c r="C970" s="140" t="e">
        <f>+IF(Tabella24[[#This Row],[INS CARTELLA]]="",C969,+VLOOKUP(Tabella24[[#This Row],[INS CARTELLA]],Tabella1[[NUMERO CARTELLA]:[IMPOSTE]],1,0))</f>
        <v>#N/A</v>
      </c>
      <c r="D970" s="1"/>
      <c r="E970" s="15"/>
      <c r="F970" s="16"/>
      <c r="G970" s="14" t="str">
        <f>+IFERROR(+Tabella24[[#This Row],[IMPORTO VERSATO]]/SUMIF(DATI!B:B,Tabella24[[#This Row],[Cartella2]],DATI!M:M)*SUMIF(DATI!B:B,Tabella24[[#This Row],[Cartella2]],DATI!E:E),"")</f>
        <v/>
      </c>
      <c r="H970" s="14" t="str">
        <f>+IFERROR(+Tabella24[[#This Row],[IMPORTO VERSATO]]/SUMIF(DATI!$B:$B,Tabella24[[#This Row],[Cartella2]],DATI!$M:$M)*SUMIF(DATI!$B:$B,Tabella24[[#This Row],[Cartella2]],DATI!$F:$F),"")</f>
        <v/>
      </c>
      <c r="I970" s="19" t="str">
        <f>+IFERROR(+Tabella24[[#This Row],[IMPORTO VERSATO]]/SUMIF(DATI!$B:$B,Tabella24[[#This Row],[Cartella2]],DATI!$M:$M)*SUMIF(DATI!$B:$B,Tabella24[[#This Row],[Cartella2]],DATI!$G:$G),"")</f>
        <v/>
      </c>
      <c r="J970" s="19" t="str">
        <f>+IFERROR(+Tabella24[[#This Row],[IMPORTO VERSATO]]/SUMIF(DATI!$B:$B,Tabella24[[#This Row],[Cartella2]],DATI!$M:$M)*SUMIF(DATI!$B:$B,Tabella24[[#This Row],[Cartella2]],DATI!$H:$H),"")</f>
        <v/>
      </c>
      <c r="K970" s="19" t="str">
        <f>+IFERROR(+Tabella24[[#This Row],[IMPORTO VERSATO]]/SUMIF(DATI!$B:$B,Tabella24[[#This Row],[Cartella2]],DATI!$M:$M)*SUMIF(DATI!$B:$B,Tabella24[[#This Row],[Cartella2]],DATI!$I:$I),"")</f>
        <v/>
      </c>
      <c r="L970" s="19" t="str">
        <f>+IFERROR(+Tabella24[[#This Row],[IMPORTO VERSATO]]/SUMIF(DATI!$B:$B,Tabella24[[#This Row],[Cartella2]],DATI!$M:$M)*SUMIF(DATI!$B:$B,Tabella24[[#This Row],[Cartella2]],DATI!$J:$J),"")</f>
        <v/>
      </c>
      <c r="M970" s="14" t="str">
        <f>+IFERROR(+Tabella24[[#This Row],[IMPORTO VERSATO]]/SUMIF(DATI!$B:$B,Tabella24[[#This Row],[Cartella2]],DATI!$M:$M)*SUMIF(DATI!$B:$B,Tabella24[[#This Row],[Cartella2]],DATI!$L:$L),"")</f>
        <v/>
      </c>
      <c r="N970" s="6" t="str">
        <f>+IF(COUNTIF($C$17:C970,Tabella24[[#This Row],[Cartella2]])=1,"X","")</f>
        <v/>
      </c>
      <c r="O970" s="14" t="str">
        <f>+IFERROR(+Tabella24[[#This Row],[IMPORTO VERSATO]]/SUMIF(DATI!$B:$B,Tabella24[[#This Row],[Cartella2]],DATI!$M:$M)*SUMIF(DATI!$B:$B,Tabella24[[#This Row],[Cartella2]],DATI!$K:$K),"")</f>
        <v/>
      </c>
    </row>
    <row r="971" spans="2:15" x14ac:dyDescent="0.45">
      <c r="B971" s="27"/>
      <c r="C971" s="140" t="e">
        <f>+IF(Tabella24[[#This Row],[INS CARTELLA]]="",C970,+VLOOKUP(Tabella24[[#This Row],[INS CARTELLA]],Tabella1[[NUMERO CARTELLA]:[IMPOSTE]],1,0))</f>
        <v>#N/A</v>
      </c>
      <c r="D971" s="1"/>
      <c r="E971" s="15"/>
      <c r="F971" s="16"/>
      <c r="G971" s="14" t="str">
        <f>+IFERROR(+Tabella24[[#This Row],[IMPORTO VERSATO]]/SUMIF(DATI!B:B,Tabella24[[#This Row],[Cartella2]],DATI!M:M)*SUMIF(DATI!B:B,Tabella24[[#This Row],[Cartella2]],DATI!E:E),"")</f>
        <v/>
      </c>
      <c r="H971" s="14" t="str">
        <f>+IFERROR(+Tabella24[[#This Row],[IMPORTO VERSATO]]/SUMIF(DATI!$B:$B,Tabella24[[#This Row],[Cartella2]],DATI!$M:$M)*SUMIF(DATI!$B:$B,Tabella24[[#This Row],[Cartella2]],DATI!$F:$F),"")</f>
        <v/>
      </c>
      <c r="I971" s="19" t="str">
        <f>+IFERROR(+Tabella24[[#This Row],[IMPORTO VERSATO]]/SUMIF(DATI!$B:$B,Tabella24[[#This Row],[Cartella2]],DATI!$M:$M)*SUMIF(DATI!$B:$B,Tabella24[[#This Row],[Cartella2]],DATI!$G:$G),"")</f>
        <v/>
      </c>
      <c r="J971" s="19" t="str">
        <f>+IFERROR(+Tabella24[[#This Row],[IMPORTO VERSATO]]/SUMIF(DATI!$B:$B,Tabella24[[#This Row],[Cartella2]],DATI!$M:$M)*SUMIF(DATI!$B:$B,Tabella24[[#This Row],[Cartella2]],DATI!$H:$H),"")</f>
        <v/>
      </c>
      <c r="K971" s="19" t="str">
        <f>+IFERROR(+Tabella24[[#This Row],[IMPORTO VERSATO]]/SUMIF(DATI!$B:$B,Tabella24[[#This Row],[Cartella2]],DATI!$M:$M)*SUMIF(DATI!$B:$B,Tabella24[[#This Row],[Cartella2]],DATI!$I:$I),"")</f>
        <v/>
      </c>
      <c r="L971" s="19" t="str">
        <f>+IFERROR(+Tabella24[[#This Row],[IMPORTO VERSATO]]/SUMIF(DATI!$B:$B,Tabella24[[#This Row],[Cartella2]],DATI!$M:$M)*SUMIF(DATI!$B:$B,Tabella24[[#This Row],[Cartella2]],DATI!$J:$J),"")</f>
        <v/>
      </c>
      <c r="M971" s="14" t="str">
        <f>+IFERROR(+Tabella24[[#This Row],[IMPORTO VERSATO]]/SUMIF(DATI!$B:$B,Tabella24[[#This Row],[Cartella2]],DATI!$M:$M)*SUMIF(DATI!$B:$B,Tabella24[[#This Row],[Cartella2]],DATI!$L:$L),"")</f>
        <v/>
      </c>
      <c r="N971" s="6" t="str">
        <f>+IF(COUNTIF($C$17:C971,Tabella24[[#This Row],[Cartella2]])=1,"X","")</f>
        <v/>
      </c>
      <c r="O971" s="14" t="str">
        <f>+IFERROR(+Tabella24[[#This Row],[IMPORTO VERSATO]]/SUMIF(DATI!$B:$B,Tabella24[[#This Row],[Cartella2]],DATI!$M:$M)*SUMIF(DATI!$B:$B,Tabella24[[#This Row],[Cartella2]],DATI!$K:$K),"")</f>
        <v/>
      </c>
    </row>
    <row r="972" spans="2:15" x14ac:dyDescent="0.45">
      <c r="B972" s="27"/>
      <c r="C972" s="140" t="e">
        <f>+IF(Tabella24[[#This Row],[INS CARTELLA]]="",C971,+VLOOKUP(Tabella24[[#This Row],[INS CARTELLA]],Tabella1[[NUMERO CARTELLA]:[IMPOSTE]],1,0))</f>
        <v>#N/A</v>
      </c>
      <c r="D972" s="1"/>
      <c r="E972" s="15"/>
      <c r="F972" s="16"/>
      <c r="G972" s="14" t="str">
        <f>+IFERROR(+Tabella24[[#This Row],[IMPORTO VERSATO]]/SUMIF(DATI!B:B,Tabella24[[#This Row],[Cartella2]],DATI!M:M)*SUMIF(DATI!B:B,Tabella24[[#This Row],[Cartella2]],DATI!E:E),"")</f>
        <v/>
      </c>
      <c r="H972" s="14" t="str">
        <f>+IFERROR(+Tabella24[[#This Row],[IMPORTO VERSATO]]/SUMIF(DATI!$B:$B,Tabella24[[#This Row],[Cartella2]],DATI!$M:$M)*SUMIF(DATI!$B:$B,Tabella24[[#This Row],[Cartella2]],DATI!$F:$F),"")</f>
        <v/>
      </c>
      <c r="I972" s="19" t="str">
        <f>+IFERROR(+Tabella24[[#This Row],[IMPORTO VERSATO]]/SUMIF(DATI!$B:$B,Tabella24[[#This Row],[Cartella2]],DATI!$M:$M)*SUMIF(DATI!$B:$B,Tabella24[[#This Row],[Cartella2]],DATI!$G:$G),"")</f>
        <v/>
      </c>
      <c r="J972" s="19" t="str">
        <f>+IFERROR(+Tabella24[[#This Row],[IMPORTO VERSATO]]/SUMIF(DATI!$B:$B,Tabella24[[#This Row],[Cartella2]],DATI!$M:$M)*SUMIF(DATI!$B:$B,Tabella24[[#This Row],[Cartella2]],DATI!$H:$H),"")</f>
        <v/>
      </c>
      <c r="K972" s="19" t="str">
        <f>+IFERROR(+Tabella24[[#This Row],[IMPORTO VERSATO]]/SUMIF(DATI!$B:$B,Tabella24[[#This Row],[Cartella2]],DATI!$M:$M)*SUMIF(DATI!$B:$B,Tabella24[[#This Row],[Cartella2]],DATI!$I:$I),"")</f>
        <v/>
      </c>
      <c r="L972" s="19" t="str">
        <f>+IFERROR(+Tabella24[[#This Row],[IMPORTO VERSATO]]/SUMIF(DATI!$B:$B,Tabella24[[#This Row],[Cartella2]],DATI!$M:$M)*SUMIF(DATI!$B:$B,Tabella24[[#This Row],[Cartella2]],DATI!$J:$J),"")</f>
        <v/>
      </c>
      <c r="M972" s="14" t="str">
        <f>+IFERROR(+Tabella24[[#This Row],[IMPORTO VERSATO]]/SUMIF(DATI!$B:$B,Tabella24[[#This Row],[Cartella2]],DATI!$M:$M)*SUMIF(DATI!$B:$B,Tabella24[[#This Row],[Cartella2]],DATI!$L:$L),"")</f>
        <v/>
      </c>
      <c r="N972" s="6" t="str">
        <f>+IF(COUNTIF($C$17:C972,Tabella24[[#This Row],[Cartella2]])=1,"X","")</f>
        <v/>
      </c>
      <c r="O972" s="14" t="str">
        <f>+IFERROR(+Tabella24[[#This Row],[IMPORTO VERSATO]]/SUMIF(DATI!$B:$B,Tabella24[[#This Row],[Cartella2]],DATI!$M:$M)*SUMIF(DATI!$B:$B,Tabella24[[#This Row],[Cartella2]],DATI!$K:$K),"")</f>
        <v/>
      </c>
    </row>
    <row r="973" spans="2:15" x14ac:dyDescent="0.45">
      <c r="B973" s="27"/>
      <c r="C973" s="140" t="e">
        <f>+IF(Tabella24[[#This Row],[INS CARTELLA]]="",C972,+VLOOKUP(Tabella24[[#This Row],[INS CARTELLA]],Tabella1[[NUMERO CARTELLA]:[IMPOSTE]],1,0))</f>
        <v>#N/A</v>
      </c>
      <c r="D973" s="1"/>
      <c r="E973" s="15"/>
      <c r="F973" s="16"/>
      <c r="G973" s="14" t="str">
        <f>+IFERROR(+Tabella24[[#This Row],[IMPORTO VERSATO]]/SUMIF(DATI!B:B,Tabella24[[#This Row],[Cartella2]],DATI!M:M)*SUMIF(DATI!B:B,Tabella24[[#This Row],[Cartella2]],DATI!E:E),"")</f>
        <v/>
      </c>
      <c r="H973" s="14" t="str">
        <f>+IFERROR(+Tabella24[[#This Row],[IMPORTO VERSATO]]/SUMIF(DATI!$B:$B,Tabella24[[#This Row],[Cartella2]],DATI!$M:$M)*SUMIF(DATI!$B:$B,Tabella24[[#This Row],[Cartella2]],DATI!$F:$F),"")</f>
        <v/>
      </c>
      <c r="I973" s="19" t="str">
        <f>+IFERROR(+Tabella24[[#This Row],[IMPORTO VERSATO]]/SUMIF(DATI!$B:$B,Tabella24[[#This Row],[Cartella2]],DATI!$M:$M)*SUMIF(DATI!$B:$B,Tabella24[[#This Row],[Cartella2]],DATI!$G:$G),"")</f>
        <v/>
      </c>
      <c r="J973" s="19" t="str">
        <f>+IFERROR(+Tabella24[[#This Row],[IMPORTO VERSATO]]/SUMIF(DATI!$B:$B,Tabella24[[#This Row],[Cartella2]],DATI!$M:$M)*SUMIF(DATI!$B:$B,Tabella24[[#This Row],[Cartella2]],DATI!$H:$H),"")</f>
        <v/>
      </c>
      <c r="K973" s="19" t="str">
        <f>+IFERROR(+Tabella24[[#This Row],[IMPORTO VERSATO]]/SUMIF(DATI!$B:$B,Tabella24[[#This Row],[Cartella2]],DATI!$M:$M)*SUMIF(DATI!$B:$B,Tabella24[[#This Row],[Cartella2]],DATI!$I:$I),"")</f>
        <v/>
      </c>
      <c r="L973" s="19" t="str">
        <f>+IFERROR(+Tabella24[[#This Row],[IMPORTO VERSATO]]/SUMIF(DATI!$B:$B,Tabella24[[#This Row],[Cartella2]],DATI!$M:$M)*SUMIF(DATI!$B:$B,Tabella24[[#This Row],[Cartella2]],DATI!$J:$J),"")</f>
        <v/>
      </c>
      <c r="M973" s="14" t="str">
        <f>+IFERROR(+Tabella24[[#This Row],[IMPORTO VERSATO]]/SUMIF(DATI!$B:$B,Tabella24[[#This Row],[Cartella2]],DATI!$M:$M)*SUMIF(DATI!$B:$B,Tabella24[[#This Row],[Cartella2]],DATI!$L:$L),"")</f>
        <v/>
      </c>
      <c r="N973" s="6" t="str">
        <f>+IF(COUNTIF($C$17:C973,Tabella24[[#This Row],[Cartella2]])=1,"X","")</f>
        <v/>
      </c>
      <c r="O973" s="14" t="str">
        <f>+IFERROR(+Tabella24[[#This Row],[IMPORTO VERSATO]]/SUMIF(DATI!$B:$B,Tabella24[[#This Row],[Cartella2]],DATI!$M:$M)*SUMIF(DATI!$B:$B,Tabella24[[#This Row],[Cartella2]],DATI!$K:$K),"")</f>
        <v/>
      </c>
    </row>
    <row r="974" spans="2:15" x14ac:dyDescent="0.45">
      <c r="B974" s="27"/>
      <c r="C974" s="140" t="e">
        <f>+IF(Tabella24[[#This Row],[INS CARTELLA]]="",C973,+VLOOKUP(Tabella24[[#This Row],[INS CARTELLA]],Tabella1[[NUMERO CARTELLA]:[IMPOSTE]],1,0))</f>
        <v>#N/A</v>
      </c>
      <c r="D974" s="1"/>
      <c r="E974" s="15"/>
      <c r="F974" s="16"/>
      <c r="G974" s="14" t="str">
        <f>+IFERROR(+Tabella24[[#This Row],[IMPORTO VERSATO]]/SUMIF(DATI!B:B,Tabella24[[#This Row],[Cartella2]],DATI!M:M)*SUMIF(DATI!B:B,Tabella24[[#This Row],[Cartella2]],DATI!E:E),"")</f>
        <v/>
      </c>
      <c r="H974" s="14" t="str">
        <f>+IFERROR(+Tabella24[[#This Row],[IMPORTO VERSATO]]/SUMIF(DATI!$B:$B,Tabella24[[#This Row],[Cartella2]],DATI!$M:$M)*SUMIF(DATI!$B:$B,Tabella24[[#This Row],[Cartella2]],DATI!$F:$F),"")</f>
        <v/>
      </c>
      <c r="I974" s="19" t="str">
        <f>+IFERROR(+Tabella24[[#This Row],[IMPORTO VERSATO]]/SUMIF(DATI!$B:$B,Tabella24[[#This Row],[Cartella2]],DATI!$M:$M)*SUMIF(DATI!$B:$B,Tabella24[[#This Row],[Cartella2]],DATI!$G:$G),"")</f>
        <v/>
      </c>
      <c r="J974" s="19" t="str">
        <f>+IFERROR(+Tabella24[[#This Row],[IMPORTO VERSATO]]/SUMIF(DATI!$B:$B,Tabella24[[#This Row],[Cartella2]],DATI!$M:$M)*SUMIF(DATI!$B:$B,Tabella24[[#This Row],[Cartella2]],DATI!$H:$H),"")</f>
        <v/>
      </c>
      <c r="K974" s="19" t="str">
        <f>+IFERROR(+Tabella24[[#This Row],[IMPORTO VERSATO]]/SUMIF(DATI!$B:$B,Tabella24[[#This Row],[Cartella2]],DATI!$M:$M)*SUMIF(DATI!$B:$B,Tabella24[[#This Row],[Cartella2]],DATI!$I:$I),"")</f>
        <v/>
      </c>
      <c r="L974" s="19" t="str">
        <f>+IFERROR(+Tabella24[[#This Row],[IMPORTO VERSATO]]/SUMIF(DATI!$B:$B,Tabella24[[#This Row],[Cartella2]],DATI!$M:$M)*SUMIF(DATI!$B:$B,Tabella24[[#This Row],[Cartella2]],DATI!$J:$J),"")</f>
        <v/>
      </c>
      <c r="M974" s="14" t="str">
        <f>+IFERROR(+Tabella24[[#This Row],[IMPORTO VERSATO]]/SUMIF(DATI!$B:$B,Tabella24[[#This Row],[Cartella2]],DATI!$M:$M)*SUMIF(DATI!$B:$B,Tabella24[[#This Row],[Cartella2]],DATI!$L:$L),"")</f>
        <v/>
      </c>
      <c r="N974" s="6" t="str">
        <f>+IF(COUNTIF($C$17:C974,Tabella24[[#This Row],[Cartella2]])=1,"X","")</f>
        <v/>
      </c>
      <c r="O974" s="14" t="str">
        <f>+IFERROR(+Tabella24[[#This Row],[IMPORTO VERSATO]]/SUMIF(DATI!$B:$B,Tabella24[[#This Row],[Cartella2]],DATI!$M:$M)*SUMIF(DATI!$B:$B,Tabella24[[#This Row],[Cartella2]],DATI!$K:$K),"")</f>
        <v/>
      </c>
    </row>
    <row r="975" spans="2:15" x14ac:dyDescent="0.45">
      <c r="B975" s="27"/>
      <c r="C975" s="140" t="e">
        <f>+IF(Tabella24[[#This Row],[INS CARTELLA]]="",C974,+VLOOKUP(Tabella24[[#This Row],[INS CARTELLA]],Tabella1[[NUMERO CARTELLA]:[IMPOSTE]],1,0))</f>
        <v>#N/A</v>
      </c>
      <c r="D975" s="1"/>
      <c r="E975" s="15"/>
      <c r="F975" s="16"/>
      <c r="G975" s="14" t="str">
        <f>+IFERROR(+Tabella24[[#This Row],[IMPORTO VERSATO]]/SUMIF(DATI!B:B,Tabella24[[#This Row],[Cartella2]],DATI!M:M)*SUMIF(DATI!B:B,Tabella24[[#This Row],[Cartella2]],DATI!E:E),"")</f>
        <v/>
      </c>
      <c r="H975" s="14" t="str">
        <f>+IFERROR(+Tabella24[[#This Row],[IMPORTO VERSATO]]/SUMIF(DATI!$B:$B,Tabella24[[#This Row],[Cartella2]],DATI!$M:$M)*SUMIF(DATI!$B:$B,Tabella24[[#This Row],[Cartella2]],DATI!$F:$F),"")</f>
        <v/>
      </c>
      <c r="I975" s="19" t="str">
        <f>+IFERROR(+Tabella24[[#This Row],[IMPORTO VERSATO]]/SUMIF(DATI!$B:$B,Tabella24[[#This Row],[Cartella2]],DATI!$M:$M)*SUMIF(DATI!$B:$B,Tabella24[[#This Row],[Cartella2]],DATI!$G:$G),"")</f>
        <v/>
      </c>
      <c r="J975" s="19" t="str">
        <f>+IFERROR(+Tabella24[[#This Row],[IMPORTO VERSATO]]/SUMIF(DATI!$B:$B,Tabella24[[#This Row],[Cartella2]],DATI!$M:$M)*SUMIF(DATI!$B:$B,Tabella24[[#This Row],[Cartella2]],DATI!$H:$H),"")</f>
        <v/>
      </c>
      <c r="K975" s="19" t="str">
        <f>+IFERROR(+Tabella24[[#This Row],[IMPORTO VERSATO]]/SUMIF(DATI!$B:$B,Tabella24[[#This Row],[Cartella2]],DATI!$M:$M)*SUMIF(DATI!$B:$B,Tabella24[[#This Row],[Cartella2]],DATI!$I:$I),"")</f>
        <v/>
      </c>
      <c r="L975" s="19" t="str">
        <f>+IFERROR(+Tabella24[[#This Row],[IMPORTO VERSATO]]/SUMIF(DATI!$B:$B,Tabella24[[#This Row],[Cartella2]],DATI!$M:$M)*SUMIF(DATI!$B:$B,Tabella24[[#This Row],[Cartella2]],DATI!$J:$J),"")</f>
        <v/>
      </c>
      <c r="M975" s="14" t="str">
        <f>+IFERROR(+Tabella24[[#This Row],[IMPORTO VERSATO]]/SUMIF(DATI!$B:$B,Tabella24[[#This Row],[Cartella2]],DATI!$M:$M)*SUMIF(DATI!$B:$B,Tabella24[[#This Row],[Cartella2]],DATI!$L:$L),"")</f>
        <v/>
      </c>
      <c r="N975" s="6" t="str">
        <f>+IF(COUNTIF($C$17:C975,Tabella24[[#This Row],[Cartella2]])=1,"X","")</f>
        <v/>
      </c>
      <c r="O975" s="14" t="str">
        <f>+IFERROR(+Tabella24[[#This Row],[IMPORTO VERSATO]]/SUMIF(DATI!$B:$B,Tabella24[[#This Row],[Cartella2]],DATI!$M:$M)*SUMIF(DATI!$B:$B,Tabella24[[#This Row],[Cartella2]],DATI!$K:$K),"")</f>
        <v/>
      </c>
    </row>
    <row r="976" spans="2:15" x14ac:dyDescent="0.45">
      <c r="B976" s="27"/>
      <c r="C976" s="140" t="e">
        <f>+IF(Tabella24[[#This Row],[INS CARTELLA]]="",C975,+VLOOKUP(Tabella24[[#This Row],[INS CARTELLA]],Tabella1[[NUMERO CARTELLA]:[IMPOSTE]],1,0))</f>
        <v>#N/A</v>
      </c>
      <c r="D976" s="1"/>
      <c r="E976" s="15"/>
      <c r="F976" s="16"/>
      <c r="G976" s="14" t="str">
        <f>+IFERROR(+Tabella24[[#This Row],[IMPORTO VERSATO]]/SUMIF(DATI!B:B,Tabella24[[#This Row],[Cartella2]],DATI!M:M)*SUMIF(DATI!B:B,Tabella24[[#This Row],[Cartella2]],DATI!E:E),"")</f>
        <v/>
      </c>
      <c r="H976" s="14" t="str">
        <f>+IFERROR(+Tabella24[[#This Row],[IMPORTO VERSATO]]/SUMIF(DATI!$B:$B,Tabella24[[#This Row],[Cartella2]],DATI!$M:$M)*SUMIF(DATI!$B:$B,Tabella24[[#This Row],[Cartella2]],DATI!$F:$F),"")</f>
        <v/>
      </c>
      <c r="I976" s="19" t="str">
        <f>+IFERROR(+Tabella24[[#This Row],[IMPORTO VERSATO]]/SUMIF(DATI!$B:$B,Tabella24[[#This Row],[Cartella2]],DATI!$M:$M)*SUMIF(DATI!$B:$B,Tabella24[[#This Row],[Cartella2]],DATI!$G:$G),"")</f>
        <v/>
      </c>
      <c r="J976" s="19" t="str">
        <f>+IFERROR(+Tabella24[[#This Row],[IMPORTO VERSATO]]/SUMIF(DATI!$B:$B,Tabella24[[#This Row],[Cartella2]],DATI!$M:$M)*SUMIF(DATI!$B:$B,Tabella24[[#This Row],[Cartella2]],DATI!$H:$H),"")</f>
        <v/>
      </c>
      <c r="K976" s="19" t="str">
        <f>+IFERROR(+Tabella24[[#This Row],[IMPORTO VERSATO]]/SUMIF(DATI!$B:$B,Tabella24[[#This Row],[Cartella2]],DATI!$M:$M)*SUMIF(DATI!$B:$B,Tabella24[[#This Row],[Cartella2]],DATI!$I:$I),"")</f>
        <v/>
      </c>
      <c r="L976" s="19" t="str">
        <f>+IFERROR(+Tabella24[[#This Row],[IMPORTO VERSATO]]/SUMIF(DATI!$B:$B,Tabella24[[#This Row],[Cartella2]],DATI!$M:$M)*SUMIF(DATI!$B:$B,Tabella24[[#This Row],[Cartella2]],DATI!$J:$J),"")</f>
        <v/>
      </c>
      <c r="M976" s="14" t="str">
        <f>+IFERROR(+Tabella24[[#This Row],[IMPORTO VERSATO]]/SUMIF(DATI!$B:$B,Tabella24[[#This Row],[Cartella2]],DATI!$M:$M)*SUMIF(DATI!$B:$B,Tabella24[[#This Row],[Cartella2]],DATI!$L:$L),"")</f>
        <v/>
      </c>
      <c r="N976" s="6" t="str">
        <f>+IF(COUNTIF($C$17:C976,Tabella24[[#This Row],[Cartella2]])=1,"X","")</f>
        <v/>
      </c>
      <c r="O976" s="14" t="str">
        <f>+IFERROR(+Tabella24[[#This Row],[IMPORTO VERSATO]]/SUMIF(DATI!$B:$B,Tabella24[[#This Row],[Cartella2]],DATI!$M:$M)*SUMIF(DATI!$B:$B,Tabella24[[#This Row],[Cartella2]],DATI!$K:$K),"")</f>
        <v/>
      </c>
    </row>
    <row r="977" spans="2:15" x14ac:dyDescent="0.45">
      <c r="B977" s="27"/>
      <c r="C977" s="140" t="e">
        <f>+IF(Tabella24[[#This Row],[INS CARTELLA]]="",C976,+VLOOKUP(Tabella24[[#This Row],[INS CARTELLA]],Tabella1[[NUMERO CARTELLA]:[IMPOSTE]],1,0))</f>
        <v>#N/A</v>
      </c>
      <c r="D977" s="1"/>
      <c r="E977" s="15"/>
      <c r="F977" s="16"/>
      <c r="G977" s="14" t="str">
        <f>+IFERROR(+Tabella24[[#This Row],[IMPORTO VERSATO]]/SUMIF(DATI!B:B,Tabella24[[#This Row],[Cartella2]],DATI!M:M)*SUMIF(DATI!B:B,Tabella24[[#This Row],[Cartella2]],DATI!E:E),"")</f>
        <v/>
      </c>
      <c r="H977" s="14" t="str">
        <f>+IFERROR(+Tabella24[[#This Row],[IMPORTO VERSATO]]/SUMIF(DATI!$B:$B,Tabella24[[#This Row],[Cartella2]],DATI!$M:$M)*SUMIF(DATI!$B:$B,Tabella24[[#This Row],[Cartella2]],DATI!$F:$F),"")</f>
        <v/>
      </c>
      <c r="I977" s="19" t="str">
        <f>+IFERROR(+Tabella24[[#This Row],[IMPORTO VERSATO]]/SUMIF(DATI!$B:$B,Tabella24[[#This Row],[Cartella2]],DATI!$M:$M)*SUMIF(DATI!$B:$B,Tabella24[[#This Row],[Cartella2]],DATI!$G:$G),"")</f>
        <v/>
      </c>
      <c r="J977" s="19" t="str">
        <f>+IFERROR(+Tabella24[[#This Row],[IMPORTO VERSATO]]/SUMIF(DATI!$B:$B,Tabella24[[#This Row],[Cartella2]],DATI!$M:$M)*SUMIF(DATI!$B:$B,Tabella24[[#This Row],[Cartella2]],DATI!$H:$H),"")</f>
        <v/>
      </c>
      <c r="K977" s="19" t="str">
        <f>+IFERROR(+Tabella24[[#This Row],[IMPORTO VERSATO]]/SUMIF(DATI!$B:$B,Tabella24[[#This Row],[Cartella2]],DATI!$M:$M)*SUMIF(DATI!$B:$B,Tabella24[[#This Row],[Cartella2]],DATI!$I:$I),"")</f>
        <v/>
      </c>
      <c r="L977" s="19" t="str">
        <f>+IFERROR(+Tabella24[[#This Row],[IMPORTO VERSATO]]/SUMIF(DATI!$B:$B,Tabella24[[#This Row],[Cartella2]],DATI!$M:$M)*SUMIF(DATI!$B:$B,Tabella24[[#This Row],[Cartella2]],DATI!$J:$J),"")</f>
        <v/>
      </c>
      <c r="M977" s="14" t="str">
        <f>+IFERROR(+Tabella24[[#This Row],[IMPORTO VERSATO]]/SUMIF(DATI!$B:$B,Tabella24[[#This Row],[Cartella2]],DATI!$M:$M)*SUMIF(DATI!$B:$B,Tabella24[[#This Row],[Cartella2]],DATI!$L:$L),"")</f>
        <v/>
      </c>
      <c r="N977" s="6" t="str">
        <f>+IF(COUNTIF($C$17:C977,Tabella24[[#This Row],[Cartella2]])=1,"X","")</f>
        <v/>
      </c>
      <c r="O977" s="14" t="str">
        <f>+IFERROR(+Tabella24[[#This Row],[IMPORTO VERSATO]]/SUMIF(DATI!$B:$B,Tabella24[[#This Row],[Cartella2]],DATI!$M:$M)*SUMIF(DATI!$B:$B,Tabella24[[#This Row],[Cartella2]],DATI!$K:$K),"")</f>
        <v/>
      </c>
    </row>
    <row r="978" spans="2:15" x14ac:dyDescent="0.45">
      <c r="B978" s="27"/>
      <c r="C978" s="140" t="e">
        <f>+IF(Tabella24[[#This Row],[INS CARTELLA]]="",C977,+VLOOKUP(Tabella24[[#This Row],[INS CARTELLA]],Tabella1[[NUMERO CARTELLA]:[IMPOSTE]],1,0))</f>
        <v>#N/A</v>
      </c>
      <c r="D978" s="1"/>
      <c r="E978" s="15"/>
      <c r="F978" s="16"/>
      <c r="G978" s="14" t="str">
        <f>+IFERROR(+Tabella24[[#This Row],[IMPORTO VERSATO]]/SUMIF(DATI!B:B,Tabella24[[#This Row],[Cartella2]],DATI!M:M)*SUMIF(DATI!B:B,Tabella24[[#This Row],[Cartella2]],DATI!E:E),"")</f>
        <v/>
      </c>
      <c r="H978" s="14" t="str">
        <f>+IFERROR(+Tabella24[[#This Row],[IMPORTO VERSATO]]/SUMIF(DATI!$B:$B,Tabella24[[#This Row],[Cartella2]],DATI!$M:$M)*SUMIF(DATI!$B:$B,Tabella24[[#This Row],[Cartella2]],DATI!$F:$F),"")</f>
        <v/>
      </c>
      <c r="I978" s="19" t="str">
        <f>+IFERROR(+Tabella24[[#This Row],[IMPORTO VERSATO]]/SUMIF(DATI!$B:$B,Tabella24[[#This Row],[Cartella2]],DATI!$M:$M)*SUMIF(DATI!$B:$B,Tabella24[[#This Row],[Cartella2]],DATI!$G:$G),"")</f>
        <v/>
      </c>
      <c r="J978" s="19" t="str">
        <f>+IFERROR(+Tabella24[[#This Row],[IMPORTO VERSATO]]/SUMIF(DATI!$B:$B,Tabella24[[#This Row],[Cartella2]],DATI!$M:$M)*SUMIF(DATI!$B:$B,Tabella24[[#This Row],[Cartella2]],DATI!$H:$H),"")</f>
        <v/>
      </c>
      <c r="K978" s="19" t="str">
        <f>+IFERROR(+Tabella24[[#This Row],[IMPORTO VERSATO]]/SUMIF(DATI!$B:$B,Tabella24[[#This Row],[Cartella2]],DATI!$M:$M)*SUMIF(DATI!$B:$B,Tabella24[[#This Row],[Cartella2]],DATI!$I:$I),"")</f>
        <v/>
      </c>
      <c r="L978" s="19" t="str">
        <f>+IFERROR(+Tabella24[[#This Row],[IMPORTO VERSATO]]/SUMIF(DATI!$B:$B,Tabella24[[#This Row],[Cartella2]],DATI!$M:$M)*SUMIF(DATI!$B:$B,Tabella24[[#This Row],[Cartella2]],DATI!$J:$J),"")</f>
        <v/>
      </c>
      <c r="M978" s="14" t="str">
        <f>+IFERROR(+Tabella24[[#This Row],[IMPORTO VERSATO]]/SUMIF(DATI!$B:$B,Tabella24[[#This Row],[Cartella2]],DATI!$M:$M)*SUMIF(DATI!$B:$B,Tabella24[[#This Row],[Cartella2]],DATI!$L:$L),"")</f>
        <v/>
      </c>
      <c r="N978" s="6" t="str">
        <f>+IF(COUNTIF($C$17:C978,Tabella24[[#This Row],[Cartella2]])=1,"X","")</f>
        <v/>
      </c>
      <c r="O978" s="14" t="str">
        <f>+IFERROR(+Tabella24[[#This Row],[IMPORTO VERSATO]]/SUMIF(DATI!$B:$B,Tabella24[[#This Row],[Cartella2]],DATI!$M:$M)*SUMIF(DATI!$B:$B,Tabella24[[#This Row],[Cartella2]],DATI!$K:$K),"")</f>
        <v/>
      </c>
    </row>
    <row r="979" spans="2:15" x14ac:dyDescent="0.45">
      <c r="B979" s="27"/>
      <c r="C979" s="140" t="e">
        <f>+IF(Tabella24[[#This Row],[INS CARTELLA]]="",C978,+VLOOKUP(Tabella24[[#This Row],[INS CARTELLA]],Tabella1[[NUMERO CARTELLA]:[IMPOSTE]],1,0))</f>
        <v>#N/A</v>
      </c>
      <c r="D979" s="1"/>
      <c r="E979" s="15"/>
      <c r="F979" s="16"/>
      <c r="G979" s="14" t="str">
        <f>+IFERROR(+Tabella24[[#This Row],[IMPORTO VERSATO]]/SUMIF(DATI!B:B,Tabella24[[#This Row],[Cartella2]],DATI!M:M)*SUMIF(DATI!B:B,Tabella24[[#This Row],[Cartella2]],DATI!E:E),"")</f>
        <v/>
      </c>
      <c r="H979" s="14" t="str">
        <f>+IFERROR(+Tabella24[[#This Row],[IMPORTO VERSATO]]/SUMIF(DATI!$B:$B,Tabella24[[#This Row],[Cartella2]],DATI!$M:$M)*SUMIF(DATI!$B:$B,Tabella24[[#This Row],[Cartella2]],DATI!$F:$F),"")</f>
        <v/>
      </c>
      <c r="I979" s="19" t="str">
        <f>+IFERROR(+Tabella24[[#This Row],[IMPORTO VERSATO]]/SUMIF(DATI!$B:$B,Tabella24[[#This Row],[Cartella2]],DATI!$M:$M)*SUMIF(DATI!$B:$B,Tabella24[[#This Row],[Cartella2]],DATI!$G:$G),"")</f>
        <v/>
      </c>
      <c r="J979" s="19" t="str">
        <f>+IFERROR(+Tabella24[[#This Row],[IMPORTO VERSATO]]/SUMIF(DATI!$B:$B,Tabella24[[#This Row],[Cartella2]],DATI!$M:$M)*SUMIF(DATI!$B:$B,Tabella24[[#This Row],[Cartella2]],DATI!$H:$H),"")</f>
        <v/>
      </c>
      <c r="K979" s="19" t="str">
        <f>+IFERROR(+Tabella24[[#This Row],[IMPORTO VERSATO]]/SUMIF(DATI!$B:$B,Tabella24[[#This Row],[Cartella2]],DATI!$M:$M)*SUMIF(DATI!$B:$B,Tabella24[[#This Row],[Cartella2]],DATI!$I:$I),"")</f>
        <v/>
      </c>
      <c r="L979" s="19" t="str">
        <f>+IFERROR(+Tabella24[[#This Row],[IMPORTO VERSATO]]/SUMIF(DATI!$B:$B,Tabella24[[#This Row],[Cartella2]],DATI!$M:$M)*SUMIF(DATI!$B:$B,Tabella24[[#This Row],[Cartella2]],DATI!$J:$J),"")</f>
        <v/>
      </c>
      <c r="M979" s="14" t="str">
        <f>+IFERROR(+Tabella24[[#This Row],[IMPORTO VERSATO]]/SUMIF(DATI!$B:$B,Tabella24[[#This Row],[Cartella2]],DATI!$M:$M)*SUMIF(DATI!$B:$B,Tabella24[[#This Row],[Cartella2]],DATI!$L:$L),"")</f>
        <v/>
      </c>
      <c r="N979" s="6" t="str">
        <f>+IF(COUNTIF($C$17:C979,Tabella24[[#This Row],[Cartella2]])=1,"X","")</f>
        <v/>
      </c>
      <c r="O979" s="14" t="str">
        <f>+IFERROR(+Tabella24[[#This Row],[IMPORTO VERSATO]]/SUMIF(DATI!$B:$B,Tabella24[[#This Row],[Cartella2]],DATI!$M:$M)*SUMIF(DATI!$B:$B,Tabella24[[#This Row],[Cartella2]],DATI!$K:$K),"")</f>
        <v/>
      </c>
    </row>
    <row r="980" spans="2:15" x14ac:dyDescent="0.45">
      <c r="B980" s="27"/>
      <c r="C980" s="140" t="e">
        <f>+IF(Tabella24[[#This Row],[INS CARTELLA]]="",C979,+VLOOKUP(Tabella24[[#This Row],[INS CARTELLA]],Tabella1[[NUMERO CARTELLA]:[IMPOSTE]],1,0))</f>
        <v>#N/A</v>
      </c>
      <c r="D980" s="1"/>
      <c r="E980" s="15"/>
      <c r="F980" s="16"/>
      <c r="G980" s="14" t="str">
        <f>+IFERROR(+Tabella24[[#This Row],[IMPORTO VERSATO]]/SUMIF(DATI!B:B,Tabella24[[#This Row],[Cartella2]],DATI!M:M)*SUMIF(DATI!B:B,Tabella24[[#This Row],[Cartella2]],DATI!E:E),"")</f>
        <v/>
      </c>
      <c r="H980" s="14" t="str">
        <f>+IFERROR(+Tabella24[[#This Row],[IMPORTO VERSATO]]/SUMIF(DATI!$B:$B,Tabella24[[#This Row],[Cartella2]],DATI!$M:$M)*SUMIF(DATI!$B:$B,Tabella24[[#This Row],[Cartella2]],DATI!$F:$F),"")</f>
        <v/>
      </c>
      <c r="I980" s="19" t="str">
        <f>+IFERROR(+Tabella24[[#This Row],[IMPORTO VERSATO]]/SUMIF(DATI!$B:$B,Tabella24[[#This Row],[Cartella2]],DATI!$M:$M)*SUMIF(DATI!$B:$B,Tabella24[[#This Row],[Cartella2]],DATI!$G:$G),"")</f>
        <v/>
      </c>
      <c r="J980" s="19" t="str">
        <f>+IFERROR(+Tabella24[[#This Row],[IMPORTO VERSATO]]/SUMIF(DATI!$B:$B,Tabella24[[#This Row],[Cartella2]],DATI!$M:$M)*SUMIF(DATI!$B:$B,Tabella24[[#This Row],[Cartella2]],DATI!$H:$H),"")</f>
        <v/>
      </c>
      <c r="K980" s="19" t="str">
        <f>+IFERROR(+Tabella24[[#This Row],[IMPORTO VERSATO]]/SUMIF(DATI!$B:$B,Tabella24[[#This Row],[Cartella2]],DATI!$M:$M)*SUMIF(DATI!$B:$B,Tabella24[[#This Row],[Cartella2]],DATI!$I:$I),"")</f>
        <v/>
      </c>
      <c r="L980" s="19" t="str">
        <f>+IFERROR(+Tabella24[[#This Row],[IMPORTO VERSATO]]/SUMIF(DATI!$B:$B,Tabella24[[#This Row],[Cartella2]],DATI!$M:$M)*SUMIF(DATI!$B:$B,Tabella24[[#This Row],[Cartella2]],DATI!$J:$J),"")</f>
        <v/>
      </c>
      <c r="M980" s="14" t="str">
        <f>+IFERROR(+Tabella24[[#This Row],[IMPORTO VERSATO]]/SUMIF(DATI!$B:$B,Tabella24[[#This Row],[Cartella2]],DATI!$M:$M)*SUMIF(DATI!$B:$B,Tabella24[[#This Row],[Cartella2]],DATI!$L:$L),"")</f>
        <v/>
      </c>
      <c r="N980" s="6" t="str">
        <f>+IF(COUNTIF($C$17:C980,Tabella24[[#This Row],[Cartella2]])=1,"X","")</f>
        <v/>
      </c>
      <c r="O980" s="14" t="str">
        <f>+IFERROR(+Tabella24[[#This Row],[IMPORTO VERSATO]]/SUMIF(DATI!$B:$B,Tabella24[[#This Row],[Cartella2]],DATI!$M:$M)*SUMIF(DATI!$B:$B,Tabella24[[#This Row],[Cartella2]],DATI!$K:$K),"")</f>
        <v/>
      </c>
    </row>
    <row r="981" spans="2:15" x14ac:dyDescent="0.45">
      <c r="B981" s="27"/>
      <c r="C981" s="140" t="e">
        <f>+IF(Tabella24[[#This Row],[INS CARTELLA]]="",C980,+VLOOKUP(Tabella24[[#This Row],[INS CARTELLA]],Tabella1[[NUMERO CARTELLA]:[IMPOSTE]],1,0))</f>
        <v>#N/A</v>
      </c>
      <c r="D981" s="1"/>
      <c r="E981" s="15"/>
      <c r="F981" s="16"/>
      <c r="G981" s="14" t="str">
        <f>+IFERROR(+Tabella24[[#This Row],[IMPORTO VERSATO]]/SUMIF(DATI!B:B,Tabella24[[#This Row],[Cartella2]],DATI!M:M)*SUMIF(DATI!B:B,Tabella24[[#This Row],[Cartella2]],DATI!E:E),"")</f>
        <v/>
      </c>
      <c r="H981" s="14" t="str">
        <f>+IFERROR(+Tabella24[[#This Row],[IMPORTO VERSATO]]/SUMIF(DATI!$B:$B,Tabella24[[#This Row],[Cartella2]],DATI!$M:$M)*SUMIF(DATI!$B:$B,Tabella24[[#This Row],[Cartella2]],DATI!$F:$F),"")</f>
        <v/>
      </c>
      <c r="I981" s="19" t="str">
        <f>+IFERROR(+Tabella24[[#This Row],[IMPORTO VERSATO]]/SUMIF(DATI!$B:$B,Tabella24[[#This Row],[Cartella2]],DATI!$M:$M)*SUMIF(DATI!$B:$B,Tabella24[[#This Row],[Cartella2]],DATI!$G:$G),"")</f>
        <v/>
      </c>
      <c r="J981" s="19" t="str">
        <f>+IFERROR(+Tabella24[[#This Row],[IMPORTO VERSATO]]/SUMIF(DATI!$B:$B,Tabella24[[#This Row],[Cartella2]],DATI!$M:$M)*SUMIF(DATI!$B:$B,Tabella24[[#This Row],[Cartella2]],DATI!$H:$H),"")</f>
        <v/>
      </c>
      <c r="K981" s="19" t="str">
        <f>+IFERROR(+Tabella24[[#This Row],[IMPORTO VERSATO]]/SUMIF(DATI!$B:$B,Tabella24[[#This Row],[Cartella2]],DATI!$M:$M)*SUMIF(DATI!$B:$B,Tabella24[[#This Row],[Cartella2]],DATI!$I:$I),"")</f>
        <v/>
      </c>
      <c r="L981" s="19" t="str">
        <f>+IFERROR(+Tabella24[[#This Row],[IMPORTO VERSATO]]/SUMIF(DATI!$B:$B,Tabella24[[#This Row],[Cartella2]],DATI!$M:$M)*SUMIF(DATI!$B:$B,Tabella24[[#This Row],[Cartella2]],DATI!$J:$J),"")</f>
        <v/>
      </c>
      <c r="M981" s="14" t="str">
        <f>+IFERROR(+Tabella24[[#This Row],[IMPORTO VERSATO]]/SUMIF(DATI!$B:$B,Tabella24[[#This Row],[Cartella2]],DATI!$M:$M)*SUMIF(DATI!$B:$B,Tabella24[[#This Row],[Cartella2]],DATI!$L:$L),"")</f>
        <v/>
      </c>
      <c r="N981" s="6" t="str">
        <f>+IF(COUNTIF($C$17:C981,Tabella24[[#This Row],[Cartella2]])=1,"X","")</f>
        <v/>
      </c>
      <c r="O981" s="14" t="str">
        <f>+IFERROR(+Tabella24[[#This Row],[IMPORTO VERSATO]]/SUMIF(DATI!$B:$B,Tabella24[[#This Row],[Cartella2]],DATI!$M:$M)*SUMIF(DATI!$B:$B,Tabella24[[#This Row],[Cartella2]],DATI!$K:$K),"")</f>
        <v/>
      </c>
    </row>
    <row r="982" spans="2:15" x14ac:dyDescent="0.45">
      <c r="B982" s="27"/>
      <c r="C982" s="140" t="e">
        <f>+IF(Tabella24[[#This Row],[INS CARTELLA]]="",C981,+VLOOKUP(Tabella24[[#This Row],[INS CARTELLA]],Tabella1[[NUMERO CARTELLA]:[IMPOSTE]],1,0))</f>
        <v>#N/A</v>
      </c>
      <c r="D982" s="1"/>
      <c r="E982" s="15"/>
      <c r="F982" s="16"/>
      <c r="G982" s="14" t="str">
        <f>+IFERROR(+Tabella24[[#This Row],[IMPORTO VERSATO]]/SUMIF(DATI!B:B,Tabella24[[#This Row],[Cartella2]],DATI!M:M)*SUMIF(DATI!B:B,Tabella24[[#This Row],[Cartella2]],DATI!E:E),"")</f>
        <v/>
      </c>
      <c r="H982" s="14" t="str">
        <f>+IFERROR(+Tabella24[[#This Row],[IMPORTO VERSATO]]/SUMIF(DATI!$B:$B,Tabella24[[#This Row],[Cartella2]],DATI!$M:$M)*SUMIF(DATI!$B:$B,Tabella24[[#This Row],[Cartella2]],DATI!$F:$F),"")</f>
        <v/>
      </c>
      <c r="I982" s="19" t="str">
        <f>+IFERROR(+Tabella24[[#This Row],[IMPORTO VERSATO]]/SUMIF(DATI!$B:$B,Tabella24[[#This Row],[Cartella2]],DATI!$M:$M)*SUMIF(DATI!$B:$B,Tabella24[[#This Row],[Cartella2]],DATI!$G:$G),"")</f>
        <v/>
      </c>
      <c r="J982" s="19" t="str">
        <f>+IFERROR(+Tabella24[[#This Row],[IMPORTO VERSATO]]/SUMIF(DATI!$B:$B,Tabella24[[#This Row],[Cartella2]],DATI!$M:$M)*SUMIF(DATI!$B:$B,Tabella24[[#This Row],[Cartella2]],DATI!$H:$H),"")</f>
        <v/>
      </c>
      <c r="K982" s="19" t="str">
        <f>+IFERROR(+Tabella24[[#This Row],[IMPORTO VERSATO]]/SUMIF(DATI!$B:$B,Tabella24[[#This Row],[Cartella2]],DATI!$M:$M)*SUMIF(DATI!$B:$B,Tabella24[[#This Row],[Cartella2]],DATI!$I:$I),"")</f>
        <v/>
      </c>
      <c r="L982" s="19" t="str">
        <f>+IFERROR(+Tabella24[[#This Row],[IMPORTO VERSATO]]/SUMIF(DATI!$B:$B,Tabella24[[#This Row],[Cartella2]],DATI!$M:$M)*SUMIF(DATI!$B:$B,Tabella24[[#This Row],[Cartella2]],DATI!$J:$J),"")</f>
        <v/>
      </c>
      <c r="M982" s="14" t="str">
        <f>+IFERROR(+Tabella24[[#This Row],[IMPORTO VERSATO]]/SUMIF(DATI!$B:$B,Tabella24[[#This Row],[Cartella2]],DATI!$M:$M)*SUMIF(DATI!$B:$B,Tabella24[[#This Row],[Cartella2]],DATI!$L:$L),"")</f>
        <v/>
      </c>
      <c r="N982" s="6" t="str">
        <f>+IF(COUNTIF($C$17:C982,Tabella24[[#This Row],[Cartella2]])=1,"X","")</f>
        <v/>
      </c>
      <c r="O982" s="14" t="str">
        <f>+IFERROR(+Tabella24[[#This Row],[IMPORTO VERSATO]]/SUMIF(DATI!$B:$B,Tabella24[[#This Row],[Cartella2]],DATI!$M:$M)*SUMIF(DATI!$B:$B,Tabella24[[#This Row],[Cartella2]],DATI!$K:$K),"")</f>
        <v/>
      </c>
    </row>
    <row r="983" spans="2:15" x14ac:dyDescent="0.45">
      <c r="B983" s="27"/>
      <c r="C983" s="140" t="e">
        <f>+IF(Tabella24[[#This Row],[INS CARTELLA]]="",C982,+VLOOKUP(Tabella24[[#This Row],[INS CARTELLA]],Tabella1[[NUMERO CARTELLA]:[IMPOSTE]],1,0))</f>
        <v>#N/A</v>
      </c>
      <c r="D983" s="1"/>
      <c r="E983" s="15"/>
      <c r="F983" s="16"/>
      <c r="G983" s="14" t="str">
        <f>+IFERROR(+Tabella24[[#This Row],[IMPORTO VERSATO]]/SUMIF(DATI!B:B,Tabella24[[#This Row],[Cartella2]],DATI!M:M)*SUMIF(DATI!B:B,Tabella24[[#This Row],[Cartella2]],DATI!E:E),"")</f>
        <v/>
      </c>
      <c r="H983" s="14" t="str">
        <f>+IFERROR(+Tabella24[[#This Row],[IMPORTO VERSATO]]/SUMIF(DATI!$B:$B,Tabella24[[#This Row],[Cartella2]],DATI!$M:$M)*SUMIF(DATI!$B:$B,Tabella24[[#This Row],[Cartella2]],DATI!$F:$F),"")</f>
        <v/>
      </c>
      <c r="I983" s="19" t="str">
        <f>+IFERROR(+Tabella24[[#This Row],[IMPORTO VERSATO]]/SUMIF(DATI!$B:$B,Tabella24[[#This Row],[Cartella2]],DATI!$M:$M)*SUMIF(DATI!$B:$B,Tabella24[[#This Row],[Cartella2]],DATI!$G:$G),"")</f>
        <v/>
      </c>
      <c r="J983" s="19" t="str">
        <f>+IFERROR(+Tabella24[[#This Row],[IMPORTO VERSATO]]/SUMIF(DATI!$B:$B,Tabella24[[#This Row],[Cartella2]],DATI!$M:$M)*SUMIF(DATI!$B:$B,Tabella24[[#This Row],[Cartella2]],DATI!$H:$H),"")</f>
        <v/>
      </c>
      <c r="K983" s="19" t="str">
        <f>+IFERROR(+Tabella24[[#This Row],[IMPORTO VERSATO]]/SUMIF(DATI!$B:$B,Tabella24[[#This Row],[Cartella2]],DATI!$M:$M)*SUMIF(DATI!$B:$B,Tabella24[[#This Row],[Cartella2]],DATI!$I:$I),"")</f>
        <v/>
      </c>
      <c r="L983" s="19" t="str">
        <f>+IFERROR(+Tabella24[[#This Row],[IMPORTO VERSATO]]/SUMIF(DATI!$B:$B,Tabella24[[#This Row],[Cartella2]],DATI!$M:$M)*SUMIF(DATI!$B:$B,Tabella24[[#This Row],[Cartella2]],DATI!$J:$J),"")</f>
        <v/>
      </c>
      <c r="M983" s="14" t="str">
        <f>+IFERROR(+Tabella24[[#This Row],[IMPORTO VERSATO]]/SUMIF(DATI!$B:$B,Tabella24[[#This Row],[Cartella2]],DATI!$M:$M)*SUMIF(DATI!$B:$B,Tabella24[[#This Row],[Cartella2]],DATI!$L:$L),"")</f>
        <v/>
      </c>
      <c r="N983" s="6" t="str">
        <f>+IF(COUNTIF($C$17:C983,Tabella24[[#This Row],[Cartella2]])=1,"X","")</f>
        <v/>
      </c>
      <c r="O983" s="14" t="str">
        <f>+IFERROR(+Tabella24[[#This Row],[IMPORTO VERSATO]]/SUMIF(DATI!$B:$B,Tabella24[[#This Row],[Cartella2]],DATI!$M:$M)*SUMIF(DATI!$B:$B,Tabella24[[#This Row],[Cartella2]],DATI!$K:$K),"")</f>
        <v/>
      </c>
    </row>
    <row r="984" spans="2:15" x14ac:dyDescent="0.45">
      <c r="B984" s="27"/>
      <c r="C984" s="140" t="e">
        <f>+IF(Tabella24[[#This Row],[INS CARTELLA]]="",C983,+VLOOKUP(Tabella24[[#This Row],[INS CARTELLA]],Tabella1[[NUMERO CARTELLA]:[IMPOSTE]],1,0))</f>
        <v>#N/A</v>
      </c>
      <c r="D984" s="1"/>
      <c r="E984" s="15"/>
      <c r="F984" s="16"/>
      <c r="G984" s="14" t="str">
        <f>+IFERROR(+Tabella24[[#This Row],[IMPORTO VERSATO]]/SUMIF(DATI!B:B,Tabella24[[#This Row],[Cartella2]],DATI!M:M)*SUMIF(DATI!B:B,Tabella24[[#This Row],[Cartella2]],DATI!E:E),"")</f>
        <v/>
      </c>
      <c r="H984" s="14" t="str">
        <f>+IFERROR(+Tabella24[[#This Row],[IMPORTO VERSATO]]/SUMIF(DATI!$B:$B,Tabella24[[#This Row],[Cartella2]],DATI!$M:$M)*SUMIF(DATI!$B:$B,Tabella24[[#This Row],[Cartella2]],DATI!$F:$F),"")</f>
        <v/>
      </c>
      <c r="I984" s="19" t="str">
        <f>+IFERROR(+Tabella24[[#This Row],[IMPORTO VERSATO]]/SUMIF(DATI!$B:$B,Tabella24[[#This Row],[Cartella2]],DATI!$M:$M)*SUMIF(DATI!$B:$B,Tabella24[[#This Row],[Cartella2]],DATI!$G:$G),"")</f>
        <v/>
      </c>
      <c r="J984" s="19" t="str">
        <f>+IFERROR(+Tabella24[[#This Row],[IMPORTO VERSATO]]/SUMIF(DATI!$B:$B,Tabella24[[#This Row],[Cartella2]],DATI!$M:$M)*SUMIF(DATI!$B:$B,Tabella24[[#This Row],[Cartella2]],DATI!$H:$H),"")</f>
        <v/>
      </c>
      <c r="K984" s="19" t="str">
        <f>+IFERROR(+Tabella24[[#This Row],[IMPORTO VERSATO]]/SUMIF(DATI!$B:$B,Tabella24[[#This Row],[Cartella2]],DATI!$M:$M)*SUMIF(DATI!$B:$B,Tabella24[[#This Row],[Cartella2]],DATI!$I:$I),"")</f>
        <v/>
      </c>
      <c r="L984" s="19" t="str">
        <f>+IFERROR(+Tabella24[[#This Row],[IMPORTO VERSATO]]/SUMIF(DATI!$B:$B,Tabella24[[#This Row],[Cartella2]],DATI!$M:$M)*SUMIF(DATI!$B:$B,Tabella24[[#This Row],[Cartella2]],DATI!$J:$J),"")</f>
        <v/>
      </c>
      <c r="M984" s="14" t="str">
        <f>+IFERROR(+Tabella24[[#This Row],[IMPORTO VERSATO]]/SUMIF(DATI!$B:$B,Tabella24[[#This Row],[Cartella2]],DATI!$M:$M)*SUMIF(DATI!$B:$B,Tabella24[[#This Row],[Cartella2]],DATI!$L:$L),"")</f>
        <v/>
      </c>
      <c r="N984" s="6" t="str">
        <f>+IF(COUNTIF($C$17:C984,Tabella24[[#This Row],[Cartella2]])=1,"X","")</f>
        <v/>
      </c>
      <c r="O984" s="14" t="str">
        <f>+IFERROR(+Tabella24[[#This Row],[IMPORTO VERSATO]]/SUMIF(DATI!$B:$B,Tabella24[[#This Row],[Cartella2]],DATI!$M:$M)*SUMIF(DATI!$B:$B,Tabella24[[#This Row],[Cartella2]],DATI!$K:$K),"")</f>
        <v/>
      </c>
    </row>
    <row r="985" spans="2:15" x14ac:dyDescent="0.45">
      <c r="B985" s="27"/>
      <c r="C985" s="140" t="e">
        <f>+IF(Tabella24[[#This Row],[INS CARTELLA]]="",C984,+VLOOKUP(Tabella24[[#This Row],[INS CARTELLA]],Tabella1[[NUMERO CARTELLA]:[IMPOSTE]],1,0))</f>
        <v>#N/A</v>
      </c>
      <c r="D985" s="1"/>
      <c r="E985" s="15"/>
      <c r="F985" s="16"/>
      <c r="G985" s="14" t="str">
        <f>+IFERROR(+Tabella24[[#This Row],[IMPORTO VERSATO]]/SUMIF(DATI!B:B,Tabella24[[#This Row],[Cartella2]],DATI!M:M)*SUMIF(DATI!B:B,Tabella24[[#This Row],[Cartella2]],DATI!E:E),"")</f>
        <v/>
      </c>
      <c r="H985" s="14" t="str">
        <f>+IFERROR(+Tabella24[[#This Row],[IMPORTO VERSATO]]/SUMIF(DATI!$B:$B,Tabella24[[#This Row],[Cartella2]],DATI!$M:$M)*SUMIF(DATI!$B:$B,Tabella24[[#This Row],[Cartella2]],DATI!$F:$F),"")</f>
        <v/>
      </c>
      <c r="I985" s="19" t="str">
        <f>+IFERROR(+Tabella24[[#This Row],[IMPORTO VERSATO]]/SUMIF(DATI!$B:$B,Tabella24[[#This Row],[Cartella2]],DATI!$M:$M)*SUMIF(DATI!$B:$B,Tabella24[[#This Row],[Cartella2]],DATI!$G:$G),"")</f>
        <v/>
      </c>
      <c r="J985" s="19" t="str">
        <f>+IFERROR(+Tabella24[[#This Row],[IMPORTO VERSATO]]/SUMIF(DATI!$B:$B,Tabella24[[#This Row],[Cartella2]],DATI!$M:$M)*SUMIF(DATI!$B:$B,Tabella24[[#This Row],[Cartella2]],DATI!$H:$H),"")</f>
        <v/>
      </c>
      <c r="K985" s="19" t="str">
        <f>+IFERROR(+Tabella24[[#This Row],[IMPORTO VERSATO]]/SUMIF(DATI!$B:$B,Tabella24[[#This Row],[Cartella2]],DATI!$M:$M)*SUMIF(DATI!$B:$B,Tabella24[[#This Row],[Cartella2]],DATI!$I:$I),"")</f>
        <v/>
      </c>
      <c r="L985" s="19" t="str">
        <f>+IFERROR(+Tabella24[[#This Row],[IMPORTO VERSATO]]/SUMIF(DATI!$B:$B,Tabella24[[#This Row],[Cartella2]],DATI!$M:$M)*SUMIF(DATI!$B:$B,Tabella24[[#This Row],[Cartella2]],DATI!$J:$J),"")</f>
        <v/>
      </c>
      <c r="M985" s="14" t="str">
        <f>+IFERROR(+Tabella24[[#This Row],[IMPORTO VERSATO]]/SUMIF(DATI!$B:$B,Tabella24[[#This Row],[Cartella2]],DATI!$M:$M)*SUMIF(DATI!$B:$B,Tabella24[[#This Row],[Cartella2]],DATI!$L:$L),"")</f>
        <v/>
      </c>
      <c r="N985" s="6" t="str">
        <f>+IF(COUNTIF($C$17:C985,Tabella24[[#This Row],[Cartella2]])=1,"X","")</f>
        <v/>
      </c>
      <c r="O985" s="14" t="str">
        <f>+IFERROR(+Tabella24[[#This Row],[IMPORTO VERSATO]]/SUMIF(DATI!$B:$B,Tabella24[[#This Row],[Cartella2]],DATI!$M:$M)*SUMIF(DATI!$B:$B,Tabella24[[#This Row],[Cartella2]],DATI!$K:$K),"")</f>
        <v/>
      </c>
    </row>
    <row r="986" spans="2:15" x14ac:dyDescent="0.45">
      <c r="B986" s="27"/>
      <c r="C986" s="140" t="e">
        <f>+IF(Tabella24[[#This Row],[INS CARTELLA]]="",C985,+VLOOKUP(Tabella24[[#This Row],[INS CARTELLA]],Tabella1[[NUMERO CARTELLA]:[IMPOSTE]],1,0))</f>
        <v>#N/A</v>
      </c>
      <c r="D986" s="1"/>
      <c r="E986" s="15"/>
      <c r="F986" s="16"/>
      <c r="G986" s="14" t="str">
        <f>+IFERROR(+Tabella24[[#This Row],[IMPORTO VERSATO]]/SUMIF(DATI!B:B,Tabella24[[#This Row],[Cartella2]],DATI!M:M)*SUMIF(DATI!B:B,Tabella24[[#This Row],[Cartella2]],DATI!E:E),"")</f>
        <v/>
      </c>
      <c r="H986" s="14" t="str">
        <f>+IFERROR(+Tabella24[[#This Row],[IMPORTO VERSATO]]/SUMIF(DATI!$B:$B,Tabella24[[#This Row],[Cartella2]],DATI!$M:$M)*SUMIF(DATI!$B:$B,Tabella24[[#This Row],[Cartella2]],DATI!$F:$F),"")</f>
        <v/>
      </c>
      <c r="I986" s="19" t="str">
        <f>+IFERROR(+Tabella24[[#This Row],[IMPORTO VERSATO]]/SUMIF(DATI!$B:$B,Tabella24[[#This Row],[Cartella2]],DATI!$M:$M)*SUMIF(DATI!$B:$B,Tabella24[[#This Row],[Cartella2]],DATI!$G:$G),"")</f>
        <v/>
      </c>
      <c r="J986" s="19" t="str">
        <f>+IFERROR(+Tabella24[[#This Row],[IMPORTO VERSATO]]/SUMIF(DATI!$B:$B,Tabella24[[#This Row],[Cartella2]],DATI!$M:$M)*SUMIF(DATI!$B:$B,Tabella24[[#This Row],[Cartella2]],DATI!$H:$H),"")</f>
        <v/>
      </c>
      <c r="K986" s="19" t="str">
        <f>+IFERROR(+Tabella24[[#This Row],[IMPORTO VERSATO]]/SUMIF(DATI!$B:$B,Tabella24[[#This Row],[Cartella2]],DATI!$M:$M)*SUMIF(DATI!$B:$B,Tabella24[[#This Row],[Cartella2]],DATI!$I:$I),"")</f>
        <v/>
      </c>
      <c r="L986" s="19" t="str">
        <f>+IFERROR(+Tabella24[[#This Row],[IMPORTO VERSATO]]/SUMIF(DATI!$B:$B,Tabella24[[#This Row],[Cartella2]],DATI!$M:$M)*SUMIF(DATI!$B:$B,Tabella24[[#This Row],[Cartella2]],DATI!$J:$J),"")</f>
        <v/>
      </c>
      <c r="M986" s="14" t="str">
        <f>+IFERROR(+Tabella24[[#This Row],[IMPORTO VERSATO]]/SUMIF(DATI!$B:$B,Tabella24[[#This Row],[Cartella2]],DATI!$M:$M)*SUMIF(DATI!$B:$B,Tabella24[[#This Row],[Cartella2]],DATI!$L:$L),"")</f>
        <v/>
      </c>
      <c r="N986" s="6" t="str">
        <f>+IF(COUNTIF($C$17:C986,Tabella24[[#This Row],[Cartella2]])=1,"X","")</f>
        <v/>
      </c>
      <c r="O986" s="14" t="str">
        <f>+IFERROR(+Tabella24[[#This Row],[IMPORTO VERSATO]]/SUMIF(DATI!$B:$B,Tabella24[[#This Row],[Cartella2]],DATI!$M:$M)*SUMIF(DATI!$B:$B,Tabella24[[#This Row],[Cartella2]],DATI!$K:$K),"")</f>
        <v/>
      </c>
    </row>
    <row r="987" spans="2:15" x14ac:dyDescent="0.45">
      <c r="B987" s="27"/>
      <c r="C987" s="140" t="e">
        <f>+IF(Tabella24[[#This Row],[INS CARTELLA]]="",C986,+VLOOKUP(Tabella24[[#This Row],[INS CARTELLA]],Tabella1[[NUMERO CARTELLA]:[IMPOSTE]],1,0))</f>
        <v>#N/A</v>
      </c>
      <c r="D987" s="1"/>
      <c r="E987" s="15"/>
      <c r="F987" s="16"/>
      <c r="G987" s="14" t="str">
        <f>+IFERROR(+Tabella24[[#This Row],[IMPORTO VERSATO]]/SUMIF(DATI!B:B,Tabella24[[#This Row],[Cartella2]],DATI!M:M)*SUMIF(DATI!B:B,Tabella24[[#This Row],[Cartella2]],DATI!E:E),"")</f>
        <v/>
      </c>
      <c r="H987" s="14" t="str">
        <f>+IFERROR(+Tabella24[[#This Row],[IMPORTO VERSATO]]/SUMIF(DATI!$B:$B,Tabella24[[#This Row],[Cartella2]],DATI!$M:$M)*SUMIF(DATI!$B:$B,Tabella24[[#This Row],[Cartella2]],DATI!$F:$F),"")</f>
        <v/>
      </c>
      <c r="I987" s="19" t="str">
        <f>+IFERROR(+Tabella24[[#This Row],[IMPORTO VERSATO]]/SUMIF(DATI!$B:$B,Tabella24[[#This Row],[Cartella2]],DATI!$M:$M)*SUMIF(DATI!$B:$B,Tabella24[[#This Row],[Cartella2]],DATI!$G:$G),"")</f>
        <v/>
      </c>
      <c r="J987" s="19" t="str">
        <f>+IFERROR(+Tabella24[[#This Row],[IMPORTO VERSATO]]/SUMIF(DATI!$B:$B,Tabella24[[#This Row],[Cartella2]],DATI!$M:$M)*SUMIF(DATI!$B:$B,Tabella24[[#This Row],[Cartella2]],DATI!$H:$H),"")</f>
        <v/>
      </c>
      <c r="K987" s="19" t="str">
        <f>+IFERROR(+Tabella24[[#This Row],[IMPORTO VERSATO]]/SUMIF(DATI!$B:$B,Tabella24[[#This Row],[Cartella2]],DATI!$M:$M)*SUMIF(DATI!$B:$B,Tabella24[[#This Row],[Cartella2]],DATI!$I:$I),"")</f>
        <v/>
      </c>
      <c r="L987" s="19" t="str">
        <f>+IFERROR(+Tabella24[[#This Row],[IMPORTO VERSATO]]/SUMIF(DATI!$B:$B,Tabella24[[#This Row],[Cartella2]],DATI!$M:$M)*SUMIF(DATI!$B:$B,Tabella24[[#This Row],[Cartella2]],DATI!$J:$J),"")</f>
        <v/>
      </c>
      <c r="M987" s="14" t="str">
        <f>+IFERROR(+Tabella24[[#This Row],[IMPORTO VERSATO]]/SUMIF(DATI!$B:$B,Tabella24[[#This Row],[Cartella2]],DATI!$M:$M)*SUMIF(DATI!$B:$B,Tabella24[[#This Row],[Cartella2]],DATI!$L:$L),"")</f>
        <v/>
      </c>
      <c r="N987" s="6" t="str">
        <f>+IF(COUNTIF($C$17:C987,Tabella24[[#This Row],[Cartella2]])=1,"X","")</f>
        <v/>
      </c>
      <c r="O987" s="14" t="str">
        <f>+IFERROR(+Tabella24[[#This Row],[IMPORTO VERSATO]]/SUMIF(DATI!$B:$B,Tabella24[[#This Row],[Cartella2]],DATI!$M:$M)*SUMIF(DATI!$B:$B,Tabella24[[#This Row],[Cartella2]],DATI!$K:$K),"")</f>
        <v/>
      </c>
    </row>
    <row r="988" spans="2:15" x14ac:dyDescent="0.45">
      <c r="B988" s="27"/>
      <c r="C988" s="140" t="e">
        <f>+IF(Tabella24[[#This Row],[INS CARTELLA]]="",C987,+VLOOKUP(Tabella24[[#This Row],[INS CARTELLA]],Tabella1[[NUMERO CARTELLA]:[IMPOSTE]],1,0))</f>
        <v>#N/A</v>
      </c>
      <c r="D988" s="1"/>
      <c r="E988" s="15"/>
      <c r="F988" s="16"/>
      <c r="G988" s="14" t="str">
        <f>+IFERROR(+Tabella24[[#This Row],[IMPORTO VERSATO]]/SUMIF(DATI!B:B,Tabella24[[#This Row],[Cartella2]],DATI!M:M)*SUMIF(DATI!B:B,Tabella24[[#This Row],[Cartella2]],DATI!E:E),"")</f>
        <v/>
      </c>
      <c r="H988" s="14" t="str">
        <f>+IFERROR(+Tabella24[[#This Row],[IMPORTO VERSATO]]/SUMIF(DATI!$B:$B,Tabella24[[#This Row],[Cartella2]],DATI!$M:$M)*SUMIF(DATI!$B:$B,Tabella24[[#This Row],[Cartella2]],DATI!$F:$F),"")</f>
        <v/>
      </c>
      <c r="I988" s="19" t="str">
        <f>+IFERROR(+Tabella24[[#This Row],[IMPORTO VERSATO]]/SUMIF(DATI!$B:$B,Tabella24[[#This Row],[Cartella2]],DATI!$M:$M)*SUMIF(DATI!$B:$B,Tabella24[[#This Row],[Cartella2]],DATI!$G:$G),"")</f>
        <v/>
      </c>
      <c r="J988" s="19" t="str">
        <f>+IFERROR(+Tabella24[[#This Row],[IMPORTO VERSATO]]/SUMIF(DATI!$B:$B,Tabella24[[#This Row],[Cartella2]],DATI!$M:$M)*SUMIF(DATI!$B:$B,Tabella24[[#This Row],[Cartella2]],DATI!$H:$H),"")</f>
        <v/>
      </c>
      <c r="K988" s="19" t="str">
        <f>+IFERROR(+Tabella24[[#This Row],[IMPORTO VERSATO]]/SUMIF(DATI!$B:$B,Tabella24[[#This Row],[Cartella2]],DATI!$M:$M)*SUMIF(DATI!$B:$B,Tabella24[[#This Row],[Cartella2]],DATI!$I:$I),"")</f>
        <v/>
      </c>
      <c r="L988" s="19" t="str">
        <f>+IFERROR(+Tabella24[[#This Row],[IMPORTO VERSATO]]/SUMIF(DATI!$B:$B,Tabella24[[#This Row],[Cartella2]],DATI!$M:$M)*SUMIF(DATI!$B:$B,Tabella24[[#This Row],[Cartella2]],DATI!$J:$J),"")</f>
        <v/>
      </c>
      <c r="M988" s="14" t="str">
        <f>+IFERROR(+Tabella24[[#This Row],[IMPORTO VERSATO]]/SUMIF(DATI!$B:$B,Tabella24[[#This Row],[Cartella2]],DATI!$M:$M)*SUMIF(DATI!$B:$B,Tabella24[[#This Row],[Cartella2]],DATI!$L:$L),"")</f>
        <v/>
      </c>
      <c r="N988" s="6" t="str">
        <f>+IF(COUNTIF($C$17:C988,Tabella24[[#This Row],[Cartella2]])=1,"X","")</f>
        <v/>
      </c>
      <c r="O988" s="14" t="str">
        <f>+IFERROR(+Tabella24[[#This Row],[IMPORTO VERSATO]]/SUMIF(DATI!$B:$B,Tabella24[[#This Row],[Cartella2]],DATI!$M:$M)*SUMIF(DATI!$B:$B,Tabella24[[#This Row],[Cartella2]],DATI!$K:$K),"")</f>
        <v/>
      </c>
    </row>
    <row r="989" spans="2:15" x14ac:dyDescent="0.45">
      <c r="B989" s="27"/>
      <c r="C989" s="140" t="e">
        <f>+IF(Tabella24[[#This Row],[INS CARTELLA]]="",C988,+VLOOKUP(Tabella24[[#This Row],[INS CARTELLA]],Tabella1[[NUMERO CARTELLA]:[IMPOSTE]],1,0))</f>
        <v>#N/A</v>
      </c>
      <c r="D989" s="1"/>
      <c r="E989" s="15"/>
      <c r="F989" s="16"/>
      <c r="G989" s="14" t="str">
        <f>+IFERROR(+Tabella24[[#This Row],[IMPORTO VERSATO]]/SUMIF(DATI!B:B,Tabella24[[#This Row],[Cartella2]],DATI!M:M)*SUMIF(DATI!B:B,Tabella24[[#This Row],[Cartella2]],DATI!E:E),"")</f>
        <v/>
      </c>
      <c r="H989" s="14" t="str">
        <f>+IFERROR(+Tabella24[[#This Row],[IMPORTO VERSATO]]/SUMIF(DATI!$B:$B,Tabella24[[#This Row],[Cartella2]],DATI!$M:$M)*SUMIF(DATI!$B:$B,Tabella24[[#This Row],[Cartella2]],DATI!$F:$F),"")</f>
        <v/>
      </c>
      <c r="I989" s="19" t="str">
        <f>+IFERROR(+Tabella24[[#This Row],[IMPORTO VERSATO]]/SUMIF(DATI!$B:$B,Tabella24[[#This Row],[Cartella2]],DATI!$M:$M)*SUMIF(DATI!$B:$B,Tabella24[[#This Row],[Cartella2]],DATI!$G:$G),"")</f>
        <v/>
      </c>
      <c r="J989" s="19" t="str">
        <f>+IFERROR(+Tabella24[[#This Row],[IMPORTO VERSATO]]/SUMIF(DATI!$B:$B,Tabella24[[#This Row],[Cartella2]],DATI!$M:$M)*SUMIF(DATI!$B:$B,Tabella24[[#This Row],[Cartella2]],DATI!$H:$H),"")</f>
        <v/>
      </c>
      <c r="K989" s="19" t="str">
        <f>+IFERROR(+Tabella24[[#This Row],[IMPORTO VERSATO]]/SUMIF(DATI!$B:$B,Tabella24[[#This Row],[Cartella2]],DATI!$M:$M)*SUMIF(DATI!$B:$B,Tabella24[[#This Row],[Cartella2]],DATI!$I:$I),"")</f>
        <v/>
      </c>
      <c r="L989" s="19" t="str">
        <f>+IFERROR(+Tabella24[[#This Row],[IMPORTO VERSATO]]/SUMIF(DATI!$B:$B,Tabella24[[#This Row],[Cartella2]],DATI!$M:$M)*SUMIF(DATI!$B:$B,Tabella24[[#This Row],[Cartella2]],DATI!$J:$J),"")</f>
        <v/>
      </c>
      <c r="M989" s="14" t="str">
        <f>+IFERROR(+Tabella24[[#This Row],[IMPORTO VERSATO]]/SUMIF(DATI!$B:$B,Tabella24[[#This Row],[Cartella2]],DATI!$M:$M)*SUMIF(DATI!$B:$B,Tabella24[[#This Row],[Cartella2]],DATI!$L:$L),"")</f>
        <v/>
      </c>
      <c r="N989" s="6" t="str">
        <f>+IF(COUNTIF($C$17:C989,Tabella24[[#This Row],[Cartella2]])=1,"X","")</f>
        <v/>
      </c>
      <c r="O989" s="14" t="str">
        <f>+IFERROR(+Tabella24[[#This Row],[IMPORTO VERSATO]]/SUMIF(DATI!$B:$B,Tabella24[[#This Row],[Cartella2]],DATI!$M:$M)*SUMIF(DATI!$B:$B,Tabella24[[#This Row],[Cartella2]],DATI!$K:$K),"")</f>
        <v/>
      </c>
    </row>
    <row r="990" spans="2:15" x14ac:dyDescent="0.45">
      <c r="B990" s="27"/>
      <c r="C990" s="140" t="e">
        <f>+IF(Tabella24[[#This Row],[INS CARTELLA]]="",C989,+VLOOKUP(Tabella24[[#This Row],[INS CARTELLA]],Tabella1[[NUMERO CARTELLA]:[IMPOSTE]],1,0))</f>
        <v>#N/A</v>
      </c>
      <c r="D990" s="1"/>
      <c r="E990" s="15"/>
      <c r="F990" s="16"/>
      <c r="G990" s="14" t="str">
        <f>+IFERROR(+Tabella24[[#This Row],[IMPORTO VERSATO]]/SUMIF(DATI!B:B,Tabella24[[#This Row],[Cartella2]],DATI!M:M)*SUMIF(DATI!B:B,Tabella24[[#This Row],[Cartella2]],DATI!E:E),"")</f>
        <v/>
      </c>
      <c r="H990" s="14" t="str">
        <f>+IFERROR(+Tabella24[[#This Row],[IMPORTO VERSATO]]/SUMIF(DATI!$B:$B,Tabella24[[#This Row],[Cartella2]],DATI!$M:$M)*SUMIF(DATI!$B:$B,Tabella24[[#This Row],[Cartella2]],DATI!$F:$F),"")</f>
        <v/>
      </c>
      <c r="I990" s="19" t="str">
        <f>+IFERROR(+Tabella24[[#This Row],[IMPORTO VERSATO]]/SUMIF(DATI!$B:$B,Tabella24[[#This Row],[Cartella2]],DATI!$M:$M)*SUMIF(DATI!$B:$B,Tabella24[[#This Row],[Cartella2]],DATI!$G:$G),"")</f>
        <v/>
      </c>
      <c r="J990" s="19" t="str">
        <f>+IFERROR(+Tabella24[[#This Row],[IMPORTO VERSATO]]/SUMIF(DATI!$B:$B,Tabella24[[#This Row],[Cartella2]],DATI!$M:$M)*SUMIF(DATI!$B:$B,Tabella24[[#This Row],[Cartella2]],DATI!$H:$H),"")</f>
        <v/>
      </c>
      <c r="K990" s="19" t="str">
        <f>+IFERROR(+Tabella24[[#This Row],[IMPORTO VERSATO]]/SUMIF(DATI!$B:$B,Tabella24[[#This Row],[Cartella2]],DATI!$M:$M)*SUMIF(DATI!$B:$B,Tabella24[[#This Row],[Cartella2]],DATI!$I:$I),"")</f>
        <v/>
      </c>
      <c r="L990" s="19" t="str">
        <f>+IFERROR(+Tabella24[[#This Row],[IMPORTO VERSATO]]/SUMIF(DATI!$B:$B,Tabella24[[#This Row],[Cartella2]],DATI!$M:$M)*SUMIF(DATI!$B:$B,Tabella24[[#This Row],[Cartella2]],DATI!$J:$J),"")</f>
        <v/>
      </c>
      <c r="M990" s="14" t="str">
        <f>+IFERROR(+Tabella24[[#This Row],[IMPORTO VERSATO]]/SUMIF(DATI!$B:$B,Tabella24[[#This Row],[Cartella2]],DATI!$M:$M)*SUMIF(DATI!$B:$B,Tabella24[[#This Row],[Cartella2]],DATI!$L:$L),"")</f>
        <v/>
      </c>
      <c r="N990" s="6" t="str">
        <f>+IF(COUNTIF($C$17:C990,Tabella24[[#This Row],[Cartella2]])=1,"X","")</f>
        <v/>
      </c>
      <c r="O990" s="14" t="str">
        <f>+IFERROR(+Tabella24[[#This Row],[IMPORTO VERSATO]]/SUMIF(DATI!$B:$B,Tabella24[[#This Row],[Cartella2]],DATI!$M:$M)*SUMIF(DATI!$B:$B,Tabella24[[#This Row],[Cartella2]],DATI!$K:$K),"")</f>
        <v/>
      </c>
    </row>
    <row r="991" spans="2:15" x14ac:dyDescent="0.45">
      <c r="B991" s="27"/>
      <c r="C991" s="140" t="e">
        <f>+IF(Tabella24[[#This Row],[INS CARTELLA]]="",C990,+VLOOKUP(Tabella24[[#This Row],[INS CARTELLA]],Tabella1[[NUMERO CARTELLA]:[IMPOSTE]],1,0))</f>
        <v>#N/A</v>
      </c>
      <c r="D991" s="1"/>
      <c r="E991" s="15"/>
      <c r="F991" s="16"/>
      <c r="G991" s="14" t="str">
        <f>+IFERROR(+Tabella24[[#This Row],[IMPORTO VERSATO]]/SUMIF(DATI!B:B,Tabella24[[#This Row],[Cartella2]],DATI!M:M)*SUMIF(DATI!B:B,Tabella24[[#This Row],[Cartella2]],DATI!E:E),"")</f>
        <v/>
      </c>
      <c r="H991" s="14" t="str">
        <f>+IFERROR(+Tabella24[[#This Row],[IMPORTO VERSATO]]/SUMIF(DATI!$B:$B,Tabella24[[#This Row],[Cartella2]],DATI!$M:$M)*SUMIF(DATI!$B:$B,Tabella24[[#This Row],[Cartella2]],DATI!$F:$F),"")</f>
        <v/>
      </c>
      <c r="I991" s="19" t="str">
        <f>+IFERROR(+Tabella24[[#This Row],[IMPORTO VERSATO]]/SUMIF(DATI!$B:$B,Tabella24[[#This Row],[Cartella2]],DATI!$M:$M)*SUMIF(DATI!$B:$B,Tabella24[[#This Row],[Cartella2]],DATI!$G:$G),"")</f>
        <v/>
      </c>
      <c r="J991" s="19" t="str">
        <f>+IFERROR(+Tabella24[[#This Row],[IMPORTO VERSATO]]/SUMIF(DATI!$B:$B,Tabella24[[#This Row],[Cartella2]],DATI!$M:$M)*SUMIF(DATI!$B:$B,Tabella24[[#This Row],[Cartella2]],DATI!$H:$H),"")</f>
        <v/>
      </c>
      <c r="K991" s="19" t="str">
        <f>+IFERROR(+Tabella24[[#This Row],[IMPORTO VERSATO]]/SUMIF(DATI!$B:$B,Tabella24[[#This Row],[Cartella2]],DATI!$M:$M)*SUMIF(DATI!$B:$B,Tabella24[[#This Row],[Cartella2]],DATI!$I:$I),"")</f>
        <v/>
      </c>
      <c r="L991" s="19" t="str">
        <f>+IFERROR(+Tabella24[[#This Row],[IMPORTO VERSATO]]/SUMIF(DATI!$B:$B,Tabella24[[#This Row],[Cartella2]],DATI!$M:$M)*SUMIF(DATI!$B:$B,Tabella24[[#This Row],[Cartella2]],DATI!$J:$J),"")</f>
        <v/>
      </c>
      <c r="M991" s="14" t="str">
        <f>+IFERROR(+Tabella24[[#This Row],[IMPORTO VERSATO]]/SUMIF(DATI!$B:$B,Tabella24[[#This Row],[Cartella2]],DATI!$M:$M)*SUMIF(DATI!$B:$B,Tabella24[[#This Row],[Cartella2]],DATI!$L:$L),"")</f>
        <v/>
      </c>
      <c r="N991" s="6" t="str">
        <f>+IF(COUNTIF($C$17:C991,Tabella24[[#This Row],[Cartella2]])=1,"X","")</f>
        <v/>
      </c>
      <c r="O991" s="14" t="str">
        <f>+IFERROR(+Tabella24[[#This Row],[IMPORTO VERSATO]]/SUMIF(DATI!$B:$B,Tabella24[[#This Row],[Cartella2]],DATI!$M:$M)*SUMIF(DATI!$B:$B,Tabella24[[#This Row],[Cartella2]],DATI!$K:$K),"")</f>
        <v/>
      </c>
    </row>
    <row r="992" spans="2:15" x14ac:dyDescent="0.45">
      <c r="B992" s="27"/>
      <c r="C992" s="140" t="e">
        <f>+IF(Tabella24[[#This Row],[INS CARTELLA]]="",C991,+VLOOKUP(Tabella24[[#This Row],[INS CARTELLA]],Tabella1[[NUMERO CARTELLA]:[IMPOSTE]],1,0))</f>
        <v>#N/A</v>
      </c>
      <c r="D992" s="1"/>
      <c r="E992" s="15"/>
      <c r="F992" s="16"/>
      <c r="G992" s="14" t="str">
        <f>+IFERROR(+Tabella24[[#This Row],[IMPORTO VERSATO]]/SUMIF(DATI!B:B,Tabella24[[#This Row],[Cartella2]],DATI!M:M)*SUMIF(DATI!B:B,Tabella24[[#This Row],[Cartella2]],DATI!E:E),"")</f>
        <v/>
      </c>
      <c r="H992" s="14" t="str">
        <f>+IFERROR(+Tabella24[[#This Row],[IMPORTO VERSATO]]/SUMIF(DATI!$B:$B,Tabella24[[#This Row],[Cartella2]],DATI!$M:$M)*SUMIF(DATI!$B:$B,Tabella24[[#This Row],[Cartella2]],DATI!$F:$F),"")</f>
        <v/>
      </c>
      <c r="I992" s="19" t="str">
        <f>+IFERROR(+Tabella24[[#This Row],[IMPORTO VERSATO]]/SUMIF(DATI!$B:$B,Tabella24[[#This Row],[Cartella2]],DATI!$M:$M)*SUMIF(DATI!$B:$B,Tabella24[[#This Row],[Cartella2]],DATI!$G:$G),"")</f>
        <v/>
      </c>
      <c r="J992" s="19" t="str">
        <f>+IFERROR(+Tabella24[[#This Row],[IMPORTO VERSATO]]/SUMIF(DATI!$B:$B,Tabella24[[#This Row],[Cartella2]],DATI!$M:$M)*SUMIF(DATI!$B:$B,Tabella24[[#This Row],[Cartella2]],DATI!$H:$H),"")</f>
        <v/>
      </c>
      <c r="K992" s="19" t="str">
        <f>+IFERROR(+Tabella24[[#This Row],[IMPORTO VERSATO]]/SUMIF(DATI!$B:$B,Tabella24[[#This Row],[Cartella2]],DATI!$M:$M)*SUMIF(DATI!$B:$B,Tabella24[[#This Row],[Cartella2]],DATI!$I:$I),"")</f>
        <v/>
      </c>
      <c r="L992" s="19" t="str">
        <f>+IFERROR(+Tabella24[[#This Row],[IMPORTO VERSATO]]/SUMIF(DATI!$B:$B,Tabella24[[#This Row],[Cartella2]],DATI!$M:$M)*SUMIF(DATI!$B:$B,Tabella24[[#This Row],[Cartella2]],DATI!$J:$J),"")</f>
        <v/>
      </c>
      <c r="M992" s="14" t="str">
        <f>+IFERROR(+Tabella24[[#This Row],[IMPORTO VERSATO]]/SUMIF(DATI!$B:$B,Tabella24[[#This Row],[Cartella2]],DATI!$M:$M)*SUMIF(DATI!$B:$B,Tabella24[[#This Row],[Cartella2]],DATI!$L:$L),"")</f>
        <v/>
      </c>
      <c r="N992" s="6" t="str">
        <f>+IF(COUNTIF($C$17:C992,Tabella24[[#This Row],[Cartella2]])=1,"X","")</f>
        <v/>
      </c>
      <c r="O992" s="14" t="str">
        <f>+IFERROR(+Tabella24[[#This Row],[IMPORTO VERSATO]]/SUMIF(DATI!$B:$B,Tabella24[[#This Row],[Cartella2]],DATI!$M:$M)*SUMIF(DATI!$B:$B,Tabella24[[#This Row],[Cartella2]],DATI!$K:$K),"")</f>
        <v/>
      </c>
    </row>
    <row r="993" spans="2:15" x14ac:dyDescent="0.45">
      <c r="B993" s="27"/>
      <c r="C993" s="140" t="e">
        <f>+IF(Tabella24[[#This Row],[INS CARTELLA]]="",C992,+VLOOKUP(Tabella24[[#This Row],[INS CARTELLA]],Tabella1[[NUMERO CARTELLA]:[IMPOSTE]],1,0))</f>
        <v>#N/A</v>
      </c>
      <c r="D993" s="1"/>
      <c r="E993" s="15"/>
      <c r="F993" s="16"/>
      <c r="G993" s="14" t="str">
        <f>+IFERROR(+Tabella24[[#This Row],[IMPORTO VERSATO]]/SUMIF(DATI!B:B,Tabella24[[#This Row],[Cartella2]],DATI!M:M)*SUMIF(DATI!B:B,Tabella24[[#This Row],[Cartella2]],DATI!E:E),"")</f>
        <v/>
      </c>
      <c r="H993" s="14" t="str">
        <f>+IFERROR(+Tabella24[[#This Row],[IMPORTO VERSATO]]/SUMIF(DATI!$B:$B,Tabella24[[#This Row],[Cartella2]],DATI!$M:$M)*SUMIF(DATI!$B:$B,Tabella24[[#This Row],[Cartella2]],DATI!$F:$F),"")</f>
        <v/>
      </c>
      <c r="I993" s="19" t="str">
        <f>+IFERROR(+Tabella24[[#This Row],[IMPORTO VERSATO]]/SUMIF(DATI!$B:$B,Tabella24[[#This Row],[Cartella2]],DATI!$M:$M)*SUMIF(DATI!$B:$B,Tabella24[[#This Row],[Cartella2]],DATI!$G:$G),"")</f>
        <v/>
      </c>
      <c r="J993" s="19" t="str">
        <f>+IFERROR(+Tabella24[[#This Row],[IMPORTO VERSATO]]/SUMIF(DATI!$B:$B,Tabella24[[#This Row],[Cartella2]],DATI!$M:$M)*SUMIF(DATI!$B:$B,Tabella24[[#This Row],[Cartella2]],DATI!$H:$H),"")</f>
        <v/>
      </c>
      <c r="K993" s="19" t="str">
        <f>+IFERROR(+Tabella24[[#This Row],[IMPORTO VERSATO]]/SUMIF(DATI!$B:$B,Tabella24[[#This Row],[Cartella2]],DATI!$M:$M)*SUMIF(DATI!$B:$B,Tabella24[[#This Row],[Cartella2]],DATI!$I:$I),"")</f>
        <v/>
      </c>
      <c r="L993" s="19" t="str">
        <f>+IFERROR(+Tabella24[[#This Row],[IMPORTO VERSATO]]/SUMIF(DATI!$B:$B,Tabella24[[#This Row],[Cartella2]],DATI!$M:$M)*SUMIF(DATI!$B:$B,Tabella24[[#This Row],[Cartella2]],DATI!$J:$J),"")</f>
        <v/>
      </c>
      <c r="M993" s="14" t="str">
        <f>+IFERROR(+Tabella24[[#This Row],[IMPORTO VERSATO]]/SUMIF(DATI!$B:$B,Tabella24[[#This Row],[Cartella2]],DATI!$M:$M)*SUMIF(DATI!$B:$B,Tabella24[[#This Row],[Cartella2]],DATI!$L:$L),"")</f>
        <v/>
      </c>
      <c r="N993" s="6" t="str">
        <f>+IF(COUNTIF($C$17:C993,Tabella24[[#This Row],[Cartella2]])=1,"X","")</f>
        <v/>
      </c>
      <c r="O993" s="14" t="str">
        <f>+IFERROR(+Tabella24[[#This Row],[IMPORTO VERSATO]]/SUMIF(DATI!$B:$B,Tabella24[[#This Row],[Cartella2]],DATI!$M:$M)*SUMIF(DATI!$B:$B,Tabella24[[#This Row],[Cartella2]],DATI!$K:$K),"")</f>
        <v/>
      </c>
    </row>
    <row r="994" spans="2:15" x14ac:dyDescent="0.45">
      <c r="B994" s="27"/>
      <c r="C994" s="140" t="e">
        <f>+IF(Tabella24[[#This Row],[INS CARTELLA]]="",C993,+VLOOKUP(Tabella24[[#This Row],[INS CARTELLA]],Tabella1[[NUMERO CARTELLA]:[IMPOSTE]],1,0))</f>
        <v>#N/A</v>
      </c>
      <c r="D994" s="1"/>
      <c r="E994" s="15"/>
      <c r="F994" s="16"/>
      <c r="G994" s="14" t="str">
        <f>+IFERROR(+Tabella24[[#This Row],[IMPORTO VERSATO]]/SUMIF(DATI!B:B,Tabella24[[#This Row],[Cartella2]],DATI!M:M)*SUMIF(DATI!B:B,Tabella24[[#This Row],[Cartella2]],DATI!E:E),"")</f>
        <v/>
      </c>
      <c r="H994" s="14" t="str">
        <f>+IFERROR(+Tabella24[[#This Row],[IMPORTO VERSATO]]/SUMIF(DATI!$B:$B,Tabella24[[#This Row],[Cartella2]],DATI!$M:$M)*SUMIF(DATI!$B:$B,Tabella24[[#This Row],[Cartella2]],DATI!$F:$F),"")</f>
        <v/>
      </c>
      <c r="I994" s="19" t="str">
        <f>+IFERROR(+Tabella24[[#This Row],[IMPORTO VERSATO]]/SUMIF(DATI!$B:$B,Tabella24[[#This Row],[Cartella2]],DATI!$M:$M)*SUMIF(DATI!$B:$B,Tabella24[[#This Row],[Cartella2]],DATI!$G:$G),"")</f>
        <v/>
      </c>
      <c r="J994" s="19" t="str">
        <f>+IFERROR(+Tabella24[[#This Row],[IMPORTO VERSATO]]/SUMIF(DATI!$B:$B,Tabella24[[#This Row],[Cartella2]],DATI!$M:$M)*SUMIF(DATI!$B:$B,Tabella24[[#This Row],[Cartella2]],DATI!$H:$H),"")</f>
        <v/>
      </c>
      <c r="K994" s="19" t="str">
        <f>+IFERROR(+Tabella24[[#This Row],[IMPORTO VERSATO]]/SUMIF(DATI!$B:$B,Tabella24[[#This Row],[Cartella2]],DATI!$M:$M)*SUMIF(DATI!$B:$B,Tabella24[[#This Row],[Cartella2]],DATI!$I:$I),"")</f>
        <v/>
      </c>
      <c r="L994" s="19" t="str">
        <f>+IFERROR(+Tabella24[[#This Row],[IMPORTO VERSATO]]/SUMIF(DATI!$B:$B,Tabella24[[#This Row],[Cartella2]],DATI!$M:$M)*SUMIF(DATI!$B:$B,Tabella24[[#This Row],[Cartella2]],DATI!$J:$J),"")</f>
        <v/>
      </c>
      <c r="M994" s="14" t="str">
        <f>+IFERROR(+Tabella24[[#This Row],[IMPORTO VERSATO]]/SUMIF(DATI!$B:$B,Tabella24[[#This Row],[Cartella2]],DATI!$M:$M)*SUMIF(DATI!$B:$B,Tabella24[[#This Row],[Cartella2]],DATI!$L:$L),"")</f>
        <v/>
      </c>
      <c r="N994" s="6" t="str">
        <f>+IF(COUNTIF($C$17:C994,Tabella24[[#This Row],[Cartella2]])=1,"X","")</f>
        <v/>
      </c>
      <c r="O994" s="14" t="str">
        <f>+IFERROR(+Tabella24[[#This Row],[IMPORTO VERSATO]]/SUMIF(DATI!$B:$B,Tabella24[[#This Row],[Cartella2]],DATI!$M:$M)*SUMIF(DATI!$B:$B,Tabella24[[#This Row],[Cartella2]],DATI!$K:$K),"")</f>
        <v/>
      </c>
    </row>
    <row r="995" spans="2:15" x14ac:dyDescent="0.45">
      <c r="B995" s="27"/>
      <c r="C995" s="140" t="e">
        <f>+IF(Tabella24[[#This Row],[INS CARTELLA]]="",C994,+VLOOKUP(Tabella24[[#This Row],[INS CARTELLA]],Tabella1[[NUMERO CARTELLA]:[IMPOSTE]],1,0))</f>
        <v>#N/A</v>
      </c>
      <c r="D995" s="1"/>
      <c r="E995" s="15"/>
      <c r="F995" s="16"/>
      <c r="G995" s="14" t="str">
        <f>+IFERROR(+Tabella24[[#This Row],[IMPORTO VERSATO]]/SUMIF(DATI!B:B,Tabella24[[#This Row],[Cartella2]],DATI!M:M)*SUMIF(DATI!B:B,Tabella24[[#This Row],[Cartella2]],DATI!E:E),"")</f>
        <v/>
      </c>
      <c r="H995" s="14" t="str">
        <f>+IFERROR(+Tabella24[[#This Row],[IMPORTO VERSATO]]/SUMIF(DATI!$B:$B,Tabella24[[#This Row],[Cartella2]],DATI!$M:$M)*SUMIF(DATI!$B:$B,Tabella24[[#This Row],[Cartella2]],DATI!$F:$F),"")</f>
        <v/>
      </c>
      <c r="I995" s="19" t="str">
        <f>+IFERROR(+Tabella24[[#This Row],[IMPORTO VERSATO]]/SUMIF(DATI!$B:$B,Tabella24[[#This Row],[Cartella2]],DATI!$M:$M)*SUMIF(DATI!$B:$B,Tabella24[[#This Row],[Cartella2]],DATI!$G:$G),"")</f>
        <v/>
      </c>
      <c r="J995" s="19" t="str">
        <f>+IFERROR(+Tabella24[[#This Row],[IMPORTO VERSATO]]/SUMIF(DATI!$B:$B,Tabella24[[#This Row],[Cartella2]],DATI!$M:$M)*SUMIF(DATI!$B:$B,Tabella24[[#This Row],[Cartella2]],DATI!$H:$H),"")</f>
        <v/>
      </c>
      <c r="K995" s="19" t="str">
        <f>+IFERROR(+Tabella24[[#This Row],[IMPORTO VERSATO]]/SUMIF(DATI!$B:$B,Tabella24[[#This Row],[Cartella2]],DATI!$M:$M)*SUMIF(DATI!$B:$B,Tabella24[[#This Row],[Cartella2]],DATI!$I:$I),"")</f>
        <v/>
      </c>
      <c r="L995" s="19" t="str">
        <f>+IFERROR(+Tabella24[[#This Row],[IMPORTO VERSATO]]/SUMIF(DATI!$B:$B,Tabella24[[#This Row],[Cartella2]],DATI!$M:$M)*SUMIF(DATI!$B:$B,Tabella24[[#This Row],[Cartella2]],DATI!$J:$J),"")</f>
        <v/>
      </c>
      <c r="M995" s="14" t="str">
        <f>+IFERROR(+Tabella24[[#This Row],[IMPORTO VERSATO]]/SUMIF(DATI!$B:$B,Tabella24[[#This Row],[Cartella2]],DATI!$M:$M)*SUMIF(DATI!$B:$B,Tabella24[[#This Row],[Cartella2]],DATI!$L:$L),"")</f>
        <v/>
      </c>
      <c r="N995" s="6" t="str">
        <f>+IF(COUNTIF($C$17:C995,Tabella24[[#This Row],[Cartella2]])=1,"X","")</f>
        <v/>
      </c>
      <c r="O995" s="14" t="str">
        <f>+IFERROR(+Tabella24[[#This Row],[IMPORTO VERSATO]]/SUMIF(DATI!$B:$B,Tabella24[[#This Row],[Cartella2]],DATI!$M:$M)*SUMIF(DATI!$B:$B,Tabella24[[#This Row],[Cartella2]],DATI!$K:$K),"")</f>
        <v/>
      </c>
    </row>
    <row r="996" spans="2:15" x14ac:dyDescent="0.45">
      <c r="B996" s="27"/>
      <c r="C996" s="140" t="e">
        <f>+IF(Tabella24[[#This Row],[INS CARTELLA]]="",C995,+VLOOKUP(Tabella24[[#This Row],[INS CARTELLA]],Tabella1[[NUMERO CARTELLA]:[IMPOSTE]],1,0))</f>
        <v>#N/A</v>
      </c>
      <c r="D996" s="1"/>
      <c r="E996" s="15"/>
      <c r="F996" s="16"/>
      <c r="G996" s="14" t="str">
        <f>+IFERROR(+Tabella24[[#This Row],[IMPORTO VERSATO]]/SUMIF(DATI!B:B,Tabella24[[#This Row],[Cartella2]],DATI!M:M)*SUMIF(DATI!B:B,Tabella24[[#This Row],[Cartella2]],DATI!E:E),"")</f>
        <v/>
      </c>
      <c r="H996" s="14" t="str">
        <f>+IFERROR(+Tabella24[[#This Row],[IMPORTO VERSATO]]/SUMIF(DATI!$B:$B,Tabella24[[#This Row],[Cartella2]],DATI!$M:$M)*SUMIF(DATI!$B:$B,Tabella24[[#This Row],[Cartella2]],DATI!$F:$F),"")</f>
        <v/>
      </c>
      <c r="I996" s="19" t="str">
        <f>+IFERROR(+Tabella24[[#This Row],[IMPORTO VERSATO]]/SUMIF(DATI!$B:$B,Tabella24[[#This Row],[Cartella2]],DATI!$M:$M)*SUMIF(DATI!$B:$B,Tabella24[[#This Row],[Cartella2]],DATI!$G:$G),"")</f>
        <v/>
      </c>
      <c r="J996" s="19" t="str">
        <f>+IFERROR(+Tabella24[[#This Row],[IMPORTO VERSATO]]/SUMIF(DATI!$B:$B,Tabella24[[#This Row],[Cartella2]],DATI!$M:$M)*SUMIF(DATI!$B:$B,Tabella24[[#This Row],[Cartella2]],DATI!$H:$H),"")</f>
        <v/>
      </c>
      <c r="K996" s="19" t="str">
        <f>+IFERROR(+Tabella24[[#This Row],[IMPORTO VERSATO]]/SUMIF(DATI!$B:$B,Tabella24[[#This Row],[Cartella2]],DATI!$M:$M)*SUMIF(DATI!$B:$B,Tabella24[[#This Row],[Cartella2]],DATI!$I:$I),"")</f>
        <v/>
      </c>
      <c r="L996" s="19" t="str">
        <f>+IFERROR(+Tabella24[[#This Row],[IMPORTO VERSATO]]/SUMIF(DATI!$B:$B,Tabella24[[#This Row],[Cartella2]],DATI!$M:$M)*SUMIF(DATI!$B:$B,Tabella24[[#This Row],[Cartella2]],DATI!$J:$J),"")</f>
        <v/>
      </c>
      <c r="M996" s="14" t="str">
        <f>+IFERROR(+Tabella24[[#This Row],[IMPORTO VERSATO]]/SUMIF(DATI!$B:$B,Tabella24[[#This Row],[Cartella2]],DATI!$M:$M)*SUMIF(DATI!$B:$B,Tabella24[[#This Row],[Cartella2]],DATI!$L:$L),"")</f>
        <v/>
      </c>
      <c r="N996" s="6" t="str">
        <f>+IF(COUNTIF($C$17:C996,Tabella24[[#This Row],[Cartella2]])=1,"X","")</f>
        <v/>
      </c>
      <c r="O996" s="14" t="str">
        <f>+IFERROR(+Tabella24[[#This Row],[IMPORTO VERSATO]]/SUMIF(DATI!$B:$B,Tabella24[[#This Row],[Cartella2]],DATI!$M:$M)*SUMIF(DATI!$B:$B,Tabella24[[#This Row],[Cartella2]],DATI!$K:$K),"")</f>
        <v/>
      </c>
    </row>
    <row r="997" spans="2:15" x14ac:dyDescent="0.45">
      <c r="B997" s="27"/>
      <c r="C997" s="140" t="e">
        <f>+IF(Tabella24[[#This Row],[INS CARTELLA]]="",C996,+VLOOKUP(Tabella24[[#This Row],[INS CARTELLA]],Tabella1[[NUMERO CARTELLA]:[IMPOSTE]],1,0))</f>
        <v>#N/A</v>
      </c>
      <c r="D997" s="1"/>
      <c r="E997" s="15"/>
      <c r="F997" s="16"/>
      <c r="G997" s="14" t="str">
        <f>+IFERROR(+Tabella24[[#This Row],[IMPORTO VERSATO]]/SUMIF(DATI!B:B,Tabella24[[#This Row],[Cartella2]],DATI!M:M)*SUMIF(DATI!B:B,Tabella24[[#This Row],[Cartella2]],DATI!E:E),"")</f>
        <v/>
      </c>
      <c r="H997" s="14" t="str">
        <f>+IFERROR(+Tabella24[[#This Row],[IMPORTO VERSATO]]/SUMIF(DATI!$B:$B,Tabella24[[#This Row],[Cartella2]],DATI!$M:$M)*SUMIF(DATI!$B:$B,Tabella24[[#This Row],[Cartella2]],DATI!$F:$F),"")</f>
        <v/>
      </c>
      <c r="I997" s="19" t="str">
        <f>+IFERROR(+Tabella24[[#This Row],[IMPORTO VERSATO]]/SUMIF(DATI!$B:$B,Tabella24[[#This Row],[Cartella2]],DATI!$M:$M)*SUMIF(DATI!$B:$B,Tabella24[[#This Row],[Cartella2]],DATI!$G:$G),"")</f>
        <v/>
      </c>
      <c r="J997" s="19" t="str">
        <f>+IFERROR(+Tabella24[[#This Row],[IMPORTO VERSATO]]/SUMIF(DATI!$B:$B,Tabella24[[#This Row],[Cartella2]],DATI!$M:$M)*SUMIF(DATI!$B:$B,Tabella24[[#This Row],[Cartella2]],DATI!$H:$H),"")</f>
        <v/>
      </c>
      <c r="K997" s="19" t="str">
        <f>+IFERROR(+Tabella24[[#This Row],[IMPORTO VERSATO]]/SUMIF(DATI!$B:$B,Tabella24[[#This Row],[Cartella2]],DATI!$M:$M)*SUMIF(DATI!$B:$B,Tabella24[[#This Row],[Cartella2]],DATI!$I:$I),"")</f>
        <v/>
      </c>
      <c r="L997" s="19" t="str">
        <f>+IFERROR(+Tabella24[[#This Row],[IMPORTO VERSATO]]/SUMIF(DATI!$B:$B,Tabella24[[#This Row],[Cartella2]],DATI!$M:$M)*SUMIF(DATI!$B:$B,Tabella24[[#This Row],[Cartella2]],DATI!$J:$J),"")</f>
        <v/>
      </c>
      <c r="M997" s="14" t="str">
        <f>+IFERROR(+Tabella24[[#This Row],[IMPORTO VERSATO]]/SUMIF(DATI!$B:$B,Tabella24[[#This Row],[Cartella2]],DATI!$M:$M)*SUMIF(DATI!$B:$B,Tabella24[[#This Row],[Cartella2]],DATI!$L:$L),"")</f>
        <v/>
      </c>
      <c r="N997" s="6" t="str">
        <f>+IF(COUNTIF($C$17:C997,Tabella24[[#This Row],[Cartella2]])=1,"X","")</f>
        <v/>
      </c>
      <c r="O997" s="14" t="str">
        <f>+IFERROR(+Tabella24[[#This Row],[IMPORTO VERSATO]]/SUMIF(DATI!$B:$B,Tabella24[[#This Row],[Cartella2]],DATI!$M:$M)*SUMIF(DATI!$B:$B,Tabella24[[#This Row],[Cartella2]],DATI!$K:$K),"")</f>
        <v/>
      </c>
    </row>
    <row r="998" spans="2:15" x14ac:dyDescent="0.45">
      <c r="B998" s="27"/>
      <c r="C998" s="140" t="e">
        <f>+IF(Tabella24[[#This Row],[INS CARTELLA]]="",C997,+VLOOKUP(Tabella24[[#This Row],[INS CARTELLA]],Tabella1[[NUMERO CARTELLA]:[IMPOSTE]],1,0))</f>
        <v>#N/A</v>
      </c>
      <c r="D998" s="1"/>
      <c r="E998" s="15"/>
      <c r="F998" s="16"/>
      <c r="G998" s="14" t="str">
        <f>+IFERROR(+Tabella24[[#This Row],[IMPORTO VERSATO]]/SUMIF(DATI!B:B,Tabella24[[#This Row],[Cartella2]],DATI!M:M)*SUMIF(DATI!B:B,Tabella24[[#This Row],[Cartella2]],DATI!E:E),"")</f>
        <v/>
      </c>
      <c r="H998" s="14" t="str">
        <f>+IFERROR(+Tabella24[[#This Row],[IMPORTO VERSATO]]/SUMIF(DATI!$B:$B,Tabella24[[#This Row],[Cartella2]],DATI!$M:$M)*SUMIF(DATI!$B:$B,Tabella24[[#This Row],[Cartella2]],DATI!$F:$F),"")</f>
        <v/>
      </c>
      <c r="I998" s="19" t="str">
        <f>+IFERROR(+Tabella24[[#This Row],[IMPORTO VERSATO]]/SUMIF(DATI!$B:$B,Tabella24[[#This Row],[Cartella2]],DATI!$M:$M)*SUMIF(DATI!$B:$B,Tabella24[[#This Row],[Cartella2]],DATI!$G:$G),"")</f>
        <v/>
      </c>
      <c r="J998" s="19" t="str">
        <f>+IFERROR(+Tabella24[[#This Row],[IMPORTO VERSATO]]/SUMIF(DATI!$B:$B,Tabella24[[#This Row],[Cartella2]],DATI!$M:$M)*SUMIF(DATI!$B:$B,Tabella24[[#This Row],[Cartella2]],DATI!$H:$H),"")</f>
        <v/>
      </c>
      <c r="K998" s="19" t="str">
        <f>+IFERROR(+Tabella24[[#This Row],[IMPORTO VERSATO]]/SUMIF(DATI!$B:$B,Tabella24[[#This Row],[Cartella2]],DATI!$M:$M)*SUMIF(DATI!$B:$B,Tabella24[[#This Row],[Cartella2]],DATI!$I:$I),"")</f>
        <v/>
      </c>
      <c r="L998" s="19" t="str">
        <f>+IFERROR(+Tabella24[[#This Row],[IMPORTO VERSATO]]/SUMIF(DATI!$B:$B,Tabella24[[#This Row],[Cartella2]],DATI!$M:$M)*SUMIF(DATI!$B:$B,Tabella24[[#This Row],[Cartella2]],DATI!$J:$J),"")</f>
        <v/>
      </c>
      <c r="M998" s="14" t="str">
        <f>+IFERROR(+Tabella24[[#This Row],[IMPORTO VERSATO]]/SUMIF(DATI!$B:$B,Tabella24[[#This Row],[Cartella2]],DATI!$M:$M)*SUMIF(DATI!$B:$B,Tabella24[[#This Row],[Cartella2]],DATI!$L:$L),"")</f>
        <v/>
      </c>
      <c r="N998" s="6" t="str">
        <f>+IF(COUNTIF($C$17:C998,Tabella24[[#This Row],[Cartella2]])=1,"X","")</f>
        <v/>
      </c>
      <c r="O998" s="14" t="str">
        <f>+IFERROR(+Tabella24[[#This Row],[IMPORTO VERSATO]]/SUMIF(DATI!$B:$B,Tabella24[[#This Row],[Cartella2]],DATI!$M:$M)*SUMIF(DATI!$B:$B,Tabella24[[#This Row],[Cartella2]],DATI!$K:$K),"")</f>
        <v/>
      </c>
    </row>
    <row r="999" spans="2:15" x14ac:dyDescent="0.45">
      <c r="B999" s="27"/>
      <c r="C999" s="140" t="e">
        <f>+IF(Tabella24[[#This Row],[INS CARTELLA]]="",C998,+VLOOKUP(Tabella24[[#This Row],[INS CARTELLA]],Tabella1[[NUMERO CARTELLA]:[IMPOSTE]],1,0))</f>
        <v>#N/A</v>
      </c>
      <c r="D999" s="1"/>
      <c r="E999" s="15"/>
      <c r="F999" s="16"/>
      <c r="G999" s="14" t="str">
        <f>+IFERROR(+Tabella24[[#This Row],[IMPORTO VERSATO]]/SUMIF(DATI!B:B,Tabella24[[#This Row],[Cartella2]],DATI!M:M)*SUMIF(DATI!B:B,Tabella24[[#This Row],[Cartella2]],DATI!E:E),"")</f>
        <v/>
      </c>
      <c r="H999" s="14" t="str">
        <f>+IFERROR(+Tabella24[[#This Row],[IMPORTO VERSATO]]/SUMIF(DATI!$B:$B,Tabella24[[#This Row],[Cartella2]],DATI!$M:$M)*SUMIF(DATI!$B:$B,Tabella24[[#This Row],[Cartella2]],DATI!$F:$F),"")</f>
        <v/>
      </c>
      <c r="I999" s="19" t="str">
        <f>+IFERROR(+Tabella24[[#This Row],[IMPORTO VERSATO]]/SUMIF(DATI!$B:$B,Tabella24[[#This Row],[Cartella2]],DATI!$M:$M)*SUMIF(DATI!$B:$B,Tabella24[[#This Row],[Cartella2]],DATI!$G:$G),"")</f>
        <v/>
      </c>
      <c r="J999" s="19" t="str">
        <f>+IFERROR(+Tabella24[[#This Row],[IMPORTO VERSATO]]/SUMIF(DATI!$B:$B,Tabella24[[#This Row],[Cartella2]],DATI!$M:$M)*SUMIF(DATI!$B:$B,Tabella24[[#This Row],[Cartella2]],DATI!$H:$H),"")</f>
        <v/>
      </c>
      <c r="K999" s="19" t="str">
        <f>+IFERROR(+Tabella24[[#This Row],[IMPORTO VERSATO]]/SUMIF(DATI!$B:$B,Tabella24[[#This Row],[Cartella2]],DATI!$M:$M)*SUMIF(DATI!$B:$B,Tabella24[[#This Row],[Cartella2]],DATI!$I:$I),"")</f>
        <v/>
      </c>
      <c r="L999" s="19" t="str">
        <f>+IFERROR(+Tabella24[[#This Row],[IMPORTO VERSATO]]/SUMIF(DATI!$B:$B,Tabella24[[#This Row],[Cartella2]],DATI!$M:$M)*SUMIF(DATI!$B:$B,Tabella24[[#This Row],[Cartella2]],DATI!$J:$J),"")</f>
        <v/>
      </c>
      <c r="M999" s="14" t="str">
        <f>+IFERROR(+Tabella24[[#This Row],[IMPORTO VERSATO]]/SUMIF(DATI!$B:$B,Tabella24[[#This Row],[Cartella2]],DATI!$M:$M)*SUMIF(DATI!$B:$B,Tabella24[[#This Row],[Cartella2]],DATI!$L:$L),"")</f>
        <v/>
      </c>
      <c r="N999" s="6" t="str">
        <f>+IF(COUNTIF($C$17:C999,Tabella24[[#This Row],[Cartella2]])=1,"X","")</f>
        <v/>
      </c>
      <c r="O999" s="14" t="str">
        <f>+IFERROR(+Tabella24[[#This Row],[IMPORTO VERSATO]]/SUMIF(DATI!$B:$B,Tabella24[[#This Row],[Cartella2]],DATI!$M:$M)*SUMIF(DATI!$B:$B,Tabella24[[#This Row],[Cartella2]],DATI!$K:$K),"")</f>
        <v/>
      </c>
    </row>
    <row r="1000" spans="2:15" x14ac:dyDescent="0.45">
      <c r="B1000" s="27"/>
      <c r="C1000" s="140" t="e">
        <f>+IF(Tabella24[[#This Row],[INS CARTELLA]]="",C999,+VLOOKUP(Tabella24[[#This Row],[INS CARTELLA]],Tabella1[[NUMERO CARTELLA]:[IMPOSTE]],1,0))</f>
        <v>#N/A</v>
      </c>
      <c r="D1000" s="1"/>
      <c r="E1000" s="15"/>
      <c r="F1000" s="16"/>
      <c r="G1000" s="14" t="str">
        <f>+IFERROR(+Tabella24[[#This Row],[IMPORTO VERSATO]]/SUMIF(DATI!B:B,Tabella24[[#This Row],[Cartella2]],DATI!M:M)*SUMIF(DATI!B:B,Tabella24[[#This Row],[Cartella2]],DATI!E:E),"")</f>
        <v/>
      </c>
      <c r="H1000" s="14" t="str">
        <f>+IFERROR(+Tabella24[[#This Row],[IMPORTO VERSATO]]/SUMIF(DATI!$B:$B,Tabella24[[#This Row],[Cartella2]],DATI!$M:$M)*SUMIF(DATI!$B:$B,Tabella24[[#This Row],[Cartella2]],DATI!$F:$F),"")</f>
        <v/>
      </c>
      <c r="I1000" s="19" t="str">
        <f>+IFERROR(+Tabella24[[#This Row],[IMPORTO VERSATO]]/SUMIF(DATI!$B:$B,Tabella24[[#This Row],[Cartella2]],DATI!$M:$M)*SUMIF(DATI!$B:$B,Tabella24[[#This Row],[Cartella2]],DATI!$G:$G),"")</f>
        <v/>
      </c>
      <c r="J1000" s="19" t="str">
        <f>+IFERROR(+Tabella24[[#This Row],[IMPORTO VERSATO]]/SUMIF(DATI!$B:$B,Tabella24[[#This Row],[Cartella2]],DATI!$M:$M)*SUMIF(DATI!$B:$B,Tabella24[[#This Row],[Cartella2]],DATI!$H:$H),"")</f>
        <v/>
      </c>
      <c r="K1000" s="19" t="str">
        <f>+IFERROR(+Tabella24[[#This Row],[IMPORTO VERSATO]]/SUMIF(DATI!$B:$B,Tabella24[[#This Row],[Cartella2]],DATI!$M:$M)*SUMIF(DATI!$B:$B,Tabella24[[#This Row],[Cartella2]],DATI!$I:$I),"")</f>
        <v/>
      </c>
      <c r="L1000" s="19" t="str">
        <f>+IFERROR(+Tabella24[[#This Row],[IMPORTO VERSATO]]/SUMIF(DATI!$B:$B,Tabella24[[#This Row],[Cartella2]],DATI!$M:$M)*SUMIF(DATI!$B:$B,Tabella24[[#This Row],[Cartella2]],DATI!$J:$J),"")</f>
        <v/>
      </c>
      <c r="M1000" s="14" t="str">
        <f>+IFERROR(+Tabella24[[#This Row],[IMPORTO VERSATO]]/SUMIF(DATI!$B:$B,Tabella24[[#This Row],[Cartella2]],DATI!$M:$M)*SUMIF(DATI!$B:$B,Tabella24[[#This Row],[Cartella2]],DATI!$L:$L),"")</f>
        <v/>
      </c>
      <c r="N1000" s="6" t="str">
        <f>+IF(COUNTIF($C$17:C1000,Tabella24[[#This Row],[Cartella2]])=1,"X","")</f>
        <v/>
      </c>
      <c r="O1000" s="14" t="str">
        <f>+IFERROR(+Tabella24[[#This Row],[IMPORTO VERSATO]]/SUMIF(DATI!$B:$B,Tabella24[[#This Row],[Cartella2]],DATI!$M:$M)*SUMIF(DATI!$B:$B,Tabella24[[#This Row],[Cartella2]],DATI!$K:$K),"")</f>
        <v/>
      </c>
    </row>
    <row r="1001" spans="2:15" x14ac:dyDescent="0.45">
      <c r="B1001" s="27"/>
      <c r="C1001" s="140" t="e">
        <f>+IF(Tabella24[[#This Row],[INS CARTELLA]]="",C1000,+VLOOKUP(Tabella24[[#This Row],[INS CARTELLA]],Tabella1[[NUMERO CARTELLA]:[IMPOSTE]],1,0))</f>
        <v>#N/A</v>
      </c>
      <c r="D1001" s="1"/>
      <c r="E1001" s="15"/>
      <c r="F1001" s="16"/>
      <c r="G1001" s="14" t="str">
        <f>+IFERROR(+Tabella24[[#This Row],[IMPORTO VERSATO]]/SUMIF(DATI!B:B,Tabella24[[#This Row],[Cartella2]],DATI!M:M)*SUMIF(DATI!B:B,Tabella24[[#This Row],[Cartella2]],DATI!E:E),"")</f>
        <v/>
      </c>
      <c r="H1001" s="14" t="str">
        <f>+IFERROR(+Tabella24[[#This Row],[IMPORTO VERSATO]]/SUMIF(DATI!$B:$B,Tabella24[[#This Row],[Cartella2]],DATI!$M:$M)*SUMIF(DATI!$B:$B,Tabella24[[#This Row],[Cartella2]],DATI!$F:$F),"")</f>
        <v/>
      </c>
      <c r="I1001" s="19" t="str">
        <f>+IFERROR(+Tabella24[[#This Row],[IMPORTO VERSATO]]/SUMIF(DATI!$B:$B,Tabella24[[#This Row],[Cartella2]],DATI!$M:$M)*SUMIF(DATI!$B:$B,Tabella24[[#This Row],[Cartella2]],DATI!$G:$G),"")</f>
        <v/>
      </c>
      <c r="J1001" s="19" t="str">
        <f>+IFERROR(+Tabella24[[#This Row],[IMPORTO VERSATO]]/SUMIF(DATI!$B:$B,Tabella24[[#This Row],[Cartella2]],DATI!$M:$M)*SUMIF(DATI!$B:$B,Tabella24[[#This Row],[Cartella2]],DATI!$H:$H),"")</f>
        <v/>
      </c>
      <c r="K1001" s="19" t="str">
        <f>+IFERROR(+Tabella24[[#This Row],[IMPORTO VERSATO]]/SUMIF(DATI!$B:$B,Tabella24[[#This Row],[Cartella2]],DATI!$M:$M)*SUMIF(DATI!$B:$B,Tabella24[[#This Row],[Cartella2]],DATI!$I:$I),"")</f>
        <v/>
      </c>
      <c r="L1001" s="19" t="str">
        <f>+IFERROR(+Tabella24[[#This Row],[IMPORTO VERSATO]]/SUMIF(DATI!$B:$B,Tabella24[[#This Row],[Cartella2]],DATI!$M:$M)*SUMIF(DATI!$B:$B,Tabella24[[#This Row],[Cartella2]],DATI!$J:$J),"")</f>
        <v/>
      </c>
      <c r="M1001" s="14" t="str">
        <f>+IFERROR(+Tabella24[[#This Row],[IMPORTO VERSATO]]/SUMIF(DATI!$B:$B,Tabella24[[#This Row],[Cartella2]],DATI!$M:$M)*SUMIF(DATI!$B:$B,Tabella24[[#This Row],[Cartella2]],DATI!$L:$L),"")</f>
        <v/>
      </c>
      <c r="N1001" s="6" t="str">
        <f>+IF(COUNTIF($C$17:C1001,Tabella24[[#This Row],[Cartella2]])=1,"X","")</f>
        <v/>
      </c>
      <c r="O1001" s="14" t="str">
        <f>+IFERROR(+Tabella24[[#This Row],[IMPORTO VERSATO]]/SUMIF(DATI!$B:$B,Tabella24[[#This Row],[Cartella2]],DATI!$M:$M)*SUMIF(DATI!$B:$B,Tabella24[[#This Row],[Cartella2]],DATI!$K:$K),"")</f>
        <v/>
      </c>
    </row>
    <row r="1002" spans="2:15" x14ac:dyDescent="0.45">
      <c r="B1002" s="27"/>
      <c r="C1002" s="140" t="e">
        <f>+IF(Tabella24[[#This Row],[INS CARTELLA]]="",C1001,+VLOOKUP(Tabella24[[#This Row],[INS CARTELLA]],Tabella1[[NUMERO CARTELLA]:[IMPOSTE]],1,0))</f>
        <v>#N/A</v>
      </c>
      <c r="D1002" s="1"/>
      <c r="E1002" s="15"/>
      <c r="F1002" s="16"/>
      <c r="G1002" s="14" t="str">
        <f>+IFERROR(+Tabella24[[#This Row],[IMPORTO VERSATO]]/SUMIF(DATI!B:B,Tabella24[[#This Row],[Cartella2]],DATI!M:M)*SUMIF(DATI!B:B,Tabella24[[#This Row],[Cartella2]],DATI!E:E),"")</f>
        <v/>
      </c>
      <c r="H1002" s="14" t="str">
        <f>+IFERROR(+Tabella24[[#This Row],[IMPORTO VERSATO]]/SUMIF(DATI!$B:$B,Tabella24[[#This Row],[Cartella2]],DATI!$M:$M)*SUMIF(DATI!$B:$B,Tabella24[[#This Row],[Cartella2]],DATI!$F:$F),"")</f>
        <v/>
      </c>
      <c r="I1002" s="19" t="str">
        <f>+IFERROR(+Tabella24[[#This Row],[IMPORTO VERSATO]]/SUMIF(DATI!$B:$B,Tabella24[[#This Row],[Cartella2]],DATI!$M:$M)*SUMIF(DATI!$B:$B,Tabella24[[#This Row],[Cartella2]],DATI!$G:$G),"")</f>
        <v/>
      </c>
      <c r="J1002" s="19" t="str">
        <f>+IFERROR(+Tabella24[[#This Row],[IMPORTO VERSATO]]/SUMIF(DATI!$B:$B,Tabella24[[#This Row],[Cartella2]],DATI!$M:$M)*SUMIF(DATI!$B:$B,Tabella24[[#This Row],[Cartella2]],DATI!$H:$H),"")</f>
        <v/>
      </c>
      <c r="K1002" s="19" t="str">
        <f>+IFERROR(+Tabella24[[#This Row],[IMPORTO VERSATO]]/SUMIF(DATI!$B:$B,Tabella24[[#This Row],[Cartella2]],DATI!$M:$M)*SUMIF(DATI!$B:$B,Tabella24[[#This Row],[Cartella2]],DATI!$I:$I),"")</f>
        <v/>
      </c>
      <c r="L1002" s="19" t="str">
        <f>+IFERROR(+Tabella24[[#This Row],[IMPORTO VERSATO]]/SUMIF(DATI!$B:$B,Tabella24[[#This Row],[Cartella2]],DATI!$M:$M)*SUMIF(DATI!$B:$B,Tabella24[[#This Row],[Cartella2]],DATI!$J:$J),"")</f>
        <v/>
      </c>
      <c r="M1002" s="14" t="str">
        <f>+IFERROR(+Tabella24[[#This Row],[IMPORTO VERSATO]]/SUMIF(DATI!$B:$B,Tabella24[[#This Row],[Cartella2]],DATI!$M:$M)*SUMIF(DATI!$B:$B,Tabella24[[#This Row],[Cartella2]],DATI!$L:$L),"")</f>
        <v/>
      </c>
      <c r="N1002" s="6" t="str">
        <f>+IF(COUNTIF($C$17:C1002,Tabella24[[#This Row],[Cartella2]])=1,"X","")</f>
        <v/>
      </c>
      <c r="O1002" s="14" t="str">
        <f>+IFERROR(+Tabella24[[#This Row],[IMPORTO VERSATO]]/SUMIF(DATI!$B:$B,Tabella24[[#This Row],[Cartella2]],DATI!$M:$M)*SUMIF(DATI!$B:$B,Tabella24[[#This Row],[Cartella2]],DATI!$K:$K),"")</f>
        <v/>
      </c>
    </row>
    <row r="1003" spans="2:15" x14ac:dyDescent="0.45">
      <c r="B1003" s="27"/>
      <c r="C1003" s="140" t="e">
        <f>+IF(Tabella24[[#This Row],[INS CARTELLA]]="",C1002,+VLOOKUP(Tabella24[[#This Row],[INS CARTELLA]],Tabella1[[NUMERO CARTELLA]:[IMPOSTE]],1,0))</f>
        <v>#N/A</v>
      </c>
      <c r="D1003" s="1"/>
      <c r="E1003" s="15"/>
      <c r="F1003" s="16"/>
      <c r="G1003" s="14" t="str">
        <f>+IFERROR(+Tabella24[[#This Row],[IMPORTO VERSATO]]/SUMIF(DATI!B:B,Tabella24[[#This Row],[Cartella2]],DATI!M:M)*SUMIF(DATI!B:B,Tabella24[[#This Row],[Cartella2]],DATI!E:E),"")</f>
        <v/>
      </c>
      <c r="H1003" s="14" t="str">
        <f>+IFERROR(+Tabella24[[#This Row],[IMPORTO VERSATO]]/SUMIF(DATI!$B:$B,Tabella24[[#This Row],[Cartella2]],DATI!$M:$M)*SUMIF(DATI!$B:$B,Tabella24[[#This Row],[Cartella2]],DATI!$F:$F),"")</f>
        <v/>
      </c>
      <c r="I1003" s="19" t="str">
        <f>+IFERROR(+Tabella24[[#This Row],[IMPORTO VERSATO]]/SUMIF(DATI!$B:$B,Tabella24[[#This Row],[Cartella2]],DATI!$M:$M)*SUMIF(DATI!$B:$B,Tabella24[[#This Row],[Cartella2]],DATI!$G:$G),"")</f>
        <v/>
      </c>
      <c r="J1003" s="19" t="str">
        <f>+IFERROR(+Tabella24[[#This Row],[IMPORTO VERSATO]]/SUMIF(DATI!$B:$B,Tabella24[[#This Row],[Cartella2]],DATI!$M:$M)*SUMIF(DATI!$B:$B,Tabella24[[#This Row],[Cartella2]],DATI!$H:$H),"")</f>
        <v/>
      </c>
      <c r="K1003" s="19" t="str">
        <f>+IFERROR(+Tabella24[[#This Row],[IMPORTO VERSATO]]/SUMIF(DATI!$B:$B,Tabella24[[#This Row],[Cartella2]],DATI!$M:$M)*SUMIF(DATI!$B:$B,Tabella24[[#This Row],[Cartella2]],DATI!$I:$I),"")</f>
        <v/>
      </c>
      <c r="L1003" s="19" t="str">
        <f>+IFERROR(+Tabella24[[#This Row],[IMPORTO VERSATO]]/SUMIF(DATI!$B:$B,Tabella24[[#This Row],[Cartella2]],DATI!$M:$M)*SUMIF(DATI!$B:$B,Tabella24[[#This Row],[Cartella2]],DATI!$J:$J),"")</f>
        <v/>
      </c>
      <c r="M1003" s="14" t="str">
        <f>+IFERROR(+Tabella24[[#This Row],[IMPORTO VERSATO]]/SUMIF(DATI!$B:$B,Tabella24[[#This Row],[Cartella2]],DATI!$M:$M)*SUMIF(DATI!$B:$B,Tabella24[[#This Row],[Cartella2]],DATI!$L:$L),"")</f>
        <v/>
      </c>
      <c r="N1003" s="6" t="str">
        <f>+IF(COUNTIF($C$17:C1003,Tabella24[[#This Row],[Cartella2]])=1,"X","")</f>
        <v/>
      </c>
      <c r="O1003" s="14" t="str">
        <f>+IFERROR(+Tabella24[[#This Row],[IMPORTO VERSATO]]/SUMIF(DATI!$B:$B,Tabella24[[#This Row],[Cartella2]],DATI!$M:$M)*SUMIF(DATI!$B:$B,Tabella24[[#This Row],[Cartella2]],DATI!$K:$K),"")</f>
        <v/>
      </c>
    </row>
    <row r="1004" spans="2:15" x14ac:dyDescent="0.45">
      <c r="B1004" s="27"/>
      <c r="C1004" s="140" t="e">
        <f>+IF(Tabella24[[#This Row],[INS CARTELLA]]="",C1003,+VLOOKUP(Tabella24[[#This Row],[INS CARTELLA]],Tabella1[[NUMERO CARTELLA]:[IMPOSTE]],1,0))</f>
        <v>#N/A</v>
      </c>
      <c r="D1004" s="1"/>
      <c r="E1004" s="15"/>
      <c r="F1004" s="16"/>
      <c r="G1004" s="14" t="str">
        <f>+IFERROR(+Tabella24[[#This Row],[IMPORTO VERSATO]]/SUMIF(DATI!B:B,Tabella24[[#This Row],[Cartella2]],DATI!M:M)*SUMIF(DATI!B:B,Tabella24[[#This Row],[Cartella2]],DATI!E:E),"")</f>
        <v/>
      </c>
      <c r="H1004" s="14" t="str">
        <f>+IFERROR(+Tabella24[[#This Row],[IMPORTO VERSATO]]/SUMIF(DATI!$B:$B,Tabella24[[#This Row],[Cartella2]],DATI!$M:$M)*SUMIF(DATI!$B:$B,Tabella24[[#This Row],[Cartella2]],DATI!$F:$F),"")</f>
        <v/>
      </c>
      <c r="I1004" s="19" t="str">
        <f>+IFERROR(+Tabella24[[#This Row],[IMPORTO VERSATO]]/SUMIF(DATI!$B:$B,Tabella24[[#This Row],[Cartella2]],DATI!$M:$M)*SUMIF(DATI!$B:$B,Tabella24[[#This Row],[Cartella2]],DATI!$G:$G),"")</f>
        <v/>
      </c>
      <c r="J1004" s="19" t="str">
        <f>+IFERROR(+Tabella24[[#This Row],[IMPORTO VERSATO]]/SUMIF(DATI!$B:$B,Tabella24[[#This Row],[Cartella2]],DATI!$M:$M)*SUMIF(DATI!$B:$B,Tabella24[[#This Row],[Cartella2]],DATI!$H:$H),"")</f>
        <v/>
      </c>
      <c r="K1004" s="19" t="str">
        <f>+IFERROR(+Tabella24[[#This Row],[IMPORTO VERSATO]]/SUMIF(DATI!$B:$B,Tabella24[[#This Row],[Cartella2]],DATI!$M:$M)*SUMIF(DATI!$B:$B,Tabella24[[#This Row],[Cartella2]],DATI!$I:$I),"")</f>
        <v/>
      </c>
      <c r="L1004" s="19" t="str">
        <f>+IFERROR(+Tabella24[[#This Row],[IMPORTO VERSATO]]/SUMIF(DATI!$B:$B,Tabella24[[#This Row],[Cartella2]],DATI!$M:$M)*SUMIF(DATI!$B:$B,Tabella24[[#This Row],[Cartella2]],DATI!$J:$J),"")</f>
        <v/>
      </c>
      <c r="M1004" s="14" t="str">
        <f>+IFERROR(+Tabella24[[#This Row],[IMPORTO VERSATO]]/SUMIF(DATI!$B:$B,Tabella24[[#This Row],[Cartella2]],DATI!$M:$M)*SUMIF(DATI!$B:$B,Tabella24[[#This Row],[Cartella2]],DATI!$L:$L),"")</f>
        <v/>
      </c>
      <c r="N1004" s="6" t="str">
        <f>+IF(COUNTIF($C$17:C1004,Tabella24[[#This Row],[Cartella2]])=1,"X","")</f>
        <v/>
      </c>
      <c r="O1004" s="14" t="str">
        <f>+IFERROR(+Tabella24[[#This Row],[IMPORTO VERSATO]]/SUMIF(DATI!$B:$B,Tabella24[[#This Row],[Cartella2]],DATI!$M:$M)*SUMIF(DATI!$B:$B,Tabella24[[#This Row],[Cartella2]],DATI!$K:$K),"")</f>
        <v/>
      </c>
    </row>
    <row r="1005" spans="2:15" x14ac:dyDescent="0.45">
      <c r="B1005" s="27"/>
      <c r="C1005" s="140" t="e">
        <f>+IF(Tabella24[[#This Row],[INS CARTELLA]]="",C1004,+VLOOKUP(Tabella24[[#This Row],[INS CARTELLA]],Tabella1[[NUMERO CARTELLA]:[IMPOSTE]],1,0))</f>
        <v>#N/A</v>
      </c>
      <c r="D1005" s="1"/>
      <c r="E1005" s="15"/>
      <c r="F1005" s="16"/>
      <c r="G1005" s="14" t="str">
        <f>+IFERROR(+Tabella24[[#This Row],[IMPORTO VERSATO]]/SUMIF(DATI!B:B,Tabella24[[#This Row],[Cartella2]],DATI!M:M)*SUMIF(DATI!B:B,Tabella24[[#This Row],[Cartella2]],DATI!E:E),"")</f>
        <v/>
      </c>
      <c r="H1005" s="14" t="str">
        <f>+IFERROR(+Tabella24[[#This Row],[IMPORTO VERSATO]]/SUMIF(DATI!$B:$B,Tabella24[[#This Row],[Cartella2]],DATI!$M:$M)*SUMIF(DATI!$B:$B,Tabella24[[#This Row],[Cartella2]],DATI!$F:$F),"")</f>
        <v/>
      </c>
      <c r="I1005" s="19" t="str">
        <f>+IFERROR(+Tabella24[[#This Row],[IMPORTO VERSATO]]/SUMIF(DATI!$B:$B,Tabella24[[#This Row],[Cartella2]],DATI!$M:$M)*SUMIF(DATI!$B:$B,Tabella24[[#This Row],[Cartella2]],DATI!$G:$G),"")</f>
        <v/>
      </c>
      <c r="J1005" s="19" t="str">
        <f>+IFERROR(+Tabella24[[#This Row],[IMPORTO VERSATO]]/SUMIF(DATI!$B:$B,Tabella24[[#This Row],[Cartella2]],DATI!$M:$M)*SUMIF(DATI!$B:$B,Tabella24[[#This Row],[Cartella2]],DATI!$H:$H),"")</f>
        <v/>
      </c>
      <c r="K1005" s="19" t="str">
        <f>+IFERROR(+Tabella24[[#This Row],[IMPORTO VERSATO]]/SUMIF(DATI!$B:$B,Tabella24[[#This Row],[Cartella2]],DATI!$M:$M)*SUMIF(DATI!$B:$B,Tabella24[[#This Row],[Cartella2]],DATI!$I:$I),"")</f>
        <v/>
      </c>
      <c r="L1005" s="19" t="str">
        <f>+IFERROR(+Tabella24[[#This Row],[IMPORTO VERSATO]]/SUMIF(DATI!$B:$B,Tabella24[[#This Row],[Cartella2]],DATI!$M:$M)*SUMIF(DATI!$B:$B,Tabella24[[#This Row],[Cartella2]],DATI!$J:$J),"")</f>
        <v/>
      </c>
      <c r="M1005" s="14" t="str">
        <f>+IFERROR(+Tabella24[[#This Row],[IMPORTO VERSATO]]/SUMIF(DATI!$B:$B,Tabella24[[#This Row],[Cartella2]],DATI!$M:$M)*SUMIF(DATI!$B:$B,Tabella24[[#This Row],[Cartella2]],DATI!$L:$L),"")</f>
        <v/>
      </c>
      <c r="N1005" s="6" t="str">
        <f>+IF(COUNTIF($C$17:C1005,Tabella24[[#This Row],[Cartella2]])=1,"X","")</f>
        <v/>
      </c>
      <c r="O1005" s="14" t="str">
        <f>+IFERROR(+Tabella24[[#This Row],[IMPORTO VERSATO]]/SUMIF(DATI!$B:$B,Tabella24[[#This Row],[Cartella2]],DATI!$M:$M)*SUMIF(DATI!$B:$B,Tabella24[[#This Row],[Cartella2]],DATI!$K:$K),"")</f>
        <v/>
      </c>
    </row>
    <row r="1006" spans="2:15" x14ac:dyDescent="0.45">
      <c r="B1006" s="27"/>
      <c r="C1006" s="140" t="e">
        <f>+IF(Tabella24[[#This Row],[INS CARTELLA]]="",C1005,+VLOOKUP(Tabella24[[#This Row],[INS CARTELLA]],Tabella1[[NUMERO CARTELLA]:[IMPOSTE]],1,0))</f>
        <v>#N/A</v>
      </c>
      <c r="D1006" s="1"/>
      <c r="E1006" s="15"/>
      <c r="F1006" s="16"/>
      <c r="G1006" s="14" t="str">
        <f>+IFERROR(+Tabella24[[#This Row],[IMPORTO VERSATO]]/SUMIF(DATI!B:B,Tabella24[[#This Row],[Cartella2]],DATI!M:M)*SUMIF(DATI!B:B,Tabella24[[#This Row],[Cartella2]],DATI!E:E),"")</f>
        <v/>
      </c>
      <c r="H1006" s="14" t="str">
        <f>+IFERROR(+Tabella24[[#This Row],[IMPORTO VERSATO]]/SUMIF(DATI!$B:$B,Tabella24[[#This Row],[Cartella2]],DATI!$M:$M)*SUMIF(DATI!$B:$B,Tabella24[[#This Row],[Cartella2]],DATI!$F:$F),"")</f>
        <v/>
      </c>
      <c r="I1006" s="19" t="str">
        <f>+IFERROR(+Tabella24[[#This Row],[IMPORTO VERSATO]]/SUMIF(DATI!$B:$B,Tabella24[[#This Row],[Cartella2]],DATI!$M:$M)*SUMIF(DATI!$B:$B,Tabella24[[#This Row],[Cartella2]],DATI!$G:$G),"")</f>
        <v/>
      </c>
      <c r="J1006" s="19" t="str">
        <f>+IFERROR(+Tabella24[[#This Row],[IMPORTO VERSATO]]/SUMIF(DATI!$B:$B,Tabella24[[#This Row],[Cartella2]],DATI!$M:$M)*SUMIF(DATI!$B:$B,Tabella24[[#This Row],[Cartella2]],DATI!$H:$H),"")</f>
        <v/>
      </c>
      <c r="K1006" s="19" t="str">
        <f>+IFERROR(+Tabella24[[#This Row],[IMPORTO VERSATO]]/SUMIF(DATI!$B:$B,Tabella24[[#This Row],[Cartella2]],DATI!$M:$M)*SUMIF(DATI!$B:$B,Tabella24[[#This Row],[Cartella2]],DATI!$I:$I),"")</f>
        <v/>
      </c>
      <c r="L1006" s="19" t="str">
        <f>+IFERROR(+Tabella24[[#This Row],[IMPORTO VERSATO]]/SUMIF(DATI!$B:$B,Tabella24[[#This Row],[Cartella2]],DATI!$M:$M)*SUMIF(DATI!$B:$B,Tabella24[[#This Row],[Cartella2]],DATI!$J:$J),"")</f>
        <v/>
      </c>
      <c r="M1006" s="14" t="str">
        <f>+IFERROR(+Tabella24[[#This Row],[IMPORTO VERSATO]]/SUMIF(DATI!$B:$B,Tabella24[[#This Row],[Cartella2]],DATI!$M:$M)*SUMIF(DATI!$B:$B,Tabella24[[#This Row],[Cartella2]],DATI!$L:$L),"")</f>
        <v/>
      </c>
      <c r="N1006" s="6" t="str">
        <f>+IF(COUNTIF($C$17:C1006,Tabella24[[#This Row],[Cartella2]])=1,"X","")</f>
        <v/>
      </c>
      <c r="O1006" s="14" t="str">
        <f>+IFERROR(+Tabella24[[#This Row],[IMPORTO VERSATO]]/SUMIF(DATI!$B:$B,Tabella24[[#This Row],[Cartella2]],DATI!$M:$M)*SUMIF(DATI!$B:$B,Tabella24[[#This Row],[Cartella2]],DATI!$K:$K),"")</f>
        <v/>
      </c>
    </row>
    <row r="1007" spans="2:15" x14ac:dyDescent="0.45">
      <c r="B1007" s="27"/>
      <c r="C1007" s="140" t="e">
        <f>+IF(Tabella24[[#This Row],[INS CARTELLA]]="",C1006,+VLOOKUP(Tabella24[[#This Row],[INS CARTELLA]],Tabella1[[NUMERO CARTELLA]:[IMPOSTE]],1,0))</f>
        <v>#N/A</v>
      </c>
      <c r="D1007" s="1"/>
      <c r="E1007" s="15"/>
      <c r="F1007" s="16"/>
      <c r="G1007" s="14" t="str">
        <f>+IFERROR(+Tabella24[[#This Row],[IMPORTO VERSATO]]/SUMIF(DATI!B:B,Tabella24[[#This Row],[Cartella2]],DATI!M:M)*SUMIF(DATI!B:B,Tabella24[[#This Row],[Cartella2]],DATI!E:E),"")</f>
        <v/>
      </c>
      <c r="H1007" s="14" t="str">
        <f>+IFERROR(+Tabella24[[#This Row],[IMPORTO VERSATO]]/SUMIF(DATI!$B:$B,Tabella24[[#This Row],[Cartella2]],DATI!$M:$M)*SUMIF(DATI!$B:$B,Tabella24[[#This Row],[Cartella2]],DATI!$F:$F),"")</f>
        <v/>
      </c>
      <c r="I1007" s="19" t="str">
        <f>+IFERROR(+Tabella24[[#This Row],[IMPORTO VERSATO]]/SUMIF(DATI!$B:$B,Tabella24[[#This Row],[Cartella2]],DATI!$M:$M)*SUMIF(DATI!$B:$B,Tabella24[[#This Row],[Cartella2]],DATI!$G:$G),"")</f>
        <v/>
      </c>
      <c r="J1007" s="19" t="str">
        <f>+IFERROR(+Tabella24[[#This Row],[IMPORTO VERSATO]]/SUMIF(DATI!$B:$B,Tabella24[[#This Row],[Cartella2]],DATI!$M:$M)*SUMIF(DATI!$B:$B,Tabella24[[#This Row],[Cartella2]],DATI!$H:$H),"")</f>
        <v/>
      </c>
      <c r="K1007" s="19" t="str">
        <f>+IFERROR(+Tabella24[[#This Row],[IMPORTO VERSATO]]/SUMIF(DATI!$B:$B,Tabella24[[#This Row],[Cartella2]],DATI!$M:$M)*SUMIF(DATI!$B:$B,Tabella24[[#This Row],[Cartella2]],DATI!$I:$I),"")</f>
        <v/>
      </c>
      <c r="L1007" s="19" t="str">
        <f>+IFERROR(+Tabella24[[#This Row],[IMPORTO VERSATO]]/SUMIF(DATI!$B:$B,Tabella24[[#This Row],[Cartella2]],DATI!$M:$M)*SUMIF(DATI!$B:$B,Tabella24[[#This Row],[Cartella2]],DATI!$J:$J),"")</f>
        <v/>
      </c>
      <c r="M1007" s="14" t="str">
        <f>+IFERROR(+Tabella24[[#This Row],[IMPORTO VERSATO]]/SUMIF(DATI!$B:$B,Tabella24[[#This Row],[Cartella2]],DATI!$M:$M)*SUMIF(DATI!$B:$B,Tabella24[[#This Row],[Cartella2]],DATI!$L:$L),"")</f>
        <v/>
      </c>
      <c r="N1007" s="6" t="str">
        <f>+IF(COUNTIF($C$17:C1007,Tabella24[[#This Row],[Cartella2]])=1,"X","")</f>
        <v/>
      </c>
      <c r="O1007" s="14" t="str">
        <f>+IFERROR(+Tabella24[[#This Row],[IMPORTO VERSATO]]/SUMIF(DATI!$B:$B,Tabella24[[#This Row],[Cartella2]],DATI!$M:$M)*SUMIF(DATI!$B:$B,Tabella24[[#This Row],[Cartella2]],DATI!$K:$K),"")</f>
        <v/>
      </c>
    </row>
    <row r="1008" spans="2:15" x14ac:dyDescent="0.45">
      <c r="B1008" s="27"/>
      <c r="C1008" s="140" t="e">
        <f>+IF(Tabella24[[#This Row],[INS CARTELLA]]="",C1007,+VLOOKUP(Tabella24[[#This Row],[INS CARTELLA]],Tabella1[[NUMERO CARTELLA]:[IMPOSTE]],1,0))</f>
        <v>#N/A</v>
      </c>
      <c r="D1008" s="1"/>
      <c r="E1008" s="15"/>
      <c r="F1008" s="16"/>
      <c r="G1008" s="14" t="str">
        <f>+IFERROR(+Tabella24[[#This Row],[IMPORTO VERSATO]]/SUMIF(DATI!B:B,Tabella24[[#This Row],[Cartella2]],DATI!M:M)*SUMIF(DATI!B:B,Tabella24[[#This Row],[Cartella2]],DATI!E:E),"")</f>
        <v/>
      </c>
      <c r="H1008" s="14" t="str">
        <f>+IFERROR(+Tabella24[[#This Row],[IMPORTO VERSATO]]/SUMIF(DATI!$B:$B,Tabella24[[#This Row],[Cartella2]],DATI!$M:$M)*SUMIF(DATI!$B:$B,Tabella24[[#This Row],[Cartella2]],DATI!$F:$F),"")</f>
        <v/>
      </c>
      <c r="I1008" s="19" t="str">
        <f>+IFERROR(+Tabella24[[#This Row],[IMPORTO VERSATO]]/SUMIF(DATI!$B:$B,Tabella24[[#This Row],[Cartella2]],DATI!$M:$M)*SUMIF(DATI!$B:$B,Tabella24[[#This Row],[Cartella2]],DATI!$G:$G),"")</f>
        <v/>
      </c>
      <c r="J1008" s="19" t="str">
        <f>+IFERROR(+Tabella24[[#This Row],[IMPORTO VERSATO]]/SUMIF(DATI!$B:$B,Tabella24[[#This Row],[Cartella2]],DATI!$M:$M)*SUMIF(DATI!$B:$B,Tabella24[[#This Row],[Cartella2]],DATI!$H:$H),"")</f>
        <v/>
      </c>
      <c r="K1008" s="19" t="str">
        <f>+IFERROR(+Tabella24[[#This Row],[IMPORTO VERSATO]]/SUMIF(DATI!$B:$B,Tabella24[[#This Row],[Cartella2]],DATI!$M:$M)*SUMIF(DATI!$B:$B,Tabella24[[#This Row],[Cartella2]],DATI!$I:$I),"")</f>
        <v/>
      </c>
      <c r="L1008" s="19" t="str">
        <f>+IFERROR(+Tabella24[[#This Row],[IMPORTO VERSATO]]/SUMIF(DATI!$B:$B,Tabella24[[#This Row],[Cartella2]],DATI!$M:$M)*SUMIF(DATI!$B:$B,Tabella24[[#This Row],[Cartella2]],DATI!$J:$J),"")</f>
        <v/>
      </c>
      <c r="M1008" s="14" t="str">
        <f>+IFERROR(+Tabella24[[#This Row],[IMPORTO VERSATO]]/SUMIF(DATI!$B:$B,Tabella24[[#This Row],[Cartella2]],DATI!$M:$M)*SUMIF(DATI!$B:$B,Tabella24[[#This Row],[Cartella2]],DATI!$L:$L),"")</f>
        <v/>
      </c>
      <c r="N1008" s="6" t="str">
        <f>+IF(COUNTIF($C$17:C1008,Tabella24[[#This Row],[Cartella2]])=1,"X","")</f>
        <v/>
      </c>
      <c r="O1008" s="14" t="str">
        <f>+IFERROR(+Tabella24[[#This Row],[IMPORTO VERSATO]]/SUMIF(DATI!$B:$B,Tabella24[[#This Row],[Cartella2]],DATI!$M:$M)*SUMIF(DATI!$B:$B,Tabella24[[#This Row],[Cartella2]],DATI!$K:$K),"")</f>
        <v/>
      </c>
    </row>
    <row r="1009" spans="2:15" x14ac:dyDescent="0.45">
      <c r="B1009" s="27"/>
      <c r="C1009" s="140" t="e">
        <f>+IF(Tabella24[[#This Row],[INS CARTELLA]]="",C1008,+VLOOKUP(Tabella24[[#This Row],[INS CARTELLA]],Tabella1[[NUMERO CARTELLA]:[IMPOSTE]],1,0))</f>
        <v>#N/A</v>
      </c>
      <c r="D1009" s="1"/>
      <c r="E1009" s="15"/>
      <c r="F1009" s="16"/>
      <c r="G1009" s="14" t="str">
        <f>+IFERROR(+Tabella24[[#This Row],[IMPORTO VERSATO]]/SUMIF(DATI!B:B,Tabella24[[#This Row],[Cartella2]],DATI!M:M)*SUMIF(DATI!B:B,Tabella24[[#This Row],[Cartella2]],DATI!E:E),"")</f>
        <v/>
      </c>
      <c r="H1009" s="14" t="str">
        <f>+IFERROR(+Tabella24[[#This Row],[IMPORTO VERSATO]]/SUMIF(DATI!$B:$B,Tabella24[[#This Row],[Cartella2]],DATI!$M:$M)*SUMIF(DATI!$B:$B,Tabella24[[#This Row],[Cartella2]],DATI!$F:$F),"")</f>
        <v/>
      </c>
      <c r="I1009" s="19" t="str">
        <f>+IFERROR(+Tabella24[[#This Row],[IMPORTO VERSATO]]/SUMIF(DATI!$B:$B,Tabella24[[#This Row],[Cartella2]],DATI!$M:$M)*SUMIF(DATI!$B:$B,Tabella24[[#This Row],[Cartella2]],DATI!$G:$G),"")</f>
        <v/>
      </c>
      <c r="J1009" s="19" t="str">
        <f>+IFERROR(+Tabella24[[#This Row],[IMPORTO VERSATO]]/SUMIF(DATI!$B:$B,Tabella24[[#This Row],[Cartella2]],DATI!$M:$M)*SUMIF(DATI!$B:$B,Tabella24[[#This Row],[Cartella2]],DATI!$H:$H),"")</f>
        <v/>
      </c>
      <c r="K1009" s="19" t="str">
        <f>+IFERROR(+Tabella24[[#This Row],[IMPORTO VERSATO]]/SUMIF(DATI!$B:$B,Tabella24[[#This Row],[Cartella2]],DATI!$M:$M)*SUMIF(DATI!$B:$B,Tabella24[[#This Row],[Cartella2]],DATI!$I:$I),"")</f>
        <v/>
      </c>
      <c r="L1009" s="19" t="str">
        <f>+IFERROR(+Tabella24[[#This Row],[IMPORTO VERSATO]]/SUMIF(DATI!$B:$B,Tabella24[[#This Row],[Cartella2]],DATI!$M:$M)*SUMIF(DATI!$B:$B,Tabella24[[#This Row],[Cartella2]],DATI!$J:$J),"")</f>
        <v/>
      </c>
      <c r="M1009" s="14" t="str">
        <f>+IFERROR(+Tabella24[[#This Row],[IMPORTO VERSATO]]/SUMIF(DATI!$B:$B,Tabella24[[#This Row],[Cartella2]],DATI!$M:$M)*SUMIF(DATI!$B:$B,Tabella24[[#This Row],[Cartella2]],DATI!$L:$L),"")</f>
        <v/>
      </c>
      <c r="N1009" s="6" t="str">
        <f>+IF(COUNTIF($C$17:C1009,Tabella24[[#This Row],[Cartella2]])=1,"X","")</f>
        <v/>
      </c>
      <c r="O1009" s="14" t="str">
        <f>+IFERROR(+Tabella24[[#This Row],[IMPORTO VERSATO]]/SUMIF(DATI!$B:$B,Tabella24[[#This Row],[Cartella2]],DATI!$M:$M)*SUMIF(DATI!$B:$B,Tabella24[[#This Row],[Cartella2]],DATI!$K:$K),"")</f>
        <v/>
      </c>
    </row>
    <row r="1010" spans="2:15" x14ac:dyDescent="0.45">
      <c r="B1010" s="27"/>
      <c r="C1010" s="140" t="e">
        <f>+IF(Tabella24[[#This Row],[INS CARTELLA]]="",C1009,+VLOOKUP(Tabella24[[#This Row],[INS CARTELLA]],Tabella1[[NUMERO CARTELLA]:[IMPOSTE]],1,0))</f>
        <v>#N/A</v>
      </c>
      <c r="D1010" s="1"/>
      <c r="E1010" s="15"/>
      <c r="F1010" s="16"/>
      <c r="G1010" s="14" t="str">
        <f>+IFERROR(+Tabella24[[#This Row],[IMPORTO VERSATO]]/SUMIF(DATI!B:B,Tabella24[[#This Row],[Cartella2]],DATI!M:M)*SUMIF(DATI!B:B,Tabella24[[#This Row],[Cartella2]],DATI!E:E),"")</f>
        <v/>
      </c>
      <c r="H1010" s="14" t="str">
        <f>+IFERROR(+Tabella24[[#This Row],[IMPORTO VERSATO]]/SUMIF(DATI!$B:$B,Tabella24[[#This Row],[Cartella2]],DATI!$M:$M)*SUMIF(DATI!$B:$B,Tabella24[[#This Row],[Cartella2]],DATI!$F:$F),"")</f>
        <v/>
      </c>
      <c r="I1010" s="19" t="str">
        <f>+IFERROR(+Tabella24[[#This Row],[IMPORTO VERSATO]]/SUMIF(DATI!$B:$B,Tabella24[[#This Row],[Cartella2]],DATI!$M:$M)*SUMIF(DATI!$B:$B,Tabella24[[#This Row],[Cartella2]],DATI!$G:$G),"")</f>
        <v/>
      </c>
      <c r="J1010" s="19" t="str">
        <f>+IFERROR(+Tabella24[[#This Row],[IMPORTO VERSATO]]/SUMIF(DATI!$B:$B,Tabella24[[#This Row],[Cartella2]],DATI!$M:$M)*SUMIF(DATI!$B:$B,Tabella24[[#This Row],[Cartella2]],DATI!$H:$H),"")</f>
        <v/>
      </c>
      <c r="K1010" s="19" t="str">
        <f>+IFERROR(+Tabella24[[#This Row],[IMPORTO VERSATO]]/SUMIF(DATI!$B:$B,Tabella24[[#This Row],[Cartella2]],DATI!$M:$M)*SUMIF(DATI!$B:$B,Tabella24[[#This Row],[Cartella2]],DATI!$I:$I),"")</f>
        <v/>
      </c>
      <c r="L1010" s="19" t="str">
        <f>+IFERROR(+Tabella24[[#This Row],[IMPORTO VERSATO]]/SUMIF(DATI!$B:$B,Tabella24[[#This Row],[Cartella2]],DATI!$M:$M)*SUMIF(DATI!$B:$B,Tabella24[[#This Row],[Cartella2]],DATI!$J:$J),"")</f>
        <v/>
      </c>
      <c r="M1010" s="14" t="str">
        <f>+IFERROR(+Tabella24[[#This Row],[IMPORTO VERSATO]]/SUMIF(DATI!$B:$B,Tabella24[[#This Row],[Cartella2]],DATI!$M:$M)*SUMIF(DATI!$B:$B,Tabella24[[#This Row],[Cartella2]],DATI!$L:$L),"")</f>
        <v/>
      </c>
      <c r="N1010" s="6" t="str">
        <f>+IF(COUNTIF($C$17:C1010,Tabella24[[#This Row],[Cartella2]])=1,"X","")</f>
        <v/>
      </c>
      <c r="O1010" s="14" t="str">
        <f>+IFERROR(+Tabella24[[#This Row],[IMPORTO VERSATO]]/SUMIF(DATI!$B:$B,Tabella24[[#This Row],[Cartella2]],DATI!$M:$M)*SUMIF(DATI!$B:$B,Tabella24[[#This Row],[Cartella2]],DATI!$K:$K),"")</f>
        <v/>
      </c>
    </row>
    <row r="1011" spans="2:15" x14ac:dyDescent="0.45">
      <c r="B1011" s="27"/>
      <c r="C1011" s="140" t="e">
        <f>+IF(Tabella24[[#This Row],[INS CARTELLA]]="",C1010,+VLOOKUP(Tabella24[[#This Row],[INS CARTELLA]],Tabella1[[NUMERO CARTELLA]:[IMPOSTE]],1,0))</f>
        <v>#N/A</v>
      </c>
      <c r="D1011" s="1"/>
      <c r="E1011" s="15"/>
      <c r="F1011" s="16"/>
      <c r="G1011" s="14" t="str">
        <f>+IFERROR(+Tabella24[[#This Row],[IMPORTO VERSATO]]/SUMIF(DATI!B:B,Tabella24[[#This Row],[Cartella2]],DATI!M:M)*SUMIF(DATI!B:B,Tabella24[[#This Row],[Cartella2]],DATI!E:E),"")</f>
        <v/>
      </c>
      <c r="H1011" s="14" t="str">
        <f>+IFERROR(+Tabella24[[#This Row],[IMPORTO VERSATO]]/SUMIF(DATI!$B:$B,Tabella24[[#This Row],[Cartella2]],DATI!$M:$M)*SUMIF(DATI!$B:$B,Tabella24[[#This Row],[Cartella2]],DATI!$F:$F),"")</f>
        <v/>
      </c>
      <c r="I1011" s="19" t="str">
        <f>+IFERROR(+Tabella24[[#This Row],[IMPORTO VERSATO]]/SUMIF(DATI!$B:$B,Tabella24[[#This Row],[Cartella2]],DATI!$M:$M)*SUMIF(DATI!$B:$B,Tabella24[[#This Row],[Cartella2]],DATI!$G:$G),"")</f>
        <v/>
      </c>
      <c r="J1011" s="19" t="str">
        <f>+IFERROR(+Tabella24[[#This Row],[IMPORTO VERSATO]]/SUMIF(DATI!$B:$B,Tabella24[[#This Row],[Cartella2]],DATI!$M:$M)*SUMIF(DATI!$B:$B,Tabella24[[#This Row],[Cartella2]],DATI!$H:$H),"")</f>
        <v/>
      </c>
      <c r="K1011" s="19" t="str">
        <f>+IFERROR(+Tabella24[[#This Row],[IMPORTO VERSATO]]/SUMIF(DATI!$B:$B,Tabella24[[#This Row],[Cartella2]],DATI!$M:$M)*SUMIF(DATI!$B:$B,Tabella24[[#This Row],[Cartella2]],DATI!$I:$I),"")</f>
        <v/>
      </c>
      <c r="L1011" s="19" t="str">
        <f>+IFERROR(+Tabella24[[#This Row],[IMPORTO VERSATO]]/SUMIF(DATI!$B:$B,Tabella24[[#This Row],[Cartella2]],DATI!$M:$M)*SUMIF(DATI!$B:$B,Tabella24[[#This Row],[Cartella2]],DATI!$J:$J),"")</f>
        <v/>
      </c>
      <c r="M1011" s="14" t="str">
        <f>+IFERROR(+Tabella24[[#This Row],[IMPORTO VERSATO]]/SUMIF(DATI!$B:$B,Tabella24[[#This Row],[Cartella2]],DATI!$M:$M)*SUMIF(DATI!$B:$B,Tabella24[[#This Row],[Cartella2]],DATI!$L:$L),"")</f>
        <v/>
      </c>
      <c r="N1011" s="6" t="str">
        <f>+IF(COUNTIF($C$17:C1011,Tabella24[[#This Row],[Cartella2]])=1,"X","")</f>
        <v/>
      </c>
      <c r="O1011" s="14" t="str">
        <f>+IFERROR(+Tabella24[[#This Row],[IMPORTO VERSATO]]/SUMIF(DATI!$B:$B,Tabella24[[#This Row],[Cartella2]],DATI!$M:$M)*SUMIF(DATI!$B:$B,Tabella24[[#This Row],[Cartella2]],DATI!$K:$K),"")</f>
        <v/>
      </c>
    </row>
    <row r="1012" spans="2:15" x14ac:dyDescent="0.45">
      <c r="B1012" s="27"/>
      <c r="C1012" s="140" t="e">
        <f>+IF(Tabella24[[#This Row],[INS CARTELLA]]="",C1011,+VLOOKUP(Tabella24[[#This Row],[INS CARTELLA]],Tabella1[[NUMERO CARTELLA]:[IMPOSTE]],1,0))</f>
        <v>#N/A</v>
      </c>
      <c r="D1012" s="1"/>
      <c r="E1012" s="15"/>
      <c r="F1012" s="16"/>
      <c r="G1012" s="14" t="str">
        <f>+IFERROR(+Tabella24[[#This Row],[IMPORTO VERSATO]]/SUMIF(DATI!B:B,Tabella24[[#This Row],[Cartella2]],DATI!M:M)*SUMIF(DATI!B:B,Tabella24[[#This Row],[Cartella2]],DATI!E:E),"")</f>
        <v/>
      </c>
      <c r="H1012" s="14" t="str">
        <f>+IFERROR(+Tabella24[[#This Row],[IMPORTO VERSATO]]/SUMIF(DATI!$B:$B,Tabella24[[#This Row],[Cartella2]],DATI!$M:$M)*SUMIF(DATI!$B:$B,Tabella24[[#This Row],[Cartella2]],DATI!$F:$F),"")</f>
        <v/>
      </c>
      <c r="I1012" s="19" t="str">
        <f>+IFERROR(+Tabella24[[#This Row],[IMPORTO VERSATO]]/SUMIF(DATI!$B:$B,Tabella24[[#This Row],[Cartella2]],DATI!$M:$M)*SUMIF(DATI!$B:$B,Tabella24[[#This Row],[Cartella2]],DATI!$G:$G),"")</f>
        <v/>
      </c>
      <c r="J1012" s="19" t="str">
        <f>+IFERROR(+Tabella24[[#This Row],[IMPORTO VERSATO]]/SUMIF(DATI!$B:$B,Tabella24[[#This Row],[Cartella2]],DATI!$M:$M)*SUMIF(DATI!$B:$B,Tabella24[[#This Row],[Cartella2]],DATI!$H:$H),"")</f>
        <v/>
      </c>
      <c r="K1012" s="19" t="str">
        <f>+IFERROR(+Tabella24[[#This Row],[IMPORTO VERSATO]]/SUMIF(DATI!$B:$B,Tabella24[[#This Row],[Cartella2]],DATI!$M:$M)*SUMIF(DATI!$B:$B,Tabella24[[#This Row],[Cartella2]],DATI!$I:$I),"")</f>
        <v/>
      </c>
      <c r="L1012" s="19" t="str">
        <f>+IFERROR(+Tabella24[[#This Row],[IMPORTO VERSATO]]/SUMIF(DATI!$B:$B,Tabella24[[#This Row],[Cartella2]],DATI!$M:$M)*SUMIF(DATI!$B:$B,Tabella24[[#This Row],[Cartella2]],DATI!$J:$J),"")</f>
        <v/>
      </c>
      <c r="M1012" s="14" t="str">
        <f>+IFERROR(+Tabella24[[#This Row],[IMPORTO VERSATO]]/SUMIF(DATI!$B:$B,Tabella24[[#This Row],[Cartella2]],DATI!$M:$M)*SUMIF(DATI!$B:$B,Tabella24[[#This Row],[Cartella2]],DATI!$L:$L),"")</f>
        <v/>
      </c>
      <c r="N1012" s="6" t="str">
        <f>+IF(COUNTIF($C$17:C1012,Tabella24[[#This Row],[Cartella2]])=1,"X","")</f>
        <v/>
      </c>
      <c r="O1012" s="14" t="str">
        <f>+IFERROR(+Tabella24[[#This Row],[IMPORTO VERSATO]]/SUMIF(DATI!$B:$B,Tabella24[[#This Row],[Cartella2]],DATI!$M:$M)*SUMIF(DATI!$B:$B,Tabella24[[#This Row],[Cartella2]],DATI!$K:$K),"")</f>
        <v/>
      </c>
    </row>
    <row r="1013" spans="2:15" x14ac:dyDescent="0.45">
      <c r="B1013" s="27"/>
      <c r="C1013" s="140" t="e">
        <f>+IF(Tabella24[[#This Row],[INS CARTELLA]]="",C1012,+VLOOKUP(Tabella24[[#This Row],[INS CARTELLA]],Tabella1[[NUMERO CARTELLA]:[IMPOSTE]],1,0))</f>
        <v>#N/A</v>
      </c>
      <c r="D1013" s="1"/>
      <c r="E1013" s="15"/>
      <c r="F1013" s="16"/>
      <c r="G1013" s="14" t="str">
        <f>+IFERROR(+Tabella24[[#This Row],[IMPORTO VERSATO]]/SUMIF(DATI!B:B,Tabella24[[#This Row],[Cartella2]],DATI!M:M)*SUMIF(DATI!B:B,Tabella24[[#This Row],[Cartella2]],DATI!E:E),"")</f>
        <v/>
      </c>
      <c r="H1013" s="14" t="str">
        <f>+IFERROR(+Tabella24[[#This Row],[IMPORTO VERSATO]]/SUMIF(DATI!$B:$B,Tabella24[[#This Row],[Cartella2]],DATI!$M:$M)*SUMIF(DATI!$B:$B,Tabella24[[#This Row],[Cartella2]],DATI!$F:$F),"")</f>
        <v/>
      </c>
      <c r="I1013" s="19" t="str">
        <f>+IFERROR(+Tabella24[[#This Row],[IMPORTO VERSATO]]/SUMIF(DATI!$B:$B,Tabella24[[#This Row],[Cartella2]],DATI!$M:$M)*SUMIF(DATI!$B:$B,Tabella24[[#This Row],[Cartella2]],DATI!$G:$G),"")</f>
        <v/>
      </c>
      <c r="J1013" s="19" t="str">
        <f>+IFERROR(+Tabella24[[#This Row],[IMPORTO VERSATO]]/SUMIF(DATI!$B:$B,Tabella24[[#This Row],[Cartella2]],DATI!$M:$M)*SUMIF(DATI!$B:$B,Tabella24[[#This Row],[Cartella2]],DATI!$H:$H),"")</f>
        <v/>
      </c>
      <c r="K1013" s="19" t="str">
        <f>+IFERROR(+Tabella24[[#This Row],[IMPORTO VERSATO]]/SUMIF(DATI!$B:$B,Tabella24[[#This Row],[Cartella2]],DATI!$M:$M)*SUMIF(DATI!$B:$B,Tabella24[[#This Row],[Cartella2]],DATI!$I:$I),"")</f>
        <v/>
      </c>
      <c r="L1013" s="19" t="str">
        <f>+IFERROR(+Tabella24[[#This Row],[IMPORTO VERSATO]]/SUMIF(DATI!$B:$B,Tabella24[[#This Row],[Cartella2]],DATI!$M:$M)*SUMIF(DATI!$B:$B,Tabella24[[#This Row],[Cartella2]],DATI!$J:$J),"")</f>
        <v/>
      </c>
      <c r="M1013" s="14" t="str">
        <f>+IFERROR(+Tabella24[[#This Row],[IMPORTO VERSATO]]/SUMIF(DATI!$B:$B,Tabella24[[#This Row],[Cartella2]],DATI!$M:$M)*SUMIF(DATI!$B:$B,Tabella24[[#This Row],[Cartella2]],DATI!$L:$L),"")</f>
        <v/>
      </c>
      <c r="N1013" s="6" t="str">
        <f>+IF(COUNTIF($C$17:C1013,Tabella24[[#This Row],[Cartella2]])=1,"X","")</f>
        <v/>
      </c>
      <c r="O1013" s="14" t="str">
        <f>+IFERROR(+Tabella24[[#This Row],[IMPORTO VERSATO]]/SUMIF(DATI!$B:$B,Tabella24[[#This Row],[Cartella2]],DATI!$M:$M)*SUMIF(DATI!$B:$B,Tabella24[[#This Row],[Cartella2]],DATI!$K:$K),"")</f>
        <v/>
      </c>
    </row>
    <row r="1014" spans="2:15" x14ac:dyDescent="0.45">
      <c r="B1014" s="27"/>
      <c r="C1014" s="140" t="e">
        <f>+IF(Tabella24[[#This Row],[INS CARTELLA]]="",C1013,+VLOOKUP(Tabella24[[#This Row],[INS CARTELLA]],Tabella1[[NUMERO CARTELLA]:[IMPOSTE]],1,0))</f>
        <v>#N/A</v>
      </c>
      <c r="D1014" s="1"/>
      <c r="E1014" s="15"/>
      <c r="F1014" s="16"/>
      <c r="G1014" s="14" t="str">
        <f>+IFERROR(+Tabella24[[#This Row],[IMPORTO VERSATO]]/SUMIF(DATI!B:B,Tabella24[[#This Row],[Cartella2]],DATI!M:M)*SUMIF(DATI!B:B,Tabella24[[#This Row],[Cartella2]],DATI!E:E),"")</f>
        <v/>
      </c>
      <c r="H1014" s="14" t="str">
        <f>+IFERROR(+Tabella24[[#This Row],[IMPORTO VERSATO]]/SUMIF(DATI!$B:$B,Tabella24[[#This Row],[Cartella2]],DATI!$M:$M)*SUMIF(DATI!$B:$B,Tabella24[[#This Row],[Cartella2]],DATI!$F:$F),"")</f>
        <v/>
      </c>
      <c r="I1014" s="19" t="str">
        <f>+IFERROR(+Tabella24[[#This Row],[IMPORTO VERSATO]]/SUMIF(DATI!$B:$B,Tabella24[[#This Row],[Cartella2]],DATI!$M:$M)*SUMIF(DATI!$B:$B,Tabella24[[#This Row],[Cartella2]],DATI!$G:$G),"")</f>
        <v/>
      </c>
      <c r="J1014" s="19" t="str">
        <f>+IFERROR(+Tabella24[[#This Row],[IMPORTO VERSATO]]/SUMIF(DATI!$B:$B,Tabella24[[#This Row],[Cartella2]],DATI!$M:$M)*SUMIF(DATI!$B:$B,Tabella24[[#This Row],[Cartella2]],DATI!$H:$H),"")</f>
        <v/>
      </c>
      <c r="K1014" s="19" t="str">
        <f>+IFERROR(+Tabella24[[#This Row],[IMPORTO VERSATO]]/SUMIF(DATI!$B:$B,Tabella24[[#This Row],[Cartella2]],DATI!$M:$M)*SUMIF(DATI!$B:$B,Tabella24[[#This Row],[Cartella2]],DATI!$I:$I),"")</f>
        <v/>
      </c>
      <c r="L1014" s="19" t="str">
        <f>+IFERROR(+Tabella24[[#This Row],[IMPORTO VERSATO]]/SUMIF(DATI!$B:$B,Tabella24[[#This Row],[Cartella2]],DATI!$M:$M)*SUMIF(DATI!$B:$B,Tabella24[[#This Row],[Cartella2]],DATI!$J:$J),"")</f>
        <v/>
      </c>
      <c r="M1014" s="14" t="str">
        <f>+IFERROR(+Tabella24[[#This Row],[IMPORTO VERSATO]]/SUMIF(DATI!$B:$B,Tabella24[[#This Row],[Cartella2]],DATI!$M:$M)*SUMIF(DATI!$B:$B,Tabella24[[#This Row],[Cartella2]],DATI!$L:$L),"")</f>
        <v/>
      </c>
      <c r="N1014" s="6" t="str">
        <f>+IF(COUNTIF($C$17:C1014,Tabella24[[#This Row],[Cartella2]])=1,"X","")</f>
        <v/>
      </c>
      <c r="O1014" s="14" t="str">
        <f>+IFERROR(+Tabella24[[#This Row],[IMPORTO VERSATO]]/SUMIF(DATI!$B:$B,Tabella24[[#This Row],[Cartella2]],DATI!$M:$M)*SUMIF(DATI!$B:$B,Tabella24[[#This Row],[Cartella2]],DATI!$K:$K),"")</f>
        <v/>
      </c>
    </row>
    <row r="1015" spans="2:15" x14ac:dyDescent="0.45">
      <c r="B1015" s="27"/>
      <c r="C1015" s="140" t="e">
        <f>+IF(Tabella24[[#This Row],[INS CARTELLA]]="",C1014,+VLOOKUP(Tabella24[[#This Row],[INS CARTELLA]],Tabella1[[NUMERO CARTELLA]:[IMPOSTE]],1,0))</f>
        <v>#N/A</v>
      </c>
      <c r="D1015" s="1"/>
      <c r="E1015" s="15"/>
      <c r="F1015" s="16"/>
      <c r="G1015" s="14" t="str">
        <f>+IFERROR(+Tabella24[[#This Row],[IMPORTO VERSATO]]/SUMIF(DATI!B:B,Tabella24[[#This Row],[Cartella2]],DATI!M:M)*SUMIF(DATI!B:B,Tabella24[[#This Row],[Cartella2]],DATI!E:E),"")</f>
        <v/>
      </c>
      <c r="H1015" s="14" t="str">
        <f>+IFERROR(+Tabella24[[#This Row],[IMPORTO VERSATO]]/SUMIF(DATI!$B:$B,Tabella24[[#This Row],[Cartella2]],DATI!$M:$M)*SUMIF(DATI!$B:$B,Tabella24[[#This Row],[Cartella2]],DATI!$F:$F),"")</f>
        <v/>
      </c>
      <c r="I1015" s="19" t="str">
        <f>+IFERROR(+Tabella24[[#This Row],[IMPORTO VERSATO]]/SUMIF(DATI!$B:$B,Tabella24[[#This Row],[Cartella2]],DATI!$M:$M)*SUMIF(DATI!$B:$B,Tabella24[[#This Row],[Cartella2]],DATI!$G:$G),"")</f>
        <v/>
      </c>
      <c r="J1015" s="19" t="str">
        <f>+IFERROR(+Tabella24[[#This Row],[IMPORTO VERSATO]]/SUMIF(DATI!$B:$B,Tabella24[[#This Row],[Cartella2]],DATI!$M:$M)*SUMIF(DATI!$B:$B,Tabella24[[#This Row],[Cartella2]],DATI!$H:$H),"")</f>
        <v/>
      </c>
      <c r="K1015" s="19" t="str">
        <f>+IFERROR(+Tabella24[[#This Row],[IMPORTO VERSATO]]/SUMIF(DATI!$B:$B,Tabella24[[#This Row],[Cartella2]],DATI!$M:$M)*SUMIF(DATI!$B:$B,Tabella24[[#This Row],[Cartella2]],DATI!$I:$I),"")</f>
        <v/>
      </c>
      <c r="L1015" s="19" t="str">
        <f>+IFERROR(+Tabella24[[#This Row],[IMPORTO VERSATO]]/SUMIF(DATI!$B:$B,Tabella24[[#This Row],[Cartella2]],DATI!$M:$M)*SUMIF(DATI!$B:$B,Tabella24[[#This Row],[Cartella2]],DATI!$J:$J),"")</f>
        <v/>
      </c>
      <c r="M1015" s="14" t="str">
        <f>+IFERROR(+Tabella24[[#This Row],[IMPORTO VERSATO]]/SUMIF(DATI!$B:$B,Tabella24[[#This Row],[Cartella2]],DATI!$M:$M)*SUMIF(DATI!$B:$B,Tabella24[[#This Row],[Cartella2]],DATI!$L:$L),"")</f>
        <v/>
      </c>
      <c r="N1015" s="6" t="str">
        <f>+IF(COUNTIF($C$17:C1015,Tabella24[[#This Row],[Cartella2]])=1,"X","")</f>
        <v/>
      </c>
      <c r="O1015" s="14" t="str">
        <f>+IFERROR(+Tabella24[[#This Row],[IMPORTO VERSATO]]/SUMIF(DATI!$B:$B,Tabella24[[#This Row],[Cartella2]],DATI!$M:$M)*SUMIF(DATI!$B:$B,Tabella24[[#This Row],[Cartella2]],DATI!$K:$K),"")</f>
        <v/>
      </c>
    </row>
    <row r="1016" spans="2:15" x14ac:dyDescent="0.45">
      <c r="B1016" s="27"/>
      <c r="C1016" s="140" t="e">
        <f>+IF(Tabella24[[#This Row],[INS CARTELLA]]="",C1015,+VLOOKUP(Tabella24[[#This Row],[INS CARTELLA]],Tabella1[[NUMERO CARTELLA]:[IMPOSTE]],1,0))</f>
        <v>#N/A</v>
      </c>
      <c r="D1016" s="1"/>
      <c r="E1016" s="15"/>
      <c r="F1016" s="16"/>
      <c r="G1016" s="14" t="str">
        <f>+IFERROR(+Tabella24[[#This Row],[IMPORTO VERSATO]]/SUMIF(DATI!B:B,Tabella24[[#This Row],[Cartella2]],DATI!M:M)*SUMIF(DATI!B:B,Tabella24[[#This Row],[Cartella2]],DATI!E:E),"")</f>
        <v/>
      </c>
      <c r="H1016" s="14" t="str">
        <f>+IFERROR(+Tabella24[[#This Row],[IMPORTO VERSATO]]/SUMIF(DATI!$B:$B,Tabella24[[#This Row],[Cartella2]],DATI!$M:$M)*SUMIF(DATI!$B:$B,Tabella24[[#This Row],[Cartella2]],DATI!$F:$F),"")</f>
        <v/>
      </c>
      <c r="I1016" s="19" t="str">
        <f>+IFERROR(+Tabella24[[#This Row],[IMPORTO VERSATO]]/SUMIF(DATI!$B:$B,Tabella24[[#This Row],[Cartella2]],DATI!$M:$M)*SUMIF(DATI!$B:$B,Tabella24[[#This Row],[Cartella2]],DATI!$G:$G),"")</f>
        <v/>
      </c>
      <c r="J1016" s="19" t="str">
        <f>+IFERROR(+Tabella24[[#This Row],[IMPORTO VERSATO]]/SUMIF(DATI!$B:$B,Tabella24[[#This Row],[Cartella2]],DATI!$M:$M)*SUMIF(DATI!$B:$B,Tabella24[[#This Row],[Cartella2]],DATI!$H:$H),"")</f>
        <v/>
      </c>
      <c r="K1016" s="19" t="str">
        <f>+IFERROR(+Tabella24[[#This Row],[IMPORTO VERSATO]]/SUMIF(DATI!$B:$B,Tabella24[[#This Row],[Cartella2]],DATI!$M:$M)*SUMIF(DATI!$B:$B,Tabella24[[#This Row],[Cartella2]],DATI!$I:$I),"")</f>
        <v/>
      </c>
      <c r="L1016" s="19" t="str">
        <f>+IFERROR(+Tabella24[[#This Row],[IMPORTO VERSATO]]/SUMIF(DATI!$B:$B,Tabella24[[#This Row],[Cartella2]],DATI!$M:$M)*SUMIF(DATI!$B:$B,Tabella24[[#This Row],[Cartella2]],DATI!$J:$J),"")</f>
        <v/>
      </c>
      <c r="M1016" s="14" t="str">
        <f>+IFERROR(+Tabella24[[#This Row],[IMPORTO VERSATO]]/SUMIF(DATI!$B:$B,Tabella24[[#This Row],[Cartella2]],DATI!$M:$M)*SUMIF(DATI!$B:$B,Tabella24[[#This Row],[Cartella2]],DATI!$L:$L),"")</f>
        <v/>
      </c>
      <c r="N1016" s="6" t="str">
        <f>+IF(COUNTIF($C$17:C1016,Tabella24[[#This Row],[Cartella2]])=1,"X","")</f>
        <v/>
      </c>
      <c r="O1016" s="14" t="str">
        <f>+IFERROR(+Tabella24[[#This Row],[IMPORTO VERSATO]]/SUMIF(DATI!$B:$B,Tabella24[[#This Row],[Cartella2]],DATI!$M:$M)*SUMIF(DATI!$B:$B,Tabella24[[#This Row],[Cartella2]],DATI!$K:$K),"")</f>
        <v/>
      </c>
    </row>
    <row r="1017" spans="2:15" x14ac:dyDescent="0.45">
      <c r="B1017" s="27"/>
      <c r="C1017" s="140" t="e">
        <f>+IF(Tabella24[[#This Row],[INS CARTELLA]]="",C1016,+VLOOKUP(Tabella24[[#This Row],[INS CARTELLA]],Tabella1[[NUMERO CARTELLA]:[IMPOSTE]],1,0))</f>
        <v>#N/A</v>
      </c>
      <c r="D1017" s="1"/>
      <c r="E1017" s="15"/>
      <c r="F1017" s="16"/>
      <c r="G1017" s="14" t="str">
        <f>+IFERROR(+Tabella24[[#This Row],[IMPORTO VERSATO]]/SUMIF(DATI!B:B,Tabella24[[#This Row],[Cartella2]],DATI!M:M)*SUMIF(DATI!B:B,Tabella24[[#This Row],[Cartella2]],DATI!E:E),"")</f>
        <v/>
      </c>
      <c r="H1017" s="14" t="str">
        <f>+IFERROR(+Tabella24[[#This Row],[IMPORTO VERSATO]]/SUMIF(DATI!$B:$B,Tabella24[[#This Row],[Cartella2]],DATI!$M:$M)*SUMIF(DATI!$B:$B,Tabella24[[#This Row],[Cartella2]],DATI!$F:$F),"")</f>
        <v/>
      </c>
      <c r="I1017" s="19" t="str">
        <f>+IFERROR(+Tabella24[[#This Row],[IMPORTO VERSATO]]/SUMIF(DATI!$B:$B,Tabella24[[#This Row],[Cartella2]],DATI!$M:$M)*SUMIF(DATI!$B:$B,Tabella24[[#This Row],[Cartella2]],DATI!$G:$G),"")</f>
        <v/>
      </c>
      <c r="J1017" s="19" t="str">
        <f>+IFERROR(+Tabella24[[#This Row],[IMPORTO VERSATO]]/SUMIF(DATI!$B:$B,Tabella24[[#This Row],[Cartella2]],DATI!$M:$M)*SUMIF(DATI!$B:$B,Tabella24[[#This Row],[Cartella2]],DATI!$H:$H),"")</f>
        <v/>
      </c>
      <c r="K1017" s="19" t="str">
        <f>+IFERROR(+Tabella24[[#This Row],[IMPORTO VERSATO]]/SUMIF(DATI!$B:$B,Tabella24[[#This Row],[Cartella2]],DATI!$M:$M)*SUMIF(DATI!$B:$B,Tabella24[[#This Row],[Cartella2]],DATI!$I:$I),"")</f>
        <v/>
      </c>
      <c r="L1017" s="19" t="str">
        <f>+IFERROR(+Tabella24[[#This Row],[IMPORTO VERSATO]]/SUMIF(DATI!$B:$B,Tabella24[[#This Row],[Cartella2]],DATI!$M:$M)*SUMIF(DATI!$B:$B,Tabella24[[#This Row],[Cartella2]],DATI!$J:$J),"")</f>
        <v/>
      </c>
      <c r="M1017" s="14" t="str">
        <f>+IFERROR(+Tabella24[[#This Row],[IMPORTO VERSATO]]/SUMIF(DATI!$B:$B,Tabella24[[#This Row],[Cartella2]],DATI!$M:$M)*SUMIF(DATI!$B:$B,Tabella24[[#This Row],[Cartella2]],DATI!$L:$L),"")</f>
        <v/>
      </c>
      <c r="N1017" s="6" t="str">
        <f>+IF(COUNTIF($C$17:C1017,Tabella24[[#This Row],[Cartella2]])=1,"X","")</f>
        <v/>
      </c>
      <c r="O1017" s="14" t="str">
        <f>+IFERROR(+Tabella24[[#This Row],[IMPORTO VERSATO]]/SUMIF(DATI!$B:$B,Tabella24[[#This Row],[Cartella2]],DATI!$M:$M)*SUMIF(DATI!$B:$B,Tabella24[[#This Row],[Cartella2]],DATI!$K:$K),"")</f>
        <v/>
      </c>
    </row>
    <row r="1018" spans="2:15" x14ac:dyDescent="0.45">
      <c r="B1018" s="27"/>
      <c r="C1018" s="140" t="e">
        <f>+IF(Tabella24[[#This Row],[INS CARTELLA]]="",C1017,+VLOOKUP(Tabella24[[#This Row],[INS CARTELLA]],Tabella1[[NUMERO CARTELLA]:[IMPOSTE]],1,0))</f>
        <v>#N/A</v>
      </c>
      <c r="D1018" s="1"/>
      <c r="E1018" s="15"/>
      <c r="F1018" s="16"/>
      <c r="G1018" s="14" t="str">
        <f>+IFERROR(+Tabella24[[#This Row],[IMPORTO VERSATO]]/SUMIF(DATI!B:B,Tabella24[[#This Row],[Cartella2]],DATI!M:M)*SUMIF(DATI!B:B,Tabella24[[#This Row],[Cartella2]],DATI!E:E),"")</f>
        <v/>
      </c>
      <c r="H1018" s="14" t="str">
        <f>+IFERROR(+Tabella24[[#This Row],[IMPORTO VERSATO]]/SUMIF(DATI!$B:$B,Tabella24[[#This Row],[Cartella2]],DATI!$M:$M)*SUMIF(DATI!$B:$B,Tabella24[[#This Row],[Cartella2]],DATI!$F:$F),"")</f>
        <v/>
      </c>
      <c r="I1018" s="19" t="str">
        <f>+IFERROR(+Tabella24[[#This Row],[IMPORTO VERSATO]]/SUMIF(DATI!$B:$B,Tabella24[[#This Row],[Cartella2]],DATI!$M:$M)*SUMIF(DATI!$B:$B,Tabella24[[#This Row],[Cartella2]],DATI!$G:$G),"")</f>
        <v/>
      </c>
      <c r="J1018" s="19" t="str">
        <f>+IFERROR(+Tabella24[[#This Row],[IMPORTO VERSATO]]/SUMIF(DATI!$B:$B,Tabella24[[#This Row],[Cartella2]],DATI!$M:$M)*SUMIF(DATI!$B:$B,Tabella24[[#This Row],[Cartella2]],DATI!$H:$H),"")</f>
        <v/>
      </c>
      <c r="K1018" s="19" t="str">
        <f>+IFERROR(+Tabella24[[#This Row],[IMPORTO VERSATO]]/SUMIF(DATI!$B:$B,Tabella24[[#This Row],[Cartella2]],DATI!$M:$M)*SUMIF(DATI!$B:$B,Tabella24[[#This Row],[Cartella2]],DATI!$I:$I),"")</f>
        <v/>
      </c>
      <c r="L1018" s="19" t="str">
        <f>+IFERROR(+Tabella24[[#This Row],[IMPORTO VERSATO]]/SUMIF(DATI!$B:$B,Tabella24[[#This Row],[Cartella2]],DATI!$M:$M)*SUMIF(DATI!$B:$B,Tabella24[[#This Row],[Cartella2]],DATI!$J:$J),"")</f>
        <v/>
      </c>
      <c r="M1018" s="14" t="str">
        <f>+IFERROR(+Tabella24[[#This Row],[IMPORTO VERSATO]]/SUMIF(DATI!$B:$B,Tabella24[[#This Row],[Cartella2]],DATI!$M:$M)*SUMIF(DATI!$B:$B,Tabella24[[#This Row],[Cartella2]],DATI!$L:$L),"")</f>
        <v/>
      </c>
      <c r="N1018" s="6" t="str">
        <f>+IF(COUNTIF($C$17:C1018,Tabella24[[#This Row],[Cartella2]])=1,"X","")</f>
        <v/>
      </c>
      <c r="O1018" s="14" t="str">
        <f>+IFERROR(+Tabella24[[#This Row],[IMPORTO VERSATO]]/SUMIF(DATI!$B:$B,Tabella24[[#This Row],[Cartella2]],DATI!$M:$M)*SUMIF(DATI!$B:$B,Tabella24[[#This Row],[Cartella2]],DATI!$K:$K),"")</f>
        <v/>
      </c>
    </row>
    <row r="1019" spans="2:15" x14ac:dyDescent="0.45">
      <c r="B1019" s="27"/>
      <c r="C1019" s="140" t="e">
        <f>+IF(Tabella24[[#This Row],[INS CARTELLA]]="",C1018,+VLOOKUP(Tabella24[[#This Row],[INS CARTELLA]],Tabella1[[NUMERO CARTELLA]:[IMPOSTE]],1,0))</f>
        <v>#N/A</v>
      </c>
      <c r="D1019" s="1"/>
      <c r="E1019" s="15"/>
      <c r="F1019" s="16"/>
      <c r="G1019" s="14" t="str">
        <f>+IFERROR(+Tabella24[[#This Row],[IMPORTO VERSATO]]/SUMIF(DATI!B:B,Tabella24[[#This Row],[Cartella2]],DATI!M:M)*SUMIF(DATI!B:B,Tabella24[[#This Row],[Cartella2]],DATI!E:E),"")</f>
        <v/>
      </c>
      <c r="H1019" s="14" t="str">
        <f>+IFERROR(+Tabella24[[#This Row],[IMPORTO VERSATO]]/SUMIF(DATI!$B:$B,Tabella24[[#This Row],[Cartella2]],DATI!$M:$M)*SUMIF(DATI!$B:$B,Tabella24[[#This Row],[Cartella2]],DATI!$F:$F),"")</f>
        <v/>
      </c>
      <c r="I1019" s="19" t="str">
        <f>+IFERROR(+Tabella24[[#This Row],[IMPORTO VERSATO]]/SUMIF(DATI!$B:$B,Tabella24[[#This Row],[Cartella2]],DATI!$M:$M)*SUMIF(DATI!$B:$B,Tabella24[[#This Row],[Cartella2]],DATI!$G:$G),"")</f>
        <v/>
      </c>
      <c r="J1019" s="19" t="str">
        <f>+IFERROR(+Tabella24[[#This Row],[IMPORTO VERSATO]]/SUMIF(DATI!$B:$B,Tabella24[[#This Row],[Cartella2]],DATI!$M:$M)*SUMIF(DATI!$B:$B,Tabella24[[#This Row],[Cartella2]],DATI!$H:$H),"")</f>
        <v/>
      </c>
      <c r="K1019" s="19" t="str">
        <f>+IFERROR(+Tabella24[[#This Row],[IMPORTO VERSATO]]/SUMIF(DATI!$B:$B,Tabella24[[#This Row],[Cartella2]],DATI!$M:$M)*SUMIF(DATI!$B:$B,Tabella24[[#This Row],[Cartella2]],DATI!$I:$I),"")</f>
        <v/>
      </c>
      <c r="L1019" s="19" t="str">
        <f>+IFERROR(+Tabella24[[#This Row],[IMPORTO VERSATO]]/SUMIF(DATI!$B:$B,Tabella24[[#This Row],[Cartella2]],DATI!$M:$M)*SUMIF(DATI!$B:$B,Tabella24[[#This Row],[Cartella2]],DATI!$J:$J),"")</f>
        <v/>
      </c>
      <c r="M1019" s="14" t="str">
        <f>+IFERROR(+Tabella24[[#This Row],[IMPORTO VERSATO]]/SUMIF(DATI!$B:$B,Tabella24[[#This Row],[Cartella2]],DATI!$M:$M)*SUMIF(DATI!$B:$B,Tabella24[[#This Row],[Cartella2]],DATI!$L:$L),"")</f>
        <v/>
      </c>
      <c r="N1019" s="6" t="str">
        <f>+IF(COUNTIF($C$17:C1019,Tabella24[[#This Row],[Cartella2]])=1,"X","")</f>
        <v/>
      </c>
      <c r="O1019" s="14" t="str">
        <f>+IFERROR(+Tabella24[[#This Row],[IMPORTO VERSATO]]/SUMIF(DATI!$B:$B,Tabella24[[#This Row],[Cartella2]],DATI!$M:$M)*SUMIF(DATI!$B:$B,Tabella24[[#This Row],[Cartella2]],DATI!$K:$K),"")</f>
        <v/>
      </c>
    </row>
    <row r="1020" spans="2:15" x14ac:dyDescent="0.45">
      <c r="B1020" s="27"/>
      <c r="C1020" s="140" t="e">
        <f>+IF(Tabella24[[#This Row],[INS CARTELLA]]="",C1019,+VLOOKUP(Tabella24[[#This Row],[INS CARTELLA]],Tabella1[[NUMERO CARTELLA]:[IMPOSTE]],1,0))</f>
        <v>#N/A</v>
      </c>
      <c r="D1020" s="1"/>
      <c r="E1020" s="15"/>
      <c r="F1020" s="16"/>
      <c r="G1020" s="14" t="str">
        <f>+IFERROR(+Tabella24[[#This Row],[IMPORTO VERSATO]]/SUMIF(DATI!B:B,Tabella24[[#This Row],[Cartella2]],DATI!M:M)*SUMIF(DATI!B:B,Tabella24[[#This Row],[Cartella2]],DATI!E:E),"")</f>
        <v/>
      </c>
      <c r="H1020" s="14" t="str">
        <f>+IFERROR(+Tabella24[[#This Row],[IMPORTO VERSATO]]/SUMIF(DATI!$B:$B,Tabella24[[#This Row],[Cartella2]],DATI!$M:$M)*SUMIF(DATI!$B:$B,Tabella24[[#This Row],[Cartella2]],DATI!$F:$F),"")</f>
        <v/>
      </c>
      <c r="I1020" s="19" t="str">
        <f>+IFERROR(+Tabella24[[#This Row],[IMPORTO VERSATO]]/SUMIF(DATI!$B:$B,Tabella24[[#This Row],[Cartella2]],DATI!$M:$M)*SUMIF(DATI!$B:$B,Tabella24[[#This Row],[Cartella2]],DATI!$G:$G),"")</f>
        <v/>
      </c>
      <c r="J1020" s="19" t="str">
        <f>+IFERROR(+Tabella24[[#This Row],[IMPORTO VERSATO]]/SUMIF(DATI!$B:$B,Tabella24[[#This Row],[Cartella2]],DATI!$M:$M)*SUMIF(DATI!$B:$B,Tabella24[[#This Row],[Cartella2]],DATI!$H:$H),"")</f>
        <v/>
      </c>
      <c r="K1020" s="19" t="str">
        <f>+IFERROR(+Tabella24[[#This Row],[IMPORTO VERSATO]]/SUMIF(DATI!$B:$B,Tabella24[[#This Row],[Cartella2]],DATI!$M:$M)*SUMIF(DATI!$B:$B,Tabella24[[#This Row],[Cartella2]],DATI!$I:$I),"")</f>
        <v/>
      </c>
      <c r="L1020" s="19" t="str">
        <f>+IFERROR(+Tabella24[[#This Row],[IMPORTO VERSATO]]/SUMIF(DATI!$B:$B,Tabella24[[#This Row],[Cartella2]],DATI!$M:$M)*SUMIF(DATI!$B:$B,Tabella24[[#This Row],[Cartella2]],DATI!$J:$J),"")</f>
        <v/>
      </c>
      <c r="M1020" s="14" t="str">
        <f>+IFERROR(+Tabella24[[#This Row],[IMPORTO VERSATO]]/SUMIF(DATI!$B:$B,Tabella24[[#This Row],[Cartella2]],DATI!$M:$M)*SUMIF(DATI!$B:$B,Tabella24[[#This Row],[Cartella2]],DATI!$L:$L),"")</f>
        <v/>
      </c>
      <c r="N1020" s="6" t="str">
        <f>+IF(COUNTIF($C$17:C1020,Tabella24[[#This Row],[Cartella2]])=1,"X","")</f>
        <v/>
      </c>
      <c r="O1020" s="14" t="str">
        <f>+IFERROR(+Tabella24[[#This Row],[IMPORTO VERSATO]]/SUMIF(DATI!$B:$B,Tabella24[[#This Row],[Cartella2]],DATI!$M:$M)*SUMIF(DATI!$B:$B,Tabella24[[#This Row],[Cartella2]],DATI!$K:$K),"")</f>
        <v/>
      </c>
    </row>
    <row r="1021" spans="2:15" x14ac:dyDescent="0.45">
      <c r="B1021" s="27"/>
      <c r="C1021" s="140" t="e">
        <f>+IF(Tabella24[[#This Row],[INS CARTELLA]]="",C1020,+VLOOKUP(Tabella24[[#This Row],[INS CARTELLA]],Tabella1[[NUMERO CARTELLA]:[IMPOSTE]],1,0))</f>
        <v>#N/A</v>
      </c>
      <c r="D1021" s="1"/>
      <c r="E1021" s="15"/>
      <c r="F1021" s="16"/>
      <c r="G1021" s="14" t="str">
        <f>+IFERROR(+Tabella24[[#This Row],[IMPORTO VERSATO]]/SUMIF(DATI!B:B,Tabella24[[#This Row],[Cartella2]],DATI!M:M)*SUMIF(DATI!B:B,Tabella24[[#This Row],[Cartella2]],DATI!E:E),"")</f>
        <v/>
      </c>
      <c r="H1021" s="14" t="str">
        <f>+IFERROR(+Tabella24[[#This Row],[IMPORTO VERSATO]]/SUMIF(DATI!$B:$B,Tabella24[[#This Row],[Cartella2]],DATI!$M:$M)*SUMIF(DATI!$B:$B,Tabella24[[#This Row],[Cartella2]],DATI!$F:$F),"")</f>
        <v/>
      </c>
      <c r="I1021" s="19" t="str">
        <f>+IFERROR(+Tabella24[[#This Row],[IMPORTO VERSATO]]/SUMIF(DATI!$B:$B,Tabella24[[#This Row],[Cartella2]],DATI!$M:$M)*SUMIF(DATI!$B:$B,Tabella24[[#This Row],[Cartella2]],DATI!$G:$G),"")</f>
        <v/>
      </c>
      <c r="J1021" s="19" t="str">
        <f>+IFERROR(+Tabella24[[#This Row],[IMPORTO VERSATO]]/SUMIF(DATI!$B:$B,Tabella24[[#This Row],[Cartella2]],DATI!$M:$M)*SUMIF(DATI!$B:$B,Tabella24[[#This Row],[Cartella2]],DATI!$H:$H),"")</f>
        <v/>
      </c>
      <c r="K1021" s="19" t="str">
        <f>+IFERROR(+Tabella24[[#This Row],[IMPORTO VERSATO]]/SUMIF(DATI!$B:$B,Tabella24[[#This Row],[Cartella2]],DATI!$M:$M)*SUMIF(DATI!$B:$B,Tabella24[[#This Row],[Cartella2]],DATI!$I:$I),"")</f>
        <v/>
      </c>
      <c r="L1021" s="19" t="str">
        <f>+IFERROR(+Tabella24[[#This Row],[IMPORTO VERSATO]]/SUMIF(DATI!$B:$B,Tabella24[[#This Row],[Cartella2]],DATI!$M:$M)*SUMIF(DATI!$B:$B,Tabella24[[#This Row],[Cartella2]],DATI!$J:$J),"")</f>
        <v/>
      </c>
      <c r="M1021" s="14" t="str">
        <f>+IFERROR(+Tabella24[[#This Row],[IMPORTO VERSATO]]/SUMIF(DATI!$B:$B,Tabella24[[#This Row],[Cartella2]],DATI!$M:$M)*SUMIF(DATI!$B:$B,Tabella24[[#This Row],[Cartella2]],DATI!$L:$L),"")</f>
        <v/>
      </c>
      <c r="N1021" s="6" t="str">
        <f>+IF(COUNTIF($C$17:C1021,Tabella24[[#This Row],[Cartella2]])=1,"X","")</f>
        <v/>
      </c>
      <c r="O1021" s="14" t="str">
        <f>+IFERROR(+Tabella24[[#This Row],[IMPORTO VERSATO]]/SUMIF(DATI!$B:$B,Tabella24[[#This Row],[Cartella2]],DATI!$M:$M)*SUMIF(DATI!$B:$B,Tabella24[[#This Row],[Cartella2]],DATI!$K:$K),"")</f>
        <v/>
      </c>
    </row>
    <row r="1022" spans="2:15" x14ac:dyDescent="0.45">
      <c r="B1022" s="27"/>
      <c r="C1022" s="140" t="e">
        <f>+IF(Tabella24[[#This Row],[INS CARTELLA]]="",C1021,+VLOOKUP(Tabella24[[#This Row],[INS CARTELLA]],Tabella1[[NUMERO CARTELLA]:[IMPOSTE]],1,0))</f>
        <v>#N/A</v>
      </c>
      <c r="D1022" s="1"/>
      <c r="E1022" s="15"/>
      <c r="F1022" s="16"/>
      <c r="G1022" s="14" t="str">
        <f>+IFERROR(+Tabella24[[#This Row],[IMPORTO VERSATO]]/SUMIF(DATI!B:B,Tabella24[[#This Row],[Cartella2]],DATI!M:M)*SUMIF(DATI!B:B,Tabella24[[#This Row],[Cartella2]],DATI!E:E),"")</f>
        <v/>
      </c>
      <c r="H1022" s="14" t="str">
        <f>+IFERROR(+Tabella24[[#This Row],[IMPORTO VERSATO]]/SUMIF(DATI!$B:$B,Tabella24[[#This Row],[Cartella2]],DATI!$M:$M)*SUMIF(DATI!$B:$B,Tabella24[[#This Row],[Cartella2]],DATI!$F:$F),"")</f>
        <v/>
      </c>
      <c r="I1022" s="19" t="str">
        <f>+IFERROR(+Tabella24[[#This Row],[IMPORTO VERSATO]]/SUMIF(DATI!$B:$B,Tabella24[[#This Row],[Cartella2]],DATI!$M:$M)*SUMIF(DATI!$B:$B,Tabella24[[#This Row],[Cartella2]],DATI!$G:$G),"")</f>
        <v/>
      </c>
      <c r="J1022" s="19" t="str">
        <f>+IFERROR(+Tabella24[[#This Row],[IMPORTO VERSATO]]/SUMIF(DATI!$B:$B,Tabella24[[#This Row],[Cartella2]],DATI!$M:$M)*SUMIF(DATI!$B:$B,Tabella24[[#This Row],[Cartella2]],DATI!$H:$H),"")</f>
        <v/>
      </c>
      <c r="K1022" s="19" t="str">
        <f>+IFERROR(+Tabella24[[#This Row],[IMPORTO VERSATO]]/SUMIF(DATI!$B:$B,Tabella24[[#This Row],[Cartella2]],DATI!$M:$M)*SUMIF(DATI!$B:$B,Tabella24[[#This Row],[Cartella2]],DATI!$I:$I),"")</f>
        <v/>
      </c>
      <c r="L1022" s="19" t="str">
        <f>+IFERROR(+Tabella24[[#This Row],[IMPORTO VERSATO]]/SUMIF(DATI!$B:$B,Tabella24[[#This Row],[Cartella2]],DATI!$M:$M)*SUMIF(DATI!$B:$B,Tabella24[[#This Row],[Cartella2]],DATI!$J:$J),"")</f>
        <v/>
      </c>
      <c r="M1022" s="14" t="str">
        <f>+IFERROR(+Tabella24[[#This Row],[IMPORTO VERSATO]]/SUMIF(DATI!$B:$B,Tabella24[[#This Row],[Cartella2]],DATI!$M:$M)*SUMIF(DATI!$B:$B,Tabella24[[#This Row],[Cartella2]],DATI!$L:$L),"")</f>
        <v/>
      </c>
      <c r="N1022" s="6" t="str">
        <f>+IF(COUNTIF($C$17:C1022,Tabella24[[#This Row],[Cartella2]])=1,"X","")</f>
        <v/>
      </c>
      <c r="O1022" s="14" t="str">
        <f>+IFERROR(+Tabella24[[#This Row],[IMPORTO VERSATO]]/SUMIF(DATI!$B:$B,Tabella24[[#This Row],[Cartella2]],DATI!$M:$M)*SUMIF(DATI!$B:$B,Tabella24[[#This Row],[Cartella2]],DATI!$K:$K),"")</f>
        <v/>
      </c>
    </row>
    <row r="1023" spans="2:15" x14ac:dyDescent="0.45">
      <c r="B1023" s="27"/>
      <c r="C1023" s="140" t="e">
        <f>+IF(Tabella24[[#This Row],[INS CARTELLA]]="",C1022,+VLOOKUP(Tabella24[[#This Row],[INS CARTELLA]],Tabella1[[NUMERO CARTELLA]:[IMPOSTE]],1,0))</f>
        <v>#N/A</v>
      </c>
      <c r="D1023" s="1"/>
      <c r="E1023" s="15"/>
      <c r="F1023" s="16"/>
      <c r="G1023" s="14" t="str">
        <f>+IFERROR(+Tabella24[[#This Row],[IMPORTO VERSATO]]/SUMIF(DATI!B:B,Tabella24[[#This Row],[Cartella2]],DATI!M:M)*SUMIF(DATI!B:B,Tabella24[[#This Row],[Cartella2]],DATI!E:E),"")</f>
        <v/>
      </c>
      <c r="H1023" s="14" t="str">
        <f>+IFERROR(+Tabella24[[#This Row],[IMPORTO VERSATO]]/SUMIF(DATI!$B:$B,Tabella24[[#This Row],[Cartella2]],DATI!$M:$M)*SUMIF(DATI!$B:$B,Tabella24[[#This Row],[Cartella2]],DATI!$F:$F),"")</f>
        <v/>
      </c>
      <c r="I1023" s="19" t="str">
        <f>+IFERROR(+Tabella24[[#This Row],[IMPORTO VERSATO]]/SUMIF(DATI!$B:$B,Tabella24[[#This Row],[Cartella2]],DATI!$M:$M)*SUMIF(DATI!$B:$B,Tabella24[[#This Row],[Cartella2]],DATI!$G:$G),"")</f>
        <v/>
      </c>
      <c r="J1023" s="19" t="str">
        <f>+IFERROR(+Tabella24[[#This Row],[IMPORTO VERSATO]]/SUMIF(DATI!$B:$B,Tabella24[[#This Row],[Cartella2]],DATI!$M:$M)*SUMIF(DATI!$B:$B,Tabella24[[#This Row],[Cartella2]],DATI!$H:$H),"")</f>
        <v/>
      </c>
      <c r="K1023" s="19" t="str">
        <f>+IFERROR(+Tabella24[[#This Row],[IMPORTO VERSATO]]/SUMIF(DATI!$B:$B,Tabella24[[#This Row],[Cartella2]],DATI!$M:$M)*SUMIF(DATI!$B:$B,Tabella24[[#This Row],[Cartella2]],DATI!$I:$I),"")</f>
        <v/>
      </c>
      <c r="L1023" s="19" t="str">
        <f>+IFERROR(+Tabella24[[#This Row],[IMPORTO VERSATO]]/SUMIF(DATI!$B:$B,Tabella24[[#This Row],[Cartella2]],DATI!$M:$M)*SUMIF(DATI!$B:$B,Tabella24[[#This Row],[Cartella2]],DATI!$J:$J),"")</f>
        <v/>
      </c>
      <c r="M1023" s="14" t="str">
        <f>+IFERROR(+Tabella24[[#This Row],[IMPORTO VERSATO]]/SUMIF(DATI!$B:$B,Tabella24[[#This Row],[Cartella2]],DATI!$M:$M)*SUMIF(DATI!$B:$B,Tabella24[[#This Row],[Cartella2]],DATI!$L:$L),"")</f>
        <v/>
      </c>
      <c r="N1023" s="6" t="str">
        <f>+IF(COUNTIF($C$17:C1023,Tabella24[[#This Row],[Cartella2]])=1,"X","")</f>
        <v/>
      </c>
      <c r="O1023" s="14" t="str">
        <f>+IFERROR(+Tabella24[[#This Row],[IMPORTO VERSATO]]/SUMIF(DATI!$B:$B,Tabella24[[#This Row],[Cartella2]],DATI!$M:$M)*SUMIF(DATI!$B:$B,Tabella24[[#This Row],[Cartella2]],DATI!$K:$K),"")</f>
        <v/>
      </c>
    </row>
    <row r="1024" spans="2:15" x14ac:dyDescent="0.45">
      <c r="B1024" s="27"/>
      <c r="C1024" s="140" t="e">
        <f>+IF(Tabella24[[#This Row],[INS CARTELLA]]="",C1023,+VLOOKUP(Tabella24[[#This Row],[INS CARTELLA]],Tabella1[[NUMERO CARTELLA]:[IMPOSTE]],1,0))</f>
        <v>#N/A</v>
      </c>
      <c r="D1024" s="1"/>
      <c r="E1024" s="15"/>
      <c r="F1024" s="16"/>
      <c r="G1024" s="14" t="str">
        <f>+IFERROR(+Tabella24[[#This Row],[IMPORTO VERSATO]]/SUMIF(DATI!B:B,Tabella24[[#This Row],[Cartella2]],DATI!M:M)*SUMIF(DATI!B:B,Tabella24[[#This Row],[Cartella2]],DATI!E:E),"")</f>
        <v/>
      </c>
      <c r="H1024" s="14" t="str">
        <f>+IFERROR(+Tabella24[[#This Row],[IMPORTO VERSATO]]/SUMIF(DATI!$B:$B,Tabella24[[#This Row],[Cartella2]],DATI!$M:$M)*SUMIF(DATI!$B:$B,Tabella24[[#This Row],[Cartella2]],DATI!$F:$F),"")</f>
        <v/>
      </c>
      <c r="I1024" s="19" t="str">
        <f>+IFERROR(+Tabella24[[#This Row],[IMPORTO VERSATO]]/SUMIF(DATI!$B:$B,Tabella24[[#This Row],[Cartella2]],DATI!$M:$M)*SUMIF(DATI!$B:$B,Tabella24[[#This Row],[Cartella2]],DATI!$G:$G),"")</f>
        <v/>
      </c>
      <c r="J1024" s="19" t="str">
        <f>+IFERROR(+Tabella24[[#This Row],[IMPORTO VERSATO]]/SUMIF(DATI!$B:$B,Tabella24[[#This Row],[Cartella2]],DATI!$M:$M)*SUMIF(DATI!$B:$B,Tabella24[[#This Row],[Cartella2]],DATI!$H:$H),"")</f>
        <v/>
      </c>
      <c r="K1024" s="19" t="str">
        <f>+IFERROR(+Tabella24[[#This Row],[IMPORTO VERSATO]]/SUMIF(DATI!$B:$B,Tabella24[[#This Row],[Cartella2]],DATI!$M:$M)*SUMIF(DATI!$B:$B,Tabella24[[#This Row],[Cartella2]],DATI!$I:$I),"")</f>
        <v/>
      </c>
      <c r="L1024" s="19" t="str">
        <f>+IFERROR(+Tabella24[[#This Row],[IMPORTO VERSATO]]/SUMIF(DATI!$B:$B,Tabella24[[#This Row],[Cartella2]],DATI!$M:$M)*SUMIF(DATI!$B:$B,Tabella24[[#This Row],[Cartella2]],DATI!$J:$J),"")</f>
        <v/>
      </c>
      <c r="M1024" s="14" t="str">
        <f>+IFERROR(+Tabella24[[#This Row],[IMPORTO VERSATO]]/SUMIF(DATI!$B:$B,Tabella24[[#This Row],[Cartella2]],DATI!$M:$M)*SUMIF(DATI!$B:$B,Tabella24[[#This Row],[Cartella2]],DATI!$L:$L),"")</f>
        <v/>
      </c>
      <c r="N1024" s="6" t="str">
        <f>+IF(COUNTIF($C$17:C1024,Tabella24[[#This Row],[Cartella2]])=1,"X","")</f>
        <v/>
      </c>
      <c r="O1024" s="14" t="str">
        <f>+IFERROR(+Tabella24[[#This Row],[IMPORTO VERSATO]]/SUMIF(DATI!$B:$B,Tabella24[[#This Row],[Cartella2]],DATI!$M:$M)*SUMIF(DATI!$B:$B,Tabella24[[#This Row],[Cartella2]],DATI!$K:$K),"")</f>
        <v/>
      </c>
    </row>
    <row r="1025" spans="2:15" x14ac:dyDescent="0.45">
      <c r="B1025" s="27"/>
      <c r="C1025" s="140" t="e">
        <f>+IF(Tabella24[[#This Row],[INS CARTELLA]]="",C1024,+VLOOKUP(Tabella24[[#This Row],[INS CARTELLA]],Tabella1[[NUMERO CARTELLA]:[IMPOSTE]],1,0))</f>
        <v>#N/A</v>
      </c>
      <c r="D1025" s="1"/>
      <c r="E1025" s="15"/>
      <c r="F1025" s="16"/>
      <c r="G1025" s="14" t="str">
        <f>+IFERROR(+Tabella24[[#This Row],[IMPORTO VERSATO]]/SUMIF(DATI!B:B,Tabella24[[#This Row],[Cartella2]],DATI!M:M)*SUMIF(DATI!B:B,Tabella24[[#This Row],[Cartella2]],DATI!E:E),"")</f>
        <v/>
      </c>
      <c r="H1025" s="14" t="str">
        <f>+IFERROR(+Tabella24[[#This Row],[IMPORTO VERSATO]]/SUMIF(DATI!$B:$B,Tabella24[[#This Row],[Cartella2]],DATI!$M:$M)*SUMIF(DATI!$B:$B,Tabella24[[#This Row],[Cartella2]],DATI!$F:$F),"")</f>
        <v/>
      </c>
      <c r="I1025" s="19" t="str">
        <f>+IFERROR(+Tabella24[[#This Row],[IMPORTO VERSATO]]/SUMIF(DATI!$B:$B,Tabella24[[#This Row],[Cartella2]],DATI!$M:$M)*SUMIF(DATI!$B:$B,Tabella24[[#This Row],[Cartella2]],DATI!$G:$G),"")</f>
        <v/>
      </c>
      <c r="J1025" s="19" t="str">
        <f>+IFERROR(+Tabella24[[#This Row],[IMPORTO VERSATO]]/SUMIF(DATI!$B:$B,Tabella24[[#This Row],[Cartella2]],DATI!$M:$M)*SUMIF(DATI!$B:$B,Tabella24[[#This Row],[Cartella2]],DATI!$H:$H),"")</f>
        <v/>
      </c>
      <c r="K1025" s="19" t="str">
        <f>+IFERROR(+Tabella24[[#This Row],[IMPORTO VERSATO]]/SUMIF(DATI!$B:$B,Tabella24[[#This Row],[Cartella2]],DATI!$M:$M)*SUMIF(DATI!$B:$B,Tabella24[[#This Row],[Cartella2]],DATI!$I:$I),"")</f>
        <v/>
      </c>
      <c r="L1025" s="19" t="str">
        <f>+IFERROR(+Tabella24[[#This Row],[IMPORTO VERSATO]]/SUMIF(DATI!$B:$B,Tabella24[[#This Row],[Cartella2]],DATI!$M:$M)*SUMIF(DATI!$B:$B,Tabella24[[#This Row],[Cartella2]],DATI!$J:$J),"")</f>
        <v/>
      </c>
      <c r="M1025" s="14" t="str">
        <f>+IFERROR(+Tabella24[[#This Row],[IMPORTO VERSATO]]/SUMIF(DATI!$B:$B,Tabella24[[#This Row],[Cartella2]],DATI!$M:$M)*SUMIF(DATI!$B:$B,Tabella24[[#This Row],[Cartella2]],DATI!$L:$L),"")</f>
        <v/>
      </c>
      <c r="N1025" s="6" t="str">
        <f>+IF(COUNTIF($C$17:C1025,Tabella24[[#This Row],[Cartella2]])=1,"X","")</f>
        <v/>
      </c>
      <c r="O1025" s="14" t="str">
        <f>+IFERROR(+Tabella24[[#This Row],[IMPORTO VERSATO]]/SUMIF(DATI!$B:$B,Tabella24[[#This Row],[Cartella2]],DATI!$M:$M)*SUMIF(DATI!$B:$B,Tabella24[[#This Row],[Cartella2]],DATI!$K:$K),"")</f>
        <v/>
      </c>
    </row>
    <row r="1026" spans="2:15" x14ac:dyDescent="0.45">
      <c r="B1026" s="27"/>
      <c r="C1026" s="140" t="e">
        <f>+IF(Tabella24[[#This Row],[INS CARTELLA]]="",C1025,+VLOOKUP(Tabella24[[#This Row],[INS CARTELLA]],Tabella1[[NUMERO CARTELLA]:[IMPOSTE]],1,0))</f>
        <v>#N/A</v>
      </c>
      <c r="D1026" s="1"/>
      <c r="E1026" s="15"/>
      <c r="F1026" s="16"/>
      <c r="G1026" s="14" t="str">
        <f>+IFERROR(+Tabella24[[#This Row],[IMPORTO VERSATO]]/SUMIF(DATI!B:B,Tabella24[[#This Row],[Cartella2]],DATI!M:M)*SUMIF(DATI!B:B,Tabella24[[#This Row],[Cartella2]],DATI!E:E),"")</f>
        <v/>
      </c>
      <c r="H1026" s="14" t="str">
        <f>+IFERROR(+Tabella24[[#This Row],[IMPORTO VERSATO]]/SUMIF(DATI!$B:$B,Tabella24[[#This Row],[Cartella2]],DATI!$M:$M)*SUMIF(DATI!$B:$B,Tabella24[[#This Row],[Cartella2]],DATI!$F:$F),"")</f>
        <v/>
      </c>
      <c r="I1026" s="19" t="str">
        <f>+IFERROR(+Tabella24[[#This Row],[IMPORTO VERSATO]]/SUMIF(DATI!$B:$B,Tabella24[[#This Row],[Cartella2]],DATI!$M:$M)*SUMIF(DATI!$B:$B,Tabella24[[#This Row],[Cartella2]],DATI!$G:$G),"")</f>
        <v/>
      </c>
      <c r="J1026" s="19" t="str">
        <f>+IFERROR(+Tabella24[[#This Row],[IMPORTO VERSATO]]/SUMIF(DATI!$B:$B,Tabella24[[#This Row],[Cartella2]],DATI!$M:$M)*SUMIF(DATI!$B:$B,Tabella24[[#This Row],[Cartella2]],DATI!$H:$H),"")</f>
        <v/>
      </c>
      <c r="K1026" s="19" t="str">
        <f>+IFERROR(+Tabella24[[#This Row],[IMPORTO VERSATO]]/SUMIF(DATI!$B:$B,Tabella24[[#This Row],[Cartella2]],DATI!$M:$M)*SUMIF(DATI!$B:$B,Tabella24[[#This Row],[Cartella2]],DATI!$I:$I),"")</f>
        <v/>
      </c>
      <c r="L1026" s="19" t="str">
        <f>+IFERROR(+Tabella24[[#This Row],[IMPORTO VERSATO]]/SUMIF(DATI!$B:$B,Tabella24[[#This Row],[Cartella2]],DATI!$M:$M)*SUMIF(DATI!$B:$B,Tabella24[[#This Row],[Cartella2]],DATI!$J:$J),"")</f>
        <v/>
      </c>
      <c r="M1026" s="14" t="str">
        <f>+IFERROR(+Tabella24[[#This Row],[IMPORTO VERSATO]]/SUMIF(DATI!$B:$B,Tabella24[[#This Row],[Cartella2]],DATI!$M:$M)*SUMIF(DATI!$B:$B,Tabella24[[#This Row],[Cartella2]],DATI!$L:$L),"")</f>
        <v/>
      </c>
      <c r="N1026" s="6" t="str">
        <f>+IF(COUNTIF($C$17:C1026,Tabella24[[#This Row],[Cartella2]])=1,"X","")</f>
        <v/>
      </c>
      <c r="O1026" s="14" t="str">
        <f>+IFERROR(+Tabella24[[#This Row],[IMPORTO VERSATO]]/SUMIF(DATI!$B:$B,Tabella24[[#This Row],[Cartella2]],DATI!$M:$M)*SUMIF(DATI!$B:$B,Tabella24[[#This Row],[Cartella2]],DATI!$K:$K),"")</f>
        <v/>
      </c>
    </row>
    <row r="1027" spans="2:15" x14ac:dyDescent="0.45">
      <c r="B1027" s="27"/>
      <c r="C1027" s="140" t="e">
        <f>+IF(Tabella24[[#This Row],[INS CARTELLA]]="",C1026,+VLOOKUP(Tabella24[[#This Row],[INS CARTELLA]],Tabella1[[NUMERO CARTELLA]:[IMPOSTE]],1,0))</f>
        <v>#N/A</v>
      </c>
      <c r="D1027" s="1"/>
      <c r="E1027" s="15"/>
      <c r="F1027" s="16"/>
      <c r="G1027" s="14" t="str">
        <f>+IFERROR(+Tabella24[[#This Row],[IMPORTO VERSATO]]/SUMIF(DATI!B:B,Tabella24[[#This Row],[Cartella2]],DATI!M:M)*SUMIF(DATI!B:B,Tabella24[[#This Row],[Cartella2]],DATI!E:E),"")</f>
        <v/>
      </c>
      <c r="H1027" s="14" t="str">
        <f>+IFERROR(+Tabella24[[#This Row],[IMPORTO VERSATO]]/SUMIF(DATI!$B:$B,Tabella24[[#This Row],[Cartella2]],DATI!$M:$M)*SUMIF(DATI!$B:$B,Tabella24[[#This Row],[Cartella2]],DATI!$F:$F),"")</f>
        <v/>
      </c>
      <c r="I1027" s="19" t="str">
        <f>+IFERROR(+Tabella24[[#This Row],[IMPORTO VERSATO]]/SUMIF(DATI!$B:$B,Tabella24[[#This Row],[Cartella2]],DATI!$M:$M)*SUMIF(DATI!$B:$B,Tabella24[[#This Row],[Cartella2]],DATI!$G:$G),"")</f>
        <v/>
      </c>
      <c r="J1027" s="19" t="str">
        <f>+IFERROR(+Tabella24[[#This Row],[IMPORTO VERSATO]]/SUMIF(DATI!$B:$B,Tabella24[[#This Row],[Cartella2]],DATI!$M:$M)*SUMIF(DATI!$B:$B,Tabella24[[#This Row],[Cartella2]],DATI!$H:$H),"")</f>
        <v/>
      </c>
      <c r="K1027" s="19" t="str">
        <f>+IFERROR(+Tabella24[[#This Row],[IMPORTO VERSATO]]/SUMIF(DATI!$B:$B,Tabella24[[#This Row],[Cartella2]],DATI!$M:$M)*SUMIF(DATI!$B:$B,Tabella24[[#This Row],[Cartella2]],DATI!$I:$I),"")</f>
        <v/>
      </c>
      <c r="L1027" s="19" t="str">
        <f>+IFERROR(+Tabella24[[#This Row],[IMPORTO VERSATO]]/SUMIF(DATI!$B:$B,Tabella24[[#This Row],[Cartella2]],DATI!$M:$M)*SUMIF(DATI!$B:$B,Tabella24[[#This Row],[Cartella2]],DATI!$J:$J),"")</f>
        <v/>
      </c>
      <c r="M1027" s="14" t="str">
        <f>+IFERROR(+Tabella24[[#This Row],[IMPORTO VERSATO]]/SUMIF(DATI!$B:$B,Tabella24[[#This Row],[Cartella2]],DATI!$M:$M)*SUMIF(DATI!$B:$B,Tabella24[[#This Row],[Cartella2]],DATI!$L:$L),"")</f>
        <v/>
      </c>
      <c r="N1027" s="6" t="str">
        <f>+IF(COUNTIF($C$17:C1027,Tabella24[[#This Row],[Cartella2]])=1,"X","")</f>
        <v/>
      </c>
      <c r="O1027" s="14" t="str">
        <f>+IFERROR(+Tabella24[[#This Row],[IMPORTO VERSATO]]/SUMIF(DATI!$B:$B,Tabella24[[#This Row],[Cartella2]],DATI!$M:$M)*SUMIF(DATI!$B:$B,Tabella24[[#This Row],[Cartella2]],DATI!$K:$K),"")</f>
        <v/>
      </c>
    </row>
    <row r="1028" spans="2:15" x14ac:dyDescent="0.45">
      <c r="B1028" s="27"/>
      <c r="C1028" s="140" t="e">
        <f>+IF(Tabella24[[#This Row],[INS CARTELLA]]="",C1027,+VLOOKUP(Tabella24[[#This Row],[INS CARTELLA]],Tabella1[[NUMERO CARTELLA]:[IMPOSTE]],1,0))</f>
        <v>#N/A</v>
      </c>
      <c r="D1028" s="1"/>
      <c r="E1028" s="15"/>
      <c r="F1028" s="16"/>
      <c r="G1028" s="14" t="str">
        <f>+IFERROR(+Tabella24[[#This Row],[IMPORTO VERSATO]]/SUMIF(DATI!B:B,Tabella24[[#This Row],[Cartella2]],DATI!M:M)*SUMIF(DATI!B:B,Tabella24[[#This Row],[Cartella2]],DATI!E:E),"")</f>
        <v/>
      </c>
      <c r="H1028" s="14" t="str">
        <f>+IFERROR(+Tabella24[[#This Row],[IMPORTO VERSATO]]/SUMIF(DATI!$B:$B,Tabella24[[#This Row],[Cartella2]],DATI!$M:$M)*SUMIF(DATI!$B:$B,Tabella24[[#This Row],[Cartella2]],DATI!$F:$F),"")</f>
        <v/>
      </c>
      <c r="I1028" s="19" t="str">
        <f>+IFERROR(+Tabella24[[#This Row],[IMPORTO VERSATO]]/SUMIF(DATI!$B:$B,Tabella24[[#This Row],[Cartella2]],DATI!$M:$M)*SUMIF(DATI!$B:$B,Tabella24[[#This Row],[Cartella2]],DATI!$G:$G),"")</f>
        <v/>
      </c>
      <c r="J1028" s="19" t="str">
        <f>+IFERROR(+Tabella24[[#This Row],[IMPORTO VERSATO]]/SUMIF(DATI!$B:$B,Tabella24[[#This Row],[Cartella2]],DATI!$M:$M)*SUMIF(DATI!$B:$B,Tabella24[[#This Row],[Cartella2]],DATI!$H:$H),"")</f>
        <v/>
      </c>
      <c r="K1028" s="19" t="str">
        <f>+IFERROR(+Tabella24[[#This Row],[IMPORTO VERSATO]]/SUMIF(DATI!$B:$B,Tabella24[[#This Row],[Cartella2]],DATI!$M:$M)*SUMIF(DATI!$B:$B,Tabella24[[#This Row],[Cartella2]],DATI!$I:$I),"")</f>
        <v/>
      </c>
      <c r="L1028" s="19" t="str">
        <f>+IFERROR(+Tabella24[[#This Row],[IMPORTO VERSATO]]/SUMIF(DATI!$B:$B,Tabella24[[#This Row],[Cartella2]],DATI!$M:$M)*SUMIF(DATI!$B:$B,Tabella24[[#This Row],[Cartella2]],DATI!$J:$J),"")</f>
        <v/>
      </c>
      <c r="M1028" s="14" t="str">
        <f>+IFERROR(+Tabella24[[#This Row],[IMPORTO VERSATO]]/SUMIF(DATI!$B:$B,Tabella24[[#This Row],[Cartella2]],DATI!$M:$M)*SUMIF(DATI!$B:$B,Tabella24[[#This Row],[Cartella2]],DATI!$L:$L),"")</f>
        <v/>
      </c>
      <c r="N1028" s="6" t="str">
        <f>+IF(COUNTIF($C$17:C1028,Tabella24[[#This Row],[Cartella2]])=1,"X","")</f>
        <v/>
      </c>
      <c r="O1028" s="14" t="str">
        <f>+IFERROR(+Tabella24[[#This Row],[IMPORTO VERSATO]]/SUMIF(DATI!$B:$B,Tabella24[[#This Row],[Cartella2]],DATI!$M:$M)*SUMIF(DATI!$B:$B,Tabella24[[#This Row],[Cartella2]],DATI!$K:$K),"")</f>
        <v/>
      </c>
    </row>
    <row r="1029" spans="2:15" x14ac:dyDescent="0.45">
      <c r="B1029" s="27"/>
      <c r="C1029" s="140" t="e">
        <f>+IF(Tabella24[[#This Row],[INS CARTELLA]]="",C1028,+VLOOKUP(Tabella24[[#This Row],[INS CARTELLA]],Tabella1[[NUMERO CARTELLA]:[IMPOSTE]],1,0))</f>
        <v>#N/A</v>
      </c>
      <c r="D1029" s="1"/>
      <c r="E1029" s="15"/>
      <c r="F1029" s="16"/>
      <c r="G1029" s="14" t="str">
        <f>+IFERROR(+Tabella24[[#This Row],[IMPORTO VERSATO]]/SUMIF(DATI!B:B,Tabella24[[#This Row],[Cartella2]],DATI!M:M)*SUMIF(DATI!B:B,Tabella24[[#This Row],[Cartella2]],DATI!E:E),"")</f>
        <v/>
      </c>
      <c r="H1029" s="14" t="str">
        <f>+IFERROR(+Tabella24[[#This Row],[IMPORTO VERSATO]]/SUMIF(DATI!$B:$B,Tabella24[[#This Row],[Cartella2]],DATI!$M:$M)*SUMIF(DATI!$B:$B,Tabella24[[#This Row],[Cartella2]],DATI!$F:$F),"")</f>
        <v/>
      </c>
      <c r="I1029" s="19" t="str">
        <f>+IFERROR(+Tabella24[[#This Row],[IMPORTO VERSATO]]/SUMIF(DATI!$B:$B,Tabella24[[#This Row],[Cartella2]],DATI!$M:$M)*SUMIF(DATI!$B:$B,Tabella24[[#This Row],[Cartella2]],DATI!$G:$G),"")</f>
        <v/>
      </c>
      <c r="J1029" s="19" t="str">
        <f>+IFERROR(+Tabella24[[#This Row],[IMPORTO VERSATO]]/SUMIF(DATI!$B:$B,Tabella24[[#This Row],[Cartella2]],DATI!$M:$M)*SUMIF(DATI!$B:$B,Tabella24[[#This Row],[Cartella2]],DATI!$H:$H),"")</f>
        <v/>
      </c>
      <c r="K1029" s="19" t="str">
        <f>+IFERROR(+Tabella24[[#This Row],[IMPORTO VERSATO]]/SUMIF(DATI!$B:$B,Tabella24[[#This Row],[Cartella2]],DATI!$M:$M)*SUMIF(DATI!$B:$B,Tabella24[[#This Row],[Cartella2]],DATI!$I:$I),"")</f>
        <v/>
      </c>
      <c r="L1029" s="19" t="str">
        <f>+IFERROR(+Tabella24[[#This Row],[IMPORTO VERSATO]]/SUMIF(DATI!$B:$B,Tabella24[[#This Row],[Cartella2]],DATI!$M:$M)*SUMIF(DATI!$B:$B,Tabella24[[#This Row],[Cartella2]],DATI!$J:$J),"")</f>
        <v/>
      </c>
      <c r="M1029" s="14" t="str">
        <f>+IFERROR(+Tabella24[[#This Row],[IMPORTO VERSATO]]/SUMIF(DATI!$B:$B,Tabella24[[#This Row],[Cartella2]],DATI!$M:$M)*SUMIF(DATI!$B:$B,Tabella24[[#This Row],[Cartella2]],DATI!$L:$L),"")</f>
        <v/>
      </c>
      <c r="N1029" s="6" t="str">
        <f>+IF(COUNTIF($C$17:C1029,Tabella24[[#This Row],[Cartella2]])=1,"X","")</f>
        <v/>
      </c>
      <c r="O1029" s="14" t="str">
        <f>+IFERROR(+Tabella24[[#This Row],[IMPORTO VERSATO]]/SUMIF(DATI!$B:$B,Tabella24[[#This Row],[Cartella2]],DATI!$M:$M)*SUMIF(DATI!$B:$B,Tabella24[[#This Row],[Cartella2]],DATI!$K:$K),"")</f>
        <v/>
      </c>
    </row>
    <row r="1030" spans="2:15" x14ac:dyDescent="0.45">
      <c r="B1030" s="27"/>
      <c r="C1030" s="140" t="e">
        <f>+IF(Tabella24[[#This Row],[INS CARTELLA]]="",C1029,+VLOOKUP(Tabella24[[#This Row],[INS CARTELLA]],Tabella1[[NUMERO CARTELLA]:[IMPOSTE]],1,0))</f>
        <v>#N/A</v>
      </c>
      <c r="D1030" s="1"/>
      <c r="E1030" s="15"/>
      <c r="F1030" s="16"/>
      <c r="G1030" s="14" t="str">
        <f>+IFERROR(+Tabella24[[#This Row],[IMPORTO VERSATO]]/SUMIF(DATI!B:B,Tabella24[[#This Row],[Cartella2]],DATI!M:M)*SUMIF(DATI!B:B,Tabella24[[#This Row],[Cartella2]],DATI!E:E),"")</f>
        <v/>
      </c>
      <c r="H1030" s="14" t="str">
        <f>+IFERROR(+Tabella24[[#This Row],[IMPORTO VERSATO]]/SUMIF(DATI!$B:$B,Tabella24[[#This Row],[Cartella2]],DATI!$M:$M)*SUMIF(DATI!$B:$B,Tabella24[[#This Row],[Cartella2]],DATI!$F:$F),"")</f>
        <v/>
      </c>
      <c r="I1030" s="19" t="str">
        <f>+IFERROR(+Tabella24[[#This Row],[IMPORTO VERSATO]]/SUMIF(DATI!$B:$B,Tabella24[[#This Row],[Cartella2]],DATI!$M:$M)*SUMIF(DATI!$B:$B,Tabella24[[#This Row],[Cartella2]],DATI!$G:$G),"")</f>
        <v/>
      </c>
      <c r="J1030" s="19" t="str">
        <f>+IFERROR(+Tabella24[[#This Row],[IMPORTO VERSATO]]/SUMIF(DATI!$B:$B,Tabella24[[#This Row],[Cartella2]],DATI!$M:$M)*SUMIF(DATI!$B:$B,Tabella24[[#This Row],[Cartella2]],DATI!$H:$H),"")</f>
        <v/>
      </c>
      <c r="K1030" s="19" t="str">
        <f>+IFERROR(+Tabella24[[#This Row],[IMPORTO VERSATO]]/SUMIF(DATI!$B:$B,Tabella24[[#This Row],[Cartella2]],DATI!$M:$M)*SUMIF(DATI!$B:$B,Tabella24[[#This Row],[Cartella2]],DATI!$I:$I),"")</f>
        <v/>
      </c>
      <c r="L1030" s="19" t="str">
        <f>+IFERROR(+Tabella24[[#This Row],[IMPORTO VERSATO]]/SUMIF(DATI!$B:$B,Tabella24[[#This Row],[Cartella2]],DATI!$M:$M)*SUMIF(DATI!$B:$B,Tabella24[[#This Row],[Cartella2]],DATI!$J:$J),"")</f>
        <v/>
      </c>
      <c r="M1030" s="14" t="str">
        <f>+IFERROR(+Tabella24[[#This Row],[IMPORTO VERSATO]]/SUMIF(DATI!$B:$B,Tabella24[[#This Row],[Cartella2]],DATI!$M:$M)*SUMIF(DATI!$B:$B,Tabella24[[#This Row],[Cartella2]],DATI!$L:$L),"")</f>
        <v/>
      </c>
      <c r="N1030" s="6" t="str">
        <f>+IF(COUNTIF($C$17:C1030,Tabella24[[#This Row],[Cartella2]])=1,"X","")</f>
        <v/>
      </c>
      <c r="O1030" s="14" t="str">
        <f>+IFERROR(+Tabella24[[#This Row],[IMPORTO VERSATO]]/SUMIF(DATI!$B:$B,Tabella24[[#This Row],[Cartella2]],DATI!$M:$M)*SUMIF(DATI!$B:$B,Tabella24[[#This Row],[Cartella2]],DATI!$K:$K),"")</f>
        <v/>
      </c>
    </row>
    <row r="1031" spans="2:15" x14ac:dyDescent="0.45">
      <c r="B1031" s="27"/>
      <c r="C1031" s="140" t="e">
        <f>+IF(Tabella24[[#This Row],[INS CARTELLA]]="",C1030,+VLOOKUP(Tabella24[[#This Row],[INS CARTELLA]],Tabella1[[NUMERO CARTELLA]:[IMPOSTE]],1,0))</f>
        <v>#N/A</v>
      </c>
      <c r="D1031" s="1"/>
      <c r="E1031" s="15"/>
      <c r="F1031" s="16"/>
      <c r="G1031" s="14" t="str">
        <f>+IFERROR(+Tabella24[[#This Row],[IMPORTO VERSATO]]/SUMIF(DATI!B:B,Tabella24[[#This Row],[Cartella2]],DATI!M:M)*SUMIF(DATI!B:B,Tabella24[[#This Row],[Cartella2]],DATI!E:E),"")</f>
        <v/>
      </c>
      <c r="H1031" s="14" t="str">
        <f>+IFERROR(+Tabella24[[#This Row],[IMPORTO VERSATO]]/SUMIF(DATI!$B:$B,Tabella24[[#This Row],[Cartella2]],DATI!$M:$M)*SUMIF(DATI!$B:$B,Tabella24[[#This Row],[Cartella2]],DATI!$F:$F),"")</f>
        <v/>
      </c>
      <c r="I1031" s="19" t="str">
        <f>+IFERROR(+Tabella24[[#This Row],[IMPORTO VERSATO]]/SUMIF(DATI!$B:$B,Tabella24[[#This Row],[Cartella2]],DATI!$M:$M)*SUMIF(DATI!$B:$B,Tabella24[[#This Row],[Cartella2]],DATI!$G:$G),"")</f>
        <v/>
      </c>
      <c r="J1031" s="19" t="str">
        <f>+IFERROR(+Tabella24[[#This Row],[IMPORTO VERSATO]]/SUMIF(DATI!$B:$B,Tabella24[[#This Row],[Cartella2]],DATI!$M:$M)*SUMIF(DATI!$B:$B,Tabella24[[#This Row],[Cartella2]],DATI!$H:$H),"")</f>
        <v/>
      </c>
      <c r="K1031" s="19" t="str">
        <f>+IFERROR(+Tabella24[[#This Row],[IMPORTO VERSATO]]/SUMIF(DATI!$B:$B,Tabella24[[#This Row],[Cartella2]],DATI!$M:$M)*SUMIF(DATI!$B:$B,Tabella24[[#This Row],[Cartella2]],DATI!$I:$I),"")</f>
        <v/>
      </c>
      <c r="L1031" s="19" t="str">
        <f>+IFERROR(+Tabella24[[#This Row],[IMPORTO VERSATO]]/SUMIF(DATI!$B:$B,Tabella24[[#This Row],[Cartella2]],DATI!$M:$M)*SUMIF(DATI!$B:$B,Tabella24[[#This Row],[Cartella2]],DATI!$J:$J),"")</f>
        <v/>
      </c>
      <c r="M1031" s="14" t="str">
        <f>+IFERROR(+Tabella24[[#This Row],[IMPORTO VERSATO]]/SUMIF(DATI!$B:$B,Tabella24[[#This Row],[Cartella2]],DATI!$M:$M)*SUMIF(DATI!$B:$B,Tabella24[[#This Row],[Cartella2]],DATI!$L:$L),"")</f>
        <v/>
      </c>
      <c r="N1031" s="6" t="str">
        <f>+IF(COUNTIF($C$17:C1031,Tabella24[[#This Row],[Cartella2]])=1,"X","")</f>
        <v/>
      </c>
      <c r="O1031" s="14" t="str">
        <f>+IFERROR(+Tabella24[[#This Row],[IMPORTO VERSATO]]/SUMIF(DATI!$B:$B,Tabella24[[#This Row],[Cartella2]],DATI!$M:$M)*SUMIF(DATI!$B:$B,Tabella24[[#This Row],[Cartella2]],DATI!$K:$K),"")</f>
        <v/>
      </c>
    </row>
    <row r="1032" spans="2:15" x14ac:dyDescent="0.45">
      <c r="B1032" s="27"/>
      <c r="C1032" s="140" t="e">
        <f>+IF(Tabella24[[#This Row],[INS CARTELLA]]="",C1031,+VLOOKUP(Tabella24[[#This Row],[INS CARTELLA]],Tabella1[[NUMERO CARTELLA]:[IMPOSTE]],1,0))</f>
        <v>#N/A</v>
      </c>
      <c r="D1032" s="1"/>
      <c r="E1032" s="15"/>
      <c r="F1032" s="16"/>
      <c r="G1032" s="14" t="str">
        <f>+IFERROR(+Tabella24[[#This Row],[IMPORTO VERSATO]]/SUMIF(DATI!B:B,Tabella24[[#This Row],[Cartella2]],DATI!M:M)*SUMIF(DATI!B:B,Tabella24[[#This Row],[Cartella2]],DATI!E:E),"")</f>
        <v/>
      </c>
      <c r="H1032" s="14" t="str">
        <f>+IFERROR(+Tabella24[[#This Row],[IMPORTO VERSATO]]/SUMIF(DATI!$B:$B,Tabella24[[#This Row],[Cartella2]],DATI!$M:$M)*SUMIF(DATI!$B:$B,Tabella24[[#This Row],[Cartella2]],DATI!$F:$F),"")</f>
        <v/>
      </c>
      <c r="I1032" s="19" t="str">
        <f>+IFERROR(+Tabella24[[#This Row],[IMPORTO VERSATO]]/SUMIF(DATI!$B:$B,Tabella24[[#This Row],[Cartella2]],DATI!$M:$M)*SUMIF(DATI!$B:$B,Tabella24[[#This Row],[Cartella2]],DATI!$G:$G),"")</f>
        <v/>
      </c>
      <c r="J1032" s="19" t="str">
        <f>+IFERROR(+Tabella24[[#This Row],[IMPORTO VERSATO]]/SUMIF(DATI!$B:$B,Tabella24[[#This Row],[Cartella2]],DATI!$M:$M)*SUMIF(DATI!$B:$B,Tabella24[[#This Row],[Cartella2]],DATI!$H:$H),"")</f>
        <v/>
      </c>
      <c r="K1032" s="19" t="str">
        <f>+IFERROR(+Tabella24[[#This Row],[IMPORTO VERSATO]]/SUMIF(DATI!$B:$B,Tabella24[[#This Row],[Cartella2]],DATI!$M:$M)*SUMIF(DATI!$B:$B,Tabella24[[#This Row],[Cartella2]],DATI!$I:$I),"")</f>
        <v/>
      </c>
      <c r="L1032" s="19" t="str">
        <f>+IFERROR(+Tabella24[[#This Row],[IMPORTO VERSATO]]/SUMIF(DATI!$B:$B,Tabella24[[#This Row],[Cartella2]],DATI!$M:$M)*SUMIF(DATI!$B:$B,Tabella24[[#This Row],[Cartella2]],DATI!$J:$J),"")</f>
        <v/>
      </c>
      <c r="M1032" s="14" t="str">
        <f>+IFERROR(+Tabella24[[#This Row],[IMPORTO VERSATO]]/SUMIF(DATI!$B:$B,Tabella24[[#This Row],[Cartella2]],DATI!$M:$M)*SUMIF(DATI!$B:$B,Tabella24[[#This Row],[Cartella2]],DATI!$L:$L),"")</f>
        <v/>
      </c>
      <c r="N1032" s="6" t="str">
        <f>+IF(COUNTIF($C$17:C1032,Tabella24[[#This Row],[Cartella2]])=1,"X","")</f>
        <v/>
      </c>
      <c r="O1032" s="14" t="str">
        <f>+IFERROR(+Tabella24[[#This Row],[IMPORTO VERSATO]]/SUMIF(DATI!$B:$B,Tabella24[[#This Row],[Cartella2]],DATI!$M:$M)*SUMIF(DATI!$B:$B,Tabella24[[#This Row],[Cartella2]],DATI!$K:$K),"")</f>
        <v/>
      </c>
    </row>
    <row r="1033" spans="2:15" x14ac:dyDescent="0.45">
      <c r="B1033" s="27"/>
      <c r="C1033" s="140" t="e">
        <f>+IF(Tabella24[[#This Row],[INS CARTELLA]]="",C1032,+VLOOKUP(Tabella24[[#This Row],[INS CARTELLA]],Tabella1[[NUMERO CARTELLA]:[IMPOSTE]],1,0))</f>
        <v>#N/A</v>
      </c>
      <c r="D1033" s="1"/>
      <c r="E1033" s="15"/>
      <c r="F1033" s="16"/>
      <c r="G1033" s="14" t="str">
        <f>+IFERROR(+Tabella24[[#This Row],[IMPORTO VERSATO]]/SUMIF(DATI!B:B,Tabella24[[#This Row],[Cartella2]],DATI!M:M)*SUMIF(DATI!B:B,Tabella24[[#This Row],[Cartella2]],DATI!E:E),"")</f>
        <v/>
      </c>
      <c r="H1033" s="14" t="str">
        <f>+IFERROR(+Tabella24[[#This Row],[IMPORTO VERSATO]]/SUMIF(DATI!$B:$B,Tabella24[[#This Row],[Cartella2]],DATI!$M:$M)*SUMIF(DATI!$B:$B,Tabella24[[#This Row],[Cartella2]],DATI!$F:$F),"")</f>
        <v/>
      </c>
      <c r="I1033" s="19" t="str">
        <f>+IFERROR(+Tabella24[[#This Row],[IMPORTO VERSATO]]/SUMIF(DATI!$B:$B,Tabella24[[#This Row],[Cartella2]],DATI!$M:$M)*SUMIF(DATI!$B:$B,Tabella24[[#This Row],[Cartella2]],DATI!$G:$G),"")</f>
        <v/>
      </c>
      <c r="J1033" s="19" t="str">
        <f>+IFERROR(+Tabella24[[#This Row],[IMPORTO VERSATO]]/SUMIF(DATI!$B:$B,Tabella24[[#This Row],[Cartella2]],DATI!$M:$M)*SUMIF(DATI!$B:$B,Tabella24[[#This Row],[Cartella2]],DATI!$H:$H),"")</f>
        <v/>
      </c>
      <c r="K1033" s="19" t="str">
        <f>+IFERROR(+Tabella24[[#This Row],[IMPORTO VERSATO]]/SUMIF(DATI!$B:$B,Tabella24[[#This Row],[Cartella2]],DATI!$M:$M)*SUMIF(DATI!$B:$B,Tabella24[[#This Row],[Cartella2]],DATI!$I:$I),"")</f>
        <v/>
      </c>
      <c r="L1033" s="19" t="str">
        <f>+IFERROR(+Tabella24[[#This Row],[IMPORTO VERSATO]]/SUMIF(DATI!$B:$B,Tabella24[[#This Row],[Cartella2]],DATI!$M:$M)*SUMIF(DATI!$B:$B,Tabella24[[#This Row],[Cartella2]],DATI!$J:$J),"")</f>
        <v/>
      </c>
      <c r="M1033" s="14" t="str">
        <f>+IFERROR(+Tabella24[[#This Row],[IMPORTO VERSATO]]/SUMIF(DATI!$B:$B,Tabella24[[#This Row],[Cartella2]],DATI!$M:$M)*SUMIF(DATI!$B:$B,Tabella24[[#This Row],[Cartella2]],DATI!$L:$L),"")</f>
        <v/>
      </c>
      <c r="N1033" s="6" t="str">
        <f>+IF(COUNTIF($C$17:C1033,Tabella24[[#This Row],[Cartella2]])=1,"X","")</f>
        <v/>
      </c>
      <c r="O1033" s="14" t="str">
        <f>+IFERROR(+Tabella24[[#This Row],[IMPORTO VERSATO]]/SUMIF(DATI!$B:$B,Tabella24[[#This Row],[Cartella2]],DATI!$M:$M)*SUMIF(DATI!$B:$B,Tabella24[[#This Row],[Cartella2]],DATI!$K:$K),"")</f>
        <v/>
      </c>
    </row>
    <row r="1034" spans="2:15" x14ac:dyDescent="0.45">
      <c r="B1034" s="27"/>
      <c r="C1034" s="140" t="e">
        <f>+IF(Tabella24[[#This Row],[INS CARTELLA]]="",C1033,+VLOOKUP(Tabella24[[#This Row],[INS CARTELLA]],Tabella1[[NUMERO CARTELLA]:[IMPOSTE]],1,0))</f>
        <v>#N/A</v>
      </c>
      <c r="D1034" s="1"/>
      <c r="E1034" s="15"/>
      <c r="F1034" s="16"/>
      <c r="G1034" s="14" t="str">
        <f>+IFERROR(+Tabella24[[#This Row],[IMPORTO VERSATO]]/SUMIF(DATI!B:B,Tabella24[[#This Row],[Cartella2]],DATI!M:M)*SUMIF(DATI!B:B,Tabella24[[#This Row],[Cartella2]],DATI!E:E),"")</f>
        <v/>
      </c>
      <c r="H1034" s="14" t="str">
        <f>+IFERROR(+Tabella24[[#This Row],[IMPORTO VERSATO]]/SUMIF(DATI!$B:$B,Tabella24[[#This Row],[Cartella2]],DATI!$M:$M)*SUMIF(DATI!$B:$B,Tabella24[[#This Row],[Cartella2]],DATI!$F:$F),"")</f>
        <v/>
      </c>
      <c r="I1034" s="19" t="str">
        <f>+IFERROR(+Tabella24[[#This Row],[IMPORTO VERSATO]]/SUMIF(DATI!$B:$B,Tabella24[[#This Row],[Cartella2]],DATI!$M:$M)*SUMIF(DATI!$B:$B,Tabella24[[#This Row],[Cartella2]],DATI!$G:$G),"")</f>
        <v/>
      </c>
      <c r="J1034" s="19" t="str">
        <f>+IFERROR(+Tabella24[[#This Row],[IMPORTO VERSATO]]/SUMIF(DATI!$B:$B,Tabella24[[#This Row],[Cartella2]],DATI!$M:$M)*SUMIF(DATI!$B:$B,Tabella24[[#This Row],[Cartella2]],DATI!$H:$H),"")</f>
        <v/>
      </c>
      <c r="K1034" s="19" t="str">
        <f>+IFERROR(+Tabella24[[#This Row],[IMPORTO VERSATO]]/SUMIF(DATI!$B:$B,Tabella24[[#This Row],[Cartella2]],DATI!$M:$M)*SUMIF(DATI!$B:$B,Tabella24[[#This Row],[Cartella2]],DATI!$I:$I),"")</f>
        <v/>
      </c>
      <c r="L1034" s="19" t="str">
        <f>+IFERROR(+Tabella24[[#This Row],[IMPORTO VERSATO]]/SUMIF(DATI!$B:$B,Tabella24[[#This Row],[Cartella2]],DATI!$M:$M)*SUMIF(DATI!$B:$B,Tabella24[[#This Row],[Cartella2]],DATI!$J:$J),"")</f>
        <v/>
      </c>
      <c r="M1034" s="14" t="str">
        <f>+IFERROR(+Tabella24[[#This Row],[IMPORTO VERSATO]]/SUMIF(DATI!$B:$B,Tabella24[[#This Row],[Cartella2]],DATI!$M:$M)*SUMIF(DATI!$B:$B,Tabella24[[#This Row],[Cartella2]],DATI!$L:$L),"")</f>
        <v/>
      </c>
      <c r="N1034" s="6" t="str">
        <f>+IF(COUNTIF($C$17:C1034,Tabella24[[#This Row],[Cartella2]])=1,"X","")</f>
        <v/>
      </c>
      <c r="O1034" s="14" t="str">
        <f>+IFERROR(+Tabella24[[#This Row],[IMPORTO VERSATO]]/SUMIF(DATI!$B:$B,Tabella24[[#This Row],[Cartella2]],DATI!$M:$M)*SUMIF(DATI!$B:$B,Tabella24[[#This Row],[Cartella2]],DATI!$K:$K),"")</f>
        <v/>
      </c>
    </row>
    <row r="1035" spans="2:15" x14ac:dyDescent="0.45">
      <c r="B1035" s="27"/>
      <c r="C1035" s="140" t="e">
        <f>+IF(Tabella24[[#This Row],[INS CARTELLA]]="",C1034,+VLOOKUP(Tabella24[[#This Row],[INS CARTELLA]],Tabella1[[NUMERO CARTELLA]:[IMPOSTE]],1,0))</f>
        <v>#N/A</v>
      </c>
      <c r="D1035" s="1"/>
      <c r="E1035" s="15"/>
      <c r="F1035" s="16"/>
      <c r="G1035" s="14" t="str">
        <f>+IFERROR(+Tabella24[[#This Row],[IMPORTO VERSATO]]/SUMIF(DATI!B:B,Tabella24[[#This Row],[Cartella2]],DATI!M:M)*SUMIF(DATI!B:B,Tabella24[[#This Row],[Cartella2]],DATI!E:E),"")</f>
        <v/>
      </c>
      <c r="H1035" s="14" t="str">
        <f>+IFERROR(+Tabella24[[#This Row],[IMPORTO VERSATO]]/SUMIF(DATI!$B:$B,Tabella24[[#This Row],[Cartella2]],DATI!$M:$M)*SUMIF(DATI!$B:$B,Tabella24[[#This Row],[Cartella2]],DATI!$F:$F),"")</f>
        <v/>
      </c>
      <c r="I1035" s="19" t="str">
        <f>+IFERROR(+Tabella24[[#This Row],[IMPORTO VERSATO]]/SUMIF(DATI!$B:$B,Tabella24[[#This Row],[Cartella2]],DATI!$M:$M)*SUMIF(DATI!$B:$B,Tabella24[[#This Row],[Cartella2]],DATI!$G:$G),"")</f>
        <v/>
      </c>
      <c r="J1035" s="19" t="str">
        <f>+IFERROR(+Tabella24[[#This Row],[IMPORTO VERSATO]]/SUMIF(DATI!$B:$B,Tabella24[[#This Row],[Cartella2]],DATI!$M:$M)*SUMIF(DATI!$B:$B,Tabella24[[#This Row],[Cartella2]],DATI!$H:$H),"")</f>
        <v/>
      </c>
      <c r="K1035" s="19" t="str">
        <f>+IFERROR(+Tabella24[[#This Row],[IMPORTO VERSATO]]/SUMIF(DATI!$B:$B,Tabella24[[#This Row],[Cartella2]],DATI!$M:$M)*SUMIF(DATI!$B:$B,Tabella24[[#This Row],[Cartella2]],DATI!$I:$I),"")</f>
        <v/>
      </c>
      <c r="L1035" s="19" t="str">
        <f>+IFERROR(+Tabella24[[#This Row],[IMPORTO VERSATO]]/SUMIF(DATI!$B:$B,Tabella24[[#This Row],[Cartella2]],DATI!$M:$M)*SUMIF(DATI!$B:$B,Tabella24[[#This Row],[Cartella2]],DATI!$J:$J),"")</f>
        <v/>
      </c>
      <c r="M1035" s="14" t="str">
        <f>+IFERROR(+Tabella24[[#This Row],[IMPORTO VERSATO]]/SUMIF(DATI!$B:$B,Tabella24[[#This Row],[Cartella2]],DATI!$M:$M)*SUMIF(DATI!$B:$B,Tabella24[[#This Row],[Cartella2]],DATI!$L:$L),"")</f>
        <v/>
      </c>
      <c r="N1035" s="6" t="str">
        <f>+IF(COUNTIF($C$17:C1035,Tabella24[[#This Row],[Cartella2]])=1,"X","")</f>
        <v/>
      </c>
      <c r="O1035" s="14" t="str">
        <f>+IFERROR(+Tabella24[[#This Row],[IMPORTO VERSATO]]/SUMIF(DATI!$B:$B,Tabella24[[#This Row],[Cartella2]],DATI!$M:$M)*SUMIF(DATI!$B:$B,Tabella24[[#This Row],[Cartella2]],DATI!$K:$K),"")</f>
        <v/>
      </c>
    </row>
    <row r="1036" spans="2:15" x14ac:dyDescent="0.45">
      <c r="B1036" s="27"/>
      <c r="C1036" s="140" t="e">
        <f>+IF(Tabella24[[#This Row],[INS CARTELLA]]="",C1035,+VLOOKUP(Tabella24[[#This Row],[INS CARTELLA]],Tabella1[[NUMERO CARTELLA]:[IMPOSTE]],1,0))</f>
        <v>#N/A</v>
      </c>
      <c r="D1036" s="1"/>
      <c r="E1036" s="15"/>
      <c r="F1036" s="16"/>
      <c r="G1036" s="14" t="str">
        <f>+IFERROR(+Tabella24[[#This Row],[IMPORTO VERSATO]]/SUMIF(DATI!B:B,Tabella24[[#This Row],[Cartella2]],DATI!M:M)*SUMIF(DATI!B:B,Tabella24[[#This Row],[Cartella2]],DATI!E:E),"")</f>
        <v/>
      </c>
      <c r="H1036" s="14" t="str">
        <f>+IFERROR(+Tabella24[[#This Row],[IMPORTO VERSATO]]/SUMIF(DATI!$B:$B,Tabella24[[#This Row],[Cartella2]],DATI!$M:$M)*SUMIF(DATI!$B:$B,Tabella24[[#This Row],[Cartella2]],DATI!$F:$F),"")</f>
        <v/>
      </c>
      <c r="I1036" s="19" t="str">
        <f>+IFERROR(+Tabella24[[#This Row],[IMPORTO VERSATO]]/SUMIF(DATI!$B:$B,Tabella24[[#This Row],[Cartella2]],DATI!$M:$M)*SUMIF(DATI!$B:$B,Tabella24[[#This Row],[Cartella2]],DATI!$G:$G),"")</f>
        <v/>
      </c>
      <c r="J1036" s="19" t="str">
        <f>+IFERROR(+Tabella24[[#This Row],[IMPORTO VERSATO]]/SUMIF(DATI!$B:$B,Tabella24[[#This Row],[Cartella2]],DATI!$M:$M)*SUMIF(DATI!$B:$B,Tabella24[[#This Row],[Cartella2]],DATI!$H:$H),"")</f>
        <v/>
      </c>
      <c r="K1036" s="19" t="str">
        <f>+IFERROR(+Tabella24[[#This Row],[IMPORTO VERSATO]]/SUMIF(DATI!$B:$B,Tabella24[[#This Row],[Cartella2]],DATI!$M:$M)*SUMIF(DATI!$B:$B,Tabella24[[#This Row],[Cartella2]],DATI!$I:$I),"")</f>
        <v/>
      </c>
      <c r="L1036" s="19" t="str">
        <f>+IFERROR(+Tabella24[[#This Row],[IMPORTO VERSATO]]/SUMIF(DATI!$B:$B,Tabella24[[#This Row],[Cartella2]],DATI!$M:$M)*SUMIF(DATI!$B:$B,Tabella24[[#This Row],[Cartella2]],DATI!$J:$J),"")</f>
        <v/>
      </c>
      <c r="M1036" s="14" t="str">
        <f>+IFERROR(+Tabella24[[#This Row],[IMPORTO VERSATO]]/SUMIF(DATI!$B:$B,Tabella24[[#This Row],[Cartella2]],DATI!$M:$M)*SUMIF(DATI!$B:$B,Tabella24[[#This Row],[Cartella2]],DATI!$L:$L),"")</f>
        <v/>
      </c>
      <c r="N1036" s="6" t="str">
        <f>+IF(COUNTIF($C$17:C1036,Tabella24[[#This Row],[Cartella2]])=1,"X","")</f>
        <v/>
      </c>
      <c r="O1036" s="14" t="str">
        <f>+IFERROR(+Tabella24[[#This Row],[IMPORTO VERSATO]]/SUMIF(DATI!$B:$B,Tabella24[[#This Row],[Cartella2]],DATI!$M:$M)*SUMIF(DATI!$B:$B,Tabella24[[#This Row],[Cartella2]],DATI!$K:$K),"")</f>
        <v/>
      </c>
    </row>
    <row r="1037" spans="2:15" x14ac:dyDescent="0.45">
      <c r="B1037" s="27"/>
      <c r="C1037" s="140" t="e">
        <f>+IF(Tabella24[[#This Row],[INS CARTELLA]]="",C1036,+VLOOKUP(Tabella24[[#This Row],[INS CARTELLA]],Tabella1[[NUMERO CARTELLA]:[IMPOSTE]],1,0))</f>
        <v>#N/A</v>
      </c>
      <c r="D1037" s="1"/>
      <c r="E1037" s="15"/>
      <c r="F1037" s="16"/>
      <c r="G1037" s="14" t="str">
        <f>+IFERROR(+Tabella24[[#This Row],[IMPORTO VERSATO]]/SUMIF(DATI!B:B,Tabella24[[#This Row],[Cartella2]],DATI!M:M)*SUMIF(DATI!B:B,Tabella24[[#This Row],[Cartella2]],DATI!E:E),"")</f>
        <v/>
      </c>
      <c r="H1037" s="14" t="str">
        <f>+IFERROR(+Tabella24[[#This Row],[IMPORTO VERSATO]]/SUMIF(DATI!$B:$B,Tabella24[[#This Row],[Cartella2]],DATI!$M:$M)*SUMIF(DATI!$B:$B,Tabella24[[#This Row],[Cartella2]],DATI!$F:$F),"")</f>
        <v/>
      </c>
      <c r="I1037" s="19" t="str">
        <f>+IFERROR(+Tabella24[[#This Row],[IMPORTO VERSATO]]/SUMIF(DATI!$B:$B,Tabella24[[#This Row],[Cartella2]],DATI!$M:$M)*SUMIF(DATI!$B:$B,Tabella24[[#This Row],[Cartella2]],DATI!$G:$G),"")</f>
        <v/>
      </c>
      <c r="J1037" s="19" t="str">
        <f>+IFERROR(+Tabella24[[#This Row],[IMPORTO VERSATO]]/SUMIF(DATI!$B:$B,Tabella24[[#This Row],[Cartella2]],DATI!$M:$M)*SUMIF(DATI!$B:$B,Tabella24[[#This Row],[Cartella2]],DATI!$H:$H),"")</f>
        <v/>
      </c>
      <c r="K1037" s="19" t="str">
        <f>+IFERROR(+Tabella24[[#This Row],[IMPORTO VERSATO]]/SUMIF(DATI!$B:$B,Tabella24[[#This Row],[Cartella2]],DATI!$M:$M)*SUMIF(DATI!$B:$B,Tabella24[[#This Row],[Cartella2]],DATI!$I:$I),"")</f>
        <v/>
      </c>
      <c r="L1037" s="19" t="str">
        <f>+IFERROR(+Tabella24[[#This Row],[IMPORTO VERSATO]]/SUMIF(DATI!$B:$B,Tabella24[[#This Row],[Cartella2]],DATI!$M:$M)*SUMIF(DATI!$B:$B,Tabella24[[#This Row],[Cartella2]],DATI!$J:$J),"")</f>
        <v/>
      </c>
      <c r="M1037" s="14" t="str">
        <f>+IFERROR(+Tabella24[[#This Row],[IMPORTO VERSATO]]/SUMIF(DATI!$B:$B,Tabella24[[#This Row],[Cartella2]],DATI!$M:$M)*SUMIF(DATI!$B:$B,Tabella24[[#This Row],[Cartella2]],DATI!$L:$L),"")</f>
        <v/>
      </c>
      <c r="N1037" s="6" t="str">
        <f>+IF(COUNTIF($C$17:C1037,Tabella24[[#This Row],[Cartella2]])=1,"X","")</f>
        <v/>
      </c>
      <c r="O1037" s="14" t="str">
        <f>+IFERROR(+Tabella24[[#This Row],[IMPORTO VERSATO]]/SUMIF(DATI!$B:$B,Tabella24[[#This Row],[Cartella2]],DATI!$M:$M)*SUMIF(DATI!$B:$B,Tabella24[[#This Row],[Cartella2]],DATI!$K:$K),"")</f>
        <v/>
      </c>
    </row>
    <row r="1038" spans="2:15" x14ac:dyDescent="0.45">
      <c r="B1038" s="27"/>
      <c r="C1038" s="140" t="e">
        <f>+IF(Tabella24[[#This Row],[INS CARTELLA]]="",C1037,+VLOOKUP(Tabella24[[#This Row],[INS CARTELLA]],Tabella1[[NUMERO CARTELLA]:[IMPOSTE]],1,0))</f>
        <v>#N/A</v>
      </c>
      <c r="D1038" s="1"/>
      <c r="E1038" s="15"/>
      <c r="F1038" s="16"/>
      <c r="G1038" s="14" t="str">
        <f>+IFERROR(+Tabella24[[#This Row],[IMPORTO VERSATO]]/SUMIF(DATI!B:B,Tabella24[[#This Row],[Cartella2]],DATI!M:M)*SUMIF(DATI!B:B,Tabella24[[#This Row],[Cartella2]],DATI!E:E),"")</f>
        <v/>
      </c>
      <c r="H1038" s="14" t="str">
        <f>+IFERROR(+Tabella24[[#This Row],[IMPORTO VERSATO]]/SUMIF(DATI!$B:$B,Tabella24[[#This Row],[Cartella2]],DATI!$M:$M)*SUMIF(DATI!$B:$B,Tabella24[[#This Row],[Cartella2]],DATI!$F:$F),"")</f>
        <v/>
      </c>
      <c r="I1038" s="19" t="str">
        <f>+IFERROR(+Tabella24[[#This Row],[IMPORTO VERSATO]]/SUMIF(DATI!$B:$B,Tabella24[[#This Row],[Cartella2]],DATI!$M:$M)*SUMIF(DATI!$B:$B,Tabella24[[#This Row],[Cartella2]],DATI!$G:$G),"")</f>
        <v/>
      </c>
      <c r="J1038" s="19" t="str">
        <f>+IFERROR(+Tabella24[[#This Row],[IMPORTO VERSATO]]/SUMIF(DATI!$B:$B,Tabella24[[#This Row],[Cartella2]],DATI!$M:$M)*SUMIF(DATI!$B:$B,Tabella24[[#This Row],[Cartella2]],DATI!$H:$H),"")</f>
        <v/>
      </c>
      <c r="K1038" s="19" t="str">
        <f>+IFERROR(+Tabella24[[#This Row],[IMPORTO VERSATO]]/SUMIF(DATI!$B:$B,Tabella24[[#This Row],[Cartella2]],DATI!$M:$M)*SUMIF(DATI!$B:$B,Tabella24[[#This Row],[Cartella2]],DATI!$I:$I),"")</f>
        <v/>
      </c>
      <c r="L1038" s="19" t="str">
        <f>+IFERROR(+Tabella24[[#This Row],[IMPORTO VERSATO]]/SUMIF(DATI!$B:$B,Tabella24[[#This Row],[Cartella2]],DATI!$M:$M)*SUMIF(DATI!$B:$B,Tabella24[[#This Row],[Cartella2]],DATI!$J:$J),"")</f>
        <v/>
      </c>
      <c r="M1038" s="14" t="str">
        <f>+IFERROR(+Tabella24[[#This Row],[IMPORTO VERSATO]]/SUMIF(DATI!$B:$B,Tabella24[[#This Row],[Cartella2]],DATI!$M:$M)*SUMIF(DATI!$B:$B,Tabella24[[#This Row],[Cartella2]],DATI!$L:$L),"")</f>
        <v/>
      </c>
      <c r="N1038" s="6" t="str">
        <f>+IF(COUNTIF($C$17:C1038,Tabella24[[#This Row],[Cartella2]])=1,"X","")</f>
        <v/>
      </c>
      <c r="O1038" s="14" t="str">
        <f>+IFERROR(+Tabella24[[#This Row],[IMPORTO VERSATO]]/SUMIF(DATI!$B:$B,Tabella24[[#This Row],[Cartella2]],DATI!$M:$M)*SUMIF(DATI!$B:$B,Tabella24[[#This Row],[Cartella2]],DATI!$K:$K),"")</f>
        <v/>
      </c>
    </row>
    <row r="1039" spans="2:15" x14ac:dyDescent="0.45">
      <c r="B1039" s="27"/>
      <c r="C1039" s="140" t="e">
        <f>+IF(Tabella24[[#This Row],[INS CARTELLA]]="",C1038,+VLOOKUP(Tabella24[[#This Row],[INS CARTELLA]],Tabella1[[NUMERO CARTELLA]:[IMPOSTE]],1,0))</f>
        <v>#N/A</v>
      </c>
      <c r="D1039" s="1"/>
      <c r="E1039" s="15"/>
      <c r="F1039" s="16"/>
      <c r="G1039" s="14" t="str">
        <f>+IFERROR(+Tabella24[[#This Row],[IMPORTO VERSATO]]/SUMIF(DATI!B:B,Tabella24[[#This Row],[Cartella2]],DATI!M:M)*SUMIF(DATI!B:B,Tabella24[[#This Row],[Cartella2]],DATI!E:E),"")</f>
        <v/>
      </c>
      <c r="H1039" s="14" t="str">
        <f>+IFERROR(+Tabella24[[#This Row],[IMPORTO VERSATO]]/SUMIF(DATI!$B:$B,Tabella24[[#This Row],[Cartella2]],DATI!$M:$M)*SUMIF(DATI!$B:$B,Tabella24[[#This Row],[Cartella2]],DATI!$F:$F),"")</f>
        <v/>
      </c>
      <c r="I1039" s="19" t="str">
        <f>+IFERROR(+Tabella24[[#This Row],[IMPORTO VERSATO]]/SUMIF(DATI!$B:$B,Tabella24[[#This Row],[Cartella2]],DATI!$M:$M)*SUMIF(DATI!$B:$B,Tabella24[[#This Row],[Cartella2]],DATI!$G:$G),"")</f>
        <v/>
      </c>
      <c r="J1039" s="19" t="str">
        <f>+IFERROR(+Tabella24[[#This Row],[IMPORTO VERSATO]]/SUMIF(DATI!$B:$B,Tabella24[[#This Row],[Cartella2]],DATI!$M:$M)*SUMIF(DATI!$B:$B,Tabella24[[#This Row],[Cartella2]],DATI!$H:$H),"")</f>
        <v/>
      </c>
      <c r="K1039" s="19" t="str">
        <f>+IFERROR(+Tabella24[[#This Row],[IMPORTO VERSATO]]/SUMIF(DATI!$B:$B,Tabella24[[#This Row],[Cartella2]],DATI!$M:$M)*SUMIF(DATI!$B:$B,Tabella24[[#This Row],[Cartella2]],DATI!$I:$I),"")</f>
        <v/>
      </c>
      <c r="L1039" s="19" t="str">
        <f>+IFERROR(+Tabella24[[#This Row],[IMPORTO VERSATO]]/SUMIF(DATI!$B:$B,Tabella24[[#This Row],[Cartella2]],DATI!$M:$M)*SUMIF(DATI!$B:$B,Tabella24[[#This Row],[Cartella2]],DATI!$J:$J),"")</f>
        <v/>
      </c>
      <c r="M1039" s="14" t="str">
        <f>+IFERROR(+Tabella24[[#This Row],[IMPORTO VERSATO]]/SUMIF(DATI!$B:$B,Tabella24[[#This Row],[Cartella2]],DATI!$M:$M)*SUMIF(DATI!$B:$B,Tabella24[[#This Row],[Cartella2]],DATI!$L:$L),"")</f>
        <v/>
      </c>
      <c r="N1039" s="6" t="str">
        <f>+IF(COUNTIF($C$17:C1039,Tabella24[[#This Row],[Cartella2]])=1,"X","")</f>
        <v/>
      </c>
      <c r="O1039" s="14" t="str">
        <f>+IFERROR(+Tabella24[[#This Row],[IMPORTO VERSATO]]/SUMIF(DATI!$B:$B,Tabella24[[#This Row],[Cartella2]],DATI!$M:$M)*SUMIF(DATI!$B:$B,Tabella24[[#This Row],[Cartella2]],DATI!$K:$K),"")</f>
        <v/>
      </c>
    </row>
    <row r="1040" spans="2:15" x14ac:dyDescent="0.45">
      <c r="B1040" s="27"/>
      <c r="C1040" s="140" t="e">
        <f>+IF(Tabella24[[#This Row],[INS CARTELLA]]="",C1039,+VLOOKUP(Tabella24[[#This Row],[INS CARTELLA]],Tabella1[[NUMERO CARTELLA]:[IMPOSTE]],1,0))</f>
        <v>#N/A</v>
      </c>
      <c r="D1040" s="1"/>
      <c r="E1040" s="15"/>
      <c r="F1040" s="16"/>
      <c r="G1040" s="14" t="str">
        <f>+IFERROR(+Tabella24[[#This Row],[IMPORTO VERSATO]]/SUMIF(DATI!B:B,Tabella24[[#This Row],[Cartella2]],DATI!M:M)*SUMIF(DATI!B:B,Tabella24[[#This Row],[Cartella2]],DATI!E:E),"")</f>
        <v/>
      </c>
      <c r="H1040" s="14" t="str">
        <f>+IFERROR(+Tabella24[[#This Row],[IMPORTO VERSATO]]/SUMIF(DATI!$B:$B,Tabella24[[#This Row],[Cartella2]],DATI!$M:$M)*SUMIF(DATI!$B:$B,Tabella24[[#This Row],[Cartella2]],DATI!$F:$F),"")</f>
        <v/>
      </c>
      <c r="I1040" s="19" t="str">
        <f>+IFERROR(+Tabella24[[#This Row],[IMPORTO VERSATO]]/SUMIF(DATI!$B:$B,Tabella24[[#This Row],[Cartella2]],DATI!$M:$M)*SUMIF(DATI!$B:$B,Tabella24[[#This Row],[Cartella2]],DATI!$G:$G),"")</f>
        <v/>
      </c>
      <c r="J1040" s="19" t="str">
        <f>+IFERROR(+Tabella24[[#This Row],[IMPORTO VERSATO]]/SUMIF(DATI!$B:$B,Tabella24[[#This Row],[Cartella2]],DATI!$M:$M)*SUMIF(DATI!$B:$B,Tabella24[[#This Row],[Cartella2]],DATI!$H:$H),"")</f>
        <v/>
      </c>
      <c r="K1040" s="19" t="str">
        <f>+IFERROR(+Tabella24[[#This Row],[IMPORTO VERSATO]]/SUMIF(DATI!$B:$B,Tabella24[[#This Row],[Cartella2]],DATI!$M:$M)*SUMIF(DATI!$B:$B,Tabella24[[#This Row],[Cartella2]],DATI!$I:$I),"")</f>
        <v/>
      </c>
      <c r="L1040" s="19" t="str">
        <f>+IFERROR(+Tabella24[[#This Row],[IMPORTO VERSATO]]/SUMIF(DATI!$B:$B,Tabella24[[#This Row],[Cartella2]],DATI!$M:$M)*SUMIF(DATI!$B:$B,Tabella24[[#This Row],[Cartella2]],DATI!$J:$J),"")</f>
        <v/>
      </c>
      <c r="M1040" s="14" t="str">
        <f>+IFERROR(+Tabella24[[#This Row],[IMPORTO VERSATO]]/SUMIF(DATI!$B:$B,Tabella24[[#This Row],[Cartella2]],DATI!$M:$M)*SUMIF(DATI!$B:$B,Tabella24[[#This Row],[Cartella2]],DATI!$L:$L),"")</f>
        <v/>
      </c>
      <c r="N1040" s="6" t="str">
        <f>+IF(COUNTIF($C$17:C1040,Tabella24[[#This Row],[Cartella2]])=1,"X","")</f>
        <v/>
      </c>
      <c r="O1040" s="14" t="str">
        <f>+IFERROR(+Tabella24[[#This Row],[IMPORTO VERSATO]]/SUMIF(DATI!$B:$B,Tabella24[[#This Row],[Cartella2]],DATI!$M:$M)*SUMIF(DATI!$B:$B,Tabella24[[#This Row],[Cartella2]],DATI!$K:$K),"")</f>
        <v/>
      </c>
    </row>
    <row r="1041" spans="2:15" x14ac:dyDescent="0.45">
      <c r="B1041" s="27"/>
      <c r="C1041" s="140" t="e">
        <f>+IF(Tabella24[[#This Row],[INS CARTELLA]]="",C1040,+VLOOKUP(Tabella24[[#This Row],[INS CARTELLA]],Tabella1[[NUMERO CARTELLA]:[IMPOSTE]],1,0))</f>
        <v>#N/A</v>
      </c>
      <c r="D1041" s="1"/>
      <c r="E1041" s="15"/>
      <c r="F1041" s="16"/>
      <c r="G1041" s="14" t="str">
        <f>+IFERROR(+Tabella24[[#This Row],[IMPORTO VERSATO]]/SUMIF(DATI!B:B,Tabella24[[#This Row],[Cartella2]],DATI!M:M)*SUMIF(DATI!B:B,Tabella24[[#This Row],[Cartella2]],DATI!E:E),"")</f>
        <v/>
      </c>
      <c r="H1041" s="14" t="str">
        <f>+IFERROR(+Tabella24[[#This Row],[IMPORTO VERSATO]]/SUMIF(DATI!$B:$B,Tabella24[[#This Row],[Cartella2]],DATI!$M:$M)*SUMIF(DATI!$B:$B,Tabella24[[#This Row],[Cartella2]],DATI!$F:$F),"")</f>
        <v/>
      </c>
      <c r="I1041" s="19" t="str">
        <f>+IFERROR(+Tabella24[[#This Row],[IMPORTO VERSATO]]/SUMIF(DATI!$B:$B,Tabella24[[#This Row],[Cartella2]],DATI!$M:$M)*SUMIF(DATI!$B:$B,Tabella24[[#This Row],[Cartella2]],DATI!$G:$G),"")</f>
        <v/>
      </c>
      <c r="J1041" s="19" t="str">
        <f>+IFERROR(+Tabella24[[#This Row],[IMPORTO VERSATO]]/SUMIF(DATI!$B:$B,Tabella24[[#This Row],[Cartella2]],DATI!$M:$M)*SUMIF(DATI!$B:$B,Tabella24[[#This Row],[Cartella2]],DATI!$H:$H),"")</f>
        <v/>
      </c>
      <c r="K1041" s="19" t="str">
        <f>+IFERROR(+Tabella24[[#This Row],[IMPORTO VERSATO]]/SUMIF(DATI!$B:$B,Tabella24[[#This Row],[Cartella2]],DATI!$M:$M)*SUMIF(DATI!$B:$B,Tabella24[[#This Row],[Cartella2]],DATI!$I:$I),"")</f>
        <v/>
      </c>
      <c r="L1041" s="19" t="str">
        <f>+IFERROR(+Tabella24[[#This Row],[IMPORTO VERSATO]]/SUMIF(DATI!$B:$B,Tabella24[[#This Row],[Cartella2]],DATI!$M:$M)*SUMIF(DATI!$B:$B,Tabella24[[#This Row],[Cartella2]],DATI!$J:$J),"")</f>
        <v/>
      </c>
      <c r="M1041" s="14" t="str">
        <f>+IFERROR(+Tabella24[[#This Row],[IMPORTO VERSATO]]/SUMIF(DATI!$B:$B,Tabella24[[#This Row],[Cartella2]],DATI!$M:$M)*SUMIF(DATI!$B:$B,Tabella24[[#This Row],[Cartella2]],DATI!$L:$L),"")</f>
        <v/>
      </c>
      <c r="N1041" s="6" t="str">
        <f>+IF(COUNTIF($C$17:C1041,Tabella24[[#This Row],[Cartella2]])=1,"X","")</f>
        <v/>
      </c>
      <c r="O1041" s="14" t="str">
        <f>+IFERROR(+Tabella24[[#This Row],[IMPORTO VERSATO]]/SUMIF(DATI!$B:$B,Tabella24[[#This Row],[Cartella2]],DATI!$M:$M)*SUMIF(DATI!$B:$B,Tabella24[[#This Row],[Cartella2]],DATI!$K:$K),"")</f>
        <v/>
      </c>
    </row>
    <row r="1042" spans="2:15" x14ac:dyDescent="0.45">
      <c r="B1042" s="27"/>
      <c r="C1042" s="140" t="e">
        <f>+IF(Tabella24[[#This Row],[INS CARTELLA]]="",C1041,+VLOOKUP(Tabella24[[#This Row],[INS CARTELLA]],Tabella1[[NUMERO CARTELLA]:[IMPOSTE]],1,0))</f>
        <v>#N/A</v>
      </c>
      <c r="D1042" s="1"/>
      <c r="E1042" s="15"/>
      <c r="F1042" s="16"/>
      <c r="G1042" s="14" t="str">
        <f>+IFERROR(+Tabella24[[#This Row],[IMPORTO VERSATO]]/SUMIF(DATI!B:B,Tabella24[[#This Row],[Cartella2]],DATI!M:M)*SUMIF(DATI!B:B,Tabella24[[#This Row],[Cartella2]],DATI!E:E),"")</f>
        <v/>
      </c>
      <c r="H1042" s="14" t="str">
        <f>+IFERROR(+Tabella24[[#This Row],[IMPORTO VERSATO]]/SUMIF(DATI!$B:$B,Tabella24[[#This Row],[Cartella2]],DATI!$M:$M)*SUMIF(DATI!$B:$B,Tabella24[[#This Row],[Cartella2]],DATI!$F:$F),"")</f>
        <v/>
      </c>
      <c r="I1042" s="19" t="str">
        <f>+IFERROR(+Tabella24[[#This Row],[IMPORTO VERSATO]]/SUMIF(DATI!$B:$B,Tabella24[[#This Row],[Cartella2]],DATI!$M:$M)*SUMIF(DATI!$B:$B,Tabella24[[#This Row],[Cartella2]],DATI!$G:$G),"")</f>
        <v/>
      </c>
      <c r="J1042" s="19" t="str">
        <f>+IFERROR(+Tabella24[[#This Row],[IMPORTO VERSATO]]/SUMIF(DATI!$B:$B,Tabella24[[#This Row],[Cartella2]],DATI!$M:$M)*SUMIF(DATI!$B:$B,Tabella24[[#This Row],[Cartella2]],DATI!$H:$H),"")</f>
        <v/>
      </c>
      <c r="K1042" s="19" t="str">
        <f>+IFERROR(+Tabella24[[#This Row],[IMPORTO VERSATO]]/SUMIF(DATI!$B:$B,Tabella24[[#This Row],[Cartella2]],DATI!$M:$M)*SUMIF(DATI!$B:$B,Tabella24[[#This Row],[Cartella2]],DATI!$I:$I),"")</f>
        <v/>
      </c>
      <c r="L1042" s="19" t="str">
        <f>+IFERROR(+Tabella24[[#This Row],[IMPORTO VERSATO]]/SUMIF(DATI!$B:$B,Tabella24[[#This Row],[Cartella2]],DATI!$M:$M)*SUMIF(DATI!$B:$B,Tabella24[[#This Row],[Cartella2]],DATI!$J:$J),"")</f>
        <v/>
      </c>
      <c r="M1042" s="14" t="str">
        <f>+IFERROR(+Tabella24[[#This Row],[IMPORTO VERSATO]]/SUMIF(DATI!$B:$B,Tabella24[[#This Row],[Cartella2]],DATI!$M:$M)*SUMIF(DATI!$B:$B,Tabella24[[#This Row],[Cartella2]],DATI!$L:$L),"")</f>
        <v/>
      </c>
      <c r="N1042" s="6" t="str">
        <f>+IF(COUNTIF($C$17:C1042,Tabella24[[#This Row],[Cartella2]])=1,"X","")</f>
        <v/>
      </c>
      <c r="O1042" s="14" t="str">
        <f>+IFERROR(+Tabella24[[#This Row],[IMPORTO VERSATO]]/SUMIF(DATI!$B:$B,Tabella24[[#This Row],[Cartella2]],DATI!$M:$M)*SUMIF(DATI!$B:$B,Tabella24[[#This Row],[Cartella2]],DATI!$K:$K),"")</f>
        <v/>
      </c>
    </row>
    <row r="1043" spans="2:15" x14ac:dyDescent="0.45">
      <c r="B1043" s="27"/>
      <c r="C1043" s="140" t="e">
        <f>+IF(Tabella24[[#This Row],[INS CARTELLA]]="",C1042,+VLOOKUP(Tabella24[[#This Row],[INS CARTELLA]],Tabella1[[NUMERO CARTELLA]:[IMPOSTE]],1,0))</f>
        <v>#N/A</v>
      </c>
      <c r="D1043" s="1"/>
      <c r="E1043" s="15"/>
      <c r="F1043" s="16"/>
      <c r="G1043" s="14" t="str">
        <f>+IFERROR(+Tabella24[[#This Row],[IMPORTO VERSATO]]/SUMIF(DATI!B:B,Tabella24[[#This Row],[Cartella2]],DATI!M:M)*SUMIF(DATI!B:B,Tabella24[[#This Row],[Cartella2]],DATI!E:E),"")</f>
        <v/>
      </c>
      <c r="H1043" s="14" t="str">
        <f>+IFERROR(+Tabella24[[#This Row],[IMPORTO VERSATO]]/SUMIF(DATI!$B:$B,Tabella24[[#This Row],[Cartella2]],DATI!$M:$M)*SUMIF(DATI!$B:$B,Tabella24[[#This Row],[Cartella2]],DATI!$F:$F),"")</f>
        <v/>
      </c>
      <c r="I1043" s="19" t="str">
        <f>+IFERROR(+Tabella24[[#This Row],[IMPORTO VERSATO]]/SUMIF(DATI!$B:$B,Tabella24[[#This Row],[Cartella2]],DATI!$M:$M)*SUMIF(DATI!$B:$B,Tabella24[[#This Row],[Cartella2]],DATI!$G:$G),"")</f>
        <v/>
      </c>
      <c r="J1043" s="19" t="str">
        <f>+IFERROR(+Tabella24[[#This Row],[IMPORTO VERSATO]]/SUMIF(DATI!$B:$B,Tabella24[[#This Row],[Cartella2]],DATI!$M:$M)*SUMIF(DATI!$B:$B,Tabella24[[#This Row],[Cartella2]],DATI!$H:$H),"")</f>
        <v/>
      </c>
      <c r="K1043" s="19" t="str">
        <f>+IFERROR(+Tabella24[[#This Row],[IMPORTO VERSATO]]/SUMIF(DATI!$B:$B,Tabella24[[#This Row],[Cartella2]],DATI!$M:$M)*SUMIF(DATI!$B:$B,Tabella24[[#This Row],[Cartella2]],DATI!$I:$I),"")</f>
        <v/>
      </c>
      <c r="L1043" s="19" t="str">
        <f>+IFERROR(+Tabella24[[#This Row],[IMPORTO VERSATO]]/SUMIF(DATI!$B:$B,Tabella24[[#This Row],[Cartella2]],DATI!$M:$M)*SUMIF(DATI!$B:$B,Tabella24[[#This Row],[Cartella2]],DATI!$J:$J),"")</f>
        <v/>
      </c>
      <c r="M1043" s="14" t="str">
        <f>+IFERROR(+Tabella24[[#This Row],[IMPORTO VERSATO]]/SUMIF(DATI!$B:$B,Tabella24[[#This Row],[Cartella2]],DATI!$M:$M)*SUMIF(DATI!$B:$B,Tabella24[[#This Row],[Cartella2]],DATI!$L:$L),"")</f>
        <v/>
      </c>
      <c r="N1043" s="6" t="str">
        <f>+IF(COUNTIF($C$17:C1043,Tabella24[[#This Row],[Cartella2]])=1,"X","")</f>
        <v/>
      </c>
      <c r="O1043" s="14" t="str">
        <f>+IFERROR(+Tabella24[[#This Row],[IMPORTO VERSATO]]/SUMIF(DATI!$B:$B,Tabella24[[#This Row],[Cartella2]],DATI!$M:$M)*SUMIF(DATI!$B:$B,Tabella24[[#This Row],[Cartella2]],DATI!$K:$K),"")</f>
        <v/>
      </c>
    </row>
    <row r="1044" spans="2:15" x14ac:dyDescent="0.45">
      <c r="B1044" s="27"/>
      <c r="C1044" s="140" t="e">
        <f>+IF(Tabella24[[#This Row],[INS CARTELLA]]="",C1043,+VLOOKUP(Tabella24[[#This Row],[INS CARTELLA]],Tabella1[[NUMERO CARTELLA]:[IMPOSTE]],1,0))</f>
        <v>#N/A</v>
      </c>
      <c r="D1044" s="1"/>
      <c r="E1044" s="15"/>
      <c r="F1044" s="16"/>
      <c r="G1044" s="14" t="str">
        <f>+IFERROR(+Tabella24[[#This Row],[IMPORTO VERSATO]]/SUMIF(DATI!B:B,Tabella24[[#This Row],[Cartella2]],DATI!M:M)*SUMIF(DATI!B:B,Tabella24[[#This Row],[Cartella2]],DATI!E:E),"")</f>
        <v/>
      </c>
      <c r="H1044" s="14" t="str">
        <f>+IFERROR(+Tabella24[[#This Row],[IMPORTO VERSATO]]/SUMIF(DATI!$B:$B,Tabella24[[#This Row],[Cartella2]],DATI!$M:$M)*SUMIF(DATI!$B:$B,Tabella24[[#This Row],[Cartella2]],DATI!$F:$F),"")</f>
        <v/>
      </c>
      <c r="I1044" s="19" t="str">
        <f>+IFERROR(+Tabella24[[#This Row],[IMPORTO VERSATO]]/SUMIF(DATI!$B:$B,Tabella24[[#This Row],[Cartella2]],DATI!$M:$M)*SUMIF(DATI!$B:$B,Tabella24[[#This Row],[Cartella2]],DATI!$G:$G),"")</f>
        <v/>
      </c>
      <c r="J1044" s="19" t="str">
        <f>+IFERROR(+Tabella24[[#This Row],[IMPORTO VERSATO]]/SUMIF(DATI!$B:$B,Tabella24[[#This Row],[Cartella2]],DATI!$M:$M)*SUMIF(DATI!$B:$B,Tabella24[[#This Row],[Cartella2]],DATI!$H:$H),"")</f>
        <v/>
      </c>
      <c r="K1044" s="19" t="str">
        <f>+IFERROR(+Tabella24[[#This Row],[IMPORTO VERSATO]]/SUMIF(DATI!$B:$B,Tabella24[[#This Row],[Cartella2]],DATI!$M:$M)*SUMIF(DATI!$B:$B,Tabella24[[#This Row],[Cartella2]],DATI!$I:$I),"")</f>
        <v/>
      </c>
      <c r="L1044" s="19" t="str">
        <f>+IFERROR(+Tabella24[[#This Row],[IMPORTO VERSATO]]/SUMIF(DATI!$B:$B,Tabella24[[#This Row],[Cartella2]],DATI!$M:$M)*SUMIF(DATI!$B:$B,Tabella24[[#This Row],[Cartella2]],DATI!$J:$J),"")</f>
        <v/>
      </c>
      <c r="M1044" s="14" t="str">
        <f>+IFERROR(+Tabella24[[#This Row],[IMPORTO VERSATO]]/SUMIF(DATI!$B:$B,Tabella24[[#This Row],[Cartella2]],DATI!$M:$M)*SUMIF(DATI!$B:$B,Tabella24[[#This Row],[Cartella2]],DATI!$L:$L),"")</f>
        <v/>
      </c>
      <c r="N1044" s="6" t="str">
        <f>+IF(COUNTIF($C$17:C1044,Tabella24[[#This Row],[Cartella2]])=1,"X","")</f>
        <v/>
      </c>
      <c r="O1044" s="14" t="str">
        <f>+IFERROR(+Tabella24[[#This Row],[IMPORTO VERSATO]]/SUMIF(DATI!$B:$B,Tabella24[[#This Row],[Cartella2]],DATI!$M:$M)*SUMIF(DATI!$B:$B,Tabella24[[#This Row],[Cartella2]],DATI!$K:$K),"")</f>
        <v/>
      </c>
    </row>
    <row r="1045" spans="2:15" x14ac:dyDescent="0.45">
      <c r="B1045" s="27"/>
      <c r="C1045" s="140" t="e">
        <f>+IF(Tabella24[[#This Row],[INS CARTELLA]]="",C1044,+VLOOKUP(Tabella24[[#This Row],[INS CARTELLA]],Tabella1[[NUMERO CARTELLA]:[IMPOSTE]],1,0))</f>
        <v>#N/A</v>
      </c>
      <c r="D1045" s="1"/>
      <c r="E1045" s="15"/>
      <c r="F1045" s="16"/>
      <c r="G1045" s="14" t="str">
        <f>+IFERROR(+Tabella24[[#This Row],[IMPORTO VERSATO]]/SUMIF(DATI!B:B,Tabella24[[#This Row],[Cartella2]],DATI!M:M)*SUMIF(DATI!B:B,Tabella24[[#This Row],[Cartella2]],DATI!E:E),"")</f>
        <v/>
      </c>
      <c r="H1045" s="14" t="str">
        <f>+IFERROR(+Tabella24[[#This Row],[IMPORTO VERSATO]]/SUMIF(DATI!$B:$B,Tabella24[[#This Row],[Cartella2]],DATI!$M:$M)*SUMIF(DATI!$B:$B,Tabella24[[#This Row],[Cartella2]],DATI!$F:$F),"")</f>
        <v/>
      </c>
      <c r="I1045" s="19" t="str">
        <f>+IFERROR(+Tabella24[[#This Row],[IMPORTO VERSATO]]/SUMIF(DATI!$B:$B,Tabella24[[#This Row],[Cartella2]],DATI!$M:$M)*SUMIF(DATI!$B:$B,Tabella24[[#This Row],[Cartella2]],DATI!$G:$G),"")</f>
        <v/>
      </c>
      <c r="J1045" s="19" t="str">
        <f>+IFERROR(+Tabella24[[#This Row],[IMPORTO VERSATO]]/SUMIF(DATI!$B:$B,Tabella24[[#This Row],[Cartella2]],DATI!$M:$M)*SUMIF(DATI!$B:$B,Tabella24[[#This Row],[Cartella2]],DATI!$H:$H),"")</f>
        <v/>
      </c>
      <c r="K1045" s="19" t="str">
        <f>+IFERROR(+Tabella24[[#This Row],[IMPORTO VERSATO]]/SUMIF(DATI!$B:$B,Tabella24[[#This Row],[Cartella2]],DATI!$M:$M)*SUMIF(DATI!$B:$B,Tabella24[[#This Row],[Cartella2]],DATI!$I:$I),"")</f>
        <v/>
      </c>
      <c r="L1045" s="19" t="str">
        <f>+IFERROR(+Tabella24[[#This Row],[IMPORTO VERSATO]]/SUMIF(DATI!$B:$B,Tabella24[[#This Row],[Cartella2]],DATI!$M:$M)*SUMIF(DATI!$B:$B,Tabella24[[#This Row],[Cartella2]],DATI!$J:$J),"")</f>
        <v/>
      </c>
      <c r="M1045" s="14" t="str">
        <f>+IFERROR(+Tabella24[[#This Row],[IMPORTO VERSATO]]/SUMIF(DATI!$B:$B,Tabella24[[#This Row],[Cartella2]],DATI!$M:$M)*SUMIF(DATI!$B:$B,Tabella24[[#This Row],[Cartella2]],DATI!$L:$L),"")</f>
        <v/>
      </c>
      <c r="N1045" s="6" t="str">
        <f>+IF(COUNTIF($C$17:C1045,Tabella24[[#This Row],[Cartella2]])=1,"X","")</f>
        <v/>
      </c>
      <c r="O1045" s="14" t="str">
        <f>+IFERROR(+Tabella24[[#This Row],[IMPORTO VERSATO]]/SUMIF(DATI!$B:$B,Tabella24[[#This Row],[Cartella2]],DATI!$M:$M)*SUMIF(DATI!$B:$B,Tabella24[[#This Row],[Cartella2]],DATI!$K:$K),"")</f>
        <v/>
      </c>
    </row>
    <row r="1046" spans="2:15" x14ac:dyDescent="0.45">
      <c r="B1046" s="27"/>
      <c r="C1046" s="140" t="e">
        <f>+IF(Tabella24[[#This Row],[INS CARTELLA]]="",C1045,+VLOOKUP(Tabella24[[#This Row],[INS CARTELLA]],Tabella1[[NUMERO CARTELLA]:[IMPOSTE]],1,0))</f>
        <v>#N/A</v>
      </c>
      <c r="D1046" s="1"/>
      <c r="E1046" s="15"/>
      <c r="F1046" s="16"/>
      <c r="G1046" s="14" t="str">
        <f>+IFERROR(+Tabella24[[#This Row],[IMPORTO VERSATO]]/SUMIF(DATI!B:B,Tabella24[[#This Row],[Cartella2]],DATI!M:M)*SUMIF(DATI!B:B,Tabella24[[#This Row],[Cartella2]],DATI!E:E),"")</f>
        <v/>
      </c>
      <c r="H1046" s="14" t="str">
        <f>+IFERROR(+Tabella24[[#This Row],[IMPORTO VERSATO]]/SUMIF(DATI!$B:$B,Tabella24[[#This Row],[Cartella2]],DATI!$M:$M)*SUMIF(DATI!$B:$B,Tabella24[[#This Row],[Cartella2]],DATI!$F:$F),"")</f>
        <v/>
      </c>
      <c r="I1046" s="19" t="str">
        <f>+IFERROR(+Tabella24[[#This Row],[IMPORTO VERSATO]]/SUMIF(DATI!$B:$B,Tabella24[[#This Row],[Cartella2]],DATI!$M:$M)*SUMIF(DATI!$B:$B,Tabella24[[#This Row],[Cartella2]],DATI!$G:$G),"")</f>
        <v/>
      </c>
      <c r="J1046" s="19" t="str">
        <f>+IFERROR(+Tabella24[[#This Row],[IMPORTO VERSATO]]/SUMIF(DATI!$B:$B,Tabella24[[#This Row],[Cartella2]],DATI!$M:$M)*SUMIF(DATI!$B:$B,Tabella24[[#This Row],[Cartella2]],DATI!$H:$H),"")</f>
        <v/>
      </c>
      <c r="K1046" s="19" t="str">
        <f>+IFERROR(+Tabella24[[#This Row],[IMPORTO VERSATO]]/SUMIF(DATI!$B:$B,Tabella24[[#This Row],[Cartella2]],DATI!$M:$M)*SUMIF(DATI!$B:$B,Tabella24[[#This Row],[Cartella2]],DATI!$I:$I),"")</f>
        <v/>
      </c>
      <c r="L1046" s="19" t="str">
        <f>+IFERROR(+Tabella24[[#This Row],[IMPORTO VERSATO]]/SUMIF(DATI!$B:$B,Tabella24[[#This Row],[Cartella2]],DATI!$M:$M)*SUMIF(DATI!$B:$B,Tabella24[[#This Row],[Cartella2]],DATI!$J:$J),"")</f>
        <v/>
      </c>
      <c r="M1046" s="14" t="str">
        <f>+IFERROR(+Tabella24[[#This Row],[IMPORTO VERSATO]]/SUMIF(DATI!$B:$B,Tabella24[[#This Row],[Cartella2]],DATI!$M:$M)*SUMIF(DATI!$B:$B,Tabella24[[#This Row],[Cartella2]],DATI!$L:$L),"")</f>
        <v/>
      </c>
      <c r="N1046" s="6" t="str">
        <f>+IF(COUNTIF($C$17:C1046,Tabella24[[#This Row],[Cartella2]])=1,"X","")</f>
        <v/>
      </c>
      <c r="O1046" s="14" t="str">
        <f>+IFERROR(+Tabella24[[#This Row],[IMPORTO VERSATO]]/SUMIF(DATI!$B:$B,Tabella24[[#This Row],[Cartella2]],DATI!$M:$M)*SUMIF(DATI!$B:$B,Tabella24[[#This Row],[Cartella2]],DATI!$K:$K),"")</f>
        <v/>
      </c>
    </row>
    <row r="1047" spans="2:15" x14ac:dyDescent="0.45">
      <c r="B1047" s="27"/>
      <c r="C1047" s="140" t="e">
        <f>+IF(Tabella24[[#This Row],[INS CARTELLA]]="",C1046,+VLOOKUP(Tabella24[[#This Row],[INS CARTELLA]],Tabella1[[NUMERO CARTELLA]:[IMPOSTE]],1,0))</f>
        <v>#N/A</v>
      </c>
      <c r="D1047" s="1"/>
      <c r="E1047" s="15"/>
      <c r="F1047" s="16"/>
      <c r="G1047" s="14" t="str">
        <f>+IFERROR(+Tabella24[[#This Row],[IMPORTO VERSATO]]/SUMIF(DATI!B:B,Tabella24[[#This Row],[Cartella2]],DATI!M:M)*SUMIF(DATI!B:B,Tabella24[[#This Row],[Cartella2]],DATI!E:E),"")</f>
        <v/>
      </c>
      <c r="H1047" s="14" t="str">
        <f>+IFERROR(+Tabella24[[#This Row],[IMPORTO VERSATO]]/SUMIF(DATI!$B:$B,Tabella24[[#This Row],[Cartella2]],DATI!$M:$M)*SUMIF(DATI!$B:$B,Tabella24[[#This Row],[Cartella2]],DATI!$F:$F),"")</f>
        <v/>
      </c>
      <c r="I1047" s="19" t="str">
        <f>+IFERROR(+Tabella24[[#This Row],[IMPORTO VERSATO]]/SUMIF(DATI!$B:$B,Tabella24[[#This Row],[Cartella2]],DATI!$M:$M)*SUMIF(DATI!$B:$B,Tabella24[[#This Row],[Cartella2]],DATI!$G:$G),"")</f>
        <v/>
      </c>
      <c r="J1047" s="19" t="str">
        <f>+IFERROR(+Tabella24[[#This Row],[IMPORTO VERSATO]]/SUMIF(DATI!$B:$B,Tabella24[[#This Row],[Cartella2]],DATI!$M:$M)*SUMIF(DATI!$B:$B,Tabella24[[#This Row],[Cartella2]],DATI!$H:$H),"")</f>
        <v/>
      </c>
      <c r="K1047" s="19" t="str">
        <f>+IFERROR(+Tabella24[[#This Row],[IMPORTO VERSATO]]/SUMIF(DATI!$B:$B,Tabella24[[#This Row],[Cartella2]],DATI!$M:$M)*SUMIF(DATI!$B:$B,Tabella24[[#This Row],[Cartella2]],DATI!$I:$I),"")</f>
        <v/>
      </c>
      <c r="L1047" s="19" t="str">
        <f>+IFERROR(+Tabella24[[#This Row],[IMPORTO VERSATO]]/SUMIF(DATI!$B:$B,Tabella24[[#This Row],[Cartella2]],DATI!$M:$M)*SUMIF(DATI!$B:$B,Tabella24[[#This Row],[Cartella2]],DATI!$J:$J),"")</f>
        <v/>
      </c>
      <c r="M1047" s="14" t="str">
        <f>+IFERROR(+Tabella24[[#This Row],[IMPORTO VERSATO]]/SUMIF(DATI!$B:$B,Tabella24[[#This Row],[Cartella2]],DATI!$M:$M)*SUMIF(DATI!$B:$B,Tabella24[[#This Row],[Cartella2]],DATI!$L:$L),"")</f>
        <v/>
      </c>
      <c r="N1047" s="6" t="str">
        <f>+IF(COUNTIF($C$17:C1047,Tabella24[[#This Row],[Cartella2]])=1,"X","")</f>
        <v/>
      </c>
      <c r="O1047" s="14" t="str">
        <f>+IFERROR(+Tabella24[[#This Row],[IMPORTO VERSATO]]/SUMIF(DATI!$B:$B,Tabella24[[#This Row],[Cartella2]],DATI!$M:$M)*SUMIF(DATI!$B:$B,Tabella24[[#This Row],[Cartella2]],DATI!$K:$K),"")</f>
        <v/>
      </c>
    </row>
    <row r="1048" spans="2:15" x14ac:dyDescent="0.45">
      <c r="B1048" s="27"/>
      <c r="C1048" s="140" t="e">
        <f>+IF(Tabella24[[#This Row],[INS CARTELLA]]="",C1047,+VLOOKUP(Tabella24[[#This Row],[INS CARTELLA]],Tabella1[[NUMERO CARTELLA]:[IMPOSTE]],1,0))</f>
        <v>#N/A</v>
      </c>
      <c r="D1048" s="1"/>
      <c r="E1048" s="15"/>
      <c r="F1048" s="16"/>
      <c r="G1048" s="14" t="str">
        <f>+IFERROR(+Tabella24[[#This Row],[IMPORTO VERSATO]]/SUMIF(DATI!B:B,Tabella24[[#This Row],[Cartella2]],DATI!M:M)*SUMIF(DATI!B:B,Tabella24[[#This Row],[Cartella2]],DATI!E:E),"")</f>
        <v/>
      </c>
      <c r="H1048" s="14" t="str">
        <f>+IFERROR(+Tabella24[[#This Row],[IMPORTO VERSATO]]/SUMIF(DATI!$B:$B,Tabella24[[#This Row],[Cartella2]],DATI!$M:$M)*SUMIF(DATI!$B:$B,Tabella24[[#This Row],[Cartella2]],DATI!$F:$F),"")</f>
        <v/>
      </c>
      <c r="I1048" s="19" t="str">
        <f>+IFERROR(+Tabella24[[#This Row],[IMPORTO VERSATO]]/SUMIF(DATI!$B:$B,Tabella24[[#This Row],[Cartella2]],DATI!$M:$M)*SUMIF(DATI!$B:$B,Tabella24[[#This Row],[Cartella2]],DATI!$G:$G),"")</f>
        <v/>
      </c>
      <c r="J1048" s="19" t="str">
        <f>+IFERROR(+Tabella24[[#This Row],[IMPORTO VERSATO]]/SUMIF(DATI!$B:$B,Tabella24[[#This Row],[Cartella2]],DATI!$M:$M)*SUMIF(DATI!$B:$B,Tabella24[[#This Row],[Cartella2]],DATI!$H:$H),"")</f>
        <v/>
      </c>
      <c r="K1048" s="19" t="str">
        <f>+IFERROR(+Tabella24[[#This Row],[IMPORTO VERSATO]]/SUMIF(DATI!$B:$B,Tabella24[[#This Row],[Cartella2]],DATI!$M:$M)*SUMIF(DATI!$B:$B,Tabella24[[#This Row],[Cartella2]],DATI!$I:$I),"")</f>
        <v/>
      </c>
      <c r="L1048" s="19" t="str">
        <f>+IFERROR(+Tabella24[[#This Row],[IMPORTO VERSATO]]/SUMIF(DATI!$B:$B,Tabella24[[#This Row],[Cartella2]],DATI!$M:$M)*SUMIF(DATI!$B:$B,Tabella24[[#This Row],[Cartella2]],DATI!$J:$J),"")</f>
        <v/>
      </c>
      <c r="M1048" s="14" t="str">
        <f>+IFERROR(+Tabella24[[#This Row],[IMPORTO VERSATO]]/SUMIF(DATI!$B:$B,Tabella24[[#This Row],[Cartella2]],DATI!$M:$M)*SUMIF(DATI!$B:$B,Tabella24[[#This Row],[Cartella2]],DATI!$L:$L),"")</f>
        <v/>
      </c>
      <c r="N1048" s="6" t="str">
        <f>+IF(COUNTIF($C$17:C1048,Tabella24[[#This Row],[Cartella2]])=1,"X","")</f>
        <v/>
      </c>
      <c r="O1048" s="14" t="str">
        <f>+IFERROR(+Tabella24[[#This Row],[IMPORTO VERSATO]]/SUMIF(DATI!$B:$B,Tabella24[[#This Row],[Cartella2]],DATI!$M:$M)*SUMIF(DATI!$B:$B,Tabella24[[#This Row],[Cartella2]],DATI!$K:$K),"")</f>
        <v/>
      </c>
    </row>
    <row r="1049" spans="2:15" x14ac:dyDescent="0.45">
      <c r="B1049" s="27"/>
      <c r="C1049" s="140" t="e">
        <f>+IF(Tabella24[[#This Row],[INS CARTELLA]]="",C1048,+VLOOKUP(Tabella24[[#This Row],[INS CARTELLA]],Tabella1[[NUMERO CARTELLA]:[IMPOSTE]],1,0))</f>
        <v>#N/A</v>
      </c>
      <c r="D1049" s="1"/>
      <c r="E1049" s="15"/>
      <c r="F1049" s="16"/>
      <c r="G1049" s="14" t="str">
        <f>+IFERROR(+Tabella24[[#This Row],[IMPORTO VERSATO]]/SUMIF(DATI!B:B,Tabella24[[#This Row],[Cartella2]],DATI!M:M)*SUMIF(DATI!B:B,Tabella24[[#This Row],[Cartella2]],DATI!E:E),"")</f>
        <v/>
      </c>
      <c r="H1049" s="14" t="str">
        <f>+IFERROR(+Tabella24[[#This Row],[IMPORTO VERSATO]]/SUMIF(DATI!$B:$B,Tabella24[[#This Row],[Cartella2]],DATI!$M:$M)*SUMIF(DATI!$B:$B,Tabella24[[#This Row],[Cartella2]],DATI!$F:$F),"")</f>
        <v/>
      </c>
      <c r="I1049" s="19" t="str">
        <f>+IFERROR(+Tabella24[[#This Row],[IMPORTO VERSATO]]/SUMIF(DATI!$B:$B,Tabella24[[#This Row],[Cartella2]],DATI!$M:$M)*SUMIF(DATI!$B:$B,Tabella24[[#This Row],[Cartella2]],DATI!$G:$G),"")</f>
        <v/>
      </c>
      <c r="J1049" s="19" t="str">
        <f>+IFERROR(+Tabella24[[#This Row],[IMPORTO VERSATO]]/SUMIF(DATI!$B:$B,Tabella24[[#This Row],[Cartella2]],DATI!$M:$M)*SUMIF(DATI!$B:$B,Tabella24[[#This Row],[Cartella2]],DATI!$H:$H),"")</f>
        <v/>
      </c>
      <c r="K1049" s="19" t="str">
        <f>+IFERROR(+Tabella24[[#This Row],[IMPORTO VERSATO]]/SUMIF(DATI!$B:$B,Tabella24[[#This Row],[Cartella2]],DATI!$M:$M)*SUMIF(DATI!$B:$B,Tabella24[[#This Row],[Cartella2]],DATI!$I:$I),"")</f>
        <v/>
      </c>
      <c r="L1049" s="19" t="str">
        <f>+IFERROR(+Tabella24[[#This Row],[IMPORTO VERSATO]]/SUMIF(DATI!$B:$B,Tabella24[[#This Row],[Cartella2]],DATI!$M:$M)*SUMIF(DATI!$B:$B,Tabella24[[#This Row],[Cartella2]],DATI!$J:$J),"")</f>
        <v/>
      </c>
      <c r="M1049" s="14" t="str">
        <f>+IFERROR(+Tabella24[[#This Row],[IMPORTO VERSATO]]/SUMIF(DATI!$B:$B,Tabella24[[#This Row],[Cartella2]],DATI!$M:$M)*SUMIF(DATI!$B:$B,Tabella24[[#This Row],[Cartella2]],DATI!$L:$L),"")</f>
        <v/>
      </c>
      <c r="N1049" s="6" t="str">
        <f>+IF(COUNTIF($C$17:C1049,Tabella24[[#This Row],[Cartella2]])=1,"X","")</f>
        <v/>
      </c>
      <c r="O1049" s="14" t="str">
        <f>+IFERROR(+Tabella24[[#This Row],[IMPORTO VERSATO]]/SUMIF(DATI!$B:$B,Tabella24[[#This Row],[Cartella2]],DATI!$M:$M)*SUMIF(DATI!$B:$B,Tabella24[[#This Row],[Cartella2]],DATI!$K:$K),"")</f>
        <v/>
      </c>
    </row>
    <row r="1050" spans="2:15" x14ac:dyDescent="0.45">
      <c r="B1050" s="27"/>
      <c r="C1050" s="140" t="e">
        <f>+IF(Tabella24[[#This Row],[INS CARTELLA]]="",C1049,+VLOOKUP(Tabella24[[#This Row],[INS CARTELLA]],Tabella1[[NUMERO CARTELLA]:[IMPOSTE]],1,0))</f>
        <v>#N/A</v>
      </c>
      <c r="D1050" s="1"/>
      <c r="E1050" s="15"/>
      <c r="F1050" s="16"/>
      <c r="G1050" s="14" t="str">
        <f>+IFERROR(+Tabella24[[#This Row],[IMPORTO VERSATO]]/SUMIF(DATI!B:B,Tabella24[[#This Row],[Cartella2]],DATI!M:M)*SUMIF(DATI!B:B,Tabella24[[#This Row],[Cartella2]],DATI!E:E),"")</f>
        <v/>
      </c>
      <c r="H1050" s="14" t="str">
        <f>+IFERROR(+Tabella24[[#This Row],[IMPORTO VERSATO]]/SUMIF(DATI!$B:$B,Tabella24[[#This Row],[Cartella2]],DATI!$M:$M)*SUMIF(DATI!$B:$B,Tabella24[[#This Row],[Cartella2]],DATI!$F:$F),"")</f>
        <v/>
      </c>
      <c r="I1050" s="19" t="str">
        <f>+IFERROR(+Tabella24[[#This Row],[IMPORTO VERSATO]]/SUMIF(DATI!$B:$B,Tabella24[[#This Row],[Cartella2]],DATI!$M:$M)*SUMIF(DATI!$B:$B,Tabella24[[#This Row],[Cartella2]],DATI!$G:$G),"")</f>
        <v/>
      </c>
      <c r="J1050" s="19" t="str">
        <f>+IFERROR(+Tabella24[[#This Row],[IMPORTO VERSATO]]/SUMIF(DATI!$B:$B,Tabella24[[#This Row],[Cartella2]],DATI!$M:$M)*SUMIF(DATI!$B:$B,Tabella24[[#This Row],[Cartella2]],DATI!$H:$H),"")</f>
        <v/>
      </c>
      <c r="K1050" s="19" t="str">
        <f>+IFERROR(+Tabella24[[#This Row],[IMPORTO VERSATO]]/SUMIF(DATI!$B:$B,Tabella24[[#This Row],[Cartella2]],DATI!$M:$M)*SUMIF(DATI!$B:$B,Tabella24[[#This Row],[Cartella2]],DATI!$I:$I),"")</f>
        <v/>
      </c>
      <c r="L1050" s="19" t="str">
        <f>+IFERROR(+Tabella24[[#This Row],[IMPORTO VERSATO]]/SUMIF(DATI!$B:$B,Tabella24[[#This Row],[Cartella2]],DATI!$M:$M)*SUMIF(DATI!$B:$B,Tabella24[[#This Row],[Cartella2]],DATI!$J:$J),"")</f>
        <v/>
      </c>
      <c r="M1050" s="14" t="str">
        <f>+IFERROR(+Tabella24[[#This Row],[IMPORTO VERSATO]]/SUMIF(DATI!$B:$B,Tabella24[[#This Row],[Cartella2]],DATI!$M:$M)*SUMIF(DATI!$B:$B,Tabella24[[#This Row],[Cartella2]],DATI!$L:$L),"")</f>
        <v/>
      </c>
      <c r="N1050" s="6" t="str">
        <f>+IF(COUNTIF($C$17:C1050,Tabella24[[#This Row],[Cartella2]])=1,"X","")</f>
        <v/>
      </c>
      <c r="O1050" s="14" t="str">
        <f>+IFERROR(+Tabella24[[#This Row],[IMPORTO VERSATO]]/SUMIF(DATI!$B:$B,Tabella24[[#This Row],[Cartella2]],DATI!$M:$M)*SUMIF(DATI!$B:$B,Tabella24[[#This Row],[Cartella2]],DATI!$K:$K),"")</f>
        <v/>
      </c>
    </row>
    <row r="1051" spans="2:15" x14ac:dyDescent="0.45">
      <c r="B1051" s="27"/>
      <c r="C1051" s="140" t="e">
        <f>+IF(Tabella24[[#This Row],[INS CARTELLA]]="",C1050,+VLOOKUP(Tabella24[[#This Row],[INS CARTELLA]],Tabella1[[NUMERO CARTELLA]:[IMPOSTE]],1,0))</f>
        <v>#N/A</v>
      </c>
      <c r="D1051" s="1"/>
      <c r="E1051" s="15"/>
      <c r="F1051" s="16"/>
      <c r="G1051" s="14" t="str">
        <f>+IFERROR(+Tabella24[[#This Row],[IMPORTO VERSATO]]/SUMIF(DATI!B:B,Tabella24[[#This Row],[Cartella2]],DATI!M:M)*SUMIF(DATI!B:B,Tabella24[[#This Row],[Cartella2]],DATI!E:E),"")</f>
        <v/>
      </c>
      <c r="H1051" s="14" t="str">
        <f>+IFERROR(+Tabella24[[#This Row],[IMPORTO VERSATO]]/SUMIF(DATI!$B:$B,Tabella24[[#This Row],[Cartella2]],DATI!$M:$M)*SUMIF(DATI!$B:$B,Tabella24[[#This Row],[Cartella2]],DATI!$F:$F),"")</f>
        <v/>
      </c>
      <c r="I1051" s="19" t="str">
        <f>+IFERROR(+Tabella24[[#This Row],[IMPORTO VERSATO]]/SUMIF(DATI!$B:$B,Tabella24[[#This Row],[Cartella2]],DATI!$M:$M)*SUMIF(DATI!$B:$B,Tabella24[[#This Row],[Cartella2]],DATI!$G:$G),"")</f>
        <v/>
      </c>
      <c r="J1051" s="19" t="str">
        <f>+IFERROR(+Tabella24[[#This Row],[IMPORTO VERSATO]]/SUMIF(DATI!$B:$B,Tabella24[[#This Row],[Cartella2]],DATI!$M:$M)*SUMIF(DATI!$B:$B,Tabella24[[#This Row],[Cartella2]],DATI!$H:$H),"")</f>
        <v/>
      </c>
      <c r="K1051" s="19" t="str">
        <f>+IFERROR(+Tabella24[[#This Row],[IMPORTO VERSATO]]/SUMIF(DATI!$B:$B,Tabella24[[#This Row],[Cartella2]],DATI!$M:$M)*SUMIF(DATI!$B:$B,Tabella24[[#This Row],[Cartella2]],DATI!$I:$I),"")</f>
        <v/>
      </c>
      <c r="L1051" s="19" t="str">
        <f>+IFERROR(+Tabella24[[#This Row],[IMPORTO VERSATO]]/SUMIF(DATI!$B:$B,Tabella24[[#This Row],[Cartella2]],DATI!$M:$M)*SUMIF(DATI!$B:$B,Tabella24[[#This Row],[Cartella2]],DATI!$J:$J),"")</f>
        <v/>
      </c>
      <c r="M1051" s="14" t="str">
        <f>+IFERROR(+Tabella24[[#This Row],[IMPORTO VERSATO]]/SUMIF(DATI!$B:$B,Tabella24[[#This Row],[Cartella2]],DATI!$M:$M)*SUMIF(DATI!$B:$B,Tabella24[[#This Row],[Cartella2]],DATI!$L:$L),"")</f>
        <v/>
      </c>
      <c r="N1051" s="6" t="str">
        <f>+IF(COUNTIF($C$17:C1051,Tabella24[[#This Row],[Cartella2]])=1,"X","")</f>
        <v/>
      </c>
      <c r="O1051" s="14" t="str">
        <f>+IFERROR(+Tabella24[[#This Row],[IMPORTO VERSATO]]/SUMIF(DATI!$B:$B,Tabella24[[#This Row],[Cartella2]],DATI!$M:$M)*SUMIF(DATI!$B:$B,Tabella24[[#This Row],[Cartella2]],DATI!$K:$K),"")</f>
        <v/>
      </c>
    </row>
    <row r="1052" spans="2:15" x14ac:dyDescent="0.45">
      <c r="B1052" s="27"/>
      <c r="C1052" s="140" t="e">
        <f>+IF(Tabella24[[#This Row],[INS CARTELLA]]="",C1051,+VLOOKUP(Tabella24[[#This Row],[INS CARTELLA]],Tabella1[[NUMERO CARTELLA]:[IMPOSTE]],1,0))</f>
        <v>#N/A</v>
      </c>
      <c r="D1052" s="1"/>
      <c r="E1052" s="15"/>
      <c r="F1052" s="16"/>
      <c r="G1052" s="14" t="str">
        <f>+IFERROR(+Tabella24[[#This Row],[IMPORTO VERSATO]]/SUMIF(DATI!B:B,Tabella24[[#This Row],[Cartella2]],DATI!M:M)*SUMIF(DATI!B:B,Tabella24[[#This Row],[Cartella2]],DATI!E:E),"")</f>
        <v/>
      </c>
      <c r="H1052" s="14" t="str">
        <f>+IFERROR(+Tabella24[[#This Row],[IMPORTO VERSATO]]/SUMIF(DATI!$B:$B,Tabella24[[#This Row],[Cartella2]],DATI!$M:$M)*SUMIF(DATI!$B:$B,Tabella24[[#This Row],[Cartella2]],DATI!$F:$F),"")</f>
        <v/>
      </c>
      <c r="I1052" s="19" t="str">
        <f>+IFERROR(+Tabella24[[#This Row],[IMPORTO VERSATO]]/SUMIF(DATI!$B:$B,Tabella24[[#This Row],[Cartella2]],DATI!$M:$M)*SUMIF(DATI!$B:$B,Tabella24[[#This Row],[Cartella2]],DATI!$G:$G),"")</f>
        <v/>
      </c>
      <c r="J1052" s="19" t="str">
        <f>+IFERROR(+Tabella24[[#This Row],[IMPORTO VERSATO]]/SUMIF(DATI!$B:$B,Tabella24[[#This Row],[Cartella2]],DATI!$M:$M)*SUMIF(DATI!$B:$B,Tabella24[[#This Row],[Cartella2]],DATI!$H:$H),"")</f>
        <v/>
      </c>
      <c r="K1052" s="19" t="str">
        <f>+IFERROR(+Tabella24[[#This Row],[IMPORTO VERSATO]]/SUMIF(DATI!$B:$B,Tabella24[[#This Row],[Cartella2]],DATI!$M:$M)*SUMIF(DATI!$B:$B,Tabella24[[#This Row],[Cartella2]],DATI!$I:$I),"")</f>
        <v/>
      </c>
      <c r="L1052" s="19" t="str">
        <f>+IFERROR(+Tabella24[[#This Row],[IMPORTO VERSATO]]/SUMIF(DATI!$B:$B,Tabella24[[#This Row],[Cartella2]],DATI!$M:$M)*SUMIF(DATI!$B:$B,Tabella24[[#This Row],[Cartella2]],DATI!$J:$J),"")</f>
        <v/>
      </c>
      <c r="M1052" s="14" t="str">
        <f>+IFERROR(+Tabella24[[#This Row],[IMPORTO VERSATO]]/SUMIF(DATI!$B:$B,Tabella24[[#This Row],[Cartella2]],DATI!$M:$M)*SUMIF(DATI!$B:$B,Tabella24[[#This Row],[Cartella2]],DATI!$L:$L),"")</f>
        <v/>
      </c>
      <c r="N1052" s="6" t="str">
        <f>+IF(COUNTIF($C$17:C1052,Tabella24[[#This Row],[Cartella2]])=1,"X","")</f>
        <v/>
      </c>
      <c r="O1052" s="14" t="str">
        <f>+IFERROR(+Tabella24[[#This Row],[IMPORTO VERSATO]]/SUMIF(DATI!$B:$B,Tabella24[[#This Row],[Cartella2]],DATI!$M:$M)*SUMIF(DATI!$B:$B,Tabella24[[#This Row],[Cartella2]],DATI!$K:$K),"")</f>
        <v/>
      </c>
    </row>
    <row r="1053" spans="2:15" x14ac:dyDescent="0.45">
      <c r="B1053" s="27"/>
      <c r="C1053" s="140" t="e">
        <f>+IF(Tabella24[[#This Row],[INS CARTELLA]]="",C1052,+VLOOKUP(Tabella24[[#This Row],[INS CARTELLA]],Tabella1[[NUMERO CARTELLA]:[IMPOSTE]],1,0))</f>
        <v>#N/A</v>
      </c>
      <c r="D1053" s="1"/>
      <c r="E1053" s="15"/>
      <c r="F1053" s="16"/>
      <c r="G1053" s="14" t="str">
        <f>+IFERROR(+Tabella24[[#This Row],[IMPORTO VERSATO]]/SUMIF(DATI!B:B,Tabella24[[#This Row],[Cartella2]],DATI!M:M)*SUMIF(DATI!B:B,Tabella24[[#This Row],[Cartella2]],DATI!E:E),"")</f>
        <v/>
      </c>
      <c r="H1053" s="14" t="str">
        <f>+IFERROR(+Tabella24[[#This Row],[IMPORTO VERSATO]]/SUMIF(DATI!$B:$B,Tabella24[[#This Row],[Cartella2]],DATI!$M:$M)*SUMIF(DATI!$B:$B,Tabella24[[#This Row],[Cartella2]],DATI!$F:$F),"")</f>
        <v/>
      </c>
      <c r="I1053" s="19" t="str">
        <f>+IFERROR(+Tabella24[[#This Row],[IMPORTO VERSATO]]/SUMIF(DATI!$B:$B,Tabella24[[#This Row],[Cartella2]],DATI!$M:$M)*SUMIF(DATI!$B:$B,Tabella24[[#This Row],[Cartella2]],DATI!$G:$G),"")</f>
        <v/>
      </c>
      <c r="J1053" s="19" t="str">
        <f>+IFERROR(+Tabella24[[#This Row],[IMPORTO VERSATO]]/SUMIF(DATI!$B:$B,Tabella24[[#This Row],[Cartella2]],DATI!$M:$M)*SUMIF(DATI!$B:$B,Tabella24[[#This Row],[Cartella2]],DATI!$H:$H),"")</f>
        <v/>
      </c>
      <c r="K1053" s="19" t="str">
        <f>+IFERROR(+Tabella24[[#This Row],[IMPORTO VERSATO]]/SUMIF(DATI!$B:$B,Tabella24[[#This Row],[Cartella2]],DATI!$M:$M)*SUMIF(DATI!$B:$B,Tabella24[[#This Row],[Cartella2]],DATI!$I:$I),"")</f>
        <v/>
      </c>
      <c r="L1053" s="19" t="str">
        <f>+IFERROR(+Tabella24[[#This Row],[IMPORTO VERSATO]]/SUMIF(DATI!$B:$B,Tabella24[[#This Row],[Cartella2]],DATI!$M:$M)*SUMIF(DATI!$B:$B,Tabella24[[#This Row],[Cartella2]],DATI!$J:$J),"")</f>
        <v/>
      </c>
      <c r="M1053" s="14" t="str">
        <f>+IFERROR(+Tabella24[[#This Row],[IMPORTO VERSATO]]/SUMIF(DATI!$B:$B,Tabella24[[#This Row],[Cartella2]],DATI!$M:$M)*SUMIF(DATI!$B:$B,Tabella24[[#This Row],[Cartella2]],DATI!$L:$L),"")</f>
        <v/>
      </c>
      <c r="N1053" s="6" t="str">
        <f>+IF(COUNTIF($C$17:C1053,Tabella24[[#This Row],[Cartella2]])=1,"X","")</f>
        <v/>
      </c>
      <c r="O1053" s="14" t="str">
        <f>+IFERROR(+Tabella24[[#This Row],[IMPORTO VERSATO]]/SUMIF(DATI!$B:$B,Tabella24[[#This Row],[Cartella2]],DATI!$M:$M)*SUMIF(DATI!$B:$B,Tabella24[[#This Row],[Cartella2]],DATI!$K:$K),"")</f>
        <v/>
      </c>
    </row>
    <row r="1054" spans="2:15" x14ac:dyDescent="0.45">
      <c r="B1054" s="27"/>
      <c r="C1054" s="140" t="e">
        <f>+IF(Tabella24[[#This Row],[INS CARTELLA]]="",C1053,+VLOOKUP(Tabella24[[#This Row],[INS CARTELLA]],Tabella1[[NUMERO CARTELLA]:[IMPOSTE]],1,0))</f>
        <v>#N/A</v>
      </c>
      <c r="D1054" s="1"/>
      <c r="E1054" s="15"/>
      <c r="F1054" s="16"/>
      <c r="G1054" s="14" t="str">
        <f>+IFERROR(+Tabella24[[#This Row],[IMPORTO VERSATO]]/SUMIF(DATI!B:B,Tabella24[[#This Row],[Cartella2]],DATI!M:M)*SUMIF(DATI!B:B,Tabella24[[#This Row],[Cartella2]],DATI!E:E),"")</f>
        <v/>
      </c>
      <c r="H1054" s="14" t="str">
        <f>+IFERROR(+Tabella24[[#This Row],[IMPORTO VERSATO]]/SUMIF(DATI!$B:$B,Tabella24[[#This Row],[Cartella2]],DATI!$M:$M)*SUMIF(DATI!$B:$B,Tabella24[[#This Row],[Cartella2]],DATI!$F:$F),"")</f>
        <v/>
      </c>
      <c r="I1054" s="19" t="str">
        <f>+IFERROR(+Tabella24[[#This Row],[IMPORTO VERSATO]]/SUMIF(DATI!$B:$B,Tabella24[[#This Row],[Cartella2]],DATI!$M:$M)*SUMIF(DATI!$B:$B,Tabella24[[#This Row],[Cartella2]],DATI!$G:$G),"")</f>
        <v/>
      </c>
      <c r="J1054" s="19" t="str">
        <f>+IFERROR(+Tabella24[[#This Row],[IMPORTO VERSATO]]/SUMIF(DATI!$B:$B,Tabella24[[#This Row],[Cartella2]],DATI!$M:$M)*SUMIF(DATI!$B:$B,Tabella24[[#This Row],[Cartella2]],DATI!$H:$H),"")</f>
        <v/>
      </c>
      <c r="K1054" s="19" t="str">
        <f>+IFERROR(+Tabella24[[#This Row],[IMPORTO VERSATO]]/SUMIF(DATI!$B:$B,Tabella24[[#This Row],[Cartella2]],DATI!$M:$M)*SUMIF(DATI!$B:$B,Tabella24[[#This Row],[Cartella2]],DATI!$I:$I),"")</f>
        <v/>
      </c>
      <c r="L1054" s="19" t="str">
        <f>+IFERROR(+Tabella24[[#This Row],[IMPORTO VERSATO]]/SUMIF(DATI!$B:$B,Tabella24[[#This Row],[Cartella2]],DATI!$M:$M)*SUMIF(DATI!$B:$B,Tabella24[[#This Row],[Cartella2]],DATI!$J:$J),"")</f>
        <v/>
      </c>
      <c r="M1054" s="14" t="str">
        <f>+IFERROR(+Tabella24[[#This Row],[IMPORTO VERSATO]]/SUMIF(DATI!$B:$B,Tabella24[[#This Row],[Cartella2]],DATI!$M:$M)*SUMIF(DATI!$B:$B,Tabella24[[#This Row],[Cartella2]],DATI!$L:$L),"")</f>
        <v/>
      </c>
      <c r="N1054" s="6" t="str">
        <f>+IF(COUNTIF($C$17:C1054,Tabella24[[#This Row],[Cartella2]])=1,"X","")</f>
        <v/>
      </c>
      <c r="O1054" s="14" t="str">
        <f>+IFERROR(+Tabella24[[#This Row],[IMPORTO VERSATO]]/SUMIF(DATI!$B:$B,Tabella24[[#This Row],[Cartella2]],DATI!$M:$M)*SUMIF(DATI!$B:$B,Tabella24[[#This Row],[Cartella2]],DATI!$K:$K),"")</f>
        <v/>
      </c>
    </row>
    <row r="1055" spans="2:15" x14ac:dyDescent="0.45">
      <c r="B1055" s="27"/>
      <c r="C1055" s="140" t="e">
        <f>+IF(Tabella24[[#This Row],[INS CARTELLA]]="",C1054,+VLOOKUP(Tabella24[[#This Row],[INS CARTELLA]],Tabella1[[NUMERO CARTELLA]:[IMPOSTE]],1,0))</f>
        <v>#N/A</v>
      </c>
      <c r="D1055" s="1"/>
      <c r="E1055" s="15"/>
      <c r="F1055" s="16"/>
      <c r="G1055" s="14" t="str">
        <f>+IFERROR(+Tabella24[[#This Row],[IMPORTO VERSATO]]/SUMIF(DATI!B:B,Tabella24[[#This Row],[Cartella2]],DATI!M:M)*SUMIF(DATI!B:B,Tabella24[[#This Row],[Cartella2]],DATI!E:E),"")</f>
        <v/>
      </c>
      <c r="H1055" s="14" t="str">
        <f>+IFERROR(+Tabella24[[#This Row],[IMPORTO VERSATO]]/SUMIF(DATI!$B:$B,Tabella24[[#This Row],[Cartella2]],DATI!$M:$M)*SUMIF(DATI!$B:$B,Tabella24[[#This Row],[Cartella2]],DATI!$F:$F),"")</f>
        <v/>
      </c>
      <c r="I1055" s="19" t="str">
        <f>+IFERROR(+Tabella24[[#This Row],[IMPORTO VERSATO]]/SUMIF(DATI!$B:$B,Tabella24[[#This Row],[Cartella2]],DATI!$M:$M)*SUMIF(DATI!$B:$B,Tabella24[[#This Row],[Cartella2]],DATI!$G:$G),"")</f>
        <v/>
      </c>
      <c r="J1055" s="19" t="str">
        <f>+IFERROR(+Tabella24[[#This Row],[IMPORTO VERSATO]]/SUMIF(DATI!$B:$B,Tabella24[[#This Row],[Cartella2]],DATI!$M:$M)*SUMIF(DATI!$B:$B,Tabella24[[#This Row],[Cartella2]],DATI!$H:$H),"")</f>
        <v/>
      </c>
      <c r="K1055" s="19" t="str">
        <f>+IFERROR(+Tabella24[[#This Row],[IMPORTO VERSATO]]/SUMIF(DATI!$B:$B,Tabella24[[#This Row],[Cartella2]],DATI!$M:$M)*SUMIF(DATI!$B:$B,Tabella24[[#This Row],[Cartella2]],DATI!$I:$I),"")</f>
        <v/>
      </c>
      <c r="L1055" s="19" t="str">
        <f>+IFERROR(+Tabella24[[#This Row],[IMPORTO VERSATO]]/SUMIF(DATI!$B:$B,Tabella24[[#This Row],[Cartella2]],DATI!$M:$M)*SUMIF(DATI!$B:$B,Tabella24[[#This Row],[Cartella2]],DATI!$J:$J),"")</f>
        <v/>
      </c>
      <c r="M1055" s="14" t="str">
        <f>+IFERROR(+Tabella24[[#This Row],[IMPORTO VERSATO]]/SUMIF(DATI!$B:$B,Tabella24[[#This Row],[Cartella2]],DATI!$M:$M)*SUMIF(DATI!$B:$B,Tabella24[[#This Row],[Cartella2]],DATI!$L:$L),"")</f>
        <v/>
      </c>
      <c r="N1055" s="6" t="str">
        <f>+IF(COUNTIF($C$17:C1055,Tabella24[[#This Row],[Cartella2]])=1,"X","")</f>
        <v/>
      </c>
      <c r="O1055" s="14" t="str">
        <f>+IFERROR(+Tabella24[[#This Row],[IMPORTO VERSATO]]/SUMIF(DATI!$B:$B,Tabella24[[#This Row],[Cartella2]],DATI!$M:$M)*SUMIF(DATI!$B:$B,Tabella24[[#This Row],[Cartella2]],DATI!$K:$K),"")</f>
        <v/>
      </c>
    </row>
    <row r="1056" spans="2:15" x14ac:dyDescent="0.45">
      <c r="B1056" s="27"/>
      <c r="C1056" s="140" t="e">
        <f>+IF(Tabella24[[#This Row],[INS CARTELLA]]="",C1055,+VLOOKUP(Tabella24[[#This Row],[INS CARTELLA]],Tabella1[[NUMERO CARTELLA]:[IMPOSTE]],1,0))</f>
        <v>#N/A</v>
      </c>
      <c r="D1056" s="1"/>
      <c r="E1056" s="15"/>
      <c r="F1056" s="16"/>
      <c r="G1056" s="14" t="str">
        <f>+IFERROR(+Tabella24[[#This Row],[IMPORTO VERSATO]]/SUMIF(DATI!B:B,Tabella24[[#This Row],[Cartella2]],DATI!M:M)*SUMIF(DATI!B:B,Tabella24[[#This Row],[Cartella2]],DATI!E:E),"")</f>
        <v/>
      </c>
      <c r="H1056" s="14" t="str">
        <f>+IFERROR(+Tabella24[[#This Row],[IMPORTO VERSATO]]/SUMIF(DATI!$B:$B,Tabella24[[#This Row],[Cartella2]],DATI!$M:$M)*SUMIF(DATI!$B:$B,Tabella24[[#This Row],[Cartella2]],DATI!$F:$F),"")</f>
        <v/>
      </c>
      <c r="I1056" s="19" t="str">
        <f>+IFERROR(+Tabella24[[#This Row],[IMPORTO VERSATO]]/SUMIF(DATI!$B:$B,Tabella24[[#This Row],[Cartella2]],DATI!$M:$M)*SUMIF(DATI!$B:$B,Tabella24[[#This Row],[Cartella2]],DATI!$G:$G),"")</f>
        <v/>
      </c>
      <c r="J1056" s="19" t="str">
        <f>+IFERROR(+Tabella24[[#This Row],[IMPORTO VERSATO]]/SUMIF(DATI!$B:$B,Tabella24[[#This Row],[Cartella2]],DATI!$M:$M)*SUMIF(DATI!$B:$B,Tabella24[[#This Row],[Cartella2]],DATI!$H:$H),"")</f>
        <v/>
      </c>
      <c r="K1056" s="19" t="str">
        <f>+IFERROR(+Tabella24[[#This Row],[IMPORTO VERSATO]]/SUMIF(DATI!$B:$B,Tabella24[[#This Row],[Cartella2]],DATI!$M:$M)*SUMIF(DATI!$B:$B,Tabella24[[#This Row],[Cartella2]],DATI!$I:$I),"")</f>
        <v/>
      </c>
      <c r="L1056" s="19" t="str">
        <f>+IFERROR(+Tabella24[[#This Row],[IMPORTO VERSATO]]/SUMIF(DATI!$B:$B,Tabella24[[#This Row],[Cartella2]],DATI!$M:$M)*SUMIF(DATI!$B:$B,Tabella24[[#This Row],[Cartella2]],DATI!$J:$J),"")</f>
        <v/>
      </c>
      <c r="M1056" s="14" t="str">
        <f>+IFERROR(+Tabella24[[#This Row],[IMPORTO VERSATO]]/SUMIF(DATI!$B:$B,Tabella24[[#This Row],[Cartella2]],DATI!$M:$M)*SUMIF(DATI!$B:$B,Tabella24[[#This Row],[Cartella2]],DATI!$L:$L),"")</f>
        <v/>
      </c>
      <c r="N1056" s="6" t="str">
        <f>+IF(COUNTIF($C$17:C1056,Tabella24[[#This Row],[Cartella2]])=1,"X","")</f>
        <v/>
      </c>
      <c r="O1056" s="14" t="str">
        <f>+IFERROR(+Tabella24[[#This Row],[IMPORTO VERSATO]]/SUMIF(DATI!$B:$B,Tabella24[[#This Row],[Cartella2]],DATI!$M:$M)*SUMIF(DATI!$B:$B,Tabella24[[#This Row],[Cartella2]],DATI!$K:$K),"")</f>
        <v/>
      </c>
    </row>
    <row r="1057" spans="2:15" x14ac:dyDescent="0.45">
      <c r="B1057" s="27"/>
      <c r="C1057" s="140" t="e">
        <f>+IF(Tabella24[[#This Row],[INS CARTELLA]]="",C1056,+VLOOKUP(Tabella24[[#This Row],[INS CARTELLA]],Tabella1[[NUMERO CARTELLA]:[IMPOSTE]],1,0))</f>
        <v>#N/A</v>
      </c>
      <c r="D1057" s="1"/>
      <c r="E1057" s="15"/>
      <c r="F1057" s="16"/>
      <c r="G1057" s="14" t="str">
        <f>+IFERROR(+Tabella24[[#This Row],[IMPORTO VERSATO]]/SUMIF(DATI!B:B,Tabella24[[#This Row],[Cartella2]],DATI!M:M)*SUMIF(DATI!B:B,Tabella24[[#This Row],[Cartella2]],DATI!E:E),"")</f>
        <v/>
      </c>
      <c r="H1057" s="14" t="str">
        <f>+IFERROR(+Tabella24[[#This Row],[IMPORTO VERSATO]]/SUMIF(DATI!$B:$B,Tabella24[[#This Row],[Cartella2]],DATI!$M:$M)*SUMIF(DATI!$B:$B,Tabella24[[#This Row],[Cartella2]],DATI!$F:$F),"")</f>
        <v/>
      </c>
      <c r="I1057" s="19" t="str">
        <f>+IFERROR(+Tabella24[[#This Row],[IMPORTO VERSATO]]/SUMIF(DATI!$B:$B,Tabella24[[#This Row],[Cartella2]],DATI!$M:$M)*SUMIF(DATI!$B:$B,Tabella24[[#This Row],[Cartella2]],DATI!$G:$G),"")</f>
        <v/>
      </c>
      <c r="J1057" s="19" t="str">
        <f>+IFERROR(+Tabella24[[#This Row],[IMPORTO VERSATO]]/SUMIF(DATI!$B:$B,Tabella24[[#This Row],[Cartella2]],DATI!$M:$M)*SUMIF(DATI!$B:$B,Tabella24[[#This Row],[Cartella2]],DATI!$H:$H),"")</f>
        <v/>
      </c>
      <c r="K1057" s="19" t="str">
        <f>+IFERROR(+Tabella24[[#This Row],[IMPORTO VERSATO]]/SUMIF(DATI!$B:$B,Tabella24[[#This Row],[Cartella2]],DATI!$M:$M)*SUMIF(DATI!$B:$B,Tabella24[[#This Row],[Cartella2]],DATI!$I:$I),"")</f>
        <v/>
      </c>
      <c r="L1057" s="19" t="str">
        <f>+IFERROR(+Tabella24[[#This Row],[IMPORTO VERSATO]]/SUMIF(DATI!$B:$B,Tabella24[[#This Row],[Cartella2]],DATI!$M:$M)*SUMIF(DATI!$B:$B,Tabella24[[#This Row],[Cartella2]],DATI!$J:$J),"")</f>
        <v/>
      </c>
      <c r="M1057" s="14" t="str">
        <f>+IFERROR(+Tabella24[[#This Row],[IMPORTO VERSATO]]/SUMIF(DATI!$B:$B,Tabella24[[#This Row],[Cartella2]],DATI!$M:$M)*SUMIF(DATI!$B:$B,Tabella24[[#This Row],[Cartella2]],DATI!$L:$L),"")</f>
        <v/>
      </c>
      <c r="N1057" s="6" t="str">
        <f>+IF(COUNTIF($C$17:C1057,Tabella24[[#This Row],[Cartella2]])=1,"X","")</f>
        <v/>
      </c>
      <c r="O1057" s="14" t="str">
        <f>+IFERROR(+Tabella24[[#This Row],[IMPORTO VERSATO]]/SUMIF(DATI!$B:$B,Tabella24[[#This Row],[Cartella2]],DATI!$M:$M)*SUMIF(DATI!$B:$B,Tabella24[[#This Row],[Cartella2]],DATI!$K:$K),"")</f>
        <v/>
      </c>
    </row>
    <row r="1058" spans="2:15" x14ac:dyDescent="0.45">
      <c r="B1058" s="27"/>
      <c r="C1058" s="140" t="e">
        <f>+IF(Tabella24[[#This Row],[INS CARTELLA]]="",C1057,+VLOOKUP(Tabella24[[#This Row],[INS CARTELLA]],Tabella1[[NUMERO CARTELLA]:[IMPOSTE]],1,0))</f>
        <v>#N/A</v>
      </c>
      <c r="D1058" s="1"/>
      <c r="E1058" s="15"/>
      <c r="F1058" s="16"/>
      <c r="G1058" s="14" t="str">
        <f>+IFERROR(+Tabella24[[#This Row],[IMPORTO VERSATO]]/SUMIF(DATI!B:B,Tabella24[[#This Row],[Cartella2]],DATI!M:M)*SUMIF(DATI!B:B,Tabella24[[#This Row],[Cartella2]],DATI!E:E),"")</f>
        <v/>
      </c>
      <c r="H1058" s="14" t="str">
        <f>+IFERROR(+Tabella24[[#This Row],[IMPORTO VERSATO]]/SUMIF(DATI!$B:$B,Tabella24[[#This Row],[Cartella2]],DATI!$M:$M)*SUMIF(DATI!$B:$B,Tabella24[[#This Row],[Cartella2]],DATI!$F:$F),"")</f>
        <v/>
      </c>
      <c r="I1058" s="19" t="str">
        <f>+IFERROR(+Tabella24[[#This Row],[IMPORTO VERSATO]]/SUMIF(DATI!$B:$B,Tabella24[[#This Row],[Cartella2]],DATI!$M:$M)*SUMIF(DATI!$B:$B,Tabella24[[#This Row],[Cartella2]],DATI!$G:$G),"")</f>
        <v/>
      </c>
      <c r="J1058" s="19" t="str">
        <f>+IFERROR(+Tabella24[[#This Row],[IMPORTO VERSATO]]/SUMIF(DATI!$B:$B,Tabella24[[#This Row],[Cartella2]],DATI!$M:$M)*SUMIF(DATI!$B:$B,Tabella24[[#This Row],[Cartella2]],DATI!$H:$H),"")</f>
        <v/>
      </c>
      <c r="K1058" s="19" t="str">
        <f>+IFERROR(+Tabella24[[#This Row],[IMPORTO VERSATO]]/SUMIF(DATI!$B:$B,Tabella24[[#This Row],[Cartella2]],DATI!$M:$M)*SUMIF(DATI!$B:$B,Tabella24[[#This Row],[Cartella2]],DATI!$I:$I),"")</f>
        <v/>
      </c>
      <c r="L1058" s="19" t="str">
        <f>+IFERROR(+Tabella24[[#This Row],[IMPORTO VERSATO]]/SUMIF(DATI!$B:$B,Tabella24[[#This Row],[Cartella2]],DATI!$M:$M)*SUMIF(DATI!$B:$B,Tabella24[[#This Row],[Cartella2]],DATI!$J:$J),"")</f>
        <v/>
      </c>
      <c r="M1058" s="14" t="str">
        <f>+IFERROR(+Tabella24[[#This Row],[IMPORTO VERSATO]]/SUMIF(DATI!$B:$B,Tabella24[[#This Row],[Cartella2]],DATI!$M:$M)*SUMIF(DATI!$B:$B,Tabella24[[#This Row],[Cartella2]],DATI!$L:$L),"")</f>
        <v/>
      </c>
      <c r="N1058" s="6" t="str">
        <f>+IF(COUNTIF($C$17:C1058,Tabella24[[#This Row],[Cartella2]])=1,"X","")</f>
        <v/>
      </c>
      <c r="O1058" s="14" t="str">
        <f>+IFERROR(+Tabella24[[#This Row],[IMPORTO VERSATO]]/SUMIF(DATI!$B:$B,Tabella24[[#This Row],[Cartella2]],DATI!$M:$M)*SUMIF(DATI!$B:$B,Tabella24[[#This Row],[Cartella2]],DATI!$K:$K),"")</f>
        <v/>
      </c>
    </row>
    <row r="1059" spans="2:15" x14ac:dyDescent="0.45">
      <c r="B1059" s="27"/>
      <c r="C1059" s="140" t="e">
        <f>+IF(Tabella24[[#This Row],[INS CARTELLA]]="",C1058,+VLOOKUP(Tabella24[[#This Row],[INS CARTELLA]],Tabella1[[NUMERO CARTELLA]:[IMPOSTE]],1,0))</f>
        <v>#N/A</v>
      </c>
      <c r="D1059" s="1"/>
      <c r="E1059" s="15"/>
      <c r="F1059" s="16"/>
      <c r="G1059" s="14" t="str">
        <f>+IFERROR(+Tabella24[[#This Row],[IMPORTO VERSATO]]/SUMIF(DATI!B:B,Tabella24[[#This Row],[Cartella2]],DATI!M:M)*SUMIF(DATI!B:B,Tabella24[[#This Row],[Cartella2]],DATI!E:E),"")</f>
        <v/>
      </c>
      <c r="H1059" s="14" t="str">
        <f>+IFERROR(+Tabella24[[#This Row],[IMPORTO VERSATO]]/SUMIF(DATI!$B:$B,Tabella24[[#This Row],[Cartella2]],DATI!$M:$M)*SUMIF(DATI!$B:$B,Tabella24[[#This Row],[Cartella2]],DATI!$F:$F),"")</f>
        <v/>
      </c>
      <c r="I1059" s="19" t="str">
        <f>+IFERROR(+Tabella24[[#This Row],[IMPORTO VERSATO]]/SUMIF(DATI!$B:$B,Tabella24[[#This Row],[Cartella2]],DATI!$M:$M)*SUMIF(DATI!$B:$B,Tabella24[[#This Row],[Cartella2]],DATI!$G:$G),"")</f>
        <v/>
      </c>
      <c r="J1059" s="19" t="str">
        <f>+IFERROR(+Tabella24[[#This Row],[IMPORTO VERSATO]]/SUMIF(DATI!$B:$B,Tabella24[[#This Row],[Cartella2]],DATI!$M:$M)*SUMIF(DATI!$B:$B,Tabella24[[#This Row],[Cartella2]],DATI!$H:$H),"")</f>
        <v/>
      </c>
      <c r="K1059" s="19" t="str">
        <f>+IFERROR(+Tabella24[[#This Row],[IMPORTO VERSATO]]/SUMIF(DATI!$B:$B,Tabella24[[#This Row],[Cartella2]],DATI!$M:$M)*SUMIF(DATI!$B:$B,Tabella24[[#This Row],[Cartella2]],DATI!$I:$I),"")</f>
        <v/>
      </c>
      <c r="L1059" s="19" t="str">
        <f>+IFERROR(+Tabella24[[#This Row],[IMPORTO VERSATO]]/SUMIF(DATI!$B:$B,Tabella24[[#This Row],[Cartella2]],DATI!$M:$M)*SUMIF(DATI!$B:$B,Tabella24[[#This Row],[Cartella2]],DATI!$J:$J),"")</f>
        <v/>
      </c>
      <c r="M1059" s="14" t="str">
        <f>+IFERROR(+Tabella24[[#This Row],[IMPORTO VERSATO]]/SUMIF(DATI!$B:$B,Tabella24[[#This Row],[Cartella2]],DATI!$M:$M)*SUMIF(DATI!$B:$B,Tabella24[[#This Row],[Cartella2]],DATI!$L:$L),"")</f>
        <v/>
      </c>
      <c r="N1059" s="6" t="str">
        <f>+IF(COUNTIF($C$17:C1059,Tabella24[[#This Row],[Cartella2]])=1,"X","")</f>
        <v/>
      </c>
      <c r="O1059" s="14" t="str">
        <f>+IFERROR(+Tabella24[[#This Row],[IMPORTO VERSATO]]/SUMIF(DATI!$B:$B,Tabella24[[#This Row],[Cartella2]],DATI!$M:$M)*SUMIF(DATI!$B:$B,Tabella24[[#This Row],[Cartella2]],DATI!$K:$K),"")</f>
        <v/>
      </c>
    </row>
    <row r="1060" spans="2:15" x14ac:dyDescent="0.45">
      <c r="B1060" s="27"/>
      <c r="C1060" s="140" t="e">
        <f>+IF(Tabella24[[#This Row],[INS CARTELLA]]="",C1059,+VLOOKUP(Tabella24[[#This Row],[INS CARTELLA]],Tabella1[[NUMERO CARTELLA]:[IMPOSTE]],1,0))</f>
        <v>#N/A</v>
      </c>
      <c r="D1060" s="1"/>
      <c r="E1060" s="15"/>
      <c r="F1060" s="16"/>
      <c r="G1060" s="14" t="str">
        <f>+IFERROR(+Tabella24[[#This Row],[IMPORTO VERSATO]]/SUMIF(DATI!B:B,Tabella24[[#This Row],[Cartella2]],DATI!M:M)*SUMIF(DATI!B:B,Tabella24[[#This Row],[Cartella2]],DATI!E:E),"")</f>
        <v/>
      </c>
      <c r="H1060" s="14" t="str">
        <f>+IFERROR(+Tabella24[[#This Row],[IMPORTO VERSATO]]/SUMIF(DATI!$B:$B,Tabella24[[#This Row],[Cartella2]],DATI!$M:$M)*SUMIF(DATI!$B:$B,Tabella24[[#This Row],[Cartella2]],DATI!$F:$F),"")</f>
        <v/>
      </c>
      <c r="I1060" s="19" t="str">
        <f>+IFERROR(+Tabella24[[#This Row],[IMPORTO VERSATO]]/SUMIF(DATI!$B:$B,Tabella24[[#This Row],[Cartella2]],DATI!$M:$M)*SUMIF(DATI!$B:$B,Tabella24[[#This Row],[Cartella2]],DATI!$G:$G),"")</f>
        <v/>
      </c>
      <c r="J1060" s="19" t="str">
        <f>+IFERROR(+Tabella24[[#This Row],[IMPORTO VERSATO]]/SUMIF(DATI!$B:$B,Tabella24[[#This Row],[Cartella2]],DATI!$M:$M)*SUMIF(DATI!$B:$B,Tabella24[[#This Row],[Cartella2]],DATI!$H:$H),"")</f>
        <v/>
      </c>
      <c r="K1060" s="19" t="str">
        <f>+IFERROR(+Tabella24[[#This Row],[IMPORTO VERSATO]]/SUMIF(DATI!$B:$B,Tabella24[[#This Row],[Cartella2]],DATI!$M:$M)*SUMIF(DATI!$B:$B,Tabella24[[#This Row],[Cartella2]],DATI!$I:$I),"")</f>
        <v/>
      </c>
      <c r="L1060" s="19" t="str">
        <f>+IFERROR(+Tabella24[[#This Row],[IMPORTO VERSATO]]/SUMIF(DATI!$B:$B,Tabella24[[#This Row],[Cartella2]],DATI!$M:$M)*SUMIF(DATI!$B:$B,Tabella24[[#This Row],[Cartella2]],DATI!$J:$J),"")</f>
        <v/>
      </c>
      <c r="M1060" s="14" t="str">
        <f>+IFERROR(+Tabella24[[#This Row],[IMPORTO VERSATO]]/SUMIF(DATI!$B:$B,Tabella24[[#This Row],[Cartella2]],DATI!$M:$M)*SUMIF(DATI!$B:$B,Tabella24[[#This Row],[Cartella2]],DATI!$L:$L),"")</f>
        <v/>
      </c>
      <c r="N1060" s="6" t="str">
        <f>+IF(COUNTIF($C$17:C1060,Tabella24[[#This Row],[Cartella2]])=1,"X","")</f>
        <v/>
      </c>
      <c r="O1060" s="14" t="str">
        <f>+IFERROR(+Tabella24[[#This Row],[IMPORTO VERSATO]]/SUMIF(DATI!$B:$B,Tabella24[[#This Row],[Cartella2]],DATI!$M:$M)*SUMIF(DATI!$B:$B,Tabella24[[#This Row],[Cartella2]],DATI!$K:$K),"")</f>
        <v/>
      </c>
    </row>
    <row r="1061" spans="2:15" x14ac:dyDescent="0.45">
      <c r="B1061" s="27"/>
      <c r="C1061" s="140" t="e">
        <f>+IF(Tabella24[[#This Row],[INS CARTELLA]]="",C1060,+VLOOKUP(Tabella24[[#This Row],[INS CARTELLA]],Tabella1[[NUMERO CARTELLA]:[IMPOSTE]],1,0))</f>
        <v>#N/A</v>
      </c>
      <c r="D1061" s="1"/>
      <c r="E1061" s="15"/>
      <c r="F1061" s="16"/>
      <c r="G1061" s="14" t="str">
        <f>+IFERROR(+Tabella24[[#This Row],[IMPORTO VERSATO]]/SUMIF(DATI!B:B,Tabella24[[#This Row],[Cartella2]],DATI!M:M)*SUMIF(DATI!B:B,Tabella24[[#This Row],[Cartella2]],DATI!E:E),"")</f>
        <v/>
      </c>
      <c r="H1061" s="14" t="str">
        <f>+IFERROR(+Tabella24[[#This Row],[IMPORTO VERSATO]]/SUMIF(DATI!$B:$B,Tabella24[[#This Row],[Cartella2]],DATI!$M:$M)*SUMIF(DATI!$B:$B,Tabella24[[#This Row],[Cartella2]],DATI!$F:$F),"")</f>
        <v/>
      </c>
      <c r="I1061" s="19" t="str">
        <f>+IFERROR(+Tabella24[[#This Row],[IMPORTO VERSATO]]/SUMIF(DATI!$B:$B,Tabella24[[#This Row],[Cartella2]],DATI!$M:$M)*SUMIF(DATI!$B:$B,Tabella24[[#This Row],[Cartella2]],DATI!$G:$G),"")</f>
        <v/>
      </c>
      <c r="J1061" s="19" t="str">
        <f>+IFERROR(+Tabella24[[#This Row],[IMPORTO VERSATO]]/SUMIF(DATI!$B:$B,Tabella24[[#This Row],[Cartella2]],DATI!$M:$M)*SUMIF(DATI!$B:$B,Tabella24[[#This Row],[Cartella2]],DATI!$H:$H),"")</f>
        <v/>
      </c>
      <c r="K1061" s="19" t="str">
        <f>+IFERROR(+Tabella24[[#This Row],[IMPORTO VERSATO]]/SUMIF(DATI!$B:$B,Tabella24[[#This Row],[Cartella2]],DATI!$M:$M)*SUMIF(DATI!$B:$B,Tabella24[[#This Row],[Cartella2]],DATI!$I:$I),"")</f>
        <v/>
      </c>
      <c r="L1061" s="19" t="str">
        <f>+IFERROR(+Tabella24[[#This Row],[IMPORTO VERSATO]]/SUMIF(DATI!$B:$B,Tabella24[[#This Row],[Cartella2]],DATI!$M:$M)*SUMIF(DATI!$B:$B,Tabella24[[#This Row],[Cartella2]],DATI!$J:$J),"")</f>
        <v/>
      </c>
      <c r="M1061" s="14" t="str">
        <f>+IFERROR(+Tabella24[[#This Row],[IMPORTO VERSATO]]/SUMIF(DATI!$B:$B,Tabella24[[#This Row],[Cartella2]],DATI!$M:$M)*SUMIF(DATI!$B:$B,Tabella24[[#This Row],[Cartella2]],DATI!$L:$L),"")</f>
        <v/>
      </c>
      <c r="N1061" s="6" t="str">
        <f>+IF(COUNTIF($C$17:C1061,Tabella24[[#This Row],[Cartella2]])=1,"X","")</f>
        <v/>
      </c>
      <c r="O1061" s="14" t="str">
        <f>+IFERROR(+Tabella24[[#This Row],[IMPORTO VERSATO]]/SUMIF(DATI!$B:$B,Tabella24[[#This Row],[Cartella2]],DATI!$M:$M)*SUMIF(DATI!$B:$B,Tabella24[[#This Row],[Cartella2]],DATI!$K:$K),"")</f>
        <v/>
      </c>
    </row>
    <row r="1062" spans="2:15" x14ac:dyDescent="0.45">
      <c r="B1062" s="27"/>
      <c r="C1062" s="140" t="e">
        <f>+IF(Tabella24[[#This Row],[INS CARTELLA]]="",C1061,+VLOOKUP(Tabella24[[#This Row],[INS CARTELLA]],Tabella1[[NUMERO CARTELLA]:[IMPOSTE]],1,0))</f>
        <v>#N/A</v>
      </c>
      <c r="D1062" s="1"/>
      <c r="E1062" s="15"/>
      <c r="F1062" s="16"/>
      <c r="G1062" s="14" t="str">
        <f>+IFERROR(+Tabella24[[#This Row],[IMPORTO VERSATO]]/SUMIF(DATI!B:B,Tabella24[[#This Row],[Cartella2]],DATI!M:M)*SUMIF(DATI!B:B,Tabella24[[#This Row],[Cartella2]],DATI!E:E),"")</f>
        <v/>
      </c>
      <c r="H1062" s="14" t="str">
        <f>+IFERROR(+Tabella24[[#This Row],[IMPORTO VERSATO]]/SUMIF(DATI!$B:$B,Tabella24[[#This Row],[Cartella2]],DATI!$M:$M)*SUMIF(DATI!$B:$B,Tabella24[[#This Row],[Cartella2]],DATI!$F:$F),"")</f>
        <v/>
      </c>
      <c r="I1062" s="19" t="str">
        <f>+IFERROR(+Tabella24[[#This Row],[IMPORTO VERSATO]]/SUMIF(DATI!$B:$B,Tabella24[[#This Row],[Cartella2]],DATI!$M:$M)*SUMIF(DATI!$B:$B,Tabella24[[#This Row],[Cartella2]],DATI!$G:$G),"")</f>
        <v/>
      </c>
      <c r="J1062" s="19" t="str">
        <f>+IFERROR(+Tabella24[[#This Row],[IMPORTO VERSATO]]/SUMIF(DATI!$B:$B,Tabella24[[#This Row],[Cartella2]],DATI!$M:$M)*SUMIF(DATI!$B:$B,Tabella24[[#This Row],[Cartella2]],DATI!$H:$H),"")</f>
        <v/>
      </c>
      <c r="K1062" s="19" t="str">
        <f>+IFERROR(+Tabella24[[#This Row],[IMPORTO VERSATO]]/SUMIF(DATI!$B:$B,Tabella24[[#This Row],[Cartella2]],DATI!$M:$M)*SUMIF(DATI!$B:$B,Tabella24[[#This Row],[Cartella2]],DATI!$I:$I),"")</f>
        <v/>
      </c>
      <c r="L1062" s="19" t="str">
        <f>+IFERROR(+Tabella24[[#This Row],[IMPORTO VERSATO]]/SUMIF(DATI!$B:$B,Tabella24[[#This Row],[Cartella2]],DATI!$M:$M)*SUMIF(DATI!$B:$B,Tabella24[[#This Row],[Cartella2]],DATI!$J:$J),"")</f>
        <v/>
      </c>
      <c r="M1062" s="14" t="str">
        <f>+IFERROR(+Tabella24[[#This Row],[IMPORTO VERSATO]]/SUMIF(DATI!$B:$B,Tabella24[[#This Row],[Cartella2]],DATI!$M:$M)*SUMIF(DATI!$B:$B,Tabella24[[#This Row],[Cartella2]],DATI!$L:$L),"")</f>
        <v/>
      </c>
      <c r="N1062" s="6" t="str">
        <f>+IF(COUNTIF($C$17:C1062,Tabella24[[#This Row],[Cartella2]])=1,"X","")</f>
        <v/>
      </c>
      <c r="O1062" s="14" t="str">
        <f>+IFERROR(+Tabella24[[#This Row],[IMPORTO VERSATO]]/SUMIF(DATI!$B:$B,Tabella24[[#This Row],[Cartella2]],DATI!$M:$M)*SUMIF(DATI!$B:$B,Tabella24[[#This Row],[Cartella2]],DATI!$K:$K),"")</f>
        <v/>
      </c>
    </row>
    <row r="1063" spans="2:15" x14ac:dyDescent="0.45">
      <c r="B1063" s="27"/>
      <c r="C1063" s="140" t="e">
        <f>+IF(Tabella24[[#This Row],[INS CARTELLA]]="",C1062,+VLOOKUP(Tabella24[[#This Row],[INS CARTELLA]],Tabella1[[NUMERO CARTELLA]:[IMPOSTE]],1,0))</f>
        <v>#N/A</v>
      </c>
      <c r="D1063" s="1"/>
      <c r="E1063" s="15"/>
      <c r="F1063" s="16"/>
      <c r="G1063" s="14" t="str">
        <f>+IFERROR(+Tabella24[[#This Row],[IMPORTO VERSATO]]/SUMIF(DATI!B:B,Tabella24[[#This Row],[Cartella2]],DATI!M:M)*SUMIF(DATI!B:B,Tabella24[[#This Row],[Cartella2]],DATI!E:E),"")</f>
        <v/>
      </c>
      <c r="H1063" s="14" t="str">
        <f>+IFERROR(+Tabella24[[#This Row],[IMPORTO VERSATO]]/SUMIF(DATI!$B:$B,Tabella24[[#This Row],[Cartella2]],DATI!$M:$M)*SUMIF(DATI!$B:$B,Tabella24[[#This Row],[Cartella2]],DATI!$F:$F),"")</f>
        <v/>
      </c>
      <c r="I1063" s="19" t="str">
        <f>+IFERROR(+Tabella24[[#This Row],[IMPORTO VERSATO]]/SUMIF(DATI!$B:$B,Tabella24[[#This Row],[Cartella2]],DATI!$M:$M)*SUMIF(DATI!$B:$B,Tabella24[[#This Row],[Cartella2]],DATI!$G:$G),"")</f>
        <v/>
      </c>
      <c r="J1063" s="19" t="str">
        <f>+IFERROR(+Tabella24[[#This Row],[IMPORTO VERSATO]]/SUMIF(DATI!$B:$B,Tabella24[[#This Row],[Cartella2]],DATI!$M:$M)*SUMIF(DATI!$B:$B,Tabella24[[#This Row],[Cartella2]],DATI!$H:$H),"")</f>
        <v/>
      </c>
      <c r="K1063" s="19" t="str">
        <f>+IFERROR(+Tabella24[[#This Row],[IMPORTO VERSATO]]/SUMIF(DATI!$B:$B,Tabella24[[#This Row],[Cartella2]],DATI!$M:$M)*SUMIF(DATI!$B:$B,Tabella24[[#This Row],[Cartella2]],DATI!$I:$I),"")</f>
        <v/>
      </c>
      <c r="L1063" s="19" t="str">
        <f>+IFERROR(+Tabella24[[#This Row],[IMPORTO VERSATO]]/SUMIF(DATI!$B:$B,Tabella24[[#This Row],[Cartella2]],DATI!$M:$M)*SUMIF(DATI!$B:$B,Tabella24[[#This Row],[Cartella2]],DATI!$J:$J),"")</f>
        <v/>
      </c>
      <c r="M1063" s="14" t="str">
        <f>+IFERROR(+Tabella24[[#This Row],[IMPORTO VERSATO]]/SUMIF(DATI!$B:$B,Tabella24[[#This Row],[Cartella2]],DATI!$M:$M)*SUMIF(DATI!$B:$B,Tabella24[[#This Row],[Cartella2]],DATI!$L:$L),"")</f>
        <v/>
      </c>
      <c r="N1063" s="6" t="str">
        <f>+IF(COUNTIF($C$17:C1063,Tabella24[[#This Row],[Cartella2]])=1,"X","")</f>
        <v/>
      </c>
      <c r="O1063" s="14" t="str">
        <f>+IFERROR(+Tabella24[[#This Row],[IMPORTO VERSATO]]/SUMIF(DATI!$B:$B,Tabella24[[#This Row],[Cartella2]],DATI!$M:$M)*SUMIF(DATI!$B:$B,Tabella24[[#This Row],[Cartella2]],DATI!$K:$K),"")</f>
        <v/>
      </c>
    </row>
    <row r="1064" spans="2:15" x14ac:dyDescent="0.45">
      <c r="B1064" s="27"/>
      <c r="C1064" s="140" t="e">
        <f>+IF(Tabella24[[#This Row],[INS CARTELLA]]="",C1063,+VLOOKUP(Tabella24[[#This Row],[INS CARTELLA]],Tabella1[[NUMERO CARTELLA]:[IMPOSTE]],1,0))</f>
        <v>#N/A</v>
      </c>
      <c r="D1064" s="1"/>
      <c r="E1064" s="15"/>
      <c r="F1064" s="16"/>
      <c r="G1064" s="14" t="str">
        <f>+IFERROR(+Tabella24[[#This Row],[IMPORTO VERSATO]]/SUMIF(DATI!B:B,Tabella24[[#This Row],[Cartella2]],DATI!M:M)*SUMIF(DATI!B:B,Tabella24[[#This Row],[Cartella2]],DATI!E:E),"")</f>
        <v/>
      </c>
      <c r="H1064" s="14" t="str">
        <f>+IFERROR(+Tabella24[[#This Row],[IMPORTO VERSATO]]/SUMIF(DATI!$B:$B,Tabella24[[#This Row],[Cartella2]],DATI!$M:$M)*SUMIF(DATI!$B:$B,Tabella24[[#This Row],[Cartella2]],DATI!$F:$F),"")</f>
        <v/>
      </c>
      <c r="I1064" s="19" t="str">
        <f>+IFERROR(+Tabella24[[#This Row],[IMPORTO VERSATO]]/SUMIF(DATI!$B:$B,Tabella24[[#This Row],[Cartella2]],DATI!$M:$M)*SUMIF(DATI!$B:$B,Tabella24[[#This Row],[Cartella2]],DATI!$G:$G),"")</f>
        <v/>
      </c>
      <c r="J1064" s="19" t="str">
        <f>+IFERROR(+Tabella24[[#This Row],[IMPORTO VERSATO]]/SUMIF(DATI!$B:$B,Tabella24[[#This Row],[Cartella2]],DATI!$M:$M)*SUMIF(DATI!$B:$B,Tabella24[[#This Row],[Cartella2]],DATI!$H:$H),"")</f>
        <v/>
      </c>
      <c r="K1064" s="19" t="str">
        <f>+IFERROR(+Tabella24[[#This Row],[IMPORTO VERSATO]]/SUMIF(DATI!$B:$B,Tabella24[[#This Row],[Cartella2]],DATI!$M:$M)*SUMIF(DATI!$B:$B,Tabella24[[#This Row],[Cartella2]],DATI!$I:$I),"")</f>
        <v/>
      </c>
      <c r="L1064" s="19" t="str">
        <f>+IFERROR(+Tabella24[[#This Row],[IMPORTO VERSATO]]/SUMIF(DATI!$B:$B,Tabella24[[#This Row],[Cartella2]],DATI!$M:$M)*SUMIF(DATI!$B:$B,Tabella24[[#This Row],[Cartella2]],DATI!$J:$J),"")</f>
        <v/>
      </c>
      <c r="M1064" s="14" t="str">
        <f>+IFERROR(+Tabella24[[#This Row],[IMPORTO VERSATO]]/SUMIF(DATI!$B:$B,Tabella24[[#This Row],[Cartella2]],DATI!$M:$M)*SUMIF(DATI!$B:$B,Tabella24[[#This Row],[Cartella2]],DATI!$L:$L),"")</f>
        <v/>
      </c>
      <c r="N1064" s="6" t="str">
        <f>+IF(COUNTIF($C$17:C1064,Tabella24[[#This Row],[Cartella2]])=1,"X","")</f>
        <v/>
      </c>
      <c r="O1064" s="14" t="str">
        <f>+IFERROR(+Tabella24[[#This Row],[IMPORTO VERSATO]]/SUMIF(DATI!$B:$B,Tabella24[[#This Row],[Cartella2]],DATI!$M:$M)*SUMIF(DATI!$B:$B,Tabella24[[#This Row],[Cartella2]],DATI!$K:$K),"")</f>
        <v/>
      </c>
    </row>
    <row r="1065" spans="2:15" x14ac:dyDescent="0.45">
      <c r="B1065" s="27"/>
      <c r="C1065" s="140" t="e">
        <f>+IF(Tabella24[[#This Row],[INS CARTELLA]]="",C1064,+VLOOKUP(Tabella24[[#This Row],[INS CARTELLA]],Tabella1[[NUMERO CARTELLA]:[IMPOSTE]],1,0))</f>
        <v>#N/A</v>
      </c>
      <c r="D1065" s="1"/>
      <c r="E1065" s="15"/>
      <c r="F1065" s="16"/>
      <c r="G1065" s="14" t="str">
        <f>+IFERROR(+Tabella24[[#This Row],[IMPORTO VERSATO]]/SUMIF(DATI!B:B,Tabella24[[#This Row],[Cartella2]],DATI!M:M)*SUMIF(DATI!B:B,Tabella24[[#This Row],[Cartella2]],DATI!E:E),"")</f>
        <v/>
      </c>
      <c r="H1065" s="14" t="str">
        <f>+IFERROR(+Tabella24[[#This Row],[IMPORTO VERSATO]]/SUMIF(DATI!$B:$B,Tabella24[[#This Row],[Cartella2]],DATI!$M:$M)*SUMIF(DATI!$B:$B,Tabella24[[#This Row],[Cartella2]],DATI!$F:$F),"")</f>
        <v/>
      </c>
      <c r="I1065" s="19" t="str">
        <f>+IFERROR(+Tabella24[[#This Row],[IMPORTO VERSATO]]/SUMIF(DATI!$B:$B,Tabella24[[#This Row],[Cartella2]],DATI!$M:$M)*SUMIF(DATI!$B:$B,Tabella24[[#This Row],[Cartella2]],DATI!$G:$G),"")</f>
        <v/>
      </c>
      <c r="J1065" s="19" t="str">
        <f>+IFERROR(+Tabella24[[#This Row],[IMPORTO VERSATO]]/SUMIF(DATI!$B:$B,Tabella24[[#This Row],[Cartella2]],DATI!$M:$M)*SUMIF(DATI!$B:$B,Tabella24[[#This Row],[Cartella2]],DATI!$H:$H),"")</f>
        <v/>
      </c>
      <c r="K1065" s="19" t="str">
        <f>+IFERROR(+Tabella24[[#This Row],[IMPORTO VERSATO]]/SUMIF(DATI!$B:$B,Tabella24[[#This Row],[Cartella2]],DATI!$M:$M)*SUMIF(DATI!$B:$B,Tabella24[[#This Row],[Cartella2]],DATI!$I:$I),"")</f>
        <v/>
      </c>
      <c r="L1065" s="19" t="str">
        <f>+IFERROR(+Tabella24[[#This Row],[IMPORTO VERSATO]]/SUMIF(DATI!$B:$B,Tabella24[[#This Row],[Cartella2]],DATI!$M:$M)*SUMIF(DATI!$B:$B,Tabella24[[#This Row],[Cartella2]],DATI!$J:$J),"")</f>
        <v/>
      </c>
      <c r="M1065" s="14" t="str">
        <f>+IFERROR(+Tabella24[[#This Row],[IMPORTO VERSATO]]/SUMIF(DATI!$B:$B,Tabella24[[#This Row],[Cartella2]],DATI!$M:$M)*SUMIF(DATI!$B:$B,Tabella24[[#This Row],[Cartella2]],DATI!$L:$L),"")</f>
        <v/>
      </c>
      <c r="N1065" s="6" t="str">
        <f>+IF(COUNTIF($C$17:C1065,Tabella24[[#This Row],[Cartella2]])=1,"X","")</f>
        <v/>
      </c>
      <c r="O1065" s="14" t="str">
        <f>+IFERROR(+Tabella24[[#This Row],[IMPORTO VERSATO]]/SUMIF(DATI!$B:$B,Tabella24[[#This Row],[Cartella2]],DATI!$M:$M)*SUMIF(DATI!$B:$B,Tabella24[[#This Row],[Cartella2]],DATI!$K:$K),"")</f>
        <v/>
      </c>
    </row>
    <row r="1066" spans="2:15" x14ac:dyDescent="0.45">
      <c r="B1066" s="27"/>
      <c r="C1066" s="140" t="e">
        <f>+IF(Tabella24[[#This Row],[INS CARTELLA]]="",C1065,+VLOOKUP(Tabella24[[#This Row],[INS CARTELLA]],Tabella1[[NUMERO CARTELLA]:[IMPOSTE]],1,0))</f>
        <v>#N/A</v>
      </c>
      <c r="D1066" s="1"/>
      <c r="E1066" s="15"/>
      <c r="F1066" s="16"/>
      <c r="G1066" s="14" t="str">
        <f>+IFERROR(+Tabella24[[#This Row],[IMPORTO VERSATO]]/SUMIF(DATI!B:B,Tabella24[[#This Row],[Cartella2]],DATI!M:M)*SUMIF(DATI!B:B,Tabella24[[#This Row],[Cartella2]],DATI!E:E),"")</f>
        <v/>
      </c>
      <c r="H1066" s="14" t="str">
        <f>+IFERROR(+Tabella24[[#This Row],[IMPORTO VERSATO]]/SUMIF(DATI!$B:$B,Tabella24[[#This Row],[Cartella2]],DATI!$M:$M)*SUMIF(DATI!$B:$B,Tabella24[[#This Row],[Cartella2]],DATI!$F:$F),"")</f>
        <v/>
      </c>
      <c r="I1066" s="19" t="str">
        <f>+IFERROR(+Tabella24[[#This Row],[IMPORTO VERSATO]]/SUMIF(DATI!$B:$B,Tabella24[[#This Row],[Cartella2]],DATI!$M:$M)*SUMIF(DATI!$B:$B,Tabella24[[#This Row],[Cartella2]],DATI!$G:$G),"")</f>
        <v/>
      </c>
      <c r="J1066" s="19" t="str">
        <f>+IFERROR(+Tabella24[[#This Row],[IMPORTO VERSATO]]/SUMIF(DATI!$B:$B,Tabella24[[#This Row],[Cartella2]],DATI!$M:$M)*SUMIF(DATI!$B:$B,Tabella24[[#This Row],[Cartella2]],DATI!$H:$H),"")</f>
        <v/>
      </c>
      <c r="K1066" s="19" t="str">
        <f>+IFERROR(+Tabella24[[#This Row],[IMPORTO VERSATO]]/SUMIF(DATI!$B:$B,Tabella24[[#This Row],[Cartella2]],DATI!$M:$M)*SUMIF(DATI!$B:$B,Tabella24[[#This Row],[Cartella2]],DATI!$I:$I),"")</f>
        <v/>
      </c>
      <c r="L1066" s="19" t="str">
        <f>+IFERROR(+Tabella24[[#This Row],[IMPORTO VERSATO]]/SUMIF(DATI!$B:$B,Tabella24[[#This Row],[Cartella2]],DATI!$M:$M)*SUMIF(DATI!$B:$B,Tabella24[[#This Row],[Cartella2]],DATI!$J:$J),"")</f>
        <v/>
      </c>
      <c r="M1066" s="14" t="str">
        <f>+IFERROR(+Tabella24[[#This Row],[IMPORTO VERSATO]]/SUMIF(DATI!$B:$B,Tabella24[[#This Row],[Cartella2]],DATI!$M:$M)*SUMIF(DATI!$B:$B,Tabella24[[#This Row],[Cartella2]],DATI!$L:$L),"")</f>
        <v/>
      </c>
      <c r="N1066" s="6" t="str">
        <f>+IF(COUNTIF($C$17:C1066,Tabella24[[#This Row],[Cartella2]])=1,"X","")</f>
        <v/>
      </c>
      <c r="O1066" s="14" t="str">
        <f>+IFERROR(+Tabella24[[#This Row],[IMPORTO VERSATO]]/SUMIF(DATI!$B:$B,Tabella24[[#This Row],[Cartella2]],DATI!$M:$M)*SUMIF(DATI!$B:$B,Tabella24[[#This Row],[Cartella2]],DATI!$K:$K),"")</f>
        <v/>
      </c>
    </row>
    <row r="1067" spans="2:15" x14ac:dyDescent="0.45">
      <c r="B1067" s="27"/>
      <c r="C1067" s="140" t="e">
        <f>+IF(Tabella24[[#This Row],[INS CARTELLA]]="",C1066,+VLOOKUP(Tabella24[[#This Row],[INS CARTELLA]],Tabella1[[NUMERO CARTELLA]:[IMPOSTE]],1,0))</f>
        <v>#N/A</v>
      </c>
      <c r="D1067" s="1"/>
      <c r="E1067" s="15"/>
      <c r="F1067" s="16"/>
      <c r="G1067" s="14" t="str">
        <f>+IFERROR(+Tabella24[[#This Row],[IMPORTO VERSATO]]/SUMIF(DATI!B:B,Tabella24[[#This Row],[Cartella2]],DATI!M:M)*SUMIF(DATI!B:B,Tabella24[[#This Row],[Cartella2]],DATI!E:E),"")</f>
        <v/>
      </c>
      <c r="H1067" s="14" t="str">
        <f>+IFERROR(+Tabella24[[#This Row],[IMPORTO VERSATO]]/SUMIF(DATI!$B:$B,Tabella24[[#This Row],[Cartella2]],DATI!$M:$M)*SUMIF(DATI!$B:$B,Tabella24[[#This Row],[Cartella2]],DATI!$F:$F),"")</f>
        <v/>
      </c>
      <c r="I1067" s="19" t="str">
        <f>+IFERROR(+Tabella24[[#This Row],[IMPORTO VERSATO]]/SUMIF(DATI!$B:$B,Tabella24[[#This Row],[Cartella2]],DATI!$M:$M)*SUMIF(DATI!$B:$B,Tabella24[[#This Row],[Cartella2]],DATI!$G:$G),"")</f>
        <v/>
      </c>
      <c r="J1067" s="19" t="str">
        <f>+IFERROR(+Tabella24[[#This Row],[IMPORTO VERSATO]]/SUMIF(DATI!$B:$B,Tabella24[[#This Row],[Cartella2]],DATI!$M:$M)*SUMIF(DATI!$B:$B,Tabella24[[#This Row],[Cartella2]],DATI!$H:$H),"")</f>
        <v/>
      </c>
      <c r="K1067" s="19" t="str">
        <f>+IFERROR(+Tabella24[[#This Row],[IMPORTO VERSATO]]/SUMIF(DATI!$B:$B,Tabella24[[#This Row],[Cartella2]],DATI!$M:$M)*SUMIF(DATI!$B:$B,Tabella24[[#This Row],[Cartella2]],DATI!$I:$I),"")</f>
        <v/>
      </c>
      <c r="L1067" s="19" t="str">
        <f>+IFERROR(+Tabella24[[#This Row],[IMPORTO VERSATO]]/SUMIF(DATI!$B:$B,Tabella24[[#This Row],[Cartella2]],DATI!$M:$M)*SUMIF(DATI!$B:$B,Tabella24[[#This Row],[Cartella2]],DATI!$J:$J),"")</f>
        <v/>
      </c>
      <c r="M1067" s="14" t="str">
        <f>+IFERROR(+Tabella24[[#This Row],[IMPORTO VERSATO]]/SUMIF(DATI!$B:$B,Tabella24[[#This Row],[Cartella2]],DATI!$M:$M)*SUMIF(DATI!$B:$B,Tabella24[[#This Row],[Cartella2]],DATI!$L:$L),"")</f>
        <v/>
      </c>
      <c r="N1067" s="6" t="str">
        <f>+IF(COUNTIF($C$17:C1067,Tabella24[[#This Row],[Cartella2]])=1,"X","")</f>
        <v/>
      </c>
      <c r="O1067" s="14" t="str">
        <f>+IFERROR(+Tabella24[[#This Row],[IMPORTO VERSATO]]/SUMIF(DATI!$B:$B,Tabella24[[#This Row],[Cartella2]],DATI!$M:$M)*SUMIF(DATI!$B:$B,Tabella24[[#This Row],[Cartella2]],DATI!$K:$K),"")</f>
        <v/>
      </c>
    </row>
    <row r="1068" spans="2:15" x14ac:dyDescent="0.45">
      <c r="B1068" s="27"/>
      <c r="C1068" s="140" t="e">
        <f>+IF(Tabella24[[#This Row],[INS CARTELLA]]="",C1067,+VLOOKUP(Tabella24[[#This Row],[INS CARTELLA]],Tabella1[[NUMERO CARTELLA]:[IMPOSTE]],1,0))</f>
        <v>#N/A</v>
      </c>
      <c r="D1068" s="1"/>
      <c r="E1068" s="15"/>
      <c r="F1068" s="16"/>
      <c r="G1068" s="14" t="str">
        <f>+IFERROR(+Tabella24[[#This Row],[IMPORTO VERSATO]]/SUMIF(DATI!B:B,Tabella24[[#This Row],[Cartella2]],DATI!M:M)*SUMIF(DATI!B:B,Tabella24[[#This Row],[Cartella2]],DATI!E:E),"")</f>
        <v/>
      </c>
      <c r="H1068" s="14" t="str">
        <f>+IFERROR(+Tabella24[[#This Row],[IMPORTO VERSATO]]/SUMIF(DATI!$B:$B,Tabella24[[#This Row],[Cartella2]],DATI!$M:$M)*SUMIF(DATI!$B:$B,Tabella24[[#This Row],[Cartella2]],DATI!$F:$F),"")</f>
        <v/>
      </c>
      <c r="I1068" s="19" t="str">
        <f>+IFERROR(+Tabella24[[#This Row],[IMPORTO VERSATO]]/SUMIF(DATI!$B:$B,Tabella24[[#This Row],[Cartella2]],DATI!$M:$M)*SUMIF(DATI!$B:$B,Tabella24[[#This Row],[Cartella2]],DATI!$G:$G),"")</f>
        <v/>
      </c>
      <c r="J1068" s="19" t="str">
        <f>+IFERROR(+Tabella24[[#This Row],[IMPORTO VERSATO]]/SUMIF(DATI!$B:$B,Tabella24[[#This Row],[Cartella2]],DATI!$M:$M)*SUMIF(DATI!$B:$B,Tabella24[[#This Row],[Cartella2]],DATI!$H:$H),"")</f>
        <v/>
      </c>
      <c r="K1068" s="19" t="str">
        <f>+IFERROR(+Tabella24[[#This Row],[IMPORTO VERSATO]]/SUMIF(DATI!$B:$B,Tabella24[[#This Row],[Cartella2]],DATI!$M:$M)*SUMIF(DATI!$B:$B,Tabella24[[#This Row],[Cartella2]],DATI!$I:$I),"")</f>
        <v/>
      </c>
      <c r="L1068" s="19" t="str">
        <f>+IFERROR(+Tabella24[[#This Row],[IMPORTO VERSATO]]/SUMIF(DATI!$B:$B,Tabella24[[#This Row],[Cartella2]],DATI!$M:$M)*SUMIF(DATI!$B:$B,Tabella24[[#This Row],[Cartella2]],DATI!$J:$J),"")</f>
        <v/>
      </c>
      <c r="M1068" s="14" t="str">
        <f>+IFERROR(+Tabella24[[#This Row],[IMPORTO VERSATO]]/SUMIF(DATI!$B:$B,Tabella24[[#This Row],[Cartella2]],DATI!$M:$M)*SUMIF(DATI!$B:$B,Tabella24[[#This Row],[Cartella2]],DATI!$L:$L),"")</f>
        <v/>
      </c>
      <c r="N1068" s="6" t="str">
        <f>+IF(COUNTIF($C$17:C1068,Tabella24[[#This Row],[Cartella2]])=1,"X","")</f>
        <v/>
      </c>
      <c r="O1068" s="14" t="str">
        <f>+IFERROR(+Tabella24[[#This Row],[IMPORTO VERSATO]]/SUMIF(DATI!$B:$B,Tabella24[[#This Row],[Cartella2]],DATI!$M:$M)*SUMIF(DATI!$B:$B,Tabella24[[#This Row],[Cartella2]],DATI!$K:$K),"")</f>
        <v/>
      </c>
    </row>
    <row r="1069" spans="2:15" x14ac:dyDescent="0.45">
      <c r="B1069" s="27"/>
      <c r="C1069" s="140" t="e">
        <f>+IF(Tabella24[[#This Row],[INS CARTELLA]]="",C1068,+VLOOKUP(Tabella24[[#This Row],[INS CARTELLA]],Tabella1[[NUMERO CARTELLA]:[IMPOSTE]],1,0))</f>
        <v>#N/A</v>
      </c>
      <c r="D1069" s="1"/>
      <c r="E1069" s="15"/>
      <c r="F1069" s="16"/>
      <c r="G1069" s="14" t="str">
        <f>+IFERROR(+Tabella24[[#This Row],[IMPORTO VERSATO]]/SUMIF(DATI!B:B,Tabella24[[#This Row],[Cartella2]],DATI!M:M)*SUMIF(DATI!B:B,Tabella24[[#This Row],[Cartella2]],DATI!E:E),"")</f>
        <v/>
      </c>
      <c r="H1069" s="14" t="str">
        <f>+IFERROR(+Tabella24[[#This Row],[IMPORTO VERSATO]]/SUMIF(DATI!$B:$B,Tabella24[[#This Row],[Cartella2]],DATI!$M:$M)*SUMIF(DATI!$B:$B,Tabella24[[#This Row],[Cartella2]],DATI!$F:$F),"")</f>
        <v/>
      </c>
      <c r="I1069" s="19" t="str">
        <f>+IFERROR(+Tabella24[[#This Row],[IMPORTO VERSATO]]/SUMIF(DATI!$B:$B,Tabella24[[#This Row],[Cartella2]],DATI!$M:$M)*SUMIF(DATI!$B:$B,Tabella24[[#This Row],[Cartella2]],DATI!$G:$G),"")</f>
        <v/>
      </c>
      <c r="J1069" s="19" t="str">
        <f>+IFERROR(+Tabella24[[#This Row],[IMPORTO VERSATO]]/SUMIF(DATI!$B:$B,Tabella24[[#This Row],[Cartella2]],DATI!$M:$M)*SUMIF(DATI!$B:$B,Tabella24[[#This Row],[Cartella2]],DATI!$H:$H),"")</f>
        <v/>
      </c>
      <c r="K1069" s="19" t="str">
        <f>+IFERROR(+Tabella24[[#This Row],[IMPORTO VERSATO]]/SUMIF(DATI!$B:$B,Tabella24[[#This Row],[Cartella2]],DATI!$M:$M)*SUMIF(DATI!$B:$B,Tabella24[[#This Row],[Cartella2]],DATI!$I:$I),"")</f>
        <v/>
      </c>
      <c r="L1069" s="19" t="str">
        <f>+IFERROR(+Tabella24[[#This Row],[IMPORTO VERSATO]]/SUMIF(DATI!$B:$B,Tabella24[[#This Row],[Cartella2]],DATI!$M:$M)*SUMIF(DATI!$B:$B,Tabella24[[#This Row],[Cartella2]],DATI!$J:$J),"")</f>
        <v/>
      </c>
      <c r="M1069" s="14" t="str">
        <f>+IFERROR(+Tabella24[[#This Row],[IMPORTO VERSATO]]/SUMIF(DATI!$B:$B,Tabella24[[#This Row],[Cartella2]],DATI!$M:$M)*SUMIF(DATI!$B:$B,Tabella24[[#This Row],[Cartella2]],DATI!$L:$L),"")</f>
        <v/>
      </c>
      <c r="N1069" s="6" t="str">
        <f>+IF(COUNTIF($C$17:C1069,Tabella24[[#This Row],[Cartella2]])=1,"X","")</f>
        <v/>
      </c>
      <c r="O1069" s="14" t="str">
        <f>+IFERROR(+Tabella24[[#This Row],[IMPORTO VERSATO]]/SUMIF(DATI!$B:$B,Tabella24[[#This Row],[Cartella2]],DATI!$M:$M)*SUMIF(DATI!$B:$B,Tabella24[[#This Row],[Cartella2]],DATI!$K:$K),"")</f>
        <v/>
      </c>
    </row>
    <row r="1070" spans="2:15" x14ac:dyDescent="0.45">
      <c r="B1070" s="27"/>
      <c r="C1070" s="140" t="e">
        <f>+IF(Tabella24[[#This Row],[INS CARTELLA]]="",C1069,+VLOOKUP(Tabella24[[#This Row],[INS CARTELLA]],Tabella1[[NUMERO CARTELLA]:[IMPOSTE]],1,0))</f>
        <v>#N/A</v>
      </c>
      <c r="D1070" s="1"/>
      <c r="E1070" s="15"/>
      <c r="F1070" s="16"/>
      <c r="G1070" s="14" t="str">
        <f>+IFERROR(+Tabella24[[#This Row],[IMPORTO VERSATO]]/SUMIF(DATI!B:B,Tabella24[[#This Row],[Cartella2]],DATI!M:M)*SUMIF(DATI!B:B,Tabella24[[#This Row],[Cartella2]],DATI!E:E),"")</f>
        <v/>
      </c>
      <c r="H1070" s="14" t="str">
        <f>+IFERROR(+Tabella24[[#This Row],[IMPORTO VERSATO]]/SUMIF(DATI!$B:$B,Tabella24[[#This Row],[Cartella2]],DATI!$M:$M)*SUMIF(DATI!$B:$B,Tabella24[[#This Row],[Cartella2]],DATI!$F:$F),"")</f>
        <v/>
      </c>
      <c r="I1070" s="19" t="str">
        <f>+IFERROR(+Tabella24[[#This Row],[IMPORTO VERSATO]]/SUMIF(DATI!$B:$B,Tabella24[[#This Row],[Cartella2]],DATI!$M:$M)*SUMIF(DATI!$B:$B,Tabella24[[#This Row],[Cartella2]],DATI!$G:$G),"")</f>
        <v/>
      </c>
      <c r="J1070" s="19" t="str">
        <f>+IFERROR(+Tabella24[[#This Row],[IMPORTO VERSATO]]/SUMIF(DATI!$B:$B,Tabella24[[#This Row],[Cartella2]],DATI!$M:$M)*SUMIF(DATI!$B:$B,Tabella24[[#This Row],[Cartella2]],DATI!$H:$H),"")</f>
        <v/>
      </c>
      <c r="K1070" s="19" t="str">
        <f>+IFERROR(+Tabella24[[#This Row],[IMPORTO VERSATO]]/SUMIF(DATI!$B:$B,Tabella24[[#This Row],[Cartella2]],DATI!$M:$M)*SUMIF(DATI!$B:$B,Tabella24[[#This Row],[Cartella2]],DATI!$I:$I),"")</f>
        <v/>
      </c>
      <c r="L1070" s="19" t="str">
        <f>+IFERROR(+Tabella24[[#This Row],[IMPORTO VERSATO]]/SUMIF(DATI!$B:$B,Tabella24[[#This Row],[Cartella2]],DATI!$M:$M)*SUMIF(DATI!$B:$B,Tabella24[[#This Row],[Cartella2]],DATI!$J:$J),"")</f>
        <v/>
      </c>
      <c r="M1070" s="14" t="str">
        <f>+IFERROR(+Tabella24[[#This Row],[IMPORTO VERSATO]]/SUMIF(DATI!$B:$B,Tabella24[[#This Row],[Cartella2]],DATI!$M:$M)*SUMIF(DATI!$B:$B,Tabella24[[#This Row],[Cartella2]],DATI!$L:$L),"")</f>
        <v/>
      </c>
      <c r="N1070" s="6" t="str">
        <f>+IF(COUNTIF($C$17:C1070,Tabella24[[#This Row],[Cartella2]])=1,"X","")</f>
        <v/>
      </c>
      <c r="O1070" s="14" t="str">
        <f>+IFERROR(+Tabella24[[#This Row],[IMPORTO VERSATO]]/SUMIF(DATI!$B:$B,Tabella24[[#This Row],[Cartella2]],DATI!$M:$M)*SUMIF(DATI!$B:$B,Tabella24[[#This Row],[Cartella2]],DATI!$K:$K),"")</f>
        <v/>
      </c>
    </row>
    <row r="1071" spans="2:15" x14ac:dyDescent="0.45">
      <c r="B1071" s="27"/>
      <c r="C1071" s="140" t="e">
        <f>+IF(Tabella24[[#This Row],[INS CARTELLA]]="",C1070,+VLOOKUP(Tabella24[[#This Row],[INS CARTELLA]],Tabella1[[NUMERO CARTELLA]:[IMPOSTE]],1,0))</f>
        <v>#N/A</v>
      </c>
      <c r="D1071" s="1"/>
      <c r="E1071" s="15"/>
      <c r="F1071" s="16"/>
      <c r="G1071" s="14" t="str">
        <f>+IFERROR(+Tabella24[[#This Row],[IMPORTO VERSATO]]/SUMIF(DATI!B:B,Tabella24[[#This Row],[Cartella2]],DATI!M:M)*SUMIF(DATI!B:B,Tabella24[[#This Row],[Cartella2]],DATI!E:E),"")</f>
        <v/>
      </c>
      <c r="H1071" s="14" t="str">
        <f>+IFERROR(+Tabella24[[#This Row],[IMPORTO VERSATO]]/SUMIF(DATI!$B:$B,Tabella24[[#This Row],[Cartella2]],DATI!$M:$M)*SUMIF(DATI!$B:$B,Tabella24[[#This Row],[Cartella2]],DATI!$F:$F),"")</f>
        <v/>
      </c>
      <c r="I1071" s="19" t="str">
        <f>+IFERROR(+Tabella24[[#This Row],[IMPORTO VERSATO]]/SUMIF(DATI!$B:$B,Tabella24[[#This Row],[Cartella2]],DATI!$M:$M)*SUMIF(DATI!$B:$B,Tabella24[[#This Row],[Cartella2]],DATI!$G:$G),"")</f>
        <v/>
      </c>
      <c r="J1071" s="19" t="str">
        <f>+IFERROR(+Tabella24[[#This Row],[IMPORTO VERSATO]]/SUMIF(DATI!$B:$B,Tabella24[[#This Row],[Cartella2]],DATI!$M:$M)*SUMIF(DATI!$B:$B,Tabella24[[#This Row],[Cartella2]],DATI!$H:$H),"")</f>
        <v/>
      </c>
      <c r="K1071" s="19" t="str">
        <f>+IFERROR(+Tabella24[[#This Row],[IMPORTO VERSATO]]/SUMIF(DATI!$B:$B,Tabella24[[#This Row],[Cartella2]],DATI!$M:$M)*SUMIF(DATI!$B:$B,Tabella24[[#This Row],[Cartella2]],DATI!$I:$I),"")</f>
        <v/>
      </c>
      <c r="L1071" s="19" t="str">
        <f>+IFERROR(+Tabella24[[#This Row],[IMPORTO VERSATO]]/SUMIF(DATI!$B:$B,Tabella24[[#This Row],[Cartella2]],DATI!$M:$M)*SUMIF(DATI!$B:$B,Tabella24[[#This Row],[Cartella2]],DATI!$J:$J),"")</f>
        <v/>
      </c>
      <c r="M1071" s="14" t="str">
        <f>+IFERROR(+Tabella24[[#This Row],[IMPORTO VERSATO]]/SUMIF(DATI!$B:$B,Tabella24[[#This Row],[Cartella2]],DATI!$M:$M)*SUMIF(DATI!$B:$B,Tabella24[[#This Row],[Cartella2]],DATI!$L:$L),"")</f>
        <v/>
      </c>
      <c r="N1071" s="6" t="str">
        <f>+IF(COUNTIF($C$17:C1071,Tabella24[[#This Row],[Cartella2]])=1,"X","")</f>
        <v/>
      </c>
      <c r="O1071" s="14" t="str">
        <f>+IFERROR(+Tabella24[[#This Row],[IMPORTO VERSATO]]/SUMIF(DATI!$B:$B,Tabella24[[#This Row],[Cartella2]],DATI!$M:$M)*SUMIF(DATI!$B:$B,Tabella24[[#This Row],[Cartella2]],DATI!$K:$K),"")</f>
        <v/>
      </c>
    </row>
    <row r="1072" spans="2:15" x14ac:dyDescent="0.45">
      <c r="B1072" s="27"/>
      <c r="C1072" s="140" t="e">
        <f>+IF(Tabella24[[#This Row],[INS CARTELLA]]="",C1071,+VLOOKUP(Tabella24[[#This Row],[INS CARTELLA]],Tabella1[[NUMERO CARTELLA]:[IMPOSTE]],1,0))</f>
        <v>#N/A</v>
      </c>
      <c r="D1072" s="1"/>
      <c r="E1072" s="15"/>
      <c r="F1072" s="16"/>
      <c r="G1072" s="14" t="str">
        <f>+IFERROR(+Tabella24[[#This Row],[IMPORTO VERSATO]]/SUMIF(DATI!B:B,Tabella24[[#This Row],[Cartella2]],DATI!M:M)*SUMIF(DATI!B:B,Tabella24[[#This Row],[Cartella2]],DATI!E:E),"")</f>
        <v/>
      </c>
      <c r="H1072" s="14" t="str">
        <f>+IFERROR(+Tabella24[[#This Row],[IMPORTO VERSATO]]/SUMIF(DATI!$B:$B,Tabella24[[#This Row],[Cartella2]],DATI!$M:$M)*SUMIF(DATI!$B:$B,Tabella24[[#This Row],[Cartella2]],DATI!$F:$F),"")</f>
        <v/>
      </c>
      <c r="I1072" s="19" t="str">
        <f>+IFERROR(+Tabella24[[#This Row],[IMPORTO VERSATO]]/SUMIF(DATI!$B:$B,Tabella24[[#This Row],[Cartella2]],DATI!$M:$M)*SUMIF(DATI!$B:$B,Tabella24[[#This Row],[Cartella2]],DATI!$G:$G),"")</f>
        <v/>
      </c>
      <c r="J1072" s="19" t="str">
        <f>+IFERROR(+Tabella24[[#This Row],[IMPORTO VERSATO]]/SUMIF(DATI!$B:$B,Tabella24[[#This Row],[Cartella2]],DATI!$M:$M)*SUMIF(DATI!$B:$B,Tabella24[[#This Row],[Cartella2]],DATI!$H:$H),"")</f>
        <v/>
      </c>
      <c r="K1072" s="19" t="str">
        <f>+IFERROR(+Tabella24[[#This Row],[IMPORTO VERSATO]]/SUMIF(DATI!$B:$B,Tabella24[[#This Row],[Cartella2]],DATI!$M:$M)*SUMIF(DATI!$B:$B,Tabella24[[#This Row],[Cartella2]],DATI!$I:$I),"")</f>
        <v/>
      </c>
      <c r="L1072" s="19" t="str">
        <f>+IFERROR(+Tabella24[[#This Row],[IMPORTO VERSATO]]/SUMIF(DATI!$B:$B,Tabella24[[#This Row],[Cartella2]],DATI!$M:$M)*SUMIF(DATI!$B:$B,Tabella24[[#This Row],[Cartella2]],DATI!$J:$J),"")</f>
        <v/>
      </c>
      <c r="M1072" s="14" t="str">
        <f>+IFERROR(+Tabella24[[#This Row],[IMPORTO VERSATO]]/SUMIF(DATI!$B:$B,Tabella24[[#This Row],[Cartella2]],DATI!$M:$M)*SUMIF(DATI!$B:$B,Tabella24[[#This Row],[Cartella2]],DATI!$L:$L),"")</f>
        <v/>
      </c>
      <c r="N1072" s="6" t="str">
        <f>+IF(COUNTIF($C$17:C1072,Tabella24[[#This Row],[Cartella2]])=1,"X","")</f>
        <v/>
      </c>
      <c r="O1072" s="14" t="str">
        <f>+IFERROR(+Tabella24[[#This Row],[IMPORTO VERSATO]]/SUMIF(DATI!$B:$B,Tabella24[[#This Row],[Cartella2]],DATI!$M:$M)*SUMIF(DATI!$B:$B,Tabella24[[#This Row],[Cartella2]],DATI!$K:$K),"")</f>
        <v/>
      </c>
    </row>
    <row r="1073" spans="2:15" x14ac:dyDescent="0.45">
      <c r="B1073" s="27"/>
      <c r="C1073" s="140" t="e">
        <f>+IF(Tabella24[[#This Row],[INS CARTELLA]]="",C1072,+VLOOKUP(Tabella24[[#This Row],[INS CARTELLA]],Tabella1[[NUMERO CARTELLA]:[IMPOSTE]],1,0))</f>
        <v>#N/A</v>
      </c>
      <c r="D1073" s="1"/>
      <c r="E1073" s="15"/>
      <c r="F1073" s="16"/>
      <c r="G1073" s="14" t="str">
        <f>+IFERROR(+Tabella24[[#This Row],[IMPORTO VERSATO]]/SUMIF(DATI!B:B,Tabella24[[#This Row],[Cartella2]],DATI!M:M)*SUMIF(DATI!B:B,Tabella24[[#This Row],[Cartella2]],DATI!E:E),"")</f>
        <v/>
      </c>
      <c r="H1073" s="14" t="str">
        <f>+IFERROR(+Tabella24[[#This Row],[IMPORTO VERSATO]]/SUMIF(DATI!$B:$B,Tabella24[[#This Row],[Cartella2]],DATI!$M:$M)*SUMIF(DATI!$B:$B,Tabella24[[#This Row],[Cartella2]],DATI!$F:$F),"")</f>
        <v/>
      </c>
      <c r="I1073" s="19" t="str">
        <f>+IFERROR(+Tabella24[[#This Row],[IMPORTO VERSATO]]/SUMIF(DATI!$B:$B,Tabella24[[#This Row],[Cartella2]],DATI!$M:$M)*SUMIF(DATI!$B:$B,Tabella24[[#This Row],[Cartella2]],DATI!$G:$G),"")</f>
        <v/>
      </c>
      <c r="J1073" s="19" t="str">
        <f>+IFERROR(+Tabella24[[#This Row],[IMPORTO VERSATO]]/SUMIF(DATI!$B:$B,Tabella24[[#This Row],[Cartella2]],DATI!$M:$M)*SUMIF(DATI!$B:$B,Tabella24[[#This Row],[Cartella2]],DATI!$H:$H),"")</f>
        <v/>
      </c>
      <c r="K1073" s="19" t="str">
        <f>+IFERROR(+Tabella24[[#This Row],[IMPORTO VERSATO]]/SUMIF(DATI!$B:$B,Tabella24[[#This Row],[Cartella2]],DATI!$M:$M)*SUMIF(DATI!$B:$B,Tabella24[[#This Row],[Cartella2]],DATI!$I:$I),"")</f>
        <v/>
      </c>
      <c r="L1073" s="19" t="str">
        <f>+IFERROR(+Tabella24[[#This Row],[IMPORTO VERSATO]]/SUMIF(DATI!$B:$B,Tabella24[[#This Row],[Cartella2]],DATI!$M:$M)*SUMIF(DATI!$B:$B,Tabella24[[#This Row],[Cartella2]],DATI!$J:$J),"")</f>
        <v/>
      </c>
      <c r="M1073" s="14" t="str">
        <f>+IFERROR(+Tabella24[[#This Row],[IMPORTO VERSATO]]/SUMIF(DATI!$B:$B,Tabella24[[#This Row],[Cartella2]],DATI!$M:$M)*SUMIF(DATI!$B:$B,Tabella24[[#This Row],[Cartella2]],DATI!$L:$L),"")</f>
        <v/>
      </c>
      <c r="N1073" s="6" t="str">
        <f>+IF(COUNTIF($C$17:C1073,Tabella24[[#This Row],[Cartella2]])=1,"X","")</f>
        <v/>
      </c>
      <c r="O1073" s="14" t="str">
        <f>+IFERROR(+Tabella24[[#This Row],[IMPORTO VERSATO]]/SUMIF(DATI!$B:$B,Tabella24[[#This Row],[Cartella2]],DATI!$M:$M)*SUMIF(DATI!$B:$B,Tabella24[[#This Row],[Cartella2]],DATI!$K:$K),"")</f>
        <v/>
      </c>
    </row>
    <row r="1074" spans="2:15" x14ac:dyDescent="0.45">
      <c r="B1074" s="27"/>
      <c r="C1074" s="140" t="e">
        <f>+IF(Tabella24[[#This Row],[INS CARTELLA]]="",C1073,+VLOOKUP(Tabella24[[#This Row],[INS CARTELLA]],Tabella1[[NUMERO CARTELLA]:[IMPOSTE]],1,0))</f>
        <v>#N/A</v>
      </c>
      <c r="D1074" s="1"/>
      <c r="E1074" s="15"/>
      <c r="F1074" s="16"/>
      <c r="G1074" s="14" t="str">
        <f>+IFERROR(+Tabella24[[#This Row],[IMPORTO VERSATO]]/SUMIF(DATI!B:B,Tabella24[[#This Row],[Cartella2]],DATI!M:M)*SUMIF(DATI!B:B,Tabella24[[#This Row],[Cartella2]],DATI!E:E),"")</f>
        <v/>
      </c>
      <c r="H1074" s="14" t="str">
        <f>+IFERROR(+Tabella24[[#This Row],[IMPORTO VERSATO]]/SUMIF(DATI!$B:$B,Tabella24[[#This Row],[Cartella2]],DATI!$M:$M)*SUMIF(DATI!$B:$B,Tabella24[[#This Row],[Cartella2]],DATI!$F:$F),"")</f>
        <v/>
      </c>
      <c r="I1074" s="19" t="str">
        <f>+IFERROR(+Tabella24[[#This Row],[IMPORTO VERSATO]]/SUMIF(DATI!$B:$B,Tabella24[[#This Row],[Cartella2]],DATI!$M:$M)*SUMIF(DATI!$B:$B,Tabella24[[#This Row],[Cartella2]],DATI!$G:$G),"")</f>
        <v/>
      </c>
      <c r="J1074" s="19" t="str">
        <f>+IFERROR(+Tabella24[[#This Row],[IMPORTO VERSATO]]/SUMIF(DATI!$B:$B,Tabella24[[#This Row],[Cartella2]],DATI!$M:$M)*SUMIF(DATI!$B:$B,Tabella24[[#This Row],[Cartella2]],DATI!$H:$H),"")</f>
        <v/>
      </c>
      <c r="K1074" s="19" t="str">
        <f>+IFERROR(+Tabella24[[#This Row],[IMPORTO VERSATO]]/SUMIF(DATI!$B:$B,Tabella24[[#This Row],[Cartella2]],DATI!$M:$M)*SUMIF(DATI!$B:$B,Tabella24[[#This Row],[Cartella2]],DATI!$I:$I),"")</f>
        <v/>
      </c>
      <c r="L1074" s="19" t="str">
        <f>+IFERROR(+Tabella24[[#This Row],[IMPORTO VERSATO]]/SUMIF(DATI!$B:$B,Tabella24[[#This Row],[Cartella2]],DATI!$M:$M)*SUMIF(DATI!$B:$B,Tabella24[[#This Row],[Cartella2]],DATI!$J:$J),"")</f>
        <v/>
      </c>
      <c r="M1074" s="14" t="str">
        <f>+IFERROR(+Tabella24[[#This Row],[IMPORTO VERSATO]]/SUMIF(DATI!$B:$B,Tabella24[[#This Row],[Cartella2]],DATI!$M:$M)*SUMIF(DATI!$B:$B,Tabella24[[#This Row],[Cartella2]],DATI!$L:$L),"")</f>
        <v/>
      </c>
      <c r="N1074" s="6" t="str">
        <f>+IF(COUNTIF($C$17:C1074,Tabella24[[#This Row],[Cartella2]])=1,"X","")</f>
        <v/>
      </c>
      <c r="O1074" s="14" t="str">
        <f>+IFERROR(+Tabella24[[#This Row],[IMPORTO VERSATO]]/SUMIF(DATI!$B:$B,Tabella24[[#This Row],[Cartella2]],DATI!$M:$M)*SUMIF(DATI!$B:$B,Tabella24[[#This Row],[Cartella2]],DATI!$K:$K),"")</f>
        <v/>
      </c>
    </row>
    <row r="1075" spans="2:15" x14ac:dyDescent="0.45">
      <c r="B1075" s="27"/>
      <c r="C1075" s="140" t="e">
        <f>+IF(Tabella24[[#This Row],[INS CARTELLA]]="",C1074,+VLOOKUP(Tabella24[[#This Row],[INS CARTELLA]],Tabella1[[NUMERO CARTELLA]:[IMPOSTE]],1,0))</f>
        <v>#N/A</v>
      </c>
      <c r="D1075" s="1"/>
      <c r="E1075" s="15"/>
      <c r="F1075" s="16"/>
      <c r="G1075" s="14" t="str">
        <f>+IFERROR(+Tabella24[[#This Row],[IMPORTO VERSATO]]/SUMIF(DATI!B:B,Tabella24[[#This Row],[Cartella2]],DATI!M:M)*SUMIF(DATI!B:B,Tabella24[[#This Row],[Cartella2]],DATI!E:E),"")</f>
        <v/>
      </c>
      <c r="H1075" s="14" t="str">
        <f>+IFERROR(+Tabella24[[#This Row],[IMPORTO VERSATO]]/SUMIF(DATI!$B:$B,Tabella24[[#This Row],[Cartella2]],DATI!$M:$M)*SUMIF(DATI!$B:$B,Tabella24[[#This Row],[Cartella2]],DATI!$F:$F),"")</f>
        <v/>
      </c>
      <c r="I1075" s="19" t="str">
        <f>+IFERROR(+Tabella24[[#This Row],[IMPORTO VERSATO]]/SUMIF(DATI!$B:$B,Tabella24[[#This Row],[Cartella2]],DATI!$M:$M)*SUMIF(DATI!$B:$B,Tabella24[[#This Row],[Cartella2]],DATI!$G:$G),"")</f>
        <v/>
      </c>
      <c r="J1075" s="19" t="str">
        <f>+IFERROR(+Tabella24[[#This Row],[IMPORTO VERSATO]]/SUMIF(DATI!$B:$B,Tabella24[[#This Row],[Cartella2]],DATI!$M:$M)*SUMIF(DATI!$B:$B,Tabella24[[#This Row],[Cartella2]],DATI!$H:$H),"")</f>
        <v/>
      </c>
      <c r="K1075" s="19" t="str">
        <f>+IFERROR(+Tabella24[[#This Row],[IMPORTO VERSATO]]/SUMIF(DATI!$B:$B,Tabella24[[#This Row],[Cartella2]],DATI!$M:$M)*SUMIF(DATI!$B:$B,Tabella24[[#This Row],[Cartella2]],DATI!$I:$I),"")</f>
        <v/>
      </c>
      <c r="L1075" s="19" t="str">
        <f>+IFERROR(+Tabella24[[#This Row],[IMPORTO VERSATO]]/SUMIF(DATI!$B:$B,Tabella24[[#This Row],[Cartella2]],DATI!$M:$M)*SUMIF(DATI!$B:$B,Tabella24[[#This Row],[Cartella2]],DATI!$J:$J),"")</f>
        <v/>
      </c>
      <c r="M1075" s="14" t="str">
        <f>+IFERROR(+Tabella24[[#This Row],[IMPORTO VERSATO]]/SUMIF(DATI!$B:$B,Tabella24[[#This Row],[Cartella2]],DATI!$M:$M)*SUMIF(DATI!$B:$B,Tabella24[[#This Row],[Cartella2]],DATI!$L:$L),"")</f>
        <v/>
      </c>
      <c r="N1075" s="6" t="str">
        <f>+IF(COUNTIF($C$17:C1075,Tabella24[[#This Row],[Cartella2]])=1,"X","")</f>
        <v/>
      </c>
      <c r="O1075" s="14" t="str">
        <f>+IFERROR(+Tabella24[[#This Row],[IMPORTO VERSATO]]/SUMIF(DATI!$B:$B,Tabella24[[#This Row],[Cartella2]],DATI!$M:$M)*SUMIF(DATI!$B:$B,Tabella24[[#This Row],[Cartella2]],DATI!$K:$K),"")</f>
        <v/>
      </c>
    </row>
    <row r="1076" spans="2:15" x14ac:dyDescent="0.45">
      <c r="B1076" s="27"/>
      <c r="C1076" s="140" t="e">
        <f>+IF(Tabella24[[#This Row],[INS CARTELLA]]="",C1075,+VLOOKUP(Tabella24[[#This Row],[INS CARTELLA]],Tabella1[[NUMERO CARTELLA]:[IMPOSTE]],1,0))</f>
        <v>#N/A</v>
      </c>
      <c r="D1076" s="1"/>
      <c r="E1076" s="15"/>
      <c r="F1076" s="16"/>
      <c r="G1076" s="14" t="str">
        <f>+IFERROR(+Tabella24[[#This Row],[IMPORTO VERSATO]]/SUMIF(DATI!B:B,Tabella24[[#This Row],[Cartella2]],DATI!M:M)*SUMIF(DATI!B:B,Tabella24[[#This Row],[Cartella2]],DATI!E:E),"")</f>
        <v/>
      </c>
      <c r="H1076" s="14" t="str">
        <f>+IFERROR(+Tabella24[[#This Row],[IMPORTO VERSATO]]/SUMIF(DATI!$B:$B,Tabella24[[#This Row],[Cartella2]],DATI!$M:$M)*SUMIF(DATI!$B:$B,Tabella24[[#This Row],[Cartella2]],DATI!$F:$F),"")</f>
        <v/>
      </c>
      <c r="I1076" s="19" t="str">
        <f>+IFERROR(+Tabella24[[#This Row],[IMPORTO VERSATO]]/SUMIF(DATI!$B:$B,Tabella24[[#This Row],[Cartella2]],DATI!$M:$M)*SUMIF(DATI!$B:$B,Tabella24[[#This Row],[Cartella2]],DATI!$G:$G),"")</f>
        <v/>
      </c>
      <c r="J1076" s="19" t="str">
        <f>+IFERROR(+Tabella24[[#This Row],[IMPORTO VERSATO]]/SUMIF(DATI!$B:$B,Tabella24[[#This Row],[Cartella2]],DATI!$M:$M)*SUMIF(DATI!$B:$B,Tabella24[[#This Row],[Cartella2]],DATI!$H:$H),"")</f>
        <v/>
      </c>
      <c r="K1076" s="19" t="str">
        <f>+IFERROR(+Tabella24[[#This Row],[IMPORTO VERSATO]]/SUMIF(DATI!$B:$B,Tabella24[[#This Row],[Cartella2]],DATI!$M:$M)*SUMIF(DATI!$B:$B,Tabella24[[#This Row],[Cartella2]],DATI!$I:$I),"")</f>
        <v/>
      </c>
      <c r="L1076" s="19" t="str">
        <f>+IFERROR(+Tabella24[[#This Row],[IMPORTO VERSATO]]/SUMIF(DATI!$B:$B,Tabella24[[#This Row],[Cartella2]],DATI!$M:$M)*SUMIF(DATI!$B:$B,Tabella24[[#This Row],[Cartella2]],DATI!$J:$J),"")</f>
        <v/>
      </c>
      <c r="M1076" s="14" t="str">
        <f>+IFERROR(+Tabella24[[#This Row],[IMPORTO VERSATO]]/SUMIF(DATI!$B:$B,Tabella24[[#This Row],[Cartella2]],DATI!$M:$M)*SUMIF(DATI!$B:$B,Tabella24[[#This Row],[Cartella2]],DATI!$L:$L),"")</f>
        <v/>
      </c>
      <c r="N1076" s="6" t="str">
        <f>+IF(COUNTIF($C$17:C1076,Tabella24[[#This Row],[Cartella2]])=1,"X","")</f>
        <v/>
      </c>
      <c r="O1076" s="14" t="str">
        <f>+IFERROR(+Tabella24[[#This Row],[IMPORTO VERSATO]]/SUMIF(DATI!$B:$B,Tabella24[[#This Row],[Cartella2]],DATI!$M:$M)*SUMIF(DATI!$B:$B,Tabella24[[#This Row],[Cartella2]],DATI!$K:$K),"")</f>
        <v/>
      </c>
    </row>
    <row r="1077" spans="2:15" x14ac:dyDescent="0.45">
      <c r="B1077" s="27"/>
      <c r="C1077" s="140" t="e">
        <f>+IF(Tabella24[[#This Row],[INS CARTELLA]]="",C1076,+VLOOKUP(Tabella24[[#This Row],[INS CARTELLA]],Tabella1[[NUMERO CARTELLA]:[IMPOSTE]],1,0))</f>
        <v>#N/A</v>
      </c>
      <c r="D1077" s="1"/>
      <c r="E1077" s="15"/>
      <c r="F1077" s="16"/>
      <c r="G1077" s="14" t="str">
        <f>+IFERROR(+Tabella24[[#This Row],[IMPORTO VERSATO]]/SUMIF(DATI!B:B,Tabella24[[#This Row],[Cartella2]],DATI!M:M)*SUMIF(DATI!B:B,Tabella24[[#This Row],[Cartella2]],DATI!E:E),"")</f>
        <v/>
      </c>
      <c r="H1077" s="14" t="str">
        <f>+IFERROR(+Tabella24[[#This Row],[IMPORTO VERSATO]]/SUMIF(DATI!$B:$B,Tabella24[[#This Row],[Cartella2]],DATI!$M:$M)*SUMIF(DATI!$B:$B,Tabella24[[#This Row],[Cartella2]],DATI!$F:$F),"")</f>
        <v/>
      </c>
      <c r="I1077" s="19" t="str">
        <f>+IFERROR(+Tabella24[[#This Row],[IMPORTO VERSATO]]/SUMIF(DATI!$B:$B,Tabella24[[#This Row],[Cartella2]],DATI!$M:$M)*SUMIF(DATI!$B:$B,Tabella24[[#This Row],[Cartella2]],DATI!$G:$G),"")</f>
        <v/>
      </c>
      <c r="J1077" s="19" t="str">
        <f>+IFERROR(+Tabella24[[#This Row],[IMPORTO VERSATO]]/SUMIF(DATI!$B:$B,Tabella24[[#This Row],[Cartella2]],DATI!$M:$M)*SUMIF(DATI!$B:$B,Tabella24[[#This Row],[Cartella2]],DATI!$H:$H),"")</f>
        <v/>
      </c>
      <c r="K1077" s="19" t="str">
        <f>+IFERROR(+Tabella24[[#This Row],[IMPORTO VERSATO]]/SUMIF(DATI!$B:$B,Tabella24[[#This Row],[Cartella2]],DATI!$M:$M)*SUMIF(DATI!$B:$B,Tabella24[[#This Row],[Cartella2]],DATI!$I:$I),"")</f>
        <v/>
      </c>
      <c r="L1077" s="19" t="str">
        <f>+IFERROR(+Tabella24[[#This Row],[IMPORTO VERSATO]]/SUMIF(DATI!$B:$B,Tabella24[[#This Row],[Cartella2]],DATI!$M:$M)*SUMIF(DATI!$B:$B,Tabella24[[#This Row],[Cartella2]],DATI!$J:$J),"")</f>
        <v/>
      </c>
      <c r="M1077" s="14" t="str">
        <f>+IFERROR(+Tabella24[[#This Row],[IMPORTO VERSATO]]/SUMIF(DATI!$B:$B,Tabella24[[#This Row],[Cartella2]],DATI!$M:$M)*SUMIF(DATI!$B:$B,Tabella24[[#This Row],[Cartella2]],DATI!$L:$L),"")</f>
        <v/>
      </c>
      <c r="N1077" s="6" t="str">
        <f>+IF(COUNTIF($C$17:C1077,Tabella24[[#This Row],[Cartella2]])=1,"X","")</f>
        <v/>
      </c>
      <c r="O1077" s="14" t="str">
        <f>+IFERROR(+Tabella24[[#This Row],[IMPORTO VERSATO]]/SUMIF(DATI!$B:$B,Tabella24[[#This Row],[Cartella2]],DATI!$M:$M)*SUMIF(DATI!$B:$B,Tabella24[[#This Row],[Cartella2]],DATI!$K:$K),"")</f>
        <v/>
      </c>
    </row>
    <row r="1078" spans="2:15" x14ac:dyDescent="0.45">
      <c r="B1078" s="27"/>
      <c r="C1078" s="140" t="e">
        <f>+IF(Tabella24[[#This Row],[INS CARTELLA]]="",C1077,+VLOOKUP(Tabella24[[#This Row],[INS CARTELLA]],Tabella1[[NUMERO CARTELLA]:[IMPOSTE]],1,0))</f>
        <v>#N/A</v>
      </c>
      <c r="D1078" s="1"/>
      <c r="E1078" s="15"/>
      <c r="F1078" s="16"/>
      <c r="G1078" s="14" t="str">
        <f>+IFERROR(+Tabella24[[#This Row],[IMPORTO VERSATO]]/SUMIF(DATI!B:B,Tabella24[[#This Row],[Cartella2]],DATI!M:M)*SUMIF(DATI!B:B,Tabella24[[#This Row],[Cartella2]],DATI!E:E),"")</f>
        <v/>
      </c>
      <c r="H1078" s="14" t="str">
        <f>+IFERROR(+Tabella24[[#This Row],[IMPORTO VERSATO]]/SUMIF(DATI!$B:$B,Tabella24[[#This Row],[Cartella2]],DATI!$M:$M)*SUMIF(DATI!$B:$B,Tabella24[[#This Row],[Cartella2]],DATI!$F:$F),"")</f>
        <v/>
      </c>
      <c r="I1078" s="19" t="str">
        <f>+IFERROR(+Tabella24[[#This Row],[IMPORTO VERSATO]]/SUMIF(DATI!$B:$B,Tabella24[[#This Row],[Cartella2]],DATI!$M:$M)*SUMIF(DATI!$B:$B,Tabella24[[#This Row],[Cartella2]],DATI!$G:$G),"")</f>
        <v/>
      </c>
      <c r="J1078" s="19" t="str">
        <f>+IFERROR(+Tabella24[[#This Row],[IMPORTO VERSATO]]/SUMIF(DATI!$B:$B,Tabella24[[#This Row],[Cartella2]],DATI!$M:$M)*SUMIF(DATI!$B:$B,Tabella24[[#This Row],[Cartella2]],DATI!$H:$H),"")</f>
        <v/>
      </c>
      <c r="K1078" s="19" t="str">
        <f>+IFERROR(+Tabella24[[#This Row],[IMPORTO VERSATO]]/SUMIF(DATI!$B:$B,Tabella24[[#This Row],[Cartella2]],DATI!$M:$M)*SUMIF(DATI!$B:$B,Tabella24[[#This Row],[Cartella2]],DATI!$I:$I),"")</f>
        <v/>
      </c>
      <c r="L1078" s="19" t="str">
        <f>+IFERROR(+Tabella24[[#This Row],[IMPORTO VERSATO]]/SUMIF(DATI!$B:$B,Tabella24[[#This Row],[Cartella2]],DATI!$M:$M)*SUMIF(DATI!$B:$B,Tabella24[[#This Row],[Cartella2]],DATI!$J:$J),"")</f>
        <v/>
      </c>
      <c r="M1078" s="14" t="str">
        <f>+IFERROR(+Tabella24[[#This Row],[IMPORTO VERSATO]]/SUMIF(DATI!$B:$B,Tabella24[[#This Row],[Cartella2]],DATI!$M:$M)*SUMIF(DATI!$B:$B,Tabella24[[#This Row],[Cartella2]],DATI!$L:$L),"")</f>
        <v/>
      </c>
      <c r="N1078" s="6" t="str">
        <f>+IF(COUNTIF($C$17:C1078,Tabella24[[#This Row],[Cartella2]])=1,"X","")</f>
        <v/>
      </c>
      <c r="O1078" s="14" t="str">
        <f>+IFERROR(+Tabella24[[#This Row],[IMPORTO VERSATO]]/SUMIF(DATI!$B:$B,Tabella24[[#This Row],[Cartella2]],DATI!$M:$M)*SUMIF(DATI!$B:$B,Tabella24[[#This Row],[Cartella2]],DATI!$K:$K),"")</f>
        <v/>
      </c>
    </row>
    <row r="1079" spans="2:15" x14ac:dyDescent="0.45">
      <c r="B1079" s="27"/>
      <c r="C1079" s="140" t="e">
        <f>+IF(Tabella24[[#This Row],[INS CARTELLA]]="",C1078,+VLOOKUP(Tabella24[[#This Row],[INS CARTELLA]],Tabella1[[NUMERO CARTELLA]:[IMPOSTE]],1,0))</f>
        <v>#N/A</v>
      </c>
      <c r="D1079" s="1"/>
      <c r="E1079" s="15"/>
      <c r="F1079" s="16"/>
      <c r="G1079" s="14" t="str">
        <f>+IFERROR(+Tabella24[[#This Row],[IMPORTO VERSATO]]/SUMIF(DATI!B:B,Tabella24[[#This Row],[Cartella2]],DATI!M:M)*SUMIF(DATI!B:B,Tabella24[[#This Row],[Cartella2]],DATI!E:E),"")</f>
        <v/>
      </c>
      <c r="H1079" s="14" t="str">
        <f>+IFERROR(+Tabella24[[#This Row],[IMPORTO VERSATO]]/SUMIF(DATI!$B:$B,Tabella24[[#This Row],[Cartella2]],DATI!$M:$M)*SUMIF(DATI!$B:$B,Tabella24[[#This Row],[Cartella2]],DATI!$F:$F),"")</f>
        <v/>
      </c>
      <c r="I1079" s="19" t="str">
        <f>+IFERROR(+Tabella24[[#This Row],[IMPORTO VERSATO]]/SUMIF(DATI!$B:$B,Tabella24[[#This Row],[Cartella2]],DATI!$M:$M)*SUMIF(DATI!$B:$B,Tabella24[[#This Row],[Cartella2]],DATI!$G:$G),"")</f>
        <v/>
      </c>
      <c r="J1079" s="19" t="str">
        <f>+IFERROR(+Tabella24[[#This Row],[IMPORTO VERSATO]]/SUMIF(DATI!$B:$B,Tabella24[[#This Row],[Cartella2]],DATI!$M:$M)*SUMIF(DATI!$B:$B,Tabella24[[#This Row],[Cartella2]],DATI!$H:$H),"")</f>
        <v/>
      </c>
      <c r="K1079" s="19" t="str">
        <f>+IFERROR(+Tabella24[[#This Row],[IMPORTO VERSATO]]/SUMIF(DATI!$B:$B,Tabella24[[#This Row],[Cartella2]],DATI!$M:$M)*SUMIF(DATI!$B:$B,Tabella24[[#This Row],[Cartella2]],DATI!$I:$I),"")</f>
        <v/>
      </c>
      <c r="L1079" s="19" t="str">
        <f>+IFERROR(+Tabella24[[#This Row],[IMPORTO VERSATO]]/SUMIF(DATI!$B:$B,Tabella24[[#This Row],[Cartella2]],DATI!$M:$M)*SUMIF(DATI!$B:$B,Tabella24[[#This Row],[Cartella2]],DATI!$J:$J),"")</f>
        <v/>
      </c>
      <c r="M1079" s="14" t="str">
        <f>+IFERROR(+Tabella24[[#This Row],[IMPORTO VERSATO]]/SUMIF(DATI!$B:$B,Tabella24[[#This Row],[Cartella2]],DATI!$M:$M)*SUMIF(DATI!$B:$B,Tabella24[[#This Row],[Cartella2]],DATI!$L:$L),"")</f>
        <v/>
      </c>
      <c r="N1079" s="6" t="str">
        <f>+IF(COUNTIF($C$17:C1079,Tabella24[[#This Row],[Cartella2]])=1,"X","")</f>
        <v/>
      </c>
      <c r="O1079" s="14" t="str">
        <f>+IFERROR(+Tabella24[[#This Row],[IMPORTO VERSATO]]/SUMIF(DATI!$B:$B,Tabella24[[#This Row],[Cartella2]],DATI!$M:$M)*SUMIF(DATI!$B:$B,Tabella24[[#This Row],[Cartella2]],DATI!$K:$K),"")</f>
        <v/>
      </c>
    </row>
    <row r="1080" spans="2:15" x14ac:dyDescent="0.45">
      <c r="B1080" s="27"/>
      <c r="C1080" s="140" t="e">
        <f>+IF(Tabella24[[#This Row],[INS CARTELLA]]="",C1079,+VLOOKUP(Tabella24[[#This Row],[INS CARTELLA]],Tabella1[[NUMERO CARTELLA]:[IMPOSTE]],1,0))</f>
        <v>#N/A</v>
      </c>
      <c r="D1080" s="1"/>
      <c r="E1080" s="15"/>
      <c r="F1080" s="16"/>
      <c r="G1080" s="14" t="str">
        <f>+IFERROR(+Tabella24[[#This Row],[IMPORTO VERSATO]]/SUMIF(DATI!B:B,Tabella24[[#This Row],[Cartella2]],DATI!M:M)*SUMIF(DATI!B:B,Tabella24[[#This Row],[Cartella2]],DATI!E:E),"")</f>
        <v/>
      </c>
      <c r="H1080" s="14" t="str">
        <f>+IFERROR(+Tabella24[[#This Row],[IMPORTO VERSATO]]/SUMIF(DATI!$B:$B,Tabella24[[#This Row],[Cartella2]],DATI!$M:$M)*SUMIF(DATI!$B:$B,Tabella24[[#This Row],[Cartella2]],DATI!$F:$F),"")</f>
        <v/>
      </c>
      <c r="I1080" s="19" t="str">
        <f>+IFERROR(+Tabella24[[#This Row],[IMPORTO VERSATO]]/SUMIF(DATI!$B:$B,Tabella24[[#This Row],[Cartella2]],DATI!$M:$M)*SUMIF(DATI!$B:$B,Tabella24[[#This Row],[Cartella2]],DATI!$G:$G),"")</f>
        <v/>
      </c>
      <c r="J1080" s="19" t="str">
        <f>+IFERROR(+Tabella24[[#This Row],[IMPORTO VERSATO]]/SUMIF(DATI!$B:$B,Tabella24[[#This Row],[Cartella2]],DATI!$M:$M)*SUMIF(DATI!$B:$B,Tabella24[[#This Row],[Cartella2]],DATI!$H:$H),"")</f>
        <v/>
      </c>
      <c r="K1080" s="19" t="str">
        <f>+IFERROR(+Tabella24[[#This Row],[IMPORTO VERSATO]]/SUMIF(DATI!$B:$B,Tabella24[[#This Row],[Cartella2]],DATI!$M:$M)*SUMIF(DATI!$B:$B,Tabella24[[#This Row],[Cartella2]],DATI!$I:$I),"")</f>
        <v/>
      </c>
      <c r="L1080" s="19" t="str">
        <f>+IFERROR(+Tabella24[[#This Row],[IMPORTO VERSATO]]/SUMIF(DATI!$B:$B,Tabella24[[#This Row],[Cartella2]],DATI!$M:$M)*SUMIF(DATI!$B:$B,Tabella24[[#This Row],[Cartella2]],DATI!$J:$J),"")</f>
        <v/>
      </c>
      <c r="M1080" s="14" t="str">
        <f>+IFERROR(+Tabella24[[#This Row],[IMPORTO VERSATO]]/SUMIF(DATI!$B:$B,Tabella24[[#This Row],[Cartella2]],DATI!$M:$M)*SUMIF(DATI!$B:$B,Tabella24[[#This Row],[Cartella2]],DATI!$L:$L),"")</f>
        <v/>
      </c>
      <c r="N1080" s="6" t="str">
        <f>+IF(COUNTIF($C$17:C1080,Tabella24[[#This Row],[Cartella2]])=1,"X","")</f>
        <v/>
      </c>
      <c r="O1080" s="14" t="str">
        <f>+IFERROR(+Tabella24[[#This Row],[IMPORTO VERSATO]]/SUMIF(DATI!$B:$B,Tabella24[[#This Row],[Cartella2]],DATI!$M:$M)*SUMIF(DATI!$B:$B,Tabella24[[#This Row],[Cartella2]],DATI!$K:$K),"")</f>
        <v/>
      </c>
    </row>
    <row r="1081" spans="2:15" x14ac:dyDescent="0.45">
      <c r="B1081" s="27"/>
      <c r="C1081" s="140" t="e">
        <f>+IF(Tabella24[[#This Row],[INS CARTELLA]]="",C1080,+VLOOKUP(Tabella24[[#This Row],[INS CARTELLA]],Tabella1[[NUMERO CARTELLA]:[IMPOSTE]],1,0))</f>
        <v>#N/A</v>
      </c>
      <c r="D1081" s="1"/>
      <c r="E1081" s="15"/>
      <c r="F1081" s="16"/>
      <c r="G1081" s="14" t="str">
        <f>+IFERROR(+Tabella24[[#This Row],[IMPORTO VERSATO]]/SUMIF(DATI!B:B,Tabella24[[#This Row],[Cartella2]],DATI!M:M)*SUMIF(DATI!B:B,Tabella24[[#This Row],[Cartella2]],DATI!E:E),"")</f>
        <v/>
      </c>
      <c r="H1081" s="14" t="str">
        <f>+IFERROR(+Tabella24[[#This Row],[IMPORTO VERSATO]]/SUMIF(DATI!$B:$B,Tabella24[[#This Row],[Cartella2]],DATI!$M:$M)*SUMIF(DATI!$B:$B,Tabella24[[#This Row],[Cartella2]],DATI!$F:$F),"")</f>
        <v/>
      </c>
      <c r="I1081" s="19" t="str">
        <f>+IFERROR(+Tabella24[[#This Row],[IMPORTO VERSATO]]/SUMIF(DATI!$B:$B,Tabella24[[#This Row],[Cartella2]],DATI!$M:$M)*SUMIF(DATI!$B:$B,Tabella24[[#This Row],[Cartella2]],DATI!$G:$G),"")</f>
        <v/>
      </c>
      <c r="J1081" s="19" t="str">
        <f>+IFERROR(+Tabella24[[#This Row],[IMPORTO VERSATO]]/SUMIF(DATI!$B:$B,Tabella24[[#This Row],[Cartella2]],DATI!$M:$M)*SUMIF(DATI!$B:$B,Tabella24[[#This Row],[Cartella2]],DATI!$H:$H),"")</f>
        <v/>
      </c>
      <c r="K1081" s="19" t="str">
        <f>+IFERROR(+Tabella24[[#This Row],[IMPORTO VERSATO]]/SUMIF(DATI!$B:$B,Tabella24[[#This Row],[Cartella2]],DATI!$M:$M)*SUMIF(DATI!$B:$B,Tabella24[[#This Row],[Cartella2]],DATI!$I:$I),"")</f>
        <v/>
      </c>
      <c r="L1081" s="19" t="str">
        <f>+IFERROR(+Tabella24[[#This Row],[IMPORTO VERSATO]]/SUMIF(DATI!$B:$B,Tabella24[[#This Row],[Cartella2]],DATI!$M:$M)*SUMIF(DATI!$B:$B,Tabella24[[#This Row],[Cartella2]],DATI!$J:$J),"")</f>
        <v/>
      </c>
      <c r="M1081" s="14" t="str">
        <f>+IFERROR(+Tabella24[[#This Row],[IMPORTO VERSATO]]/SUMIF(DATI!$B:$B,Tabella24[[#This Row],[Cartella2]],DATI!$M:$M)*SUMIF(DATI!$B:$B,Tabella24[[#This Row],[Cartella2]],DATI!$L:$L),"")</f>
        <v/>
      </c>
      <c r="N1081" s="6" t="str">
        <f>+IF(COUNTIF($C$17:C1081,Tabella24[[#This Row],[Cartella2]])=1,"X","")</f>
        <v/>
      </c>
      <c r="O1081" s="14" t="str">
        <f>+IFERROR(+Tabella24[[#This Row],[IMPORTO VERSATO]]/SUMIF(DATI!$B:$B,Tabella24[[#This Row],[Cartella2]],DATI!$M:$M)*SUMIF(DATI!$B:$B,Tabella24[[#This Row],[Cartella2]],DATI!$K:$K),"")</f>
        <v/>
      </c>
    </row>
    <row r="1082" spans="2:15" x14ac:dyDescent="0.45">
      <c r="B1082" s="27"/>
      <c r="C1082" s="140" t="e">
        <f>+IF(Tabella24[[#This Row],[INS CARTELLA]]="",C1081,+VLOOKUP(Tabella24[[#This Row],[INS CARTELLA]],Tabella1[[NUMERO CARTELLA]:[IMPOSTE]],1,0))</f>
        <v>#N/A</v>
      </c>
      <c r="D1082" s="1"/>
      <c r="E1082" s="15"/>
      <c r="F1082" s="16"/>
      <c r="G1082" s="14" t="str">
        <f>+IFERROR(+Tabella24[[#This Row],[IMPORTO VERSATO]]/SUMIF(DATI!B:B,Tabella24[[#This Row],[Cartella2]],DATI!M:M)*SUMIF(DATI!B:B,Tabella24[[#This Row],[Cartella2]],DATI!E:E),"")</f>
        <v/>
      </c>
      <c r="H1082" s="14" t="str">
        <f>+IFERROR(+Tabella24[[#This Row],[IMPORTO VERSATO]]/SUMIF(DATI!$B:$B,Tabella24[[#This Row],[Cartella2]],DATI!$M:$M)*SUMIF(DATI!$B:$B,Tabella24[[#This Row],[Cartella2]],DATI!$F:$F),"")</f>
        <v/>
      </c>
      <c r="I1082" s="19" t="str">
        <f>+IFERROR(+Tabella24[[#This Row],[IMPORTO VERSATO]]/SUMIF(DATI!$B:$B,Tabella24[[#This Row],[Cartella2]],DATI!$M:$M)*SUMIF(DATI!$B:$B,Tabella24[[#This Row],[Cartella2]],DATI!$G:$G),"")</f>
        <v/>
      </c>
      <c r="J1082" s="19" t="str">
        <f>+IFERROR(+Tabella24[[#This Row],[IMPORTO VERSATO]]/SUMIF(DATI!$B:$B,Tabella24[[#This Row],[Cartella2]],DATI!$M:$M)*SUMIF(DATI!$B:$B,Tabella24[[#This Row],[Cartella2]],DATI!$H:$H),"")</f>
        <v/>
      </c>
      <c r="K1082" s="19" t="str">
        <f>+IFERROR(+Tabella24[[#This Row],[IMPORTO VERSATO]]/SUMIF(DATI!$B:$B,Tabella24[[#This Row],[Cartella2]],DATI!$M:$M)*SUMIF(DATI!$B:$B,Tabella24[[#This Row],[Cartella2]],DATI!$I:$I),"")</f>
        <v/>
      </c>
      <c r="L1082" s="19" t="str">
        <f>+IFERROR(+Tabella24[[#This Row],[IMPORTO VERSATO]]/SUMIF(DATI!$B:$B,Tabella24[[#This Row],[Cartella2]],DATI!$M:$M)*SUMIF(DATI!$B:$B,Tabella24[[#This Row],[Cartella2]],DATI!$J:$J),"")</f>
        <v/>
      </c>
      <c r="M1082" s="14" t="str">
        <f>+IFERROR(+Tabella24[[#This Row],[IMPORTO VERSATO]]/SUMIF(DATI!$B:$B,Tabella24[[#This Row],[Cartella2]],DATI!$M:$M)*SUMIF(DATI!$B:$B,Tabella24[[#This Row],[Cartella2]],DATI!$L:$L),"")</f>
        <v/>
      </c>
      <c r="N1082" s="6" t="str">
        <f>+IF(COUNTIF($C$17:C1082,Tabella24[[#This Row],[Cartella2]])=1,"X","")</f>
        <v/>
      </c>
      <c r="O1082" s="14" t="str">
        <f>+IFERROR(+Tabella24[[#This Row],[IMPORTO VERSATO]]/SUMIF(DATI!$B:$B,Tabella24[[#This Row],[Cartella2]],DATI!$M:$M)*SUMIF(DATI!$B:$B,Tabella24[[#This Row],[Cartella2]],DATI!$K:$K),"")</f>
        <v/>
      </c>
    </row>
    <row r="1083" spans="2:15" x14ac:dyDescent="0.45">
      <c r="B1083" s="27"/>
      <c r="C1083" s="140" t="e">
        <f>+IF(Tabella24[[#This Row],[INS CARTELLA]]="",C1082,+VLOOKUP(Tabella24[[#This Row],[INS CARTELLA]],Tabella1[[NUMERO CARTELLA]:[IMPOSTE]],1,0))</f>
        <v>#N/A</v>
      </c>
      <c r="D1083" s="1"/>
      <c r="E1083" s="15"/>
      <c r="F1083" s="16"/>
      <c r="G1083" s="14" t="str">
        <f>+IFERROR(+Tabella24[[#This Row],[IMPORTO VERSATO]]/SUMIF(DATI!B:B,Tabella24[[#This Row],[Cartella2]],DATI!M:M)*SUMIF(DATI!B:B,Tabella24[[#This Row],[Cartella2]],DATI!E:E),"")</f>
        <v/>
      </c>
      <c r="H1083" s="14" t="str">
        <f>+IFERROR(+Tabella24[[#This Row],[IMPORTO VERSATO]]/SUMIF(DATI!$B:$B,Tabella24[[#This Row],[Cartella2]],DATI!$M:$M)*SUMIF(DATI!$B:$B,Tabella24[[#This Row],[Cartella2]],DATI!$F:$F),"")</f>
        <v/>
      </c>
      <c r="I1083" s="19" t="str">
        <f>+IFERROR(+Tabella24[[#This Row],[IMPORTO VERSATO]]/SUMIF(DATI!$B:$B,Tabella24[[#This Row],[Cartella2]],DATI!$M:$M)*SUMIF(DATI!$B:$B,Tabella24[[#This Row],[Cartella2]],DATI!$G:$G),"")</f>
        <v/>
      </c>
      <c r="J1083" s="19" t="str">
        <f>+IFERROR(+Tabella24[[#This Row],[IMPORTO VERSATO]]/SUMIF(DATI!$B:$B,Tabella24[[#This Row],[Cartella2]],DATI!$M:$M)*SUMIF(DATI!$B:$B,Tabella24[[#This Row],[Cartella2]],DATI!$H:$H),"")</f>
        <v/>
      </c>
      <c r="K1083" s="19" t="str">
        <f>+IFERROR(+Tabella24[[#This Row],[IMPORTO VERSATO]]/SUMIF(DATI!$B:$B,Tabella24[[#This Row],[Cartella2]],DATI!$M:$M)*SUMIF(DATI!$B:$B,Tabella24[[#This Row],[Cartella2]],DATI!$I:$I),"")</f>
        <v/>
      </c>
      <c r="L1083" s="19" t="str">
        <f>+IFERROR(+Tabella24[[#This Row],[IMPORTO VERSATO]]/SUMIF(DATI!$B:$B,Tabella24[[#This Row],[Cartella2]],DATI!$M:$M)*SUMIF(DATI!$B:$B,Tabella24[[#This Row],[Cartella2]],DATI!$J:$J),"")</f>
        <v/>
      </c>
      <c r="M1083" s="14" t="str">
        <f>+IFERROR(+Tabella24[[#This Row],[IMPORTO VERSATO]]/SUMIF(DATI!$B:$B,Tabella24[[#This Row],[Cartella2]],DATI!$M:$M)*SUMIF(DATI!$B:$B,Tabella24[[#This Row],[Cartella2]],DATI!$L:$L),"")</f>
        <v/>
      </c>
      <c r="N1083" s="6" t="str">
        <f>+IF(COUNTIF($C$17:C1083,Tabella24[[#This Row],[Cartella2]])=1,"X","")</f>
        <v/>
      </c>
      <c r="O1083" s="14" t="str">
        <f>+IFERROR(+Tabella24[[#This Row],[IMPORTO VERSATO]]/SUMIF(DATI!$B:$B,Tabella24[[#This Row],[Cartella2]],DATI!$M:$M)*SUMIF(DATI!$B:$B,Tabella24[[#This Row],[Cartella2]],DATI!$K:$K),"")</f>
        <v/>
      </c>
    </row>
    <row r="1084" spans="2:15" x14ac:dyDescent="0.45">
      <c r="B1084" s="27"/>
      <c r="C1084" s="140" t="e">
        <f>+IF(Tabella24[[#This Row],[INS CARTELLA]]="",C1083,+VLOOKUP(Tabella24[[#This Row],[INS CARTELLA]],Tabella1[[NUMERO CARTELLA]:[IMPOSTE]],1,0))</f>
        <v>#N/A</v>
      </c>
      <c r="D1084" s="1"/>
      <c r="E1084" s="15"/>
      <c r="F1084" s="16"/>
      <c r="G1084" s="14" t="str">
        <f>+IFERROR(+Tabella24[[#This Row],[IMPORTO VERSATO]]/SUMIF(DATI!B:B,Tabella24[[#This Row],[Cartella2]],DATI!M:M)*SUMIF(DATI!B:B,Tabella24[[#This Row],[Cartella2]],DATI!E:E),"")</f>
        <v/>
      </c>
      <c r="H1084" s="14" t="str">
        <f>+IFERROR(+Tabella24[[#This Row],[IMPORTO VERSATO]]/SUMIF(DATI!$B:$B,Tabella24[[#This Row],[Cartella2]],DATI!$M:$M)*SUMIF(DATI!$B:$B,Tabella24[[#This Row],[Cartella2]],DATI!$F:$F),"")</f>
        <v/>
      </c>
      <c r="I1084" s="19" t="str">
        <f>+IFERROR(+Tabella24[[#This Row],[IMPORTO VERSATO]]/SUMIF(DATI!$B:$B,Tabella24[[#This Row],[Cartella2]],DATI!$M:$M)*SUMIF(DATI!$B:$B,Tabella24[[#This Row],[Cartella2]],DATI!$G:$G),"")</f>
        <v/>
      </c>
      <c r="J1084" s="19" t="str">
        <f>+IFERROR(+Tabella24[[#This Row],[IMPORTO VERSATO]]/SUMIF(DATI!$B:$B,Tabella24[[#This Row],[Cartella2]],DATI!$M:$M)*SUMIF(DATI!$B:$B,Tabella24[[#This Row],[Cartella2]],DATI!$H:$H),"")</f>
        <v/>
      </c>
      <c r="K1084" s="19" t="str">
        <f>+IFERROR(+Tabella24[[#This Row],[IMPORTO VERSATO]]/SUMIF(DATI!$B:$B,Tabella24[[#This Row],[Cartella2]],DATI!$M:$M)*SUMIF(DATI!$B:$B,Tabella24[[#This Row],[Cartella2]],DATI!$I:$I),"")</f>
        <v/>
      </c>
      <c r="L1084" s="19" t="str">
        <f>+IFERROR(+Tabella24[[#This Row],[IMPORTO VERSATO]]/SUMIF(DATI!$B:$B,Tabella24[[#This Row],[Cartella2]],DATI!$M:$M)*SUMIF(DATI!$B:$B,Tabella24[[#This Row],[Cartella2]],DATI!$J:$J),"")</f>
        <v/>
      </c>
      <c r="M1084" s="14" t="str">
        <f>+IFERROR(+Tabella24[[#This Row],[IMPORTO VERSATO]]/SUMIF(DATI!$B:$B,Tabella24[[#This Row],[Cartella2]],DATI!$M:$M)*SUMIF(DATI!$B:$B,Tabella24[[#This Row],[Cartella2]],DATI!$L:$L),"")</f>
        <v/>
      </c>
      <c r="N1084" s="6" t="str">
        <f>+IF(COUNTIF($C$17:C1084,Tabella24[[#This Row],[Cartella2]])=1,"X","")</f>
        <v/>
      </c>
      <c r="O1084" s="14" t="str">
        <f>+IFERROR(+Tabella24[[#This Row],[IMPORTO VERSATO]]/SUMIF(DATI!$B:$B,Tabella24[[#This Row],[Cartella2]],DATI!$M:$M)*SUMIF(DATI!$B:$B,Tabella24[[#This Row],[Cartella2]],DATI!$K:$K),"")</f>
        <v/>
      </c>
    </row>
    <row r="1085" spans="2:15" x14ac:dyDescent="0.45">
      <c r="B1085" s="27"/>
      <c r="C1085" s="140" t="e">
        <f>+IF(Tabella24[[#This Row],[INS CARTELLA]]="",C1084,+VLOOKUP(Tabella24[[#This Row],[INS CARTELLA]],Tabella1[[NUMERO CARTELLA]:[IMPOSTE]],1,0))</f>
        <v>#N/A</v>
      </c>
      <c r="D1085" s="1"/>
      <c r="E1085" s="15"/>
      <c r="F1085" s="16"/>
      <c r="G1085" s="14" t="str">
        <f>+IFERROR(+Tabella24[[#This Row],[IMPORTO VERSATO]]/SUMIF(DATI!B:B,Tabella24[[#This Row],[Cartella2]],DATI!M:M)*SUMIF(DATI!B:B,Tabella24[[#This Row],[Cartella2]],DATI!E:E),"")</f>
        <v/>
      </c>
      <c r="H1085" s="14" t="str">
        <f>+IFERROR(+Tabella24[[#This Row],[IMPORTO VERSATO]]/SUMIF(DATI!$B:$B,Tabella24[[#This Row],[Cartella2]],DATI!$M:$M)*SUMIF(DATI!$B:$B,Tabella24[[#This Row],[Cartella2]],DATI!$F:$F),"")</f>
        <v/>
      </c>
      <c r="I1085" s="19" t="str">
        <f>+IFERROR(+Tabella24[[#This Row],[IMPORTO VERSATO]]/SUMIF(DATI!$B:$B,Tabella24[[#This Row],[Cartella2]],DATI!$M:$M)*SUMIF(DATI!$B:$B,Tabella24[[#This Row],[Cartella2]],DATI!$G:$G),"")</f>
        <v/>
      </c>
      <c r="J1085" s="19" t="str">
        <f>+IFERROR(+Tabella24[[#This Row],[IMPORTO VERSATO]]/SUMIF(DATI!$B:$B,Tabella24[[#This Row],[Cartella2]],DATI!$M:$M)*SUMIF(DATI!$B:$B,Tabella24[[#This Row],[Cartella2]],DATI!$H:$H),"")</f>
        <v/>
      </c>
      <c r="K1085" s="19" t="str">
        <f>+IFERROR(+Tabella24[[#This Row],[IMPORTO VERSATO]]/SUMIF(DATI!$B:$B,Tabella24[[#This Row],[Cartella2]],DATI!$M:$M)*SUMIF(DATI!$B:$B,Tabella24[[#This Row],[Cartella2]],DATI!$I:$I),"")</f>
        <v/>
      </c>
      <c r="L1085" s="19" t="str">
        <f>+IFERROR(+Tabella24[[#This Row],[IMPORTO VERSATO]]/SUMIF(DATI!$B:$B,Tabella24[[#This Row],[Cartella2]],DATI!$M:$M)*SUMIF(DATI!$B:$B,Tabella24[[#This Row],[Cartella2]],DATI!$J:$J),"")</f>
        <v/>
      </c>
      <c r="M1085" s="14" t="str">
        <f>+IFERROR(+Tabella24[[#This Row],[IMPORTO VERSATO]]/SUMIF(DATI!$B:$B,Tabella24[[#This Row],[Cartella2]],DATI!$M:$M)*SUMIF(DATI!$B:$B,Tabella24[[#This Row],[Cartella2]],DATI!$L:$L),"")</f>
        <v/>
      </c>
      <c r="N1085" s="6" t="str">
        <f>+IF(COUNTIF($C$17:C1085,Tabella24[[#This Row],[Cartella2]])=1,"X","")</f>
        <v/>
      </c>
      <c r="O1085" s="14" t="str">
        <f>+IFERROR(+Tabella24[[#This Row],[IMPORTO VERSATO]]/SUMIF(DATI!$B:$B,Tabella24[[#This Row],[Cartella2]],DATI!$M:$M)*SUMIF(DATI!$B:$B,Tabella24[[#This Row],[Cartella2]],DATI!$K:$K),"")</f>
        <v/>
      </c>
    </row>
    <row r="1086" spans="2:15" x14ac:dyDescent="0.45">
      <c r="B1086" s="27"/>
      <c r="C1086" s="140" t="e">
        <f>+IF(Tabella24[[#This Row],[INS CARTELLA]]="",C1085,+VLOOKUP(Tabella24[[#This Row],[INS CARTELLA]],Tabella1[[NUMERO CARTELLA]:[IMPOSTE]],1,0))</f>
        <v>#N/A</v>
      </c>
      <c r="D1086" s="1"/>
      <c r="E1086" s="15"/>
      <c r="F1086" s="16"/>
      <c r="G1086" s="14" t="str">
        <f>+IFERROR(+Tabella24[[#This Row],[IMPORTO VERSATO]]/SUMIF(DATI!B:B,Tabella24[[#This Row],[Cartella2]],DATI!M:M)*SUMIF(DATI!B:B,Tabella24[[#This Row],[Cartella2]],DATI!E:E),"")</f>
        <v/>
      </c>
      <c r="H1086" s="14" t="str">
        <f>+IFERROR(+Tabella24[[#This Row],[IMPORTO VERSATO]]/SUMIF(DATI!$B:$B,Tabella24[[#This Row],[Cartella2]],DATI!$M:$M)*SUMIF(DATI!$B:$B,Tabella24[[#This Row],[Cartella2]],DATI!$F:$F),"")</f>
        <v/>
      </c>
      <c r="I1086" s="19" t="str">
        <f>+IFERROR(+Tabella24[[#This Row],[IMPORTO VERSATO]]/SUMIF(DATI!$B:$B,Tabella24[[#This Row],[Cartella2]],DATI!$M:$M)*SUMIF(DATI!$B:$B,Tabella24[[#This Row],[Cartella2]],DATI!$G:$G),"")</f>
        <v/>
      </c>
      <c r="J1086" s="19" t="str">
        <f>+IFERROR(+Tabella24[[#This Row],[IMPORTO VERSATO]]/SUMIF(DATI!$B:$B,Tabella24[[#This Row],[Cartella2]],DATI!$M:$M)*SUMIF(DATI!$B:$B,Tabella24[[#This Row],[Cartella2]],DATI!$H:$H),"")</f>
        <v/>
      </c>
      <c r="K1086" s="19" t="str">
        <f>+IFERROR(+Tabella24[[#This Row],[IMPORTO VERSATO]]/SUMIF(DATI!$B:$B,Tabella24[[#This Row],[Cartella2]],DATI!$M:$M)*SUMIF(DATI!$B:$B,Tabella24[[#This Row],[Cartella2]],DATI!$I:$I),"")</f>
        <v/>
      </c>
      <c r="L1086" s="19" t="str">
        <f>+IFERROR(+Tabella24[[#This Row],[IMPORTO VERSATO]]/SUMIF(DATI!$B:$B,Tabella24[[#This Row],[Cartella2]],DATI!$M:$M)*SUMIF(DATI!$B:$B,Tabella24[[#This Row],[Cartella2]],DATI!$J:$J),"")</f>
        <v/>
      </c>
      <c r="M1086" s="14" t="str">
        <f>+IFERROR(+Tabella24[[#This Row],[IMPORTO VERSATO]]/SUMIF(DATI!$B:$B,Tabella24[[#This Row],[Cartella2]],DATI!$M:$M)*SUMIF(DATI!$B:$B,Tabella24[[#This Row],[Cartella2]],DATI!$L:$L),"")</f>
        <v/>
      </c>
      <c r="N1086" s="6" t="str">
        <f>+IF(COUNTIF($C$17:C1086,Tabella24[[#This Row],[Cartella2]])=1,"X","")</f>
        <v/>
      </c>
      <c r="O1086" s="14" t="str">
        <f>+IFERROR(+Tabella24[[#This Row],[IMPORTO VERSATO]]/SUMIF(DATI!$B:$B,Tabella24[[#This Row],[Cartella2]],DATI!$M:$M)*SUMIF(DATI!$B:$B,Tabella24[[#This Row],[Cartella2]],DATI!$K:$K),"")</f>
        <v/>
      </c>
    </row>
    <row r="1087" spans="2:15" x14ac:dyDescent="0.45">
      <c r="B1087" s="27"/>
      <c r="C1087" s="140" t="e">
        <f>+IF(Tabella24[[#This Row],[INS CARTELLA]]="",C1086,+VLOOKUP(Tabella24[[#This Row],[INS CARTELLA]],Tabella1[[NUMERO CARTELLA]:[IMPOSTE]],1,0))</f>
        <v>#N/A</v>
      </c>
      <c r="D1087" s="1"/>
      <c r="E1087" s="15"/>
      <c r="F1087" s="16"/>
      <c r="G1087" s="14" t="str">
        <f>+IFERROR(+Tabella24[[#This Row],[IMPORTO VERSATO]]/SUMIF(DATI!B:B,Tabella24[[#This Row],[Cartella2]],DATI!M:M)*SUMIF(DATI!B:B,Tabella24[[#This Row],[Cartella2]],DATI!E:E),"")</f>
        <v/>
      </c>
      <c r="H1087" s="14" t="str">
        <f>+IFERROR(+Tabella24[[#This Row],[IMPORTO VERSATO]]/SUMIF(DATI!$B:$B,Tabella24[[#This Row],[Cartella2]],DATI!$M:$M)*SUMIF(DATI!$B:$B,Tabella24[[#This Row],[Cartella2]],DATI!$F:$F),"")</f>
        <v/>
      </c>
      <c r="I1087" s="19" t="str">
        <f>+IFERROR(+Tabella24[[#This Row],[IMPORTO VERSATO]]/SUMIF(DATI!$B:$B,Tabella24[[#This Row],[Cartella2]],DATI!$M:$M)*SUMIF(DATI!$B:$B,Tabella24[[#This Row],[Cartella2]],DATI!$G:$G),"")</f>
        <v/>
      </c>
      <c r="J1087" s="19" t="str">
        <f>+IFERROR(+Tabella24[[#This Row],[IMPORTO VERSATO]]/SUMIF(DATI!$B:$B,Tabella24[[#This Row],[Cartella2]],DATI!$M:$M)*SUMIF(DATI!$B:$B,Tabella24[[#This Row],[Cartella2]],DATI!$H:$H),"")</f>
        <v/>
      </c>
      <c r="K1087" s="19" t="str">
        <f>+IFERROR(+Tabella24[[#This Row],[IMPORTO VERSATO]]/SUMIF(DATI!$B:$B,Tabella24[[#This Row],[Cartella2]],DATI!$M:$M)*SUMIF(DATI!$B:$B,Tabella24[[#This Row],[Cartella2]],DATI!$I:$I),"")</f>
        <v/>
      </c>
      <c r="L1087" s="19" t="str">
        <f>+IFERROR(+Tabella24[[#This Row],[IMPORTO VERSATO]]/SUMIF(DATI!$B:$B,Tabella24[[#This Row],[Cartella2]],DATI!$M:$M)*SUMIF(DATI!$B:$B,Tabella24[[#This Row],[Cartella2]],DATI!$J:$J),"")</f>
        <v/>
      </c>
      <c r="M1087" s="14" t="str">
        <f>+IFERROR(+Tabella24[[#This Row],[IMPORTO VERSATO]]/SUMIF(DATI!$B:$B,Tabella24[[#This Row],[Cartella2]],DATI!$M:$M)*SUMIF(DATI!$B:$B,Tabella24[[#This Row],[Cartella2]],DATI!$L:$L),"")</f>
        <v/>
      </c>
      <c r="N1087" s="6" t="str">
        <f>+IF(COUNTIF($C$17:C1087,Tabella24[[#This Row],[Cartella2]])=1,"X","")</f>
        <v/>
      </c>
      <c r="O1087" s="14" t="str">
        <f>+IFERROR(+Tabella24[[#This Row],[IMPORTO VERSATO]]/SUMIF(DATI!$B:$B,Tabella24[[#This Row],[Cartella2]],DATI!$M:$M)*SUMIF(DATI!$B:$B,Tabella24[[#This Row],[Cartella2]],DATI!$K:$K),"")</f>
        <v/>
      </c>
    </row>
    <row r="1088" spans="2:15" x14ac:dyDescent="0.45">
      <c r="B1088" s="27"/>
      <c r="C1088" s="140" t="e">
        <f>+IF(Tabella24[[#This Row],[INS CARTELLA]]="",C1087,+VLOOKUP(Tabella24[[#This Row],[INS CARTELLA]],Tabella1[[NUMERO CARTELLA]:[IMPOSTE]],1,0))</f>
        <v>#N/A</v>
      </c>
      <c r="D1088" s="1"/>
      <c r="E1088" s="15"/>
      <c r="F1088" s="16"/>
      <c r="G1088" s="14" t="str">
        <f>+IFERROR(+Tabella24[[#This Row],[IMPORTO VERSATO]]/SUMIF(DATI!B:B,Tabella24[[#This Row],[Cartella2]],DATI!M:M)*SUMIF(DATI!B:B,Tabella24[[#This Row],[Cartella2]],DATI!E:E),"")</f>
        <v/>
      </c>
      <c r="H1088" s="14" t="str">
        <f>+IFERROR(+Tabella24[[#This Row],[IMPORTO VERSATO]]/SUMIF(DATI!$B:$B,Tabella24[[#This Row],[Cartella2]],DATI!$M:$M)*SUMIF(DATI!$B:$B,Tabella24[[#This Row],[Cartella2]],DATI!$F:$F),"")</f>
        <v/>
      </c>
      <c r="I1088" s="19" t="str">
        <f>+IFERROR(+Tabella24[[#This Row],[IMPORTO VERSATO]]/SUMIF(DATI!$B:$B,Tabella24[[#This Row],[Cartella2]],DATI!$M:$M)*SUMIF(DATI!$B:$B,Tabella24[[#This Row],[Cartella2]],DATI!$G:$G),"")</f>
        <v/>
      </c>
      <c r="J1088" s="19" t="str">
        <f>+IFERROR(+Tabella24[[#This Row],[IMPORTO VERSATO]]/SUMIF(DATI!$B:$B,Tabella24[[#This Row],[Cartella2]],DATI!$M:$M)*SUMIF(DATI!$B:$B,Tabella24[[#This Row],[Cartella2]],DATI!$H:$H),"")</f>
        <v/>
      </c>
      <c r="K1088" s="19" t="str">
        <f>+IFERROR(+Tabella24[[#This Row],[IMPORTO VERSATO]]/SUMIF(DATI!$B:$B,Tabella24[[#This Row],[Cartella2]],DATI!$M:$M)*SUMIF(DATI!$B:$B,Tabella24[[#This Row],[Cartella2]],DATI!$I:$I),"")</f>
        <v/>
      </c>
      <c r="L1088" s="19" t="str">
        <f>+IFERROR(+Tabella24[[#This Row],[IMPORTO VERSATO]]/SUMIF(DATI!$B:$B,Tabella24[[#This Row],[Cartella2]],DATI!$M:$M)*SUMIF(DATI!$B:$B,Tabella24[[#This Row],[Cartella2]],DATI!$J:$J),"")</f>
        <v/>
      </c>
      <c r="M1088" s="14" t="str">
        <f>+IFERROR(+Tabella24[[#This Row],[IMPORTO VERSATO]]/SUMIF(DATI!$B:$B,Tabella24[[#This Row],[Cartella2]],DATI!$M:$M)*SUMIF(DATI!$B:$B,Tabella24[[#This Row],[Cartella2]],DATI!$L:$L),"")</f>
        <v/>
      </c>
      <c r="N1088" s="6" t="str">
        <f>+IF(COUNTIF($C$17:C1088,Tabella24[[#This Row],[Cartella2]])=1,"X","")</f>
        <v/>
      </c>
      <c r="O1088" s="14" t="str">
        <f>+IFERROR(+Tabella24[[#This Row],[IMPORTO VERSATO]]/SUMIF(DATI!$B:$B,Tabella24[[#This Row],[Cartella2]],DATI!$M:$M)*SUMIF(DATI!$B:$B,Tabella24[[#This Row],[Cartella2]],DATI!$K:$K),"")</f>
        <v/>
      </c>
    </row>
    <row r="1089" spans="2:15" x14ac:dyDescent="0.45">
      <c r="B1089" s="27"/>
      <c r="C1089" s="140" t="e">
        <f>+IF(Tabella24[[#This Row],[INS CARTELLA]]="",C1088,+VLOOKUP(Tabella24[[#This Row],[INS CARTELLA]],Tabella1[[NUMERO CARTELLA]:[IMPOSTE]],1,0))</f>
        <v>#N/A</v>
      </c>
      <c r="D1089" s="1"/>
      <c r="E1089" s="15"/>
      <c r="F1089" s="16"/>
      <c r="G1089" s="14" t="str">
        <f>+IFERROR(+Tabella24[[#This Row],[IMPORTO VERSATO]]/SUMIF(DATI!B:B,Tabella24[[#This Row],[Cartella2]],DATI!M:M)*SUMIF(DATI!B:B,Tabella24[[#This Row],[Cartella2]],DATI!E:E),"")</f>
        <v/>
      </c>
      <c r="H1089" s="14" t="str">
        <f>+IFERROR(+Tabella24[[#This Row],[IMPORTO VERSATO]]/SUMIF(DATI!$B:$B,Tabella24[[#This Row],[Cartella2]],DATI!$M:$M)*SUMIF(DATI!$B:$B,Tabella24[[#This Row],[Cartella2]],DATI!$F:$F),"")</f>
        <v/>
      </c>
      <c r="I1089" s="19" t="str">
        <f>+IFERROR(+Tabella24[[#This Row],[IMPORTO VERSATO]]/SUMIF(DATI!$B:$B,Tabella24[[#This Row],[Cartella2]],DATI!$M:$M)*SUMIF(DATI!$B:$B,Tabella24[[#This Row],[Cartella2]],DATI!$G:$G),"")</f>
        <v/>
      </c>
      <c r="J1089" s="19" t="str">
        <f>+IFERROR(+Tabella24[[#This Row],[IMPORTO VERSATO]]/SUMIF(DATI!$B:$B,Tabella24[[#This Row],[Cartella2]],DATI!$M:$M)*SUMIF(DATI!$B:$B,Tabella24[[#This Row],[Cartella2]],DATI!$H:$H),"")</f>
        <v/>
      </c>
      <c r="K1089" s="19" t="str">
        <f>+IFERROR(+Tabella24[[#This Row],[IMPORTO VERSATO]]/SUMIF(DATI!$B:$B,Tabella24[[#This Row],[Cartella2]],DATI!$M:$M)*SUMIF(DATI!$B:$B,Tabella24[[#This Row],[Cartella2]],DATI!$I:$I),"")</f>
        <v/>
      </c>
      <c r="L1089" s="19" t="str">
        <f>+IFERROR(+Tabella24[[#This Row],[IMPORTO VERSATO]]/SUMIF(DATI!$B:$B,Tabella24[[#This Row],[Cartella2]],DATI!$M:$M)*SUMIF(DATI!$B:$B,Tabella24[[#This Row],[Cartella2]],DATI!$J:$J),"")</f>
        <v/>
      </c>
      <c r="M1089" s="14" t="str">
        <f>+IFERROR(+Tabella24[[#This Row],[IMPORTO VERSATO]]/SUMIF(DATI!$B:$B,Tabella24[[#This Row],[Cartella2]],DATI!$M:$M)*SUMIF(DATI!$B:$B,Tabella24[[#This Row],[Cartella2]],DATI!$L:$L),"")</f>
        <v/>
      </c>
      <c r="N1089" s="6" t="str">
        <f>+IF(COUNTIF($C$17:C1089,Tabella24[[#This Row],[Cartella2]])=1,"X","")</f>
        <v/>
      </c>
      <c r="O1089" s="14" t="str">
        <f>+IFERROR(+Tabella24[[#This Row],[IMPORTO VERSATO]]/SUMIF(DATI!$B:$B,Tabella24[[#This Row],[Cartella2]],DATI!$M:$M)*SUMIF(DATI!$B:$B,Tabella24[[#This Row],[Cartella2]],DATI!$K:$K),"")</f>
        <v/>
      </c>
    </row>
    <row r="1090" spans="2:15" x14ac:dyDescent="0.45">
      <c r="B1090" s="27"/>
      <c r="C1090" s="140" t="e">
        <f>+IF(Tabella24[[#This Row],[INS CARTELLA]]="",C1089,+VLOOKUP(Tabella24[[#This Row],[INS CARTELLA]],Tabella1[[NUMERO CARTELLA]:[IMPOSTE]],1,0))</f>
        <v>#N/A</v>
      </c>
      <c r="D1090" s="1"/>
      <c r="E1090" s="15"/>
      <c r="F1090" s="16"/>
      <c r="G1090" s="14" t="str">
        <f>+IFERROR(+Tabella24[[#This Row],[IMPORTO VERSATO]]/SUMIF(DATI!B:B,Tabella24[[#This Row],[Cartella2]],DATI!M:M)*SUMIF(DATI!B:B,Tabella24[[#This Row],[Cartella2]],DATI!E:E),"")</f>
        <v/>
      </c>
      <c r="H1090" s="14" t="str">
        <f>+IFERROR(+Tabella24[[#This Row],[IMPORTO VERSATO]]/SUMIF(DATI!$B:$B,Tabella24[[#This Row],[Cartella2]],DATI!$M:$M)*SUMIF(DATI!$B:$B,Tabella24[[#This Row],[Cartella2]],DATI!$F:$F),"")</f>
        <v/>
      </c>
      <c r="I1090" s="19" t="str">
        <f>+IFERROR(+Tabella24[[#This Row],[IMPORTO VERSATO]]/SUMIF(DATI!$B:$B,Tabella24[[#This Row],[Cartella2]],DATI!$M:$M)*SUMIF(DATI!$B:$B,Tabella24[[#This Row],[Cartella2]],DATI!$G:$G),"")</f>
        <v/>
      </c>
      <c r="J1090" s="19" t="str">
        <f>+IFERROR(+Tabella24[[#This Row],[IMPORTO VERSATO]]/SUMIF(DATI!$B:$B,Tabella24[[#This Row],[Cartella2]],DATI!$M:$M)*SUMIF(DATI!$B:$B,Tabella24[[#This Row],[Cartella2]],DATI!$H:$H),"")</f>
        <v/>
      </c>
      <c r="K1090" s="19" t="str">
        <f>+IFERROR(+Tabella24[[#This Row],[IMPORTO VERSATO]]/SUMIF(DATI!$B:$B,Tabella24[[#This Row],[Cartella2]],DATI!$M:$M)*SUMIF(DATI!$B:$B,Tabella24[[#This Row],[Cartella2]],DATI!$I:$I),"")</f>
        <v/>
      </c>
      <c r="L1090" s="19" t="str">
        <f>+IFERROR(+Tabella24[[#This Row],[IMPORTO VERSATO]]/SUMIF(DATI!$B:$B,Tabella24[[#This Row],[Cartella2]],DATI!$M:$M)*SUMIF(DATI!$B:$B,Tabella24[[#This Row],[Cartella2]],DATI!$J:$J),"")</f>
        <v/>
      </c>
      <c r="M1090" s="14" t="str">
        <f>+IFERROR(+Tabella24[[#This Row],[IMPORTO VERSATO]]/SUMIF(DATI!$B:$B,Tabella24[[#This Row],[Cartella2]],DATI!$M:$M)*SUMIF(DATI!$B:$B,Tabella24[[#This Row],[Cartella2]],DATI!$L:$L),"")</f>
        <v/>
      </c>
      <c r="N1090" s="6" t="str">
        <f>+IF(COUNTIF($C$17:C1090,Tabella24[[#This Row],[Cartella2]])=1,"X","")</f>
        <v/>
      </c>
      <c r="O1090" s="14" t="str">
        <f>+IFERROR(+Tabella24[[#This Row],[IMPORTO VERSATO]]/SUMIF(DATI!$B:$B,Tabella24[[#This Row],[Cartella2]],DATI!$M:$M)*SUMIF(DATI!$B:$B,Tabella24[[#This Row],[Cartella2]],DATI!$K:$K),"")</f>
        <v/>
      </c>
    </row>
    <row r="1091" spans="2:15" x14ac:dyDescent="0.45">
      <c r="B1091" s="27"/>
      <c r="C1091" s="140" t="e">
        <f>+IF(Tabella24[[#This Row],[INS CARTELLA]]="",C1090,+VLOOKUP(Tabella24[[#This Row],[INS CARTELLA]],Tabella1[[NUMERO CARTELLA]:[IMPOSTE]],1,0))</f>
        <v>#N/A</v>
      </c>
      <c r="D1091" s="1"/>
      <c r="E1091" s="15"/>
      <c r="F1091" s="16"/>
      <c r="G1091" s="14" t="str">
        <f>+IFERROR(+Tabella24[[#This Row],[IMPORTO VERSATO]]/SUMIF(DATI!B:B,Tabella24[[#This Row],[Cartella2]],DATI!M:M)*SUMIF(DATI!B:B,Tabella24[[#This Row],[Cartella2]],DATI!E:E),"")</f>
        <v/>
      </c>
      <c r="H1091" s="14" t="str">
        <f>+IFERROR(+Tabella24[[#This Row],[IMPORTO VERSATO]]/SUMIF(DATI!$B:$B,Tabella24[[#This Row],[Cartella2]],DATI!$M:$M)*SUMIF(DATI!$B:$B,Tabella24[[#This Row],[Cartella2]],DATI!$F:$F),"")</f>
        <v/>
      </c>
      <c r="I1091" s="19" t="str">
        <f>+IFERROR(+Tabella24[[#This Row],[IMPORTO VERSATO]]/SUMIF(DATI!$B:$B,Tabella24[[#This Row],[Cartella2]],DATI!$M:$M)*SUMIF(DATI!$B:$B,Tabella24[[#This Row],[Cartella2]],DATI!$G:$G),"")</f>
        <v/>
      </c>
      <c r="J1091" s="19" t="str">
        <f>+IFERROR(+Tabella24[[#This Row],[IMPORTO VERSATO]]/SUMIF(DATI!$B:$B,Tabella24[[#This Row],[Cartella2]],DATI!$M:$M)*SUMIF(DATI!$B:$B,Tabella24[[#This Row],[Cartella2]],DATI!$H:$H),"")</f>
        <v/>
      </c>
      <c r="K1091" s="19" t="str">
        <f>+IFERROR(+Tabella24[[#This Row],[IMPORTO VERSATO]]/SUMIF(DATI!$B:$B,Tabella24[[#This Row],[Cartella2]],DATI!$M:$M)*SUMIF(DATI!$B:$B,Tabella24[[#This Row],[Cartella2]],DATI!$I:$I),"")</f>
        <v/>
      </c>
      <c r="L1091" s="19" t="str">
        <f>+IFERROR(+Tabella24[[#This Row],[IMPORTO VERSATO]]/SUMIF(DATI!$B:$B,Tabella24[[#This Row],[Cartella2]],DATI!$M:$M)*SUMIF(DATI!$B:$B,Tabella24[[#This Row],[Cartella2]],DATI!$J:$J),"")</f>
        <v/>
      </c>
      <c r="M1091" s="14" t="str">
        <f>+IFERROR(+Tabella24[[#This Row],[IMPORTO VERSATO]]/SUMIF(DATI!$B:$B,Tabella24[[#This Row],[Cartella2]],DATI!$M:$M)*SUMIF(DATI!$B:$B,Tabella24[[#This Row],[Cartella2]],DATI!$L:$L),"")</f>
        <v/>
      </c>
      <c r="N1091" s="6" t="str">
        <f>+IF(COUNTIF($C$17:C1091,Tabella24[[#This Row],[Cartella2]])=1,"X","")</f>
        <v/>
      </c>
      <c r="O1091" s="14" t="str">
        <f>+IFERROR(+Tabella24[[#This Row],[IMPORTO VERSATO]]/SUMIF(DATI!$B:$B,Tabella24[[#This Row],[Cartella2]],DATI!$M:$M)*SUMIF(DATI!$B:$B,Tabella24[[#This Row],[Cartella2]],DATI!$K:$K),"")</f>
        <v/>
      </c>
    </row>
    <row r="1092" spans="2:15" x14ac:dyDescent="0.45">
      <c r="B1092" s="27"/>
      <c r="C1092" s="140" t="e">
        <f>+IF(Tabella24[[#This Row],[INS CARTELLA]]="",C1091,+VLOOKUP(Tabella24[[#This Row],[INS CARTELLA]],Tabella1[[NUMERO CARTELLA]:[IMPOSTE]],1,0))</f>
        <v>#N/A</v>
      </c>
      <c r="D1092" s="1"/>
      <c r="E1092" s="15"/>
      <c r="F1092" s="16"/>
      <c r="G1092" s="14" t="str">
        <f>+IFERROR(+Tabella24[[#This Row],[IMPORTO VERSATO]]/SUMIF(DATI!B:B,Tabella24[[#This Row],[Cartella2]],DATI!M:M)*SUMIF(DATI!B:B,Tabella24[[#This Row],[Cartella2]],DATI!E:E),"")</f>
        <v/>
      </c>
      <c r="H1092" s="14" t="str">
        <f>+IFERROR(+Tabella24[[#This Row],[IMPORTO VERSATO]]/SUMIF(DATI!$B:$B,Tabella24[[#This Row],[Cartella2]],DATI!$M:$M)*SUMIF(DATI!$B:$B,Tabella24[[#This Row],[Cartella2]],DATI!$F:$F),"")</f>
        <v/>
      </c>
      <c r="I1092" s="19" t="str">
        <f>+IFERROR(+Tabella24[[#This Row],[IMPORTO VERSATO]]/SUMIF(DATI!$B:$B,Tabella24[[#This Row],[Cartella2]],DATI!$M:$M)*SUMIF(DATI!$B:$B,Tabella24[[#This Row],[Cartella2]],DATI!$G:$G),"")</f>
        <v/>
      </c>
      <c r="J1092" s="19" t="str">
        <f>+IFERROR(+Tabella24[[#This Row],[IMPORTO VERSATO]]/SUMIF(DATI!$B:$B,Tabella24[[#This Row],[Cartella2]],DATI!$M:$M)*SUMIF(DATI!$B:$B,Tabella24[[#This Row],[Cartella2]],DATI!$H:$H),"")</f>
        <v/>
      </c>
      <c r="K1092" s="19" t="str">
        <f>+IFERROR(+Tabella24[[#This Row],[IMPORTO VERSATO]]/SUMIF(DATI!$B:$B,Tabella24[[#This Row],[Cartella2]],DATI!$M:$M)*SUMIF(DATI!$B:$B,Tabella24[[#This Row],[Cartella2]],DATI!$I:$I),"")</f>
        <v/>
      </c>
      <c r="L1092" s="19" t="str">
        <f>+IFERROR(+Tabella24[[#This Row],[IMPORTO VERSATO]]/SUMIF(DATI!$B:$B,Tabella24[[#This Row],[Cartella2]],DATI!$M:$M)*SUMIF(DATI!$B:$B,Tabella24[[#This Row],[Cartella2]],DATI!$J:$J),"")</f>
        <v/>
      </c>
      <c r="M1092" s="14" t="str">
        <f>+IFERROR(+Tabella24[[#This Row],[IMPORTO VERSATO]]/SUMIF(DATI!$B:$B,Tabella24[[#This Row],[Cartella2]],DATI!$M:$M)*SUMIF(DATI!$B:$B,Tabella24[[#This Row],[Cartella2]],DATI!$L:$L),"")</f>
        <v/>
      </c>
      <c r="N1092" s="6" t="str">
        <f>+IF(COUNTIF($C$17:C1092,Tabella24[[#This Row],[Cartella2]])=1,"X","")</f>
        <v/>
      </c>
      <c r="O1092" s="14" t="str">
        <f>+IFERROR(+Tabella24[[#This Row],[IMPORTO VERSATO]]/SUMIF(DATI!$B:$B,Tabella24[[#This Row],[Cartella2]],DATI!$M:$M)*SUMIF(DATI!$B:$B,Tabella24[[#This Row],[Cartella2]],DATI!$K:$K),"")</f>
        <v/>
      </c>
    </row>
    <row r="1093" spans="2:15" x14ac:dyDescent="0.45">
      <c r="B1093" s="27"/>
      <c r="C1093" s="140" t="e">
        <f>+IF(Tabella24[[#This Row],[INS CARTELLA]]="",C1092,+VLOOKUP(Tabella24[[#This Row],[INS CARTELLA]],Tabella1[[NUMERO CARTELLA]:[IMPOSTE]],1,0))</f>
        <v>#N/A</v>
      </c>
      <c r="D1093" s="1"/>
      <c r="E1093" s="15"/>
      <c r="F1093" s="16"/>
      <c r="G1093" s="14" t="str">
        <f>+IFERROR(+Tabella24[[#This Row],[IMPORTO VERSATO]]/SUMIF(DATI!B:B,Tabella24[[#This Row],[Cartella2]],DATI!M:M)*SUMIF(DATI!B:B,Tabella24[[#This Row],[Cartella2]],DATI!E:E),"")</f>
        <v/>
      </c>
      <c r="H1093" s="14" t="str">
        <f>+IFERROR(+Tabella24[[#This Row],[IMPORTO VERSATO]]/SUMIF(DATI!$B:$B,Tabella24[[#This Row],[Cartella2]],DATI!$M:$M)*SUMIF(DATI!$B:$B,Tabella24[[#This Row],[Cartella2]],DATI!$F:$F),"")</f>
        <v/>
      </c>
      <c r="I1093" s="19" t="str">
        <f>+IFERROR(+Tabella24[[#This Row],[IMPORTO VERSATO]]/SUMIF(DATI!$B:$B,Tabella24[[#This Row],[Cartella2]],DATI!$M:$M)*SUMIF(DATI!$B:$B,Tabella24[[#This Row],[Cartella2]],DATI!$G:$G),"")</f>
        <v/>
      </c>
      <c r="J1093" s="19" t="str">
        <f>+IFERROR(+Tabella24[[#This Row],[IMPORTO VERSATO]]/SUMIF(DATI!$B:$B,Tabella24[[#This Row],[Cartella2]],DATI!$M:$M)*SUMIF(DATI!$B:$B,Tabella24[[#This Row],[Cartella2]],DATI!$H:$H),"")</f>
        <v/>
      </c>
      <c r="K1093" s="19" t="str">
        <f>+IFERROR(+Tabella24[[#This Row],[IMPORTO VERSATO]]/SUMIF(DATI!$B:$B,Tabella24[[#This Row],[Cartella2]],DATI!$M:$M)*SUMIF(DATI!$B:$B,Tabella24[[#This Row],[Cartella2]],DATI!$I:$I),"")</f>
        <v/>
      </c>
      <c r="L1093" s="19" t="str">
        <f>+IFERROR(+Tabella24[[#This Row],[IMPORTO VERSATO]]/SUMIF(DATI!$B:$B,Tabella24[[#This Row],[Cartella2]],DATI!$M:$M)*SUMIF(DATI!$B:$B,Tabella24[[#This Row],[Cartella2]],DATI!$J:$J),"")</f>
        <v/>
      </c>
      <c r="M1093" s="14" t="str">
        <f>+IFERROR(+Tabella24[[#This Row],[IMPORTO VERSATO]]/SUMIF(DATI!$B:$B,Tabella24[[#This Row],[Cartella2]],DATI!$M:$M)*SUMIF(DATI!$B:$B,Tabella24[[#This Row],[Cartella2]],DATI!$L:$L),"")</f>
        <v/>
      </c>
      <c r="N1093" s="6" t="str">
        <f>+IF(COUNTIF($C$17:C1093,Tabella24[[#This Row],[Cartella2]])=1,"X","")</f>
        <v/>
      </c>
      <c r="O1093" s="14" t="str">
        <f>+IFERROR(+Tabella24[[#This Row],[IMPORTO VERSATO]]/SUMIF(DATI!$B:$B,Tabella24[[#This Row],[Cartella2]],DATI!$M:$M)*SUMIF(DATI!$B:$B,Tabella24[[#This Row],[Cartella2]],DATI!$K:$K),"")</f>
        <v/>
      </c>
    </row>
    <row r="1094" spans="2:15" x14ac:dyDescent="0.45">
      <c r="B1094" s="27"/>
      <c r="C1094" s="140" t="e">
        <f>+IF(Tabella24[[#This Row],[INS CARTELLA]]="",C1093,+VLOOKUP(Tabella24[[#This Row],[INS CARTELLA]],Tabella1[[NUMERO CARTELLA]:[IMPOSTE]],1,0))</f>
        <v>#N/A</v>
      </c>
      <c r="D1094" s="1"/>
      <c r="E1094" s="15"/>
      <c r="F1094" s="16"/>
      <c r="G1094" s="14" t="str">
        <f>+IFERROR(+Tabella24[[#This Row],[IMPORTO VERSATO]]/SUMIF(DATI!B:B,Tabella24[[#This Row],[Cartella2]],DATI!M:M)*SUMIF(DATI!B:B,Tabella24[[#This Row],[Cartella2]],DATI!E:E),"")</f>
        <v/>
      </c>
      <c r="H1094" s="14" t="str">
        <f>+IFERROR(+Tabella24[[#This Row],[IMPORTO VERSATO]]/SUMIF(DATI!$B:$B,Tabella24[[#This Row],[Cartella2]],DATI!$M:$M)*SUMIF(DATI!$B:$B,Tabella24[[#This Row],[Cartella2]],DATI!$F:$F),"")</f>
        <v/>
      </c>
      <c r="I1094" s="19" t="str">
        <f>+IFERROR(+Tabella24[[#This Row],[IMPORTO VERSATO]]/SUMIF(DATI!$B:$B,Tabella24[[#This Row],[Cartella2]],DATI!$M:$M)*SUMIF(DATI!$B:$B,Tabella24[[#This Row],[Cartella2]],DATI!$G:$G),"")</f>
        <v/>
      </c>
      <c r="J1094" s="19" t="str">
        <f>+IFERROR(+Tabella24[[#This Row],[IMPORTO VERSATO]]/SUMIF(DATI!$B:$B,Tabella24[[#This Row],[Cartella2]],DATI!$M:$M)*SUMIF(DATI!$B:$B,Tabella24[[#This Row],[Cartella2]],DATI!$H:$H),"")</f>
        <v/>
      </c>
      <c r="K1094" s="19" t="str">
        <f>+IFERROR(+Tabella24[[#This Row],[IMPORTO VERSATO]]/SUMIF(DATI!$B:$B,Tabella24[[#This Row],[Cartella2]],DATI!$M:$M)*SUMIF(DATI!$B:$B,Tabella24[[#This Row],[Cartella2]],DATI!$I:$I),"")</f>
        <v/>
      </c>
      <c r="L1094" s="19" t="str">
        <f>+IFERROR(+Tabella24[[#This Row],[IMPORTO VERSATO]]/SUMIF(DATI!$B:$B,Tabella24[[#This Row],[Cartella2]],DATI!$M:$M)*SUMIF(DATI!$B:$B,Tabella24[[#This Row],[Cartella2]],DATI!$J:$J),"")</f>
        <v/>
      </c>
      <c r="M1094" s="14" t="str">
        <f>+IFERROR(+Tabella24[[#This Row],[IMPORTO VERSATO]]/SUMIF(DATI!$B:$B,Tabella24[[#This Row],[Cartella2]],DATI!$M:$M)*SUMIF(DATI!$B:$B,Tabella24[[#This Row],[Cartella2]],DATI!$L:$L),"")</f>
        <v/>
      </c>
      <c r="N1094" s="6" t="str">
        <f>+IF(COUNTIF($C$17:C1094,Tabella24[[#This Row],[Cartella2]])=1,"X","")</f>
        <v/>
      </c>
      <c r="O1094" s="14" t="str">
        <f>+IFERROR(+Tabella24[[#This Row],[IMPORTO VERSATO]]/SUMIF(DATI!$B:$B,Tabella24[[#This Row],[Cartella2]],DATI!$M:$M)*SUMIF(DATI!$B:$B,Tabella24[[#This Row],[Cartella2]],DATI!$K:$K),"")</f>
        <v/>
      </c>
    </row>
    <row r="1095" spans="2:15" x14ac:dyDescent="0.45">
      <c r="B1095" s="27"/>
      <c r="C1095" s="140" t="e">
        <f>+IF(Tabella24[[#This Row],[INS CARTELLA]]="",C1094,+VLOOKUP(Tabella24[[#This Row],[INS CARTELLA]],Tabella1[[NUMERO CARTELLA]:[IMPOSTE]],1,0))</f>
        <v>#N/A</v>
      </c>
      <c r="D1095" s="1"/>
      <c r="E1095" s="15"/>
      <c r="F1095" s="16"/>
      <c r="G1095" s="14" t="str">
        <f>+IFERROR(+Tabella24[[#This Row],[IMPORTO VERSATO]]/SUMIF(DATI!B:B,Tabella24[[#This Row],[Cartella2]],DATI!M:M)*SUMIF(DATI!B:B,Tabella24[[#This Row],[Cartella2]],DATI!E:E),"")</f>
        <v/>
      </c>
      <c r="H1095" s="14" t="str">
        <f>+IFERROR(+Tabella24[[#This Row],[IMPORTO VERSATO]]/SUMIF(DATI!$B:$B,Tabella24[[#This Row],[Cartella2]],DATI!$M:$M)*SUMIF(DATI!$B:$B,Tabella24[[#This Row],[Cartella2]],DATI!$F:$F),"")</f>
        <v/>
      </c>
      <c r="I1095" s="19" t="str">
        <f>+IFERROR(+Tabella24[[#This Row],[IMPORTO VERSATO]]/SUMIF(DATI!$B:$B,Tabella24[[#This Row],[Cartella2]],DATI!$M:$M)*SUMIF(DATI!$B:$B,Tabella24[[#This Row],[Cartella2]],DATI!$G:$G),"")</f>
        <v/>
      </c>
      <c r="J1095" s="19" t="str">
        <f>+IFERROR(+Tabella24[[#This Row],[IMPORTO VERSATO]]/SUMIF(DATI!$B:$B,Tabella24[[#This Row],[Cartella2]],DATI!$M:$M)*SUMIF(DATI!$B:$B,Tabella24[[#This Row],[Cartella2]],DATI!$H:$H),"")</f>
        <v/>
      </c>
      <c r="K1095" s="19" t="str">
        <f>+IFERROR(+Tabella24[[#This Row],[IMPORTO VERSATO]]/SUMIF(DATI!$B:$B,Tabella24[[#This Row],[Cartella2]],DATI!$M:$M)*SUMIF(DATI!$B:$B,Tabella24[[#This Row],[Cartella2]],DATI!$I:$I),"")</f>
        <v/>
      </c>
      <c r="L1095" s="19" t="str">
        <f>+IFERROR(+Tabella24[[#This Row],[IMPORTO VERSATO]]/SUMIF(DATI!$B:$B,Tabella24[[#This Row],[Cartella2]],DATI!$M:$M)*SUMIF(DATI!$B:$B,Tabella24[[#This Row],[Cartella2]],DATI!$J:$J),"")</f>
        <v/>
      </c>
      <c r="M1095" s="14" t="str">
        <f>+IFERROR(+Tabella24[[#This Row],[IMPORTO VERSATO]]/SUMIF(DATI!$B:$B,Tabella24[[#This Row],[Cartella2]],DATI!$M:$M)*SUMIF(DATI!$B:$B,Tabella24[[#This Row],[Cartella2]],DATI!$L:$L),"")</f>
        <v/>
      </c>
      <c r="N1095" s="6" t="str">
        <f>+IF(COUNTIF($C$17:C1095,Tabella24[[#This Row],[Cartella2]])=1,"X","")</f>
        <v/>
      </c>
      <c r="O1095" s="14" t="str">
        <f>+IFERROR(+Tabella24[[#This Row],[IMPORTO VERSATO]]/SUMIF(DATI!$B:$B,Tabella24[[#This Row],[Cartella2]],DATI!$M:$M)*SUMIF(DATI!$B:$B,Tabella24[[#This Row],[Cartella2]],DATI!$K:$K),"")</f>
        <v/>
      </c>
    </row>
    <row r="1096" spans="2:15" x14ac:dyDescent="0.45">
      <c r="B1096" s="27"/>
      <c r="C1096" s="140" t="e">
        <f>+IF(Tabella24[[#This Row],[INS CARTELLA]]="",C1095,+VLOOKUP(Tabella24[[#This Row],[INS CARTELLA]],Tabella1[[NUMERO CARTELLA]:[IMPOSTE]],1,0))</f>
        <v>#N/A</v>
      </c>
      <c r="D1096" s="1"/>
      <c r="E1096" s="15"/>
      <c r="F1096" s="16"/>
      <c r="G1096" s="14" t="str">
        <f>+IFERROR(+Tabella24[[#This Row],[IMPORTO VERSATO]]/SUMIF(DATI!B:B,Tabella24[[#This Row],[Cartella2]],DATI!M:M)*SUMIF(DATI!B:B,Tabella24[[#This Row],[Cartella2]],DATI!E:E),"")</f>
        <v/>
      </c>
      <c r="H1096" s="14" t="str">
        <f>+IFERROR(+Tabella24[[#This Row],[IMPORTO VERSATO]]/SUMIF(DATI!$B:$B,Tabella24[[#This Row],[Cartella2]],DATI!$M:$M)*SUMIF(DATI!$B:$B,Tabella24[[#This Row],[Cartella2]],DATI!$F:$F),"")</f>
        <v/>
      </c>
      <c r="I1096" s="19" t="str">
        <f>+IFERROR(+Tabella24[[#This Row],[IMPORTO VERSATO]]/SUMIF(DATI!$B:$B,Tabella24[[#This Row],[Cartella2]],DATI!$M:$M)*SUMIF(DATI!$B:$B,Tabella24[[#This Row],[Cartella2]],DATI!$G:$G),"")</f>
        <v/>
      </c>
      <c r="J1096" s="19" t="str">
        <f>+IFERROR(+Tabella24[[#This Row],[IMPORTO VERSATO]]/SUMIF(DATI!$B:$B,Tabella24[[#This Row],[Cartella2]],DATI!$M:$M)*SUMIF(DATI!$B:$B,Tabella24[[#This Row],[Cartella2]],DATI!$H:$H),"")</f>
        <v/>
      </c>
      <c r="K1096" s="19" t="str">
        <f>+IFERROR(+Tabella24[[#This Row],[IMPORTO VERSATO]]/SUMIF(DATI!$B:$B,Tabella24[[#This Row],[Cartella2]],DATI!$M:$M)*SUMIF(DATI!$B:$B,Tabella24[[#This Row],[Cartella2]],DATI!$I:$I),"")</f>
        <v/>
      </c>
      <c r="L1096" s="19" t="str">
        <f>+IFERROR(+Tabella24[[#This Row],[IMPORTO VERSATO]]/SUMIF(DATI!$B:$B,Tabella24[[#This Row],[Cartella2]],DATI!$M:$M)*SUMIF(DATI!$B:$B,Tabella24[[#This Row],[Cartella2]],DATI!$J:$J),"")</f>
        <v/>
      </c>
      <c r="M1096" s="14" t="str">
        <f>+IFERROR(+Tabella24[[#This Row],[IMPORTO VERSATO]]/SUMIF(DATI!$B:$B,Tabella24[[#This Row],[Cartella2]],DATI!$M:$M)*SUMIF(DATI!$B:$B,Tabella24[[#This Row],[Cartella2]],DATI!$L:$L),"")</f>
        <v/>
      </c>
      <c r="N1096" s="6" t="str">
        <f>+IF(COUNTIF($C$17:C1096,Tabella24[[#This Row],[Cartella2]])=1,"X","")</f>
        <v/>
      </c>
      <c r="O1096" s="14" t="str">
        <f>+IFERROR(+Tabella24[[#This Row],[IMPORTO VERSATO]]/SUMIF(DATI!$B:$B,Tabella24[[#This Row],[Cartella2]],DATI!$M:$M)*SUMIF(DATI!$B:$B,Tabella24[[#This Row],[Cartella2]],DATI!$K:$K),"")</f>
        <v/>
      </c>
    </row>
    <row r="1097" spans="2:15" x14ac:dyDescent="0.45">
      <c r="B1097" s="27"/>
      <c r="C1097" s="140" t="e">
        <f>+IF(Tabella24[[#This Row],[INS CARTELLA]]="",C1096,+VLOOKUP(Tabella24[[#This Row],[INS CARTELLA]],Tabella1[[NUMERO CARTELLA]:[IMPOSTE]],1,0))</f>
        <v>#N/A</v>
      </c>
      <c r="D1097" s="1"/>
      <c r="E1097" s="15"/>
      <c r="F1097" s="16"/>
      <c r="G1097" s="14" t="str">
        <f>+IFERROR(+Tabella24[[#This Row],[IMPORTO VERSATO]]/SUMIF(DATI!B:B,Tabella24[[#This Row],[Cartella2]],DATI!M:M)*SUMIF(DATI!B:B,Tabella24[[#This Row],[Cartella2]],DATI!E:E),"")</f>
        <v/>
      </c>
      <c r="H1097" s="14" t="str">
        <f>+IFERROR(+Tabella24[[#This Row],[IMPORTO VERSATO]]/SUMIF(DATI!$B:$B,Tabella24[[#This Row],[Cartella2]],DATI!$M:$M)*SUMIF(DATI!$B:$B,Tabella24[[#This Row],[Cartella2]],DATI!$F:$F),"")</f>
        <v/>
      </c>
      <c r="I1097" s="19" t="str">
        <f>+IFERROR(+Tabella24[[#This Row],[IMPORTO VERSATO]]/SUMIF(DATI!$B:$B,Tabella24[[#This Row],[Cartella2]],DATI!$M:$M)*SUMIF(DATI!$B:$B,Tabella24[[#This Row],[Cartella2]],DATI!$G:$G),"")</f>
        <v/>
      </c>
      <c r="J1097" s="19" t="str">
        <f>+IFERROR(+Tabella24[[#This Row],[IMPORTO VERSATO]]/SUMIF(DATI!$B:$B,Tabella24[[#This Row],[Cartella2]],DATI!$M:$M)*SUMIF(DATI!$B:$B,Tabella24[[#This Row],[Cartella2]],DATI!$H:$H),"")</f>
        <v/>
      </c>
      <c r="K1097" s="19" t="str">
        <f>+IFERROR(+Tabella24[[#This Row],[IMPORTO VERSATO]]/SUMIF(DATI!$B:$B,Tabella24[[#This Row],[Cartella2]],DATI!$M:$M)*SUMIF(DATI!$B:$B,Tabella24[[#This Row],[Cartella2]],DATI!$I:$I),"")</f>
        <v/>
      </c>
      <c r="L1097" s="19" t="str">
        <f>+IFERROR(+Tabella24[[#This Row],[IMPORTO VERSATO]]/SUMIF(DATI!$B:$B,Tabella24[[#This Row],[Cartella2]],DATI!$M:$M)*SUMIF(DATI!$B:$B,Tabella24[[#This Row],[Cartella2]],DATI!$J:$J),"")</f>
        <v/>
      </c>
      <c r="M1097" s="14" t="str">
        <f>+IFERROR(+Tabella24[[#This Row],[IMPORTO VERSATO]]/SUMIF(DATI!$B:$B,Tabella24[[#This Row],[Cartella2]],DATI!$M:$M)*SUMIF(DATI!$B:$B,Tabella24[[#This Row],[Cartella2]],DATI!$L:$L),"")</f>
        <v/>
      </c>
      <c r="N1097" s="6" t="str">
        <f>+IF(COUNTIF($C$17:C1097,Tabella24[[#This Row],[Cartella2]])=1,"X","")</f>
        <v/>
      </c>
      <c r="O1097" s="14" t="str">
        <f>+IFERROR(+Tabella24[[#This Row],[IMPORTO VERSATO]]/SUMIF(DATI!$B:$B,Tabella24[[#This Row],[Cartella2]],DATI!$M:$M)*SUMIF(DATI!$B:$B,Tabella24[[#This Row],[Cartella2]],DATI!$K:$K),"")</f>
        <v/>
      </c>
    </row>
    <row r="1098" spans="2:15" x14ac:dyDescent="0.45">
      <c r="B1098" s="27"/>
      <c r="C1098" s="140" t="e">
        <f>+IF(Tabella24[[#This Row],[INS CARTELLA]]="",C1097,+VLOOKUP(Tabella24[[#This Row],[INS CARTELLA]],Tabella1[[NUMERO CARTELLA]:[IMPOSTE]],1,0))</f>
        <v>#N/A</v>
      </c>
      <c r="D1098" s="1"/>
      <c r="E1098" s="15"/>
      <c r="F1098" s="16"/>
      <c r="G1098" s="14" t="str">
        <f>+IFERROR(+Tabella24[[#This Row],[IMPORTO VERSATO]]/SUMIF(DATI!B:B,Tabella24[[#This Row],[Cartella2]],DATI!M:M)*SUMIF(DATI!B:B,Tabella24[[#This Row],[Cartella2]],DATI!E:E),"")</f>
        <v/>
      </c>
      <c r="H1098" s="14" t="str">
        <f>+IFERROR(+Tabella24[[#This Row],[IMPORTO VERSATO]]/SUMIF(DATI!$B:$B,Tabella24[[#This Row],[Cartella2]],DATI!$M:$M)*SUMIF(DATI!$B:$B,Tabella24[[#This Row],[Cartella2]],DATI!$F:$F),"")</f>
        <v/>
      </c>
      <c r="I1098" s="19" t="str">
        <f>+IFERROR(+Tabella24[[#This Row],[IMPORTO VERSATO]]/SUMIF(DATI!$B:$B,Tabella24[[#This Row],[Cartella2]],DATI!$M:$M)*SUMIF(DATI!$B:$B,Tabella24[[#This Row],[Cartella2]],DATI!$G:$G),"")</f>
        <v/>
      </c>
      <c r="J1098" s="19" t="str">
        <f>+IFERROR(+Tabella24[[#This Row],[IMPORTO VERSATO]]/SUMIF(DATI!$B:$B,Tabella24[[#This Row],[Cartella2]],DATI!$M:$M)*SUMIF(DATI!$B:$B,Tabella24[[#This Row],[Cartella2]],DATI!$H:$H),"")</f>
        <v/>
      </c>
      <c r="K1098" s="19" t="str">
        <f>+IFERROR(+Tabella24[[#This Row],[IMPORTO VERSATO]]/SUMIF(DATI!$B:$B,Tabella24[[#This Row],[Cartella2]],DATI!$M:$M)*SUMIF(DATI!$B:$B,Tabella24[[#This Row],[Cartella2]],DATI!$I:$I),"")</f>
        <v/>
      </c>
      <c r="L1098" s="19" t="str">
        <f>+IFERROR(+Tabella24[[#This Row],[IMPORTO VERSATO]]/SUMIF(DATI!$B:$B,Tabella24[[#This Row],[Cartella2]],DATI!$M:$M)*SUMIF(DATI!$B:$B,Tabella24[[#This Row],[Cartella2]],DATI!$J:$J),"")</f>
        <v/>
      </c>
      <c r="M1098" s="14" t="str">
        <f>+IFERROR(+Tabella24[[#This Row],[IMPORTO VERSATO]]/SUMIF(DATI!$B:$B,Tabella24[[#This Row],[Cartella2]],DATI!$M:$M)*SUMIF(DATI!$B:$B,Tabella24[[#This Row],[Cartella2]],DATI!$L:$L),"")</f>
        <v/>
      </c>
      <c r="N1098" s="6" t="str">
        <f>+IF(COUNTIF($C$17:C1098,Tabella24[[#This Row],[Cartella2]])=1,"X","")</f>
        <v/>
      </c>
      <c r="O1098" s="14" t="str">
        <f>+IFERROR(+Tabella24[[#This Row],[IMPORTO VERSATO]]/SUMIF(DATI!$B:$B,Tabella24[[#This Row],[Cartella2]],DATI!$M:$M)*SUMIF(DATI!$B:$B,Tabella24[[#This Row],[Cartella2]],DATI!$K:$K),"")</f>
        <v/>
      </c>
    </row>
    <row r="1099" spans="2:15" x14ac:dyDescent="0.45">
      <c r="B1099" s="27"/>
      <c r="C1099" s="140" t="e">
        <f>+IF(Tabella24[[#This Row],[INS CARTELLA]]="",C1098,+VLOOKUP(Tabella24[[#This Row],[INS CARTELLA]],Tabella1[[NUMERO CARTELLA]:[IMPOSTE]],1,0))</f>
        <v>#N/A</v>
      </c>
      <c r="D1099" s="1"/>
      <c r="E1099" s="15"/>
      <c r="F1099" s="16"/>
      <c r="G1099" s="14" t="str">
        <f>+IFERROR(+Tabella24[[#This Row],[IMPORTO VERSATO]]/SUMIF(DATI!B:B,Tabella24[[#This Row],[Cartella2]],DATI!M:M)*SUMIF(DATI!B:B,Tabella24[[#This Row],[Cartella2]],DATI!E:E),"")</f>
        <v/>
      </c>
      <c r="H1099" s="14" t="str">
        <f>+IFERROR(+Tabella24[[#This Row],[IMPORTO VERSATO]]/SUMIF(DATI!$B:$B,Tabella24[[#This Row],[Cartella2]],DATI!$M:$M)*SUMIF(DATI!$B:$B,Tabella24[[#This Row],[Cartella2]],DATI!$F:$F),"")</f>
        <v/>
      </c>
      <c r="I1099" s="19" t="str">
        <f>+IFERROR(+Tabella24[[#This Row],[IMPORTO VERSATO]]/SUMIF(DATI!$B:$B,Tabella24[[#This Row],[Cartella2]],DATI!$M:$M)*SUMIF(DATI!$B:$B,Tabella24[[#This Row],[Cartella2]],DATI!$G:$G),"")</f>
        <v/>
      </c>
      <c r="J1099" s="19" t="str">
        <f>+IFERROR(+Tabella24[[#This Row],[IMPORTO VERSATO]]/SUMIF(DATI!$B:$B,Tabella24[[#This Row],[Cartella2]],DATI!$M:$M)*SUMIF(DATI!$B:$B,Tabella24[[#This Row],[Cartella2]],DATI!$H:$H),"")</f>
        <v/>
      </c>
      <c r="K1099" s="19" t="str">
        <f>+IFERROR(+Tabella24[[#This Row],[IMPORTO VERSATO]]/SUMIF(DATI!$B:$B,Tabella24[[#This Row],[Cartella2]],DATI!$M:$M)*SUMIF(DATI!$B:$B,Tabella24[[#This Row],[Cartella2]],DATI!$I:$I),"")</f>
        <v/>
      </c>
      <c r="L1099" s="19" t="str">
        <f>+IFERROR(+Tabella24[[#This Row],[IMPORTO VERSATO]]/SUMIF(DATI!$B:$B,Tabella24[[#This Row],[Cartella2]],DATI!$M:$M)*SUMIF(DATI!$B:$B,Tabella24[[#This Row],[Cartella2]],DATI!$J:$J),"")</f>
        <v/>
      </c>
      <c r="M1099" s="14" t="str">
        <f>+IFERROR(+Tabella24[[#This Row],[IMPORTO VERSATO]]/SUMIF(DATI!$B:$B,Tabella24[[#This Row],[Cartella2]],DATI!$M:$M)*SUMIF(DATI!$B:$B,Tabella24[[#This Row],[Cartella2]],DATI!$L:$L),"")</f>
        <v/>
      </c>
      <c r="N1099" s="6" t="str">
        <f>+IF(COUNTIF($C$17:C1099,Tabella24[[#This Row],[Cartella2]])=1,"X","")</f>
        <v/>
      </c>
      <c r="O1099" s="14" t="str">
        <f>+IFERROR(+Tabella24[[#This Row],[IMPORTO VERSATO]]/SUMIF(DATI!$B:$B,Tabella24[[#This Row],[Cartella2]],DATI!$M:$M)*SUMIF(DATI!$B:$B,Tabella24[[#This Row],[Cartella2]],DATI!$K:$K),"")</f>
        <v/>
      </c>
    </row>
    <row r="1100" spans="2:15" x14ac:dyDescent="0.45">
      <c r="B1100" s="27"/>
      <c r="C1100" s="140" t="e">
        <f>+IF(Tabella24[[#This Row],[INS CARTELLA]]="",C1099,+VLOOKUP(Tabella24[[#This Row],[INS CARTELLA]],Tabella1[[NUMERO CARTELLA]:[IMPOSTE]],1,0))</f>
        <v>#N/A</v>
      </c>
      <c r="D1100" s="1"/>
      <c r="E1100" s="15"/>
      <c r="F1100" s="16"/>
      <c r="G1100" s="14" t="str">
        <f>+IFERROR(+Tabella24[[#This Row],[IMPORTO VERSATO]]/SUMIF(DATI!B:B,Tabella24[[#This Row],[Cartella2]],DATI!M:M)*SUMIF(DATI!B:B,Tabella24[[#This Row],[Cartella2]],DATI!E:E),"")</f>
        <v/>
      </c>
      <c r="H1100" s="14" t="str">
        <f>+IFERROR(+Tabella24[[#This Row],[IMPORTO VERSATO]]/SUMIF(DATI!$B:$B,Tabella24[[#This Row],[Cartella2]],DATI!$M:$M)*SUMIF(DATI!$B:$B,Tabella24[[#This Row],[Cartella2]],DATI!$F:$F),"")</f>
        <v/>
      </c>
      <c r="I1100" s="19" t="str">
        <f>+IFERROR(+Tabella24[[#This Row],[IMPORTO VERSATO]]/SUMIF(DATI!$B:$B,Tabella24[[#This Row],[Cartella2]],DATI!$M:$M)*SUMIF(DATI!$B:$B,Tabella24[[#This Row],[Cartella2]],DATI!$G:$G),"")</f>
        <v/>
      </c>
      <c r="J1100" s="19" t="str">
        <f>+IFERROR(+Tabella24[[#This Row],[IMPORTO VERSATO]]/SUMIF(DATI!$B:$B,Tabella24[[#This Row],[Cartella2]],DATI!$M:$M)*SUMIF(DATI!$B:$B,Tabella24[[#This Row],[Cartella2]],DATI!$H:$H),"")</f>
        <v/>
      </c>
      <c r="K1100" s="19" t="str">
        <f>+IFERROR(+Tabella24[[#This Row],[IMPORTO VERSATO]]/SUMIF(DATI!$B:$B,Tabella24[[#This Row],[Cartella2]],DATI!$M:$M)*SUMIF(DATI!$B:$B,Tabella24[[#This Row],[Cartella2]],DATI!$I:$I),"")</f>
        <v/>
      </c>
      <c r="L1100" s="19" t="str">
        <f>+IFERROR(+Tabella24[[#This Row],[IMPORTO VERSATO]]/SUMIF(DATI!$B:$B,Tabella24[[#This Row],[Cartella2]],DATI!$M:$M)*SUMIF(DATI!$B:$B,Tabella24[[#This Row],[Cartella2]],DATI!$J:$J),"")</f>
        <v/>
      </c>
      <c r="M1100" s="14" t="str">
        <f>+IFERROR(+Tabella24[[#This Row],[IMPORTO VERSATO]]/SUMIF(DATI!$B:$B,Tabella24[[#This Row],[Cartella2]],DATI!$M:$M)*SUMIF(DATI!$B:$B,Tabella24[[#This Row],[Cartella2]],DATI!$L:$L),"")</f>
        <v/>
      </c>
      <c r="N1100" s="6" t="str">
        <f>+IF(COUNTIF($C$17:C1100,Tabella24[[#This Row],[Cartella2]])=1,"X","")</f>
        <v/>
      </c>
      <c r="O1100" s="14" t="str">
        <f>+IFERROR(+Tabella24[[#This Row],[IMPORTO VERSATO]]/SUMIF(DATI!$B:$B,Tabella24[[#This Row],[Cartella2]],DATI!$M:$M)*SUMIF(DATI!$B:$B,Tabella24[[#This Row],[Cartella2]],DATI!$K:$K),"")</f>
        <v/>
      </c>
    </row>
    <row r="1101" spans="2:15" x14ac:dyDescent="0.45">
      <c r="B1101" s="27"/>
      <c r="C1101" s="140" t="e">
        <f>+IF(Tabella24[[#This Row],[INS CARTELLA]]="",C1100,+VLOOKUP(Tabella24[[#This Row],[INS CARTELLA]],Tabella1[[NUMERO CARTELLA]:[IMPOSTE]],1,0))</f>
        <v>#N/A</v>
      </c>
      <c r="D1101" s="1"/>
      <c r="E1101" s="15"/>
      <c r="F1101" s="16"/>
      <c r="G1101" s="14" t="str">
        <f>+IFERROR(+Tabella24[[#This Row],[IMPORTO VERSATO]]/SUMIF(DATI!B:B,Tabella24[[#This Row],[Cartella2]],DATI!M:M)*SUMIF(DATI!B:B,Tabella24[[#This Row],[Cartella2]],DATI!E:E),"")</f>
        <v/>
      </c>
      <c r="H1101" s="14" t="str">
        <f>+IFERROR(+Tabella24[[#This Row],[IMPORTO VERSATO]]/SUMIF(DATI!$B:$B,Tabella24[[#This Row],[Cartella2]],DATI!$M:$M)*SUMIF(DATI!$B:$B,Tabella24[[#This Row],[Cartella2]],DATI!$F:$F),"")</f>
        <v/>
      </c>
      <c r="I1101" s="19" t="str">
        <f>+IFERROR(+Tabella24[[#This Row],[IMPORTO VERSATO]]/SUMIF(DATI!$B:$B,Tabella24[[#This Row],[Cartella2]],DATI!$M:$M)*SUMIF(DATI!$B:$B,Tabella24[[#This Row],[Cartella2]],DATI!$G:$G),"")</f>
        <v/>
      </c>
      <c r="J1101" s="19" t="str">
        <f>+IFERROR(+Tabella24[[#This Row],[IMPORTO VERSATO]]/SUMIF(DATI!$B:$B,Tabella24[[#This Row],[Cartella2]],DATI!$M:$M)*SUMIF(DATI!$B:$B,Tabella24[[#This Row],[Cartella2]],DATI!$H:$H),"")</f>
        <v/>
      </c>
      <c r="K1101" s="19" t="str">
        <f>+IFERROR(+Tabella24[[#This Row],[IMPORTO VERSATO]]/SUMIF(DATI!$B:$B,Tabella24[[#This Row],[Cartella2]],DATI!$M:$M)*SUMIF(DATI!$B:$B,Tabella24[[#This Row],[Cartella2]],DATI!$I:$I),"")</f>
        <v/>
      </c>
      <c r="L1101" s="19" t="str">
        <f>+IFERROR(+Tabella24[[#This Row],[IMPORTO VERSATO]]/SUMIF(DATI!$B:$B,Tabella24[[#This Row],[Cartella2]],DATI!$M:$M)*SUMIF(DATI!$B:$B,Tabella24[[#This Row],[Cartella2]],DATI!$J:$J),"")</f>
        <v/>
      </c>
      <c r="M1101" s="14" t="str">
        <f>+IFERROR(+Tabella24[[#This Row],[IMPORTO VERSATO]]/SUMIF(DATI!$B:$B,Tabella24[[#This Row],[Cartella2]],DATI!$M:$M)*SUMIF(DATI!$B:$B,Tabella24[[#This Row],[Cartella2]],DATI!$L:$L),"")</f>
        <v/>
      </c>
      <c r="N1101" s="6" t="str">
        <f>+IF(COUNTIF($C$17:C1101,Tabella24[[#This Row],[Cartella2]])=1,"X","")</f>
        <v/>
      </c>
      <c r="O1101" s="14" t="str">
        <f>+IFERROR(+Tabella24[[#This Row],[IMPORTO VERSATO]]/SUMIF(DATI!$B:$B,Tabella24[[#This Row],[Cartella2]],DATI!$M:$M)*SUMIF(DATI!$B:$B,Tabella24[[#This Row],[Cartella2]],DATI!$K:$K),"")</f>
        <v/>
      </c>
    </row>
    <row r="1102" spans="2:15" x14ac:dyDescent="0.45">
      <c r="B1102" s="27"/>
      <c r="C1102" s="140" t="e">
        <f>+IF(Tabella24[[#This Row],[INS CARTELLA]]="",C1101,+VLOOKUP(Tabella24[[#This Row],[INS CARTELLA]],Tabella1[[NUMERO CARTELLA]:[IMPOSTE]],1,0))</f>
        <v>#N/A</v>
      </c>
      <c r="D1102" s="1"/>
      <c r="E1102" s="15"/>
      <c r="F1102" s="16"/>
      <c r="G1102" s="14" t="str">
        <f>+IFERROR(+Tabella24[[#This Row],[IMPORTO VERSATO]]/SUMIF(DATI!B:B,Tabella24[[#This Row],[Cartella2]],DATI!M:M)*SUMIF(DATI!B:B,Tabella24[[#This Row],[Cartella2]],DATI!E:E),"")</f>
        <v/>
      </c>
      <c r="H1102" s="14" t="str">
        <f>+IFERROR(+Tabella24[[#This Row],[IMPORTO VERSATO]]/SUMIF(DATI!$B:$B,Tabella24[[#This Row],[Cartella2]],DATI!$M:$M)*SUMIF(DATI!$B:$B,Tabella24[[#This Row],[Cartella2]],DATI!$F:$F),"")</f>
        <v/>
      </c>
      <c r="I1102" s="19" t="str">
        <f>+IFERROR(+Tabella24[[#This Row],[IMPORTO VERSATO]]/SUMIF(DATI!$B:$B,Tabella24[[#This Row],[Cartella2]],DATI!$M:$M)*SUMIF(DATI!$B:$B,Tabella24[[#This Row],[Cartella2]],DATI!$G:$G),"")</f>
        <v/>
      </c>
      <c r="J1102" s="19" t="str">
        <f>+IFERROR(+Tabella24[[#This Row],[IMPORTO VERSATO]]/SUMIF(DATI!$B:$B,Tabella24[[#This Row],[Cartella2]],DATI!$M:$M)*SUMIF(DATI!$B:$B,Tabella24[[#This Row],[Cartella2]],DATI!$H:$H),"")</f>
        <v/>
      </c>
      <c r="K1102" s="19" t="str">
        <f>+IFERROR(+Tabella24[[#This Row],[IMPORTO VERSATO]]/SUMIF(DATI!$B:$B,Tabella24[[#This Row],[Cartella2]],DATI!$M:$M)*SUMIF(DATI!$B:$B,Tabella24[[#This Row],[Cartella2]],DATI!$I:$I),"")</f>
        <v/>
      </c>
      <c r="L1102" s="19" t="str">
        <f>+IFERROR(+Tabella24[[#This Row],[IMPORTO VERSATO]]/SUMIF(DATI!$B:$B,Tabella24[[#This Row],[Cartella2]],DATI!$M:$M)*SUMIF(DATI!$B:$B,Tabella24[[#This Row],[Cartella2]],DATI!$J:$J),"")</f>
        <v/>
      </c>
      <c r="M1102" s="14" t="str">
        <f>+IFERROR(+Tabella24[[#This Row],[IMPORTO VERSATO]]/SUMIF(DATI!$B:$B,Tabella24[[#This Row],[Cartella2]],DATI!$M:$M)*SUMIF(DATI!$B:$B,Tabella24[[#This Row],[Cartella2]],DATI!$L:$L),"")</f>
        <v/>
      </c>
      <c r="N1102" s="6" t="str">
        <f>+IF(COUNTIF($C$17:C1102,Tabella24[[#This Row],[Cartella2]])=1,"X","")</f>
        <v/>
      </c>
      <c r="O1102" s="14" t="str">
        <f>+IFERROR(+Tabella24[[#This Row],[IMPORTO VERSATO]]/SUMIF(DATI!$B:$B,Tabella24[[#This Row],[Cartella2]],DATI!$M:$M)*SUMIF(DATI!$B:$B,Tabella24[[#This Row],[Cartella2]],DATI!$K:$K),"")</f>
        <v/>
      </c>
    </row>
    <row r="1103" spans="2:15" x14ac:dyDescent="0.45">
      <c r="B1103" s="27"/>
      <c r="C1103" s="140" t="e">
        <f>+IF(Tabella24[[#This Row],[INS CARTELLA]]="",C1102,+VLOOKUP(Tabella24[[#This Row],[INS CARTELLA]],Tabella1[[NUMERO CARTELLA]:[IMPOSTE]],1,0))</f>
        <v>#N/A</v>
      </c>
      <c r="D1103" s="1"/>
      <c r="E1103" s="15"/>
      <c r="F1103" s="16"/>
      <c r="G1103" s="14" t="str">
        <f>+IFERROR(+Tabella24[[#This Row],[IMPORTO VERSATO]]/SUMIF(DATI!B:B,Tabella24[[#This Row],[Cartella2]],DATI!M:M)*SUMIF(DATI!B:B,Tabella24[[#This Row],[Cartella2]],DATI!E:E),"")</f>
        <v/>
      </c>
      <c r="H1103" s="14" t="str">
        <f>+IFERROR(+Tabella24[[#This Row],[IMPORTO VERSATO]]/SUMIF(DATI!$B:$B,Tabella24[[#This Row],[Cartella2]],DATI!$M:$M)*SUMIF(DATI!$B:$B,Tabella24[[#This Row],[Cartella2]],DATI!$F:$F),"")</f>
        <v/>
      </c>
      <c r="I1103" s="19" t="str">
        <f>+IFERROR(+Tabella24[[#This Row],[IMPORTO VERSATO]]/SUMIF(DATI!$B:$B,Tabella24[[#This Row],[Cartella2]],DATI!$M:$M)*SUMIF(DATI!$B:$B,Tabella24[[#This Row],[Cartella2]],DATI!$G:$G),"")</f>
        <v/>
      </c>
      <c r="J1103" s="19" t="str">
        <f>+IFERROR(+Tabella24[[#This Row],[IMPORTO VERSATO]]/SUMIF(DATI!$B:$B,Tabella24[[#This Row],[Cartella2]],DATI!$M:$M)*SUMIF(DATI!$B:$B,Tabella24[[#This Row],[Cartella2]],DATI!$H:$H),"")</f>
        <v/>
      </c>
      <c r="K1103" s="19" t="str">
        <f>+IFERROR(+Tabella24[[#This Row],[IMPORTO VERSATO]]/SUMIF(DATI!$B:$B,Tabella24[[#This Row],[Cartella2]],DATI!$M:$M)*SUMIF(DATI!$B:$B,Tabella24[[#This Row],[Cartella2]],DATI!$I:$I),"")</f>
        <v/>
      </c>
      <c r="L1103" s="19" t="str">
        <f>+IFERROR(+Tabella24[[#This Row],[IMPORTO VERSATO]]/SUMIF(DATI!$B:$B,Tabella24[[#This Row],[Cartella2]],DATI!$M:$M)*SUMIF(DATI!$B:$B,Tabella24[[#This Row],[Cartella2]],DATI!$J:$J),"")</f>
        <v/>
      </c>
      <c r="M1103" s="14" t="str">
        <f>+IFERROR(+Tabella24[[#This Row],[IMPORTO VERSATO]]/SUMIF(DATI!$B:$B,Tabella24[[#This Row],[Cartella2]],DATI!$M:$M)*SUMIF(DATI!$B:$B,Tabella24[[#This Row],[Cartella2]],DATI!$L:$L),"")</f>
        <v/>
      </c>
      <c r="N1103" s="6" t="str">
        <f>+IF(COUNTIF($C$17:C1103,Tabella24[[#This Row],[Cartella2]])=1,"X","")</f>
        <v/>
      </c>
      <c r="O1103" s="14" t="str">
        <f>+IFERROR(+Tabella24[[#This Row],[IMPORTO VERSATO]]/SUMIF(DATI!$B:$B,Tabella24[[#This Row],[Cartella2]],DATI!$M:$M)*SUMIF(DATI!$B:$B,Tabella24[[#This Row],[Cartella2]],DATI!$K:$K),"")</f>
        <v/>
      </c>
    </row>
    <row r="1104" spans="2:15" x14ac:dyDescent="0.45">
      <c r="B1104" s="27"/>
      <c r="C1104" s="140" t="e">
        <f>+IF(Tabella24[[#This Row],[INS CARTELLA]]="",C1103,+VLOOKUP(Tabella24[[#This Row],[INS CARTELLA]],Tabella1[[NUMERO CARTELLA]:[IMPOSTE]],1,0))</f>
        <v>#N/A</v>
      </c>
      <c r="D1104" s="1"/>
      <c r="E1104" s="15"/>
      <c r="F1104" s="16"/>
      <c r="G1104" s="14" t="str">
        <f>+IFERROR(+Tabella24[[#This Row],[IMPORTO VERSATO]]/SUMIF(DATI!B:B,Tabella24[[#This Row],[Cartella2]],DATI!M:M)*SUMIF(DATI!B:B,Tabella24[[#This Row],[Cartella2]],DATI!E:E),"")</f>
        <v/>
      </c>
      <c r="H1104" s="14" t="str">
        <f>+IFERROR(+Tabella24[[#This Row],[IMPORTO VERSATO]]/SUMIF(DATI!$B:$B,Tabella24[[#This Row],[Cartella2]],DATI!$M:$M)*SUMIF(DATI!$B:$B,Tabella24[[#This Row],[Cartella2]],DATI!$F:$F),"")</f>
        <v/>
      </c>
      <c r="I1104" s="19" t="str">
        <f>+IFERROR(+Tabella24[[#This Row],[IMPORTO VERSATO]]/SUMIF(DATI!$B:$B,Tabella24[[#This Row],[Cartella2]],DATI!$M:$M)*SUMIF(DATI!$B:$B,Tabella24[[#This Row],[Cartella2]],DATI!$G:$G),"")</f>
        <v/>
      </c>
      <c r="J1104" s="19" t="str">
        <f>+IFERROR(+Tabella24[[#This Row],[IMPORTO VERSATO]]/SUMIF(DATI!$B:$B,Tabella24[[#This Row],[Cartella2]],DATI!$M:$M)*SUMIF(DATI!$B:$B,Tabella24[[#This Row],[Cartella2]],DATI!$H:$H),"")</f>
        <v/>
      </c>
      <c r="K1104" s="19" t="str">
        <f>+IFERROR(+Tabella24[[#This Row],[IMPORTO VERSATO]]/SUMIF(DATI!$B:$B,Tabella24[[#This Row],[Cartella2]],DATI!$M:$M)*SUMIF(DATI!$B:$B,Tabella24[[#This Row],[Cartella2]],DATI!$I:$I),"")</f>
        <v/>
      </c>
      <c r="L1104" s="19" t="str">
        <f>+IFERROR(+Tabella24[[#This Row],[IMPORTO VERSATO]]/SUMIF(DATI!$B:$B,Tabella24[[#This Row],[Cartella2]],DATI!$M:$M)*SUMIF(DATI!$B:$B,Tabella24[[#This Row],[Cartella2]],DATI!$J:$J),"")</f>
        <v/>
      </c>
      <c r="M1104" s="14" t="str">
        <f>+IFERROR(+Tabella24[[#This Row],[IMPORTO VERSATO]]/SUMIF(DATI!$B:$B,Tabella24[[#This Row],[Cartella2]],DATI!$M:$M)*SUMIF(DATI!$B:$B,Tabella24[[#This Row],[Cartella2]],DATI!$L:$L),"")</f>
        <v/>
      </c>
      <c r="N1104" s="6" t="str">
        <f>+IF(COUNTIF($C$17:C1104,Tabella24[[#This Row],[Cartella2]])=1,"X","")</f>
        <v/>
      </c>
      <c r="O1104" s="14" t="str">
        <f>+IFERROR(+Tabella24[[#This Row],[IMPORTO VERSATO]]/SUMIF(DATI!$B:$B,Tabella24[[#This Row],[Cartella2]],DATI!$M:$M)*SUMIF(DATI!$B:$B,Tabella24[[#This Row],[Cartella2]],DATI!$K:$K),"")</f>
        <v/>
      </c>
    </row>
    <row r="1105" spans="2:15" x14ac:dyDescent="0.45">
      <c r="B1105" s="27"/>
      <c r="C1105" s="140" t="e">
        <f>+IF(Tabella24[[#This Row],[INS CARTELLA]]="",C1104,+VLOOKUP(Tabella24[[#This Row],[INS CARTELLA]],Tabella1[[NUMERO CARTELLA]:[IMPOSTE]],1,0))</f>
        <v>#N/A</v>
      </c>
      <c r="D1105" s="1"/>
      <c r="E1105" s="15"/>
      <c r="F1105" s="16"/>
      <c r="G1105" s="14" t="str">
        <f>+IFERROR(+Tabella24[[#This Row],[IMPORTO VERSATO]]/SUMIF(DATI!B:B,Tabella24[[#This Row],[Cartella2]],DATI!M:M)*SUMIF(DATI!B:B,Tabella24[[#This Row],[Cartella2]],DATI!E:E),"")</f>
        <v/>
      </c>
      <c r="H1105" s="14" t="str">
        <f>+IFERROR(+Tabella24[[#This Row],[IMPORTO VERSATO]]/SUMIF(DATI!$B:$B,Tabella24[[#This Row],[Cartella2]],DATI!$M:$M)*SUMIF(DATI!$B:$B,Tabella24[[#This Row],[Cartella2]],DATI!$F:$F),"")</f>
        <v/>
      </c>
      <c r="I1105" s="19" t="str">
        <f>+IFERROR(+Tabella24[[#This Row],[IMPORTO VERSATO]]/SUMIF(DATI!$B:$B,Tabella24[[#This Row],[Cartella2]],DATI!$M:$M)*SUMIF(DATI!$B:$B,Tabella24[[#This Row],[Cartella2]],DATI!$G:$G),"")</f>
        <v/>
      </c>
      <c r="J1105" s="19" t="str">
        <f>+IFERROR(+Tabella24[[#This Row],[IMPORTO VERSATO]]/SUMIF(DATI!$B:$B,Tabella24[[#This Row],[Cartella2]],DATI!$M:$M)*SUMIF(DATI!$B:$B,Tabella24[[#This Row],[Cartella2]],DATI!$H:$H),"")</f>
        <v/>
      </c>
      <c r="K1105" s="19" t="str">
        <f>+IFERROR(+Tabella24[[#This Row],[IMPORTO VERSATO]]/SUMIF(DATI!$B:$B,Tabella24[[#This Row],[Cartella2]],DATI!$M:$M)*SUMIF(DATI!$B:$B,Tabella24[[#This Row],[Cartella2]],DATI!$I:$I),"")</f>
        <v/>
      </c>
      <c r="L1105" s="19" t="str">
        <f>+IFERROR(+Tabella24[[#This Row],[IMPORTO VERSATO]]/SUMIF(DATI!$B:$B,Tabella24[[#This Row],[Cartella2]],DATI!$M:$M)*SUMIF(DATI!$B:$B,Tabella24[[#This Row],[Cartella2]],DATI!$J:$J),"")</f>
        <v/>
      </c>
      <c r="M1105" s="14" t="str">
        <f>+IFERROR(+Tabella24[[#This Row],[IMPORTO VERSATO]]/SUMIF(DATI!$B:$B,Tabella24[[#This Row],[Cartella2]],DATI!$M:$M)*SUMIF(DATI!$B:$B,Tabella24[[#This Row],[Cartella2]],DATI!$L:$L),"")</f>
        <v/>
      </c>
      <c r="N1105" s="6" t="str">
        <f>+IF(COUNTIF($C$17:C1105,Tabella24[[#This Row],[Cartella2]])=1,"X","")</f>
        <v/>
      </c>
      <c r="O1105" s="14" t="str">
        <f>+IFERROR(+Tabella24[[#This Row],[IMPORTO VERSATO]]/SUMIF(DATI!$B:$B,Tabella24[[#This Row],[Cartella2]],DATI!$M:$M)*SUMIF(DATI!$B:$B,Tabella24[[#This Row],[Cartella2]],DATI!$K:$K),"")</f>
        <v/>
      </c>
    </row>
    <row r="1106" spans="2:15" x14ac:dyDescent="0.45">
      <c r="B1106" s="27"/>
      <c r="C1106" s="140" t="e">
        <f>+IF(Tabella24[[#This Row],[INS CARTELLA]]="",C1105,+VLOOKUP(Tabella24[[#This Row],[INS CARTELLA]],Tabella1[[NUMERO CARTELLA]:[IMPOSTE]],1,0))</f>
        <v>#N/A</v>
      </c>
      <c r="D1106" s="1"/>
      <c r="E1106" s="15"/>
      <c r="F1106" s="16"/>
      <c r="G1106" s="14" t="str">
        <f>+IFERROR(+Tabella24[[#This Row],[IMPORTO VERSATO]]/SUMIF(DATI!B:B,Tabella24[[#This Row],[Cartella2]],DATI!M:M)*SUMIF(DATI!B:B,Tabella24[[#This Row],[Cartella2]],DATI!E:E),"")</f>
        <v/>
      </c>
      <c r="H1106" s="14" t="str">
        <f>+IFERROR(+Tabella24[[#This Row],[IMPORTO VERSATO]]/SUMIF(DATI!$B:$B,Tabella24[[#This Row],[Cartella2]],DATI!$M:$M)*SUMIF(DATI!$B:$B,Tabella24[[#This Row],[Cartella2]],DATI!$F:$F),"")</f>
        <v/>
      </c>
      <c r="I1106" s="19" t="str">
        <f>+IFERROR(+Tabella24[[#This Row],[IMPORTO VERSATO]]/SUMIF(DATI!$B:$B,Tabella24[[#This Row],[Cartella2]],DATI!$M:$M)*SUMIF(DATI!$B:$B,Tabella24[[#This Row],[Cartella2]],DATI!$G:$G),"")</f>
        <v/>
      </c>
      <c r="J1106" s="19" t="str">
        <f>+IFERROR(+Tabella24[[#This Row],[IMPORTO VERSATO]]/SUMIF(DATI!$B:$B,Tabella24[[#This Row],[Cartella2]],DATI!$M:$M)*SUMIF(DATI!$B:$B,Tabella24[[#This Row],[Cartella2]],DATI!$H:$H),"")</f>
        <v/>
      </c>
      <c r="K1106" s="19" t="str">
        <f>+IFERROR(+Tabella24[[#This Row],[IMPORTO VERSATO]]/SUMIF(DATI!$B:$B,Tabella24[[#This Row],[Cartella2]],DATI!$M:$M)*SUMIF(DATI!$B:$B,Tabella24[[#This Row],[Cartella2]],DATI!$I:$I),"")</f>
        <v/>
      </c>
      <c r="L1106" s="19" t="str">
        <f>+IFERROR(+Tabella24[[#This Row],[IMPORTO VERSATO]]/SUMIF(DATI!$B:$B,Tabella24[[#This Row],[Cartella2]],DATI!$M:$M)*SUMIF(DATI!$B:$B,Tabella24[[#This Row],[Cartella2]],DATI!$J:$J),"")</f>
        <v/>
      </c>
      <c r="M1106" s="14" t="str">
        <f>+IFERROR(+Tabella24[[#This Row],[IMPORTO VERSATO]]/SUMIF(DATI!$B:$B,Tabella24[[#This Row],[Cartella2]],DATI!$M:$M)*SUMIF(DATI!$B:$B,Tabella24[[#This Row],[Cartella2]],DATI!$L:$L),"")</f>
        <v/>
      </c>
      <c r="N1106" s="6" t="str">
        <f>+IF(COUNTIF($C$17:C1106,Tabella24[[#This Row],[Cartella2]])=1,"X","")</f>
        <v/>
      </c>
      <c r="O1106" s="14" t="str">
        <f>+IFERROR(+Tabella24[[#This Row],[IMPORTO VERSATO]]/SUMIF(DATI!$B:$B,Tabella24[[#This Row],[Cartella2]],DATI!$M:$M)*SUMIF(DATI!$B:$B,Tabella24[[#This Row],[Cartella2]],DATI!$K:$K),"")</f>
        <v/>
      </c>
    </row>
    <row r="1107" spans="2:15" x14ac:dyDescent="0.45">
      <c r="B1107" s="27"/>
      <c r="C1107" s="140" t="e">
        <f>+IF(Tabella24[[#This Row],[INS CARTELLA]]="",C1106,+VLOOKUP(Tabella24[[#This Row],[INS CARTELLA]],Tabella1[[NUMERO CARTELLA]:[IMPOSTE]],1,0))</f>
        <v>#N/A</v>
      </c>
      <c r="D1107" s="1"/>
      <c r="E1107" s="15"/>
      <c r="F1107" s="16"/>
      <c r="G1107" s="14" t="str">
        <f>+IFERROR(+Tabella24[[#This Row],[IMPORTO VERSATO]]/SUMIF(DATI!B:B,Tabella24[[#This Row],[Cartella2]],DATI!M:M)*SUMIF(DATI!B:B,Tabella24[[#This Row],[Cartella2]],DATI!E:E),"")</f>
        <v/>
      </c>
      <c r="H1107" s="14" t="str">
        <f>+IFERROR(+Tabella24[[#This Row],[IMPORTO VERSATO]]/SUMIF(DATI!$B:$B,Tabella24[[#This Row],[Cartella2]],DATI!$M:$M)*SUMIF(DATI!$B:$B,Tabella24[[#This Row],[Cartella2]],DATI!$F:$F),"")</f>
        <v/>
      </c>
      <c r="I1107" s="19" t="str">
        <f>+IFERROR(+Tabella24[[#This Row],[IMPORTO VERSATO]]/SUMIF(DATI!$B:$B,Tabella24[[#This Row],[Cartella2]],DATI!$M:$M)*SUMIF(DATI!$B:$B,Tabella24[[#This Row],[Cartella2]],DATI!$G:$G),"")</f>
        <v/>
      </c>
      <c r="J1107" s="19" t="str">
        <f>+IFERROR(+Tabella24[[#This Row],[IMPORTO VERSATO]]/SUMIF(DATI!$B:$B,Tabella24[[#This Row],[Cartella2]],DATI!$M:$M)*SUMIF(DATI!$B:$B,Tabella24[[#This Row],[Cartella2]],DATI!$H:$H),"")</f>
        <v/>
      </c>
      <c r="K1107" s="19" t="str">
        <f>+IFERROR(+Tabella24[[#This Row],[IMPORTO VERSATO]]/SUMIF(DATI!$B:$B,Tabella24[[#This Row],[Cartella2]],DATI!$M:$M)*SUMIF(DATI!$B:$B,Tabella24[[#This Row],[Cartella2]],DATI!$I:$I),"")</f>
        <v/>
      </c>
      <c r="L1107" s="19" t="str">
        <f>+IFERROR(+Tabella24[[#This Row],[IMPORTO VERSATO]]/SUMIF(DATI!$B:$B,Tabella24[[#This Row],[Cartella2]],DATI!$M:$M)*SUMIF(DATI!$B:$B,Tabella24[[#This Row],[Cartella2]],DATI!$J:$J),"")</f>
        <v/>
      </c>
      <c r="M1107" s="14" t="str">
        <f>+IFERROR(+Tabella24[[#This Row],[IMPORTO VERSATO]]/SUMIF(DATI!$B:$B,Tabella24[[#This Row],[Cartella2]],DATI!$M:$M)*SUMIF(DATI!$B:$B,Tabella24[[#This Row],[Cartella2]],DATI!$L:$L),"")</f>
        <v/>
      </c>
      <c r="N1107" s="6" t="str">
        <f>+IF(COUNTIF($C$17:C1107,Tabella24[[#This Row],[Cartella2]])=1,"X","")</f>
        <v/>
      </c>
      <c r="O1107" s="14" t="str">
        <f>+IFERROR(+Tabella24[[#This Row],[IMPORTO VERSATO]]/SUMIF(DATI!$B:$B,Tabella24[[#This Row],[Cartella2]],DATI!$M:$M)*SUMIF(DATI!$B:$B,Tabella24[[#This Row],[Cartella2]],DATI!$K:$K),"")</f>
        <v/>
      </c>
    </row>
    <row r="1108" spans="2:15" x14ac:dyDescent="0.45">
      <c r="B1108" s="27"/>
      <c r="C1108" s="140" t="e">
        <f>+IF(Tabella24[[#This Row],[INS CARTELLA]]="",C1107,+VLOOKUP(Tabella24[[#This Row],[INS CARTELLA]],Tabella1[[NUMERO CARTELLA]:[IMPOSTE]],1,0))</f>
        <v>#N/A</v>
      </c>
      <c r="D1108" s="1"/>
      <c r="E1108" s="15"/>
      <c r="F1108" s="16"/>
      <c r="G1108" s="14" t="str">
        <f>+IFERROR(+Tabella24[[#This Row],[IMPORTO VERSATO]]/SUMIF(DATI!B:B,Tabella24[[#This Row],[Cartella2]],DATI!M:M)*SUMIF(DATI!B:B,Tabella24[[#This Row],[Cartella2]],DATI!E:E),"")</f>
        <v/>
      </c>
      <c r="H1108" s="14" t="str">
        <f>+IFERROR(+Tabella24[[#This Row],[IMPORTO VERSATO]]/SUMIF(DATI!$B:$B,Tabella24[[#This Row],[Cartella2]],DATI!$M:$M)*SUMIF(DATI!$B:$B,Tabella24[[#This Row],[Cartella2]],DATI!$F:$F),"")</f>
        <v/>
      </c>
      <c r="I1108" s="19" t="str">
        <f>+IFERROR(+Tabella24[[#This Row],[IMPORTO VERSATO]]/SUMIF(DATI!$B:$B,Tabella24[[#This Row],[Cartella2]],DATI!$M:$M)*SUMIF(DATI!$B:$B,Tabella24[[#This Row],[Cartella2]],DATI!$G:$G),"")</f>
        <v/>
      </c>
      <c r="J1108" s="19" t="str">
        <f>+IFERROR(+Tabella24[[#This Row],[IMPORTO VERSATO]]/SUMIF(DATI!$B:$B,Tabella24[[#This Row],[Cartella2]],DATI!$M:$M)*SUMIF(DATI!$B:$B,Tabella24[[#This Row],[Cartella2]],DATI!$H:$H),"")</f>
        <v/>
      </c>
      <c r="K1108" s="19" t="str">
        <f>+IFERROR(+Tabella24[[#This Row],[IMPORTO VERSATO]]/SUMIF(DATI!$B:$B,Tabella24[[#This Row],[Cartella2]],DATI!$M:$M)*SUMIF(DATI!$B:$B,Tabella24[[#This Row],[Cartella2]],DATI!$I:$I),"")</f>
        <v/>
      </c>
      <c r="L1108" s="19" t="str">
        <f>+IFERROR(+Tabella24[[#This Row],[IMPORTO VERSATO]]/SUMIF(DATI!$B:$B,Tabella24[[#This Row],[Cartella2]],DATI!$M:$M)*SUMIF(DATI!$B:$B,Tabella24[[#This Row],[Cartella2]],DATI!$J:$J),"")</f>
        <v/>
      </c>
      <c r="M1108" s="14" t="str">
        <f>+IFERROR(+Tabella24[[#This Row],[IMPORTO VERSATO]]/SUMIF(DATI!$B:$B,Tabella24[[#This Row],[Cartella2]],DATI!$M:$M)*SUMIF(DATI!$B:$B,Tabella24[[#This Row],[Cartella2]],DATI!$L:$L),"")</f>
        <v/>
      </c>
      <c r="N1108" s="6" t="str">
        <f>+IF(COUNTIF($C$17:C1108,Tabella24[[#This Row],[Cartella2]])=1,"X","")</f>
        <v/>
      </c>
      <c r="O1108" s="14" t="str">
        <f>+IFERROR(+Tabella24[[#This Row],[IMPORTO VERSATO]]/SUMIF(DATI!$B:$B,Tabella24[[#This Row],[Cartella2]],DATI!$M:$M)*SUMIF(DATI!$B:$B,Tabella24[[#This Row],[Cartella2]],DATI!$K:$K),"")</f>
        <v/>
      </c>
    </row>
    <row r="1109" spans="2:15" x14ac:dyDescent="0.45">
      <c r="B1109" s="27"/>
      <c r="C1109" s="140" t="e">
        <f>+IF(Tabella24[[#This Row],[INS CARTELLA]]="",C1108,+VLOOKUP(Tabella24[[#This Row],[INS CARTELLA]],Tabella1[[NUMERO CARTELLA]:[IMPOSTE]],1,0))</f>
        <v>#N/A</v>
      </c>
      <c r="D1109" s="1"/>
      <c r="E1109" s="15"/>
      <c r="F1109" s="16"/>
      <c r="G1109" s="14" t="str">
        <f>+IFERROR(+Tabella24[[#This Row],[IMPORTO VERSATO]]/SUMIF(DATI!B:B,Tabella24[[#This Row],[Cartella2]],DATI!M:M)*SUMIF(DATI!B:B,Tabella24[[#This Row],[Cartella2]],DATI!E:E),"")</f>
        <v/>
      </c>
      <c r="H1109" s="14" t="str">
        <f>+IFERROR(+Tabella24[[#This Row],[IMPORTO VERSATO]]/SUMIF(DATI!$B:$B,Tabella24[[#This Row],[Cartella2]],DATI!$M:$M)*SUMIF(DATI!$B:$B,Tabella24[[#This Row],[Cartella2]],DATI!$F:$F),"")</f>
        <v/>
      </c>
      <c r="I1109" s="19" t="str">
        <f>+IFERROR(+Tabella24[[#This Row],[IMPORTO VERSATO]]/SUMIF(DATI!$B:$B,Tabella24[[#This Row],[Cartella2]],DATI!$M:$M)*SUMIF(DATI!$B:$B,Tabella24[[#This Row],[Cartella2]],DATI!$G:$G),"")</f>
        <v/>
      </c>
      <c r="J1109" s="19" t="str">
        <f>+IFERROR(+Tabella24[[#This Row],[IMPORTO VERSATO]]/SUMIF(DATI!$B:$B,Tabella24[[#This Row],[Cartella2]],DATI!$M:$M)*SUMIF(DATI!$B:$B,Tabella24[[#This Row],[Cartella2]],DATI!$H:$H),"")</f>
        <v/>
      </c>
      <c r="K1109" s="19" t="str">
        <f>+IFERROR(+Tabella24[[#This Row],[IMPORTO VERSATO]]/SUMIF(DATI!$B:$B,Tabella24[[#This Row],[Cartella2]],DATI!$M:$M)*SUMIF(DATI!$B:$B,Tabella24[[#This Row],[Cartella2]],DATI!$I:$I),"")</f>
        <v/>
      </c>
      <c r="L1109" s="19" t="str">
        <f>+IFERROR(+Tabella24[[#This Row],[IMPORTO VERSATO]]/SUMIF(DATI!$B:$B,Tabella24[[#This Row],[Cartella2]],DATI!$M:$M)*SUMIF(DATI!$B:$B,Tabella24[[#This Row],[Cartella2]],DATI!$J:$J),"")</f>
        <v/>
      </c>
      <c r="M1109" s="14" t="str">
        <f>+IFERROR(+Tabella24[[#This Row],[IMPORTO VERSATO]]/SUMIF(DATI!$B:$B,Tabella24[[#This Row],[Cartella2]],DATI!$M:$M)*SUMIF(DATI!$B:$B,Tabella24[[#This Row],[Cartella2]],DATI!$L:$L),"")</f>
        <v/>
      </c>
      <c r="N1109" s="6" t="str">
        <f>+IF(COUNTIF($C$17:C1109,Tabella24[[#This Row],[Cartella2]])=1,"X","")</f>
        <v/>
      </c>
      <c r="O1109" s="14" t="str">
        <f>+IFERROR(+Tabella24[[#This Row],[IMPORTO VERSATO]]/SUMIF(DATI!$B:$B,Tabella24[[#This Row],[Cartella2]],DATI!$M:$M)*SUMIF(DATI!$B:$B,Tabella24[[#This Row],[Cartella2]],DATI!$K:$K),"")</f>
        <v/>
      </c>
    </row>
    <row r="1110" spans="2:15" x14ac:dyDescent="0.45">
      <c r="B1110" s="27"/>
      <c r="C1110" s="140" t="e">
        <f>+IF(Tabella24[[#This Row],[INS CARTELLA]]="",C1109,+VLOOKUP(Tabella24[[#This Row],[INS CARTELLA]],Tabella1[[NUMERO CARTELLA]:[IMPOSTE]],1,0))</f>
        <v>#N/A</v>
      </c>
      <c r="D1110" s="1"/>
      <c r="E1110" s="15"/>
      <c r="F1110" s="16"/>
      <c r="G1110" s="14" t="str">
        <f>+IFERROR(+Tabella24[[#This Row],[IMPORTO VERSATO]]/SUMIF(DATI!B:B,Tabella24[[#This Row],[Cartella2]],DATI!M:M)*SUMIF(DATI!B:B,Tabella24[[#This Row],[Cartella2]],DATI!E:E),"")</f>
        <v/>
      </c>
      <c r="H1110" s="14" t="str">
        <f>+IFERROR(+Tabella24[[#This Row],[IMPORTO VERSATO]]/SUMIF(DATI!$B:$B,Tabella24[[#This Row],[Cartella2]],DATI!$M:$M)*SUMIF(DATI!$B:$B,Tabella24[[#This Row],[Cartella2]],DATI!$F:$F),"")</f>
        <v/>
      </c>
      <c r="I1110" s="19" t="str">
        <f>+IFERROR(+Tabella24[[#This Row],[IMPORTO VERSATO]]/SUMIF(DATI!$B:$B,Tabella24[[#This Row],[Cartella2]],DATI!$M:$M)*SUMIF(DATI!$B:$B,Tabella24[[#This Row],[Cartella2]],DATI!$G:$G),"")</f>
        <v/>
      </c>
      <c r="J1110" s="19" t="str">
        <f>+IFERROR(+Tabella24[[#This Row],[IMPORTO VERSATO]]/SUMIF(DATI!$B:$B,Tabella24[[#This Row],[Cartella2]],DATI!$M:$M)*SUMIF(DATI!$B:$B,Tabella24[[#This Row],[Cartella2]],DATI!$H:$H),"")</f>
        <v/>
      </c>
      <c r="K1110" s="19" t="str">
        <f>+IFERROR(+Tabella24[[#This Row],[IMPORTO VERSATO]]/SUMIF(DATI!$B:$B,Tabella24[[#This Row],[Cartella2]],DATI!$M:$M)*SUMIF(DATI!$B:$B,Tabella24[[#This Row],[Cartella2]],DATI!$I:$I),"")</f>
        <v/>
      </c>
      <c r="L1110" s="19" t="str">
        <f>+IFERROR(+Tabella24[[#This Row],[IMPORTO VERSATO]]/SUMIF(DATI!$B:$B,Tabella24[[#This Row],[Cartella2]],DATI!$M:$M)*SUMIF(DATI!$B:$B,Tabella24[[#This Row],[Cartella2]],DATI!$J:$J),"")</f>
        <v/>
      </c>
      <c r="M1110" s="14" t="str">
        <f>+IFERROR(+Tabella24[[#This Row],[IMPORTO VERSATO]]/SUMIF(DATI!$B:$B,Tabella24[[#This Row],[Cartella2]],DATI!$M:$M)*SUMIF(DATI!$B:$B,Tabella24[[#This Row],[Cartella2]],DATI!$L:$L),"")</f>
        <v/>
      </c>
      <c r="N1110" s="6" t="str">
        <f>+IF(COUNTIF($C$17:C1110,Tabella24[[#This Row],[Cartella2]])=1,"X","")</f>
        <v/>
      </c>
      <c r="O1110" s="14" t="str">
        <f>+IFERROR(+Tabella24[[#This Row],[IMPORTO VERSATO]]/SUMIF(DATI!$B:$B,Tabella24[[#This Row],[Cartella2]],DATI!$M:$M)*SUMIF(DATI!$B:$B,Tabella24[[#This Row],[Cartella2]],DATI!$K:$K),"")</f>
        <v/>
      </c>
    </row>
    <row r="1111" spans="2:15" x14ac:dyDescent="0.45">
      <c r="B1111" s="27"/>
      <c r="C1111" s="140" t="e">
        <f>+IF(Tabella24[[#This Row],[INS CARTELLA]]="",C1110,+VLOOKUP(Tabella24[[#This Row],[INS CARTELLA]],Tabella1[[NUMERO CARTELLA]:[IMPOSTE]],1,0))</f>
        <v>#N/A</v>
      </c>
      <c r="D1111" s="1"/>
      <c r="E1111" s="15"/>
      <c r="F1111" s="16"/>
      <c r="G1111" s="14" t="str">
        <f>+IFERROR(+Tabella24[[#This Row],[IMPORTO VERSATO]]/SUMIF(DATI!B:B,Tabella24[[#This Row],[Cartella2]],DATI!M:M)*SUMIF(DATI!B:B,Tabella24[[#This Row],[Cartella2]],DATI!E:E),"")</f>
        <v/>
      </c>
      <c r="H1111" s="14" t="str">
        <f>+IFERROR(+Tabella24[[#This Row],[IMPORTO VERSATO]]/SUMIF(DATI!$B:$B,Tabella24[[#This Row],[Cartella2]],DATI!$M:$M)*SUMIF(DATI!$B:$B,Tabella24[[#This Row],[Cartella2]],DATI!$F:$F),"")</f>
        <v/>
      </c>
      <c r="I1111" s="19" t="str">
        <f>+IFERROR(+Tabella24[[#This Row],[IMPORTO VERSATO]]/SUMIF(DATI!$B:$B,Tabella24[[#This Row],[Cartella2]],DATI!$M:$M)*SUMIF(DATI!$B:$B,Tabella24[[#This Row],[Cartella2]],DATI!$G:$G),"")</f>
        <v/>
      </c>
      <c r="J1111" s="19" t="str">
        <f>+IFERROR(+Tabella24[[#This Row],[IMPORTO VERSATO]]/SUMIF(DATI!$B:$B,Tabella24[[#This Row],[Cartella2]],DATI!$M:$M)*SUMIF(DATI!$B:$B,Tabella24[[#This Row],[Cartella2]],DATI!$H:$H),"")</f>
        <v/>
      </c>
      <c r="K1111" s="19" t="str">
        <f>+IFERROR(+Tabella24[[#This Row],[IMPORTO VERSATO]]/SUMIF(DATI!$B:$B,Tabella24[[#This Row],[Cartella2]],DATI!$M:$M)*SUMIF(DATI!$B:$B,Tabella24[[#This Row],[Cartella2]],DATI!$I:$I),"")</f>
        <v/>
      </c>
      <c r="L1111" s="19" t="str">
        <f>+IFERROR(+Tabella24[[#This Row],[IMPORTO VERSATO]]/SUMIF(DATI!$B:$B,Tabella24[[#This Row],[Cartella2]],DATI!$M:$M)*SUMIF(DATI!$B:$B,Tabella24[[#This Row],[Cartella2]],DATI!$J:$J),"")</f>
        <v/>
      </c>
      <c r="M1111" s="14" t="str">
        <f>+IFERROR(+Tabella24[[#This Row],[IMPORTO VERSATO]]/SUMIF(DATI!$B:$B,Tabella24[[#This Row],[Cartella2]],DATI!$M:$M)*SUMIF(DATI!$B:$B,Tabella24[[#This Row],[Cartella2]],DATI!$L:$L),"")</f>
        <v/>
      </c>
      <c r="N1111" s="6" t="str">
        <f>+IF(COUNTIF($C$17:C1111,Tabella24[[#This Row],[Cartella2]])=1,"X","")</f>
        <v/>
      </c>
      <c r="O1111" s="14" t="str">
        <f>+IFERROR(+Tabella24[[#This Row],[IMPORTO VERSATO]]/SUMIF(DATI!$B:$B,Tabella24[[#This Row],[Cartella2]],DATI!$M:$M)*SUMIF(DATI!$B:$B,Tabella24[[#This Row],[Cartella2]],DATI!$K:$K),"")</f>
        <v/>
      </c>
    </row>
    <row r="1112" spans="2:15" x14ac:dyDescent="0.45">
      <c r="B1112" s="27"/>
      <c r="C1112" s="140" t="e">
        <f>+IF(Tabella24[[#This Row],[INS CARTELLA]]="",C1111,+VLOOKUP(Tabella24[[#This Row],[INS CARTELLA]],Tabella1[[NUMERO CARTELLA]:[IMPOSTE]],1,0))</f>
        <v>#N/A</v>
      </c>
      <c r="D1112" s="1"/>
      <c r="E1112" s="15"/>
      <c r="F1112" s="16"/>
      <c r="G1112" s="14" t="str">
        <f>+IFERROR(+Tabella24[[#This Row],[IMPORTO VERSATO]]/SUMIF(DATI!B:B,Tabella24[[#This Row],[Cartella2]],DATI!M:M)*SUMIF(DATI!B:B,Tabella24[[#This Row],[Cartella2]],DATI!E:E),"")</f>
        <v/>
      </c>
      <c r="H1112" s="14" t="str">
        <f>+IFERROR(+Tabella24[[#This Row],[IMPORTO VERSATO]]/SUMIF(DATI!$B:$B,Tabella24[[#This Row],[Cartella2]],DATI!$M:$M)*SUMIF(DATI!$B:$B,Tabella24[[#This Row],[Cartella2]],DATI!$F:$F),"")</f>
        <v/>
      </c>
      <c r="I1112" s="19" t="str">
        <f>+IFERROR(+Tabella24[[#This Row],[IMPORTO VERSATO]]/SUMIF(DATI!$B:$B,Tabella24[[#This Row],[Cartella2]],DATI!$M:$M)*SUMIF(DATI!$B:$B,Tabella24[[#This Row],[Cartella2]],DATI!$G:$G),"")</f>
        <v/>
      </c>
      <c r="J1112" s="19" t="str">
        <f>+IFERROR(+Tabella24[[#This Row],[IMPORTO VERSATO]]/SUMIF(DATI!$B:$B,Tabella24[[#This Row],[Cartella2]],DATI!$M:$M)*SUMIF(DATI!$B:$B,Tabella24[[#This Row],[Cartella2]],DATI!$H:$H),"")</f>
        <v/>
      </c>
      <c r="K1112" s="19" t="str">
        <f>+IFERROR(+Tabella24[[#This Row],[IMPORTO VERSATO]]/SUMIF(DATI!$B:$B,Tabella24[[#This Row],[Cartella2]],DATI!$M:$M)*SUMIF(DATI!$B:$B,Tabella24[[#This Row],[Cartella2]],DATI!$I:$I),"")</f>
        <v/>
      </c>
      <c r="L1112" s="19" t="str">
        <f>+IFERROR(+Tabella24[[#This Row],[IMPORTO VERSATO]]/SUMIF(DATI!$B:$B,Tabella24[[#This Row],[Cartella2]],DATI!$M:$M)*SUMIF(DATI!$B:$B,Tabella24[[#This Row],[Cartella2]],DATI!$J:$J),"")</f>
        <v/>
      </c>
      <c r="M1112" s="14" t="str">
        <f>+IFERROR(+Tabella24[[#This Row],[IMPORTO VERSATO]]/SUMIF(DATI!$B:$B,Tabella24[[#This Row],[Cartella2]],DATI!$M:$M)*SUMIF(DATI!$B:$B,Tabella24[[#This Row],[Cartella2]],DATI!$L:$L),"")</f>
        <v/>
      </c>
      <c r="N1112" s="6" t="str">
        <f>+IF(COUNTIF($C$17:C1112,Tabella24[[#This Row],[Cartella2]])=1,"X","")</f>
        <v/>
      </c>
      <c r="O1112" s="14" t="str">
        <f>+IFERROR(+Tabella24[[#This Row],[IMPORTO VERSATO]]/SUMIF(DATI!$B:$B,Tabella24[[#This Row],[Cartella2]],DATI!$M:$M)*SUMIF(DATI!$B:$B,Tabella24[[#This Row],[Cartella2]],DATI!$K:$K),"")</f>
        <v/>
      </c>
    </row>
    <row r="1113" spans="2:15" x14ac:dyDescent="0.45">
      <c r="B1113" s="27"/>
      <c r="C1113" s="140" t="e">
        <f>+IF(Tabella24[[#This Row],[INS CARTELLA]]="",C1112,+VLOOKUP(Tabella24[[#This Row],[INS CARTELLA]],Tabella1[[NUMERO CARTELLA]:[IMPOSTE]],1,0))</f>
        <v>#N/A</v>
      </c>
      <c r="D1113" s="1"/>
      <c r="E1113" s="15"/>
      <c r="F1113" s="16"/>
      <c r="G1113" s="14" t="str">
        <f>+IFERROR(+Tabella24[[#This Row],[IMPORTO VERSATO]]/SUMIF(DATI!B:B,Tabella24[[#This Row],[Cartella2]],DATI!M:M)*SUMIF(DATI!B:B,Tabella24[[#This Row],[Cartella2]],DATI!E:E),"")</f>
        <v/>
      </c>
      <c r="H1113" s="14" t="str">
        <f>+IFERROR(+Tabella24[[#This Row],[IMPORTO VERSATO]]/SUMIF(DATI!$B:$B,Tabella24[[#This Row],[Cartella2]],DATI!$M:$M)*SUMIF(DATI!$B:$B,Tabella24[[#This Row],[Cartella2]],DATI!$F:$F),"")</f>
        <v/>
      </c>
      <c r="I1113" s="19" t="str">
        <f>+IFERROR(+Tabella24[[#This Row],[IMPORTO VERSATO]]/SUMIF(DATI!$B:$B,Tabella24[[#This Row],[Cartella2]],DATI!$M:$M)*SUMIF(DATI!$B:$B,Tabella24[[#This Row],[Cartella2]],DATI!$G:$G),"")</f>
        <v/>
      </c>
      <c r="J1113" s="19" t="str">
        <f>+IFERROR(+Tabella24[[#This Row],[IMPORTO VERSATO]]/SUMIF(DATI!$B:$B,Tabella24[[#This Row],[Cartella2]],DATI!$M:$M)*SUMIF(DATI!$B:$B,Tabella24[[#This Row],[Cartella2]],DATI!$H:$H),"")</f>
        <v/>
      </c>
      <c r="K1113" s="19" t="str">
        <f>+IFERROR(+Tabella24[[#This Row],[IMPORTO VERSATO]]/SUMIF(DATI!$B:$B,Tabella24[[#This Row],[Cartella2]],DATI!$M:$M)*SUMIF(DATI!$B:$B,Tabella24[[#This Row],[Cartella2]],DATI!$I:$I),"")</f>
        <v/>
      </c>
      <c r="L1113" s="19" t="str">
        <f>+IFERROR(+Tabella24[[#This Row],[IMPORTO VERSATO]]/SUMIF(DATI!$B:$B,Tabella24[[#This Row],[Cartella2]],DATI!$M:$M)*SUMIF(DATI!$B:$B,Tabella24[[#This Row],[Cartella2]],DATI!$J:$J),"")</f>
        <v/>
      </c>
      <c r="M1113" s="14" t="str">
        <f>+IFERROR(+Tabella24[[#This Row],[IMPORTO VERSATO]]/SUMIF(DATI!$B:$B,Tabella24[[#This Row],[Cartella2]],DATI!$M:$M)*SUMIF(DATI!$B:$B,Tabella24[[#This Row],[Cartella2]],DATI!$L:$L),"")</f>
        <v/>
      </c>
      <c r="N1113" s="6" t="str">
        <f>+IF(COUNTIF($C$17:C1113,Tabella24[[#This Row],[Cartella2]])=1,"X","")</f>
        <v/>
      </c>
      <c r="O1113" s="14" t="str">
        <f>+IFERROR(+Tabella24[[#This Row],[IMPORTO VERSATO]]/SUMIF(DATI!$B:$B,Tabella24[[#This Row],[Cartella2]],DATI!$M:$M)*SUMIF(DATI!$B:$B,Tabella24[[#This Row],[Cartella2]],DATI!$K:$K),"")</f>
        <v/>
      </c>
    </row>
    <row r="1114" spans="2:15" x14ac:dyDescent="0.45">
      <c r="B1114" s="27"/>
      <c r="C1114" s="140" t="e">
        <f>+IF(Tabella24[[#This Row],[INS CARTELLA]]="",C1113,+VLOOKUP(Tabella24[[#This Row],[INS CARTELLA]],Tabella1[[NUMERO CARTELLA]:[IMPOSTE]],1,0))</f>
        <v>#N/A</v>
      </c>
      <c r="D1114" s="1"/>
      <c r="E1114" s="15"/>
      <c r="F1114" s="16"/>
      <c r="G1114" s="14" t="str">
        <f>+IFERROR(+Tabella24[[#This Row],[IMPORTO VERSATO]]/SUMIF(DATI!B:B,Tabella24[[#This Row],[Cartella2]],DATI!M:M)*SUMIF(DATI!B:B,Tabella24[[#This Row],[Cartella2]],DATI!E:E),"")</f>
        <v/>
      </c>
      <c r="H1114" s="14" t="str">
        <f>+IFERROR(+Tabella24[[#This Row],[IMPORTO VERSATO]]/SUMIF(DATI!$B:$B,Tabella24[[#This Row],[Cartella2]],DATI!$M:$M)*SUMIF(DATI!$B:$B,Tabella24[[#This Row],[Cartella2]],DATI!$F:$F),"")</f>
        <v/>
      </c>
      <c r="I1114" s="19" t="str">
        <f>+IFERROR(+Tabella24[[#This Row],[IMPORTO VERSATO]]/SUMIF(DATI!$B:$B,Tabella24[[#This Row],[Cartella2]],DATI!$M:$M)*SUMIF(DATI!$B:$B,Tabella24[[#This Row],[Cartella2]],DATI!$G:$G),"")</f>
        <v/>
      </c>
      <c r="J1114" s="19" t="str">
        <f>+IFERROR(+Tabella24[[#This Row],[IMPORTO VERSATO]]/SUMIF(DATI!$B:$B,Tabella24[[#This Row],[Cartella2]],DATI!$M:$M)*SUMIF(DATI!$B:$B,Tabella24[[#This Row],[Cartella2]],DATI!$H:$H),"")</f>
        <v/>
      </c>
      <c r="K1114" s="19" t="str">
        <f>+IFERROR(+Tabella24[[#This Row],[IMPORTO VERSATO]]/SUMIF(DATI!$B:$B,Tabella24[[#This Row],[Cartella2]],DATI!$M:$M)*SUMIF(DATI!$B:$B,Tabella24[[#This Row],[Cartella2]],DATI!$I:$I),"")</f>
        <v/>
      </c>
      <c r="L1114" s="19" t="str">
        <f>+IFERROR(+Tabella24[[#This Row],[IMPORTO VERSATO]]/SUMIF(DATI!$B:$B,Tabella24[[#This Row],[Cartella2]],DATI!$M:$M)*SUMIF(DATI!$B:$B,Tabella24[[#This Row],[Cartella2]],DATI!$J:$J),"")</f>
        <v/>
      </c>
      <c r="M1114" s="14" t="str">
        <f>+IFERROR(+Tabella24[[#This Row],[IMPORTO VERSATO]]/SUMIF(DATI!$B:$B,Tabella24[[#This Row],[Cartella2]],DATI!$M:$M)*SUMIF(DATI!$B:$B,Tabella24[[#This Row],[Cartella2]],DATI!$L:$L),"")</f>
        <v/>
      </c>
      <c r="N1114" s="6" t="str">
        <f>+IF(COUNTIF($C$17:C1114,Tabella24[[#This Row],[Cartella2]])=1,"X","")</f>
        <v/>
      </c>
      <c r="O1114" s="14" t="str">
        <f>+IFERROR(+Tabella24[[#This Row],[IMPORTO VERSATO]]/SUMIF(DATI!$B:$B,Tabella24[[#This Row],[Cartella2]],DATI!$M:$M)*SUMIF(DATI!$B:$B,Tabella24[[#This Row],[Cartella2]],DATI!$K:$K),"")</f>
        <v/>
      </c>
    </row>
    <row r="1115" spans="2:15" x14ac:dyDescent="0.45">
      <c r="B1115" s="27"/>
      <c r="C1115" s="140" t="e">
        <f>+IF(Tabella24[[#This Row],[INS CARTELLA]]="",C1114,+VLOOKUP(Tabella24[[#This Row],[INS CARTELLA]],Tabella1[[NUMERO CARTELLA]:[IMPOSTE]],1,0))</f>
        <v>#N/A</v>
      </c>
      <c r="D1115" s="1"/>
      <c r="E1115" s="15"/>
      <c r="F1115" s="16"/>
      <c r="G1115" s="14" t="str">
        <f>+IFERROR(+Tabella24[[#This Row],[IMPORTO VERSATO]]/SUMIF(DATI!B:B,Tabella24[[#This Row],[Cartella2]],DATI!M:M)*SUMIF(DATI!B:B,Tabella24[[#This Row],[Cartella2]],DATI!E:E),"")</f>
        <v/>
      </c>
      <c r="H1115" s="14" t="str">
        <f>+IFERROR(+Tabella24[[#This Row],[IMPORTO VERSATO]]/SUMIF(DATI!$B:$B,Tabella24[[#This Row],[Cartella2]],DATI!$M:$M)*SUMIF(DATI!$B:$B,Tabella24[[#This Row],[Cartella2]],DATI!$F:$F),"")</f>
        <v/>
      </c>
      <c r="I1115" s="19" t="str">
        <f>+IFERROR(+Tabella24[[#This Row],[IMPORTO VERSATO]]/SUMIF(DATI!$B:$B,Tabella24[[#This Row],[Cartella2]],DATI!$M:$M)*SUMIF(DATI!$B:$B,Tabella24[[#This Row],[Cartella2]],DATI!$G:$G),"")</f>
        <v/>
      </c>
      <c r="J1115" s="19" t="str">
        <f>+IFERROR(+Tabella24[[#This Row],[IMPORTO VERSATO]]/SUMIF(DATI!$B:$B,Tabella24[[#This Row],[Cartella2]],DATI!$M:$M)*SUMIF(DATI!$B:$B,Tabella24[[#This Row],[Cartella2]],DATI!$H:$H),"")</f>
        <v/>
      </c>
      <c r="K1115" s="19" t="str">
        <f>+IFERROR(+Tabella24[[#This Row],[IMPORTO VERSATO]]/SUMIF(DATI!$B:$B,Tabella24[[#This Row],[Cartella2]],DATI!$M:$M)*SUMIF(DATI!$B:$B,Tabella24[[#This Row],[Cartella2]],DATI!$I:$I),"")</f>
        <v/>
      </c>
      <c r="L1115" s="19" t="str">
        <f>+IFERROR(+Tabella24[[#This Row],[IMPORTO VERSATO]]/SUMIF(DATI!$B:$B,Tabella24[[#This Row],[Cartella2]],DATI!$M:$M)*SUMIF(DATI!$B:$B,Tabella24[[#This Row],[Cartella2]],DATI!$J:$J),"")</f>
        <v/>
      </c>
      <c r="M1115" s="14" t="str">
        <f>+IFERROR(+Tabella24[[#This Row],[IMPORTO VERSATO]]/SUMIF(DATI!$B:$B,Tabella24[[#This Row],[Cartella2]],DATI!$M:$M)*SUMIF(DATI!$B:$B,Tabella24[[#This Row],[Cartella2]],DATI!$L:$L),"")</f>
        <v/>
      </c>
      <c r="N1115" s="6" t="str">
        <f>+IF(COUNTIF($C$17:C1115,Tabella24[[#This Row],[Cartella2]])=1,"X","")</f>
        <v/>
      </c>
      <c r="O1115" s="14" t="str">
        <f>+IFERROR(+Tabella24[[#This Row],[IMPORTO VERSATO]]/SUMIF(DATI!$B:$B,Tabella24[[#This Row],[Cartella2]],DATI!$M:$M)*SUMIF(DATI!$B:$B,Tabella24[[#This Row],[Cartella2]],DATI!$K:$K),"")</f>
        <v/>
      </c>
    </row>
    <row r="1116" spans="2:15" x14ac:dyDescent="0.45">
      <c r="B1116" s="27"/>
      <c r="C1116" s="140" t="e">
        <f>+IF(Tabella24[[#This Row],[INS CARTELLA]]="",C1115,+VLOOKUP(Tabella24[[#This Row],[INS CARTELLA]],Tabella1[[NUMERO CARTELLA]:[IMPOSTE]],1,0))</f>
        <v>#N/A</v>
      </c>
      <c r="D1116" s="1"/>
      <c r="E1116" s="15"/>
      <c r="F1116" s="16"/>
      <c r="G1116" s="14" t="str">
        <f>+IFERROR(+Tabella24[[#This Row],[IMPORTO VERSATO]]/SUMIF(DATI!B:B,Tabella24[[#This Row],[Cartella2]],DATI!M:M)*SUMIF(DATI!B:B,Tabella24[[#This Row],[Cartella2]],DATI!E:E),"")</f>
        <v/>
      </c>
      <c r="H1116" s="14" t="str">
        <f>+IFERROR(+Tabella24[[#This Row],[IMPORTO VERSATO]]/SUMIF(DATI!$B:$B,Tabella24[[#This Row],[Cartella2]],DATI!$M:$M)*SUMIF(DATI!$B:$B,Tabella24[[#This Row],[Cartella2]],DATI!$F:$F),"")</f>
        <v/>
      </c>
      <c r="I1116" s="19" t="str">
        <f>+IFERROR(+Tabella24[[#This Row],[IMPORTO VERSATO]]/SUMIF(DATI!$B:$B,Tabella24[[#This Row],[Cartella2]],DATI!$M:$M)*SUMIF(DATI!$B:$B,Tabella24[[#This Row],[Cartella2]],DATI!$G:$G),"")</f>
        <v/>
      </c>
      <c r="J1116" s="19" t="str">
        <f>+IFERROR(+Tabella24[[#This Row],[IMPORTO VERSATO]]/SUMIF(DATI!$B:$B,Tabella24[[#This Row],[Cartella2]],DATI!$M:$M)*SUMIF(DATI!$B:$B,Tabella24[[#This Row],[Cartella2]],DATI!$H:$H),"")</f>
        <v/>
      </c>
      <c r="K1116" s="19" t="str">
        <f>+IFERROR(+Tabella24[[#This Row],[IMPORTO VERSATO]]/SUMIF(DATI!$B:$B,Tabella24[[#This Row],[Cartella2]],DATI!$M:$M)*SUMIF(DATI!$B:$B,Tabella24[[#This Row],[Cartella2]],DATI!$I:$I),"")</f>
        <v/>
      </c>
      <c r="L1116" s="19" t="str">
        <f>+IFERROR(+Tabella24[[#This Row],[IMPORTO VERSATO]]/SUMIF(DATI!$B:$B,Tabella24[[#This Row],[Cartella2]],DATI!$M:$M)*SUMIF(DATI!$B:$B,Tabella24[[#This Row],[Cartella2]],DATI!$J:$J),"")</f>
        <v/>
      </c>
      <c r="M1116" s="14" t="str">
        <f>+IFERROR(+Tabella24[[#This Row],[IMPORTO VERSATO]]/SUMIF(DATI!$B:$B,Tabella24[[#This Row],[Cartella2]],DATI!$M:$M)*SUMIF(DATI!$B:$B,Tabella24[[#This Row],[Cartella2]],DATI!$L:$L),"")</f>
        <v/>
      </c>
      <c r="N1116" s="6" t="str">
        <f>+IF(COUNTIF($C$17:C1116,Tabella24[[#This Row],[Cartella2]])=1,"X","")</f>
        <v/>
      </c>
      <c r="O1116" s="14" t="str">
        <f>+IFERROR(+Tabella24[[#This Row],[IMPORTO VERSATO]]/SUMIF(DATI!$B:$B,Tabella24[[#This Row],[Cartella2]],DATI!$M:$M)*SUMIF(DATI!$B:$B,Tabella24[[#This Row],[Cartella2]],DATI!$K:$K),"")</f>
        <v/>
      </c>
    </row>
    <row r="1117" spans="2:15" x14ac:dyDescent="0.45">
      <c r="B1117" s="27"/>
      <c r="C1117" s="140" t="e">
        <f>+IF(Tabella24[[#This Row],[INS CARTELLA]]="",C1116,+VLOOKUP(Tabella24[[#This Row],[INS CARTELLA]],Tabella1[[NUMERO CARTELLA]:[IMPOSTE]],1,0))</f>
        <v>#N/A</v>
      </c>
      <c r="D1117" s="1"/>
      <c r="E1117" s="15"/>
      <c r="F1117" s="16"/>
      <c r="G1117" s="14" t="str">
        <f>+IFERROR(+Tabella24[[#This Row],[IMPORTO VERSATO]]/SUMIF(DATI!B:B,Tabella24[[#This Row],[Cartella2]],DATI!M:M)*SUMIF(DATI!B:B,Tabella24[[#This Row],[Cartella2]],DATI!E:E),"")</f>
        <v/>
      </c>
      <c r="H1117" s="14" t="str">
        <f>+IFERROR(+Tabella24[[#This Row],[IMPORTO VERSATO]]/SUMIF(DATI!$B:$B,Tabella24[[#This Row],[Cartella2]],DATI!$M:$M)*SUMIF(DATI!$B:$B,Tabella24[[#This Row],[Cartella2]],DATI!$F:$F),"")</f>
        <v/>
      </c>
      <c r="I1117" s="19" t="str">
        <f>+IFERROR(+Tabella24[[#This Row],[IMPORTO VERSATO]]/SUMIF(DATI!$B:$B,Tabella24[[#This Row],[Cartella2]],DATI!$M:$M)*SUMIF(DATI!$B:$B,Tabella24[[#This Row],[Cartella2]],DATI!$G:$G),"")</f>
        <v/>
      </c>
      <c r="J1117" s="19" t="str">
        <f>+IFERROR(+Tabella24[[#This Row],[IMPORTO VERSATO]]/SUMIF(DATI!$B:$B,Tabella24[[#This Row],[Cartella2]],DATI!$M:$M)*SUMIF(DATI!$B:$B,Tabella24[[#This Row],[Cartella2]],DATI!$H:$H),"")</f>
        <v/>
      </c>
      <c r="K1117" s="19" t="str">
        <f>+IFERROR(+Tabella24[[#This Row],[IMPORTO VERSATO]]/SUMIF(DATI!$B:$B,Tabella24[[#This Row],[Cartella2]],DATI!$M:$M)*SUMIF(DATI!$B:$B,Tabella24[[#This Row],[Cartella2]],DATI!$I:$I),"")</f>
        <v/>
      </c>
      <c r="L1117" s="19" t="str">
        <f>+IFERROR(+Tabella24[[#This Row],[IMPORTO VERSATO]]/SUMIF(DATI!$B:$B,Tabella24[[#This Row],[Cartella2]],DATI!$M:$M)*SUMIF(DATI!$B:$B,Tabella24[[#This Row],[Cartella2]],DATI!$J:$J),"")</f>
        <v/>
      </c>
      <c r="M1117" s="14" t="str">
        <f>+IFERROR(+Tabella24[[#This Row],[IMPORTO VERSATO]]/SUMIF(DATI!$B:$B,Tabella24[[#This Row],[Cartella2]],DATI!$M:$M)*SUMIF(DATI!$B:$B,Tabella24[[#This Row],[Cartella2]],DATI!$L:$L),"")</f>
        <v/>
      </c>
      <c r="N1117" s="6" t="str">
        <f>+IF(COUNTIF($C$17:C1117,Tabella24[[#This Row],[Cartella2]])=1,"X","")</f>
        <v/>
      </c>
      <c r="O1117" s="14" t="str">
        <f>+IFERROR(+Tabella24[[#This Row],[IMPORTO VERSATO]]/SUMIF(DATI!$B:$B,Tabella24[[#This Row],[Cartella2]],DATI!$M:$M)*SUMIF(DATI!$B:$B,Tabella24[[#This Row],[Cartella2]],DATI!$K:$K),"")</f>
        <v/>
      </c>
    </row>
    <row r="1118" spans="2:15" x14ac:dyDescent="0.45">
      <c r="B1118" s="27"/>
      <c r="C1118" s="140" t="e">
        <f>+IF(Tabella24[[#This Row],[INS CARTELLA]]="",C1117,+VLOOKUP(Tabella24[[#This Row],[INS CARTELLA]],Tabella1[[NUMERO CARTELLA]:[IMPOSTE]],1,0))</f>
        <v>#N/A</v>
      </c>
      <c r="D1118" s="1"/>
      <c r="E1118" s="15"/>
      <c r="F1118" s="16"/>
      <c r="G1118" s="14" t="str">
        <f>+IFERROR(+Tabella24[[#This Row],[IMPORTO VERSATO]]/SUMIF(DATI!B:B,Tabella24[[#This Row],[Cartella2]],DATI!M:M)*SUMIF(DATI!B:B,Tabella24[[#This Row],[Cartella2]],DATI!E:E),"")</f>
        <v/>
      </c>
      <c r="H1118" s="14" t="str">
        <f>+IFERROR(+Tabella24[[#This Row],[IMPORTO VERSATO]]/SUMIF(DATI!$B:$B,Tabella24[[#This Row],[Cartella2]],DATI!$M:$M)*SUMIF(DATI!$B:$B,Tabella24[[#This Row],[Cartella2]],DATI!$F:$F),"")</f>
        <v/>
      </c>
      <c r="I1118" s="19" t="str">
        <f>+IFERROR(+Tabella24[[#This Row],[IMPORTO VERSATO]]/SUMIF(DATI!$B:$B,Tabella24[[#This Row],[Cartella2]],DATI!$M:$M)*SUMIF(DATI!$B:$B,Tabella24[[#This Row],[Cartella2]],DATI!$G:$G),"")</f>
        <v/>
      </c>
      <c r="J1118" s="19" t="str">
        <f>+IFERROR(+Tabella24[[#This Row],[IMPORTO VERSATO]]/SUMIF(DATI!$B:$B,Tabella24[[#This Row],[Cartella2]],DATI!$M:$M)*SUMIF(DATI!$B:$B,Tabella24[[#This Row],[Cartella2]],DATI!$H:$H),"")</f>
        <v/>
      </c>
      <c r="K1118" s="19" t="str">
        <f>+IFERROR(+Tabella24[[#This Row],[IMPORTO VERSATO]]/SUMIF(DATI!$B:$B,Tabella24[[#This Row],[Cartella2]],DATI!$M:$M)*SUMIF(DATI!$B:$B,Tabella24[[#This Row],[Cartella2]],DATI!$I:$I),"")</f>
        <v/>
      </c>
      <c r="L1118" s="19" t="str">
        <f>+IFERROR(+Tabella24[[#This Row],[IMPORTO VERSATO]]/SUMIF(DATI!$B:$B,Tabella24[[#This Row],[Cartella2]],DATI!$M:$M)*SUMIF(DATI!$B:$B,Tabella24[[#This Row],[Cartella2]],DATI!$J:$J),"")</f>
        <v/>
      </c>
      <c r="M1118" s="14" t="str">
        <f>+IFERROR(+Tabella24[[#This Row],[IMPORTO VERSATO]]/SUMIF(DATI!$B:$B,Tabella24[[#This Row],[Cartella2]],DATI!$M:$M)*SUMIF(DATI!$B:$B,Tabella24[[#This Row],[Cartella2]],DATI!$L:$L),"")</f>
        <v/>
      </c>
      <c r="N1118" s="6" t="str">
        <f>+IF(COUNTIF($C$17:C1118,Tabella24[[#This Row],[Cartella2]])=1,"X","")</f>
        <v/>
      </c>
      <c r="O1118" s="14" t="str">
        <f>+IFERROR(+Tabella24[[#This Row],[IMPORTO VERSATO]]/SUMIF(DATI!$B:$B,Tabella24[[#This Row],[Cartella2]],DATI!$M:$M)*SUMIF(DATI!$B:$B,Tabella24[[#This Row],[Cartella2]],DATI!$K:$K),"")</f>
        <v/>
      </c>
    </row>
    <row r="1119" spans="2:15" x14ac:dyDescent="0.45">
      <c r="B1119" s="27"/>
      <c r="C1119" s="140" t="e">
        <f>+IF(Tabella24[[#This Row],[INS CARTELLA]]="",C1118,+VLOOKUP(Tabella24[[#This Row],[INS CARTELLA]],Tabella1[[NUMERO CARTELLA]:[IMPOSTE]],1,0))</f>
        <v>#N/A</v>
      </c>
      <c r="D1119" s="1"/>
      <c r="E1119" s="15"/>
      <c r="F1119" s="16"/>
      <c r="G1119" s="14" t="str">
        <f>+IFERROR(+Tabella24[[#This Row],[IMPORTO VERSATO]]/SUMIF(DATI!B:B,Tabella24[[#This Row],[Cartella2]],DATI!M:M)*SUMIF(DATI!B:B,Tabella24[[#This Row],[Cartella2]],DATI!E:E),"")</f>
        <v/>
      </c>
      <c r="H1119" s="14" t="str">
        <f>+IFERROR(+Tabella24[[#This Row],[IMPORTO VERSATO]]/SUMIF(DATI!$B:$B,Tabella24[[#This Row],[Cartella2]],DATI!$M:$M)*SUMIF(DATI!$B:$B,Tabella24[[#This Row],[Cartella2]],DATI!$F:$F),"")</f>
        <v/>
      </c>
      <c r="I1119" s="19" t="str">
        <f>+IFERROR(+Tabella24[[#This Row],[IMPORTO VERSATO]]/SUMIF(DATI!$B:$B,Tabella24[[#This Row],[Cartella2]],DATI!$M:$M)*SUMIF(DATI!$B:$B,Tabella24[[#This Row],[Cartella2]],DATI!$G:$G),"")</f>
        <v/>
      </c>
      <c r="J1119" s="19" t="str">
        <f>+IFERROR(+Tabella24[[#This Row],[IMPORTO VERSATO]]/SUMIF(DATI!$B:$B,Tabella24[[#This Row],[Cartella2]],DATI!$M:$M)*SUMIF(DATI!$B:$B,Tabella24[[#This Row],[Cartella2]],DATI!$H:$H),"")</f>
        <v/>
      </c>
      <c r="K1119" s="19" t="str">
        <f>+IFERROR(+Tabella24[[#This Row],[IMPORTO VERSATO]]/SUMIF(DATI!$B:$B,Tabella24[[#This Row],[Cartella2]],DATI!$M:$M)*SUMIF(DATI!$B:$B,Tabella24[[#This Row],[Cartella2]],DATI!$I:$I),"")</f>
        <v/>
      </c>
      <c r="L1119" s="19" t="str">
        <f>+IFERROR(+Tabella24[[#This Row],[IMPORTO VERSATO]]/SUMIF(DATI!$B:$B,Tabella24[[#This Row],[Cartella2]],DATI!$M:$M)*SUMIF(DATI!$B:$B,Tabella24[[#This Row],[Cartella2]],DATI!$J:$J),"")</f>
        <v/>
      </c>
      <c r="M1119" s="14" t="str">
        <f>+IFERROR(+Tabella24[[#This Row],[IMPORTO VERSATO]]/SUMIF(DATI!$B:$B,Tabella24[[#This Row],[Cartella2]],DATI!$M:$M)*SUMIF(DATI!$B:$B,Tabella24[[#This Row],[Cartella2]],DATI!$L:$L),"")</f>
        <v/>
      </c>
      <c r="N1119" s="6" t="str">
        <f>+IF(COUNTIF($C$17:C1119,Tabella24[[#This Row],[Cartella2]])=1,"X","")</f>
        <v/>
      </c>
      <c r="O1119" s="14" t="str">
        <f>+IFERROR(+Tabella24[[#This Row],[IMPORTO VERSATO]]/SUMIF(DATI!$B:$B,Tabella24[[#This Row],[Cartella2]],DATI!$M:$M)*SUMIF(DATI!$B:$B,Tabella24[[#This Row],[Cartella2]],DATI!$K:$K),"")</f>
        <v/>
      </c>
    </row>
    <row r="1120" spans="2:15" x14ac:dyDescent="0.45">
      <c r="B1120" s="27"/>
      <c r="C1120" s="140" t="e">
        <f>+IF(Tabella24[[#This Row],[INS CARTELLA]]="",C1119,+VLOOKUP(Tabella24[[#This Row],[INS CARTELLA]],Tabella1[[NUMERO CARTELLA]:[IMPOSTE]],1,0))</f>
        <v>#N/A</v>
      </c>
      <c r="D1120" s="1"/>
      <c r="E1120" s="15"/>
      <c r="F1120" s="16"/>
      <c r="G1120" s="14" t="str">
        <f>+IFERROR(+Tabella24[[#This Row],[IMPORTO VERSATO]]/SUMIF(DATI!B:B,Tabella24[[#This Row],[Cartella2]],DATI!M:M)*SUMIF(DATI!B:B,Tabella24[[#This Row],[Cartella2]],DATI!E:E),"")</f>
        <v/>
      </c>
      <c r="H1120" s="14" t="str">
        <f>+IFERROR(+Tabella24[[#This Row],[IMPORTO VERSATO]]/SUMIF(DATI!$B:$B,Tabella24[[#This Row],[Cartella2]],DATI!$M:$M)*SUMIF(DATI!$B:$B,Tabella24[[#This Row],[Cartella2]],DATI!$F:$F),"")</f>
        <v/>
      </c>
      <c r="I1120" s="19" t="str">
        <f>+IFERROR(+Tabella24[[#This Row],[IMPORTO VERSATO]]/SUMIF(DATI!$B:$B,Tabella24[[#This Row],[Cartella2]],DATI!$M:$M)*SUMIF(DATI!$B:$B,Tabella24[[#This Row],[Cartella2]],DATI!$G:$G),"")</f>
        <v/>
      </c>
      <c r="J1120" s="19" t="str">
        <f>+IFERROR(+Tabella24[[#This Row],[IMPORTO VERSATO]]/SUMIF(DATI!$B:$B,Tabella24[[#This Row],[Cartella2]],DATI!$M:$M)*SUMIF(DATI!$B:$B,Tabella24[[#This Row],[Cartella2]],DATI!$H:$H),"")</f>
        <v/>
      </c>
      <c r="K1120" s="19" t="str">
        <f>+IFERROR(+Tabella24[[#This Row],[IMPORTO VERSATO]]/SUMIF(DATI!$B:$B,Tabella24[[#This Row],[Cartella2]],DATI!$M:$M)*SUMIF(DATI!$B:$B,Tabella24[[#This Row],[Cartella2]],DATI!$I:$I),"")</f>
        <v/>
      </c>
      <c r="L1120" s="19" t="str">
        <f>+IFERROR(+Tabella24[[#This Row],[IMPORTO VERSATO]]/SUMIF(DATI!$B:$B,Tabella24[[#This Row],[Cartella2]],DATI!$M:$M)*SUMIF(DATI!$B:$B,Tabella24[[#This Row],[Cartella2]],DATI!$J:$J),"")</f>
        <v/>
      </c>
      <c r="M1120" s="14" t="str">
        <f>+IFERROR(+Tabella24[[#This Row],[IMPORTO VERSATO]]/SUMIF(DATI!$B:$B,Tabella24[[#This Row],[Cartella2]],DATI!$M:$M)*SUMIF(DATI!$B:$B,Tabella24[[#This Row],[Cartella2]],DATI!$L:$L),"")</f>
        <v/>
      </c>
      <c r="N1120" s="6" t="str">
        <f>+IF(COUNTIF($C$17:C1120,Tabella24[[#This Row],[Cartella2]])=1,"X","")</f>
        <v/>
      </c>
      <c r="O1120" s="14" t="str">
        <f>+IFERROR(+Tabella24[[#This Row],[IMPORTO VERSATO]]/SUMIF(DATI!$B:$B,Tabella24[[#This Row],[Cartella2]],DATI!$M:$M)*SUMIF(DATI!$B:$B,Tabella24[[#This Row],[Cartella2]],DATI!$K:$K),"")</f>
        <v/>
      </c>
    </row>
    <row r="1121" spans="2:15" x14ac:dyDescent="0.45">
      <c r="B1121" s="27"/>
      <c r="C1121" s="140" t="e">
        <f>+IF(Tabella24[[#This Row],[INS CARTELLA]]="",C1120,+VLOOKUP(Tabella24[[#This Row],[INS CARTELLA]],Tabella1[[NUMERO CARTELLA]:[IMPOSTE]],1,0))</f>
        <v>#N/A</v>
      </c>
      <c r="D1121" s="1"/>
      <c r="E1121" s="15"/>
      <c r="F1121" s="16"/>
      <c r="G1121" s="14" t="str">
        <f>+IFERROR(+Tabella24[[#This Row],[IMPORTO VERSATO]]/SUMIF(DATI!B:B,Tabella24[[#This Row],[Cartella2]],DATI!M:M)*SUMIF(DATI!B:B,Tabella24[[#This Row],[Cartella2]],DATI!E:E),"")</f>
        <v/>
      </c>
      <c r="H1121" s="14" t="str">
        <f>+IFERROR(+Tabella24[[#This Row],[IMPORTO VERSATO]]/SUMIF(DATI!$B:$B,Tabella24[[#This Row],[Cartella2]],DATI!$M:$M)*SUMIF(DATI!$B:$B,Tabella24[[#This Row],[Cartella2]],DATI!$F:$F),"")</f>
        <v/>
      </c>
      <c r="I1121" s="19" t="str">
        <f>+IFERROR(+Tabella24[[#This Row],[IMPORTO VERSATO]]/SUMIF(DATI!$B:$B,Tabella24[[#This Row],[Cartella2]],DATI!$M:$M)*SUMIF(DATI!$B:$B,Tabella24[[#This Row],[Cartella2]],DATI!$G:$G),"")</f>
        <v/>
      </c>
      <c r="J1121" s="19" t="str">
        <f>+IFERROR(+Tabella24[[#This Row],[IMPORTO VERSATO]]/SUMIF(DATI!$B:$B,Tabella24[[#This Row],[Cartella2]],DATI!$M:$M)*SUMIF(DATI!$B:$B,Tabella24[[#This Row],[Cartella2]],DATI!$H:$H),"")</f>
        <v/>
      </c>
      <c r="K1121" s="19" t="str">
        <f>+IFERROR(+Tabella24[[#This Row],[IMPORTO VERSATO]]/SUMIF(DATI!$B:$B,Tabella24[[#This Row],[Cartella2]],DATI!$M:$M)*SUMIF(DATI!$B:$B,Tabella24[[#This Row],[Cartella2]],DATI!$I:$I),"")</f>
        <v/>
      </c>
      <c r="L1121" s="19" t="str">
        <f>+IFERROR(+Tabella24[[#This Row],[IMPORTO VERSATO]]/SUMIF(DATI!$B:$B,Tabella24[[#This Row],[Cartella2]],DATI!$M:$M)*SUMIF(DATI!$B:$B,Tabella24[[#This Row],[Cartella2]],DATI!$J:$J),"")</f>
        <v/>
      </c>
      <c r="M1121" s="14" t="str">
        <f>+IFERROR(+Tabella24[[#This Row],[IMPORTO VERSATO]]/SUMIF(DATI!$B:$B,Tabella24[[#This Row],[Cartella2]],DATI!$M:$M)*SUMIF(DATI!$B:$B,Tabella24[[#This Row],[Cartella2]],DATI!$L:$L),"")</f>
        <v/>
      </c>
      <c r="N1121" s="6" t="str">
        <f>+IF(COUNTIF($C$17:C1121,Tabella24[[#This Row],[Cartella2]])=1,"X","")</f>
        <v/>
      </c>
      <c r="O1121" s="14" t="str">
        <f>+IFERROR(+Tabella24[[#This Row],[IMPORTO VERSATO]]/SUMIF(DATI!$B:$B,Tabella24[[#This Row],[Cartella2]],DATI!$M:$M)*SUMIF(DATI!$B:$B,Tabella24[[#This Row],[Cartella2]],DATI!$K:$K),"")</f>
        <v/>
      </c>
    </row>
    <row r="1122" spans="2:15" x14ac:dyDescent="0.45">
      <c r="B1122" s="27"/>
      <c r="C1122" s="140" t="e">
        <f>+IF(Tabella24[[#This Row],[INS CARTELLA]]="",C1121,+VLOOKUP(Tabella24[[#This Row],[INS CARTELLA]],Tabella1[[NUMERO CARTELLA]:[IMPOSTE]],1,0))</f>
        <v>#N/A</v>
      </c>
      <c r="D1122" s="1"/>
      <c r="E1122" s="15"/>
      <c r="F1122" s="16"/>
      <c r="G1122" s="14" t="str">
        <f>+IFERROR(+Tabella24[[#This Row],[IMPORTO VERSATO]]/SUMIF(DATI!B:B,Tabella24[[#This Row],[Cartella2]],DATI!M:M)*SUMIF(DATI!B:B,Tabella24[[#This Row],[Cartella2]],DATI!E:E),"")</f>
        <v/>
      </c>
      <c r="H1122" s="14" t="str">
        <f>+IFERROR(+Tabella24[[#This Row],[IMPORTO VERSATO]]/SUMIF(DATI!$B:$B,Tabella24[[#This Row],[Cartella2]],DATI!$M:$M)*SUMIF(DATI!$B:$B,Tabella24[[#This Row],[Cartella2]],DATI!$F:$F),"")</f>
        <v/>
      </c>
      <c r="I1122" s="19" t="str">
        <f>+IFERROR(+Tabella24[[#This Row],[IMPORTO VERSATO]]/SUMIF(DATI!$B:$B,Tabella24[[#This Row],[Cartella2]],DATI!$M:$M)*SUMIF(DATI!$B:$B,Tabella24[[#This Row],[Cartella2]],DATI!$G:$G),"")</f>
        <v/>
      </c>
      <c r="J1122" s="19" t="str">
        <f>+IFERROR(+Tabella24[[#This Row],[IMPORTO VERSATO]]/SUMIF(DATI!$B:$B,Tabella24[[#This Row],[Cartella2]],DATI!$M:$M)*SUMIF(DATI!$B:$B,Tabella24[[#This Row],[Cartella2]],DATI!$H:$H),"")</f>
        <v/>
      </c>
      <c r="K1122" s="19" t="str">
        <f>+IFERROR(+Tabella24[[#This Row],[IMPORTO VERSATO]]/SUMIF(DATI!$B:$B,Tabella24[[#This Row],[Cartella2]],DATI!$M:$M)*SUMIF(DATI!$B:$B,Tabella24[[#This Row],[Cartella2]],DATI!$I:$I),"")</f>
        <v/>
      </c>
      <c r="L1122" s="19" t="str">
        <f>+IFERROR(+Tabella24[[#This Row],[IMPORTO VERSATO]]/SUMIF(DATI!$B:$B,Tabella24[[#This Row],[Cartella2]],DATI!$M:$M)*SUMIF(DATI!$B:$B,Tabella24[[#This Row],[Cartella2]],DATI!$J:$J),"")</f>
        <v/>
      </c>
      <c r="M1122" s="14" t="str">
        <f>+IFERROR(+Tabella24[[#This Row],[IMPORTO VERSATO]]/SUMIF(DATI!$B:$B,Tabella24[[#This Row],[Cartella2]],DATI!$M:$M)*SUMIF(DATI!$B:$B,Tabella24[[#This Row],[Cartella2]],DATI!$L:$L),"")</f>
        <v/>
      </c>
      <c r="N1122" s="6" t="str">
        <f>+IF(COUNTIF($C$17:C1122,Tabella24[[#This Row],[Cartella2]])=1,"X","")</f>
        <v/>
      </c>
      <c r="O1122" s="14" t="str">
        <f>+IFERROR(+Tabella24[[#This Row],[IMPORTO VERSATO]]/SUMIF(DATI!$B:$B,Tabella24[[#This Row],[Cartella2]],DATI!$M:$M)*SUMIF(DATI!$B:$B,Tabella24[[#This Row],[Cartella2]],DATI!$K:$K),"")</f>
        <v/>
      </c>
    </row>
    <row r="1123" spans="2:15" x14ac:dyDescent="0.45">
      <c r="B1123" s="27"/>
      <c r="C1123" s="140" t="e">
        <f>+IF(Tabella24[[#This Row],[INS CARTELLA]]="",C1122,+VLOOKUP(Tabella24[[#This Row],[INS CARTELLA]],Tabella1[[NUMERO CARTELLA]:[IMPOSTE]],1,0))</f>
        <v>#N/A</v>
      </c>
      <c r="D1123" s="1"/>
      <c r="E1123" s="15"/>
      <c r="F1123" s="16"/>
      <c r="G1123" s="14" t="str">
        <f>+IFERROR(+Tabella24[[#This Row],[IMPORTO VERSATO]]/SUMIF(DATI!B:B,Tabella24[[#This Row],[Cartella2]],DATI!M:M)*SUMIF(DATI!B:B,Tabella24[[#This Row],[Cartella2]],DATI!E:E),"")</f>
        <v/>
      </c>
      <c r="H1123" s="14" t="str">
        <f>+IFERROR(+Tabella24[[#This Row],[IMPORTO VERSATO]]/SUMIF(DATI!$B:$B,Tabella24[[#This Row],[Cartella2]],DATI!$M:$M)*SUMIF(DATI!$B:$B,Tabella24[[#This Row],[Cartella2]],DATI!$F:$F),"")</f>
        <v/>
      </c>
      <c r="I1123" s="19" t="str">
        <f>+IFERROR(+Tabella24[[#This Row],[IMPORTO VERSATO]]/SUMIF(DATI!$B:$B,Tabella24[[#This Row],[Cartella2]],DATI!$M:$M)*SUMIF(DATI!$B:$B,Tabella24[[#This Row],[Cartella2]],DATI!$G:$G),"")</f>
        <v/>
      </c>
      <c r="J1123" s="19" t="str">
        <f>+IFERROR(+Tabella24[[#This Row],[IMPORTO VERSATO]]/SUMIF(DATI!$B:$B,Tabella24[[#This Row],[Cartella2]],DATI!$M:$M)*SUMIF(DATI!$B:$B,Tabella24[[#This Row],[Cartella2]],DATI!$H:$H),"")</f>
        <v/>
      </c>
      <c r="K1123" s="19" t="str">
        <f>+IFERROR(+Tabella24[[#This Row],[IMPORTO VERSATO]]/SUMIF(DATI!$B:$B,Tabella24[[#This Row],[Cartella2]],DATI!$M:$M)*SUMIF(DATI!$B:$B,Tabella24[[#This Row],[Cartella2]],DATI!$I:$I),"")</f>
        <v/>
      </c>
      <c r="L1123" s="19" t="str">
        <f>+IFERROR(+Tabella24[[#This Row],[IMPORTO VERSATO]]/SUMIF(DATI!$B:$B,Tabella24[[#This Row],[Cartella2]],DATI!$M:$M)*SUMIF(DATI!$B:$B,Tabella24[[#This Row],[Cartella2]],DATI!$J:$J),"")</f>
        <v/>
      </c>
      <c r="M1123" s="14" t="str">
        <f>+IFERROR(+Tabella24[[#This Row],[IMPORTO VERSATO]]/SUMIF(DATI!$B:$B,Tabella24[[#This Row],[Cartella2]],DATI!$M:$M)*SUMIF(DATI!$B:$B,Tabella24[[#This Row],[Cartella2]],DATI!$L:$L),"")</f>
        <v/>
      </c>
      <c r="N1123" s="6" t="str">
        <f>+IF(COUNTIF($C$17:C1123,Tabella24[[#This Row],[Cartella2]])=1,"X","")</f>
        <v/>
      </c>
      <c r="O1123" s="14" t="str">
        <f>+IFERROR(+Tabella24[[#This Row],[IMPORTO VERSATO]]/SUMIF(DATI!$B:$B,Tabella24[[#This Row],[Cartella2]],DATI!$M:$M)*SUMIF(DATI!$B:$B,Tabella24[[#This Row],[Cartella2]],DATI!$K:$K),"")</f>
        <v/>
      </c>
    </row>
    <row r="1124" spans="2:15" x14ac:dyDescent="0.45">
      <c r="B1124" s="27"/>
      <c r="C1124" s="140" t="e">
        <f>+IF(Tabella24[[#This Row],[INS CARTELLA]]="",C1123,+VLOOKUP(Tabella24[[#This Row],[INS CARTELLA]],Tabella1[[NUMERO CARTELLA]:[IMPOSTE]],1,0))</f>
        <v>#N/A</v>
      </c>
      <c r="D1124" s="1"/>
      <c r="E1124" s="15"/>
      <c r="F1124" s="16"/>
      <c r="G1124" s="14" t="str">
        <f>+IFERROR(+Tabella24[[#This Row],[IMPORTO VERSATO]]/SUMIF(DATI!B:B,Tabella24[[#This Row],[Cartella2]],DATI!M:M)*SUMIF(DATI!B:B,Tabella24[[#This Row],[Cartella2]],DATI!E:E),"")</f>
        <v/>
      </c>
      <c r="H1124" s="14" t="str">
        <f>+IFERROR(+Tabella24[[#This Row],[IMPORTO VERSATO]]/SUMIF(DATI!$B:$B,Tabella24[[#This Row],[Cartella2]],DATI!$M:$M)*SUMIF(DATI!$B:$B,Tabella24[[#This Row],[Cartella2]],DATI!$F:$F),"")</f>
        <v/>
      </c>
      <c r="I1124" s="19" t="str">
        <f>+IFERROR(+Tabella24[[#This Row],[IMPORTO VERSATO]]/SUMIF(DATI!$B:$B,Tabella24[[#This Row],[Cartella2]],DATI!$M:$M)*SUMIF(DATI!$B:$B,Tabella24[[#This Row],[Cartella2]],DATI!$G:$G),"")</f>
        <v/>
      </c>
      <c r="J1124" s="19" t="str">
        <f>+IFERROR(+Tabella24[[#This Row],[IMPORTO VERSATO]]/SUMIF(DATI!$B:$B,Tabella24[[#This Row],[Cartella2]],DATI!$M:$M)*SUMIF(DATI!$B:$B,Tabella24[[#This Row],[Cartella2]],DATI!$H:$H),"")</f>
        <v/>
      </c>
      <c r="K1124" s="19" t="str">
        <f>+IFERROR(+Tabella24[[#This Row],[IMPORTO VERSATO]]/SUMIF(DATI!$B:$B,Tabella24[[#This Row],[Cartella2]],DATI!$M:$M)*SUMIF(DATI!$B:$B,Tabella24[[#This Row],[Cartella2]],DATI!$I:$I),"")</f>
        <v/>
      </c>
      <c r="L1124" s="19" t="str">
        <f>+IFERROR(+Tabella24[[#This Row],[IMPORTO VERSATO]]/SUMIF(DATI!$B:$B,Tabella24[[#This Row],[Cartella2]],DATI!$M:$M)*SUMIF(DATI!$B:$B,Tabella24[[#This Row],[Cartella2]],DATI!$J:$J),"")</f>
        <v/>
      </c>
      <c r="M1124" s="14" t="str">
        <f>+IFERROR(+Tabella24[[#This Row],[IMPORTO VERSATO]]/SUMIF(DATI!$B:$B,Tabella24[[#This Row],[Cartella2]],DATI!$M:$M)*SUMIF(DATI!$B:$B,Tabella24[[#This Row],[Cartella2]],DATI!$L:$L),"")</f>
        <v/>
      </c>
      <c r="N1124" s="6" t="str">
        <f>+IF(COUNTIF($C$17:C1124,Tabella24[[#This Row],[Cartella2]])=1,"X","")</f>
        <v/>
      </c>
      <c r="O1124" s="14" t="str">
        <f>+IFERROR(+Tabella24[[#This Row],[IMPORTO VERSATO]]/SUMIF(DATI!$B:$B,Tabella24[[#This Row],[Cartella2]],DATI!$M:$M)*SUMIF(DATI!$B:$B,Tabella24[[#This Row],[Cartella2]],DATI!$K:$K),"")</f>
        <v/>
      </c>
    </row>
    <row r="1125" spans="2:15" x14ac:dyDescent="0.45">
      <c r="B1125" s="27"/>
      <c r="C1125" s="140" t="e">
        <f>+IF(Tabella24[[#This Row],[INS CARTELLA]]="",C1124,+VLOOKUP(Tabella24[[#This Row],[INS CARTELLA]],Tabella1[[NUMERO CARTELLA]:[IMPOSTE]],1,0))</f>
        <v>#N/A</v>
      </c>
      <c r="D1125" s="1"/>
      <c r="E1125" s="15"/>
      <c r="F1125" s="16"/>
      <c r="G1125" s="14" t="str">
        <f>+IFERROR(+Tabella24[[#This Row],[IMPORTO VERSATO]]/SUMIF(DATI!B:B,Tabella24[[#This Row],[Cartella2]],DATI!M:M)*SUMIF(DATI!B:B,Tabella24[[#This Row],[Cartella2]],DATI!E:E),"")</f>
        <v/>
      </c>
      <c r="H1125" s="14" t="str">
        <f>+IFERROR(+Tabella24[[#This Row],[IMPORTO VERSATO]]/SUMIF(DATI!$B:$B,Tabella24[[#This Row],[Cartella2]],DATI!$M:$M)*SUMIF(DATI!$B:$B,Tabella24[[#This Row],[Cartella2]],DATI!$F:$F),"")</f>
        <v/>
      </c>
      <c r="I1125" s="19" t="str">
        <f>+IFERROR(+Tabella24[[#This Row],[IMPORTO VERSATO]]/SUMIF(DATI!$B:$B,Tabella24[[#This Row],[Cartella2]],DATI!$M:$M)*SUMIF(DATI!$B:$B,Tabella24[[#This Row],[Cartella2]],DATI!$G:$G),"")</f>
        <v/>
      </c>
      <c r="J1125" s="19" t="str">
        <f>+IFERROR(+Tabella24[[#This Row],[IMPORTO VERSATO]]/SUMIF(DATI!$B:$B,Tabella24[[#This Row],[Cartella2]],DATI!$M:$M)*SUMIF(DATI!$B:$B,Tabella24[[#This Row],[Cartella2]],DATI!$H:$H),"")</f>
        <v/>
      </c>
      <c r="K1125" s="19" t="str">
        <f>+IFERROR(+Tabella24[[#This Row],[IMPORTO VERSATO]]/SUMIF(DATI!$B:$B,Tabella24[[#This Row],[Cartella2]],DATI!$M:$M)*SUMIF(DATI!$B:$B,Tabella24[[#This Row],[Cartella2]],DATI!$I:$I),"")</f>
        <v/>
      </c>
      <c r="L1125" s="19" t="str">
        <f>+IFERROR(+Tabella24[[#This Row],[IMPORTO VERSATO]]/SUMIF(DATI!$B:$B,Tabella24[[#This Row],[Cartella2]],DATI!$M:$M)*SUMIF(DATI!$B:$B,Tabella24[[#This Row],[Cartella2]],DATI!$J:$J),"")</f>
        <v/>
      </c>
      <c r="M1125" s="14" t="str">
        <f>+IFERROR(+Tabella24[[#This Row],[IMPORTO VERSATO]]/SUMIF(DATI!$B:$B,Tabella24[[#This Row],[Cartella2]],DATI!$M:$M)*SUMIF(DATI!$B:$B,Tabella24[[#This Row],[Cartella2]],DATI!$L:$L),"")</f>
        <v/>
      </c>
      <c r="N1125" s="6" t="str">
        <f>+IF(COUNTIF($C$17:C1125,Tabella24[[#This Row],[Cartella2]])=1,"X","")</f>
        <v/>
      </c>
      <c r="O1125" s="14" t="str">
        <f>+IFERROR(+Tabella24[[#This Row],[IMPORTO VERSATO]]/SUMIF(DATI!$B:$B,Tabella24[[#This Row],[Cartella2]],DATI!$M:$M)*SUMIF(DATI!$B:$B,Tabella24[[#This Row],[Cartella2]],DATI!$K:$K),"")</f>
        <v/>
      </c>
    </row>
    <row r="1126" spans="2:15" x14ac:dyDescent="0.45">
      <c r="B1126" s="27"/>
      <c r="C1126" s="140" t="e">
        <f>+IF(Tabella24[[#This Row],[INS CARTELLA]]="",C1125,+VLOOKUP(Tabella24[[#This Row],[INS CARTELLA]],Tabella1[[NUMERO CARTELLA]:[IMPOSTE]],1,0))</f>
        <v>#N/A</v>
      </c>
      <c r="D1126" s="1"/>
      <c r="E1126" s="15"/>
      <c r="F1126" s="16"/>
      <c r="G1126" s="14" t="str">
        <f>+IFERROR(+Tabella24[[#This Row],[IMPORTO VERSATO]]/SUMIF(DATI!B:B,Tabella24[[#This Row],[Cartella2]],DATI!M:M)*SUMIF(DATI!B:B,Tabella24[[#This Row],[Cartella2]],DATI!E:E),"")</f>
        <v/>
      </c>
      <c r="H1126" s="14" t="str">
        <f>+IFERROR(+Tabella24[[#This Row],[IMPORTO VERSATO]]/SUMIF(DATI!$B:$B,Tabella24[[#This Row],[Cartella2]],DATI!$M:$M)*SUMIF(DATI!$B:$B,Tabella24[[#This Row],[Cartella2]],DATI!$F:$F),"")</f>
        <v/>
      </c>
      <c r="I1126" s="19" t="str">
        <f>+IFERROR(+Tabella24[[#This Row],[IMPORTO VERSATO]]/SUMIF(DATI!$B:$B,Tabella24[[#This Row],[Cartella2]],DATI!$M:$M)*SUMIF(DATI!$B:$B,Tabella24[[#This Row],[Cartella2]],DATI!$G:$G),"")</f>
        <v/>
      </c>
      <c r="J1126" s="19" t="str">
        <f>+IFERROR(+Tabella24[[#This Row],[IMPORTO VERSATO]]/SUMIF(DATI!$B:$B,Tabella24[[#This Row],[Cartella2]],DATI!$M:$M)*SUMIF(DATI!$B:$B,Tabella24[[#This Row],[Cartella2]],DATI!$H:$H),"")</f>
        <v/>
      </c>
      <c r="K1126" s="19" t="str">
        <f>+IFERROR(+Tabella24[[#This Row],[IMPORTO VERSATO]]/SUMIF(DATI!$B:$B,Tabella24[[#This Row],[Cartella2]],DATI!$M:$M)*SUMIF(DATI!$B:$B,Tabella24[[#This Row],[Cartella2]],DATI!$I:$I),"")</f>
        <v/>
      </c>
      <c r="L1126" s="19" t="str">
        <f>+IFERROR(+Tabella24[[#This Row],[IMPORTO VERSATO]]/SUMIF(DATI!$B:$B,Tabella24[[#This Row],[Cartella2]],DATI!$M:$M)*SUMIF(DATI!$B:$B,Tabella24[[#This Row],[Cartella2]],DATI!$J:$J),"")</f>
        <v/>
      </c>
      <c r="M1126" s="14" t="str">
        <f>+IFERROR(+Tabella24[[#This Row],[IMPORTO VERSATO]]/SUMIF(DATI!$B:$B,Tabella24[[#This Row],[Cartella2]],DATI!$M:$M)*SUMIF(DATI!$B:$B,Tabella24[[#This Row],[Cartella2]],DATI!$L:$L),"")</f>
        <v/>
      </c>
      <c r="N1126" s="6" t="str">
        <f>+IF(COUNTIF($C$17:C1126,Tabella24[[#This Row],[Cartella2]])=1,"X","")</f>
        <v/>
      </c>
      <c r="O1126" s="14" t="str">
        <f>+IFERROR(+Tabella24[[#This Row],[IMPORTO VERSATO]]/SUMIF(DATI!$B:$B,Tabella24[[#This Row],[Cartella2]],DATI!$M:$M)*SUMIF(DATI!$B:$B,Tabella24[[#This Row],[Cartella2]],DATI!$K:$K),"")</f>
        <v/>
      </c>
    </row>
    <row r="1127" spans="2:15" x14ac:dyDescent="0.45">
      <c r="B1127" s="27"/>
      <c r="C1127" s="140" t="e">
        <f>+IF(Tabella24[[#This Row],[INS CARTELLA]]="",C1126,+VLOOKUP(Tabella24[[#This Row],[INS CARTELLA]],Tabella1[[NUMERO CARTELLA]:[IMPOSTE]],1,0))</f>
        <v>#N/A</v>
      </c>
      <c r="D1127" s="1"/>
      <c r="E1127" s="15"/>
      <c r="F1127" s="16"/>
      <c r="G1127" s="14" t="str">
        <f>+IFERROR(+Tabella24[[#This Row],[IMPORTO VERSATO]]/SUMIF(DATI!B:B,Tabella24[[#This Row],[Cartella2]],DATI!M:M)*SUMIF(DATI!B:B,Tabella24[[#This Row],[Cartella2]],DATI!E:E),"")</f>
        <v/>
      </c>
      <c r="H1127" s="14" t="str">
        <f>+IFERROR(+Tabella24[[#This Row],[IMPORTO VERSATO]]/SUMIF(DATI!$B:$B,Tabella24[[#This Row],[Cartella2]],DATI!$M:$M)*SUMIF(DATI!$B:$B,Tabella24[[#This Row],[Cartella2]],DATI!$F:$F),"")</f>
        <v/>
      </c>
      <c r="I1127" s="19" t="str">
        <f>+IFERROR(+Tabella24[[#This Row],[IMPORTO VERSATO]]/SUMIF(DATI!$B:$B,Tabella24[[#This Row],[Cartella2]],DATI!$M:$M)*SUMIF(DATI!$B:$B,Tabella24[[#This Row],[Cartella2]],DATI!$G:$G),"")</f>
        <v/>
      </c>
      <c r="J1127" s="19" t="str">
        <f>+IFERROR(+Tabella24[[#This Row],[IMPORTO VERSATO]]/SUMIF(DATI!$B:$B,Tabella24[[#This Row],[Cartella2]],DATI!$M:$M)*SUMIF(DATI!$B:$B,Tabella24[[#This Row],[Cartella2]],DATI!$H:$H),"")</f>
        <v/>
      </c>
      <c r="K1127" s="19" t="str">
        <f>+IFERROR(+Tabella24[[#This Row],[IMPORTO VERSATO]]/SUMIF(DATI!$B:$B,Tabella24[[#This Row],[Cartella2]],DATI!$M:$M)*SUMIF(DATI!$B:$B,Tabella24[[#This Row],[Cartella2]],DATI!$I:$I),"")</f>
        <v/>
      </c>
      <c r="L1127" s="19" t="str">
        <f>+IFERROR(+Tabella24[[#This Row],[IMPORTO VERSATO]]/SUMIF(DATI!$B:$B,Tabella24[[#This Row],[Cartella2]],DATI!$M:$M)*SUMIF(DATI!$B:$B,Tabella24[[#This Row],[Cartella2]],DATI!$J:$J),"")</f>
        <v/>
      </c>
      <c r="M1127" s="14" t="str">
        <f>+IFERROR(+Tabella24[[#This Row],[IMPORTO VERSATO]]/SUMIF(DATI!$B:$B,Tabella24[[#This Row],[Cartella2]],DATI!$M:$M)*SUMIF(DATI!$B:$B,Tabella24[[#This Row],[Cartella2]],DATI!$L:$L),"")</f>
        <v/>
      </c>
      <c r="N1127" s="6" t="str">
        <f>+IF(COUNTIF($C$17:C1127,Tabella24[[#This Row],[Cartella2]])=1,"X","")</f>
        <v/>
      </c>
      <c r="O1127" s="14" t="str">
        <f>+IFERROR(+Tabella24[[#This Row],[IMPORTO VERSATO]]/SUMIF(DATI!$B:$B,Tabella24[[#This Row],[Cartella2]],DATI!$M:$M)*SUMIF(DATI!$B:$B,Tabella24[[#This Row],[Cartella2]],DATI!$K:$K),"")</f>
        <v/>
      </c>
    </row>
    <row r="1128" spans="2:15" x14ac:dyDescent="0.45">
      <c r="B1128" s="27"/>
      <c r="C1128" s="140" t="e">
        <f>+IF(Tabella24[[#This Row],[INS CARTELLA]]="",C1127,+VLOOKUP(Tabella24[[#This Row],[INS CARTELLA]],Tabella1[[NUMERO CARTELLA]:[IMPOSTE]],1,0))</f>
        <v>#N/A</v>
      </c>
      <c r="D1128" s="1"/>
      <c r="E1128" s="15"/>
      <c r="F1128" s="16"/>
      <c r="G1128" s="14" t="str">
        <f>+IFERROR(+Tabella24[[#This Row],[IMPORTO VERSATO]]/SUMIF(DATI!B:B,Tabella24[[#This Row],[Cartella2]],DATI!M:M)*SUMIF(DATI!B:B,Tabella24[[#This Row],[Cartella2]],DATI!E:E),"")</f>
        <v/>
      </c>
      <c r="H1128" s="14" t="str">
        <f>+IFERROR(+Tabella24[[#This Row],[IMPORTO VERSATO]]/SUMIF(DATI!$B:$B,Tabella24[[#This Row],[Cartella2]],DATI!$M:$M)*SUMIF(DATI!$B:$B,Tabella24[[#This Row],[Cartella2]],DATI!$F:$F),"")</f>
        <v/>
      </c>
      <c r="I1128" s="19" t="str">
        <f>+IFERROR(+Tabella24[[#This Row],[IMPORTO VERSATO]]/SUMIF(DATI!$B:$B,Tabella24[[#This Row],[Cartella2]],DATI!$M:$M)*SUMIF(DATI!$B:$B,Tabella24[[#This Row],[Cartella2]],DATI!$G:$G),"")</f>
        <v/>
      </c>
      <c r="J1128" s="19" t="str">
        <f>+IFERROR(+Tabella24[[#This Row],[IMPORTO VERSATO]]/SUMIF(DATI!$B:$B,Tabella24[[#This Row],[Cartella2]],DATI!$M:$M)*SUMIF(DATI!$B:$B,Tabella24[[#This Row],[Cartella2]],DATI!$H:$H),"")</f>
        <v/>
      </c>
      <c r="K1128" s="19" t="str">
        <f>+IFERROR(+Tabella24[[#This Row],[IMPORTO VERSATO]]/SUMIF(DATI!$B:$B,Tabella24[[#This Row],[Cartella2]],DATI!$M:$M)*SUMIF(DATI!$B:$B,Tabella24[[#This Row],[Cartella2]],DATI!$I:$I),"")</f>
        <v/>
      </c>
      <c r="L1128" s="19" t="str">
        <f>+IFERROR(+Tabella24[[#This Row],[IMPORTO VERSATO]]/SUMIF(DATI!$B:$B,Tabella24[[#This Row],[Cartella2]],DATI!$M:$M)*SUMIF(DATI!$B:$B,Tabella24[[#This Row],[Cartella2]],DATI!$J:$J),"")</f>
        <v/>
      </c>
      <c r="M1128" s="14" t="str">
        <f>+IFERROR(+Tabella24[[#This Row],[IMPORTO VERSATO]]/SUMIF(DATI!$B:$B,Tabella24[[#This Row],[Cartella2]],DATI!$M:$M)*SUMIF(DATI!$B:$B,Tabella24[[#This Row],[Cartella2]],DATI!$L:$L),"")</f>
        <v/>
      </c>
      <c r="N1128" s="6" t="str">
        <f>+IF(COUNTIF($C$17:C1128,Tabella24[[#This Row],[Cartella2]])=1,"X","")</f>
        <v/>
      </c>
      <c r="O1128" s="14" t="str">
        <f>+IFERROR(+Tabella24[[#This Row],[IMPORTO VERSATO]]/SUMIF(DATI!$B:$B,Tabella24[[#This Row],[Cartella2]],DATI!$M:$M)*SUMIF(DATI!$B:$B,Tabella24[[#This Row],[Cartella2]],DATI!$K:$K),"")</f>
        <v/>
      </c>
    </row>
    <row r="1129" spans="2:15" x14ac:dyDescent="0.45">
      <c r="B1129" s="27"/>
      <c r="C1129" s="140" t="e">
        <f>+IF(Tabella24[[#This Row],[INS CARTELLA]]="",C1128,+VLOOKUP(Tabella24[[#This Row],[INS CARTELLA]],Tabella1[[NUMERO CARTELLA]:[IMPOSTE]],1,0))</f>
        <v>#N/A</v>
      </c>
      <c r="D1129" s="1"/>
      <c r="E1129" s="15"/>
      <c r="F1129" s="16"/>
      <c r="G1129" s="14" t="str">
        <f>+IFERROR(+Tabella24[[#This Row],[IMPORTO VERSATO]]/SUMIF(DATI!B:B,Tabella24[[#This Row],[Cartella2]],DATI!M:M)*SUMIF(DATI!B:B,Tabella24[[#This Row],[Cartella2]],DATI!E:E),"")</f>
        <v/>
      </c>
      <c r="H1129" s="14" t="str">
        <f>+IFERROR(+Tabella24[[#This Row],[IMPORTO VERSATO]]/SUMIF(DATI!$B:$B,Tabella24[[#This Row],[Cartella2]],DATI!$M:$M)*SUMIF(DATI!$B:$B,Tabella24[[#This Row],[Cartella2]],DATI!$F:$F),"")</f>
        <v/>
      </c>
      <c r="I1129" s="19" t="str">
        <f>+IFERROR(+Tabella24[[#This Row],[IMPORTO VERSATO]]/SUMIF(DATI!$B:$B,Tabella24[[#This Row],[Cartella2]],DATI!$M:$M)*SUMIF(DATI!$B:$B,Tabella24[[#This Row],[Cartella2]],DATI!$G:$G),"")</f>
        <v/>
      </c>
      <c r="J1129" s="19" t="str">
        <f>+IFERROR(+Tabella24[[#This Row],[IMPORTO VERSATO]]/SUMIF(DATI!$B:$B,Tabella24[[#This Row],[Cartella2]],DATI!$M:$M)*SUMIF(DATI!$B:$B,Tabella24[[#This Row],[Cartella2]],DATI!$H:$H),"")</f>
        <v/>
      </c>
      <c r="K1129" s="19" t="str">
        <f>+IFERROR(+Tabella24[[#This Row],[IMPORTO VERSATO]]/SUMIF(DATI!$B:$B,Tabella24[[#This Row],[Cartella2]],DATI!$M:$M)*SUMIF(DATI!$B:$B,Tabella24[[#This Row],[Cartella2]],DATI!$I:$I),"")</f>
        <v/>
      </c>
      <c r="L1129" s="19" t="str">
        <f>+IFERROR(+Tabella24[[#This Row],[IMPORTO VERSATO]]/SUMIF(DATI!$B:$B,Tabella24[[#This Row],[Cartella2]],DATI!$M:$M)*SUMIF(DATI!$B:$B,Tabella24[[#This Row],[Cartella2]],DATI!$J:$J),"")</f>
        <v/>
      </c>
      <c r="M1129" s="14" t="str">
        <f>+IFERROR(+Tabella24[[#This Row],[IMPORTO VERSATO]]/SUMIF(DATI!$B:$B,Tabella24[[#This Row],[Cartella2]],DATI!$M:$M)*SUMIF(DATI!$B:$B,Tabella24[[#This Row],[Cartella2]],DATI!$L:$L),"")</f>
        <v/>
      </c>
      <c r="N1129" s="6" t="str">
        <f>+IF(COUNTIF($C$17:C1129,Tabella24[[#This Row],[Cartella2]])=1,"X","")</f>
        <v/>
      </c>
      <c r="O1129" s="14" t="str">
        <f>+IFERROR(+Tabella24[[#This Row],[IMPORTO VERSATO]]/SUMIF(DATI!$B:$B,Tabella24[[#This Row],[Cartella2]],DATI!$M:$M)*SUMIF(DATI!$B:$B,Tabella24[[#This Row],[Cartella2]],DATI!$K:$K),"")</f>
        <v/>
      </c>
    </row>
    <row r="1130" spans="2:15" x14ac:dyDescent="0.45">
      <c r="B1130" s="27"/>
      <c r="C1130" s="140" t="e">
        <f>+IF(Tabella24[[#This Row],[INS CARTELLA]]="",C1129,+VLOOKUP(Tabella24[[#This Row],[INS CARTELLA]],Tabella1[[NUMERO CARTELLA]:[IMPOSTE]],1,0))</f>
        <v>#N/A</v>
      </c>
      <c r="D1130" s="1"/>
      <c r="E1130" s="15"/>
      <c r="F1130" s="16"/>
      <c r="G1130" s="14" t="str">
        <f>+IFERROR(+Tabella24[[#This Row],[IMPORTO VERSATO]]/SUMIF(DATI!B:B,Tabella24[[#This Row],[Cartella2]],DATI!M:M)*SUMIF(DATI!B:B,Tabella24[[#This Row],[Cartella2]],DATI!E:E),"")</f>
        <v/>
      </c>
      <c r="H1130" s="14" t="str">
        <f>+IFERROR(+Tabella24[[#This Row],[IMPORTO VERSATO]]/SUMIF(DATI!$B:$B,Tabella24[[#This Row],[Cartella2]],DATI!$M:$M)*SUMIF(DATI!$B:$B,Tabella24[[#This Row],[Cartella2]],DATI!$F:$F),"")</f>
        <v/>
      </c>
      <c r="I1130" s="19" t="str">
        <f>+IFERROR(+Tabella24[[#This Row],[IMPORTO VERSATO]]/SUMIF(DATI!$B:$B,Tabella24[[#This Row],[Cartella2]],DATI!$M:$M)*SUMIF(DATI!$B:$B,Tabella24[[#This Row],[Cartella2]],DATI!$G:$G),"")</f>
        <v/>
      </c>
      <c r="J1130" s="19" t="str">
        <f>+IFERROR(+Tabella24[[#This Row],[IMPORTO VERSATO]]/SUMIF(DATI!$B:$B,Tabella24[[#This Row],[Cartella2]],DATI!$M:$M)*SUMIF(DATI!$B:$B,Tabella24[[#This Row],[Cartella2]],DATI!$H:$H),"")</f>
        <v/>
      </c>
      <c r="K1130" s="19" t="str">
        <f>+IFERROR(+Tabella24[[#This Row],[IMPORTO VERSATO]]/SUMIF(DATI!$B:$B,Tabella24[[#This Row],[Cartella2]],DATI!$M:$M)*SUMIF(DATI!$B:$B,Tabella24[[#This Row],[Cartella2]],DATI!$I:$I),"")</f>
        <v/>
      </c>
      <c r="L1130" s="19" t="str">
        <f>+IFERROR(+Tabella24[[#This Row],[IMPORTO VERSATO]]/SUMIF(DATI!$B:$B,Tabella24[[#This Row],[Cartella2]],DATI!$M:$M)*SUMIF(DATI!$B:$B,Tabella24[[#This Row],[Cartella2]],DATI!$J:$J),"")</f>
        <v/>
      </c>
      <c r="M1130" s="14" t="str">
        <f>+IFERROR(+Tabella24[[#This Row],[IMPORTO VERSATO]]/SUMIF(DATI!$B:$B,Tabella24[[#This Row],[Cartella2]],DATI!$M:$M)*SUMIF(DATI!$B:$B,Tabella24[[#This Row],[Cartella2]],DATI!$L:$L),"")</f>
        <v/>
      </c>
      <c r="N1130" s="6" t="str">
        <f>+IF(COUNTIF($C$17:C1130,Tabella24[[#This Row],[Cartella2]])=1,"X","")</f>
        <v/>
      </c>
      <c r="O1130" s="14" t="str">
        <f>+IFERROR(+Tabella24[[#This Row],[IMPORTO VERSATO]]/SUMIF(DATI!$B:$B,Tabella24[[#This Row],[Cartella2]],DATI!$M:$M)*SUMIF(DATI!$B:$B,Tabella24[[#This Row],[Cartella2]],DATI!$K:$K),"")</f>
        <v/>
      </c>
    </row>
    <row r="1131" spans="2:15" x14ac:dyDescent="0.45">
      <c r="B1131" s="27"/>
      <c r="C1131" s="140" t="e">
        <f>+IF(Tabella24[[#This Row],[INS CARTELLA]]="",C1130,+VLOOKUP(Tabella24[[#This Row],[INS CARTELLA]],Tabella1[[NUMERO CARTELLA]:[IMPOSTE]],1,0))</f>
        <v>#N/A</v>
      </c>
      <c r="D1131" s="1"/>
      <c r="E1131" s="15"/>
      <c r="F1131" s="16"/>
      <c r="G1131" s="14" t="str">
        <f>+IFERROR(+Tabella24[[#This Row],[IMPORTO VERSATO]]/SUMIF(DATI!B:B,Tabella24[[#This Row],[Cartella2]],DATI!M:M)*SUMIF(DATI!B:B,Tabella24[[#This Row],[Cartella2]],DATI!E:E),"")</f>
        <v/>
      </c>
      <c r="H1131" s="14" t="str">
        <f>+IFERROR(+Tabella24[[#This Row],[IMPORTO VERSATO]]/SUMIF(DATI!$B:$B,Tabella24[[#This Row],[Cartella2]],DATI!$M:$M)*SUMIF(DATI!$B:$B,Tabella24[[#This Row],[Cartella2]],DATI!$F:$F),"")</f>
        <v/>
      </c>
      <c r="I1131" s="19" t="str">
        <f>+IFERROR(+Tabella24[[#This Row],[IMPORTO VERSATO]]/SUMIF(DATI!$B:$B,Tabella24[[#This Row],[Cartella2]],DATI!$M:$M)*SUMIF(DATI!$B:$B,Tabella24[[#This Row],[Cartella2]],DATI!$G:$G),"")</f>
        <v/>
      </c>
      <c r="J1131" s="19" t="str">
        <f>+IFERROR(+Tabella24[[#This Row],[IMPORTO VERSATO]]/SUMIF(DATI!$B:$B,Tabella24[[#This Row],[Cartella2]],DATI!$M:$M)*SUMIF(DATI!$B:$B,Tabella24[[#This Row],[Cartella2]],DATI!$H:$H),"")</f>
        <v/>
      </c>
      <c r="K1131" s="19" t="str">
        <f>+IFERROR(+Tabella24[[#This Row],[IMPORTO VERSATO]]/SUMIF(DATI!$B:$B,Tabella24[[#This Row],[Cartella2]],DATI!$M:$M)*SUMIF(DATI!$B:$B,Tabella24[[#This Row],[Cartella2]],DATI!$I:$I),"")</f>
        <v/>
      </c>
      <c r="L1131" s="19" t="str">
        <f>+IFERROR(+Tabella24[[#This Row],[IMPORTO VERSATO]]/SUMIF(DATI!$B:$B,Tabella24[[#This Row],[Cartella2]],DATI!$M:$M)*SUMIF(DATI!$B:$B,Tabella24[[#This Row],[Cartella2]],DATI!$J:$J),"")</f>
        <v/>
      </c>
      <c r="M1131" s="14" t="str">
        <f>+IFERROR(+Tabella24[[#This Row],[IMPORTO VERSATO]]/SUMIF(DATI!$B:$B,Tabella24[[#This Row],[Cartella2]],DATI!$M:$M)*SUMIF(DATI!$B:$B,Tabella24[[#This Row],[Cartella2]],DATI!$L:$L),"")</f>
        <v/>
      </c>
      <c r="N1131" s="6" t="str">
        <f>+IF(COUNTIF($C$17:C1131,Tabella24[[#This Row],[Cartella2]])=1,"X","")</f>
        <v/>
      </c>
      <c r="O1131" s="14" t="str">
        <f>+IFERROR(+Tabella24[[#This Row],[IMPORTO VERSATO]]/SUMIF(DATI!$B:$B,Tabella24[[#This Row],[Cartella2]],DATI!$M:$M)*SUMIF(DATI!$B:$B,Tabella24[[#This Row],[Cartella2]],DATI!$K:$K),"")</f>
        <v/>
      </c>
    </row>
    <row r="1132" spans="2:15" x14ac:dyDescent="0.45">
      <c r="B1132" s="27"/>
      <c r="C1132" s="140" t="e">
        <f>+IF(Tabella24[[#This Row],[INS CARTELLA]]="",C1131,+VLOOKUP(Tabella24[[#This Row],[INS CARTELLA]],Tabella1[[NUMERO CARTELLA]:[IMPOSTE]],1,0))</f>
        <v>#N/A</v>
      </c>
      <c r="D1132" s="1"/>
      <c r="E1132" s="15"/>
      <c r="F1132" s="16"/>
      <c r="G1132" s="14" t="str">
        <f>+IFERROR(+Tabella24[[#This Row],[IMPORTO VERSATO]]/SUMIF(DATI!B:B,Tabella24[[#This Row],[Cartella2]],DATI!M:M)*SUMIF(DATI!B:B,Tabella24[[#This Row],[Cartella2]],DATI!E:E),"")</f>
        <v/>
      </c>
      <c r="H1132" s="14" t="str">
        <f>+IFERROR(+Tabella24[[#This Row],[IMPORTO VERSATO]]/SUMIF(DATI!$B:$B,Tabella24[[#This Row],[Cartella2]],DATI!$M:$M)*SUMIF(DATI!$B:$B,Tabella24[[#This Row],[Cartella2]],DATI!$F:$F),"")</f>
        <v/>
      </c>
      <c r="I1132" s="19" t="str">
        <f>+IFERROR(+Tabella24[[#This Row],[IMPORTO VERSATO]]/SUMIF(DATI!$B:$B,Tabella24[[#This Row],[Cartella2]],DATI!$M:$M)*SUMIF(DATI!$B:$B,Tabella24[[#This Row],[Cartella2]],DATI!$G:$G),"")</f>
        <v/>
      </c>
      <c r="J1132" s="19" t="str">
        <f>+IFERROR(+Tabella24[[#This Row],[IMPORTO VERSATO]]/SUMIF(DATI!$B:$B,Tabella24[[#This Row],[Cartella2]],DATI!$M:$M)*SUMIF(DATI!$B:$B,Tabella24[[#This Row],[Cartella2]],DATI!$H:$H),"")</f>
        <v/>
      </c>
      <c r="K1132" s="19" t="str">
        <f>+IFERROR(+Tabella24[[#This Row],[IMPORTO VERSATO]]/SUMIF(DATI!$B:$B,Tabella24[[#This Row],[Cartella2]],DATI!$M:$M)*SUMIF(DATI!$B:$B,Tabella24[[#This Row],[Cartella2]],DATI!$I:$I),"")</f>
        <v/>
      </c>
      <c r="L1132" s="19" t="str">
        <f>+IFERROR(+Tabella24[[#This Row],[IMPORTO VERSATO]]/SUMIF(DATI!$B:$B,Tabella24[[#This Row],[Cartella2]],DATI!$M:$M)*SUMIF(DATI!$B:$B,Tabella24[[#This Row],[Cartella2]],DATI!$J:$J),"")</f>
        <v/>
      </c>
      <c r="M1132" s="14" t="str">
        <f>+IFERROR(+Tabella24[[#This Row],[IMPORTO VERSATO]]/SUMIF(DATI!$B:$B,Tabella24[[#This Row],[Cartella2]],DATI!$M:$M)*SUMIF(DATI!$B:$B,Tabella24[[#This Row],[Cartella2]],DATI!$L:$L),"")</f>
        <v/>
      </c>
      <c r="N1132" s="6" t="str">
        <f>+IF(COUNTIF($C$17:C1132,Tabella24[[#This Row],[Cartella2]])=1,"X","")</f>
        <v/>
      </c>
      <c r="O1132" s="14" t="str">
        <f>+IFERROR(+Tabella24[[#This Row],[IMPORTO VERSATO]]/SUMIF(DATI!$B:$B,Tabella24[[#This Row],[Cartella2]],DATI!$M:$M)*SUMIF(DATI!$B:$B,Tabella24[[#This Row],[Cartella2]],DATI!$K:$K),"")</f>
        <v/>
      </c>
    </row>
    <row r="1133" spans="2:15" x14ac:dyDescent="0.45">
      <c r="B1133" s="27"/>
      <c r="C1133" s="140" t="e">
        <f>+IF(Tabella24[[#This Row],[INS CARTELLA]]="",C1132,+VLOOKUP(Tabella24[[#This Row],[INS CARTELLA]],Tabella1[[NUMERO CARTELLA]:[IMPOSTE]],1,0))</f>
        <v>#N/A</v>
      </c>
      <c r="D1133" s="1"/>
      <c r="E1133" s="15"/>
      <c r="F1133" s="16"/>
      <c r="G1133" s="14" t="str">
        <f>+IFERROR(+Tabella24[[#This Row],[IMPORTO VERSATO]]/SUMIF(DATI!B:B,Tabella24[[#This Row],[Cartella2]],DATI!M:M)*SUMIF(DATI!B:B,Tabella24[[#This Row],[Cartella2]],DATI!E:E),"")</f>
        <v/>
      </c>
      <c r="H1133" s="14" t="str">
        <f>+IFERROR(+Tabella24[[#This Row],[IMPORTO VERSATO]]/SUMIF(DATI!$B:$B,Tabella24[[#This Row],[Cartella2]],DATI!$M:$M)*SUMIF(DATI!$B:$B,Tabella24[[#This Row],[Cartella2]],DATI!$F:$F),"")</f>
        <v/>
      </c>
      <c r="I1133" s="19" t="str">
        <f>+IFERROR(+Tabella24[[#This Row],[IMPORTO VERSATO]]/SUMIF(DATI!$B:$B,Tabella24[[#This Row],[Cartella2]],DATI!$M:$M)*SUMIF(DATI!$B:$B,Tabella24[[#This Row],[Cartella2]],DATI!$G:$G),"")</f>
        <v/>
      </c>
      <c r="J1133" s="19" t="str">
        <f>+IFERROR(+Tabella24[[#This Row],[IMPORTO VERSATO]]/SUMIF(DATI!$B:$B,Tabella24[[#This Row],[Cartella2]],DATI!$M:$M)*SUMIF(DATI!$B:$B,Tabella24[[#This Row],[Cartella2]],DATI!$H:$H),"")</f>
        <v/>
      </c>
      <c r="K1133" s="19" t="str">
        <f>+IFERROR(+Tabella24[[#This Row],[IMPORTO VERSATO]]/SUMIF(DATI!$B:$B,Tabella24[[#This Row],[Cartella2]],DATI!$M:$M)*SUMIF(DATI!$B:$B,Tabella24[[#This Row],[Cartella2]],DATI!$I:$I),"")</f>
        <v/>
      </c>
      <c r="L1133" s="19" t="str">
        <f>+IFERROR(+Tabella24[[#This Row],[IMPORTO VERSATO]]/SUMIF(DATI!$B:$B,Tabella24[[#This Row],[Cartella2]],DATI!$M:$M)*SUMIF(DATI!$B:$B,Tabella24[[#This Row],[Cartella2]],DATI!$J:$J),"")</f>
        <v/>
      </c>
      <c r="M1133" s="14" t="str">
        <f>+IFERROR(+Tabella24[[#This Row],[IMPORTO VERSATO]]/SUMIF(DATI!$B:$B,Tabella24[[#This Row],[Cartella2]],DATI!$M:$M)*SUMIF(DATI!$B:$B,Tabella24[[#This Row],[Cartella2]],DATI!$L:$L),"")</f>
        <v/>
      </c>
      <c r="N1133" s="6" t="str">
        <f>+IF(COUNTIF($C$17:C1133,Tabella24[[#This Row],[Cartella2]])=1,"X","")</f>
        <v/>
      </c>
      <c r="O1133" s="14" t="str">
        <f>+IFERROR(+Tabella24[[#This Row],[IMPORTO VERSATO]]/SUMIF(DATI!$B:$B,Tabella24[[#This Row],[Cartella2]],DATI!$M:$M)*SUMIF(DATI!$B:$B,Tabella24[[#This Row],[Cartella2]],DATI!$K:$K),"")</f>
        <v/>
      </c>
    </row>
    <row r="1134" spans="2:15" x14ac:dyDescent="0.45">
      <c r="B1134" s="27"/>
      <c r="C1134" s="140" t="e">
        <f>+IF(Tabella24[[#This Row],[INS CARTELLA]]="",C1133,+VLOOKUP(Tabella24[[#This Row],[INS CARTELLA]],Tabella1[[NUMERO CARTELLA]:[IMPOSTE]],1,0))</f>
        <v>#N/A</v>
      </c>
      <c r="D1134" s="1"/>
      <c r="E1134" s="15"/>
      <c r="F1134" s="16"/>
      <c r="G1134" s="14" t="str">
        <f>+IFERROR(+Tabella24[[#This Row],[IMPORTO VERSATO]]/SUMIF(DATI!B:B,Tabella24[[#This Row],[Cartella2]],DATI!M:M)*SUMIF(DATI!B:B,Tabella24[[#This Row],[Cartella2]],DATI!E:E),"")</f>
        <v/>
      </c>
      <c r="H1134" s="14" t="str">
        <f>+IFERROR(+Tabella24[[#This Row],[IMPORTO VERSATO]]/SUMIF(DATI!$B:$B,Tabella24[[#This Row],[Cartella2]],DATI!$M:$M)*SUMIF(DATI!$B:$B,Tabella24[[#This Row],[Cartella2]],DATI!$F:$F),"")</f>
        <v/>
      </c>
      <c r="I1134" s="19" t="str">
        <f>+IFERROR(+Tabella24[[#This Row],[IMPORTO VERSATO]]/SUMIF(DATI!$B:$B,Tabella24[[#This Row],[Cartella2]],DATI!$M:$M)*SUMIF(DATI!$B:$B,Tabella24[[#This Row],[Cartella2]],DATI!$G:$G),"")</f>
        <v/>
      </c>
      <c r="J1134" s="19" t="str">
        <f>+IFERROR(+Tabella24[[#This Row],[IMPORTO VERSATO]]/SUMIF(DATI!$B:$B,Tabella24[[#This Row],[Cartella2]],DATI!$M:$M)*SUMIF(DATI!$B:$B,Tabella24[[#This Row],[Cartella2]],DATI!$H:$H),"")</f>
        <v/>
      </c>
      <c r="K1134" s="19" t="str">
        <f>+IFERROR(+Tabella24[[#This Row],[IMPORTO VERSATO]]/SUMIF(DATI!$B:$B,Tabella24[[#This Row],[Cartella2]],DATI!$M:$M)*SUMIF(DATI!$B:$B,Tabella24[[#This Row],[Cartella2]],DATI!$I:$I),"")</f>
        <v/>
      </c>
      <c r="L1134" s="19" t="str">
        <f>+IFERROR(+Tabella24[[#This Row],[IMPORTO VERSATO]]/SUMIF(DATI!$B:$B,Tabella24[[#This Row],[Cartella2]],DATI!$M:$M)*SUMIF(DATI!$B:$B,Tabella24[[#This Row],[Cartella2]],DATI!$J:$J),"")</f>
        <v/>
      </c>
      <c r="M1134" s="14" t="str">
        <f>+IFERROR(+Tabella24[[#This Row],[IMPORTO VERSATO]]/SUMIF(DATI!$B:$B,Tabella24[[#This Row],[Cartella2]],DATI!$M:$M)*SUMIF(DATI!$B:$B,Tabella24[[#This Row],[Cartella2]],DATI!$L:$L),"")</f>
        <v/>
      </c>
      <c r="N1134" s="6" t="str">
        <f>+IF(COUNTIF($C$17:C1134,Tabella24[[#This Row],[Cartella2]])=1,"X","")</f>
        <v/>
      </c>
      <c r="O1134" s="14" t="str">
        <f>+IFERROR(+Tabella24[[#This Row],[IMPORTO VERSATO]]/SUMIF(DATI!$B:$B,Tabella24[[#This Row],[Cartella2]],DATI!$M:$M)*SUMIF(DATI!$B:$B,Tabella24[[#This Row],[Cartella2]],DATI!$K:$K),"")</f>
        <v/>
      </c>
    </row>
    <row r="1135" spans="2:15" x14ac:dyDescent="0.45">
      <c r="B1135" s="27"/>
      <c r="C1135" s="140" t="e">
        <f>+IF(Tabella24[[#This Row],[INS CARTELLA]]="",C1134,+VLOOKUP(Tabella24[[#This Row],[INS CARTELLA]],Tabella1[[NUMERO CARTELLA]:[IMPOSTE]],1,0))</f>
        <v>#N/A</v>
      </c>
      <c r="D1135" s="1"/>
      <c r="E1135" s="15"/>
      <c r="F1135" s="16"/>
      <c r="G1135" s="14" t="str">
        <f>+IFERROR(+Tabella24[[#This Row],[IMPORTO VERSATO]]/SUMIF(DATI!B:B,Tabella24[[#This Row],[Cartella2]],DATI!M:M)*SUMIF(DATI!B:B,Tabella24[[#This Row],[Cartella2]],DATI!E:E),"")</f>
        <v/>
      </c>
      <c r="H1135" s="14" t="str">
        <f>+IFERROR(+Tabella24[[#This Row],[IMPORTO VERSATO]]/SUMIF(DATI!$B:$B,Tabella24[[#This Row],[Cartella2]],DATI!$M:$M)*SUMIF(DATI!$B:$B,Tabella24[[#This Row],[Cartella2]],DATI!$F:$F),"")</f>
        <v/>
      </c>
      <c r="I1135" s="19" t="str">
        <f>+IFERROR(+Tabella24[[#This Row],[IMPORTO VERSATO]]/SUMIF(DATI!$B:$B,Tabella24[[#This Row],[Cartella2]],DATI!$M:$M)*SUMIF(DATI!$B:$B,Tabella24[[#This Row],[Cartella2]],DATI!$G:$G),"")</f>
        <v/>
      </c>
      <c r="J1135" s="19" t="str">
        <f>+IFERROR(+Tabella24[[#This Row],[IMPORTO VERSATO]]/SUMIF(DATI!$B:$B,Tabella24[[#This Row],[Cartella2]],DATI!$M:$M)*SUMIF(DATI!$B:$B,Tabella24[[#This Row],[Cartella2]],DATI!$H:$H),"")</f>
        <v/>
      </c>
      <c r="K1135" s="19" t="str">
        <f>+IFERROR(+Tabella24[[#This Row],[IMPORTO VERSATO]]/SUMIF(DATI!$B:$B,Tabella24[[#This Row],[Cartella2]],DATI!$M:$M)*SUMIF(DATI!$B:$B,Tabella24[[#This Row],[Cartella2]],DATI!$I:$I),"")</f>
        <v/>
      </c>
      <c r="L1135" s="19" t="str">
        <f>+IFERROR(+Tabella24[[#This Row],[IMPORTO VERSATO]]/SUMIF(DATI!$B:$B,Tabella24[[#This Row],[Cartella2]],DATI!$M:$M)*SUMIF(DATI!$B:$B,Tabella24[[#This Row],[Cartella2]],DATI!$J:$J),"")</f>
        <v/>
      </c>
      <c r="M1135" s="14" t="str">
        <f>+IFERROR(+Tabella24[[#This Row],[IMPORTO VERSATO]]/SUMIF(DATI!$B:$B,Tabella24[[#This Row],[Cartella2]],DATI!$M:$M)*SUMIF(DATI!$B:$B,Tabella24[[#This Row],[Cartella2]],DATI!$L:$L),"")</f>
        <v/>
      </c>
      <c r="N1135" s="6" t="str">
        <f>+IF(COUNTIF($C$17:C1135,Tabella24[[#This Row],[Cartella2]])=1,"X","")</f>
        <v/>
      </c>
      <c r="O1135" s="14" t="str">
        <f>+IFERROR(+Tabella24[[#This Row],[IMPORTO VERSATO]]/SUMIF(DATI!$B:$B,Tabella24[[#This Row],[Cartella2]],DATI!$M:$M)*SUMIF(DATI!$B:$B,Tabella24[[#This Row],[Cartella2]],DATI!$K:$K),"")</f>
        <v/>
      </c>
    </row>
    <row r="1136" spans="2:15" x14ac:dyDescent="0.45">
      <c r="B1136" s="27"/>
      <c r="C1136" s="140" t="e">
        <f>+IF(Tabella24[[#This Row],[INS CARTELLA]]="",C1135,+VLOOKUP(Tabella24[[#This Row],[INS CARTELLA]],Tabella1[[NUMERO CARTELLA]:[IMPOSTE]],1,0))</f>
        <v>#N/A</v>
      </c>
      <c r="D1136" s="1"/>
      <c r="E1136" s="15"/>
      <c r="F1136" s="16"/>
      <c r="G1136" s="14" t="str">
        <f>+IFERROR(+Tabella24[[#This Row],[IMPORTO VERSATO]]/SUMIF(DATI!B:B,Tabella24[[#This Row],[Cartella2]],DATI!M:M)*SUMIF(DATI!B:B,Tabella24[[#This Row],[Cartella2]],DATI!E:E),"")</f>
        <v/>
      </c>
      <c r="H1136" s="14" t="str">
        <f>+IFERROR(+Tabella24[[#This Row],[IMPORTO VERSATO]]/SUMIF(DATI!$B:$B,Tabella24[[#This Row],[Cartella2]],DATI!$M:$M)*SUMIF(DATI!$B:$B,Tabella24[[#This Row],[Cartella2]],DATI!$F:$F),"")</f>
        <v/>
      </c>
      <c r="I1136" s="19" t="str">
        <f>+IFERROR(+Tabella24[[#This Row],[IMPORTO VERSATO]]/SUMIF(DATI!$B:$B,Tabella24[[#This Row],[Cartella2]],DATI!$M:$M)*SUMIF(DATI!$B:$B,Tabella24[[#This Row],[Cartella2]],DATI!$G:$G),"")</f>
        <v/>
      </c>
      <c r="J1136" s="19" t="str">
        <f>+IFERROR(+Tabella24[[#This Row],[IMPORTO VERSATO]]/SUMIF(DATI!$B:$B,Tabella24[[#This Row],[Cartella2]],DATI!$M:$M)*SUMIF(DATI!$B:$B,Tabella24[[#This Row],[Cartella2]],DATI!$H:$H),"")</f>
        <v/>
      </c>
      <c r="K1136" s="19" t="str">
        <f>+IFERROR(+Tabella24[[#This Row],[IMPORTO VERSATO]]/SUMIF(DATI!$B:$B,Tabella24[[#This Row],[Cartella2]],DATI!$M:$M)*SUMIF(DATI!$B:$B,Tabella24[[#This Row],[Cartella2]],DATI!$I:$I),"")</f>
        <v/>
      </c>
      <c r="L1136" s="19" t="str">
        <f>+IFERROR(+Tabella24[[#This Row],[IMPORTO VERSATO]]/SUMIF(DATI!$B:$B,Tabella24[[#This Row],[Cartella2]],DATI!$M:$M)*SUMIF(DATI!$B:$B,Tabella24[[#This Row],[Cartella2]],DATI!$J:$J),"")</f>
        <v/>
      </c>
      <c r="M1136" s="14" t="str">
        <f>+IFERROR(+Tabella24[[#This Row],[IMPORTO VERSATO]]/SUMIF(DATI!$B:$B,Tabella24[[#This Row],[Cartella2]],DATI!$M:$M)*SUMIF(DATI!$B:$B,Tabella24[[#This Row],[Cartella2]],DATI!$L:$L),"")</f>
        <v/>
      </c>
      <c r="N1136" s="6" t="str">
        <f>+IF(COUNTIF($C$17:C1136,Tabella24[[#This Row],[Cartella2]])=1,"X","")</f>
        <v/>
      </c>
      <c r="O1136" s="14" t="str">
        <f>+IFERROR(+Tabella24[[#This Row],[IMPORTO VERSATO]]/SUMIF(DATI!$B:$B,Tabella24[[#This Row],[Cartella2]],DATI!$M:$M)*SUMIF(DATI!$B:$B,Tabella24[[#This Row],[Cartella2]],DATI!$K:$K),"")</f>
        <v/>
      </c>
    </row>
    <row r="1137" spans="2:15" x14ac:dyDescent="0.45">
      <c r="B1137" s="27"/>
      <c r="C1137" s="140" t="e">
        <f>+IF(Tabella24[[#This Row],[INS CARTELLA]]="",C1136,+VLOOKUP(Tabella24[[#This Row],[INS CARTELLA]],Tabella1[[NUMERO CARTELLA]:[IMPOSTE]],1,0))</f>
        <v>#N/A</v>
      </c>
      <c r="D1137" s="1"/>
      <c r="E1137" s="15"/>
      <c r="F1137" s="16"/>
      <c r="G1137" s="14" t="str">
        <f>+IFERROR(+Tabella24[[#This Row],[IMPORTO VERSATO]]/SUMIF(DATI!B:B,Tabella24[[#This Row],[Cartella2]],DATI!M:M)*SUMIF(DATI!B:B,Tabella24[[#This Row],[Cartella2]],DATI!E:E),"")</f>
        <v/>
      </c>
      <c r="H1137" s="14" t="str">
        <f>+IFERROR(+Tabella24[[#This Row],[IMPORTO VERSATO]]/SUMIF(DATI!$B:$B,Tabella24[[#This Row],[Cartella2]],DATI!$M:$M)*SUMIF(DATI!$B:$B,Tabella24[[#This Row],[Cartella2]],DATI!$F:$F),"")</f>
        <v/>
      </c>
      <c r="I1137" s="19" t="str">
        <f>+IFERROR(+Tabella24[[#This Row],[IMPORTO VERSATO]]/SUMIF(DATI!$B:$B,Tabella24[[#This Row],[Cartella2]],DATI!$M:$M)*SUMIF(DATI!$B:$B,Tabella24[[#This Row],[Cartella2]],DATI!$G:$G),"")</f>
        <v/>
      </c>
      <c r="J1137" s="19" t="str">
        <f>+IFERROR(+Tabella24[[#This Row],[IMPORTO VERSATO]]/SUMIF(DATI!$B:$B,Tabella24[[#This Row],[Cartella2]],DATI!$M:$M)*SUMIF(DATI!$B:$B,Tabella24[[#This Row],[Cartella2]],DATI!$H:$H),"")</f>
        <v/>
      </c>
      <c r="K1137" s="19" t="str">
        <f>+IFERROR(+Tabella24[[#This Row],[IMPORTO VERSATO]]/SUMIF(DATI!$B:$B,Tabella24[[#This Row],[Cartella2]],DATI!$M:$M)*SUMIF(DATI!$B:$B,Tabella24[[#This Row],[Cartella2]],DATI!$I:$I),"")</f>
        <v/>
      </c>
      <c r="L1137" s="19" t="str">
        <f>+IFERROR(+Tabella24[[#This Row],[IMPORTO VERSATO]]/SUMIF(DATI!$B:$B,Tabella24[[#This Row],[Cartella2]],DATI!$M:$M)*SUMIF(DATI!$B:$B,Tabella24[[#This Row],[Cartella2]],DATI!$J:$J),"")</f>
        <v/>
      </c>
      <c r="M1137" s="14" t="str">
        <f>+IFERROR(+Tabella24[[#This Row],[IMPORTO VERSATO]]/SUMIF(DATI!$B:$B,Tabella24[[#This Row],[Cartella2]],DATI!$M:$M)*SUMIF(DATI!$B:$B,Tabella24[[#This Row],[Cartella2]],DATI!$L:$L),"")</f>
        <v/>
      </c>
      <c r="N1137" s="6" t="str">
        <f>+IF(COUNTIF($C$17:C1137,Tabella24[[#This Row],[Cartella2]])=1,"X","")</f>
        <v/>
      </c>
      <c r="O1137" s="14" t="str">
        <f>+IFERROR(+Tabella24[[#This Row],[IMPORTO VERSATO]]/SUMIF(DATI!$B:$B,Tabella24[[#This Row],[Cartella2]],DATI!$M:$M)*SUMIF(DATI!$B:$B,Tabella24[[#This Row],[Cartella2]],DATI!$K:$K),"")</f>
        <v/>
      </c>
    </row>
    <row r="1138" spans="2:15" x14ac:dyDescent="0.45">
      <c r="B1138" s="27"/>
      <c r="C1138" s="140" t="e">
        <f>+IF(Tabella24[[#This Row],[INS CARTELLA]]="",C1137,+VLOOKUP(Tabella24[[#This Row],[INS CARTELLA]],Tabella1[[NUMERO CARTELLA]:[IMPOSTE]],1,0))</f>
        <v>#N/A</v>
      </c>
      <c r="D1138" s="1"/>
      <c r="E1138" s="15"/>
      <c r="F1138" s="16"/>
      <c r="G1138" s="14" t="str">
        <f>+IFERROR(+Tabella24[[#This Row],[IMPORTO VERSATO]]/SUMIF(DATI!B:B,Tabella24[[#This Row],[Cartella2]],DATI!M:M)*SUMIF(DATI!B:B,Tabella24[[#This Row],[Cartella2]],DATI!E:E),"")</f>
        <v/>
      </c>
      <c r="H1138" s="14" t="str">
        <f>+IFERROR(+Tabella24[[#This Row],[IMPORTO VERSATO]]/SUMIF(DATI!$B:$B,Tabella24[[#This Row],[Cartella2]],DATI!$M:$M)*SUMIF(DATI!$B:$B,Tabella24[[#This Row],[Cartella2]],DATI!$F:$F),"")</f>
        <v/>
      </c>
      <c r="I1138" s="19" t="str">
        <f>+IFERROR(+Tabella24[[#This Row],[IMPORTO VERSATO]]/SUMIF(DATI!$B:$B,Tabella24[[#This Row],[Cartella2]],DATI!$M:$M)*SUMIF(DATI!$B:$B,Tabella24[[#This Row],[Cartella2]],DATI!$G:$G),"")</f>
        <v/>
      </c>
      <c r="J1138" s="19" t="str">
        <f>+IFERROR(+Tabella24[[#This Row],[IMPORTO VERSATO]]/SUMIF(DATI!$B:$B,Tabella24[[#This Row],[Cartella2]],DATI!$M:$M)*SUMIF(DATI!$B:$B,Tabella24[[#This Row],[Cartella2]],DATI!$H:$H),"")</f>
        <v/>
      </c>
      <c r="K1138" s="19" t="str">
        <f>+IFERROR(+Tabella24[[#This Row],[IMPORTO VERSATO]]/SUMIF(DATI!$B:$B,Tabella24[[#This Row],[Cartella2]],DATI!$M:$M)*SUMIF(DATI!$B:$B,Tabella24[[#This Row],[Cartella2]],DATI!$I:$I),"")</f>
        <v/>
      </c>
      <c r="L1138" s="19" t="str">
        <f>+IFERROR(+Tabella24[[#This Row],[IMPORTO VERSATO]]/SUMIF(DATI!$B:$B,Tabella24[[#This Row],[Cartella2]],DATI!$M:$M)*SUMIF(DATI!$B:$B,Tabella24[[#This Row],[Cartella2]],DATI!$J:$J),"")</f>
        <v/>
      </c>
      <c r="M1138" s="14" t="str">
        <f>+IFERROR(+Tabella24[[#This Row],[IMPORTO VERSATO]]/SUMIF(DATI!$B:$B,Tabella24[[#This Row],[Cartella2]],DATI!$M:$M)*SUMIF(DATI!$B:$B,Tabella24[[#This Row],[Cartella2]],DATI!$L:$L),"")</f>
        <v/>
      </c>
      <c r="N1138" s="6" t="str">
        <f>+IF(COUNTIF($C$17:C1138,Tabella24[[#This Row],[Cartella2]])=1,"X","")</f>
        <v/>
      </c>
      <c r="O1138" s="14" t="str">
        <f>+IFERROR(+Tabella24[[#This Row],[IMPORTO VERSATO]]/SUMIF(DATI!$B:$B,Tabella24[[#This Row],[Cartella2]],DATI!$M:$M)*SUMIF(DATI!$B:$B,Tabella24[[#This Row],[Cartella2]],DATI!$K:$K),"")</f>
        <v/>
      </c>
    </row>
    <row r="1139" spans="2:15" x14ac:dyDescent="0.45">
      <c r="B1139" s="27"/>
      <c r="C1139" s="140" t="e">
        <f>+IF(Tabella24[[#This Row],[INS CARTELLA]]="",C1138,+VLOOKUP(Tabella24[[#This Row],[INS CARTELLA]],Tabella1[[NUMERO CARTELLA]:[IMPOSTE]],1,0))</f>
        <v>#N/A</v>
      </c>
      <c r="D1139" s="1"/>
      <c r="E1139" s="15"/>
      <c r="F1139" s="16"/>
      <c r="G1139" s="14" t="str">
        <f>+IFERROR(+Tabella24[[#This Row],[IMPORTO VERSATO]]/SUMIF(DATI!B:B,Tabella24[[#This Row],[Cartella2]],DATI!M:M)*SUMIF(DATI!B:B,Tabella24[[#This Row],[Cartella2]],DATI!E:E),"")</f>
        <v/>
      </c>
      <c r="H1139" s="14" t="str">
        <f>+IFERROR(+Tabella24[[#This Row],[IMPORTO VERSATO]]/SUMIF(DATI!$B:$B,Tabella24[[#This Row],[Cartella2]],DATI!$M:$M)*SUMIF(DATI!$B:$B,Tabella24[[#This Row],[Cartella2]],DATI!$F:$F),"")</f>
        <v/>
      </c>
      <c r="I1139" s="19" t="str">
        <f>+IFERROR(+Tabella24[[#This Row],[IMPORTO VERSATO]]/SUMIF(DATI!$B:$B,Tabella24[[#This Row],[Cartella2]],DATI!$M:$M)*SUMIF(DATI!$B:$B,Tabella24[[#This Row],[Cartella2]],DATI!$G:$G),"")</f>
        <v/>
      </c>
      <c r="J1139" s="19" t="str">
        <f>+IFERROR(+Tabella24[[#This Row],[IMPORTO VERSATO]]/SUMIF(DATI!$B:$B,Tabella24[[#This Row],[Cartella2]],DATI!$M:$M)*SUMIF(DATI!$B:$B,Tabella24[[#This Row],[Cartella2]],DATI!$H:$H),"")</f>
        <v/>
      </c>
      <c r="K1139" s="19" t="str">
        <f>+IFERROR(+Tabella24[[#This Row],[IMPORTO VERSATO]]/SUMIF(DATI!$B:$B,Tabella24[[#This Row],[Cartella2]],DATI!$M:$M)*SUMIF(DATI!$B:$B,Tabella24[[#This Row],[Cartella2]],DATI!$I:$I),"")</f>
        <v/>
      </c>
      <c r="L1139" s="19" t="str">
        <f>+IFERROR(+Tabella24[[#This Row],[IMPORTO VERSATO]]/SUMIF(DATI!$B:$B,Tabella24[[#This Row],[Cartella2]],DATI!$M:$M)*SUMIF(DATI!$B:$B,Tabella24[[#This Row],[Cartella2]],DATI!$J:$J),"")</f>
        <v/>
      </c>
      <c r="M1139" s="14" t="str">
        <f>+IFERROR(+Tabella24[[#This Row],[IMPORTO VERSATO]]/SUMIF(DATI!$B:$B,Tabella24[[#This Row],[Cartella2]],DATI!$M:$M)*SUMIF(DATI!$B:$B,Tabella24[[#This Row],[Cartella2]],DATI!$L:$L),"")</f>
        <v/>
      </c>
      <c r="N1139" s="6" t="str">
        <f>+IF(COUNTIF($C$17:C1139,Tabella24[[#This Row],[Cartella2]])=1,"X","")</f>
        <v/>
      </c>
      <c r="O1139" s="14" t="str">
        <f>+IFERROR(+Tabella24[[#This Row],[IMPORTO VERSATO]]/SUMIF(DATI!$B:$B,Tabella24[[#This Row],[Cartella2]],DATI!$M:$M)*SUMIF(DATI!$B:$B,Tabella24[[#This Row],[Cartella2]],DATI!$K:$K),"")</f>
        <v/>
      </c>
    </row>
    <row r="1140" spans="2:15" x14ac:dyDescent="0.45">
      <c r="B1140" s="27"/>
      <c r="C1140" s="140" t="e">
        <f>+IF(Tabella24[[#This Row],[INS CARTELLA]]="",C1139,+VLOOKUP(Tabella24[[#This Row],[INS CARTELLA]],Tabella1[[NUMERO CARTELLA]:[IMPOSTE]],1,0))</f>
        <v>#N/A</v>
      </c>
      <c r="D1140" s="1"/>
      <c r="E1140" s="15"/>
      <c r="F1140" s="16"/>
      <c r="G1140" s="14" t="str">
        <f>+IFERROR(+Tabella24[[#This Row],[IMPORTO VERSATO]]/SUMIF(DATI!B:B,Tabella24[[#This Row],[Cartella2]],DATI!M:M)*SUMIF(DATI!B:B,Tabella24[[#This Row],[Cartella2]],DATI!E:E),"")</f>
        <v/>
      </c>
      <c r="H1140" s="14" t="str">
        <f>+IFERROR(+Tabella24[[#This Row],[IMPORTO VERSATO]]/SUMIF(DATI!$B:$B,Tabella24[[#This Row],[Cartella2]],DATI!$M:$M)*SUMIF(DATI!$B:$B,Tabella24[[#This Row],[Cartella2]],DATI!$F:$F),"")</f>
        <v/>
      </c>
      <c r="I1140" s="19" t="str">
        <f>+IFERROR(+Tabella24[[#This Row],[IMPORTO VERSATO]]/SUMIF(DATI!$B:$B,Tabella24[[#This Row],[Cartella2]],DATI!$M:$M)*SUMIF(DATI!$B:$B,Tabella24[[#This Row],[Cartella2]],DATI!$G:$G),"")</f>
        <v/>
      </c>
      <c r="J1140" s="19" t="str">
        <f>+IFERROR(+Tabella24[[#This Row],[IMPORTO VERSATO]]/SUMIF(DATI!$B:$B,Tabella24[[#This Row],[Cartella2]],DATI!$M:$M)*SUMIF(DATI!$B:$B,Tabella24[[#This Row],[Cartella2]],DATI!$H:$H),"")</f>
        <v/>
      </c>
      <c r="K1140" s="19" t="str">
        <f>+IFERROR(+Tabella24[[#This Row],[IMPORTO VERSATO]]/SUMIF(DATI!$B:$B,Tabella24[[#This Row],[Cartella2]],DATI!$M:$M)*SUMIF(DATI!$B:$B,Tabella24[[#This Row],[Cartella2]],DATI!$I:$I),"")</f>
        <v/>
      </c>
      <c r="L1140" s="19" t="str">
        <f>+IFERROR(+Tabella24[[#This Row],[IMPORTO VERSATO]]/SUMIF(DATI!$B:$B,Tabella24[[#This Row],[Cartella2]],DATI!$M:$M)*SUMIF(DATI!$B:$B,Tabella24[[#This Row],[Cartella2]],DATI!$J:$J),"")</f>
        <v/>
      </c>
      <c r="M1140" s="14" t="str">
        <f>+IFERROR(+Tabella24[[#This Row],[IMPORTO VERSATO]]/SUMIF(DATI!$B:$B,Tabella24[[#This Row],[Cartella2]],DATI!$M:$M)*SUMIF(DATI!$B:$B,Tabella24[[#This Row],[Cartella2]],DATI!$L:$L),"")</f>
        <v/>
      </c>
      <c r="N1140" s="6" t="str">
        <f>+IF(COUNTIF($C$17:C1140,Tabella24[[#This Row],[Cartella2]])=1,"X","")</f>
        <v/>
      </c>
      <c r="O1140" s="14" t="str">
        <f>+IFERROR(+Tabella24[[#This Row],[IMPORTO VERSATO]]/SUMIF(DATI!$B:$B,Tabella24[[#This Row],[Cartella2]],DATI!$M:$M)*SUMIF(DATI!$B:$B,Tabella24[[#This Row],[Cartella2]],DATI!$K:$K),"")</f>
        <v/>
      </c>
    </row>
    <row r="1141" spans="2:15" x14ac:dyDescent="0.45">
      <c r="B1141" s="27"/>
      <c r="C1141" s="140" t="e">
        <f>+IF(Tabella24[[#This Row],[INS CARTELLA]]="",C1140,+VLOOKUP(Tabella24[[#This Row],[INS CARTELLA]],Tabella1[[NUMERO CARTELLA]:[IMPOSTE]],1,0))</f>
        <v>#N/A</v>
      </c>
      <c r="D1141" s="1"/>
      <c r="E1141" s="15"/>
      <c r="F1141" s="16"/>
      <c r="G1141" s="14" t="str">
        <f>+IFERROR(+Tabella24[[#This Row],[IMPORTO VERSATO]]/SUMIF(DATI!B:B,Tabella24[[#This Row],[Cartella2]],DATI!M:M)*SUMIF(DATI!B:B,Tabella24[[#This Row],[Cartella2]],DATI!E:E),"")</f>
        <v/>
      </c>
      <c r="H1141" s="14" t="str">
        <f>+IFERROR(+Tabella24[[#This Row],[IMPORTO VERSATO]]/SUMIF(DATI!$B:$B,Tabella24[[#This Row],[Cartella2]],DATI!$M:$M)*SUMIF(DATI!$B:$B,Tabella24[[#This Row],[Cartella2]],DATI!$F:$F),"")</f>
        <v/>
      </c>
      <c r="I1141" s="19" t="str">
        <f>+IFERROR(+Tabella24[[#This Row],[IMPORTO VERSATO]]/SUMIF(DATI!$B:$B,Tabella24[[#This Row],[Cartella2]],DATI!$M:$M)*SUMIF(DATI!$B:$B,Tabella24[[#This Row],[Cartella2]],DATI!$G:$G),"")</f>
        <v/>
      </c>
      <c r="J1141" s="19" t="str">
        <f>+IFERROR(+Tabella24[[#This Row],[IMPORTO VERSATO]]/SUMIF(DATI!$B:$B,Tabella24[[#This Row],[Cartella2]],DATI!$M:$M)*SUMIF(DATI!$B:$B,Tabella24[[#This Row],[Cartella2]],DATI!$H:$H),"")</f>
        <v/>
      </c>
      <c r="K1141" s="19" t="str">
        <f>+IFERROR(+Tabella24[[#This Row],[IMPORTO VERSATO]]/SUMIF(DATI!$B:$B,Tabella24[[#This Row],[Cartella2]],DATI!$M:$M)*SUMIF(DATI!$B:$B,Tabella24[[#This Row],[Cartella2]],DATI!$I:$I),"")</f>
        <v/>
      </c>
      <c r="L1141" s="19" t="str">
        <f>+IFERROR(+Tabella24[[#This Row],[IMPORTO VERSATO]]/SUMIF(DATI!$B:$B,Tabella24[[#This Row],[Cartella2]],DATI!$M:$M)*SUMIF(DATI!$B:$B,Tabella24[[#This Row],[Cartella2]],DATI!$J:$J),"")</f>
        <v/>
      </c>
      <c r="M1141" s="14" t="str">
        <f>+IFERROR(+Tabella24[[#This Row],[IMPORTO VERSATO]]/SUMIF(DATI!$B:$B,Tabella24[[#This Row],[Cartella2]],DATI!$M:$M)*SUMIF(DATI!$B:$B,Tabella24[[#This Row],[Cartella2]],DATI!$L:$L),"")</f>
        <v/>
      </c>
      <c r="N1141" s="6" t="str">
        <f>+IF(COUNTIF($C$17:C1141,Tabella24[[#This Row],[Cartella2]])=1,"X","")</f>
        <v/>
      </c>
      <c r="O1141" s="14" t="str">
        <f>+IFERROR(+Tabella24[[#This Row],[IMPORTO VERSATO]]/SUMIF(DATI!$B:$B,Tabella24[[#This Row],[Cartella2]],DATI!$M:$M)*SUMIF(DATI!$B:$B,Tabella24[[#This Row],[Cartella2]],DATI!$K:$K),"")</f>
        <v/>
      </c>
    </row>
    <row r="1142" spans="2:15" x14ac:dyDescent="0.45">
      <c r="B1142" s="27"/>
      <c r="C1142" s="140" t="e">
        <f>+IF(Tabella24[[#This Row],[INS CARTELLA]]="",C1141,+VLOOKUP(Tabella24[[#This Row],[INS CARTELLA]],Tabella1[[NUMERO CARTELLA]:[IMPOSTE]],1,0))</f>
        <v>#N/A</v>
      </c>
      <c r="D1142" s="1"/>
      <c r="E1142" s="15"/>
      <c r="F1142" s="16"/>
      <c r="G1142" s="14" t="str">
        <f>+IFERROR(+Tabella24[[#This Row],[IMPORTO VERSATO]]/SUMIF(DATI!B:B,Tabella24[[#This Row],[Cartella2]],DATI!M:M)*SUMIF(DATI!B:B,Tabella24[[#This Row],[Cartella2]],DATI!E:E),"")</f>
        <v/>
      </c>
      <c r="H1142" s="14" t="str">
        <f>+IFERROR(+Tabella24[[#This Row],[IMPORTO VERSATO]]/SUMIF(DATI!$B:$B,Tabella24[[#This Row],[Cartella2]],DATI!$M:$M)*SUMIF(DATI!$B:$B,Tabella24[[#This Row],[Cartella2]],DATI!$F:$F),"")</f>
        <v/>
      </c>
      <c r="I1142" s="19" t="str">
        <f>+IFERROR(+Tabella24[[#This Row],[IMPORTO VERSATO]]/SUMIF(DATI!$B:$B,Tabella24[[#This Row],[Cartella2]],DATI!$M:$M)*SUMIF(DATI!$B:$B,Tabella24[[#This Row],[Cartella2]],DATI!$G:$G),"")</f>
        <v/>
      </c>
      <c r="J1142" s="19" t="str">
        <f>+IFERROR(+Tabella24[[#This Row],[IMPORTO VERSATO]]/SUMIF(DATI!$B:$B,Tabella24[[#This Row],[Cartella2]],DATI!$M:$M)*SUMIF(DATI!$B:$B,Tabella24[[#This Row],[Cartella2]],DATI!$H:$H),"")</f>
        <v/>
      </c>
      <c r="K1142" s="19" t="str">
        <f>+IFERROR(+Tabella24[[#This Row],[IMPORTO VERSATO]]/SUMIF(DATI!$B:$B,Tabella24[[#This Row],[Cartella2]],DATI!$M:$M)*SUMIF(DATI!$B:$B,Tabella24[[#This Row],[Cartella2]],DATI!$I:$I),"")</f>
        <v/>
      </c>
      <c r="L1142" s="19" t="str">
        <f>+IFERROR(+Tabella24[[#This Row],[IMPORTO VERSATO]]/SUMIF(DATI!$B:$B,Tabella24[[#This Row],[Cartella2]],DATI!$M:$M)*SUMIF(DATI!$B:$B,Tabella24[[#This Row],[Cartella2]],DATI!$J:$J),"")</f>
        <v/>
      </c>
      <c r="M1142" s="14" t="str">
        <f>+IFERROR(+Tabella24[[#This Row],[IMPORTO VERSATO]]/SUMIF(DATI!$B:$B,Tabella24[[#This Row],[Cartella2]],DATI!$M:$M)*SUMIF(DATI!$B:$B,Tabella24[[#This Row],[Cartella2]],DATI!$L:$L),"")</f>
        <v/>
      </c>
      <c r="N1142" s="6" t="str">
        <f>+IF(COUNTIF($C$17:C1142,Tabella24[[#This Row],[Cartella2]])=1,"X","")</f>
        <v/>
      </c>
      <c r="O1142" s="14" t="str">
        <f>+IFERROR(+Tabella24[[#This Row],[IMPORTO VERSATO]]/SUMIF(DATI!$B:$B,Tabella24[[#This Row],[Cartella2]],DATI!$M:$M)*SUMIF(DATI!$B:$B,Tabella24[[#This Row],[Cartella2]],DATI!$K:$K),"")</f>
        <v/>
      </c>
    </row>
    <row r="1143" spans="2:15" x14ac:dyDescent="0.45">
      <c r="B1143" s="27"/>
      <c r="C1143" s="140" t="e">
        <f>+IF(Tabella24[[#This Row],[INS CARTELLA]]="",C1142,+VLOOKUP(Tabella24[[#This Row],[INS CARTELLA]],Tabella1[[NUMERO CARTELLA]:[IMPOSTE]],1,0))</f>
        <v>#N/A</v>
      </c>
      <c r="D1143" s="1"/>
      <c r="E1143" s="15"/>
      <c r="F1143" s="16"/>
      <c r="G1143" s="14" t="str">
        <f>+IFERROR(+Tabella24[[#This Row],[IMPORTO VERSATO]]/SUMIF(DATI!B:B,Tabella24[[#This Row],[Cartella2]],DATI!M:M)*SUMIF(DATI!B:B,Tabella24[[#This Row],[Cartella2]],DATI!E:E),"")</f>
        <v/>
      </c>
      <c r="H1143" s="14" t="str">
        <f>+IFERROR(+Tabella24[[#This Row],[IMPORTO VERSATO]]/SUMIF(DATI!$B:$B,Tabella24[[#This Row],[Cartella2]],DATI!$M:$M)*SUMIF(DATI!$B:$B,Tabella24[[#This Row],[Cartella2]],DATI!$F:$F),"")</f>
        <v/>
      </c>
      <c r="I1143" s="19" t="str">
        <f>+IFERROR(+Tabella24[[#This Row],[IMPORTO VERSATO]]/SUMIF(DATI!$B:$B,Tabella24[[#This Row],[Cartella2]],DATI!$M:$M)*SUMIF(DATI!$B:$B,Tabella24[[#This Row],[Cartella2]],DATI!$G:$G),"")</f>
        <v/>
      </c>
      <c r="J1143" s="19" t="str">
        <f>+IFERROR(+Tabella24[[#This Row],[IMPORTO VERSATO]]/SUMIF(DATI!$B:$B,Tabella24[[#This Row],[Cartella2]],DATI!$M:$M)*SUMIF(DATI!$B:$B,Tabella24[[#This Row],[Cartella2]],DATI!$H:$H),"")</f>
        <v/>
      </c>
      <c r="K1143" s="19" t="str">
        <f>+IFERROR(+Tabella24[[#This Row],[IMPORTO VERSATO]]/SUMIF(DATI!$B:$B,Tabella24[[#This Row],[Cartella2]],DATI!$M:$M)*SUMIF(DATI!$B:$B,Tabella24[[#This Row],[Cartella2]],DATI!$I:$I),"")</f>
        <v/>
      </c>
      <c r="L1143" s="19" t="str">
        <f>+IFERROR(+Tabella24[[#This Row],[IMPORTO VERSATO]]/SUMIF(DATI!$B:$B,Tabella24[[#This Row],[Cartella2]],DATI!$M:$M)*SUMIF(DATI!$B:$B,Tabella24[[#This Row],[Cartella2]],DATI!$J:$J),"")</f>
        <v/>
      </c>
      <c r="M1143" s="14" t="str">
        <f>+IFERROR(+Tabella24[[#This Row],[IMPORTO VERSATO]]/SUMIF(DATI!$B:$B,Tabella24[[#This Row],[Cartella2]],DATI!$M:$M)*SUMIF(DATI!$B:$B,Tabella24[[#This Row],[Cartella2]],DATI!$L:$L),"")</f>
        <v/>
      </c>
      <c r="N1143" s="6" t="str">
        <f>+IF(COUNTIF($C$17:C1143,Tabella24[[#This Row],[Cartella2]])=1,"X","")</f>
        <v/>
      </c>
      <c r="O1143" s="14" t="str">
        <f>+IFERROR(+Tabella24[[#This Row],[IMPORTO VERSATO]]/SUMIF(DATI!$B:$B,Tabella24[[#This Row],[Cartella2]],DATI!$M:$M)*SUMIF(DATI!$B:$B,Tabella24[[#This Row],[Cartella2]],DATI!$K:$K),"")</f>
        <v/>
      </c>
    </row>
    <row r="1144" spans="2:15" x14ac:dyDescent="0.45">
      <c r="B1144" s="27"/>
      <c r="C1144" s="140" t="e">
        <f>+IF(Tabella24[[#This Row],[INS CARTELLA]]="",C1143,+VLOOKUP(Tabella24[[#This Row],[INS CARTELLA]],Tabella1[[NUMERO CARTELLA]:[IMPOSTE]],1,0))</f>
        <v>#N/A</v>
      </c>
      <c r="D1144" s="1"/>
      <c r="E1144" s="15"/>
      <c r="F1144" s="16"/>
      <c r="G1144" s="14" t="str">
        <f>+IFERROR(+Tabella24[[#This Row],[IMPORTO VERSATO]]/SUMIF(DATI!B:B,Tabella24[[#This Row],[Cartella2]],DATI!M:M)*SUMIF(DATI!B:B,Tabella24[[#This Row],[Cartella2]],DATI!E:E),"")</f>
        <v/>
      </c>
      <c r="H1144" s="14" t="str">
        <f>+IFERROR(+Tabella24[[#This Row],[IMPORTO VERSATO]]/SUMIF(DATI!$B:$B,Tabella24[[#This Row],[Cartella2]],DATI!$M:$M)*SUMIF(DATI!$B:$B,Tabella24[[#This Row],[Cartella2]],DATI!$F:$F),"")</f>
        <v/>
      </c>
      <c r="I1144" s="19" t="str">
        <f>+IFERROR(+Tabella24[[#This Row],[IMPORTO VERSATO]]/SUMIF(DATI!$B:$B,Tabella24[[#This Row],[Cartella2]],DATI!$M:$M)*SUMIF(DATI!$B:$B,Tabella24[[#This Row],[Cartella2]],DATI!$G:$G),"")</f>
        <v/>
      </c>
      <c r="J1144" s="19" t="str">
        <f>+IFERROR(+Tabella24[[#This Row],[IMPORTO VERSATO]]/SUMIF(DATI!$B:$B,Tabella24[[#This Row],[Cartella2]],DATI!$M:$M)*SUMIF(DATI!$B:$B,Tabella24[[#This Row],[Cartella2]],DATI!$H:$H),"")</f>
        <v/>
      </c>
      <c r="K1144" s="19" t="str">
        <f>+IFERROR(+Tabella24[[#This Row],[IMPORTO VERSATO]]/SUMIF(DATI!$B:$B,Tabella24[[#This Row],[Cartella2]],DATI!$M:$M)*SUMIF(DATI!$B:$B,Tabella24[[#This Row],[Cartella2]],DATI!$I:$I),"")</f>
        <v/>
      </c>
      <c r="L1144" s="19" t="str">
        <f>+IFERROR(+Tabella24[[#This Row],[IMPORTO VERSATO]]/SUMIF(DATI!$B:$B,Tabella24[[#This Row],[Cartella2]],DATI!$M:$M)*SUMIF(DATI!$B:$B,Tabella24[[#This Row],[Cartella2]],DATI!$J:$J),"")</f>
        <v/>
      </c>
      <c r="M1144" s="14" t="str">
        <f>+IFERROR(+Tabella24[[#This Row],[IMPORTO VERSATO]]/SUMIF(DATI!$B:$B,Tabella24[[#This Row],[Cartella2]],DATI!$M:$M)*SUMIF(DATI!$B:$B,Tabella24[[#This Row],[Cartella2]],DATI!$L:$L),"")</f>
        <v/>
      </c>
      <c r="N1144" s="6" t="str">
        <f>+IF(COUNTIF($C$17:C1144,Tabella24[[#This Row],[Cartella2]])=1,"X","")</f>
        <v/>
      </c>
      <c r="O1144" s="14" t="str">
        <f>+IFERROR(+Tabella24[[#This Row],[IMPORTO VERSATO]]/SUMIF(DATI!$B:$B,Tabella24[[#This Row],[Cartella2]],DATI!$M:$M)*SUMIF(DATI!$B:$B,Tabella24[[#This Row],[Cartella2]],DATI!$K:$K),"")</f>
        <v/>
      </c>
    </row>
    <row r="1145" spans="2:15" x14ac:dyDescent="0.45">
      <c r="B1145" s="27"/>
      <c r="C1145" s="140" t="e">
        <f>+IF(Tabella24[[#This Row],[INS CARTELLA]]="",C1144,+VLOOKUP(Tabella24[[#This Row],[INS CARTELLA]],Tabella1[[NUMERO CARTELLA]:[IMPOSTE]],1,0))</f>
        <v>#N/A</v>
      </c>
      <c r="D1145" s="1"/>
      <c r="E1145" s="15"/>
      <c r="F1145" s="16"/>
      <c r="G1145" s="14" t="str">
        <f>+IFERROR(+Tabella24[[#This Row],[IMPORTO VERSATO]]/SUMIF(DATI!B:B,Tabella24[[#This Row],[Cartella2]],DATI!M:M)*SUMIF(DATI!B:B,Tabella24[[#This Row],[Cartella2]],DATI!E:E),"")</f>
        <v/>
      </c>
      <c r="H1145" s="14" t="str">
        <f>+IFERROR(+Tabella24[[#This Row],[IMPORTO VERSATO]]/SUMIF(DATI!$B:$B,Tabella24[[#This Row],[Cartella2]],DATI!$M:$M)*SUMIF(DATI!$B:$B,Tabella24[[#This Row],[Cartella2]],DATI!$F:$F),"")</f>
        <v/>
      </c>
      <c r="I1145" s="19" t="str">
        <f>+IFERROR(+Tabella24[[#This Row],[IMPORTO VERSATO]]/SUMIF(DATI!$B:$B,Tabella24[[#This Row],[Cartella2]],DATI!$M:$M)*SUMIF(DATI!$B:$B,Tabella24[[#This Row],[Cartella2]],DATI!$G:$G),"")</f>
        <v/>
      </c>
      <c r="J1145" s="19" t="str">
        <f>+IFERROR(+Tabella24[[#This Row],[IMPORTO VERSATO]]/SUMIF(DATI!$B:$B,Tabella24[[#This Row],[Cartella2]],DATI!$M:$M)*SUMIF(DATI!$B:$B,Tabella24[[#This Row],[Cartella2]],DATI!$H:$H),"")</f>
        <v/>
      </c>
      <c r="K1145" s="19" t="str">
        <f>+IFERROR(+Tabella24[[#This Row],[IMPORTO VERSATO]]/SUMIF(DATI!$B:$B,Tabella24[[#This Row],[Cartella2]],DATI!$M:$M)*SUMIF(DATI!$B:$B,Tabella24[[#This Row],[Cartella2]],DATI!$I:$I),"")</f>
        <v/>
      </c>
      <c r="L1145" s="19" t="str">
        <f>+IFERROR(+Tabella24[[#This Row],[IMPORTO VERSATO]]/SUMIF(DATI!$B:$B,Tabella24[[#This Row],[Cartella2]],DATI!$M:$M)*SUMIF(DATI!$B:$B,Tabella24[[#This Row],[Cartella2]],DATI!$J:$J),"")</f>
        <v/>
      </c>
      <c r="M1145" s="14" t="str">
        <f>+IFERROR(+Tabella24[[#This Row],[IMPORTO VERSATO]]/SUMIF(DATI!$B:$B,Tabella24[[#This Row],[Cartella2]],DATI!$M:$M)*SUMIF(DATI!$B:$B,Tabella24[[#This Row],[Cartella2]],DATI!$L:$L),"")</f>
        <v/>
      </c>
      <c r="N1145" s="6" t="str">
        <f>+IF(COUNTIF($C$17:C1145,Tabella24[[#This Row],[Cartella2]])=1,"X","")</f>
        <v/>
      </c>
      <c r="O1145" s="14" t="str">
        <f>+IFERROR(+Tabella24[[#This Row],[IMPORTO VERSATO]]/SUMIF(DATI!$B:$B,Tabella24[[#This Row],[Cartella2]],DATI!$M:$M)*SUMIF(DATI!$B:$B,Tabella24[[#This Row],[Cartella2]],DATI!$K:$K),"")</f>
        <v/>
      </c>
    </row>
    <row r="1146" spans="2:15" x14ac:dyDescent="0.45">
      <c r="B1146" s="27"/>
      <c r="C1146" s="140" t="e">
        <f>+IF(Tabella24[[#This Row],[INS CARTELLA]]="",C1145,+VLOOKUP(Tabella24[[#This Row],[INS CARTELLA]],Tabella1[[NUMERO CARTELLA]:[IMPOSTE]],1,0))</f>
        <v>#N/A</v>
      </c>
      <c r="D1146" s="1"/>
      <c r="E1146" s="15"/>
      <c r="F1146" s="16"/>
      <c r="G1146" s="14" t="str">
        <f>+IFERROR(+Tabella24[[#This Row],[IMPORTO VERSATO]]/SUMIF(DATI!B:B,Tabella24[[#This Row],[Cartella2]],DATI!M:M)*SUMIF(DATI!B:B,Tabella24[[#This Row],[Cartella2]],DATI!E:E),"")</f>
        <v/>
      </c>
      <c r="H1146" s="14" t="str">
        <f>+IFERROR(+Tabella24[[#This Row],[IMPORTO VERSATO]]/SUMIF(DATI!$B:$B,Tabella24[[#This Row],[Cartella2]],DATI!$M:$M)*SUMIF(DATI!$B:$B,Tabella24[[#This Row],[Cartella2]],DATI!$F:$F),"")</f>
        <v/>
      </c>
      <c r="I1146" s="19" t="str">
        <f>+IFERROR(+Tabella24[[#This Row],[IMPORTO VERSATO]]/SUMIF(DATI!$B:$B,Tabella24[[#This Row],[Cartella2]],DATI!$M:$M)*SUMIF(DATI!$B:$B,Tabella24[[#This Row],[Cartella2]],DATI!$G:$G),"")</f>
        <v/>
      </c>
      <c r="J1146" s="19" t="str">
        <f>+IFERROR(+Tabella24[[#This Row],[IMPORTO VERSATO]]/SUMIF(DATI!$B:$B,Tabella24[[#This Row],[Cartella2]],DATI!$M:$M)*SUMIF(DATI!$B:$B,Tabella24[[#This Row],[Cartella2]],DATI!$H:$H),"")</f>
        <v/>
      </c>
      <c r="K1146" s="19" t="str">
        <f>+IFERROR(+Tabella24[[#This Row],[IMPORTO VERSATO]]/SUMIF(DATI!$B:$B,Tabella24[[#This Row],[Cartella2]],DATI!$M:$M)*SUMIF(DATI!$B:$B,Tabella24[[#This Row],[Cartella2]],DATI!$I:$I),"")</f>
        <v/>
      </c>
      <c r="L1146" s="19" t="str">
        <f>+IFERROR(+Tabella24[[#This Row],[IMPORTO VERSATO]]/SUMIF(DATI!$B:$B,Tabella24[[#This Row],[Cartella2]],DATI!$M:$M)*SUMIF(DATI!$B:$B,Tabella24[[#This Row],[Cartella2]],DATI!$J:$J),"")</f>
        <v/>
      </c>
      <c r="M1146" s="14" t="str">
        <f>+IFERROR(+Tabella24[[#This Row],[IMPORTO VERSATO]]/SUMIF(DATI!$B:$B,Tabella24[[#This Row],[Cartella2]],DATI!$M:$M)*SUMIF(DATI!$B:$B,Tabella24[[#This Row],[Cartella2]],DATI!$L:$L),"")</f>
        <v/>
      </c>
      <c r="N1146" s="6" t="str">
        <f>+IF(COUNTIF($C$17:C1146,Tabella24[[#This Row],[Cartella2]])=1,"X","")</f>
        <v/>
      </c>
      <c r="O1146" s="14" t="str">
        <f>+IFERROR(+Tabella24[[#This Row],[IMPORTO VERSATO]]/SUMIF(DATI!$B:$B,Tabella24[[#This Row],[Cartella2]],DATI!$M:$M)*SUMIF(DATI!$B:$B,Tabella24[[#This Row],[Cartella2]],DATI!$K:$K),"")</f>
        <v/>
      </c>
    </row>
    <row r="1147" spans="2:15" x14ac:dyDescent="0.45">
      <c r="B1147" s="27"/>
      <c r="C1147" s="140" t="e">
        <f>+IF(Tabella24[[#This Row],[INS CARTELLA]]="",C1146,+VLOOKUP(Tabella24[[#This Row],[INS CARTELLA]],Tabella1[[NUMERO CARTELLA]:[IMPOSTE]],1,0))</f>
        <v>#N/A</v>
      </c>
      <c r="D1147" s="1"/>
      <c r="E1147" s="15"/>
      <c r="F1147" s="16"/>
      <c r="G1147" s="14" t="str">
        <f>+IFERROR(+Tabella24[[#This Row],[IMPORTO VERSATO]]/SUMIF(DATI!B:B,Tabella24[[#This Row],[Cartella2]],DATI!M:M)*SUMIF(DATI!B:B,Tabella24[[#This Row],[Cartella2]],DATI!E:E),"")</f>
        <v/>
      </c>
      <c r="H1147" s="14" t="str">
        <f>+IFERROR(+Tabella24[[#This Row],[IMPORTO VERSATO]]/SUMIF(DATI!$B:$B,Tabella24[[#This Row],[Cartella2]],DATI!$M:$M)*SUMIF(DATI!$B:$B,Tabella24[[#This Row],[Cartella2]],DATI!$F:$F),"")</f>
        <v/>
      </c>
      <c r="I1147" s="19" t="str">
        <f>+IFERROR(+Tabella24[[#This Row],[IMPORTO VERSATO]]/SUMIF(DATI!$B:$B,Tabella24[[#This Row],[Cartella2]],DATI!$M:$M)*SUMIF(DATI!$B:$B,Tabella24[[#This Row],[Cartella2]],DATI!$G:$G),"")</f>
        <v/>
      </c>
      <c r="J1147" s="19" t="str">
        <f>+IFERROR(+Tabella24[[#This Row],[IMPORTO VERSATO]]/SUMIF(DATI!$B:$B,Tabella24[[#This Row],[Cartella2]],DATI!$M:$M)*SUMIF(DATI!$B:$B,Tabella24[[#This Row],[Cartella2]],DATI!$H:$H),"")</f>
        <v/>
      </c>
      <c r="K1147" s="19" t="str">
        <f>+IFERROR(+Tabella24[[#This Row],[IMPORTO VERSATO]]/SUMIF(DATI!$B:$B,Tabella24[[#This Row],[Cartella2]],DATI!$M:$M)*SUMIF(DATI!$B:$B,Tabella24[[#This Row],[Cartella2]],DATI!$I:$I),"")</f>
        <v/>
      </c>
      <c r="L1147" s="19" t="str">
        <f>+IFERROR(+Tabella24[[#This Row],[IMPORTO VERSATO]]/SUMIF(DATI!$B:$B,Tabella24[[#This Row],[Cartella2]],DATI!$M:$M)*SUMIF(DATI!$B:$B,Tabella24[[#This Row],[Cartella2]],DATI!$J:$J),"")</f>
        <v/>
      </c>
      <c r="M1147" s="14" t="str">
        <f>+IFERROR(+Tabella24[[#This Row],[IMPORTO VERSATO]]/SUMIF(DATI!$B:$B,Tabella24[[#This Row],[Cartella2]],DATI!$M:$M)*SUMIF(DATI!$B:$B,Tabella24[[#This Row],[Cartella2]],DATI!$L:$L),"")</f>
        <v/>
      </c>
      <c r="N1147" s="6" t="str">
        <f>+IF(COUNTIF($C$17:C1147,Tabella24[[#This Row],[Cartella2]])=1,"X","")</f>
        <v/>
      </c>
      <c r="O1147" s="14" t="str">
        <f>+IFERROR(+Tabella24[[#This Row],[IMPORTO VERSATO]]/SUMIF(DATI!$B:$B,Tabella24[[#This Row],[Cartella2]],DATI!$M:$M)*SUMIF(DATI!$B:$B,Tabella24[[#This Row],[Cartella2]],DATI!$K:$K),"")</f>
        <v/>
      </c>
    </row>
    <row r="1148" spans="2:15" x14ac:dyDescent="0.45">
      <c r="B1148" s="27"/>
      <c r="C1148" s="140" t="e">
        <f>+IF(Tabella24[[#This Row],[INS CARTELLA]]="",C1147,+VLOOKUP(Tabella24[[#This Row],[INS CARTELLA]],Tabella1[[NUMERO CARTELLA]:[IMPOSTE]],1,0))</f>
        <v>#N/A</v>
      </c>
      <c r="D1148" s="1"/>
      <c r="E1148" s="15"/>
      <c r="F1148" s="16"/>
      <c r="G1148" s="14" t="str">
        <f>+IFERROR(+Tabella24[[#This Row],[IMPORTO VERSATO]]/SUMIF(DATI!B:B,Tabella24[[#This Row],[Cartella2]],DATI!M:M)*SUMIF(DATI!B:B,Tabella24[[#This Row],[Cartella2]],DATI!E:E),"")</f>
        <v/>
      </c>
      <c r="H1148" s="14" t="str">
        <f>+IFERROR(+Tabella24[[#This Row],[IMPORTO VERSATO]]/SUMIF(DATI!$B:$B,Tabella24[[#This Row],[Cartella2]],DATI!$M:$M)*SUMIF(DATI!$B:$B,Tabella24[[#This Row],[Cartella2]],DATI!$F:$F),"")</f>
        <v/>
      </c>
      <c r="I1148" s="19" t="str">
        <f>+IFERROR(+Tabella24[[#This Row],[IMPORTO VERSATO]]/SUMIF(DATI!$B:$B,Tabella24[[#This Row],[Cartella2]],DATI!$M:$M)*SUMIF(DATI!$B:$B,Tabella24[[#This Row],[Cartella2]],DATI!$G:$G),"")</f>
        <v/>
      </c>
      <c r="J1148" s="19" t="str">
        <f>+IFERROR(+Tabella24[[#This Row],[IMPORTO VERSATO]]/SUMIF(DATI!$B:$B,Tabella24[[#This Row],[Cartella2]],DATI!$M:$M)*SUMIF(DATI!$B:$B,Tabella24[[#This Row],[Cartella2]],DATI!$H:$H),"")</f>
        <v/>
      </c>
      <c r="K1148" s="19" t="str">
        <f>+IFERROR(+Tabella24[[#This Row],[IMPORTO VERSATO]]/SUMIF(DATI!$B:$B,Tabella24[[#This Row],[Cartella2]],DATI!$M:$M)*SUMIF(DATI!$B:$B,Tabella24[[#This Row],[Cartella2]],DATI!$I:$I),"")</f>
        <v/>
      </c>
      <c r="L1148" s="19" t="str">
        <f>+IFERROR(+Tabella24[[#This Row],[IMPORTO VERSATO]]/SUMIF(DATI!$B:$B,Tabella24[[#This Row],[Cartella2]],DATI!$M:$M)*SUMIF(DATI!$B:$B,Tabella24[[#This Row],[Cartella2]],DATI!$J:$J),"")</f>
        <v/>
      </c>
      <c r="M1148" s="14" t="str">
        <f>+IFERROR(+Tabella24[[#This Row],[IMPORTO VERSATO]]/SUMIF(DATI!$B:$B,Tabella24[[#This Row],[Cartella2]],DATI!$M:$M)*SUMIF(DATI!$B:$B,Tabella24[[#This Row],[Cartella2]],DATI!$L:$L),"")</f>
        <v/>
      </c>
      <c r="N1148" s="6" t="str">
        <f>+IF(COUNTIF($C$17:C1148,Tabella24[[#This Row],[Cartella2]])=1,"X","")</f>
        <v/>
      </c>
      <c r="O1148" s="14" t="str">
        <f>+IFERROR(+Tabella24[[#This Row],[IMPORTO VERSATO]]/SUMIF(DATI!$B:$B,Tabella24[[#This Row],[Cartella2]],DATI!$M:$M)*SUMIF(DATI!$B:$B,Tabella24[[#This Row],[Cartella2]],DATI!$K:$K),"")</f>
        <v/>
      </c>
    </row>
    <row r="1149" spans="2:15" x14ac:dyDescent="0.45">
      <c r="B1149" s="27"/>
      <c r="C1149" s="140" t="e">
        <f>+IF(Tabella24[[#This Row],[INS CARTELLA]]="",C1148,+VLOOKUP(Tabella24[[#This Row],[INS CARTELLA]],Tabella1[[NUMERO CARTELLA]:[IMPOSTE]],1,0))</f>
        <v>#N/A</v>
      </c>
      <c r="D1149" s="1"/>
      <c r="E1149" s="15"/>
      <c r="F1149" s="16"/>
      <c r="G1149" s="14" t="str">
        <f>+IFERROR(+Tabella24[[#This Row],[IMPORTO VERSATO]]/SUMIF(DATI!B:B,Tabella24[[#This Row],[Cartella2]],DATI!M:M)*SUMIF(DATI!B:B,Tabella24[[#This Row],[Cartella2]],DATI!E:E),"")</f>
        <v/>
      </c>
      <c r="H1149" s="14" t="str">
        <f>+IFERROR(+Tabella24[[#This Row],[IMPORTO VERSATO]]/SUMIF(DATI!$B:$B,Tabella24[[#This Row],[Cartella2]],DATI!$M:$M)*SUMIF(DATI!$B:$B,Tabella24[[#This Row],[Cartella2]],DATI!$F:$F),"")</f>
        <v/>
      </c>
      <c r="I1149" s="19" t="str">
        <f>+IFERROR(+Tabella24[[#This Row],[IMPORTO VERSATO]]/SUMIF(DATI!$B:$B,Tabella24[[#This Row],[Cartella2]],DATI!$M:$M)*SUMIF(DATI!$B:$B,Tabella24[[#This Row],[Cartella2]],DATI!$G:$G),"")</f>
        <v/>
      </c>
      <c r="J1149" s="19" t="str">
        <f>+IFERROR(+Tabella24[[#This Row],[IMPORTO VERSATO]]/SUMIF(DATI!$B:$B,Tabella24[[#This Row],[Cartella2]],DATI!$M:$M)*SUMIF(DATI!$B:$B,Tabella24[[#This Row],[Cartella2]],DATI!$H:$H),"")</f>
        <v/>
      </c>
      <c r="K1149" s="19" t="str">
        <f>+IFERROR(+Tabella24[[#This Row],[IMPORTO VERSATO]]/SUMIF(DATI!$B:$B,Tabella24[[#This Row],[Cartella2]],DATI!$M:$M)*SUMIF(DATI!$B:$B,Tabella24[[#This Row],[Cartella2]],DATI!$I:$I),"")</f>
        <v/>
      </c>
      <c r="L1149" s="19" t="str">
        <f>+IFERROR(+Tabella24[[#This Row],[IMPORTO VERSATO]]/SUMIF(DATI!$B:$B,Tabella24[[#This Row],[Cartella2]],DATI!$M:$M)*SUMIF(DATI!$B:$B,Tabella24[[#This Row],[Cartella2]],DATI!$J:$J),"")</f>
        <v/>
      </c>
      <c r="M1149" s="14" t="str">
        <f>+IFERROR(+Tabella24[[#This Row],[IMPORTO VERSATO]]/SUMIF(DATI!$B:$B,Tabella24[[#This Row],[Cartella2]],DATI!$M:$M)*SUMIF(DATI!$B:$B,Tabella24[[#This Row],[Cartella2]],DATI!$L:$L),"")</f>
        <v/>
      </c>
      <c r="N1149" s="6" t="str">
        <f>+IF(COUNTIF($C$17:C1149,Tabella24[[#This Row],[Cartella2]])=1,"X","")</f>
        <v/>
      </c>
      <c r="O1149" s="14" t="str">
        <f>+IFERROR(+Tabella24[[#This Row],[IMPORTO VERSATO]]/SUMIF(DATI!$B:$B,Tabella24[[#This Row],[Cartella2]],DATI!$M:$M)*SUMIF(DATI!$B:$B,Tabella24[[#This Row],[Cartella2]],DATI!$K:$K),"")</f>
        <v/>
      </c>
    </row>
    <row r="1150" spans="2:15" x14ac:dyDescent="0.45">
      <c r="B1150" s="27"/>
      <c r="C1150" s="140" t="e">
        <f>+IF(Tabella24[[#This Row],[INS CARTELLA]]="",C1149,+VLOOKUP(Tabella24[[#This Row],[INS CARTELLA]],Tabella1[[NUMERO CARTELLA]:[IMPOSTE]],1,0))</f>
        <v>#N/A</v>
      </c>
      <c r="D1150" s="1"/>
      <c r="E1150" s="15"/>
      <c r="F1150" s="16"/>
      <c r="G1150" s="14" t="str">
        <f>+IFERROR(+Tabella24[[#This Row],[IMPORTO VERSATO]]/SUMIF(DATI!B:B,Tabella24[[#This Row],[Cartella2]],DATI!M:M)*SUMIF(DATI!B:B,Tabella24[[#This Row],[Cartella2]],DATI!E:E),"")</f>
        <v/>
      </c>
      <c r="H1150" s="14" t="str">
        <f>+IFERROR(+Tabella24[[#This Row],[IMPORTO VERSATO]]/SUMIF(DATI!$B:$B,Tabella24[[#This Row],[Cartella2]],DATI!$M:$M)*SUMIF(DATI!$B:$B,Tabella24[[#This Row],[Cartella2]],DATI!$F:$F),"")</f>
        <v/>
      </c>
      <c r="I1150" s="19" t="str">
        <f>+IFERROR(+Tabella24[[#This Row],[IMPORTO VERSATO]]/SUMIF(DATI!$B:$B,Tabella24[[#This Row],[Cartella2]],DATI!$M:$M)*SUMIF(DATI!$B:$B,Tabella24[[#This Row],[Cartella2]],DATI!$G:$G),"")</f>
        <v/>
      </c>
      <c r="J1150" s="19" t="str">
        <f>+IFERROR(+Tabella24[[#This Row],[IMPORTO VERSATO]]/SUMIF(DATI!$B:$B,Tabella24[[#This Row],[Cartella2]],DATI!$M:$M)*SUMIF(DATI!$B:$B,Tabella24[[#This Row],[Cartella2]],DATI!$H:$H),"")</f>
        <v/>
      </c>
      <c r="K1150" s="19" t="str">
        <f>+IFERROR(+Tabella24[[#This Row],[IMPORTO VERSATO]]/SUMIF(DATI!$B:$B,Tabella24[[#This Row],[Cartella2]],DATI!$M:$M)*SUMIF(DATI!$B:$B,Tabella24[[#This Row],[Cartella2]],DATI!$I:$I),"")</f>
        <v/>
      </c>
      <c r="L1150" s="19" t="str">
        <f>+IFERROR(+Tabella24[[#This Row],[IMPORTO VERSATO]]/SUMIF(DATI!$B:$B,Tabella24[[#This Row],[Cartella2]],DATI!$M:$M)*SUMIF(DATI!$B:$B,Tabella24[[#This Row],[Cartella2]],DATI!$J:$J),"")</f>
        <v/>
      </c>
      <c r="M1150" s="14" t="str">
        <f>+IFERROR(+Tabella24[[#This Row],[IMPORTO VERSATO]]/SUMIF(DATI!$B:$B,Tabella24[[#This Row],[Cartella2]],DATI!$M:$M)*SUMIF(DATI!$B:$B,Tabella24[[#This Row],[Cartella2]],DATI!$L:$L),"")</f>
        <v/>
      </c>
      <c r="N1150" s="6" t="str">
        <f>+IF(COUNTIF($C$17:C1150,Tabella24[[#This Row],[Cartella2]])=1,"X","")</f>
        <v/>
      </c>
      <c r="O1150" s="14" t="str">
        <f>+IFERROR(+Tabella24[[#This Row],[IMPORTO VERSATO]]/SUMIF(DATI!$B:$B,Tabella24[[#This Row],[Cartella2]],DATI!$M:$M)*SUMIF(DATI!$B:$B,Tabella24[[#This Row],[Cartella2]],DATI!$K:$K),"")</f>
        <v/>
      </c>
    </row>
    <row r="1151" spans="2:15" x14ac:dyDescent="0.45">
      <c r="B1151" s="27"/>
      <c r="C1151" s="140" t="e">
        <f>+IF(Tabella24[[#This Row],[INS CARTELLA]]="",C1150,+VLOOKUP(Tabella24[[#This Row],[INS CARTELLA]],Tabella1[[NUMERO CARTELLA]:[IMPOSTE]],1,0))</f>
        <v>#N/A</v>
      </c>
      <c r="D1151" s="1"/>
      <c r="E1151" s="15"/>
      <c r="F1151" s="16"/>
      <c r="G1151" s="14" t="str">
        <f>+IFERROR(+Tabella24[[#This Row],[IMPORTO VERSATO]]/SUMIF(DATI!B:B,Tabella24[[#This Row],[Cartella2]],DATI!M:M)*SUMIF(DATI!B:B,Tabella24[[#This Row],[Cartella2]],DATI!E:E),"")</f>
        <v/>
      </c>
      <c r="H1151" s="14" t="str">
        <f>+IFERROR(+Tabella24[[#This Row],[IMPORTO VERSATO]]/SUMIF(DATI!$B:$B,Tabella24[[#This Row],[Cartella2]],DATI!$M:$M)*SUMIF(DATI!$B:$B,Tabella24[[#This Row],[Cartella2]],DATI!$F:$F),"")</f>
        <v/>
      </c>
      <c r="I1151" s="19" t="str">
        <f>+IFERROR(+Tabella24[[#This Row],[IMPORTO VERSATO]]/SUMIF(DATI!$B:$B,Tabella24[[#This Row],[Cartella2]],DATI!$M:$M)*SUMIF(DATI!$B:$B,Tabella24[[#This Row],[Cartella2]],DATI!$G:$G),"")</f>
        <v/>
      </c>
      <c r="J1151" s="19" t="str">
        <f>+IFERROR(+Tabella24[[#This Row],[IMPORTO VERSATO]]/SUMIF(DATI!$B:$B,Tabella24[[#This Row],[Cartella2]],DATI!$M:$M)*SUMIF(DATI!$B:$B,Tabella24[[#This Row],[Cartella2]],DATI!$H:$H),"")</f>
        <v/>
      </c>
      <c r="K1151" s="19" t="str">
        <f>+IFERROR(+Tabella24[[#This Row],[IMPORTO VERSATO]]/SUMIF(DATI!$B:$B,Tabella24[[#This Row],[Cartella2]],DATI!$M:$M)*SUMIF(DATI!$B:$B,Tabella24[[#This Row],[Cartella2]],DATI!$I:$I),"")</f>
        <v/>
      </c>
      <c r="L1151" s="19" t="str">
        <f>+IFERROR(+Tabella24[[#This Row],[IMPORTO VERSATO]]/SUMIF(DATI!$B:$B,Tabella24[[#This Row],[Cartella2]],DATI!$M:$M)*SUMIF(DATI!$B:$B,Tabella24[[#This Row],[Cartella2]],DATI!$J:$J),"")</f>
        <v/>
      </c>
      <c r="M1151" s="14" t="str">
        <f>+IFERROR(+Tabella24[[#This Row],[IMPORTO VERSATO]]/SUMIF(DATI!$B:$B,Tabella24[[#This Row],[Cartella2]],DATI!$M:$M)*SUMIF(DATI!$B:$B,Tabella24[[#This Row],[Cartella2]],DATI!$L:$L),"")</f>
        <v/>
      </c>
      <c r="N1151" s="6" t="str">
        <f>+IF(COUNTIF($C$17:C1151,Tabella24[[#This Row],[Cartella2]])=1,"X","")</f>
        <v/>
      </c>
      <c r="O1151" s="14" t="str">
        <f>+IFERROR(+Tabella24[[#This Row],[IMPORTO VERSATO]]/SUMIF(DATI!$B:$B,Tabella24[[#This Row],[Cartella2]],DATI!$M:$M)*SUMIF(DATI!$B:$B,Tabella24[[#This Row],[Cartella2]],DATI!$K:$K),"")</f>
        <v/>
      </c>
    </row>
    <row r="1152" spans="2:15" x14ac:dyDescent="0.45">
      <c r="B1152" s="27"/>
      <c r="C1152" s="140" t="e">
        <f>+IF(Tabella24[[#This Row],[INS CARTELLA]]="",C1151,+VLOOKUP(Tabella24[[#This Row],[INS CARTELLA]],Tabella1[[NUMERO CARTELLA]:[IMPOSTE]],1,0))</f>
        <v>#N/A</v>
      </c>
      <c r="D1152" s="1"/>
      <c r="E1152" s="15"/>
      <c r="F1152" s="16"/>
      <c r="G1152" s="14" t="str">
        <f>+IFERROR(+Tabella24[[#This Row],[IMPORTO VERSATO]]/SUMIF(DATI!B:B,Tabella24[[#This Row],[Cartella2]],DATI!M:M)*SUMIF(DATI!B:B,Tabella24[[#This Row],[Cartella2]],DATI!E:E),"")</f>
        <v/>
      </c>
      <c r="H1152" s="14" t="str">
        <f>+IFERROR(+Tabella24[[#This Row],[IMPORTO VERSATO]]/SUMIF(DATI!$B:$B,Tabella24[[#This Row],[Cartella2]],DATI!$M:$M)*SUMIF(DATI!$B:$B,Tabella24[[#This Row],[Cartella2]],DATI!$F:$F),"")</f>
        <v/>
      </c>
      <c r="I1152" s="19" t="str">
        <f>+IFERROR(+Tabella24[[#This Row],[IMPORTO VERSATO]]/SUMIF(DATI!$B:$B,Tabella24[[#This Row],[Cartella2]],DATI!$M:$M)*SUMIF(DATI!$B:$B,Tabella24[[#This Row],[Cartella2]],DATI!$G:$G),"")</f>
        <v/>
      </c>
      <c r="J1152" s="19" t="str">
        <f>+IFERROR(+Tabella24[[#This Row],[IMPORTO VERSATO]]/SUMIF(DATI!$B:$B,Tabella24[[#This Row],[Cartella2]],DATI!$M:$M)*SUMIF(DATI!$B:$B,Tabella24[[#This Row],[Cartella2]],DATI!$H:$H),"")</f>
        <v/>
      </c>
      <c r="K1152" s="19" t="str">
        <f>+IFERROR(+Tabella24[[#This Row],[IMPORTO VERSATO]]/SUMIF(DATI!$B:$B,Tabella24[[#This Row],[Cartella2]],DATI!$M:$M)*SUMIF(DATI!$B:$B,Tabella24[[#This Row],[Cartella2]],DATI!$I:$I),"")</f>
        <v/>
      </c>
      <c r="L1152" s="19" t="str">
        <f>+IFERROR(+Tabella24[[#This Row],[IMPORTO VERSATO]]/SUMIF(DATI!$B:$B,Tabella24[[#This Row],[Cartella2]],DATI!$M:$M)*SUMIF(DATI!$B:$B,Tabella24[[#This Row],[Cartella2]],DATI!$J:$J),"")</f>
        <v/>
      </c>
      <c r="M1152" s="14" t="str">
        <f>+IFERROR(+Tabella24[[#This Row],[IMPORTO VERSATO]]/SUMIF(DATI!$B:$B,Tabella24[[#This Row],[Cartella2]],DATI!$M:$M)*SUMIF(DATI!$B:$B,Tabella24[[#This Row],[Cartella2]],DATI!$L:$L),"")</f>
        <v/>
      </c>
      <c r="N1152" s="6" t="str">
        <f>+IF(COUNTIF($C$17:C1152,Tabella24[[#This Row],[Cartella2]])=1,"X","")</f>
        <v/>
      </c>
      <c r="O1152" s="14" t="str">
        <f>+IFERROR(+Tabella24[[#This Row],[IMPORTO VERSATO]]/SUMIF(DATI!$B:$B,Tabella24[[#This Row],[Cartella2]],DATI!$M:$M)*SUMIF(DATI!$B:$B,Tabella24[[#This Row],[Cartella2]],DATI!$K:$K),"")</f>
        <v/>
      </c>
    </row>
    <row r="1153" spans="2:15" x14ac:dyDescent="0.45">
      <c r="B1153" s="27"/>
      <c r="C1153" s="140" t="e">
        <f>+IF(Tabella24[[#This Row],[INS CARTELLA]]="",C1152,+VLOOKUP(Tabella24[[#This Row],[INS CARTELLA]],Tabella1[[NUMERO CARTELLA]:[IMPOSTE]],1,0))</f>
        <v>#N/A</v>
      </c>
      <c r="D1153" s="1"/>
      <c r="E1153" s="15"/>
      <c r="F1153" s="16"/>
      <c r="G1153" s="14" t="str">
        <f>+IFERROR(+Tabella24[[#This Row],[IMPORTO VERSATO]]/SUMIF(DATI!B:B,Tabella24[[#This Row],[Cartella2]],DATI!M:M)*SUMIF(DATI!B:B,Tabella24[[#This Row],[Cartella2]],DATI!E:E),"")</f>
        <v/>
      </c>
      <c r="H1153" s="14" t="str">
        <f>+IFERROR(+Tabella24[[#This Row],[IMPORTO VERSATO]]/SUMIF(DATI!$B:$B,Tabella24[[#This Row],[Cartella2]],DATI!$M:$M)*SUMIF(DATI!$B:$B,Tabella24[[#This Row],[Cartella2]],DATI!$F:$F),"")</f>
        <v/>
      </c>
      <c r="I1153" s="19" t="str">
        <f>+IFERROR(+Tabella24[[#This Row],[IMPORTO VERSATO]]/SUMIF(DATI!$B:$B,Tabella24[[#This Row],[Cartella2]],DATI!$M:$M)*SUMIF(DATI!$B:$B,Tabella24[[#This Row],[Cartella2]],DATI!$G:$G),"")</f>
        <v/>
      </c>
      <c r="J1153" s="19" t="str">
        <f>+IFERROR(+Tabella24[[#This Row],[IMPORTO VERSATO]]/SUMIF(DATI!$B:$B,Tabella24[[#This Row],[Cartella2]],DATI!$M:$M)*SUMIF(DATI!$B:$B,Tabella24[[#This Row],[Cartella2]],DATI!$H:$H),"")</f>
        <v/>
      </c>
      <c r="K1153" s="19" t="str">
        <f>+IFERROR(+Tabella24[[#This Row],[IMPORTO VERSATO]]/SUMIF(DATI!$B:$B,Tabella24[[#This Row],[Cartella2]],DATI!$M:$M)*SUMIF(DATI!$B:$B,Tabella24[[#This Row],[Cartella2]],DATI!$I:$I),"")</f>
        <v/>
      </c>
      <c r="L1153" s="19" t="str">
        <f>+IFERROR(+Tabella24[[#This Row],[IMPORTO VERSATO]]/SUMIF(DATI!$B:$B,Tabella24[[#This Row],[Cartella2]],DATI!$M:$M)*SUMIF(DATI!$B:$B,Tabella24[[#This Row],[Cartella2]],DATI!$J:$J),"")</f>
        <v/>
      </c>
      <c r="M1153" s="14" t="str">
        <f>+IFERROR(+Tabella24[[#This Row],[IMPORTO VERSATO]]/SUMIF(DATI!$B:$B,Tabella24[[#This Row],[Cartella2]],DATI!$M:$M)*SUMIF(DATI!$B:$B,Tabella24[[#This Row],[Cartella2]],DATI!$L:$L),"")</f>
        <v/>
      </c>
      <c r="N1153" s="6" t="str">
        <f>+IF(COUNTIF($C$17:C1153,Tabella24[[#This Row],[Cartella2]])=1,"X","")</f>
        <v/>
      </c>
      <c r="O1153" s="14" t="str">
        <f>+IFERROR(+Tabella24[[#This Row],[IMPORTO VERSATO]]/SUMIF(DATI!$B:$B,Tabella24[[#This Row],[Cartella2]],DATI!$M:$M)*SUMIF(DATI!$B:$B,Tabella24[[#This Row],[Cartella2]],DATI!$K:$K),"")</f>
        <v/>
      </c>
    </row>
    <row r="1154" spans="2:15" x14ac:dyDescent="0.45">
      <c r="B1154" s="27"/>
      <c r="C1154" s="140" t="e">
        <f>+IF(Tabella24[[#This Row],[INS CARTELLA]]="",C1153,+VLOOKUP(Tabella24[[#This Row],[INS CARTELLA]],Tabella1[[NUMERO CARTELLA]:[IMPOSTE]],1,0))</f>
        <v>#N/A</v>
      </c>
      <c r="D1154" s="1"/>
      <c r="E1154" s="15"/>
      <c r="F1154" s="16"/>
      <c r="G1154" s="14" t="str">
        <f>+IFERROR(+Tabella24[[#This Row],[IMPORTO VERSATO]]/SUMIF(DATI!B:B,Tabella24[[#This Row],[Cartella2]],DATI!M:M)*SUMIF(DATI!B:B,Tabella24[[#This Row],[Cartella2]],DATI!E:E),"")</f>
        <v/>
      </c>
      <c r="H1154" s="14" t="str">
        <f>+IFERROR(+Tabella24[[#This Row],[IMPORTO VERSATO]]/SUMIF(DATI!$B:$B,Tabella24[[#This Row],[Cartella2]],DATI!$M:$M)*SUMIF(DATI!$B:$B,Tabella24[[#This Row],[Cartella2]],DATI!$F:$F),"")</f>
        <v/>
      </c>
      <c r="I1154" s="19" t="str">
        <f>+IFERROR(+Tabella24[[#This Row],[IMPORTO VERSATO]]/SUMIF(DATI!$B:$B,Tabella24[[#This Row],[Cartella2]],DATI!$M:$M)*SUMIF(DATI!$B:$B,Tabella24[[#This Row],[Cartella2]],DATI!$G:$G),"")</f>
        <v/>
      </c>
      <c r="J1154" s="19" t="str">
        <f>+IFERROR(+Tabella24[[#This Row],[IMPORTO VERSATO]]/SUMIF(DATI!$B:$B,Tabella24[[#This Row],[Cartella2]],DATI!$M:$M)*SUMIF(DATI!$B:$B,Tabella24[[#This Row],[Cartella2]],DATI!$H:$H),"")</f>
        <v/>
      </c>
      <c r="K1154" s="19" t="str">
        <f>+IFERROR(+Tabella24[[#This Row],[IMPORTO VERSATO]]/SUMIF(DATI!$B:$B,Tabella24[[#This Row],[Cartella2]],DATI!$M:$M)*SUMIF(DATI!$B:$B,Tabella24[[#This Row],[Cartella2]],DATI!$I:$I),"")</f>
        <v/>
      </c>
      <c r="L1154" s="19" t="str">
        <f>+IFERROR(+Tabella24[[#This Row],[IMPORTO VERSATO]]/SUMIF(DATI!$B:$B,Tabella24[[#This Row],[Cartella2]],DATI!$M:$M)*SUMIF(DATI!$B:$B,Tabella24[[#This Row],[Cartella2]],DATI!$J:$J),"")</f>
        <v/>
      </c>
      <c r="M1154" s="14" t="str">
        <f>+IFERROR(+Tabella24[[#This Row],[IMPORTO VERSATO]]/SUMIF(DATI!$B:$B,Tabella24[[#This Row],[Cartella2]],DATI!$M:$M)*SUMIF(DATI!$B:$B,Tabella24[[#This Row],[Cartella2]],DATI!$L:$L),"")</f>
        <v/>
      </c>
      <c r="N1154" s="6" t="str">
        <f>+IF(COUNTIF($C$17:C1154,Tabella24[[#This Row],[Cartella2]])=1,"X","")</f>
        <v/>
      </c>
      <c r="O1154" s="14" t="str">
        <f>+IFERROR(+Tabella24[[#This Row],[IMPORTO VERSATO]]/SUMIF(DATI!$B:$B,Tabella24[[#This Row],[Cartella2]],DATI!$M:$M)*SUMIF(DATI!$B:$B,Tabella24[[#This Row],[Cartella2]],DATI!$K:$K),"")</f>
        <v/>
      </c>
    </row>
    <row r="1155" spans="2:15" x14ac:dyDescent="0.45">
      <c r="B1155" s="27"/>
      <c r="C1155" s="140" t="e">
        <f>+IF(Tabella24[[#This Row],[INS CARTELLA]]="",C1154,+VLOOKUP(Tabella24[[#This Row],[INS CARTELLA]],Tabella1[[NUMERO CARTELLA]:[IMPOSTE]],1,0))</f>
        <v>#N/A</v>
      </c>
      <c r="D1155" s="1"/>
      <c r="E1155" s="15"/>
      <c r="F1155" s="16"/>
      <c r="G1155" s="14" t="str">
        <f>+IFERROR(+Tabella24[[#This Row],[IMPORTO VERSATO]]/SUMIF(DATI!B:B,Tabella24[[#This Row],[Cartella2]],DATI!M:M)*SUMIF(DATI!B:B,Tabella24[[#This Row],[Cartella2]],DATI!E:E),"")</f>
        <v/>
      </c>
      <c r="H1155" s="14" t="str">
        <f>+IFERROR(+Tabella24[[#This Row],[IMPORTO VERSATO]]/SUMIF(DATI!$B:$B,Tabella24[[#This Row],[Cartella2]],DATI!$M:$M)*SUMIF(DATI!$B:$B,Tabella24[[#This Row],[Cartella2]],DATI!$F:$F),"")</f>
        <v/>
      </c>
      <c r="I1155" s="19" t="str">
        <f>+IFERROR(+Tabella24[[#This Row],[IMPORTO VERSATO]]/SUMIF(DATI!$B:$B,Tabella24[[#This Row],[Cartella2]],DATI!$M:$M)*SUMIF(DATI!$B:$B,Tabella24[[#This Row],[Cartella2]],DATI!$G:$G),"")</f>
        <v/>
      </c>
      <c r="J1155" s="19" t="str">
        <f>+IFERROR(+Tabella24[[#This Row],[IMPORTO VERSATO]]/SUMIF(DATI!$B:$B,Tabella24[[#This Row],[Cartella2]],DATI!$M:$M)*SUMIF(DATI!$B:$B,Tabella24[[#This Row],[Cartella2]],DATI!$H:$H),"")</f>
        <v/>
      </c>
      <c r="K1155" s="19" t="str">
        <f>+IFERROR(+Tabella24[[#This Row],[IMPORTO VERSATO]]/SUMIF(DATI!$B:$B,Tabella24[[#This Row],[Cartella2]],DATI!$M:$M)*SUMIF(DATI!$B:$B,Tabella24[[#This Row],[Cartella2]],DATI!$I:$I),"")</f>
        <v/>
      </c>
      <c r="L1155" s="19" t="str">
        <f>+IFERROR(+Tabella24[[#This Row],[IMPORTO VERSATO]]/SUMIF(DATI!$B:$B,Tabella24[[#This Row],[Cartella2]],DATI!$M:$M)*SUMIF(DATI!$B:$B,Tabella24[[#This Row],[Cartella2]],DATI!$J:$J),"")</f>
        <v/>
      </c>
      <c r="M1155" s="14" t="str">
        <f>+IFERROR(+Tabella24[[#This Row],[IMPORTO VERSATO]]/SUMIF(DATI!$B:$B,Tabella24[[#This Row],[Cartella2]],DATI!$M:$M)*SUMIF(DATI!$B:$B,Tabella24[[#This Row],[Cartella2]],DATI!$L:$L),"")</f>
        <v/>
      </c>
      <c r="N1155" s="6" t="str">
        <f>+IF(COUNTIF($C$17:C1155,Tabella24[[#This Row],[Cartella2]])=1,"X","")</f>
        <v/>
      </c>
      <c r="O1155" s="14" t="str">
        <f>+IFERROR(+Tabella24[[#This Row],[IMPORTO VERSATO]]/SUMIF(DATI!$B:$B,Tabella24[[#This Row],[Cartella2]],DATI!$M:$M)*SUMIF(DATI!$B:$B,Tabella24[[#This Row],[Cartella2]],DATI!$K:$K),"")</f>
        <v/>
      </c>
    </row>
    <row r="1156" spans="2:15" x14ac:dyDescent="0.45">
      <c r="B1156" s="27"/>
      <c r="C1156" s="140" t="e">
        <f>+IF(Tabella24[[#This Row],[INS CARTELLA]]="",C1155,+VLOOKUP(Tabella24[[#This Row],[INS CARTELLA]],Tabella1[[NUMERO CARTELLA]:[IMPOSTE]],1,0))</f>
        <v>#N/A</v>
      </c>
      <c r="D1156" s="1"/>
      <c r="E1156" s="15"/>
      <c r="F1156" s="16"/>
      <c r="G1156" s="14" t="str">
        <f>+IFERROR(+Tabella24[[#This Row],[IMPORTO VERSATO]]/SUMIF(DATI!B:B,Tabella24[[#This Row],[Cartella2]],DATI!M:M)*SUMIF(DATI!B:B,Tabella24[[#This Row],[Cartella2]],DATI!E:E),"")</f>
        <v/>
      </c>
      <c r="H1156" s="14" t="str">
        <f>+IFERROR(+Tabella24[[#This Row],[IMPORTO VERSATO]]/SUMIF(DATI!$B:$B,Tabella24[[#This Row],[Cartella2]],DATI!$M:$M)*SUMIF(DATI!$B:$B,Tabella24[[#This Row],[Cartella2]],DATI!$F:$F),"")</f>
        <v/>
      </c>
      <c r="I1156" s="19" t="str">
        <f>+IFERROR(+Tabella24[[#This Row],[IMPORTO VERSATO]]/SUMIF(DATI!$B:$B,Tabella24[[#This Row],[Cartella2]],DATI!$M:$M)*SUMIF(DATI!$B:$B,Tabella24[[#This Row],[Cartella2]],DATI!$G:$G),"")</f>
        <v/>
      </c>
      <c r="J1156" s="19" t="str">
        <f>+IFERROR(+Tabella24[[#This Row],[IMPORTO VERSATO]]/SUMIF(DATI!$B:$B,Tabella24[[#This Row],[Cartella2]],DATI!$M:$M)*SUMIF(DATI!$B:$B,Tabella24[[#This Row],[Cartella2]],DATI!$H:$H),"")</f>
        <v/>
      </c>
      <c r="K1156" s="19" t="str">
        <f>+IFERROR(+Tabella24[[#This Row],[IMPORTO VERSATO]]/SUMIF(DATI!$B:$B,Tabella24[[#This Row],[Cartella2]],DATI!$M:$M)*SUMIF(DATI!$B:$B,Tabella24[[#This Row],[Cartella2]],DATI!$I:$I),"")</f>
        <v/>
      </c>
      <c r="L1156" s="19" t="str">
        <f>+IFERROR(+Tabella24[[#This Row],[IMPORTO VERSATO]]/SUMIF(DATI!$B:$B,Tabella24[[#This Row],[Cartella2]],DATI!$M:$M)*SUMIF(DATI!$B:$B,Tabella24[[#This Row],[Cartella2]],DATI!$J:$J),"")</f>
        <v/>
      </c>
      <c r="M1156" s="14" t="str">
        <f>+IFERROR(+Tabella24[[#This Row],[IMPORTO VERSATO]]/SUMIF(DATI!$B:$B,Tabella24[[#This Row],[Cartella2]],DATI!$M:$M)*SUMIF(DATI!$B:$B,Tabella24[[#This Row],[Cartella2]],DATI!$L:$L),"")</f>
        <v/>
      </c>
      <c r="N1156" s="6" t="str">
        <f>+IF(COUNTIF($C$17:C1156,Tabella24[[#This Row],[Cartella2]])=1,"X","")</f>
        <v/>
      </c>
      <c r="O1156" s="14" t="str">
        <f>+IFERROR(+Tabella24[[#This Row],[IMPORTO VERSATO]]/SUMIF(DATI!$B:$B,Tabella24[[#This Row],[Cartella2]],DATI!$M:$M)*SUMIF(DATI!$B:$B,Tabella24[[#This Row],[Cartella2]],DATI!$K:$K),"")</f>
        <v/>
      </c>
    </row>
    <row r="1157" spans="2:15" x14ac:dyDescent="0.45">
      <c r="B1157" s="27"/>
      <c r="C1157" s="140" t="e">
        <f>+IF(Tabella24[[#This Row],[INS CARTELLA]]="",C1156,+VLOOKUP(Tabella24[[#This Row],[INS CARTELLA]],Tabella1[[NUMERO CARTELLA]:[IMPOSTE]],1,0))</f>
        <v>#N/A</v>
      </c>
      <c r="D1157" s="1"/>
      <c r="E1157" s="15"/>
      <c r="F1157" s="16"/>
      <c r="G1157" s="14" t="str">
        <f>+IFERROR(+Tabella24[[#This Row],[IMPORTO VERSATO]]/SUMIF(DATI!B:B,Tabella24[[#This Row],[Cartella2]],DATI!M:M)*SUMIF(DATI!B:B,Tabella24[[#This Row],[Cartella2]],DATI!E:E),"")</f>
        <v/>
      </c>
      <c r="H1157" s="14" t="str">
        <f>+IFERROR(+Tabella24[[#This Row],[IMPORTO VERSATO]]/SUMIF(DATI!$B:$B,Tabella24[[#This Row],[Cartella2]],DATI!$M:$M)*SUMIF(DATI!$B:$B,Tabella24[[#This Row],[Cartella2]],DATI!$F:$F),"")</f>
        <v/>
      </c>
      <c r="I1157" s="19" t="str">
        <f>+IFERROR(+Tabella24[[#This Row],[IMPORTO VERSATO]]/SUMIF(DATI!$B:$B,Tabella24[[#This Row],[Cartella2]],DATI!$M:$M)*SUMIF(DATI!$B:$B,Tabella24[[#This Row],[Cartella2]],DATI!$G:$G),"")</f>
        <v/>
      </c>
      <c r="J1157" s="19" t="str">
        <f>+IFERROR(+Tabella24[[#This Row],[IMPORTO VERSATO]]/SUMIF(DATI!$B:$B,Tabella24[[#This Row],[Cartella2]],DATI!$M:$M)*SUMIF(DATI!$B:$B,Tabella24[[#This Row],[Cartella2]],DATI!$H:$H),"")</f>
        <v/>
      </c>
      <c r="K1157" s="19" t="str">
        <f>+IFERROR(+Tabella24[[#This Row],[IMPORTO VERSATO]]/SUMIF(DATI!$B:$B,Tabella24[[#This Row],[Cartella2]],DATI!$M:$M)*SUMIF(DATI!$B:$B,Tabella24[[#This Row],[Cartella2]],DATI!$I:$I),"")</f>
        <v/>
      </c>
      <c r="L1157" s="19" t="str">
        <f>+IFERROR(+Tabella24[[#This Row],[IMPORTO VERSATO]]/SUMIF(DATI!$B:$B,Tabella24[[#This Row],[Cartella2]],DATI!$M:$M)*SUMIF(DATI!$B:$B,Tabella24[[#This Row],[Cartella2]],DATI!$J:$J),"")</f>
        <v/>
      </c>
      <c r="M1157" s="14" t="str">
        <f>+IFERROR(+Tabella24[[#This Row],[IMPORTO VERSATO]]/SUMIF(DATI!$B:$B,Tabella24[[#This Row],[Cartella2]],DATI!$M:$M)*SUMIF(DATI!$B:$B,Tabella24[[#This Row],[Cartella2]],DATI!$L:$L),"")</f>
        <v/>
      </c>
      <c r="N1157" s="6" t="str">
        <f>+IF(COUNTIF($C$17:C1157,Tabella24[[#This Row],[Cartella2]])=1,"X","")</f>
        <v/>
      </c>
      <c r="O1157" s="14" t="str">
        <f>+IFERROR(+Tabella24[[#This Row],[IMPORTO VERSATO]]/SUMIF(DATI!$B:$B,Tabella24[[#This Row],[Cartella2]],DATI!$M:$M)*SUMIF(DATI!$B:$B,Tabella24[[#This Row],[Cartella2]],DATI!$K:$K),"")</f>
        <v/>
      </c>
    </row>
    <row r="1158" spans="2:15" x14ac:dyDescent="0.45">
      <c r="B1158" s="27"/>
      <c r="C1158" s="140" t="e">
        <f>+IF(Tabella24[[#This Row],[INS CARTELLA]]="",C1157,+VLOOKUP(Tabella24[[#This Row],[INS CARTELLA]],Tabella1[[NUMERO CARTELLA]:[IMPOSTE]],1,0))</f>
        <v>#N/A</v>
      </c>
      <c r="D1158" s="1"/>
      <c r="E1158" s="15"/>
      <c r="F1158" s="16"/>
      <c r="G1158" s="14" t="str">
        <f>+IFERROR(+Tabella24[[#This Row],[IMPORTO VERSATO]]/SUMIF(DATI!B:B,Tabella24[[#This Row],[Cartella2]],DATI!M:M)*SUMIF(DATI!B:B,Tabella24[[#This Row],[Cartella2]],DATI!E:E),"")</f>
        <v/>
      </c>
      <c r="H1158" s="14" t="str">
        <f>+IFERROR(+Tabella24[[#This Row],[IMPORTO VERSATO]]/SUMIF(DATI!$B:$B,Tabella24[[#This Row],[Cartella2]],DATI!$M:$M)*SUMIF(DATI!$B:$B,Tabella24[[#This Row],[Cartella2]],DATI!$F:$F),"")</f>
        <v/>
      </c>
      <c r="I1158" s="19" t="str">
        <f>+IFERROR(+Tabella24[[#This Row],[IMPORTO VERSATO]]/SUMIF(DATI!$B:$B,Tabella24[[#This Row],[Cartella2]],DATI!$M:$M)*SUMIF(DATI!$B:$B,Tabella24[[#This Row],[Cartella2]],DATI!$G:$G),"")</f>
        <v/>
      </c>
      <c r="J1158" s="19" t="str">
        <f>+IFERROR(+Tabella24[[#This Row],[IMPORTO VERSATO]]/SUMIF(DATI!$B:$B,Tabella24[[#This Row],[Cartella2]],DATI!$M:$M)*SUMIF(DATI!$B:$B,Tabella24[[#This Row],[Cartella2]],DATI!$H:$H),"")</f>
        <v/>
      </c>
      <c r="K1158" s="19" t="str">
        <f>+IFERROR(+Tabella24[[#This Row],[IMPORTO VERSATO]]/SUMIF(DATI!$B:$B,Tabella24[[#This Row],[Cartella2]],DATI!$M:$M)*SUMIF(DATI!$B:$B,Tabella24[[#This Row],[Cartella2]],DATI!$I:$I),"")</f>
        <v/>
      </c>
      <c r="L1158" s="19" t="str">
        <f>+IFERROR(+Tabella24[[#This Row],[IMPORTO VERSATO]]/SUMIF(DATI!$B:$B,Tabella24[[#This Row],[Cartella2]],DATI!$M:$M)*SUMIF(DATI!$B:$B,Tabella24[[#This Row],[Cartella2]],DATI!$J:$J),"")</f>
        <v/>
      </c>
      <c r="M1158" s="14" t="str">
        <f>+IFERROR(+Tabella24[[#This Row],[IMPORTO VERSATO]]/SUMIF(DATI!$B:$B,Tabella24[[#This Row],[Cartella2]],DATI!$M:$M)*SUMIF(DATI!$B:$B,Tabella24[[#This Row],[Cartella2]],DATI!$L:$L),"")</f>
        <v/>
      </c>
      <c r="N1158" s="6" t="str">
        <f>+IF(COUNTIF($C$17:C1158,Tabella24[[#This Row],[Cartella2]])=1,"X","")</f>
        <v/>
      </c>
      <c r="O1158" s="14" t="str">
        <f>+IFERROR(+Tabella24[[#This Row],[IMPORTO VERSATO]]/SUMIF(DATI!$B:$B,Tabella24[[#This Row],[Cartella2]],DATI!$M:$M)*SUMIF(DATI!$B:$B,Tabella24[[#This Row],[Cartella2]],DATI!$K:$K),"")</f>
        <v/>
      </c>
    </row>
    <row r="1159" spans="2:15" x14ac:dyDescent="0.45">
      <c r="B1159" s="27"/>
      <c r="C1159" s="140" t="e">
        <f>+IF(Tabella24[[#This Row],[INS CARTELLA]]="",C1158,+VLOOKUP(Tabella24[[#This Row],[INS CARTELLA]],Tabella1[[NUMERO CARTELLA]:[IMPOSTE]],1,0))</f>
        <v>#N/A</v>
      </c>
      <c r="D1159" s="1"/>
      <c r="E1159" s="15"/>
      <c r="F1159" s="16"/>
      <c r="G1159" s="14" t="str">
        <f>+IFERROR(+Tabella24[[#This Row],[IMPORTO VERSATO]]/SUMIF(DATI!B:B,Tabella24[[#This Row],[Cartella2]],DATI!M:M)*SUMIF(DATI!B:B,Tabella24[[#This Row],[Cartella2]],DATI!E:E),"")</f>
        <v/>
      </c>
      <c r="H1159" s="14" t="str">
        <f>+IFERROR(+Tabella24[[#This Row],[IMPORTO VERSATO]]/SUMIF(DATI!$B:$B,Tabella24[[#This Row],[Cartella2]],DATI!$M:$M)*SUMIF(DATI!$B:$B,Tabella24[[#This Row],[Cartella2]],DATI!$F:$F),"")</f>
        <v/>
      </c>
      <c r="I1159" s="19" t="str">
        <f>+IFERROR(+Tabella24[[#This Row],[IMPORTO VERSATO]]/SUMIF(DATI!$B:$B,Tabella24[[#This Row],[Cartella2]],DATI!$M:$M)*SUMIF(DATI!$B:$B,Tabella24[[#This Row],[Cartella2]],DATI!$G:$G),"")</f>
        <v/>
      </c>
      <c r="J1159" s="19" t="str">
        <f>+IFERROR(+Tabella24[[#This Row],[IMPORTO VERSATO]]/SUMIF(DATI!$B:$B,Tabella24[[#This Row],[Cartella2]],DATI!$M:$M)*SUMIF(DATI!$B:$B,Tabella24[[#This Row],[Cartella2]],DATI!$H:$H),"")</f>
        <v/>
      </c>
      <c r="K1159" s="19" t="str">
        <f>+IFERROR(+Tabella24[[#This Row],[IMPORTO VERSATO]]/SUMIF(DATI!$B:$B,Tabella24[[#This Row],[Cartella2]],DATI!$M:$M)*SUMIF(DATI!$B:$B,Tabella24[[#This Row],[Cartella2]],DATI!$I:$I),"")</f>
        <v/>
      </c>
      <c r="L1159" s="19" t="str">
        <f>+IFERROR(+Tabella24[[#This Row],[IMPORTO VERSATO]]/SUMIF(DATI!$B:$B,Tabella24[[#This Row],[Cartella2]],DATI!$M:$M)*SUMIF(DATI!$B:$B,Tabella24[[#This Row],[Cartella2]],DATI!$J:$J),"")</f>
        <v/>
      </c>
      <c r="M1159" s="14" t="str">
        <f>+IFERROR(+Tabella24[[#This Row],[IMPORTO VERSATO]]/SUMIF(DATI!$B:$B,Tabella24[[#This Row],[Cartella2]],DATI!$M:$M)*SUMIF(DATI!$B:$B,Tabella24[[#This Row],[Cartella2]],DATI!$L:$L),"")</f>
        <v/>
      </c>
      <c r="N1159" s="6" t="str">
        <f>+IF(COUNTIF($C$17:C1159,Tabella24[[#This Row],[Cartella2]])=1,"X","")</f>
        <v/>
      </c>
      <c r="O1159" s="14" t="str">
        <f>+IFERROR(+Tabella24[[#This Row],[IMPORTO VERSATO]]/SUMIF(DATI!$B:$B,Tabella24[[#This Row],[Cartella2]],DATI!$M:$M)*SUMIF(DATI!$B:$B,Tabella24[[#This Row],[Cartella2]],DATI!$K:$K),"")</f>
        <v/>
      </c>
    </row>
    <row r="1160" spans="2:15" x14ac:dyDescent="0.45">
      <c r="B1160" s="27"/>
      <c r="C1160" s="140" t="e">
        <f>+IF(Tabella24[[#This Row],[INS CARTELLA]]="",C1159,+VLOOKUP(Tabella24[[#This Row],[INS CARTELLA]],Tabella1[[NUMERO CARTELLA]:[IMPOSTE]],1,0))</f>
        <v>#N/A</v>
      </c>
      <c r="D1160" s="1"/>
      <c r="E1160" s="15"/>
      <c r="F1160" s="16"/>
      <c r="G1160" s="14" t="str">
        <f>+IFERROR(+Tabella24[[#This Row],[IMPORTO VERSATO]]/SUMIF(DATI!B:B,Tabella24[[#This Row],[Cartella2]],DATI!M:M)*SUMIF(DATI!B:B,Tabella24[[#This Row],[Cartella2]],DATI!E:E),"")</f>
        <v/>
      </c>
      <c r="H1160" s="14" t="str">
        <f>+IFERROR(+Tabella24[[#This Row],[IMPORTO VERSATO]]/SUMIF(DATI!$B:$B,Tabella24[[#This Row],[Cartella2]],DATI!$M:$M)*SUMIF(DATI!$B:$B,Tabella24[[#This Row],[Cartella2]],DATI!$F:$F),"")</f>
        <v/>
      </c>
      <c r="I1160" s="19" t="str">
        <f>+IFERROR(+Tabella24[[#This Row],[IMPORTO VERSATO]]/SUMIF(DATI!$B:$B,Tabella24[[#This Row],[Cartella2]],DATI!$M:$M)*SUMIF(DATI!$B:$B,Tabella24[[#This Row],[Cartella2]],DATI!$G:$G),"")</f>
        <v/>
      </c>
      <c r="J1160" s="19" t="str">
        <f>+IFERROR(+Tabella24[[#This Row],[IMPORTO VERSATO]]/SUMIF(DATI!$B:$B,Tabella24[[#This Row],[Cartella2]],DATI!$M:$M)*SUMIF(DATI!$B:$B,Tabella24[[#This Row],[Cartella2]],DATI!$H:$H),"")</f>
        <v/>
      </c>
      <c r="K1160" s="19" t="str">
        <f>+IFERROR(+Tabella24[[#This Row],[IMPORTO VERSATO]]/SUMIF(DATI!$B:$B,Tabella24[[#This Row],[Cartella2]],DATI!$M:$M)*SUMIF(DATI!$B:$B,Tabella24[[#This Row],[Cartella2]],DATI!$I:$I),"")</f>
        <v/>
      </c>
      <c r="L1160" s="19" t="str">
        <f>+IFERROR(+Tabella24[[#This Row],[IMPORTO VERSATO]]/SUMIF(DATI!$B:$B,Tabella24[[#This Row],[Cartella2]],DATI!$M:$M)*SUMIF(DATI!$B:$B,Tabella24[[#This Row],[Cartella2]],DATI!$J:$J),"")</f>
        <v/>
      </c>
      <c r="M1160" s="14" t="str">
        <f>+IFERROR(+Tabella24[[#This Row],[IMPORTO VERSATO]]/SUMIF(DATI!$B:$B,Tabella24[[#This Row],[Cartella2]],DATI!$M:$M)*SUMIF(DATI!$B:$B,Tabella24[[#This Row],[Cartella2]],DATI!$L:$L),"")</f>
        <v/>
      </c>
      <c r="N1160" s="6" t="str">
        <f>+IF(COUNTIF($C$17:C1160,Tabella24[[#This Row],[Cartella2]])=1,"X","")</f>
        <v/>
      </c>
      <c r="O1160" s="14" t="str">
        <f>+IFERROR(+Tabella24[[#This Row],[IMPORTO VERSATO]]/SUMIF(DATI!$B:$B,Tabella24[[#This Row],[Cartella2]],DATI!$M:$M)*SUMIF(DATI!$B:$B,Tabella24[[#This Row],[Cartella2]],DATI!$K:$K),"")</f>
        <v/>
      </c>
    </row>
    <row r="1161" spans="2:15" x14ac:dyDescent="0.45">
      <c r="B1161" s="27"/>
      <c r="C1161" s="140" t="e">
        <f>+IF(Tabella24[[#This Row],[INS CARTELLA]]="",C1160,+VLOOKUP(Tabella24[[#This Row],[INS CARTELLA]],Tabella1[[NUMERO CARTELLA]:[IMPOSTE]],1,0))</f>
        <v>#N/A</v>
      </c>
      <c r="D1161" s="1"/>
      <c r="E1161" s="15"/>
      <c r="F1161" s="16"/>
      <c r="G1161" s="14" t="str">
        <f>+IFERROR(+Tabella24[[#This Row],[IMPORTO VERSATO]]/SUMIF(DATI!B:B,Tabella24[[#This Row],[Cartella2]],DATI!M:M)*SUMIF(DATI!B:B,Tabella24[[#This Row],[Cartella2]],DATI!E:E),"")</f>
        <v/>
      </c>
      <c r="H1161" s="14" t="str">
        <f>+IFERROR(+Tabella24[[#This Row],[IMPORTO VERSATO]]/SUMIF(DATI!$B:$B,Tabella24[[#This Row],[Cartella2]],DATI!$M:$M)*SUMIF(DATI!$B:$B,Tabella24[[#This Row],[Cartella2]],DATI!$F:$F),"")</f>
        <v/>
      </c>
      <c r="I1161" s="19" t="str">
        <f>+IFERROR(+Tabella24[[#This Row],[IMPORTO VERSATO]]/SUMIF(DATI!$B:$B,Tabella24[[#This Row],[Cartella2]],DATI!$M:$M)*SUMIF(DATI!$B:$B,Tabella24[[#This Row],[Cartella2]],DATI!$G:$G),"")</f>
        <v/>
      </c>
      <c r="J1161" s="19" t="str">
        <f>+IFERROR(+Tabella24[[#This Row],[IMPORTO VERSATO]]/SUMIF(DATI!$B:$B,Tabella24[[#This Row],[Cartella2]],DATI!$M:$M)*SUMIF(DATI!$B:$B,Tabella24[[#This Row],[Cartella2]],DATI!$H:$H),"")</f>
        <v/>
      </c>
      <c r="K1161" s="19" t="str">
        <f>+IFERROR(+Tabella24[[#This Row],[IMPORTO VERSATO]]/SUMIF(DATI!$B:$B,Tabella24[[#This Row],[Cartella2]],DATI!$M:$M)*SUMIF(DATI!$B:$B,Tabella24[[#This Row],[Cartella2]],DATI!$I:$I),"")</f>
        <v/>
      </c>
      <c r="L1161" s="19" t="str">
        <f>+IFERROR(+Tabella24[[#This Row],[IMPORTO VERSATO]]/SUMIF(DATI!$B:$B,Tabella24[[#This Row],[Cartella2]],DATI!$M:$M)*SUMIF(DATI!$B:$B,Tabella24[[#This Row],[Cartella2]],DATI!$J:$J),"")</f>
        <v/>
      </c>
      <c r="M1161" s="14" t="str">
        <f>+IFERROR(+Tabella24[[#This Row],[IMPORTO VERSATO]]/SUMIF(DATI!$B:$B,Tabella24[[#This Row],[Cartella2]],DATI!$M:$M)*SUMIF(DATI!$B:$B,Tabella24[[#This Row],[Cartella2]],DATI!$L:$L),"")</f>
        <v/>
      </c>
      <c r="N1161" s="6" t="str">
        <f>+IF(COUNTIF($C$17:C1161,Tabella24[[#This Row],[Cartella2]])=1,"X","")</f>
        <v/>
      </c>
      <c r="O1161" s="14" t="str">
        <f>+IFERROR(+Tabella24[[#This Row],[IMPORTO VERSATO]]/SUMIF(DATI!$B:$B,Tabella24[[#This Row],[Cartella2]],DATI!$M:$M)*SUMIF(DATI!$B:$B,Tabella24[[#This Row],[Cartella2]],DATI!$K:$K),"")</f>
        <v/>
      </c>
    </row>
    <row r="1162" spans="2:15" x14ac:dyDescent="0.45">
      <c r="B1162" s="27"/>
      <c r="C1162" s="140" t="e">
        <f>+IF(Tabella24[[#This Row],[INS CARTELLA]]="",C1161,+VLOOKUP(Tabella24[[#This Row],[INS CARTELLA]],Tabella1[[NUMERO CARTELLA]:[IMPOSTE]],1,0))</f>
        <v>#N/A</v>
      </c>
      <c r="D1162" s="1"/>
      <c r="E1162" s="15"/>
      <c r="F1162" s="16"/>
      <c r="G1162" s="14" t="str">
        <f>+IFERROR(+Tabella24[[#This Row],[IMPORTO VERSATO]]/SUMIF(DATI!B:B,Tabella24[[#This Row],[Cartella2]],DATI!M:M)*SUMIF(DATI!B:B,Tabella24[[#This Row],[Cartella2]],DATI!E:E),"")</f>
        <v/>
      </c>
      <c r="H1162" s="14" t="str">
        <f>+IFERROR(+Tabella24[[#This Row],[IMPORTO VERSATO]]/SUMIF(DATI!$B:$B,Tabella24[[#This Row],[Cartella2]],DATI!$M:$M)*SUMIF(DATI!$B:$B,Tabella24[[#This Row],[Cartella2]],DATI!$F:$F),"")</f>
        <v/>
      </c>
      <c r="I1162" s="19" t="str">
        <f>+IFERROR(+Tabella24[[#This Row],[IMPORTO VERSATO]]/SUMIF(DATI!$B:$B,Tabella24[[#This Row],[Cartella2]],DATI!$M:$M)*SUMIF(DATI!$B:$B,Tabella24[[#This Row],[Cartella2]],DATI!$G:$G),"")</f>
        <v/>
      </c>
      <c r="J1162" s="19" t="str">
        <f>+IFERROR(+Tabella24[[#This Row],[IMPORTO VERSATO]]/SUMIF(DATI!$B:$B,Tabella24[[#This Row],[Cartella2]],DATI!$M:$M)*SUMIF(DATI!$B:$B,Tabella24[[#This Row],[Cartella2]],DATI!$H:$H),"")</f>
        <v/>
      </c>
      <c r="K1162" s="19" t="str">
        <f>+IFERROR(+Tabella24[[#This Row],[IMPORTO VERSATO]]/SUMIF(DATI!$B:$B,Tabella24[[#This Row],[Cartella2]],DATI!$M:$M)*SUMIF(DATI!$B:$B,Tabella24[[#This Row],[Cartella2]],DATI!$I:$I),"")</f>
        <v/>
      </c>
      <c r="L1162" s="19" t="str">
        <f>+IFERROR(+Tabella24[[#This Row],[IMPORTO VERSATO]]/SUMIF(DATI!$B:$B,Tabella24[[#This Row],[Cartella2]],DATI!$M:$M)*SUMIF(DATI!$B:$B,Tabella24[[#This Row],[Cartella2]],DATI!$J:$J),"")</f>
        <v/>
      </c>
      <c r="M1162" s="14" t="str">
        <f>+IFERROR(+Tabella24[[#This Row],[IMPORTO VERSATO]]/SUMIF(DATI!$B:$B,Tabella24[[#This Row],[Cartella2]],DATI!$M:$M)*SUMIF(DATI!$B:$B,Tabella24[[#This Row],[Cartella2]],DATI!$L:$L),"")</f>
        <v/>
      </c>
      <c r="N1162" s="6" t="str">
        <f>+IF(COUNTIF($C$17:C1162,Tabella24[[#This Row],[Cartella2]])=1,"X","")</f>
        <v/>
      </c>
      <c r="O1162" s="14" t="str">
        <f>+IFERROR(+Tabella24[[#This Row],[IMPORTO VERSATO]]/SUMIF(DATI!$B:$B,Tabella24[[#This Row],[Cartella2]],DATI!$M:$M)*SUMIF(DATI!$B:$B,Tabella24[[#This Row],[Cartella2]],DATI!$K:$K),"")</f>
        <v/>
      </c>
    </row>
    <row r="1163" spans="2:15" x14ac:dyDescent="0.45">
      <c r="B1163" s="27"/>
      <c r="C1163" s="140" t="e">
        <f>+IF(Tabella24[[#This Row],[INS CARTELLA]]="",C1162,+VLOOKUP(Tabella24[[#This Row],[INS CARTELLA]],Tabella1[[NUMERO CARTELLA]:[IMPOSTE]],1,0))</f>
        <v>#N/A</v>
      </c>
      <c r="D1163" s="1"/>
      <c r="E1163" s="15"/>
      <c r="F1163" s="16"/>
      <c r="G1163" s="14" t="str">
        <f>+IFERROR(+Tabella24[[#This Row],[IMPORTO VERSATO]]/SUMIF(DATI!B:B,Tabella24[[#This Row],[Cartella2]],DATI!M:M)*SUMIF(DATI!B:B,Tabella24[[#This Row],[Cartella2]],DATI!E:E),"")</f>
        <v/>
      </c>
      <c r="H1163" s="14" t="str">
        <f>+IFERROR(+Tabella24[[#This Row],[IMPORTO VERSATO]]/SUMIF(DATI!$B:$B,Tabella24[[#This Row],[Cartella2]],DATI!$M:$M)*SUMIF(DATI!$B:$B,Tabella24[[#This Row],[Cartella2]],DATI!$F:$F),"")</f>
        <v/>
      </c>
      <c r="I1163" s="19" t="str">
        <f>+IFERROR(+Tabella24[[#This Row],[IMPORTO VERSATO]]/SUMIF(DATI!$B:$B,Tabella24[[#This Row],[Cartella2]],DATI!$M:$M)*SUMIF(DATI!$B:$B,Tabella24[[#This Row],[Cartella2]],DATI!$G:$G),"")</f>
        <v/>
      </c>
      <c r="J1163" s="19" t="str">
        <f>+IFERROR(+Tabella24[[#This Row],[IMPORTO VERSATO]]/SUMIF(DATI!$B:$B,Tabella24[[#This Row],[Cartella2]],DATI!$M:$M)*SUMIF(DATI!$B:$B,Tabella24[[#This Row],[Cartella2]],DATI!$H:$H),"")</f>
        <v/>
      </c>
      <c r="K1163" s="19" t="str">
        <f>+IFERROR(+Tabella24[[#This Row],[IMPORTO VERSATO]]/SUMIF(DATI!$B:$B,Tabella24[[#This Row],[Cartella2]],DATI!$M:$M)*SUMIF(DATI!$B:$B,Tabella24[[#This Row],[Cartella2]],DATI!$I:$I),"")</f>
        <v/>
      </c>
      <c r="L1163" s="19" t="str">
        <f>+IFERROR(+Tabella24[[#This Row],[IMPORTO VERSATO]]/SUMIF(DATI!$B:$B,Tabella24[[#This Row],[Cartella2]],DATI!$M:$M)*SUMIF(DATI!$B:$B,Tabella24[[#This Row],[Cartella2]],DATI!$J:$J),"")</f>
        <v/>
      </c>
      <c r="M1163" s="14" t="str">
        <f>+IFERROR(+Tabella24[[#This Row],[IMPORTO VERSATO]]/SUMIF(DATI!$B:$B,Tabella24[[#This Row],[Cartella2]],DATI!$M:$M)*SUMIF(DATI!$B:$B,Tabella24[[#This Row],[Cartella2]],DATI!$L:$L),"")</f>
        <v/>
      </c>
      <c r="N1163" s="6" t="str">
        <f>+IF(COUNTIF($C$17:C1163,Tabella24[[#This Row],[Cartella2]])=1,"X","")</f>
        <v/>
      </c>
      <c r="O1163" s="14" t="str">
        <f>+IFERROR(+Tabella24[[#This Row],[IMPORTO VERSATO]]/SUMIF(DATI!$B:$B,Tabella24[[#This Row],[Cartella2]],DATI!$M:$M)*SUMIF(DATI!$B:$B,Tabella24[[#This Row],[Cartella2]],DATI!$K:$K),"")</f>
        <v/>
      </c>
    </row>
    <row r="1164" spans="2:15" x14ac:dyDescent="0.45">
      <c r="B1164" s="27"/>
      <c r="C1164" s="140" t="e">
        <f>+IF(Tabella24[[#This Row],[INS CARTELLA]]="",C1163,+VLOOKUP(Tabella24[[#This Row],[INS CARTELLA]],Tabella1[[NUMERO CARTELLA]:[IMPOSTE]],1,0))</f>
        <v>#N/A</v>
      </c>
      <c r="D1164" s="1"/>
      <c r="E1164" s="15"/>
      <c r="F1164" s="16"/>
      <c r="G1164" s="14" t="str">
        <f>+IFERROR(+Tabella24[[#This Row],[IMPORTO VERSATO]]/SUMIF(DATI!B:B,Tabella24[[#This Row],[Cartella2]],DATI!M:M)*SUMIF(DATI!B:B,Tabella24[[#This Row],[Cartella2]],DATI!E:E),"")</f>
        <v/>
      </c>
      <c r="H1164" s="14" t="str">
        <f>+IFERROR(+Tabella24[[#This Row],[IMPORTO VERSATO]]/SUMIF(DATI!$B:$B,Tabella24[[#This Row],[Cartella2]],DATI!$M:$M)*SUMIF(DATI!$B:$B,Tabella24[[#This Row],[Cartella2]],DATI!$F:$F),"")</f>
        <v/>
      </c>
      <c r="I1164" s="19" t="str">
        <f>+IFERROR(+Tabella24[[#This Row],[IMPORTO VERSATO]]/SUMIF(DATI!$B:$B,Tabella24[[#This Row],[Cartella2]],DATI!$M:$M)*SUMIF(DATI!$B:$B,Tabella24[[#This Row],[Cartella2]],DATI!$G:$G),"")</f>
        <v/>
      </c>
      <c r="J1164" s="19" t="str">
        <f>+IFERROR(+Tabella24[[#This Row],[IMPORTO VERSATO]]/SUMIF(DATI!$B:$B,Tabella24[[#This Row],[Cartella2]],DATI!$M:$M)*SUMIF(DATI!$B:$B,Tabella24[[#This Row],[Cartella2]],DATI!$H:$H),"")</f>
        <v/>
      </c>
      <c r="K1164" s="19" t="str">
        <f>+IFERROR(+Tabella24[[#This Row],[IMPORTO VERSATO]]/SUMIF(DATI!$B:$B,Tabella24[[#This Row],[Cartella2]],DATI!$M:$M)*SUMIF(DATI!$B:$B,Tabella24[[#This Row],[Cartella2]],DATI!$I:$I),"")</f>
        <v/>
      </c>
      <c r="L1164" s="19" t="str">
        <f>+IFERROR(+Tabella24[[#This Row],[IMPORTO VERSATO]]/SUMIF(DATI!$B:$B,Tabella24[[#This Row],[Cartella2]],DATI!$M:$M)*SUMIF(DATI!$B:$B,Tabella24[[#This Row],[Cartella2]],DATI!$J:$J),"")</f>
        <v/>
      </c>
      <c r="M1164" s="14" t="str">
        <f>+IFERROR(+Tabella24[[#This Row],[IMPORTO VERSATO]]/SUMIF(DATI!$B:$B,Tabella24[[#This Row],[Cartella2]],DATI!$M:$M)*SUMIF(DATI!$B:$B,Tabella24[[#This Row],[Cartella2]],DATI!$L:$L),"")</f>
        <v/>
      </c>
      <c r="N1164" s="6" t="str">
        <f>+IF(COUNTIF($C$17:C1164,Tabella24[[#This Row],[Cartella2]])=1,"X","")</f>
        <v/>
      </c>
      <c r="O1164" s="14" t="str">
        <f>+IFERROR(+Tabella24[[#This Row],[IMPORTO VERSATO]]/SUMIF(DATI!$B:$B,Tabella24[[#This Row],[Cartella2]],DATI!$M:$M)*SUMIF(DATI!$B:$B,Tabella24[[#This Row],[Cartella2]],DATI!$K:$K),"")</f>
        <v/>
      </c>
    </row>
    <row r="1165" spans="2:15" x14ac:dyDescent="0.45">
      <c r="B1165" s="27"/>
      <c r="C1165" s="140" t="e">
        <f>+IF(Tabella24[[#This Row],[INS CARTELLA]]="",C1164,+VLOOKUP(Tabella24[[#This Row],[INS CARTELLA]],Tabella1[[NUMERO CARTELLA]:[IMPOSTE]],1,0))</f>
        <v>#N/A</v>
      </c>
      <c r="D1165" s="1"/>
      <c r="E1165" s="15"/>
      <c r="F1165" s="16"/>
      <c r="G1165" s="14" t="str">
        <f>+IFERROR(+Tabella24[[#This Row],[IMPORTO VERSATO]]/SUMIF(DATI!B:B,Tabella24[[#This Row],[Cartella2]],DATI!M:M)*SUMIF(DATI!B:B,Tabella24[[#This Row],[Cartella2]],DATI!E:E),"")</f>
        <v/>
      </c>
      <c r="H1165" s="14" t="str">
        <f>+IFERROR(+Tabella24[[#This Row],[IMPORTO VERSATO]]/SUMIF(DATI!$B:$B,Tabella24[[#This Row],[Cartella2]],DATI!$M:$M)*SUMIF(DATI!$B:$B,Tabella24[[#This Row],[Cartella2]],DATI!$F:$F),"")</f>
        <v/>
      </c>
      <c r="I1165" s="19" t="str">
        <f>+IFERROR(+Tabella24[[#This Row],[IMPORTO VERSATO]]/SUMIF(DATI!$B:$B,Tabella24[[#This Row],[Cartella2]],DATI!$M:$M)*SUMIF(DATI!$B:$B,Tabella24[[#This Row],[Cartella2]],DATI!$G:$G),"")</f>
        <v/>
      </c>
      <c r="J1165" s="19" t="str">
        <f>+IFERROR(+Tabella24[[#This Row],[IMPORTO VERSATO]]/SUMIF(DATI!$B:$B,Tabella24[[#This Row],[Cartella2]],DATI!$M:$M)*SUMIF(DATI!$B:$B,Tabella24[[#This Row],[Cartella2]],DATI!$H:$H),"")</f>
        <v/>
      </c>
      <c r="K1165" s="19" t="str">
        <f>+IFERROR(+Tabella24[[#This Row],[IMPORTO VERSATO]]/SUMIF(DATI!$B:$B,Tabella24[[#This Row],[Cartella2]],DATI!$M:$M)*SUMIF(DATI!$B:$B,Tabella24[[#This Row],[Cartella2]],DATI!$I:$I),"")</f>
        <v/>
      </c>
      <c r="L1165" s="19" t="str">
        <f>+IFERROR(+Tabella24[[#This Row],[IMPORTO VERSATO]]/SUMIF(DATI!$B:$B,Tabella24[[#This Row],[Cartella2]],DATI!$M:$M)*SUMIF(DATI!$B:$B,Tabella24[[#This Row],[Cartella2]],DATI!$J:$J),"")</f>
        <v/>
      </c>
      <c r="M1165" s="14" t="str">
        <f>+IFERROR(+Tabella24[[#This Row],[IMPORTO VERSATO]]/SUMIF(DATI!$B:$B,Tabella24[[#This Row],[Cartella2]],DATI!$M:$M)*SUMIF(DATI!$B:$B,Tabella24[[#This Row],[Cartella2]],DATI!$L:$L),"")</f>
        <v/>
      </c>
      <c r="N1165" s="6" t="str">
        <f>+IF(COUNTIF($C$17:C1165,Tabella24[[#This Row],[Cartella2]])=1,"X","")</f>
        <v/>
      </c>
      <c r="O1165" s="14" t="str">
        <f>+IFERROR(+Tabella24[[#This Row],[IMPORTO VERSATO]]/SUMIF(DATI!$B:$B,Tabella24[[#This Row],[Cartella2]],DATI!$M:$M)*SUMIF(DATI!$B:$B,Tabella24[[#This Row],[Cartella2]],DATI!$K:$K),"")</f>
        <v/>
      </c>
    </row>
    <row r="1166" spans="2:15" x14ac:dyDescent="0.45">
      <c r="B1166" s="27"/>
      <c r="C1166" s="140" t="e">
        <f>+IF(Tabella24[[#This Row],[INS CARTELLA]]="",C1165,+VLOOKUP(Tabella24[[#This Row],[INS CARTELLA]],Tabella1[[NUMERO CARTELLA]:[IMPOSTE]],1,0))</f>
        <v>#N/A</v>
      </c>
      <c r="D1166" s="1"/>
      <c r="E1166" s="15"/>
      <c r="F1166" s="16"/>
      <c r="G1166" s="14" t="str">
        <f>+IFERROR(+Tabella24[[#This Row],[IMPORTO VERSATO]]/SUMIF(DATI!B:B,Tabella24[[#This Row],[Cartella2]],DATI!M:M)*SUMIF(DATI!B:B,Tabella24[[#This Row],[Cartella2]],DATI!E:E),"")</f>
        <v/>
      </c>
      <c r="H1166" s="14" t="str">
        <f>+IFERROR(+Tabella24[[#This Row],[IMPORTO VERSATO]]/SUMIF(DATI!$B:$B,Tabella24[[#This Row],[Cartella2]],DATI!$M:$M)*SUMIF(DATI!$B:$B,Tabella24[[#This Row],[Cartella2]],DATI!$F:$F),"")</f>
        <v/>
      </c>
      <c r="I1166" s="19" t="str">
        <f>+IFERROR(+Tabella24[[#This Row],[IMPORTO VERSATO]]/SUMIF(DATI!$B:$B,Tabella24[[#This Row],[Cartella2]],DATI!$M:$M)*SUMIF(DATI!$B:$B,Tabella24[[#This Row],[Cartella2]],DATI!$G:$G),"")</f>
        <v/>
      </c>
      <c r="J1166" s="19" t="str">
        <f>+IFERROR(+Tabella24[[#This Row],[IMPORTO VERSATO]]/SUMIF(DATI!$B:$B,Tabella24[[#This Row],[Cartella2]],DATI!$M:$M)*SUMIF(DATI!$B:$B,Tabella24[[#This Row],[Cartella2]],DATI!$H:$H),"")</f>
        <v/>
      </c>
      <c r="K1166" s="19" t="str">
        <f>+IFERROR(+Tabella24[[#This Row],[IMPORTO VERSATO]]/SUMIF(DATI!$B:$B,Tabella24[[#This Row],[Cartella2]],DATI!$M:$M)*SUMIF(DATI!$B:$B,Tabella24[[#This Row],[Cartella2]],DATI!$I:$I),"")</f>
        <v/>
      </c>
      <c r="L1166" s="19" t="str">
        <f>+IFERROR(+Tabella24[[#This Row],[IMPORTO VERSATO]]/SUMIF(DATI!$B:$B,Tabella24[[#This Row],[Cartella2]],DATI!$M:$M)*SUMIF(DATI!$B:$B,Tabella24[[#This Row],[Cartella2]],DATI!$J:$J),"")</f>
        <v/>
      </c>
      <c r="M1166" s="14" t="str">
        <f>+IFERROR(+Tabella24[[#This Row],[IMPORTO VERSATO]]/SUMIF(DATI!$B:$B,Tabella24[[#This Row],[Cartella2]],DATI!$M:$M)*SUMIF(DATI!$B:$B,Tabella24[[#This Row],[Cartella2]],DATI!$L:$L),"")</f>
        <v/>
      </c>
      <c r="N1166" s="6" t="str">
        <f>+IF(COUNTIF($C$17:C1166,Tabella24[[#This Row],[Cartella2]])=1,"X","")</f>
        <v/>
      </c>
      <c r="O1166" s="14" t="str">
        <f>+IFERROR(+Tabella24[[#This Row],[IMPORTO VERSATO]]/SUMIF(DATI!$B:$B,Tabella24[[#This Row],[Cartella2]],DATI!$M:$M)*SUMIF(DATI!$B:$B,Tabella24[[#This Row],[Cartella2]],DATI!$K:$K),"")</f>
        <v/>
      </c>
    </row>
    <row r="1167" spans="2:15" x14ac:dyDescent="0.45">
      <c r="B1167" s="27"/>
      <c r="C1167" s="140" t="e">
        <f>+IF(Tabella24[[#This Row],[INS CARTELLA]]="",C1166,+VLOOKUP(Tabella24[[#This Row],[INS CARTELLA]],Tabella1[[NUMERO CARTELLA]:[IMPOSTE]],1,0))</f>
        <v>#N/A</v>
      </c>
      <c r="D1167" s="1"/>
      <c r="E1167" s="15"/>
      <c r="F1167" s="16"/>
      <c r="G1167" s="14" t="str">
        <f>+IFERROR(+Tabella24[[#This Row],[IMPORTO VERSATO]]/SUMIF(DATI!B:B,Tabella24[[#This Row],[Cartella2]],DATI!M:M)*SUMIF(DATI!B:B,Tabella24[[#This Row],[Cartella2]],DATI!E:E),"")</f>
        <v/>
      </c>
      <c r="H1167" s="14" t="str">
        <f>+IFERROR(+Tabella24[[#This Row],[IMPORTO VERSATO]]/SUMIF(DATI!$B:$B,Tabella24[[#This Row],[Cartella2]],DATI!$M:$M)*SUMIF(DATI!$B:$B,Tabella24[[#This Row],[Cartella2]],DATI!$F:$F),"")</f>
        <v/>
      </c>
      <c r="I1167" s="19" t="str">
        <f>+IFERROR(+Tabella24[[#This Row],[IMPORTO VERSATO]]/SUMIF(DATI!$B:$B,Tabella24[[#This Row],[Cartella2]],DATI!$M:$M)*SUMIF(DATI!$B:$B,Tabella24[[#This Row],[Cartella2]],DATI!$G:$G),"")</f>
        <v/>
      </c>
      <c r="J1167" s="19" t="str">
        <f>+IFERROR(+Tabella24[[#This Row],[IMPORTO VERSATO]]/SUMIF(DATI!$B:$B,Tabella24[[#This Row],[Cartella2]],DATI!$M:$M)*SUMIF(DATI!$B:$B,Tabella24[[#This Row],[Cartella2]],DATI!$H:$H),"")</f>
        <v/>
      </c>
      <c r="K1167" s="19" t="str">
        <f>+IFERROR(+Tabella24[[#This Row],[IMPORTO VERSATO]]/SUMIF(DATI!$B:$B,Tabella24[[#This Row],[Cartella2]],DATI!$M:$M)*SUMIF(DATI!$B:$B,Tabella24[[#This Row],[Cartella2]],DATI!$I:$I),"")</f>
        <v/>
      </c>
      <c r="L1167" s="19" t="str">
        <f>+IFERROR(+Tabella24[[#This Row],[IMPORTO VERSATO]]/SUMIF(DATI!$B:$B,Tabella24[[#This Row],[Cartella2]],DATI!$M:$M)*SUMIF(DATI!$B:$B,Tabella24[[#This Row],[Cartella2]],DATI!$J:$J),"")</f>
        <v/>
      </c>
      <c r="M1167" s="14" t="str">
        <f>+IFERROR(+Tabella24[[#This Row],[IMPORTO VERSATO]]/SUMIF(DATI!$B:$B,Tabella24[[#This Row],[Cartella2]],DATI!$M:$M)*SUMIF(DATI!$B:$B,Tabella24[[#This Row],[Cartella2]],DATI!$L:$L),"")</f>
        <v/>
      </c>
      <c r="N1167" s="6" t="str">
        <f>+IF(COUNTIF($C$17:C1167,Tabella24[[#This Row],[Cartella2]])=1,"X","")</f>
        <v/>
      </c>
      <c r="O1167" s="14" t="str">
        <f>+IFERROR(+Tabella24[[#This Row],[IMPORTO VERSATO]]/SUMIF(DATI!$B:$B,Tabella24[[#This Row],[Cartella2]],DATI!$M:$M)*SUMIF(DATI!$B:$B,Tabella24[[#This Row],[Cartella2]],DATI!$K:$K),"")</f>
        <v/>
      </c>
    </row>
    <row r="1168" spans="2:15" x14ac:dyDescent="0.45">
      <c r="B1168" s="27"/>
      <c r="C1168" s="140" t="e">
        <f>+IF(Tabella24[[#This Row],[INS CARTELLA]]="",C1167,+VLOOKUP(Tabella24[[#This Row],[INS CARTELLA]],Tabella1[[NUMERO CARTELLA]:[IMPOSTE]],1,0))</f>
        <v>#N/A</v>
      </c>
      <c r="D1168" s="1"/>
      <c r="E1168" s="15"/>
      <c r="F1168" s="16"/>
      <c r="G1168" s="14" t="str">
        <f>+IFERROR(+Tabella24[[#This Row],[IMPORTO VERSATO]]/SUMIF(DATI!B:B,Tabella24[[#This Row],[Cartella2]],DATI!M:M)*SUMIF(DATI!B:B,Tabella24[[#This Row],[Cartella2]],DATI!E:E),"")</f>
        <v/>
      </c>
      <c r="H1168" s="14" t="str">
        <f>+IFERROR(+Tabella24[[#This Row],[IMPORTO VERSATO]]/SUMIF(DATI!$B:$B,Tabella24[[#This Row],[Cartella2]],DATI!$M:$M)*SUMIF(DATI!$B:$B,Tabella24[[#This Row],[Cartella2]],DATI!$F:$F),"")</f>
        <v/>
      </c>
      <c r="I1168" s="19" t="str">
        <f>+IFERROR(+Tabella24[[#This Row],[IMPORTO VERSATO]]/SUMIF(DATI!$B:$B,Tabella24[[#This Row],[Cartella2]],DATI!$M:$M)*SUMIF(DATI!$B:$B,Tabella24[[#This Row],[Cartella2]],DATI!$G:$G),"")</f>
        <v/>
      </c>
      <c r="J1168" s="19" t="str">
        <f>+IFERROR(+Tabella24[[#This Row],[IMPORTO VERSATO]]/SUMIF(DATI!$B:$B,Tabella24[[#This Row],[Cartella2]],DATI!$M:$M)*SUMIF(DATI!$B:$B,Tabella24[[#This Row],[Cartella2]],DATI!$H:$H),"")</f>
        <v/>
      </c>
      <c r="K1168" s="19" t="str">
        <f>+IFERROR(+Tabella24[[#This Row],[IMPORTO VERSATO]]/SUMIF(DATI!$B:$B,Tabella24[[#This Row],[Cartella2]],DATI!$M:$M)*SUMIF(DATI!$B:$B,Tabella24[[#This Row],[Cartella2]],DATI!$I:$I),"")</f>
        <v/>
      </c>
      <c r="L1168" s="19" t="str">
        <f>+IFERROR(+Tabella24[[#This Row],[IMPORTO VERSATO]]/SUMIF(DATI!$B:$B,Tabella24[[#This Row],[Cartella2]],DATI!$M:$M)*SUMIF(DATI!$B:$B,Tabella24[[#This Row],[Cartella2]],DATI!$J:$J),"")</f>
        <v/>
      </c>
      <c r="M1168" s="14" t="str">
        <f>+IFERROR(+Tabella24[[#This Row],[IMPORTO VERSATO]]/SUMIF(DATI!$B:$B,Tabella24[[#This Row],[Cartella2]],DATI!$M:$M)*SUMIF(DATI!$B:$B,Tabella24[[#This Row],[Cartella2]],DATI!$L:$L),"")</f>
        <v/>
      </c>
      <c r="N1168" s="6" t="str">
        <f>+IF(COUNTIF($C$17:C1168,Tabella24[[#This Row],[Cartella2]])=1,"X","")</f>
        <v/>
      </c>
      <c r="O1168" s="14" t="str">
        <f>+IFERROR(+Tabella24[[#This Row],[IMPORTO VERSATO]]/SUMIF(DATI!$B:$B,Tabella24[[#This Row],[Cartella2]],DATI!$M:$M)*SUMIF(DATI!$B:$B,Tabella24[[#This Row],[Cartella2]],DATI!$K:$K),"")</f>
        <v/>
      </c>
    </row>
    <row r="1169" spans="2:15" x14ac:dyDescent="0.45">
      <c r="B1169" s="27"/>
      <c r="C1169" s="140" t="e">
        <f>+IF(Tabella24[[#This Row],[INS CARTELLA]]="",C1168,+VLOOKUP(Tabella24[[#This Row],[INS CARTELLA]],Tabella1[[NUMERO CARTELLA]:[IMPOSTE]],1,0))</f>
        <v>#N/A</v>
      </c>
      <c r="D1169" s="1"/>
      <c r="E1169" s="15"/>
      <c r="F1169" s="16"/>
      <c r="G1169" s="14" t="str">
        <f>+IFERROR(+Tabella24[[#This Row],[IMPORTO VERSATO]]/SUMIF(DATI!B:B,Tabella24[[#This Row],[Cartella2]],DATI!M:M)*SUMIF(DATI!B:B,Tabella24[[#This Row],[Cartella2]],DATI!E:E),"")</f>
        <v/>
      </c>
      <c r="H1169" s="14" t="str">
        <f>+IFERROR(+Tabella24[[#This Row],[IMPORTO VERSATO]]/SUMIF(DATI!$B:$B,Tabella24[[#This Row],[Cartella2]],DATI!$M:$M)*SUMIF(DATI!$B:$B,Tabella24[[#This Row],[Cartella2]],DATI!$F:$F),"")</f>
        <v/>
      </c>
      <c r="I1169" s="19" t="str">
        <f>+IFERROR(+Tabella24[[#This Row],[IMPORTO VERSATO]]/SUMIF(DATI!$B:$B,Tabella24[[#This Row],[Cartella2]],DATI!$M:$M)*SUMIF(DATI!$B:$B,Tabella24[[#This Row],[Cartella2]],DATI!$G:$G),"")</f>
        <v/>
      </c>
      <c r="J1169" s="19" t="str">
        <f>+IFERROR(+Tabella24[[#This Row],[IMPORTO VERSATO]]/SUMIF(DATI!$B:$B,Tabella24[[#This Row],[Cartella2]],DATI!$M:$M)*SUMIF(DATI!$B:$B,Tabella24[[#This Row],[Cartella2]],DATI!$H:$H),"")</f>
        <v/>
      </c>
      <c r="K1169" s="19" t="str">
        <f>+IFERROR(+Tabella24[[#This Row],[IMPORTO VERSATO]]/SUMIF(DATI!$B:$B,Tabella24[[#This Row],[Cartella2]],DATI!$M:$M)*SUMIF(DATI!$B:$B,Tabella24[[#This Row],[Cartella2]],DATI!$I:$I),"")</f>
        <v/>
      </c>
      <c r="L1169" s="19" t="str">
        <f>+IFERROR(+Tabella24[[#This Row],[IMPORTO VERSATO]]/SUMIF(DATI!$B:$B,Tabella24[[#This Row],[Cartella2]],DATI!$M:$M)*SUMIF(DATI!$B:$B,Tabella24[[#This Row],[Cartella2]],DATI!$J:$J),"")</f>
        <v/>
      </c>
      <c r="M1169" s="14" t="str">
        <f>+IFERROR(+Tabella24[[#This Row],[IMPORTO VERSATO]]/SUMIF(DATI!$B:$B,Tabella24[[#This Row],[Cartella2]],DATI!$M:$M)*SUMIF(DATI!$B:$B,Tabella24[[#This Row],[Cartella2]],DATI!$L:$L),"")</f>
        <v/>
      </c>
      <c r="N1169" s="6" t="str">
        <f>+IF(COUNTIF($C$17:C1169,Tabella24[[#This Row],[Cartella2]])=1,"X","")</f>
        <v/>
      </c>
      <c r="O1169" s="14" t="str">
        <f>+IFERROR(+Tabella24[[#This Row],[IMPORTO VERSATO]]/SUMIF(DATI!$B:$B,Tabella24[[#This Row],[Cartella2]],DATI!$M:$M)*SUMIF(DATI!$B:$B,Tabella24[[#This Row],[Cartella2]],DATI!$K:$K),"")</f>
        <v/>
      </c>
    </row>
    <row r="1170" spans="2:15" x14ac:dyDescent="0.45">
      <c r="B1170" s="27"/>
      <c r="C1170" s="140" t="e">
        <f>+IF(Tabella24[[#This Row],[INS CARTELLA]]="",C1169,+VLOOKUP(Tabella24[[#This Row],[INS CARTELLA]],Tabella1[[NUMERO CARTELLA]:[IMPOSTE]],1,0))</f>
        <v>#N/A</v>
      </c>
      <c r="D1170" s="1"/>
      <c r="E1170" s="15"/>
      <c r="F1170" s="16"/>
      <c r="G1170" s="14" t="str">
        <f>+IFERROR(+Tabella24[[#This Row],[IMPORTO VERSATO]]/SUMIF(DATI!B:B,Tabella24[[#This Row],[Cartella2]],DATI!M:M)*SUMIF(DATI!B:B,Tabella24[[#This Row],[Cartella2]],DATI!E:E),"")</f>
        <v/>
      </c>
      <c r="H1170" s="14" t="str">
        <f>+IFERROR(+Tabella24[[#This Row],[IMPORTO VERSATO]]/SUMIF(DATI!$B:$B,Tabella24[[#This Row],[Cartella2]],DATI!$M:$M)*SUMIF(DATI!$B:$B,Tabella24[[#This Row],[Cartella2]],DATI!$F:$F),"")</f>
        <v/>
      </c>
      <c r="I1170" s="19" t="str">
        <f>+IFERROR(+Tabella24[[#This Row],[IMPORTO VERSATO]]/SUMIF(DATI!$B:$B,Tabella24[[#This Row],[Cartella2]],DATI!$M:$M)*SUMIF(DATI!$B:$B,Tabella24[[#This Row],[Cartella2]],DATI!$G:$G),"")</f>
        <v/>
      </c>
      <c r="J1170" s="19" t="str">
        <f>+IFERROR(+Tabella24[[#This Row],[IMPORTO VERSATO]]/SUMIF(DATI!$B:$B,Tabella24[[#This Row],[Cartella2]],DATI!$M:$M)*SUMIF(DATI!$B:$B,Tabella24[[#This Row],[Cartella2]],DATI!$H:$H),"")</f>
        <v/>
      </c>
      <c r="K1170" s="19" t="str">
        <f>+IFERROR(+Tabella24[[#This Row],[IMPORTO VERSATO]]/SUMIF(DATI!$B:$B,Tabella24[[#This Row],[Cartella2]],DATI!$M:$M)*SUMIF(DATI!$B:$B,Tabella24[[#This Row],[Cartella2]],DATI!$I:$I),"")</f>
        <v/>
      </c>
      <c r="L1170" s="19" t="str">
        <f>+IFERROR(+Tabella24[[#This Row],[IMPORTO VERSATO]]/SUMIF(DATI!$B:$B,Tabella24[[#This Row],[Cartella2]],DATI!$M:$M)*SUMIF(DATI!$B:$B,Tabella24[[#This Row],[Cartella2]],DATI!$J:$J),"")</f>
        <v/>
      </c>
      <c r="M1170" s="14" t="str">
        <f>+IFERROR(+Tabella24[[#This Row],[IMPORTO VERSATO]]/SUMIF(DATI!$B:$B,Tabella24[[#This Row],[Cartella2]],DATI!$M:$M)*SUMIF(DATI!$B:$B,Tabella24[[#This Row],[Cartella2]],DATI!$L:$L),"")</f>
        <v/>
      </c>
      <c r="N1170" s="6" t="str">
        <f>+IF(COUNTIF($C$17:C1170,Tabella24[[#This Row],[Cartella2]])=1,"X","")</f>
        <v/>
      </c>
      <c r="O1170" s="14" t="str">
        <f>+IFERROR(+Tabella24[[#This Row],[IMPORTO VERSATO]]/SUMIF(DATI!$B:$B,Tabella24[[#This Row],[Cartella2]],DATI!$M:$M)*SUMIF(DATI!$B:$B,Tabella24[[#This Row],[Cartella2]],DATI!$K:$K),"")</f>
        <v/>
      </c>
    </row>
    <row r="1171" spans="2:15" x14ac:dyDescent="0.45">
      <c r="B1171" s="27"/>
      <c r="C1171" s="140" t="e">
        <f>+IF(Tabella24[[#This Row],[INS CARTELLA]]="",C1170,+VLOOKUP(Tabella24[[#This Row],[INS CARTELLA]],Tabella1[[NUMERO CARTELLA]:[IMPOSTE]],1,0))</f>
        <v>#N/A</v>
      </c>
      <c r="D1171" s="1"/>
      <c r="E1171" s="15"/>
      <c r="F1171" s="16"/>
      <c r="G1171" s="14" t="str">
        <f>+IFERROR(+Tabella24[[#This Row],[IMPORTO VERSATO]]/SUMIF(DATI!B:B,Tabella24[[#This Row],[Cartella2]],DATI!M:M)*SUMIF(DATI!B:B,Tabella24[[#This Row],[Cartella2]],DATI!E:E),"")</f>
        <v/>
      </c>
      <c r="H1171" s="14" t="str">
        <f>+IFERROR(+Tabella24[[#This Row],[IMPORTO VERSATO]]/SUMIF(DATI!$B:$B,Tabella24[[#This Row],[Cartella2]],DATI!$M:$M)*SUMIF(DATI!$B:$B,Tabella24[[#This Row],[Cartella2]],DATI!$F:$F),"")</f>
        <v/>
      </c>
      <c r="I1171" s="19" t="str">
        <f>+IFERROR(+Tabella24[[#This Row],[IMPORTO VERSATO]]/SUMIF(DATI!$B:$B,Tabella24[[#This Row],[Cartella2]],DATI!$M:$M)*SUMIF(DATI!$B:$B,Tabella24[[#This Row],[Cartella2]],DATI!$G:$G),"")</f>
        <v/>
      </c>
      <c r="J1171" s="19" t="str">
        <f>+IFERROR(+Tabella24[[#This Row],[IMPORTO VERSATO]]/SUMIF(DATI!$B:$B,Tabella24[[#This Row],[Cartella2]],DATI!$M:$M)*SUMIF(DATI!$B:$B,Tabella24[[#This Row],[Cartella2]],DATI!$H:$H),"")</f>
        <v/>
      </c>
      <c r="K1171" s="19" t="str">
        <f>+IFERROR(+Tabella24[[#This Row],[IMPORTO VERSATO]]/SUMIF(DATI!$B:$B,Tabella24[[#This Row],[Cartella2]],DATI!$M:$M)*SUMIF(DATI!$B:$B,Tabella24[[#This Row],[Cartella2]],DATI!$I:$I),"")</f>
        <v/>
      </c>
      <c r="L1171" s="19" t="str">
        <f>+IFERROR(+Tabella24[[#This Row],[IMPORTO VERSATO]]/SUMIF(DATI!$B:$B,Tabella24[[#This Row],[Cartella2]],DATI!$M:$M)*SUMIF(DATI!$B:$B,Tabella24[[#This Row],[Cartella2]],DATI!$J:$J),"")</f>
        <v/>
      </c>
      <c r="M1171" s="14" t="str">
        <f>+IFERROR(+Tabella24[[#This Row],[IMPORTO VERSATO]]/SUMIF(DATI!$B:$B,Tabella24[[#This Row],[Cartella2]],DATI!$M:$M)*SUMIF(DATI!$B:$B,Tabella24[[#This Row],[Cartella2]],DATI!$L:$L),"")</f>
        <v/>
      </c>
      <c r="N1171" s="6" t="str">
        <f>+IF(COUNTIF($C$17:C1171,Tabella24[[#This Row],[Cartella2]])=1,"X","")</f>
        <v/>
      </c>
      <c r="O1171" s="14" t="str">
        <f>+IFERROR(+Tabella24[[#This Row],[IMPORTO VERSATO]]/SUMIF(DATI!$B:$B,Tabella24[[#This Row],[Cartella2]],DATI!$M:$M)*SUMIF(DATI!$B:$B,Tabella24[[#This Row],[Cartella2]],DATI!$K:$K),"")</f>
        <v/>
      </c>
    </row>
    <row r="1172" spans="2:15" x14ac:dyDescent="0.45">
      <c r="B1172" s="27"/>
      <c r="C1172" s="140" t="e">
        <f>+IF(Tabella24[[#This Row],[INS CARTELLA]]="",C1171,+VLOOKUP(Tabella24[[#This Row],[INS CARTELLA]],Tabella1[[NUMERO CARTELLA]:[IMPOSTE]],1,0))</f>
        <v>#N/A</v>
      </c>
      <c r="D1172" s="1"/>
      <c r="E1172" s="15"/>
      <c r="F1172" s="16"/>
      <c r="G1172" s="14" t="str">
        <f>+IFERROR(+Tabella24[[#This Row],[IMPORTO VERSATO]]/SUMIF(DATI!B:B,Tabella24[[#This Row],[Cartella2]],DATI!M:M)*SUMIF(DATI!B:B,Tabella24[[#This Row],[Cartella2]],DATI!E:E),"")</f>
        <v/>
      </c>
      <c r="H1172" s="14" t="str">
        <f>+IFERROR(+Tabella24[[#This Row],[IMPORTO VERSATO]]/SUMIF(DATI!$B:$B,Tabella24[[#This Row],[Cartella2]],DATI!$M:$M)*SUMIF(DATI!$B:$B,Tabella24[[#This Row],[Cartella2]],DATI!$F:$F),"")</f>
        <v/>
      </c>
      <c r="I1172" s="19" t="str">
        <f>+IFERROR(+Tabella24[[#This Row],[IMPORTO VERSATO]]/SUMIF(DATI!$B:$B,Tabella24[[#This Row],[Cartella2]],DATI!$M:$M)*SUMIF(DATI!$B:$B,Tabella24[[#This Row],[Cartella2]],DATI!$G:$G),"")</f>
        <v/>
      </c>
      <c r="J1172" s="19" t="str">
        <f>+IFERROR(+Tabella24[[#This Row],[IMPORTO VERSATO]]/SUMIF(DATI!$B:$B,Tabella24[[#This Row],[Cartella2]],DATI!$M:$M)*SUMIF(DATI!$B:$B,Tabella24[[#This Row],[Cartella2]],DATI!$H:$H),"")</f>
        <v/>
      </c>
      <c r="K1172" s="19" t="str">
        <f>+IFERROR(+Tabella24[[#This Row],[IMPORTO VERSATO]]/SUMIF(DATI!$B:$B,Tabella24[[#This Row],[Cartella2]],DATI!$M:$M)*SUMIF(DATI!$B:$B,Tabella24[[#This Row],[Cartella2]],DATI!$I:$I),"")</f>
        <v/>
      </c>
      <c r="L1172" s="19" t="str">
        <f>+IFERROR(+Tabella24[[#This Row],[IMPORTO VERSATO]]/SUMIF(DATI!$B:$B,Tabella24[[#This Row],[Cartella2]],DATI!$M:$M)*SUMIF(DATI!$B:$B,Tabella24[[#This Row],[Cartella2]],DATI!$J:$J),"")</f>
        <v/>
      </c>
      <c r="M1172" s="14" t="str">
        <f>+IFERROR(+Tabella24[[#This Row],[IMPORTO VERSATO]]/SUMIF(DATI!$B:$B,Tabella24[[#This Row],[Cartella2]],DATI!$M:$M)*SUMIF(DATI!$B:$B,Tabella24[[#This Row],[Cartella2]],DATI!$L:$L),"")</f>
        <v/>
      </c>
      <c r="N1172" s="6" t="str">
        <f>+IF(COUNTIF($C$17:C1172,Tabella24[[#This Row],[Cartella2]])=1,"X","")</f>
        <v/>
      </c>
      <c r="O1172" s="14" t="str">
        <f>+IFERROR(+Tabella24[[#This Row],[IMPORTO VERSATO]]/SUMIF(DATI!$B:$B,Tabella24[[#This Row],[Cartella2]],DATI!$M:$M)*SUMIF(DATI!$B:$B,Tabella24[[#This Row],[Cartella2]],DATI!$K:$K),"")</f>
        <v/>
      </c>
    </row>
    <row r="1173" spans="2:15" x14ac:dyDescent="0.45">
      <c r="B1173" s="27"/>
      <c r="C1173" s="140" t="e">
        <f>+IF(Tabella24[[#This Row],[INS CARTELLA]]="",C1172,+VLOOKUP(Tabella24[[#This Row],[INS CARTELLA]],Tabella1[[NUMERO CARTELLA]:[IMPOSTE]],1,0))</f>
        <v>#N/A</v>
      </c>
      <c r="D1173" s="1"/>
      <c r="E1173" s="15"/>
      <c r="F1173" s="16"/>
      <c r="G1173" s="14" t="str">
        <f>+IFERROR(+Tabella24[[#This Row],[IMPORTO VERSATO]]/SUMIF(DATI!B:B,Tabella24[[#This Row],[Cartella2]],DATI!M:M)*SUMIF(DATI!B:B,Tabella24[[#This Row],[Cartella2]],DATI!E:E),"")</f>
        <v/>
      </c>
      <c r="H1173" s="14" t="str">
        <f>+IFERROR(+Tabella24[[#This Row],[IMPORTO VERSATO]]/SUMIF(DATI!$B:$B,Tabella24[[#This Row],[Cartella2]],DATI!$M:$M)*SUMIF(DATI!$B:$B,Tabella24[[#This Row],[Cartella2]],DATI!$F:$F),"")</f>
        <v/>
      </c>
      <c r="I1173" s="19" t="str">
        <f>+IFERROR(+Tabella24[[#This Row],[IMPORTO VERSATO]]/SUMIF(DATI!$B:$B,Tabella24[[#This Row],[Cartella2]],DATI!$M:$M)*SUMIF(DATI!$B:$B,Tabella24[[#This Row],[Cartella2]],DATI!$G:$G),"")</f>
        <v/>
      </c>
      <c r="J1173" s="19" t="str">
        <f>+IFERROR(+Tabella24[[#This Row],[IMPORTO VERSATO]]/SUMIF(DATI!$B:$B,Tabella24[[#This Row],[Cartella2]],DATI!$M:$M)*SUMIF(DATI!$B:$B,Tabella24[[#This Row],[Cartella2]],DATI!$H:$H),"")</f>
        <v/>
      </c>
      <c r="K1173" s="19" t="str">
        <f>+IFERROR(+Tabella24[[#This Row],[IMPORTO VERSATO]]/SUMIF(DATI!$B:$B,Tabella24[[#This Row],[Cartella2]],DATI!$M:$M)*SUMIF(DATI!$B:$B,Tabella24[[#This Row],[Cartella2]],DATI!$I:$I),"")</f>
        <v/>
      </c>
      <c r="L1173" s="19" t="str">
        <f>+IFERROR(+Tabella24[[#This Row],[IMPORTO VERSATO]]/SUMIF(DATI!$B:$B,Tabella24[[#This Row],[Cartella2]],DATI!$M:$M)*SUMIF(DATI!$B:$B,Tabella24[[#This Row],[Cartella2]],DATI!$J:$J),"")</f>
        <v/>
      </c>
      <c r="M1173" s="14" t="str">
        <f>+IFERROR(+Tabella24[[#This Row],[IMPORTO VERSATO]]/SUMIF(DATI!$B:$B,Tabella24[[#This Row],[Cartella2]],DATI!$M:$M)*SUMIF(DATI!$B:$B,Tabella24[[#This Row],[Cartella2]],DATI!$L:$L),"")</f>
        <v/>
      </c>
      <c r="N1173" s="6" t="str">
        <f>+IF(COUNTIF($C$17:C1173,Tabella24[[#This Row],[Cartella2]])=1,"X","")</f>
        <v/>
      </c>
      <c r="O1173" s="14" t="str">
        <f>+IFERROR(+Tabella24[[#This Row],[IMPORTO VERSATO]]/SUMIF(DATI!$B:$B,Tabella24[[#This Row],[Cartella2]],DATI!$M:$M)*SUMIF(DATI!$B:$B,Tabella24[[#This Row],[Cartella2]],DATI!$K:$K),"")</f>
        <v/>
      </c>
    </row>
    <row r="1174" spans="2:15" x14ac:dyDescent="0.45">
      <c r="B1174" s="27"/>
      <c r="C1174" s="140" t="e">
        <f>+IF(Tabella24[[#This Row],[INS CARTELLA]]="",C1173,+VLOOKUP(Tabella24[[#This Row],[INS CARTELLA]],Tabella1[[NUMERO CARTELLA]:[IMPOSTE]],1,0))</f>
        <v>#N/A</v>
      </c>
      <c r="D1174" s="1"/>
      <c r="E1174" s="15"/>
      <c r="F1174" s="16"/>
      <c r="G1174" s="14" t="str">
        <f>+IFERROR(+Tabella24[[#This Row],[IMPORTO VERSATO]]/SUMIF(DATI!B:B,Tabella24[[#This Row],[Cartella2]],DATI!M:M)*SUMIF(DATI!B:B,Tabella24[[#This Row],[Cartella2]],DATI!E:E),"")</f>
        <v/>
      </c>
      <c r="H1174" s="14" t="str">
        <f>+IFERROR(+Tabella24[[#This Row],[IMPORTO VERSATO]]/SUMIF(DATI!$B:$B,Tabella24[[#This Row],[Cartella2]],DATI!$M:$M)*SUMIF(DATI!$B:$B,Tabella24[[#This Row],[Cartella2]],DATI!$F:$F),"")</f>
        <v/>
      </c>
      <c r="I1174" s="19" t="str">
        <f>+IFERROR(+Tabella24[[#This Row],[IMPORTO VERSATO]]/SUMIF(DATI!$B:$B,Tabella24[[#This Row],[Cartella2]],DATI!$M:$M)*SUMIF(DATI!$B:$B,Tabella24[[#This Row],[Cartella2]],DATI!$G:$G),"")</f>
        <v/>
      </c>
      <c r="J1174" s="19" t="str">
        <f>+IFERROR(+Tabella24[[#This Row],[IMPORTO VERSATO]]/SUMIF(DATI!$B:$B,Tabella24[[#This Row],[Cartella2]],DATI!$M:$M)*SUMIF(DATI!$B:$B,Tabella24[[#This Row],[Cartella2]],DATI!$H:$H),"")</f>
        <v/>
      </c>
      <c r="K1174" s="19" t="str">
        <f>+IFERROR(+Tabella24[[#This Row],[IMPORTO VERSATO]]/SUMIF(DATI!$B:$B,Tabella24[[#This Row],[Cartella2]],DATI!$M:$M)*SUMIF(DATI!$B:$B,Tabella24[[#This Row],[Cartella2]],DATI!$I:$I),"")</f>
        <v/>
      </c>
      <c r="L1174" s="19" t="str">
        <f>+IFERROR(+Tabella24[[#This Row],[IMPORTO VERSATO]]/SUMIF(DATI!$B:$B,Tabella24[[#This Row],[Cartella2]],DATI!$M:$M)*SUMIF(DATI!$B:$B,Tabella24[[#This Row],[Cartella2]],DATI!$J:$J),"")</f>
        <v/>
      </c>
      <c r="M1174" s="14" t="str">
        <f>+IFERROR(+Tabella24[[#This Row],[IMPORTO VERSATO]]/SUMIF(DATI!$B:$B,Tabella24[[#This Row],[Cartella2]],DATI!$M:$M)*SUMIF(DATI!$B:$B,Tabella24[[#This Row],[Cartella2]],DATI!$L:$L),"")</f>
        <v/>
      </c>
      <c r="N1174" s="6" t="str">
        <f>+IF(COUNTIF($C$17:C1174,Tabella24[[#This Row],[Cartella2]])=1,"X","")</f>
        <v/>
      </c>
      <c r="O1174" s="14" t="str">
        <f>+IFERROR(+Tabella24[[#This Row],[IMPORTO VERSATO]]/SUMIF(DATI!$B:$B,Tabella24[[#This Row],[Cartella2]],DATI!$M:$M)*SUMIF(DATI!$B:$B,Tabella24[[#This Row],[Cartella2]],DATI!$K:$K),"")</f>
        <v/>
      </c>
    </row>
    <row r="1175" spans="2:15" x14ac:dyDescent="0.45">
      <c r="B1175" s="27"/>
      <c r="C1175" s="140" t="e">
        <f>+IF(Tabella24[[#This Row],[INS CARTELLA]]="",C1174,+VLOOKUP(Tabella24[[#This Row],[INS CARTELLA]],Tabella1[[NUMERO CARTELLA]:[IMPOSTE]],1,0))</f>
        <v>#N/A</v>
      </c>
      <c r="D1175" s="1"/>
      <c r="E1175" s="15"/>
      <c r="F1175" s="16"/>
      <c r="G1175" s="14" t="str">
        <f>+IFERROR(+Tabella24[[#This Row],[IMPORTO VERSATO]]/SUMIF(DATI!B:B,Tabella24[[#This Row],[Cartella2]],DATI!M:M)*SUMIF(DATI!B:B,Tabella24[[#This Row],[Cartella2]],DATI!E:E),"")</f>
        <v/>
      </c>
      <c r="H1175" s="14" t="str">
        <f>+IFERROR(+Tabella24[[#This Row],[IMPORTO VERSATO]]/SUMIF(DATI!$B:$B,Tabella24[[#This Row],[Cartella2]],DATI!$M:$M)*SUMIF(DATI!$B:$B,Tabella24[[#This Row],[Cartella2]],DATI!$F:$F),"")</f>
        <v/>
      </c>
      <c r="I1175" s="19" t="str">
        <f>+IFERROR(+Tabella24[[#This Row],[IMPORTO VERSATO]]/SUMIF(DATI!$B:$B,Tabella24[[#This Row],[Cartella2]],DATI!$M:$M)*SUMIF(DATI!$B:$B,Tabella24[[#This Row],[Cartella2]],DATI!$G:$G),"")</f>
        <v/>
      </c>
      <c r="J1175" s="19" t="str">
        <f>+IFERROR(+Tabella24[[#This Row],[IMPORTO VERSATO]]/SUMIF(DATI!$B:$B,Tabella24[[#This Row],[Cartella2]],DATI!$M:$M)*SUMIF(DATI!$B:$B,Tabella24[[#This Row],[Cartella2]],DATI!$H:$H),"")</f>
        <v/>
      </c>
      <c r="K1175" s="19" t="str">
        <f>+IFERROR(+Tabella24[[#This Row],[IMPORTO VERSATO]]/SUMIF(DATI!$B:$B,Tabella24[[#This Row],[Cartella2]],DATI!$M:$M)*SUMIF(DATI!$B:$B,Tabella24[[#This Row],[Cartella2]],DATI!$I:$I),"")</f>
        <v/>
      </c>
      <c r="L1175" s="19" t="str">
        <f>+IFERROR(+Tabella24[[#This Row],[IMPORTO VERSATO]]/SUMIF(DATI!$B:$B,Tabella24[[#This Row],[Cartella2]],DATI!$M:$M)*SUMIF(DATI!$B:$B,Tabella24[[#This Row],[Cartella2]],DATI!$J:$J),"")</f>
        <v/>
      </c>
      <c r="M1175" s="14" t="str">
        <f>+IFERROR(+Tabella24[[#This Row],[IMPORTO VERSATO]]/SUMIF(DATI!$B:$B,Tabella24[[#This Row],[Cartella2]],DATI!$M:$M)*SUMIF(DATI!$B:$B,Tabella24[[#This Row],[Cartella2]],DATI!$L:$L),"")</f>
        <v/>
      </c>
      <c r="N1175" s="6" t="str">
        <f>+IF(COUNTIF($C$17:C1175,Tabella24[[#This Row],[Cartella2]])=1,"X","")</f>
        <v/>
      </c>
      <c r="O1175" s="14" t="str">
        <f>+IFERROR(+Tabella24[[#This Row],[IMPORTO VERSATO]]/SUMIF(DATI!$B:$B,Tabella24[[#This Row],[Cartella2]],DATI!$M:$M)*SUMIF(DATI!$B:$B,Tabella24[[#This Row],[Cartella2]],DATI!$K:$K),"")</f>
        <v/>
      </c>
    </row>
    <row r="1176" spans="2:15" x14ac:dyDescent="0.45">
      <c r="B1176" s="27"/>
      <c r="C1176" s="140" t="e">
        <f>+IF(Tabella24[[#This Row],[INS CARTELLA]]="",C1175,+VLOOKUP(Tabella24[[#This Row],[INS CARTELLA]],Tabella1[[NUMERO CARTELLA]:[IMPOSTE]],1,0))</f>
        <v>#N/A</v>
      </c>
      <c r="D1176" s="1"/>
      <c r="E1176" s="15"/>
      <c r="F1176" s="16"/>
      <c r="G1176" s="14" t="str">
        <f>+IFERROR(+Tabella24[[#This Row],[IMPORTO VERSATO]]/SUMIF(DATI!B:B,Tabella24[[#This Row],[Cartella2]],DATI!M:M)*SUMIF(DATI!B:B,Tabella24[[#This Row],[Cartella2]],DATI!E:E),"")</f>
        <v/>
      </c>
      <c r="H1176" s="14" t="str">
        <f>+IFERROR(+Tabella24[[#This Row],[IMPORTO VERSATO]]/SUMIF(DATI!$B:$B,Tabella24[[#This Row],[Cartella2]],DATI!$M:$M)*SUMIF(DATI!$B:$B,Tabella24[[#This Row],[Cartella2]],DATI!$F:$F),"")</f>
        <v/>
      </c>
      <c r="I1176" s="19" t="str">
        <f>+IFERROR(+Tabella24[[#This Row],[IMPORTO VERSATO]]/SUMIF(DATI!$B:$B,Tabella24[[#This Row],[Cartella2]],DATI!$M:$M)*SUMIF(DATI!$B:$B,Tabella24[[#This Row],[Cartella2]],DATI!$G:$G),"")</f>
        <v/>
      </c>
      <c r="J1176" s="19" t="str">
        <f>+IFERROR(+Tabella24[[#This Row],[IMPORTO VERSATO]]/SUMIF(DATI!$B:$B,Tabella24[[#This Row],[Cartella2]],DATI!$M:$M)*SUMIF(DATI!$B:$B,Tabella24[[#This Row],[Cartella2]],DATI!$H:$H),"")</f>
        <v/>
      </c>
      <c r="K1176" s="19" t="str">
        <f>+IFERROR(+Tabella24[[#This Row],[IMPORTO VERSATO]]/SUMIF(DATI!$B:$B,Tabella24[[#This Row],[Cartella2]],DATI!$M:$M)*SUMIF(DATI!$B:$B,Tabella24[[#This Row],[Cartella2]],DATI!$I:$I),"")</f>
        <v/>
      </c>
      <c r="L1176" s="19" t="str">
        <f>+IFERROR(+Tabella24[[#This Row],[IMPORTO VERSATO]]/SUMIF(DATI!$B:$B,Tabella24[[#This Row],[Cartella2]],DATI!$M:$M)*SUMIF(DATI!$B:$B,Tabella24[[#This Row],[Cartella2]],DATI!$J:$J),"")</f>
        <v/>
      </c>
      <c r="M1176" s="14" t="str">
        <f>+IFERROR(+Tabella24[[#This Row],[IMPORTO VERSATO]]/SUMIF(DATI!$B:$B,Tabella24[[#This Row],[Cartella2]],DATI!$M:$M)*SUMIF(DATI!$B:$B,Tabella24[[#This Row],[Cartella2]],DATI!$L:$L),"")</f>
        <v/>
      </c>
      <c r="N1176" s="6" t="str">
        <f>+IF(COUNTIF($C$17:C1176,Tabella24[[#This Row],[Cartella2]])=1,"X","")</f>
        <v/>
      </c>
      <c r="O1176" s="14" t="str">
        <f>+IFERROR(+Tabella24[[#This Row],[IMPORTO VERSATO]]/SUMIF(DATI!$B:$B,Tabella24[[#This Row],[Cartella2]],DATI!$M:$M)*SUMIF(DATI!$B:$B,Tabella24[[#This Row],[Cartella2]],DATI!$K:$K),"")</f>
        <v/>
      </c>
    </row>
    <row r="1177" spans="2:15" x14ac:dyDescent="0.45">
      <c r="B1177" s="27"/>
      <c r="C1177" s="140" t="e">
        <f>+IF(Tabella24[[#This Row],[INS CARTELLA]]="",C1176,+VLOOKUP(Tabella24[[#This Row],[INS CARTELLA]],Tabella1[[NUMERO CARTELLA]:[IMPOSTE]],1,0))</f>
        <v>#N/A</v>
      </c>
      <c r="D1177" s="1"/>
      <c r="E1177" s="15"/>
      <c r="F1177" s="16"/>
      <c r="G1177" s="14" t="str">
        <f>+IFERROR(+Tabella24[[#This Row],[IMPORTO VERSATO]]/SUMIF(DATI!B:B,Tabella24[[#This Row],[Cartella2]],DATI!M:M)*SUMIF(DATI!B:B,Tabella24[[#This Row],[Cartella2]],DATI!E:E),"")</f>
        <v/>
      </c>
      <c r="H1177" s="14" t="str">
        <f>+IFERROR(+Tabella24[[#This Row],[IMPORTO VERSATO]]/SUMIF(DATI!$B:$B,Tabella24[[#This Row],[Cartella2]],DATI!$M:$M)*SUMIF(DATI!$B:$B,Tabella24[[#This Row],[Cartella2]],DATI!$F:$F),"")</f>
        <v/>
      </c>
      <c r="I1177" s="19" t="str">
        <f>+IFERROR(+Tabella24[[#This Row],[IMPORTO VERSATO]]/SUMIF(DATI!$B:$B,Tabella24[[#This Row],[Cartella2]],DATI!$M:$M)*SUMIF(DATI!$B:$B,Tabella24[[#This Row],[Cartella2]],DATI!$G:$G),"")</f>
        <v/>
      </c>
      <c r="J1177" s="19" t="str">
        <f>+IFERROR(+Tabella24[[#This Row],[IMPORTO VERSATO]]/SUMIF(DATI!$B:$B,Tabella24[[#This Row],[Cartella2]],DATI!$M:$M)*SUMIF(DATI!$B:$B,Tabella24[[#This Row],[Cartella2]],DATI!$H:$H),"")</f>
        <v/>
      </c>
      <c r="K1177" s="19" t="str">
        <f>+IFERROR(+Tabella24[[#This Row],[IMPORTO VERSATO]]/SUMIF(DATI!$B:$B,Tabella24[[#This Row],[Cartella2]],DATI!$M:$M)*SUMIF(DATI!$B:$B,Tabella24[[#This Row],[Cartella2]],DATI!$I:$I),"")</f>
        <v/>
      </c>
      <c r="L1177" s="19" t="str">
        <f>+IFERROR(+Tabella24[[#This Row],[IMPORTO VERSATO]]/SUMIF(DATI!$B:$B,Tabella24[[#This Row],[Cartella2]],DATI!$M:$M)*SUMIF(DATI!$B:$B,Tabella24[[#This Row],[Cartella2]],DATI!$J:$J),"")</f>
        <v/>
      </c>
      <c r="M1177" s="14" t="str">
        <f>+IFERROR(+Tabella24[[#This Row],[IMPORTO VERSATO]]/SUMIF(DATI!$B:$B,Tabella24[[#This Row],[Cartella2]],DATI!$M:$M)*SUMIF(DATI!$B:$B,Tabella24[[#This Row],[Cartella2]],DATI!$L:$L),"")</f>
        <v/>
      </c>
      <c r="N1177" s="6" t="str">
        <f>+IF(COUNTIF($C$17:C1177,Tabella24[[#This Row],[Cartella2]])=1,"X","")</f>
        <v/>
      </c>
      <c r="O1177" s="14" t="str">
        <f>+IFERROR(+Tabella24[[#This Row],[IMPORTO VERSATO]]/SUMIF(DATI!$B:$B,Tabella24[[#This Row],[Cartella2]],DATI!$M:$M)*SUMIF(DATI!$B:$B,Tabella24[[#This Row],[Cartella2]],DATI!$K:$K),"")</f>
        <v/>
      </c>
    </row>
    <row r="1178" spans="2:15" x14ac:dyDescent="0.45">
      <c r="B1178" s="27"/>
      <c r="C1178" s="140" t="e">
        <f>+IF(Tabella24[[#This Row],[INS CARTELLA]]="",C1177,+VLOOKUP(Tabella24[[#This Row],[INS CARTELLA]],Tabella1[[NUMERO CARTELLA]:[IMPOSTE]],1,0))</f>
        <v>#N/A</v>
      </c>
      <c r="D1178" s="1"/>
      <c r="E1178" s="15"/>
      <c r="F1178" s="16"/>
      <c r="G1178" s="14" t="str">
        <f>+IFERROR(+Tabella24[[#This Row],[IMPORTO VERSATO]]/SUMIF(DATI!B:B,Tabella24[[#This Row],[Cartella2]],DATI!M:M)*SUMIF(DATI!B:B,Tabella24[[#This Row],[Cartella2]],DATI!E:E),"")</f>
        <v/>
      </c>
      <c r="H1178" s="14" t="str">
        <f>+IFERROR(+Tabella24[[#This Row],[IMPORTO VERSATO]]/SUMIF(DATI!$B:$B,Tabella24[[#This Row],[Cartella2]],DATI!$M:$M)*SUMIF(DATI!$B:$B,Tabella24[[#This Row],[Cartella2]],DATI!$F:$F),"")</f>
        <v/>
      </c>
      <c r="I1178" s="19" t="str">
        <f>+IFERROR(+Tabella24[[#This Row],[IMPORTO VERSATO]]/SUMIF(DATI!$B:$B,Tabella24[[#This Row],[Cartella2]],DATI!$M:$M)*SUMIF(DATI!$B:$B,Tabella24[[#This Row],[Cartella2]],DATI!$G:$G),"")</f>
        <v/>
      </c>
      <c r="J1178" s="19" t="str">
        <f>+IFERROR(+Tabella24[[#This Row],[IMPORTO VERSATO]]/SUMIF(DATI!$B:$B,Tabella24[[#This Row],[Cartella2]],DATI!$M:$M)*SUMIF(DATI!$B:$B,Tabella24[[#This Row],[Cartella2]],DATI!$H:$H),"")</f>
        <v/>
      </c>
      <c r="K1178" s="19" t="str">
        <f>+IFERROR(+Tabella24[[#This Row],[IMPORTO VERSATO]]/SUMIF(DATI!$B:$B,Tabella24[[#This Row],[Cartella2]],DATI!$M:$M)*SUMIF(DATI!$B:$B,Tabella24[[#This Row],[Cartella2]],DATI!$I:$I),"")</f>
        <v/>
      </c>
      <c r="L1178" s="19" t="str">
        <f>+IFERROR(+Tabella24[[#This Row],[IMPORTO VERSATO]]/SUMIF(DATI!$B:$B,Tabella24[[#This Row],[Cartella2]],DATI!$M:$M)*SUMIF(DATI!$B:$B,Tabella24[[#This Row],[Cartella2]],DATI!$J:$J),"")</f>
        <v/>
      </c>
      <c r="M1178" s="14" t="str">
        <f>+IFERROR(+Tabella24[[#This Row],[IMPORTO VERSATO]]/SUMIF(DATI!$B:$B,Tabella24[[#This Row],[Cartella2]],DATI!$M:$M)*SUMIF(DATI!$B:$B,Tabella24[[#This Row],[Cartella2]],DATI!$L:$L),"")</f>
        <v/>
      </c>
      <c r="N1178" s="6" t="str">
        <f>+IF(COUNTIF($C$17:C1178,Tabella24[[#This Row],[Cartella2]])=1,"X","")</f>
        <v/>
      </c>
      <c r="O1178" s="14" t="str">
        <f>+IFERROR(+Tabella24[[#This Row],[IMPORTO VERSATO]]/SUMIF(DATI!$B:$B,Tabella24[[#This Row],[Cartella2]],DATI!$M:$M)*SUMIF(DATI!$B:$B,Tabella24[[#This Row],[Cartella2]],DATI!$K:$K),"")</f>
        <v/>
      </c>
    </row>
    <row r="1179" spans="2:15" x14ac:dyDescent="0.45">
      <c r="B1179" s="27"/>
      <c r="C1179" s="140" t="e">
        <f>+IF(Tabella24[[#This Row],[INS CARTELLA]]="",C1178,+VLOOKUP(Tabella24[[#This Row],[INS CARTELLA]],Tabella1[[NUMERO CARTELLA]:[IMPOSTE]],1,0))</f>
        <v>#N/A</v>
      </c>
      <c r="D1179" s="1"/>
      <c r="E1179" s="15"/>
      <c r="F1179" s="16"/>
      <c r="G1179" s="14" t="str">
        <f>+IFERROR(+Tabella24[[#This Row],[IMPORTO VERSATO]]/SUMIF(DATI!B:B,Tabella24[[#This Row],[Cartella2]],DATI!M:M)*SUMIF(DATI!B:B,Tabella24[[#This Row],[Cartella2]],DATI!E:E),"")</f>
        <v/>
      </c>
      <c r="H1179" s="14" t="str">
        <f>+IFERROR(+Tabella24[[#This Row],[IMPORTO VERSATO]]/SUMIF(DATI!$B:$B,Tabella24[[#This Row],[Cartella2]],DATI!$M:$M)*SUMIF(DATI!$B:$B,Tabella24[[#This Row],[Cartella2]],DATI!$F:$F),"")</f>
        <v/>
      </c>
      <c r="I1179" s="19" t="str">
        <f>+IFERROR(+Tabella24[[#This Row],[IMPORTO VERSATO]]/SUMIF(DATI!$B:$B,Tabella24[[#This Row],[Cartella2]],DATI!$M:$M)*SUMIF(DATI!$B:$B,Tabella24[[#This Row],[Cartella2]],DATI!$G:$G),"")</f>
        <v/>
      </c>
      <c r="J1179" s="19" t="str">
        <f>+IFERROR(+Tabella24[[#This Row],[IMPORTO VERSATO]]/SUMIF(DATI!$B:$B,Tabella24[[#This Row],[Cartella2]],DATI!$M:$M)*SUMIF(DATI!$B:$B,Tabella24[[#This Row],[Cartella2]],DATI!$H:$H),"")</f>
        <v/>
      </c>
      <c r="K1179" s="19" t="str">
        <f>+IFERROR(+Tabella24[[#This Row],[IMPORTO VERSATO]]/SUMIF(DATI!$B:$B,Tabella24[[#This Row],[Cartella2]],DATI!$M:$M)*SUMIF(DATI!$B:$B,Tabella24[[#This Row],[Cartella2]],DATI!$I:$I),"")</f>
        <v/>
      </c>
      <c r="L1179" s="19" t="str">
        <f>+IFERROR(+Tabella24[[#This Row],[IMPORTO VERSATO]]/SUMIF(DATI!$B:$B,Tabella24[[#This Row],[Cartella2]],DATI!$M:$M)*SUMIF(DATI!$B:$B,Tabella24[[#This Row],[Cartella2]],DATI!$J:$J),"")</f>
        <v/>
      </c>
      <c r="M1179" s="14" t="str">
        <f>+IFERROR(+Tabella24[[#This Row],[IMPORTO VERSATO]]/SUMIF(DATI!$B:$B,Tabella24[[#This Row],[Cartella2]],DATI!$M:$M)*SUMIF(DATI!$B:$B,Tabella24[[#This Row],[Cartella2]],DATI!$L:$L),"")</f>
        <v/>
      </c>
      <c r="N1179" s="6" t="str">
        <f>+IF(COUNTIF($C$17:C1179,Tabella24[[#This Row],[Cartella2]])=1,"X","")</f>
        <v/>
      </c>
      <c r="O1179" s="14" t="str">
        <f>+IFERROR(+Tabella24[[#This Row],[IMPORTO VERSATO]]/SUMIF(DATI!$B:$B,Tabella24[[#This Row],[Cartella2]],DATI!$M:$M)*SUMIF(DATI!$B:$B,Tabella24[[#This Row],[Cartella2]],DATI!$K:$K),"")</f>
        <v/>
      </c>
    </row>
    <row r="1180" spans="2:15" x14ac:dyDescent="0.45">
      <c r="B1180" s="27"/>
      <c r="C1180" s="140" t="e">
        <f>+IF(Tabella24[[#This Row],[INS CARTELLA]]="",C1179,+VLOOKUP(Tabella24[[#This Row],[INS CARTELLA]],Tabella1[[NUMERO CARTELLA]:[IMPOSTE]],1,0))</f>
        <v>#N/A</v>
      </c>
      <c r="D1180" s="1"/>
      <c r="E1180" s="15"/>
      <c r="F1180" s="16"/>
      <c r="G1180" s="14" t="str">
        <f>+IFERROR(+Tabella24[[#This Row],[IMPORTO VERSATO]]/SUMIF(DATI!B:B,Tabella24[[#This Row],[Cartella2]],DATI!M:M)*SUMIF(DATI!B:B,Tabella24[[#This Row],[Cartella2]],DATI!E:E),"")</f>
        <v/>
      </c>
      <c r="H1180" s="14" t="str">
        <f>+IFERROR(+Tabella24[[#This Row],[IMPORTO VERSATO]]/SUMIF(DATI!$B:$B,Tabella24[[#This Row],[Cartella2]],DATI!$M:$M)*SUMIF(DATI!$B:$B,Tabella24[[#This Row],[Cartella2]],DATI!$F:$F),"")</f>
        <v/>
      </c>
      <c r="I1180" s="19" t="str">
        <f>+IFERROR(+Tabella24[[#This Row],[IMPORTO VERSATO]]/SUMIF(DATI!$B:$B,Tabella24[[#This Row],[Cartella2]],DATI!$M:$M)*SUMIF(DATI!$B:$B,Tabella24[[#This Row],[Cartella2]],DATI!$G:$G),"")</f>
        <v/>
      </c>
      <c r="J1180" s="19" t="str">
        <f>+IFERROR(+Tabella24[[#This Row],[IMPORTO VERSATO]]/SUMIF(DATI!$B:$B,Tabella24[[#This Row],[Cartella2]],DATI!$M:$M)*SUMIF(DATI!$B:$B,Tabella24[[#This Row],[Cartella2]],DATI!$H:$H),"")</f>
        <v/>
      </c>
      <c r="K1180" s="19" t="str">
        <f>+IFERROR(+Tabella24[[#This Row],[IMPORTO VERSATO]]/SUMIF(DATI!$B:$B,Tabella24[[#This Row],[Cartella2]],DATI!$M:$M)*SUMIF(DATI!$B:$B,Tabella24[[#This Row],[Cartella2]],DATI!$I:$I),"")</f>
        <v/>
      </c>
      <c r="L1180" s="19" t="str">
        <f>+IFERROR(+Tabella24[[#This Row],[IMPORTO VERSATO]]/SUMIF(DATI!$B:$B,Tabella24[[#This Row],[Cartella2]],DATI!$M:$M)*SUMIF(DATI!$B:$B,Tabella24[[#This Row],[Cartella2]],DATI!$J:$J),"")</f>
        <v/>
      </c>
      <c r="M1180" s="14" t="str">
        <f>+IFERROR(+Tabella24[[#This Row],[IMPORTO VERSATO]]/SUMIF(DATI!$B:$B,Tabella24[[#This Row],[Cartella2]],DATI!$M:$M)*SUMIF(DATI!$B:$B,Tabella24[[#This Row],[Cartella2]],DATI!$L:$L),"")</f>
        <v/>
      </c>
      <c r="N1180" s="6" t="str">
        <f>+IF(COUNTIF($C$17:C1180,Tabella24[[#This Row],[Cartella2]])=1,"X","")</f>
        <v/>
      </c>
      <c r="O1180" s="14" t="str">
        <f>+IFERROR(+Tabella24[[#This Row],[IMPORTO VERSATO]]/SUMIF(DATI!$B:$B,Tabella24[[#This Row],[Cartella2]],DATI!$M:$M)*SUMIF(DATI!$B:$B,Tabella24[[#This Row],[Cartella2]],DATI!$K:$K),"")</f>
        <v/>
      </c>
    </row>
    <row r="1181" spans="2:15" x14ac:dyDescent="0.45">
      <c r="B1181" s="27"/>
      <c r="C1181" s="140" t="e">
        <f>+IF(Tabella24[[#This Row],[INS CARTELLA]]="",C1180,+VLOOKUP(Tabella24[[#This Row],[INS CARTELLA]],Tabella1[[NUMERO CARTELLA]:[IMPOSTE]],1,0))</f>
        <v>#N/A</v>
      </c>
      <c r="D1181" s="1"/>
      <c r="E1181" s="15"/>
      <c r="F1181" s="16"/>
      <c r="G1181" s="14" t="str">
        <f>+IFERROR(+Tabella24[[#This Row],[IMPORTO VERSATO]]/SUMIF(DATI!B:B,Tabella24[[#This Row],[Cartella2]],DATI!M:M)*SUMIF(DATI!B:B,Tabella24[[#This Row],[Cartella2]],DATI!E:E),"")</f>
        <v/>
      </c>
      <c r="H1181" s="14" t="str">
        <f>+IFERROR(+Tabella24[[#This Row],[IMPORTO VERSATO]]/SUMIF(DATI!$B:$B,Tabella24[[#This Row],[Cartella2]],DATI!$M:$M)*SUMIF(DATI!$B:$B,Tabella24[[#This Row],[Cartella2]],DATI!$F:$F),"")</f>
        <v/>
      </c>
      <c r="I1181" s="19" t="str">
        <f>+IFERROR(+Tabella24[[#This Row],[IMPORTO VERSATO]]/SUMIF(DATI!$B:$B,Tabella24[[#This Row],[Cartella2]],DATI!$M:$M)*SUMIF(DATI!$B:$B,Tabella24[[#This Row],[Cartella2]],DATI!$G:$G),"")</f>
        <v/>
      </c>
      <c r="J1181" s="19" t="str">
        <f>+IFERROR(+Tabella24[[#This Row],[IMPORTO VERSATO]]/SUMIF(DATI!$B:$B,Tabella24[[#This Row],[Cartella2]],DATI!$M:$M)*SUMIF(DATI!$B:$B,Tabella24[[#This Row],[Cartella2]],DATI!$H:$H),"")</f>
        <v/>
      </c>
      <c r="K1181" s="19" t="str">
        <f>+IFERROR(+Tabella24[[#This Row],[IMPORTO VERSATO]]/SUMIF(DATI!$B:$B,Tabella24[[#This Row],[Cartella2]],DATI!$M:$M)*SUMIF(DATI!$B:$B,Tabella24[[#This Row],[Cartella2]],DATI!$I:$I),"")</f>
        <v/>
      </c>
      <c r="L1181" s="19" t="str">
        <f>+IFERROR(+Tabella24[[#This Row],[IMPORTO VERSATO]]/SUMIF(DATI!$B:$B,Tabella24[[#This Row],[Cartella2]],DATI!$M:$M)*SUMIF(DATI!$B:$B,Tabella24[[#This Row],[Cartella2]],DATI!$J:$J),"")</f>
        <v/>
      </c>
      <c r="M1181" s="14" t="str">
        <f>+IFERROR(+Tabella24[[#This Row],[IMPORTO VERSATO]]/SUMIF(DATI!$B:$B,Tabella24[[#This Row],[Cartella2]],DATI!$M:$M)*SUMIF(DATI!$B:$B,Tabella24[[#This Row],[Cartella2]],DATI!$L:$L),"")</f>
        <v/>
      </c>
      <c r="N1181" s="6" t="str">
        <f>+IF(COUNTIF($C$17:C1181,Tabella24[[#This Row],[Cartella2]])=1,"X","")</f>
        <v/>
      </c>
      <c r="O1181" s="14" t="str">
        <f>+IFERROR(+Tabella24[[#This Row],[IMPORTO VERSATO]]/SUMIF(DATI!$B:$B,Tabella24[[#This Row],[Cartella2]],DATI!$M:$M)*SUMIF(DATI!$B:$B,Tabella24[[#This Row],[Cartella2]],DATI!$K:$K),"")</f>
        <v/>
      </c>
    </row>
    <row r="1182" spans="2:15" x14ac:dyDescent="0.45">
      <c r="B1182" s="27"/>
      <c r="C1182" s="140" t="e">
        <f>+IF(Tabella24[[#This Row],[INS CARTELLA]]="",C1181,+VLOOKUP(Tabella24[[#This Row],[INS CARTELLA]],Tabella1[[NUMERO CARTELLA]:[IMPOSTE]],1,0))</f>
        <v>#N/A</v>
      </c>
      <c r="D1182" s="1"/>
      <c r="E1182" s="15"/>
      <c r="F1182" s="16"/>
      <c r="G1182" s="14" t="str">
        <f>+IFERROR(+Tabella24[[#This Row],[IMPORTO VERSATO]]/SUMIF(DATI!B:B,Tabella24[[#This Row],[Cartella2]],DATI!M:M)*SUMIF(DATI!B:B,Tabella24[[#This Row],[Cartella2]],DATI!E:E),"")</f>
        <v/>
      </c>
      <c r="H1182" s="14" t="str">
        <f>+IFERROR(+Tabella24[[#This Row],[IMPORTO VERSATO]]/SUMIF(DATI!$B:$B,Tabella24[[#This Row],[Cartella2]],DATI!$M:$M)*SUMIF(DATI!$B:$B,Tabella24[[#This Row],[Cartella2]],DATI!$F:$F),"")</f>
        <v/>
      </c>
      <c r="I1182" s="19" t="str">
        <f>+IFERROR(+Tabella24[[#This Row],[IMPORTO VERSATO]]/SUMIF(DATI!$B:$B,Tabella24[[#This Row],[Cartella2]],DATI!$M:$M)*SUMIF(DATI!$B:$B,Tabella24[[#This Row],[Cartella2]],DATI!$G:$G),"")</f>
        <v/>
      </c>
      <c r="J1182" s="19" t="str">
        <f>+IFERROR(+Tabella24[[#This Row],[IMPORTO VERSATO]]/SUMIF(DATI!$B:$B,Tabella24[[#This Row],[Cartella2]],DATI!$M:$M)*SUMIF(DATI!$B:$B,Tabella24[[#This Row],[Cartella2]],DATI!$H:$H),"")</f>
        <v/>
      </c>
      <c r="K1182" s="19" t="str">
        <f>+IFERROR(+Tabella24[[#This Row],[IMPORTO VERSATO]]/SUMIF(DATI!$B:$B,Tabella24[[#This Row],[Cartella2]],DATI!$M:$M)*SUMIF(DATI!$B:$B,Tabella24[[#This Row],[Cartella2]],DATI!$I:$I),"")</f>
        <v/>
      </c>
      <c r="L1182" s="19" t="str">
        <f>+IFERROR(+Tabella24[[#This Row],[IMPORTO VERSATO]]/SUMIF(DATI!$B:$B,Tabella24[[#This Row],[Cartella2]],DATI!$M:$M)*SUMIF(DATI!$B:$B,Tabella24[[#This Row],[Cartella2]],DATI!$J:$J),"")</f>
        <v/>
      </c>
      <c r="M1182" s="14" t="str">
        <f>+IFERROR(+Tabella24[[#This Row],[IMPORTO VERSATO]]/SUMIF(DATI!$B:$B,Tabella24[[#This Row],[Cartella2]],DATI!$M:$M)*SUMIF(DATI!$B:$B,Tabella24[[#This Row],[Cartella2]],DATI!$L:$L),"")</f>
        <v/>
      </c>
      <c r="N1182" s="6" t="str">
        <f>+IF(COUNTIF($C$17:C1182,Tabella24[[#This Row],[Cartella2]])=1,"X","")</f>
        <v/>
      </c>
      <c r="O1182" s="14" t="str">
        <f>+IFERROR(+Tabella24[[#This Row],[IMPORTO VERSATO]]/SUMIF(DATI!$B:$B,Tabella24[[#This Row],[Cartella2]],DATI!$M:$M)*SUMIF(DATI!$B:$B,Tabella24[[#This Row],[Cartella2]],DATI!$K:$K),"")</f>
        <v/>
      </c>
    </row>
    <row r="1183" spans="2:15" x14ac:dyDescent="0.45">
      <c r="B1183" s="27"/>
      <c r="C1183" s="140" t="e">
        <f>+IF(Tabella24[[#This Row],[INS CARTELLA]]="",C1182,+VLOOKUP(Tabella24[[#This Row],[INS CARTELLA]],Tabella1[[NUMERO CARTELLA]:[IMPOSTE]],1,0))</f>
        <v>#N/A</v>
      </c>
      <c r="D1183" s="1"/>
      <c r="E1183" s="15"/>
      <c r="F1183" s="16"/>
      <c r="G1183" s="14" t="str">
        <f>+IFERROR(+Tabella24[[#This Row],[IMPORTO VERSATO]]/SUMIF(DATI!B:B,Tabella24[[#This Row],[Cartella2]],DATI!M:M)*SUMIF(DATI!B:B,Tabella24[[#This Row],[Cartella2]],DATI!E:E),"")</f>
        <v/>
      </c>
      <c r="H1183" s="14" t="str">
        <f>+IFERROR(+Tabella24[[#This Row],[IMPORTO VERSATO]]/SUMIF(DATI!$B:$B,Tabella24[[#This Row],[Cartella2]],DATI!$M:$M)*SUMIF(DATI!$B:$B,Tabella24[[#This Row],[Cartella2]],DATI!$F:$F),"")</f>
        <v/>
      </c>
      <c r="I1183" s="19" t="str">
        <f>+IFERROR(+Tabella24[[#This Row],[IMPORTO VERSATO]]/SUMIF(DATI!$B:$B,Tabella24[[#This Row],[Cartella2]],DATI!$M:$M)*SUMIF(DATI!$B:$B,Tabella24[[#This Row],[Cartella2]],DATI!$G:$G),"")</f>
        <v/>
      </c>
      <c r="J1183" s="19" t="str">
        <f>+IFERROR(+Tabella24[[#This Row],[IMPORTO VERSATO]]/SUMIF(DATI!$B:$B,Tabella24[[#This Row],[Cartella2]],DATI!$M:$M)*SUMIF(DATI!$B:$B,Tabella24[[#This Row],[Cartella2]],DATI!$H:$H),"")</f>
        <v/>
      </c>
      <c r="K1183" s="19" t="str">
        <f>+IFERROR(+Tabella24[[#This Row],[IMPORTO VERSATO]]/SUMIF(DATI!$B:$B,Tabella24[[#This Row],[Cartella2]],DATI!$M:$M)*SUMIF(DATI!$B:$B,Tabella24[[#This Row],[Cartella2]],DATI!$I:$I),"")</f>
        <v/>
      </c>
      <c r="L1183" s="19" t="str">
        <f>+IFERROR(+Tabella24[[#This Row],[IMPORTO VERSATO]]/SUMIF(DATI!$B:$B,Tabella24[[#This Row],[Cartella2]],DATI!$M:$M)*SUMIF(DATI!$B:$B,Tabella24[[#This Row],[Cartella2]],DATI!$J:$J),"")</f>
        <v/>
      </c>
      <c r="M1183" s="14" t="str">
        <f>+IFERROR(+Tabella24[[#This Row],[IMPORTO VERSATO]]/SUMIF(DATI!$B:$B,Tabella24[[#This Row],[Cartella2]],DATI!$M:$M)*SUMIF(DATI!$B:$B,Tabella24[[#This Row],[Cartella2]],DATI!$L:$L),"")</f>
        <v/>
      </c>
      <c r="N1183" s="6" t="str">
        <f>+IF(COUNTIF($C$17:C1183,Tabella24[[#This Row],[Cartella2]])=1,"X","")</f>
        <v/>
      </c>
      <c r="O1183" s="14" t="str">
        <f>+IFERROR(+Tabella24[[#This Row],[IMPORTO VERSATO]]/SUMIF(DATI!$B:$B,Tabella24[[#This Row],[Cartella2]],DATI!$M:$M)*SUMIF(DATI!$B:$B,Tabella24[[#This Row],[Cartella2]],DATI!$K:$K),"")</f>
        <v/>
      </c>
    </row>
    <row r="1184" spans="2:15" x14ac:dyDescent="0.45">
      <c r="B1184" s="27"/>
      <c r="C1184" s="140" t="e">
        <f>+IF(Tabella24[[#This Row],[INS CARTELLA]]="",C1183,+VLOOKUP(Tabella24[[#This Row],[INS CARTELLA]],Tabella1[[NUMERO CARTELLA]:[IMPOSTE]],1,0))</f>
        <v>#N/A</v>
      </c>
      <c r="D1184" s="1"/>
      <c r="E1184" s="15"/>
      <c r="F1184" s="16"/>
      <c r="G1184" s="14" t="str">
        <f>+IFERROR(+Tabella24[[#This Row],[IMPORTO VERSATO]]/SUMIF(DATI!B:B,Tabella24[[#This Row],[Cartella2]],DATI!M:M)*SUMIF(DATI!B:B,Tabella24[[#This Row],[Cartella2]],DATI!E:E),"")</f>
        <v/>
      </c>
      <c r="H1184" s="14" t="str">
        <f>+IFERROR(+Tabella24[[#This Row],[IMPORTO VERSATO]]/SUMIF(DATI!$B:$B,Tabella24[[#This Row],[Cartella2]],DATI!$M:$M)*SUMIF(DATI!$B:$B,Tabella24[[#This Row],[Cartella2]],DATI!$F:$F),"")</f>
        <v/>
      </c>
      <c r="I1184" s="19" t="str">
        <f>+IFERROR(+Tabella24[[#This Row],[IMPORTO VERSATO]]/SUMIF(DATI!$B:$B,Tabella24[[#This Row],[Cartella2]],DATI!$M:$M)*SUMIF(DATI!$B:$B,Tabella24[[#This Row],[Cartella2]],DATI!$G:$G),"")</f>
        <v/>
      </c>
      <c r="J1184" s="19" t="str">
        <f>+IFERROR(+Tabella24[[#This Row],[IMPORTO VERSATO]]/SUMIF(DATI!$B:$B,Tabella24[[#This Row],[Cartella2]],DATI!$M:$M)*SUMIF(DATI!$B:$B,Tabella24[[#This Row],[Cartella2]],DATI!$H:$H),"")</f>
        <v/>
      </c>
      <c r="K1184" s="19" t="str">
        <f>+IFERROR(+Tabella24[[#This Row],[IMPORTO VERSATO]]/SUMIF(DATI!$B:$B,Tabella24[[#This Row],[Cartella2]],DATI!$M:$M)*SUMIF(DATI!$B:$B,Tabella24[[#This Row],[Cartella2]],DATI!$I:$I),"")</f>
        <v/>
      </c>
      <c r="L1184" s="19" t="str">
        <f>+IFERROR(+Tabella24[[#This Row],[IMPORTO VERSATO]]/SUMIF(DATI!$B:$B,Tabella24[[#This Row],[Cartella2]],DATI!$M:$M)*SUMIF(DATI!$B:$B,Tabella24[[#This Row],[Cartella2]],DATI!$J:$J),"")</f>
        <v/>
      </c>
      <c r="M1184" s="14" t="str">
        <f>+IFERROR(+Tabella24[[#This Row],[IMPORTO VERSATO]]/SUMIF(DATI!$B:$B,Tabella24[[#This Row],[Cartella2]],DATI!$M:$M)*SUMIF(DATI!$B:$B,Tabella24[[#This Row],[Cartella2]],DATI!$L:$L),"")</f>
        <v/>
      </c>
      <c r="N1184" s="6" t="str">
        <f>+IF(COUNTIF($C$17:C1184,Tabella24[[#This Row],[Cartella2]])=1,"X","")</f>
        <v/>
      </c>
      <c r="O1184" s="14" t="str">
        <f>+IFERROR(+Tabella24[[#This Row],[IMPORTO VERSATO]]/SUMIF(DATI!$B:$B,Tabella24[[#This Row],[Cartella2]],DATI!$M:$M)*SUMIF(DATI!$B:$B,Tabella24[[#This Row],[Cartella2]],DATI!$K:$K),"")</f>
        <v/>
      </c>
    </row>
    <row r="1185" spans="2:15" x14ac:dyDescent="0.45">
      <c r="B1185" s="27"/>
      <c r="C1185" s="140" t="e">
        <f>+IF(Tabella24[[#This Row],[INS CARTELLA]]="",C1184,+VLOOKUP(Tabella24[[#This Row],[INS CARTELLA]],Tabella1[[NUMERO CARTELLA]:[IMPOSTE]],1,0))</f>
        <v>#N/A</v>
      </c>
      <c r="D1185" s="1"/>
      <c r="E1185" s="15"/>
      <c r="F1185" s="16"/>
      <c r="G1185" s="14" t="str">
        <f>+IFERROR(+Tabella24[[#This Row],[IMPORTO VERSATO]]/SUMIF(DATI!B:B,Tabella24[[#This Row],[Cartella2]],DATI!M:M)*SUMIF(DATI!B:B,Tabella24[[#This Row],[Cartella2]],DATI!E:E),"")</f>
        <v/>
      </c>
      <c r="H1185" s="14" t="str">
        <f>+IFERROR(+Tabella24[[#This Row],[IMPORTO VERSATO]]/SUMIF(DATI!$B:$B,Tabella24[[#This Row],[Cartella2]],DATI!$M:$M)*SUMIF(DATI!$B:$B,Tabella24[[#This Row],[Cartella2]],DATI!$F:$F),"")</f>
        <v/>
      </c>
      <c r="I1185" s="19" t="str">
        <f>+IFERROR(+Tabella24[[#This Row],[IMPORTO VERSATO]]/SUMIF(DATI!$B:$B,Tabella24[[#This Row],[Cartella2]],DATI!$M:$M)*SUMIF(DATI!$B:$B,Tabella24[[#This Row],[Cartella2]],DATI!$G:$G),"")</f>
        <v/>
      </c>
      <c r="J1185" s="19" t="str">
        <f>+IFERROR(+Tabella24[[#This Row],[IMPORTO VERSATO]]/SUMIF(DATI!$B:$B,Tabella24[[#This Row],[Cartella2]],DATI!$M:$M)*SUMIF(DATI!$B:$B,Tabella24[[#This Row],[Cartella2]],DATI!$H:$H),"")</f>
        <v/>
      </c>
      <c r="K1185" s="19" t="str">
        <f>+IFERROR(+Tabella24[[#This Row],[IMPORTO VERSATO]]/SUMIF(DATI!$B:$B,Tabella24[[#This Row],[Cartella2]],DATI!$M:$M)*SUMIF(DATI!$B:$B,Tabella24[[#This Row],[Cartella2]],DATI!$I:$I),"")</f>
        <v/>
      </c>
      <c r="L1185" s="19" t="str">
        <f>+IFERROR(+Tabella24[[#This Row],[IMPORTO VERSATO]]/SUMIF(DATI!$B:$B,Tabella24[[#This Row],[Cartella2]],DATI!$M:$M)*SUMIF(DATI!$B:$B,Tabella24[[#This Row],[Cartella2]],DATI!$J:$J),"")</f>
        <v/>
      </c>
      <c r="M1185" s="14" t="str">
        <f>+IFERROR(+Tabella24[[#This Row],[IMPORTO VERSATO]]/SUMIF(DATI!$B:$B,Tabella24[[#This Row],[Cartella2]],DATI!$M:$M)*SUMIF(DATI!$B:$B,Tabella24[[#This Row],[Cartella2]],DATI!$L:$L),"")</f>
        <v/>
      </c>
      <c r="N1185" s="6" t="str">
        <f>+IF(COUNTIF($C$17:C1185,Tabella24[[#This Row],[Cartella2]])=1,"X","")</f>
        <v/>
      </c>
      <c r="O1185" s="14" t="str">
        <f>+IFERROR(+Tabella24[[#This Row],[IMPORTO VERSATO]]/SUMIF(DATI!$B:$B,Tabella24[[#This Row],[Cartella2]],DATI!$M:$M)*SUMIF(DATI!$B:$B,Tabella24[[#This Row],[Cartella2]],DATI!$K:$K),"")</f>
        <v/>
      </c>
    </row>
    <row r="1186" spans="2:15" x14ac:dyDescent="0.45">
      <c r="B1186" s="27"/>
      <c r="C1186" s="140" t="e">
        <f>+IF(Tabella24[[#This Row],[INS CARTELLA]]="",C1185,+VLOOKUP(Tabella24[[#This Row],[INS CARTELLA]],Tabella1[[NUMERO CARTELLA]:[IMPOSTE]],1,0))</f>
        <v>#N/A</v>
      </c>
      <c r="D1186" s="1"/>
      <c r="E1186" s="15"/>
      <c r="F1186" s="16"/>
      <c r="G1186" s="14" t="str">
        <f>+IFERROR(+Tabella24[[#This Row],[IMPORTO VERSATO]]/SUMIF(DATI!B:B,Tabella24[[#This Row],[Cartella2]],DATI!M:M)*SUMIF(DATI!B:B,Tabella24[[#This Row],[Cartella2]],DATI!E:E),"")</f>
        <v/>
      </c>
      <c r="H1186" s="14" t="str">
        <f>+IFERROR(+Tabella24[[#This Row],[IMPORTO VERSATO]]/SUMIF(DATI!$B:$B,Tabella24[[#This Row],[Cartella2]],DATI!$M:$M)*SUMIF(DATI!$B:$B,Tabella24[[#This Row],[Cartella2]],DATI!$F:$F),"")</f>
        <v/>
      </c>
      <c r="I1186" s="19" t="str">
        <f>+IFERROR(+Tabella24[[#This Row],[IMPORTO VERSATO]]/SUMIF(DATI!$B:$B,Tabella24[[#This Row],[Cartella2]],DATI!$M:$M)*SUMIF(DATI!$B:$B,Tabella24[[#This Row],[Cartella2]],DATI!$G:$G),"")</f>
        <v/>
      </c>
      <c r="J1186" s="19" t="str">
        <f>+IFERROR(+Tabella24[[#This Row],[IMPORTO VERSATO]]/SUMIF(DATI!$B:$B,Tabella24[[#This Row],[Cartella2]],DATI!$M:$M)*SUMIF(DATI!$B:$B,Tabella24[[#This Row],[Cartella2]],DATI!$H:$H),"")</f>
        <v/>
      </c>
      <c r="K1186" s="19" t="str">
        <f>+IFERROR(+Tabella24[[#This Row],[IMPORTO VERSATO]]/SUMIF(DATI!$B:$B,Tabella24[[#This Row],[Cartella2]],DATI!$M:$M)*SUMIF(DATI!$B:$B,Tabella24[[#This Row],[Cartella2]],DATI!$I:$I),"")</f>
        <v/>
      </c>
      <c r="L1186" s="19" t="str">
        <f>+IFERROR(+Tabella24[[#This Row],[IMPORTO VERSATO]]/SUMIF(DATI!$B:$B,Tabella24[[#This Row],[Cartella2]],DATI!$M:$M)*SUMIF(DATI!$B:$B,Tabella24[[#This Row],[Cartella2]],DATI!$J:$J),"")</f>
        <v/>
      </c>
      <c r="M1186" s="14" t="str">
        <f>+IFERROR(+Tabella24[[#This Row],[IMPORTO VERSATO]]/SUMIF(DATI!$B:$B,Tabella24[[#This Row],[Cartella2]],DATI!$M:$M)*SUMIF(DATI!$B:$B,Tabella24[[#This Row],[Cartella2]],DATI!$L:$L),"")</f>
        <v/>
      </c>
      <c r="N1186" s="6" t="str">
        <f>+IF(COUNTIF($C$17:C1186,Tabella24[[#This Row],[Cartella2]])=1,"X","")</f>
        <v/>
      </c>
      <c r="O1186" s="14" t="str">
        <f>+IFERROR(+Tabella24[[#This Row],[IMPORTO VERSATO]]/SUMIF(DATI!$B:$B,Tabella24[[#This Row],[Cartella2]],DATI!$M:$M)*SUMIF(DATI!$B:$B,Tabella24[[#This Row],[Cartella2]],DATI!$K:$K),"")</f>
        <v/>
      </c>
    </row>
    <row r="1187" spans="2:15" x14ac:dyDescent="0.45">
      <c r="B1187" s="27"/>
      <c r="C1187" s="140" t="e">
        <f>+IF(Tabella24[[#This Row],[INS CARTELLA]]="",C1186,+VLOOKUP(Tabella24[[#This Row],[INS CARTELLA]],Tabella1[[NUMERO CARTELLA]:[IMPOSTE]],1,0))</f>
        <v>#N/A</v>
      </c>
      <c r="D1187" s="1"/>
      <c r="E1187" s="15"/>
      <c r="F1187" s="16"/>
      <c r="G1187" s="14" t="str">
        <f>+IFERROR(+Tabella24[[#This Row],[IMPORTO VERSATO]]/SUMIF(DATI!B:B,Tabella24[[#This Row],[Cartella2]],DATI!M:M)*SUMIF(DATI!B:B,Tabella24[[#This Row],[Cartella2]],DATI!E:E),"")</f>
        <v/>
      </c>
      <c r="H1187" s="14" t="str">
        <f>+IFERROR(+Tabella24[[#This Row],[IMPORTO VERSATO]]/SUMIF(DATI!$B:$B,Tabella24[[#This Row],[Cartella2]],DATI!$M:$M)*SUMIF(DATI!$B:$B,Tabella24[[#This Row],[Cartella2]],DATI!$F:$F),"")</f>
        <v/>
      </c>
      <c r="I1187" s="19" t="str">
        <f>+IFERROR(+Tabella24[[#This Row],[IMPORTO VERSATO]]/SUMIF(DATI!$B:$B,Tabella24[[#This Row],[Cartella2]],DATI!$M:$M)*SUMIF(DATI!$B:$B,Tabella24[[#This Row],[Cartella2]],DATI!$G:$G),"")</f>
        <v/>
      </c>
      <c r="J1187" s="19" t="str">
        <f>+IFERROR(+Tabella24[[#This Row],[IMPORTO VERSATO]]/SUMIF(DATI!$B:$B,Tabella24[[#This Row],[Cartella2]],DATI!$M:$M)*SUMIF(DATI!$B:$B,Tabella24[[#This Row],[Cartella2]],DATI!$H:$H),"")</f>
        <v/>
      </c>
      <c r="K1187" s="19" t="str">
        <f>+IFERROR(+Tabella24[[#This Row],[IMPORTO VERSATO]]/SUMIF(DATI!$B:$B,Tabella24[[#This Row],[Cartella2]],DATI!$M:$M)*SUMIF(DATI!$B:$B,Tabella24[[#This Row],[Cartella2]],DATI!$I:$I),"")</f>
        <v/>
      </c>
      <c r="L1187" s="19" t="str">
        <f>+IFERROR(+Tabella24[[#This Row],[IMPORTO VERSATO]]/SUMIF(DATI!$B:$B,Tabella24[[#This Row],[Cartella2]],DATI!$M:$M)*SUMIF(DATI!$B:$B,Tabella24[[#This Row],[Cartella2]],DATI!$J:$J),"")</f>
        <v/>
      </c>
      <c r="M1187" s="14" t="str">
        <f>+IFERROR(+Tabella24[[#This Row],[IMPORTO VERSATO]]/SUMIF(DATI!$B:$B,Tabella24[[#This Row],[Cartella2]],DATI!$M:$M)*SUMIF(DATI!$B:$B,Tabella24[[#This Row],[Cartella2]],DATI!$L:$L),"")</f>
        <v/>
      </c>
      <c r="N1187" s="6" t="str">
        <f>+IF(COUNTIF($C$17:C1187,Tabella24[[#This Row],[Cartella2]])=1,"X","")</f>
        <v/>
      </c>
      <c r="O1187" s="14" t="str">
        <f>+IFERROR(+Tabella24[[#This Row],[IMPORTO VERSATO]]/SUMIF(DATI!$B:$B,Tabella24[[#This Row],[Cartella2]],DATI!$M:$M)*SUMIF(DATI!$B:$B,Tabella24[[#This Row],[Cartella2]],DATI!$K:$K),"")</f>
        <v/>
      </c>
    </row>
    <row r="1188" spans="2:15" x14ac:dyDescent="0.45">
      <c r="B1188" s="27"/>
      <c r="C1188" s="140" t="e">
        <f>+IF(Tabella24[[#This Row],[INS CARTELLA]]="",C1187,+VLOOKUP(Tabella24[[#This Row],[INS CARTELLA]],Tabella1[[NUMERO CARTELLA]:[IMPOSTE]],1,0))</f>
        <v>#N/A</v>
      </c>
      <c r="D1188" s="1"/>
      <c r="E1188" s="15"/>
      <c r="F1188" s="16"/>
      <c r="G1188" s="14" t="str">
        <f>+IFERROR(+Tabella24[[#This Row],[IMPORTO VERSATO]]/SUMIF(DATI!B:B,Tabella24[[#This Row],[Cartella2]],DATI!M:M)*SUMIF(DATI!B:B,Tabella24[[#This Row],[Cartella2]],DATI!E:E),"")</f>
        <v/>
      </c>
      <c r="H1188" s="14" t="str">
        <f>+IFERROR(+Tabella24[[#This Row],[IMPORTO VERSATO]]/SUMIF(DATI!$B:$B,Tabella24[[#This Row],[Cartella2]],DATI!$M:$M)*SUMIF(DATI!$B:$B,Tabella24[[#This Row],[Cartella2]],DATI!$F:$F),"")</f>
        <v/>
      </c>
      <c r="I1188" s="19" t="str">
        <f>+IFERROR(+Tabella24[[#This Row],[IMPORTO VERSATO]]/SUMIF(DATI!$B:$B,Tabella24[[#This Row],[Cartella2]],DATI!$M:$M)*SUMIF(DATI!$B:$B,Tabella24[[#This Row],[Cartella2]],DATI!$G:$G),"")</f>
        <v/>
      </c>
      <c r="J1188" s="19" t="str">
        <f>+IFERROR(+Tabella24[[#This Row],[IMPORTO VERSATO]]/SUMIF(DATI!$B:$B,Tabella24[[#This Row],[Cartella2]],DATI!$M:$M)*SUMIF(DATI!$B:$B,Tabella24[[#This Row],[Cartella2]],DATI!$H:$H),"")</f>
        <v/>
      </c>
      <c r="K1188" s="19" t="str">
        <f>+IFERROR(+Tabella24[[#This Row],[IMPORTO VERSATO]]/SUMIF(DATI!$B:$B,Tabella24[[#This Row],[Cartella2]],DATI!$M:$M)*SUMIF(DATI!$B:$B,Tabella24[[#This Row],[Cartella2]],DATI!$I:$I),"")</f>
        <v/>
      </c>
      <c r="L1188" s="19" t="str">
        <f>+IFERROR(+Tabella24[[#This Row],[IMPORTO VERSATO]]/SUMIF(DATI!$B:$B,Tabella24[[#This Row],[Cartella2]],DATI!$M:$M)*SUMIF(DATI!$B:$B,Tabella24[[#This Row],[Cartella2]],DATI!$J:$J),"")</f>
        <v/>
      </c>
      <c r="M1188" s="14" t="str">
        <f>+IFERROR(+Tabella24[[#This Row],[IMPORTO VERSATO]]/SUMIF(DATI!$B:$B,Tabella24[[#This Row],[Cartella2]],DATI!$M:$M)*SUMIF(DATI!$B:$B,Tabella24[[#This Row],[Cartella2]],DATI!$L:$L),"")</f>
        <v/>
      </c>
      <c r="N1188" s="6" t="str">
        <f>+IF(COUNTIF($C$17:C1188,Tabella24[[#This Row],[Cartella2]])=1,"X","")</f>
        <v/>
      </c>
      <c r="O1188" s="14" t="str">
        <f>+IFERROR(+Tabella24[[#This Row],[IMPORTO VERSATO]]/SUMIF(DATI!$B:$B,Tabella24[[#This Row],[Cartella2]],DATI!$M:$M)*SUMIF(DATI!$B:$B,Tabella24[[#This Row],[Cartella2]],DATI!$K:$K),"")</f>
        <v/>
      </c>
    </row>
    <row r="1189" spans="2:15" x14ac:dyDescent="0.45">
      <c r="B1189" s="27"/>
      <c r="C1189" s="140" t="e">
        <f>+IF(Tabella24[[#This Row],[INS CARTELLA]]="",C1188,+VLOOKUP(Tabella24[[#This Row],[INS CARTELLA]],Tabella1[[NUMERO CARTELLA]:[IMPOSTE]],1,0))</f>
        <v>#N/A</v>
      </c>
      <c r="D1189" s="1"/>
      <c r="E1189" s="15"/>
      <c r="F1189" s="16"/>
      <c r="G1189" s="14" t="str">
        <f>+IFERROR(+Tabella24[[#This Row],[IMPORTO VERSATO]]/SUMIF(DATI!B:B,Tabella24[[#This Row],[Cartella2]],DATI!M:M)*SUMIF(DATI!B:B,Tabella24[[#This Row],[Cartella2]],DATI!E:E),"")</f>
        <v/>
      </c>
      <c r="H1189" s="14" t="str">
        <f>+IFERROR(+Tabella24[[#This Row],[IMPORTO VERSATO]]/SUMIF(DATI!$B:$B,Tabella24[[#This Row],[Cartella2]],DATI!$M:$M)*SUMIF(DATI!$B:$B,Tabella24[[#This Row],[Cartella2]],DATI!$F:$F),"")</f>
        <v/>
      </c>
      <c r="I1189" s="19" t="str">
        <f>+IFERROR(+Tabella24[[#This Row],[IMPORTO VERSATO]]/SUMIF(DATI!$B:$B,Tabella24[[#This Row],[Cartella2]],DATI!$M:$M)*SUMIF(DATI!$B:$B,Tabella24[[#This Row],[Cartella2]],DATI!$G:$G),"")</f>
        <v/>
      </c>
      <c r="J1189" s="19" t="str">
        <f>+IFERROR(+Tabella24[[#This Row],[IMPORTO VERSATO]]/SUMIF(DATI!$B:$B,Tabella24[[#This Row],[Cartella2]],DATI!$M:$M)*SUMIF(DATI!$B:$B,Tabella24[[#This Row],[Cartella2]],DATI!$H:$H),"")</f>
        <v/>
      </c>
      <c r="K1189" s="19" t="str">
        <f>+IFERROR(+Tabella24[[#This Row],[IMPORTO VERSATO]]/SUMIF(DATI!$B:$B,Tabella24[[#This Row],[Cartella2]],DATI!$M:$M)*SUMIF(DATI!$B:$B,Tabella24[[#This Row],[Cartella2]],DATI!$I:$I),"")</f>
        <v/>
      </c>
      <c r="L1189" s="19" t="str">
        <f>+IFERROR(+Tabella24[[#This Row],[IMPORTO VERSATO]]/SUMIF(DATI!$B:$B,Tabella24[[#This Row],[Cartella2]],DATI!$M:$M)*SUMIF(DATI!$B:$B,Tabella24[[#This Row],[Cartella2]],DATI!$J:$J),"")</f>
        <v/>
      </c>
      <c r="M1189" s="14" t="str">
        <f>+IFERROR(+Tabella24[[#This Row],[IMPORTO VERSATO]]/SUMIF(DATI!$B:$B,Tabella24[[#This Row],[Cartella2]],DATI!$M:$M)*SUMIF(DATI!$B:$B,Tabella24[[#This Row],[Cartella2]],DATI!$L:$L),"")</f>
        <v/>
      </c>
      <c r="N1189" s="6" t="str">
        <f>+IF(COUNTIF($C$17:C1189,Tabella24[[#This Row],[Cartella2]])=1,"X","")</f>
        <v/>
      </c>
      <c r="O1189" s="14" t="str">
        <f>+IFERROR(+Tabella24[[#This Row],[IMPORTO VERSATO]]/SUMIF(DATI!$B:$B,Tabella24[[#This Row],[Cartella2]],DATI!$M:$M)*SUMIF(DATI!$B:$B,Tabella24[[#This Row],[Cartella2]],DATI!$K:$K),"")</f>
        <v/>
      </c>
    </row>
    <row r="1190" spans="2:15" x14ac:dyDescent="0.45">
      <c r="B1190" s="27"/>
      <c r="C1190" s="140" t="e">
        <f>+IF(Tabella24[[#This Row],[INS CARTELLA]]="",C1189,+VLOOKUP(Tabella24[[#This Row],[INS CARTELLA]],Tabella1[[NUMERO CARTELLA]:[IMPOSTE]],1,0))</f>
        <v>#N/A</v>
      </c>
      <c r="D1190" s="1"/>
      <c r="E1190" s="15"/>
      <c r="F1190" s="16"/>
      <c r="G1190" s="14" t="str">
        <f>+IFERROR(+Tabella24[[#This Row],[IMPORTO VERSATO]]/SUMIF(DATI!B:B,Tabella24[[#This Row],[Cartella2]],DATI!M:M)*SUMIF(DATI!B:B,Tabella24[[#This Row],[Cartella2]],DATI!E:E),"")</f>
        <v/>
      </c>
      <c r="H1190" s="14" t="str">
        <f>+IFERROR(+Tabella24[[#This Row],[IMPORTO VERSATO]]/SUMIF(DATI!$B:$B,Tabella24[[#This Row],[Cartella2]],DATI!$M:$M)*SUMIF(DATI!$B:$B,Tabella24[[#This Row],[Cartella2]],DATI!$F:$F),"")</f>
        <v/>
      </c>
      <c r="I1190" s="19" t="str">
        <f>+IFERROR(+Tabella24[[#This Row],[IMPORTO VERSATO]]/SUMIF(DATI!$B:$B,Tabella24[[#This Row],[Cartella2]],DATI!$M:$M)*SUMIF(DATI!$B:$B,Tabella24[[#This Row],[Cartella2]],DATI!$G:$G),"")</f>
        <v/>
      </c>
      <c r="J1190" s="19" t="str">
        <f>+IFERROR(+Tabella24[[#This Row],[IMPORTO VERSATO]]/SUMIF(DATI!$B:$B,Tabella24[[#This Row],[Cartella2]],DATI!$M:$M)*SUMIF(DATI!$B:$B,Tabella24[[#This Row],[Cartella2]],DATI!$H:$H),"")</f>
        <v/>
      </c>
      <c r="K1190" s="19" t="str">
        <f>+IFERROR(+Tabella24[[#This Row],[IMPORTO VERSATO]]/SUMIF(DATI!$B:$B,Tabella24[[#This Row],[Cartella2]],DATI!$M:$M)*SUMIF(DATI!$B:$B,Tabella24[[#This Row],[Cartella2]],DATI!$I:$I),"")</f>
        <v/>
      </c>
      <c r="L1190" s="19" t="str">
        <f>+IFERROR(+Tabella24[[#This Row],[IMPORTO VERSATO]]/SUMIF(DATI!$B:$B,Tabella24[[#This Row],[Cartella2]],DATI!$M:$M)*SUMIF(DATI!$B:$B,Tabella24[[#This Row],[Cartella2]],DATI!$J:$J),"")</f>
        <v/>
      </c>
      <c r="M1190" s="14" t="str">
        <f>+IFERROR(+Tabella24[[#This Row],[IMPORTO VERSATO]]/SUMIF(DATI!$B:$B,Tabella24[[#This Row],[Cartella2]],DATI!$M:$M)*SUMIF(DATI!$B:$B,Tabella24[[#This Row],[Cartella2]],DATI!$L:$L),"")</f>
        <v/>
      </c>
      <c r="N1190" s="6" t="str">
        <f>+IF(COUNTIF($C$17:C1190,Tabella24[[#This Row],[Cartella2]])=1,"X","")</f>
        <v/>
      </c>
      <c r="O1190" s="14" t="str">
        <f>+IFERROR(+Tabella24[[#This Row],[IMPORTO VERSATO]]/SUMIF(DATI!$B:$B,Tabella24[[#This Row],[Cartella2]],DATI!$M:$M)*SUMIF(DATI!$B:$B,Tabella24[[#This Row],[Cartella2]],DATI!$K:$K),"")</f>
        <v/>
      </c>
    </row>
    <row r="1191" spans="2:15" x14ac:dyDescent="0.45">
      <c r="B1191" s="27"/>
      <c r="C1191" s="140" t="e">
        <f>+IF(Tabella24[[#This Row],[INS CARTELLA]]="",C1190,+VLOOKUP(Tabella24[[#This Row],[INS CARTELLA]],Tabella1[[NUMERO CARTELLA]:[IMPOSTE]],1,0))</f>
        <v>#N/A</v>
      </c>
      <c r="D1191" s="1"/>
      <c r="E1191" s="15"/>
      <c r="F1191" s="16"/>
      <c r="G1191" s="14" t="str">
        <f>+IFERROR(+Tabella24[[#This Row],[IMPORTO VERSATO]]/SUMIF(DATI!B:B,Tabella24[[#This Row],[Cartella2]],DATI!M:M)*SUMIF(DATI!B:B,Tabella24[[#This Row],[Cartella2]],DATI!E:E),"")</f>
        <v/>
      </c>
      <c r="H1191" s="14" t="str">
        <f>+IFERROR(+Tabella24[[#This Row],[IMPORTO VERSATO]]/SUMIF(DATI!$B:$B,Tabella24[[#This Row],[Cartella2]],DATI!$M:$M)*SUMIF(DATI!$B:$B,Tabella24[[#This Row],[Cartella2]],DATI!$F:$F),"")</f>
        <v/>
      </c>
      <c r="I1191" s="19" t="str">
        <f>+IFERROR(+Tabella24[[#This Row],[IMPORTO VERSATO]]/SUMIF(DATI!$B:$B,Tabella24[[#This Row],[Cartella2]],DATI!$M:$M)*SUMIF(DATI!$B:$B,Tabella24[[#This Row],[Cartella2]],DATI!$G:$G),"")</f>
        <v/>
      </c>
      <c r="J1191" s="19" t="str">
        <f>+IFERROR(+Tabella24[[#This Row],[IMPORTO VERSATO]]/SUMIF(DATI!$B:$B,Tabella24[[#This Row],[Cartella2]],DATI!$M:$M)*SUMIF(DATI!$B:$B,Tabella24[[#This Row],[Cartella2]],DATI!$H:$H),"")</f>
        <v/>
      </c>
      <c r="K1191" s="19" t="str">
        <f>+IFERROR(+Tabella24[[#This Row],[IMPORTO VERSATO]]/SUMIF(DATI!$B:$B,Tabella24[[#This Row],[Cartella2]],DATI!$M:$M)*SUMIF(DATI!$B:$B,Tabella24[[#This Row],[Cartella2]],DATI!$I:$I),"")</f>
        <v/>
      </c>
      <c r="L1191" s="19" t="str">
        <f>+IFERROR(+Tabella24[[#This Row],[IMPORTO VERSATO]]/SUMIF(DATI!$B:$B,Tabella24[[#This Row],[Cartella2]],DATI!$M:$M)*SUMIF(DATI!$B:$B,Tabella24[[#This Row],[Cartella2]],DATI!$J:$J),"")</f>
        <v/>
      </c>
      <c r="M1191" s="14" t="str">
        <f>+IFERROR(+Tabella24[[#This Row],[IMPORTO VERSATO]]/SUMIF(DATI!$B:$B,Tabella24[[#This Row],[Cartella2]],DATI!$M:$M)*SUMIF(DATI!$B:$B,Tabella24[[#This Row],[Cartella2]],DATI!$L:$L),"")</f>
        <v/>
      </c>
      <c r="N1191" s="6" t="str">
        <f>+IF(COUNTIF($C$17:C1191,Tabella24[[#This Row],[Cartella2]])=1,"X","")</f>
        <v/>
      </c>
      <c r="O1191" s="14" t="str">
        <f>+IFERROR(+Tabella24[[#This Row],[IMPORTO VERSATO]]/SUMIF(DATI!$B:$B,Tabella24[[#This Row],[Cartella2]],DATI!$M:$M)*SUMIF(DATI!$B:$B,Tabella24[[#This Row],[Cartella2]],DATI!$K:$K),"")</f>
        <v/>
      </c>
    </row>
    <row r="1192" spans="2:15" x14ac:dyDescent="0.45">
      <c r="B1192" s="27"/>
      <c r="C1192" s="140" t="e">
        <f>+IF(Tabella24[[#This Row],[INS CARTELLA]]="",C1191,+VLOOKUP(Tabella24[[#This Row],[INS CARTELLA]],Tabella1[[NUMERO CARTELLA]:[IMPOSTE]],1,0))</f>
        <v>#N/A</v>
      </c>
      <c r="D1192" s="1"/>
      <c r="E1192" s="15"/>
      <c r="F1192" s="16"/>
      <c r="G1192" s="14" t="str">
        <f>+IFERROR(+Tabella24[[#This Row],[IMPORTO VERSATO]]/SUMIF(DATI!B:B,Tabella24[[#This Row],[Cartella2]],DATI!M:M)*SUMIF(DATI!B:B,Tabella24[[#This Row],[Cartella2]],DATI!E:E),"")</f>
        <v/>
      </c>
      <c r="H1192" s="14" t="str">
        <f>+IFERROR(+Tabella24[[#This Row],[IMPORTO VERSATO]]/SUMIF(DATI!$B:$B,Tabella24[[#This Row],[Cartella2]],DATI!$M:$M)*SUMIF(DATI!$B:$B,Tabella24[[#This Row],[Cartella2]],DATI!$F:$F),"")</f>
        <v/>
      </c>
      <c r="I1192" s="19" t="str">
        <f>+IFERROR(+Tabella24[[#This Row],[IMPORTO VERSATO]]/SUMIF(DATI!$B:$B,Tabella24[[#This Row],[Cartella2]],DATI!$M:$M)*SUMIF(DATI!$B:$B,Tabella24[[#This Row],[Cartella2]],DATI!$G:$G),"")</f>
        <v/>
      </c>
      <c r="J1192" s="19" t="str">
        <f>+IFERROR(+Tabella24[[#This Row],[IMPORTO VERSATO]]/SUMIF(DATI!$B:$B,Tabella24[[#This Row],[Cartella2]],DATI!$M:$M)*SUMIF(DATI!$B:$B,Tabella24[[#This Row],[Cartella2]],DATI!$H:$H),"")</f>
        <v/>
      </c>
      <c r="K1192" s="19" t="str">
        <f>+IFERROR(+Tabella24[[#This Row],[IMPORTO VERSATO]]/SUMIF(DATI!$B:$B,Tabella24[[#This Row],[Cartella2]],DATI!$M:$M)*SUMIF(DATI!$B:$B,Tabella24[[#This Row],[Cartella2]],DATI!$I:$I),"")</f>
        <v/>
      </c>
      <c r="L1192" s="19" t="str">
        <f>+IFERROR(+Tabella24[[#This Row],[IMPORTO VERSATO]]/SUMIF(DATI!$B:$B,Tabella24[[#This Row],[Cartella2]],DATI!$M:$M)*SUMIF(DATI!$B:$B,Tabella24[[#This Row],[Cartella2]],DATI!$J:$J),"")</f>
        <v/>
      </c>
      <c r="M1192" s="14" t="str">
        <f>+IFERROR(+Tabella24[[#This Row],[IMPORTO VERSATO]]/SUMIF(DATI!$B:$B,Tabella24[[#This Row],[Cartella2]],DATI!$M:$M)*SUMIF(DATI!$B:$B,Tabella24[[#This Row],[Cartella2]],DATI!$L:$L),"")</f>
        <v/>
      </c>
      <c r="N1192" s="6" t="str">
        <f>+IF(COUNTIF($C$17:C1192,Tabella24[[#This Row],[Cartella2]])=1,"X","")</f>
        <v/>
      </c>
      <c r="O1192" s="14" t="str">
        <f>+IFERROR(+Tabella24[[#This Row],[IMPORTO VERSATO]]/SUMIF(DATI!$B:$B,Tabella24[[#This Row],[Cartella2]],DATI!$M:$M)*SUMIF(DATI!$B:$B,Tabella24[[#This Row],[Cartella2]],DATI!$K:$K),"")</f>
        <v/>
      </c>
    </row>
    <row r="1193" spans="2:15" x14ac:dyDescent="0.45">
      <c r="B1193" s="27"/>
      <c r="C1193" s="140" t="e">
        <f>+IF(Tabella24[[#This Row],[INS CARTELLA]]="",C1192,+VLOOKUP(Tabella24[[#This Row],[INS CARTELLA]],Tabella1[[NUMERO CARTELLA]:[IMPOSTE]],1,0))</f>
        <v>#N/A</v>
      </c>
      <c r="D1193" s="1"/>
      <c r="E1193" s="15"/>
      <c r="F1193" s="16"/>
      <c r="G1193" s="14" t="str">
        <f>+IFERROR(+Tabella24[[#This Row],[IMPORTO VERSATO]]/SUMIF(DATI!B:B,Tabella24[[#This Row],[Cartella2]],DATI!M:M)*SUMIF(DATI!B:B,Tabella24[[#This Row],[Cartella2]],DATI!E:E),"")</f>
        <v/>
      </c>
      <c r="H1193" s="14" t="str">
        <f>+IFERROR(+Tabella24[[#This Row],[IMPORTO VERSATO]]/SUMIF(DATI!$B:$B,Tabella24[[#This Row],[Cartella2]],DATI!$M:$M)*SUMIF(DATI!$B:$B,Tabella24[[#This Row],[Cartella2]],DATI!$F:$F),"")</f>
        <v/>
      </c>
      <c r="I1193" s="19" t="str">
        <f>+IFERROR(+Tabella24[[#This Row],[IMPORTO VERSATO]]/SUMIF(DATI!$B:$B,Tabella24[[#This Row],[Cartella2]],DATI!$M:$M)*SUMIF(DATI!$B:$B,Tabella24[[#This Row],[Cartella2]],DATI!$G:$G),"")</f>
        <v/>
      </c>
      <c r="J1193" s="19" t="str">
        <f>+IFERROR(+Tabella24[[#This Row],[IMPORTO VERSATO]]/SUMIF(DATI!$B:$B,Tabella24[[#This Row],[Cartella2]],DATI!$M:$M)*SUMIF(DATI!$B:$B,Tabella24[[#This Row],[Cartella2]],DATI!$H:$H),"")</f>
        <v/>
      </c>
      <c r="K1193" s="19" t="str">
        <f>+IFERROR(+Tabella24[[#This Row],[IMPORTO VERSATO]]/SUMIF(DATI!$B:$B,Tabella24[[#This Row],[Cartella2]],DATI!$M:$M)*SUMIF(DATI!$B:$B,Tabella24[[#This Row],[Cartella2]],DATI!$I:$I),"")</f>
        <v/>
      </c>
      <c r="L1193" s="19" t="str">
        <f>+IFERROR(+Tabella24[[#This Row],[IMPORTO VERSATO]]/SUMIF(DATI!$B:$B,Tabella24[[#This Row],[Cartella2]],DATI!$M:$M)*SUMIF(DATI!$B:$B,Tabella24[[#This Row],[Cartella2]],DATI!$J:$J),"")</f>
        <v/>
      </c>
      <c r="M1193" s="14" t="str">
        <f>+IFERROR(+Tabella24[[#This Row],[IMPORTO VERSATO]]/SUMIF(DATI!$B:$B,Tabella24[[#This Row],[Cartella2]],DATI!$M:$M)*SUMIF(DATI!$B:$B,Tabella24[[#This Row],[Cartella2]],DATI!$L:$L),"")</f>
        <v/>
      </c>
      <c r="N1193" s="6" t="str">
        <f>+IF(COUNTIF($C$17:C1193,Tabella24[[#This Row],[Cartella2]])=1,"X","")</f>
        <v/>
      </c>
      <c r="O1193" s="14" t="str">
        <f>+IFERROR(+Tabella24[[#This Row],[IMPORTO VERSATO]]/SUMIF(DATI!$B:$B,Tabella24[[#This Row],[Cartella2]],DATI!$M:$M)*SUMIF(DATI!$B:$B,Tabella24[[#This Row],[Cartella2]],DATI!$K:$K),"")</f>
        <v/>
      </c>
    </row>
    <row r="1194" spans="2:15" x14ac:dyDescent="0.45">
      <c r="B1194" s="27"/>
      <c r="C1194" s="140" t="e">
        <f>+IF(Tabella24[[#This Row],[INS CARTELLA]]="",C1193,+VLOOKUP(Tabella24[[#This Row],[INS CARTELLA]],Tabella1[[NUMERO CARTELLA]:[IMPOSTE]],1,0))</f>
        <v>#N/A</v>
      </c>
      <c r="D1194" s="1"/>
      <c r="E1194" s="15"/>
      <c r="F1194" s="16"/>
      <c r="G1194" s="14" t="str">
        <f>+IFERROR(+Tabella24[[#This Row],[IMPORTO VERSATO]]/SUMIF(DATI!B:B,Tabella24[[#This Row],[Cartella2]],DATI!M:M)*SUMIF(DATI!B:B,Tabella24[[#This Row],[Cartella2]],DATI!E:E),"")</f>
        <v/>
      </c>
      <c r="H1194" s="14" t="str">
        <f>+IFERROR(+Tabella24[[#This Row],[IMPORTO VERSATO]]/SUMIF(DATI!$B:$B,Tabella24[[#This Row],[Cartella2]],DATI!$M:$M)*SUMIF(DATI!$B:$B,Tabella24[[#This Row],[Cartella2]],DATI!$F:$F),"")</f>
        <v/>
      </c>
      <c r="I1194" s="19" t="str">
        <f>+IFERROR(+Tabella24[[#This Row],[IMPORTO VERSATO]]/SUMIF(DATI!$B:$B,Tabella24[[#This Row],[Cartella2]],DATI!$M:$M)*SUMIF(DATI!$B:$B,Tabella24[[#This Row],[Cartella2]],DATI!$G:$G),"")</f>
        <v/>
      </c>
      <c r="J1194" s="19" t="str">
        <f>+IFERROR(+Tabella24[[#This Row],[IMPORTO VERSATO]]/SUMIF(DATI!$B:$B,Tabella24[[#This Row],[Cartella2]],DATI!$M:$M)*SUMIF(DATI!$B:$B,Tabella24[[#This Row],[Cartella2]],DATI!$H:$H),"")</f>
        <v/>
      </c>
      <c r="K1194" s="19" t="str">
        <f>+IFERROR(+Tabella24[[#This Row],[IMPORTO VERSATO]]/SUMIF(DATI!$B:$B,Tabella24[[#This Row],[Cartella2]],DATI!$M:$M)*SUMIF(DATI!$B:$B,Tabella24[[#This Row],[Cartella2]],DATI!$I:$I),"")</f>
        <v/>
      </c>
      <c r="L1194" s="19" t="str">
        <f>+IFERROR(+Tabella24[[#This Row],[IMPORTO VERSATO]]/SUMIF(DATI!$B:$B,Tabella24[[#This Row],[Cartella2]],DATI!$M:$M)*SUMIF(DATI!$B:$B,Tabella24[[#This Row],[Cartella2]],DATI!$J:$J),"")</f>
        <v/>
      </c>
      <c r="M1194" s="14" t="str">
        <f>+IFERROR(+Tabella24[[#This Row],[IMPORTO VERSATO]]/SUMIF(DATI!$B:$B,Tabella24[[#This Row],[Cartella2]],DATI!$M:$M)*SUMIF(DATI!$B:$B,Tabella24[[#This Row],[Cartella2]],DATI!$L:$L),"")</f>
        <v/>
      </c>
      <c r="N1194" s="6" t="str">
        <f>+IF(COUNTIF($C$17:C1194,Tabella24[[#This Row],[Cartella2]])=1,"X","")</f>
        <v/>
      </c>
      <c r="O1194" s="14" t="str">
        <f>+IFERROR(+Tabella24[[#This Row],[IMPORTO VERSATO]]/SUMIF(DATI!$B:$B,Tabella24[[#This Row],[Cartella2]],DATI!$M:$M)*SUMIF(DATI!$B:$B,Tabella24[[#This Row],[Cartella2]],DATI!$K:$K),"")</f>
        <v/>
      </c>
    </row>
    <row r="1195" spans="2:15" x14ac:dyDescent="0.45">
      <c r="B1195" s="27"/>
      <c r="C1195" s="140" t="e">
        <f>+IF(Tabella24[[#This Row],[INS CARTELLA]]="",C1194,+VLOOKUP(Tabella24[[#This Row],[INS CARTELLA]],Tabella1[[NUMERO CARTELLA]:[IMPOSTE]],1,0))</f>
        <v>#N/A</v>
      </c>
      <c r="D1195" s="1"/>
      <c r="E1195" s="15"/>
      <c r="F1195" s="16"/>
      <c r="G1195" s="14" t="str">
        <f>+IFERROR(+Tabella24[[#This Row],[IMPORTO VERSATO]]/SUMIF(DATI!B:B,Tabella24[[#This Row],[Cartella2]],DATI!M:M)*SUMIF(DATI!B:B,Tabella24[[#This Row],[Cartella2]],DATI!E:E),"")</f>
        <v/>
      </c>
      <c r="H1195" s="14" t="str">
        <f>+IFERROR(+Tabella24[[#This Row],[IMPORTO VERSATO]]/SUMIF(DATI!$B:$B,Tabella24[[#This Row],[Cartella2]],DATI!$M:$M)*SUMIF(DATI!$B:$B,Tabella24[[#This Row],[Cartella2]],DATI!$F:$F),"")</f>
        <v/>
      </c>
      <c r="I1195" s="19" t="str">
        <f>+IFERROR(+Tabella24[[#This Row],[IMPORTO VERSATO]]/SUMIF(DATI!$B:$B,Tabella24[[#This Row],[Cartella2]],DATI!$M:$M)*SUMIF(DATI!$B:$B,Tabella24[[#This Row],[Cartella2]],DATI!$G:$G),"")</f>
        <v/>
      </c>
      <c r="J1195" s="19" t="str">
        <f>+IFERROR(+Tabella24[[#This Row],[IMPORTO VERSATO]]/SUMIF(DATI!$B:$B,Tabella24[[#This Row],[Cartella2]],DATI!$M:$M)*SUMIF(DATI!$B:$B,Tabella24[[#This Row],[Cartella2]],DATI!$H:$H),"")</f>
        <v/>
      </c>
      <c r="K1195" s="19" t="str">
        <f>+IFERROR(+Tabella24[[#This Row],[IMPORTO VERSATO]]/SUMIF(DATI!$B:$B,Tabella24[[#This Row],[Cartella2]],DATI!$M:$M)*SUMIF(DATI!$B:$B,Tabella24[[#This Row],[Cartella2]],DATI!$I:$I),"")</f>
        <v/>
      </c>
      <c r="L1195" s="19" t="str">
        <f>+IFERROR(+Tabella24[[#This Row],[IMPORTO VERSATO]]/SUMIF(DATI!$B:$B,Tabella24[[#This Row],[Cartella2]],DATI!$M:$M)*SUMIF(DATI!$B:$B,Tabella24[[#This Row],[Cartella2]],DATI!$J:$J),"")</f>
        <v/>
      </c>
      <c r="M1195" s="14" t="str">
        <f>+IFERROR(+Tabella24[[#This Row],[IMPORTO VERSATO]]/SUMIF(DATI!$B:$B,Tabella24[[#This Row],[Cartella2]],DATI!$M:$M)*SUMIF(DATI!$B:$B,Tabella24[[#This Row],[Cartella2]],DATI!$L:$L),"")</f>
        <v/>
      </c>
      <c r="N1195" s="6" t="str">
        <f>+IF(COUNTIF($C$17:C1195,Tabella24[[#This Row],[Cartella2]])=1,"X","")</f>
        <v/>
      </c>
      <c r="O1195" s="14" t="str">
        <f>+IFERROR(+Tabella24[[#This Row],[IMPORTO VERSATO]]/SUMIF(DATI!$B:$B,Tabella24[[#This Row],[Cartella2]],DATI!$M:$M)*SUMIF(DATI!$B:$B,Tabella24[[#This Row],[Cartella2]],DATI!$K:$K),"")</f>
        <v/>
      </c>
    </row>
    <row r="1196" spans="2:15" x14ac:dyDescent="0.45">
      <c r="B1196" s="27"/>
      <c r="C1196" s="140" t="e">
        <f>+IF(Tabella24[[#This Row],[INS CARTELLA]]="",C1195,+VLOOKUP(Tabella24[[#This Row],[INS CARTELLA]],Tabella1[[NUMERO CARTELLA]:[IMPOSTE]],1,0))</f>
        <v>#N/A</v>
      </c>
      <c r="D1196" s="1"/>
      <c r="E1196" s="15"/>
      <c r="F1196" s="16"/>
      <c r="G1196" s="14" t="str">
        <f>+IFERROR(+Tabella24[[#This Row],[IMPORTO VERSATO]]/SUMIF(DATI!B:B,Tabella24[[#This Row],[Cartella2]],DATI!M:M)*SUMIF(DATI!B:B,Tabella24[[#This Row],[Cartella2]],DATI!E:E),"")</f>
        <v/>
      </c>
      <c r="H1196" s="14" t="str">
        <f>+IFERROR(+Tabella24[[#This Row],[IMPORTO VERSATO]]/SUMIF(DATI!$B:$B,Tabella24[[#This Row],[Cartella2]],DATI!$M:$M)*SUMIF(DATI!$B:$B,Tabella24[[#This Row],[Cartella2]],DATI!$F:$F),"")</f>
        <v/>
      </c>
      <c r="I1196" s="19" t="str">
        <f>+IFERROR(+Tabella24[[#This Row],[IMPORTO VERSATO]]/SUMIF(DATI!$B:$B,Tabella24[[#This Row],[Cartella2]],DATI!$M:$M)*SUMIF(DATI!$B:$B,Tabella24[[#This Row],[Cartella2]],DATI!$G:$G),"")</f>
        <v/>
      </c>
      <c r="J1196" s="19" t="str">
        <f>+IFERROR(+Tabella24[[#This Row],[IMPORTO VERSATO]]/SUMIF(DATI!$B:$B,Tabella24[[#This Row],[Cartella2]],DATI!$M:$M)*SUMIF(DATI!$B:$B,Tabella24[[#This Row],[Cartella2]],DATI!$H:$H),"")</f>
        <v/>
      </c>
      <c r="K1196" s="19" t="str">
        <f>+IFERROR(+Tabella24[[#This Row],[IMPORTO VERSATO]]/SUMIF(DATI!$B:$B,Tabella24[[#This Row],[Cartella2]],DATI!$M:$M)*SUMIF(DATI!$B:$B,Tabella24[[#This Row],[Cartella2]],DATI!$I:$I),"")</f>
        <v/>
      </c>
      <c r="L1196" s="19" t="str">
        <f>+IFERROR(+Tabella24[[#This Row],[IMPORTO VERSATO]]/SUMIF(DATI!$B:$B,Tabella24[[#This Row],[Cartella2]],DATI!$M:$M)*SUMIF(DATI!$B:$B,Tabella24[[#This Row],[Cartella2]],DATI!$J:$J),"")</f>
        <v/>
      </c>
      <c r="M1196" s="14" t="str">
        <f>+IFERROR(+Tabella24[[#This Row],[IMPORTO VERSATO]]/SUMIF(DATI!$B:$B,Tabella24[[#This Row],[Cartella2]],DATI!$M:$M)*SUMIF(DATI!$B:$B,Tabella24[[#This Row],[Cartella2]],DATI!$L:$L),"")</f>
        <v/>
      </c>
      <c r="N1196" s="6" t="str">
        <f>+IF(COUNTIF($C$17:C1196,Tabella24[[#This Row],[Cartella2]])=1,"X","")</f>
        <v/>
      </c>
      <c r="O1196" s="14" t="str">
        <f>+IFERROR(+Tabella24[[#This Row],[IMPORTO VERSATO]]/SUMIF(DATI!$B:$B,Tabella24[[#This Row],[Cartella2]],DATI!$M:$M)*SUMIF(DATI!$B:$B,Tabella24[[#This Row],[Cartella2]],DATI!$K:$K),"")</f>
        <v/>
      </c>
    </row>
    <row r="1197" spans="2:15" x14ac:dyDescent="0.45">
      <c r="B1197" s="27"/>
      <c r="C1197" s="140" t="e">
        <f>+IF(Tabella24[[#This Row],[INS CARTELLA]]="",C1196,+VLOOKUP(Tabella24[[#This Row],[INS CARTELLA]],Tabella1[[NUMERO CARTELLA]:[IMPOSTE]],1,0))</f>
        <v>#N/A</v>
      </c>
      <c r="D1197" s="1"/>
      <c r="E1197" s="15"/>
      <c r="F1197" s="16"/>
      <c r="G1197" s="14" t="str">
        <f>+IFERROR(+Tabella24[[#This Row],[IMPORTO VERSATO]]/SUMIF(DATI!B:B,Tabella24[[#This Row],[Cartella2]],DATI!M:M)*SUMIF(DATI!B:B,Tabella24[[#This Row],[Cartella2]],DATI!E:E),"")</f>
        <v/>
      </c>
      <c r="H1197" s="14" t="str">
        <f>+IFERROR(+Tabella24[[#This Row],[IMPORTO VERSATO]]/SUMIF(DATI!$B:$B,Tabella24[[#This Row],[Cartella2]],DATI!$M:$M)*SUMIF(DATI!$B:$B,Tabella24[[#This Row],[Cartella2]],DATI!$F:$F),"")</f>
        <v/>
      </c>
      <c r="I1197" s="19" t="str">
        <f>+IFERROR(+Tabella24[[#This Row],[IMPORTO VERSATO]]/SUMIF(DATI!$B:$B,Tabella24[[#This Row],[Cartella2]],DATI!$M:$M)*SUMIF(DATI!$B:$B,Tabella24[[#This Row],[Cartella2]],DATI!$G:$G),"")</f>
        <v/>
      </c>
      <c r="J1197" s="19" t="str">
        <f>+IFERROR(+Tabella24[[#This Row],[IMPORTO VERSATO]]/SUMIF(DATI!$B:$B,Tabella24[[#This Row],[Cartella2]],DATI!$M:$M)*SUMIF(DATI!$B:$B,Tabella24[[#This Row],[Cartella2]],DATI!$H:$H),"")</f>
        <v/>
      </c>
      <c r="K1197" s="19" t="str">
        <f>+IFERROR(+Tabella24[[#This Row],[IMPORTO VERSATO]]/SUMIF(DATI!$B:$B,Tabella24[[#This Row],[Cartella2]],DATI!$M:$M)*SUMIF(DATI!$B:$B,Tabella24[[#This Row],[Cartella2]],DATI!$I:$I),"")</f>
        <v/>
      </c>
      <c r="L1197" s="19" t="str">
        <f>+IFERROR(+Tabella24[[#This Row],[IMPORTO VERSATO]]/SUMIF(DATI!$B:$B,Tabella24[[#This Row],[Cartella2]],DATI!$M:$M)*SUMIF(DATI!$B:$B,Tabella24[[#This Row],[Cartella2]],DATI!$J:$J),"")</f>
        <v/>
      </c>
      <c r="M1197" s="14" t="str">
        <f>+IFERROR(+Tabella24[[#This Row],[IMPORTO VERSATO]]/SUMIF(DATI!$B:$B,Tabella24[[#This Row],[Cartella2]],DATI!$M:$M)*SUMIF(DATI!$B:$B,Tabella24[[#This Row],[Cartella2]],DATI!$L:$L),"")</f>
        <v/>
      </c>
      <c r="N1197" s="6" t="str">
        <f>+IF(COUNTIF($C$17:C1197,Tabella24[[#This Row],[Cartella2]])=1,"X","")</f>
        <v/>
      </c>
      <c r="O1197" s="14" t="str">
        <f>+IFERROR(+Tabella24[[#This Row],[IMPORTO VERSATO]]/SUMIF(DATI!$B:$B,Tabella24[[#This Row],[Cartella2]],DATI!$M:$M)*SUMIF(DATI!$B:$B,Tabella24[[#This Row],[Cartella2]],DATI!$K:$K),"")</f>
        <v/>
      </c>
    </row>
    <row r="1198" spans="2:15" x14ac:dyDescent="0.45">
      <c r="B1198" s="27"/>
      <c r="C1198" s="140" t="e">
        <f>+IF(Tabella24[[#This Row],[INS CARTELLA]]="",C1197,+VLOOKUP(Tabella24[[#This Row],[INS CARTELLA]],Tabella1[[NUMERO CARTELLA]:[IMPOSTE]],1,0))</f>
        <v>#N/A</v>
      </c>
      <c r="D1198" s="1"/>
      <c r="E1198" s="15"/>
      <c r="F1198" s="16"/>
      <c r="G1198" s="14" t="str">
        <f>+IFERROR(+Tabella24[[#This Row],[IMPORTO VERSATO]]/SUMIF(DATI!B:B,Tabella24[[#This Row],[Cartella2]],DATI!M:M)*SUMIF(DATI!B:B,Tabella24[[#This Row],[Cartella2]],DATI!E:E),"")</f>
        <v/>
      </c>
      <c r="H1198" s="14" t="str">
        <f>+IFERROR(+Tabella24[[#This Row],[IMPORTO VERSATO]]/SUMIF(DATI!$B:$B,Tabella24[[#This Row],[Cartella2]],DATI!$M:$M)*SUMIF(DATI!$B:$B,Tabella24[[#This Row],[Cartella2]],DATI!$F:$F),"")</f>
        <v/>
      </c>
      <c r="I1198" s="19" t="str">
        <f>+IFERROR(+Tabella24[[#This Row],[IMPORTO VERSATO]]/SUMIF(DATI!$B:$B,Tabella24[[#This Row],[Cartella2]],DATI!$M:$M)*SUMIF(DATI!$B:$B,Tabella24[[#This Row],[Cartella2]],DATI!$G:$G),"")</f>
        <v/>
      </c>
      <c r="J1198" s="19" t="str">
        <f>+IFERROR(+Tabella24[[#This Row],[IMPORTO VERSATO]]/SUMIF(DATI!$B:$B,Tabella24[[#This Row],[Cartella2]],DATI!$M:$M)*SUMIF(DATI!$B:$B,Tabella24[[#This Row],[Cartella2]],DATI!$H:$H),"")</f>
        <v/>
      </c>
      <c r="K1198" s="19" t="str">
        <f>+IFERROR(+Tabella24[[#This Row],[IMPORTO VERSATO]]/SUMIF(DATI!$B:$B,Tabella24[[#This Row],[Cartella2]],DATI!$M:$M)*SUMIF(DATI!$B:$B,Tabella24[[#This Row],[Cartella2]],DATI!$I:$I),"")</f>
        <v/>
      </c>
      <c r="L1198" s="19" t="str">
        <f>+IFERROR(+Tabella24[[#This Row],[IMPORTO VERSATO]]/SUMIF(DATI!$B:$B,Tabella24[[#This Row],[Cartella2]],DATI!$M:$M)*SUMIF(DATI!$B:$B,Tabella24[[#This Row],[Cartella2]],DATI!$J:$J),"")</f>
        <v/>
      </c>
      <c r="M1198" s="14" t="str">
        <f>+IFERROR(+Tabella24[[#This Row],[IMPORTO VERSATO]]/SUMIF(DATI!$B:$B,Tabella24[[#This Row],[Cartella2]],DATI!$M:$M)*SUMIF(DATI!$B:$B,Tabella24[[#This Row],[Cartella2]],DATI!$L:$L),"")</f>
        <v/>
      </c>
      <c r="N1198" s="6" t="str">
        <f>+IF(COUNTIF($C$17:C1198,Tabella24[[#This Row],[Cartella2]])=1,"X","")</f>
        <v/>
      </c>
      <c r="O1198" s="14" t="str">
        <f>+IFERROR(+Tabella24[[#This Row],[IMPORTO VERSATO]]/SUMIF(DATI!$B:$B,Tabella24[[#This Row],[Cartella2]],DATI!$M:$M)*SUMIF(DATI!$B:$B,Tabella24[[#This Row],[Cartella2]],DATI!$K:$K),"")</f>
        <v/>
      </c>
    </row>
    <row r="1199" spans="2:15" x14ac:dyDescent="0.45">
      <c r="B1199" s="27"/>
      <c r="C1199" s="140" t="e">
        <f>+IF(Tabella24[[#This Row],[INS CARTELLA]]="",C1198,+VLOOKUP(Tabella24[[#This Row],[INS CARTELLA]],Tabella1[[NUMERO CARTELLA]:[IMPOSTE]],1,0))</f>
        <v>#N/A</v>
      </c>
      <c r="D1199" s="1"/>
      <c r="E1199" s="15"/>
      <c r="F1199" s="16"/>
      <c r="G1199" s="14" t="str">
        <f>+IFERROR(+Tabella24[[#This Row],[IMPORTO VERSATO]]/SUMIF(DATI!B:B,Tabella24[[#This Row],[Cartella2]],DATI!M:M)*SUMIF(DATI!B:B,Tabella24[[#This Row],[Cartella2]],DATI!E:E),"")</f>
        <v/>
      </c>
      <c r="H1199" s="14" t="str">
        <f>+IFERROR(+Tabella24[[#This Row],[IMPORTO VERSATO]]/SUMIF(DATI!$B:$B,Tabella24[[#This Row],[Cartella2]],DATI!$M:$M)*SUMIF(DATI!$B:$B,Tabella24[[#This Row],[Cartella2]],DATI!$F:$F),"")</f>
        <v/>
      </c>
      <c r="I1199" s="19" t="str">
        <f>+IFERROR(+Tabella24[[#This Row],[IMPORTO VERSATO]]/SUMIF(DATI!$B:$B,Tabella24[[#This Row],[Cartella2]],DATI!$M:$M)*SUMIF(DATI!$B:$B,Tabella24[[#This Row],[Cartella2]],DATI!$G:$G),"")</f>
        <v/>
      </c>
      <c r="J1199" s="19" t="str">
        <f>+IFERROR(+Tabella24[[#This Row],[IMPORTO VERSATO]]/SUMIF(DATI!$B:$B,Tabella24[[#This Row],[Cartella2]],DATI!$M:$M)*SUMIF(DATI!$B:$B,Tabella24[[#This Row],[Cartella2]],DATI!$H:$H),"")</f>
        <v/>
      </c>
      <c r="K1199" s="19" t="str">
        <f>+IFERROR(+Tabella24[[#This Row],[IMPORTO VERSATO]]/SUMIF(DATI!$B:$B,Tabella24[[#This Row],[Cartella2]],DATI!$M:$M)*SUMIF(DATI!$B:$B,Tabella24[[#This Row],[Cartella2]],DATI!$I:$I),"")</f>
        <v/>
      </c>
      <c r="L1199" s="19" t="str">
        <f>+IFERROR(+Tabella24[[#This Row],[IMPORTO VERSATO]]/SUMIF(DATI!$B:$B,Tabella24[[#This Row],[Cartella2]],DATI!$M:$M)*SUMIF(DATI!$B:$B,Tabella24[[#This Row],[Cartella2]],DATI!$J:$J),"")</f>
        <v/>
      </c>
      <c r="M1199" s="14" t="str">
        <f>+IFERROR(+Tabella24[[#This Row],[IMPORTO VERSATO]]/SUMIF(DATI!$B:$B,Tabella24[[#This Row],[Cartella2]],DATI!$M:$M)*SUMIF(DATI!$B:$B,Tabella24[[#This Row],[Cartella2]],DATI!$L:$L),"")</f>
        <v/>
      </c>
      <c r="N1199" s="6" t="str">
        <f>+IF(COUNTIF($C$17:C1199,Tabella24[[#This Row],[Cartella2]])=1,"X","")</f>
        <v/>
      </c>
      <c r="O1199" s="14" t="str">
        <f>+IFERROR(+Tabella24[[#This Row],[IMPORTO VERSATO]]/SUMIF(DATI!$B:$B,Tabella24[[#This Row],[Cartella2]],DATI!$M:$M)*SUMIF(DATI!$B:$B,Tabella24[[#This Row],[Cartella2]],DATI!$K:$K),"")</f>
        <v/>
      </c>
    </row>
    <row r="1200" spans="2:15" x14ac:dyDescent="0.45">
      <c r="B1200" s="27"/>
      <c r="C1200" s="140" t="e">
        <f>+IF(Tabella24[[#This Row],[INS CARTELLA]]="",C1199,+VLOOKUP(Tabella24[[#This Row],[INS CARTELLA]],Tabella1[[NUMERO CARTELLA]:[IMPOSTE]],1,0))</f>
        <v>#N/A</v>
      </c>
      <c r="D1200" s="1"/>
      <c r="E1200" s="15"/>
      <c r="F1200" s="16"/>
      <c r="G1200" s="14" t="str">
        <f>+IFERROR(+Tabella24[[#This Row],[IMPORTO VERSATO]]/SUMIF(DATI!B:B,Tabella24[[#This Row],[Cartella2]],DATI!M:M)*SUMIF(DATI!B:B,Tabella24[[#This Row],[Cartella2]],DATI!E:E),"")</f>
        <v/>
      </c>
      <c r="H1200" s="14" t="str">
        <f>+IFERROR(+Tabella24[[#This Row],[IMPORTO VERSATO]]/SUMIF(DATI!$B:$B,Tabella24[[#This Row],[Cartella2]],DATI!$M:$M)*SUMIF(DATI!$B:$B,Tabella24[[#This Row],[Cartella2]],DATI!$F:$F),"")</f>
        <v/>
      </c>
      <c r="I1200" s="19" t="str">
        <f>+IFERROR(+Tabella24[[#This Row],[IMPORTO VERSATO]]/SUMIF(DATI!$B:$B,Tabella24[[#This Row],[Cartella2]],DATI!$M:$M)*SUMIF(DATI!$B:$B,Tabella24[[#This Row],[Cartella2]],DATI!$G:$G),"")</f>
        <v/>
      </c>
      <c r="J1200" s="19" t="str">
        <f>+IFERROR(+Tabella24[[#This Row],[IMPORTO VERSATO]]/SUMIF(DATI!$B:$B,Tabella24[[#This Row],[Cartella2]],DATI!$M:$M)*SUMIF(DATI!$B:$B,Tabella24[[#This Row],[Cartella2]],DATI!$H:$H),"")</f>
        <v/>
      </c>
      <c r="K1200" s="19" t="str">
        <f>+IFERROR(+Tabella24[[#This Row],[IMPORTO VERSATO]]/SUMIF(DATI!$B:$B,Tabella24[[#This Row],[Cartella2]],DATI!$M:$M)*SUMIF(DATI!$B:$B,Tabella24[[#This Row],[Cartella2]],DATI!$I:$I),"")</f>
        <v/>
      </c>
      <c r="L1200" s="19" t="str">
        <f>+IFERROR(+Tabella24[[#This Row],[IMPORTO VERSATO]]/SUMIF(DATI!$B:$B,Tabella24[[#This Row],[Cartella2]],DATI!$M:$M)*SUMIF(DATI!$B:$B,Tabella24[[#This Row],[Cartella2]],DATI!$J:$J),"")</f>
        <v/>
      </c>
      <c r="M1200" s="14" t="str">
        <f>+IFERROR(+Tabella24[[#This Row],[IMPORTO VERSATO]]/SUMIF(DATI!$B:$B,Tabella24[[#This Row],[Cartella2]],DATI!$M:$M)*SUMIF(DATI!$B:$B,Tabella24[[#This Row],[Cartella2]],DATI!$L:$L),"")</f>
        <v/>
      </c>
      <c r="N1200" s="6" t="str">
        <f>+IF(COUNTIF($C$17:C1200,Tabella24[[#This Row],[Cartella2]])=1,"X","")</f>
        <v/>
      </c>
      <c r="O1200" s="14" t="str">
        <f>+IFERROR(+Tabella24[[#This Row],[IMPORTO VERSATO]]/SUMIF(DATI!$B:$B,Tabella24[[#This Row],[Cartella2]],DATI!$M:$M)*SUMIF(DATI!$B:$B,Tabella24[[#This Row],[Cartella2]],DATI!$K:$K),"")</f>
        <v/>
      </c>
    </row>
    <row r="1201" spans="2:15" x14ac:dyDescent="0.45">
      <c r="B1201" s="27"/>
      <c r="C1201" s="140" t="e">
        <f>+IF(Tabella24[[#This Row],[INS CARTELLA]]="",C1200,+VLOOKUP(Tabella24[[#This Row],[INS CARTELLA]],Tabella1[[NUMERO CARTELLA]:[IMPOSTE]],1,0))</f>
        <v>#N/A</v>
      </c>
      <c r="D1201" s="1"/>
      <c r="E1201" s="15"/>
      <c r="F1201" s="16"/>
      <c r="G1201" s="14" t="str">
        <f>+IFERROR(+Tabella24[[#This Row],[IMPORTO VERSATO]]/SUMIF(DATI!B:B,Tabella24[[#This Row],[Cartella2]],DATI!M:M)*SUMIF(DATI!B:B,Tabella24[[#This Row],[Cartella2]],DATI!E:E),"")</f>
        <v/>
      </c>
      <c r="H1201" s="14" t="str">
        <f>+IFERROR(+Tabella24[[#This Row],[IMPORTO VERSATO]]/SUMIF(DATI!$B:$B,Tabella24[[#This Row],[Cartella2]],DATI!$M:$M)*SUMIF(DATI!$B:$B,Tabella24[[#This Row],[Cartella2]],DATI!$F:$F),"")</f>
        <v/>
      </c>
      <c r="I1201" s="19" t="str">
        <f>+IFERROR(+Tabella24[[#This Row],[IMPORTO VERSATO]]/SUMIF(DATI!$B:$B,Tabella24[[#This Row],[Cartella2]],DATI!$M:$M)*SUMIF(DATI!$B:$B,Tabella24[[#This Row],[Cartella2]],DATI!$G:$G),"")</f>
        <v/>
      </c>
      <c r="J1201" s="19" t="str">
        <f>+IFERROR(+Tabella24[[#This Row],[IMPORTO VERSATO]]/SUMIF(DATI!$B:$B,Tabella24[[#This Row],[Cartella2]],DATI!$M:$M)*SUMIF(DATI!$B:$B,Tabella24[[#This Row],[Cartella2]],DATI!$H:$H),"")</f>
        <v/>
      </c>
      <c r="K1201" s="19" t="str">
        <f>+IFERROR(+Tabella24[[#This Row],[IMPORTO VERSATO]]/SUMIF(DATI!$B:$B,Tabella24[[#This Row],[Cartella2]],DATI!$M:$M)*SUMIF(DATI!$B:$B,Tabella24[[#This Row],[Cartella2]],DATI!$I:$I),"")</f>
        <v/>
      </c>
      <c r="L1201" s="19" t="str">
        <f>+IFERROR(+Tabella24[[#This Row],[IMPORTO VERSATO]]/SUMIF(DATI!$B:$B,Tabella24[[#This Row],[Cartella2]],DATI!$M:$M)*SUMIF(DATI!$B:$B,Tabella24[[#This Row],[Cartella2]],DATI!$J:$J),"")</f>
        <v/>
      </c>
      <c r="M1201" s="14" t="str">
        <f>+IFERROR(+Tabella24[[#This Row],[IMPORTO VERSATO]]/SUMIF(DATI!$B:$B,Tabella24[[#This Row],[Cartella2]],DATI!$M:$M)*SUMIF(DATI!$B:$B,Tabella24[[#This Row],[Cartella2]],DATI!$L:$L),"")</f>
        <v/>
      </c>
      <c r="N1201" s="6" t="str">
        <f>+IF(COUNTIF($C$17:C1201,Tabella24[[#This Row],[Cartella2]])=1,"X","")</f>
        <v/>
      </c>
      <c r="O1201" s="14" t="str">
        <f>+IFERROR(+Tabella24[[#This Row],[IMPORTO VERSATO]]/SUMIF(DATI!$B:$B,Tabella24[[#This Row],[Cartella2]],DATI!$M:$M)*SUMIF(DATI!$B:$B,Tabella24[[#This Row],[Cartella2]],DATI!$K:$K),"")</f>
        <v/>
      </c>
    </row>
    <row r="1202" spans="2:15" x14ac:dyDescent="0.45">
      <c r="B1202" s="27"/>
      <c r="C1202" s="140" t="e">
        <f>+IF(Tabella24[[#This Row],[INS CARTELLA]]="",C1201,+VLOOKUP(Tabella24[[#This Row],[INS CARTELLA]],Tabella1[[NUMERO CARTELLA]:[IMPOSTE]],1,0))</f>
        <v>#N/A</v>
      </c>
      <c r="D1202" s="1"/>
      <c r="E1202" s="15"/>
      <c r="F1202" s="16"/>
      <c r="G1202" s="14" t="str">
        <f>+IFERROR(+Tabella24[[#This Row],[IMPORTO VERSATO]]/SUMIF(DATI!B:B,Tabella24[[#This Row],[Cartella2]],DATI!M:M)*SUMIF(DATI!B:B,Tabella24[[#This Row],[Cartella2]],DATI!E:E),"")</f>
        <v/>
      </c>
      <c r="H1202" s="14" t="str">
        <f>+IFERROR(+Tabella24[[#This Row],[IMPORTO VERSATO]]/SUMIF(DATI!$B:$B,Tabella24[[#This Row],[Cartella2]],DATI!$M:$M)*SUMIF(DATI!$B:$B,Tabella24[[#This Row],[Cartella2]],DATI!$F:$F),"")</f>
        <v/>
      </c>
      <c r="I1202" s="19" t="str">
        <f>+IFERROR(+Tabella24[[#This Row],[IMPORTO VERSATO]]/SUMIF(DATI!$B:$B,Tabella24[[#This Row],[Cartella2]],DATI!$M:$M)*SUMIF(DATI!$B:$B,Tabella24[[#This Row],[Cartella2]],DATI!$G:$G),"")</f>
        <v/>
      </c>
      <c r="J1202" s="19" t="str">
        <f>+IFERROR(+Tabella24[[#This Row],[IMPORTO VERSATO]]/SUMIF(DATI!$B:$B,Tabella24[[#This Row],[Cartella2]],DATI!$M:$M)*SUMIF(DATI!$B:$B,Tabella24[[#This Row],[Cartella2]],DATI!$H:$H),"")</f>
        <v/>
      </c>
      <c r="K1202" s="19" t="str">
        <f>+IFERROR(+Tabella24[[#This Row],[IMPORTO VERSATO]]/SUMIF(DATI!$B:$B,Tabella24[[#This Row],[Cartella2]],DATI!$M:$M)*SUMIF(DATI!$B:$B,Tabella24[[#This Row],[Cartella2]],DATI!$I:$I),"")</f>
        <v/>
      </c>
      <c r="L1202" s="19" t="str">
        <f>+IFERROR(+Tabella24[[#This Row],[IMPORTO VERSATO]]/SUMIF(DATI!$B:$B,Tabella24[[#This Row],[Cartella2]],DATI!$M:$M)*SUMIF(DATI!$B:$B,Tabella24[[#This Row],[Cartella2]],DATI!$J:$J),"")</f>
        <v/>
      </c>
      <c r="M1202" s="14" t="str">
        <f>+IFERROR(+Tabella24[[#This Row],[IMPORTO VERSATO]]/SUMIF(DATI!$B:$B,Tabella24[[#This Row],[Cartella2]],DATI!$M:$M)*SUMIF(DATI!$B:$B,Tabella24[[#This Row],[Cartella2]],DATI!$L:$L),"")</f>
        <v/>
      </c>
      <c r="N1202" s="6" t="str">
        <f>+IF(COUNTIF($C$17:C1202,Tabella24[[#This Row],[Cartella2]])=1,"X","")</f>
        <v/>
      </c>
      <c r="O1202" s="14" t="str">
        <f>+IFERROR(+Tabella24[[#This Row],[IMPORTO VERSATO]]/SUMIF(DATI!$B:$B,Tabella24[[#This Row],[Cartella2]],DATI!$M:$M)*SUMIF(DATI!$B:$B,Tabella24[[#This Row],[Cartella2]],DATI!$K:$K),"")</f>
        <v/>
      </c>
    </row>
    <row r="1203" spans="2:15" x14ac:dyDescent="0.45">
      <c r="B1203" s="27"/>
      <c r="C1203" s="140" t="e">
        <f>+IF(Tabella24[[#This Row],[INS CARTELLA]]="",C1202,+VLOOKUP(Tabella24[[#This Row],[INS CARTELLA]],Tabella1[[NUMERO CARTELLA]:[IMPOSTE]],1,0))</f>
        <v>#N/A</v>
      </c>
      <c r="D1203" s="1"/>
      <c r="E1203" s="15"/>
      <c r="F1203" s="16"/>
      <c r="G1203" s="14" t="str">
        <f>+IFERROR(+Tabella24[[#This Row],[IMPORTO VERSATO]]/SUMIF(DATI!B:B,Tabella24[[#This Row],[Cartella2]],DATI!M:M)*SUMIF(DATI!B:B,Tabella24[[#This Row],[Cartella2]],DATI!E:E),"")</f>
        <v/>
      </c>
      <c r="H1203" s="14" t="str">
        <f>+IFERROR(+Tabella24[[#This Row],[IMPORTO VERSATO]]/SUMIF(DATI!$B:$B,Tabella24[[#This Row],[Cartella2]],DATI!$M:$M)*SUMIF(DATI!$B:$B,Tabella24[[#This Row],[Cartella2]],DATI!$F:$F),"")</f>
        <v/>
      </c>
      <c r="I1203" s="19" t="str">
        <f>+IFERROR(+Tabella24[[#This Row],[IMPORTO VERSATO]]/SUMIF(DATI!$B:$B,Tabella24[[#This Row],[Cartella2]],DATI!$M:$M)*SUMIF(DATI!$B:$B,Tabella24[[#This Row],[Cartella2]],DATI!$G:$G),"")</f>
        <v/>
      </c>
      <c r="J1203" s="19" t="str">
        <f>+IFERROR(+Tabella24[[#This Row],[IMPORTO VERSATO]]/SUMIF(DATI!$B:$B,Tabella24[[#This Row],[Cartella2]],DATI!$M:$M)*SUMIF(DATI!$B:$B,Tabella24[[#This Row],[Cartella2]],DATI!$H:$H),"")</f>
        <v/>
      </c>
      <c r="K1203" s="19" t="str">
        <f>+IFERROR(+Tabella24[[#This Row],[IMPORTO VERSATO]]/SUMIF(DATI!$B:$B,Tabella24[[#This Row],[Cartella2]],DATI!$M:$M)*SUMIF(DATI!$B:$B,Tabella24[[#This Row],[Cartella2]],DATI!$I:$I),"")</f>
        <v/>
      </c>
      <c r="L1203" s="19" t="str">
        <f>+IFERROR(+Tabella24[[#This Row],[IMPORTO VERSATO]]/SUMIF(DATI!$B:$B,Tabella24[[#This Row],[Cartella2]],DATI!$M:$M)*SUMIF(DATI!$B:$B,Tabella24[[#This Row],[Cartella2]],DATI!$J:$J),"")</f>
        <v/>
      </c>
      <c r="M1203" s="14" t="str">
        <f>+IFERROR(+Tabella24[[#This Row],[IMPORTO VERSATO]]/SUMIF(DATI!$B:$B,Tabella24[[#This Row],[Cartella2]],DATI!$M:$M)*SUMIF(DATI!$B:$B,Tabella24[[#This Row],[Cartella2]],DATI!$L:$L),"")</f>
        <v/>
      </c>
      <c r="N1203" s="6" t="str">
        <f>+IF(COUNTIF($C$17:C1203,Tabella24[[#This Row],[Cartella2]])=1,"X","")</f>
        <v/>
      </c>
      <c r="O1203" s="14" t="str">
        <f>+IFERROR(+Tabella24[[#This Row],[IMPORTO VERSATO]]/SUMIF(DATI!$B:$B,Tabella24[[#This Row],[Cartella2]],DATI!$M:$M)*SUMIF(DATI!$B:$B,Tabella24[[#This Row],[Cartella2]],DATI!$K:$K),"")</f>
        <v/>
      </c>
    </row>
    <row r="1204" spans="2:15" x14ac:dyDescent="0.45">
      <c r="B1204" s="27"/>
      <c r="C1204" s="140" t="e">
        <f>+IF(Tabella24[[#This Row],[INS CARTELLA]]="",C1203,+VLOOKUP(Tabella24[[#This Row],[INS CARTELLA]],Tabella1[[NUMERO CARTELLA]:[IMPOSTE]],1,0))</f>
        <v>#N/A</v>
      </c>
      <c r="D1204" s="1"/>
      <c r="E1204" s="15"/>
      <c r="F1204" s="16"/>
      <c r="G1204" s="14" t="str">
        <f>+IFERROR(+Tabella24[[#This Row],[IMPORTO VERSATO]]/SUMIF(DATI!B:B,Tabella24[[#This Row],[Cartella2]],DATI!M:M)*SUMIF(DATI!B:B,Tabella24[[#This Row],[Cartella2]],DATI!E:E),"")</f>
        <v/>
      </c>
      <c r="H1204" s="14" t="str">
        <f>+IFERROR(+Tabella24[[#This Row],[IMPORTO VERSATO]]/SUMIF(DATI!$B:$B,Tabella24[[#This Row],[Cartella2]],DATI!$M:$M)*SUMIF(DATI!$B:$B,Tabella24[[#This Row],[Cartella2]],DATI!$F:$F),"")</f>
        <v/>
      </c>
      <c r="I1204" s="19" t="str">
        <f>+IFERROR(+Tabella24[[#This Row],[IMPORTO VERSATO]]/SUMIF(DATI!$B:$B,Tabella24[[#This Row],[Cartella2]],DATI!$M:$M)*SUMIF(DATI!$B:$B,Tabella24[[#This Row],[Cartella2]],DATI!$G:$G),"")</f>
        <v/>
      </c>
      <c r="J1204" s="19" t="str">
        <f>+IFERROR(+Tabella24[[#This Row],[IMPORTO VERSATO]]/SUMIF(DATI!$B:$B,Tabella24[[#This Row],[Cartella2]],DATI!$M:$M)*SUMIF(DATI!$B:$B,Tabella24[[#This Row],[Cartella2]],DATI!$H:$H),"")</f>
        <v/>
      </c>
      <c r="K1204" s="19" t="str">
        <f>+IFERROR(+Tabella24[[#This Row],[IMPORTO VERSATO]]/SUMIF(DATI!$B:$B,Tabella24[[#This Row],[Cartella2]],DATI!$M:$M)*SUMIF(DATI!$B:$B,Tabella24[[#This Row],[Cartella2]],DATI!$I:$I),"")</f>
        <v/>
      </c>
      <c r="L1204" s="19" t="str">
        <f>+IFERROR(+Tabella24[[#This Row],[IMPORTO VERSATO]]/SUMIF(DATI!$B:$B,Tabella24[[#This Row],[Cartella2]],DATI!$M:$M)*SUMIF(DATI!$B:$B,Tabella24[[#This Row],[Cartella2]],DATI!$J:$J),"")</f>
        <v/>
      </c>
      <c r="M1204" s="14" t="str">
        <f>+IFERROR(+Tabella24[[#This Row],[IMPORTO VERSATO]]/SUMIF(DATI!$B:$B,Tabella24[[#This Row],[Cartella2]],DATI!$M:$M)*SUMIF(DATI!$B:$B,Tabella24[[#This Row],[Cartella2]],DATI!$L:$L),"")</f>
        <v/>
      </c>
      <c r="N1204" s="6" t="str">
        <f>+IF(COUNTIF($C$17:C1204,Tabella24[[#This Row],[Cartella2]])=1,"X","")</f>
        <v/>
      </c>
      <c r="O1204" s="14" t="str">
        <f>+IFERROR(+Tabella24[[#This Row],[IMPORTO VERSATO]]/SUMIF(DATI!$B:$B,Tabella24[[#This Row],[Cartella2]],DATI!$M:$M)*SUMIF(DATI!$B:$B,Tabella24[[#This Row],[Cartella2]],DATI!$K:$K),"")</f>
        <v/>
      </c>
    </row>
    <row r="1205" spans="2:15" x14ac:dyDescent="0.45">
      <c r="B1205" s="27"/>
      <c r="C1205" s="140" t="e">
        <f>+IF(Tabella24[[#This Row],[INS CARTELLA]]="",C1204,+VLOOKUP(Tabella24[[#This Row],[INS CARTELLA]],Tabella1[[NUMERO CARTELLA]:[IMPOSTE]],1,0))</f>
        <v>#N/A</v>
      </c>
      <c r="D1205" s="1"/>
      <c r="E1205" s="15"/>
      <c r="F1205" s="16"/>
      <c r="G1205" s="14" t="str">
        <f>+IFERROR(+Tabella24[[#This Row],[IMPORTO VERSATO]]/SUMIF(DATI!B:B,Tabella24[[#This Row],[Cartella2]],DATI!M:M)*SUMIF(DATI!B:B,Tabella24[[#This Row],[Cartella2]],DATI!E:E),"")</f>
        <v/>
      </c>
      <c r="H1205" s="14" t="str">
        <f>+IFERROR(+Tabella24[[#This Row],[IMPORTO VERSATO]]/SUMIF(DATI!$B:$B,Tabella24[[#This Row],[Cartella2]],DATI!$M:$M)*SUMIF(DATI!$B:$B,Tabella24[[#This Row],[Cartella2]],DATI!$F:$F),"")</f>
        <v/>
      </c>
      <c r="I1205" s="19" t="str">
        <f>+IFERROR(+Tabella24[[#This Row],[IMPORTO VERSATO]]/SUMIF(DATI!$B:$B,Tabella24[[#This Row],[Cartella2]],DATI!$M:$M)*SUMIF(DATI!$B:$B,Tabella24[[#This Row],[Cartella2]],DATI!$G:$G),"")</f>
        <v/>
      </c>
      <c r="J1205" s="19" t="str">
        <f>+IFERROR(+Tabella24[[#This Row],[IMPORTO VERSATO]]/SUMIF(DATI!$B:$B,Tabella24[[#This Row],[Cartella2]],DATI!$M:$M)*SUMIF(DATI!$B:$B,Tabella24[[#This Row],[Cartella2]],DATI!$H:$H),"")</f>
        <v/>
      </c>
      <c r="K1205" s="19" t="str">
        <f>+IFERROR(+Tabella24[[#This Row],[IMPORTO VERSATO]]/SUMIF(DATI!$B:$B,Tabella24[[#This Row],[Cartella2]],DATI!$M:$M)*SUMIF(DATI!$B:$B,Tabella24[[#This Row],[Cartella2]],DATI!$I:$I),"")</f>
        <v/>
      </c>
      <c r="L1205" s="19" t="str">
        <f>+IFERROR(+Tabella24[[#This Row],[IMPORTO VERSATO]]/SUMIF(DATI!$B:$B,Tabella24[[#This Row],[Cartella2]],DATI!$M:$M)*SUMIF(DATI!$B:$B,Tabella24[[#This Row],[Cartella2]],DATI!$J:$J),"")</f>
        <v/>
      </c>
      <c r="M1205" s="14" t="str">
        <f>+IFERROR(+Tabella24[[#This Row],[IMPORTO VERSATO]]/SUMIF(DATI!$B:$B,Tabella24[[#This Row],[Cartella2]],DATI!$M:$M)*SUMIF(DATI!$B:$B,Tabella24[[#This Row],[Cartella2]],DATI!$L:$L),"")</f>
        <v/>
      </c>
      <c r="N1205" s="6" t="str">
        <f>+IF(COUNTIF($C$17:C1205,Tabella24[[#This Row],[Cartella2]])=1,"X","")</f>
        <v/>
      </c>
      <c r="O1205" s="14" t="str">
        <f>+IFERROR(+Tabella24[[#This Row],[IMPORTO VERSATO]]/SUMIF(DATI!$B:$B,Tabella24[[#This Row],[Cartella2]],DATI!$M:$M)*SUMIF(DATI!$B:$B,Tabella24[[#This Row],[Cartella2]],DATI!$K:$K),"")</f>
        <v/>
      </c>
    </row>
    <row r="1206" spans="2:15" x14ac:dyDescent="0.45">
      <c r="B1206" s="27"/>
      <c r="C1206" s="140" t="e">
        <f>+IF(Tabella24[[#This Row],[INS CARTELLA]]="",C1205,+VLOOKUP(Tabella24[[#This Row],[INS CARTELLA]],Tabella1[[NUMERO CARTELLA]:[IMPOSTE]],1,0))</f>
        <v>#N/A</v>
      </c>
      <c r="D1206" s="1"/>
      <c r="E1206" s="15"/>
      <c r="F1206" s="16"/>
      <c r="G1206" s="14" t="str">
        <f>+IFERROR(+Tabella24[[#This Row],[IMPORTO VERSATO]]/SUMIF(DATI!B:B,Tabella24[[#This Row],[Cartella2]],DATI!M:M)*SUMIF(DATI!B:B,Tabella24[[#This Row],[Cartella2]],DATI!E:E),"")</f>
        <v/>
      </c>
      <c r="H1206" s="14" t="str">
        <f>+IFERROR(+Tabella24[[#This Row],[IMPORTO VERSATO]]/SUMIF(DATI!$B:$B,Tabella24[[#This Row],[Cartella2]],DATI!$M:$M)*SUMIF(DATI!$B:$B,Tabella24[[#This Row],[Cartella2]],DATI!$F:$F),"")</f>
        <v/>
      </c>
      <c r="I1206" s="19" t="str">
        <f>+IFERROR(+Tabella24[[#This Row],[IMPORTO VERSATO]]/SUMIF(DATI!$B:$B,Tabella24[[#This Row],[Cartella2]],DATI!$M:$M)*SUMIF(DATI!$B:$B,Tabella24[[#This Row],[Cartella2]],DATI!$G:$G),"")</f>
        <v/>
      </c>
      <c r="J1206" s="19" t="str">
        <f>+IFERROR(+Tabella24[[#This Row],[IMPORTO VERSATO]]/SUMIF(DATI!$B:$B,Tabella24[[#This Row],[Cartella2]],DATI!$M:$M)*SUMIF(DATI!$B:$B,Tabella24[[#This Row],[Cartella2]],DATI!$H:$H),"")</f>
        <v/>
      </c>
      <c r="K1206" s="19" t="str">
        <f>+IFERROR(+Tabella24[[#This Row],[IMPORTO VERSATO]]/SUMIF(DATI!$B:$B,Tabella24[[#This Row],[Cartella2]],DATI!$M:$M)*SUMIF(DATI!$B:$B,Tabella24[[#This Row],[Cartella2]],DATI!$I:$I),"")</f>
        <v/>
      </c>
      <c r="L1206" s="19" t="str">
        <f>+IFERROR(+Tabella24[[#This Row],[IMPORTO VERSATO]]/SUMIF(DATI!$B:$B,Tabella24[[#This Row],[Cartella2]],DATI!$M:$M)*SUMIF(DATI!$B:$B,Tabella24[[#This Row],[Cartella2]],DATI!$J:$J),"")</f>
        <v/>
      </c>
      <c r="M1206" s="14" t="str">
        <f>+IFERROR(+Tabella24[[#This Row],[IMPORTO VERSATO]]/SUMIF(DATI!$B:$B,Tabella24[[#This Row],[Cartella2]],DATI!$M:$M)*SUMIF(DATI!$B:$B,Tabella24[[#This Row],[Cartella2]],DATI!$L:$L),"")</f>
        <v/>
      </c>
      <c r="N1206" s="6" t="str">
        <f>+IF(COUNTIF($C$17:C1206,Tabella24[[#This Row],[Cartella2]])=1,"X","")</f>
        <v/>
      </c>
      <c r="O1206" s="14" t="str">
        <f>+IFERROR(+Tabella24[[#This Row],[IMPORTO VERSATO]]/SUMIF(DATI!$B:$B,Tabella24[[#This Row],[Cartella2]],DATI!$M:$M)*SUMIF(DATI!$B:$B,Tabella24[[#This Row],[Cartella2]],DATI!$K:$K),"")</f>
        <v/>
      </c>
    </row>
    <row r="1207" spans="2:15" x14ac:dyDescent="0.45">
      <c r="B1207" s="27"/>
      <c r="C1207" s="140" t="e">
        <f>+IF(Tabella24[[#This Row],[INS CARTELLA]]="",C1206,+VLOOKUP(Tabella24[[#This Row],[INS CARTELLA]],Tabella1[[NUMERO CARTELLA]:[IMPOSTE]],1,0))</f>
        <v>#N/A</v>
      </c>
      <c r="D1207" s="1"/>
      <c r="E1207" s="15"/>
      <c r="F1207" s="16"/>
      <c r="G1207" s="14" t="str">
        <f>+IFERROR(+Tabella24[[#This Row],[IMPORTO VERSATO]]/SUMIF(DATI!B:B,Tabella24[[#This Row],[Cartella2]],DATI!M:M)*SUMIF(DATI!B:B,Tabella24[[#This Row],[Cartella2]],DATI!E:E),"")</f>
        <v/>
      </c>
      <c r="H1207" s="14" t="str">
        <f>+IFERROR(+Tabella24[[#This Row],[IMPORTO VERSATO]]/SUMIF(DATI!$B:$B,Tabella24[[#This Row],[Cartella2]],DATI!$M:$M)*SUMIF(DATI!$B:$B,Tabella24[[#This Row],[Cartella2]],DATI!$F:$F),"")</f>
        <v/>
      </c>
      <c r="I1207" s="19" t="str">
        <f>+IFERROR(+Tabella24[[#This Row],[IMPORTO VERSATO]]/SUMIF(DATI!$B:$B,Tabella24[[#This Row],[Cartella2]],DATI!$M:$M)*SUMIF(DATI!$B:$B,Tabella24[[#This Row],[Cartella2]],DATI!$G:$G),"")</f>
        <v/>
      </c>
      <c r="J1207" s="19" t="str">
        <f>+IFERROR(+Tabella24[[#This Row],[IMPORTO VERSATO]]/SUMIF(DATI!$B:$B,Tabella24[[#This Row],[Cartella2]],DATI!$M:$M)*SUMIF(DATI!$B:$B,Tabella24[[#This Row],[Cartella2]],DATI!$H:$H),"")</f>
        <v/>
      </c>
      <c r="K1207" s="19" t="str">
        <f>+IFERROR(+Tabella24[[#This Row],[IMPORTO VERSATO]]/SUMIF(DATI!$B:$B,Tabella24[[#This Row],[Cartella2]],DATI!$M:$M)*SUMIF(DATI!$B:$B,Tabella24[[#This Row],[Cartella2]],DATI!$I:$I),"")</f>
        <v/>
      </c>
      <c r="L1207" s="19" t="str">
        <f>+IFERROR(+Tabella24[[#This Row],[IMPORTO VERSATO]]/SUMIF(DATI!$B:$B,Tabella24[[#This Row],[Cartella2]],DATI!$M:$M)*SUMIF(DATI!$B:$B,Tabella24[[#This Row],[Cartella2]],DATI!$J:$J),"")</f>
        <v/>
      </c>
      <c r="M1207" s="14" t="str">
        <f>+IFERROR(+Tabella24[[#This Row],[IMPORTO VERSATO]]/SUMIF(DATI!$B:$B,Tabella24[[#This Row],[Cartella2]],DATI!$M:$M)*SUMIF(DATI!$B:$B,Tabella24[[#This Row],[Cartella2]],DATI!$L:$L),"")</f>
        <v/>
      </c>
      <c r="N1207" s="6" t="str">
        <f>+IF(COUNTIF($C$17:C1207,Tabella24[[#This Row],[Cartella2]])=1,"X","")</f>
        <v/>
      </c>
      <c r="O1207" s="14" t="str">
        <f>+IFERROR(+Tabella24[[#This Row],[IMPORTO VERSATO]]/SUMIF(DATI!$B:$B,Tabella24[[#This Row],[Cartella2]],DATI!$M:$M)*SUMIF(DATI!$B:$B,Tabella24[[#This Row],[Cartella2]],DATI!$K:$K),"")</f>
        <v/>
      </c>
    </row>
    <row r="1208" spans="2:15" x14ac:dyDescent="0.45">
      <c r="B1208" s="27"/>
      <c r="C1208" s="140" t="e">
        <f>+IF(Tabella24[[#This Row],[INS CARTELLA]]="",C1207,+VLOOKUP(Tabella24[[#This Row],[INS CARTELLA]],Tabella1[[NUMERO CARTELLA]:[IMPOSTE]],1,0))</f>
        <v>#N/A</v>
      </c>
      <c r="D1208" s="1"/>
      <c r="E1208" s="15"/>
      <c r="F1208" s="16"/>
      <c r="G1208" s="14" t="str">
        <f>+IFERROR(+Tabella24[[#This Row],[IMPORTO VERSATO]]/SUMIF(DATI!B:B,Tabella24[[#This Row],[Cartella2]],DATI!M:M)*SUMIF(DATI!B:B,Tabella24[[#This Row],[Cartella2]],DATI!E:E),"")</f>
        <v/>
      </c>
      <c r="H1208" s="14" t="str">
        <f>+IFERROR(+Tabella24[[#This Row],[IMPORTO VERSATO]]/SUMIF(DATI!$B:$B,Tabella24[[#This Row],[Cartella2]],DATI!$M:$M)*SUMIF(DATI!$B:$B,Tabella24[[#This Row],[Cartella2]],DATI!$F:$F),"")</f>
        <v/>
      </c>
      <c r="I1208" s="19" t="str">
        <f>+IFERROR(+Tabella24[[#This Row],[IMPORTO VERSATO]]/SUMIF(DATI!$B:$B,Tabella24[[#This Row],[Cartella2]],DATI!$M:$M)*SUMIF(DATI!$B:$B,Tabella24[[#This Row],[Cartella2]],DATI!$G:$G),"")</f>
        <v/>
      </c>
      <c r="J1208" s="19" t="str">
        <f>+IFERROR(+Tabella24[[#This Row],[IMPORTO VERSATO]]/SUMIF(DATI!$B:$B,Tabella24[[#This Row],[Cartella2]],DATI!$M:$M)*SUMIF(DATI!$B:$B,Tabella24[[#This Row],[Cartella2]],DATI!$H:$H),"")</f>
        <v/>
      </c>
      <c r="K1208" s="19" t="str">
        <f>+IFERROR(+Tabella24[[#This Row],[IMPORTO VERSATO]]/SUMIF(DATI!$B:$B,Tabella24[[#This Row],[Cartella2]],DATI!$M:$M)*SUMIF(DATI!$B:$B,Tabella24[[#This Row],[Cartella2]],DATI!$I:$I),"")</f>
        <v/>
      </c>
      <c r="L1208" s="19" t="str">
        <f>+IFERROR(+Tabella24[[#This Row],[IMPORTO VERSATO]]/SUMIF(DATI!$B:$B,Tabella24[[#This Row],[Cartella2]],DATI!$M:$M)*SUMIF(DATI!$B:$B,Tabella24[[#This Row],[Cartella2]],DATI!$J:$J),"")</f>
        <v/>
      </c>
      <c r="M1208" s="14" t="str">
        <f>+IFERROR(+Tabella24[[#This Row],[IMPORTO VERSATO]]/SUMIF(DATI!$B:$B,Tabella24[[#This Row],[Cartella2]],DATI!$M:$M)*SUMIF(DATI!$B:$B,Tabella24[[#This Row],[Cartella2]],DATI!$L:$L),"")</f>
        <v/>
      </c>
      <c r="N1208" s="6" t="str">
        <f>+IF(COUNTIF($C$17:C1208,Tabella24[[#This Row],[Cartella2]])=1,"X","")</f>
        <v/>
      </c>
      <c r="O1208" s="14" t="str">
        <f>+IFERROR(+Tabella24[[#This Row],[IMPORTO VERSATO]]/SUMIF(DATI!$B:$B,Tabella24[[#This Row],[Cartella2]],DATI!$M:$M)*SUMIF(DATI!$B:$B,Tabella24[[#This Row],[Cartella2]],DATI!$K:$K),"")</f>
        <v/>
      </c>
    </row>
    <row r="1209" spans="2:15" x14ac:dyDescent="0.45">
      <c r="B1209" s="27"/>
      <c r="C1209" s="140" t="e">
        <f>+IF(Tabella24[[#This Row],[INS CARTELLA]]="",C1208,+VLOOKUP(Tabella24[[#This Row],[INS CARTELLA]],Tabella1[[NUMERO CARTELLA]:[IMPOSTE]],1,0))</f>
        <v>#N/A</v>
      </c>
      <c r="D1209" s="1"/>
      <c r="E1209" s="15"/>
      <c r="F1209" s="16"/>
      <c r="G1209" s="14" t="str">
        <f>+IFERROR(+Tabella24[[#This Row],[IMPORTO VERSATO]]/SUMIF(DATI!B:B,Tabella24[[#This Row],[Cartella2]],DATI!M:M)*SUMIF(DATI!B:B,Tabella24[[#This Row],[Cartella2]],DATI!E:E),"")</f>
        <v/>
      </c>
      <c r="H1209" s="14" t="str">
        <f>+IFERROR(+Tabella24[[#This Row],[IMPORTO VERSATO]]/SUMIF(DATI!$B:$B,Tabella24[[#This Row],[Cartella2]],DATI!$M:$M)*SUMIF(DATI!$B:$B,Tabella24[[#This Row],[Cartella2]],DATI!$F:$F),"")</f>
        <v/>
      </c>
      <c r="I1209" s="19" t="str">
        <f>+IFERROR(+Tabella24[[#This Row],[IMPORTO VERSATO]]/SUMIF(DATI!$B:$B,Tabella24[[#This Row],[Cartella2]],DATI!$M:$M)*SUMIF(DATI!$B:$B,Tabella24[[#This Row],[Cartella2]],DATI!$G:$G),"")</f>
        <v/>
      </c>
      <c r="J1209" s="19" t="str">
        <f>+IFERROR(+Tabella24[[#This Row],[IMPORTO VERSATO]]/SUMIF(DATI!$B:$B,Tabella24[[#This Row],[Cartella2]],DATI!$M:$M)*SUMIF(DATI!$B:$B,Tabella24[[#This Row],[Cartella2]],DATI!$H:$H),"")</f>
        <v/>
      </c>
      <c r="K1209" s="19" t="str">
        <f>+IFERROR(+Tabella24[[#This Row],[IMPORTO VERSATO]]/SUMIF(DATI!$B:$B,Tabella24[[#This Row],[Cartella2]],DATI!$M:$M)*SUMIF(DATI!$B:$B,Tabella24[[#This Row],[Cartella2]],DATI!$I:$I),"")</f>
        <v/>
      </c>
      <c r="L1209" s="19" t="str">
        <f>+IFERROR(+Tabella24[[#This Row],[IMPORTO VERSATO]]/SUMIF(DATI!$B:$B,Tabella24[[#This Row],[Cartella2]],DATI!$M:$M)*SUMIF(DATI!$B:$B,Tabella24[[#This Row],[Cartella2]],DATI!$J:$J),"")</f>
        <v/>
      </c>
      <c r="M1209" s="14" t="str">
        <f>+IFERROR(+Tabella24[[#This Row],[IMPORTO VERSATO]]/SUMIF(DATI!$B:$B,Tabella24[[#This Row],[Cartella2]],DATI!$M:$M)*SUMIF(DATI!$B:$B,Tabella24[[#This Row],[Cartella2]],DATI!$L:$L),"")</f>
        <v/>
      </c>
      <c r="N1209" s="6" t="str">
        <f>+IF(COUNTIF($C$17:C1209,Tabella24[[#This Row],[Cartella2]])=1,"X","")</f>
        <v/>
      </c>
      <c r="O1209" s="14" t="str">
        <f>+IFERROR(+Tabella24[[#This Row],[IMPORTO VERSATO]]/SUMIF(DATI!$B:$B,Tabella24[[#This Row],[Cartella2]],DATI!$M:$M)*SUMIF(DATI!$B:$B,Tabella24[[#This Row],[Cartella2]],DATI!$K:$K),"")</f>
        <v/>
      </c>
    </row>
    <row r="1210" spans="2:15" x14ac:dyDescent="0.45">
      <c r="B1210" s="27"/>
      <c r="C1210" s="140" t="e">
        <f>+IF(Tabella24[[#This Row],[INS CARTELLA]]="",C1209,+VLOOKUP(Tabella24[[#This Row],[INS CARTELLA]],Tabella1[[NUMERO CARTELLA]:[IMPOSTE]],1,0))</f>
        <v>#N/A</v>
      </c>
      <c r="D1210" s="1"/>
      <c r="E1210" s="15"/>
      <c r="F1210" s="16"/>
      <c r="G1210" s="14" t="str">
        <f>+IFERROR(+Tabella24[[#This Row],[IMPORTO VERSATO]]/SUMIF(DATI!B:B,Tabella24[[#This Row],[Cartella2]],DATI!M:M)*SUMIF(DATI!B:B,Tabella24[[#This Row],[Cartella2]],DATI!E:E),"")</f>
        <v/>
      </c>
      <c r="H1210" s="14" t="str">
        <f>+IFERROR(+Tabella24[[#This Row],[IMPORTO VERSATO]]/SUMIF(DATI!$B:$B,Tabella24[[#This Row],[Cartella2]],DATI!$M:$M)*SUMIF(DATI!$B:$B,Tabella24[[#This Row],[Cartella2]],DATI!$F:$F),"")</f>
        <v/>
      </c>
      <c r="I1210" s="19" t="str">
        <f>+IFERROR(+Tabella24[[#This Row],[IMPORTO VERSATO]]/SUMIF(DATI!$B:$B,Tabella24[[#This Row],[Cartella2]],DATI!$M:$M)*SUMIF(DATI!$B:$B,Tabella24[[#This Row],[Cartella2]],DATI!$G:$G),"")</f>
        <v/>
      </c>
      <c r="J1210" s="19" t="str">
        <f>+IFERROR(+Tabella24[[#This Row],[IMPORTO VERSATO]]/SUMIF(DATI!$B:$B,Tabella24[[#This Row],[Cartella2]],DATI!$M:$M)*SUMIF(DATI!$B:$B,Tabella24[[#This Row],[Cartella2]],DATI!$H:$H),"")</f>
        <v/>
      </c>
      <c r="K1210" s="19" t="str">
        <f>+IFERROR(+Tabella24[[#This Row],[IMPORTO VERSATO]]/SUMIF(DATI!$B:$B,Tabella24[[#This Row],[Cartella2]],DATI!$M:$M)*SUMIF(DATI!$B:$B,Tabella24[[#This Row],[Cartella2]],DATI!$I:$I),"")</f>
        <v/>
      </c>
      <c r="L1210" s="19" t="str">
        <f>+IFERROR(+Tabella24[[#This Row],[IMPORTO VERSATO]]/SUMIF(DATI!$B:$B,Tabella24[[#This Row],[Cartella2]],DATI!$M:$M)*SUMIF(DATI!$B:$B,Tabella24[[#This Row],[Cartella2]],DATI!$J:$J),"")</f>
        <v/>
      </c>
      <c r="M1210" s="14" t="str">
        <f>+IFERROR(+Tabella24[[#This Row],[IMPORTO VERSATO]]/SUMIF(DATI!$B:$B,Tabella24[[#This Row],[Cartella2]],DATI!$M:$M)*SUMIF(DATI!$B:$B,Tabella24[[#This Row],[Cartella2]],DATI!$L:$L),"")</f>
        <v/>
      </c>
      <c r="N1210" s="6" t="str">
        <f>+IF(COUNTIF($C$17:C1210,Tabella24[[#This Row],[Cartella2]])=1,"X","")</f>
        <v/>
      </c>
      <c r="O1210" s="14" t="str">
        <f>+IFERROR(+Tabella24[[#This Row],[IMPORTO VERSATO]]/SUMIF(DATI!$B:$B,Tabella24[[#This Row],[Cartella2]],DATI!$M:$M)*SUMIF(DATI!$B:$B,Tabella24[[#This Row],[Cartella2]],DATI!$K:$K),"")</f>
        <v/>
      </c>
    </row>
    <row r="1211" spans="2:15" x14ac:dyDescent="0.45">
      <c r="B1211" s="27"/>
      <c r="C1211" s="140" t="e">
        <f>+IF(Tabella24[[#This Row],[INS CARTELLA]]="",C1210,+VLOOKUP(Tabella24[[#This Row],[INS CARTELLA]],Tabella1[[NUMERO CARTELLA]:[IMPOSTE]],1,0))</f>
        <v>#N/A</v>
      </c>
      <c r="D1211" s="1"/>
      <c r="E1211" s="15"/>
      <c r="F1211" s="16"/>
      <c r="G1211" s="14" t="str">
        <f>+IFERROR(+Tabella24[[#This Row],[IMPORTO VERSATO]]/SUMIF(DATI!B:B,Tabella24[[#This Row],[Cartella2]],DATI!M:M)*SUMIF(DATI!B:B,Tabella24[[#This Row],[Cartella2]],DATI!E:E),"")</f>
        <v/>
      </c>
      <c r="H1211" s="14" t="str">
        <f>+IFERROR(+Tabella24[[#This Row],[IMPORTO VERSATO]]/SUMIF(DATI!$B:$B,Tabella24[[#This Row],[Cartella2]],DATI!$M:$M)*SUMIF(DATI!$B:$B,Tabella24[[#This Row],[Cartella2]],DATI!$F:$F),"")</f>
        <v/>
      </c>
      <c r="I1211" s="19" t="str">
        <f>+IFERROR(+Tabella24[[#This Row],[IMPORTO VERSATO]]/SUMIF(DATI!$B:$B,Tabella24[[#This Row],[Cartella2]],DATI!$M:$M)*SUMIF(DATI!$B:$B,Tabella24[[#This Row],[Cartella2]],DATI!$G:$G),"")</f>
        <v/>
      </c>
      <c r="J1211" s="19" t="str">
        <f>+IFERROR(+Tabella24[[#This Row],[IMPORTO VERSATO]]/SUMIF(DATI!$B:$B,Tabella24[[#This Row],[Cartella2]],DATI!$M:$M)*SUMIF(DATI!$B:$B,Tabella24[[#This Row],[Cartella2]],DATI!$H:$H),"")</f>
        <v/>
      </c>
      <c r="K1211" s="19" t="str">
        <f>+IFERROR(+Tabella24[[#This Row],[IMPORTO VERSATO]]/SUMIF(DATI!$B:$B,Tabella24[[#This Row],[Cartella2]],DATI!$M:$M)*SUMIF(DATI!$B:$B,Tabella24[[#This Row],[Cartella2]],DATI!$I:$I),"")</f>
        <v/>
      </c>
      <c r="L1211" s="19" t="str">
        <f>+IFERROR(+Tabella24[[#This Row],[IMPORTO VERSATO]]/SUMIF(DATI!$B:$B,Tabella24[[#This Row],[Cartella2]],DATI!$M:$M)*SUMIF(DATI!$B:$B,Tabella24[[#This Row],[Cartella2]],DATI!$J:$J),"")</f>
        <v/>
      </c>
      <c r="M1211" s="14" t="str">
        <f>+IFERROR(+Tabella24[[#This Row],[IMPORTO VERSATO]]/SUMIF(DATI!$B:$B,Tabella24[[#This Row],[Cartella2]],DATI!$M:$M)*SUMIF(DATI!$B:$B,Tabella24[[#This Row],[Cartella2]],DATI!$L:$L),"")</f>
        <v/>
      </c>
      <c r="N1211" s="6" t="str">
        <f>+IF(COUNTIF($C$17:C1211,Tabella24[[#This Row],[Cartella2]])=1,"X","")</f>
        <v/>
      </c>
      <c r="O1211" s="14" t="str">
        <f>+IFERROR(+Tabella24[[#This Row],[IMPORTO VERSATO]]/SUMIF(DATI!$B:$B,Tabella24[[#This Row],[Cartella2]],DATI!$M:$M)*SUMIF(DATI!$B:$B,Tabella24[[#This Row],[Cartella2]],DATI!$K:$K),"")</f>
        <v/>
      </c>
    </row>
    <row r="1212" spans="2:15" x14ac:dyDescent="0.45">
      <c r="B1212" s="27"/>
      <c r="C1212" s="140" t="e">
        <f>+IF(Tabella24[[#This Row],[INS CARTELLA]]="",C1211,+VLOOKUP(Tabella24[[#This Row],[INS CARTELLA]],Tabella1[[NUMERO CARTELLA]:[IMPOSTE]],1,0))</f>
        <v>#N/A</v>
      </c>
      <c r="D1212" s="1"/>
      <c r="E1212" s="15"/>
      <c r="F1212" s="16"/>
      <c r="G1212" s="14" t="str">
        <f>+IFERROR(+Tabella24[[#This Row],[IMPORTO VERSATO]]/SUMIF(DATI!B:B,Tabella24[[#This Row],[Cartella2]],DATI!M:M)*SUMIF(DATI!B:B,Tabella24[[#This Row],[Cartella2]],DATI!E:E),"")</f>
        <v/>
      </c>
      <c r="H1212" s="14" t="str">
        <f>+IFERROR(+Tabella24[[#This Row],[IMPORTO VERSATO]]/SUMIF(DATI!$B:$B,Tabella24[[#This Row],[Cartella2]],DATI!$M:$M)*SUMIF(DATI!$B:$B,Tabella24[[#This Row],[Cartella2]],DATI!$F:$F),"")</f>
        <v/>
      </c>
      <c r="I1212" s="19" t="str">
        <f>+IFERROR(+Tabella24[[#This Row],[IMPORTO VERSATO]]/SUMIF(DATI!$B:$B,Tabella24[[#This Row],[Cartella2]],DATI!$M:$M)*SUMIF(DATI!$B:$B,Tabella24[[#This Row],[Cartella2]],DATI!$G:$G),"")</f>
        <v/>
      </c>
      <c r="J1212" s="19" t="str">
        <f>+IFERROR(+Tabella24[[#This Row],[IMPORTO VERSATO]]/SUMIF(DATI!$B:$B,Tabella24[[#This Row],[Cartella2]],DATI!$M:$M)*SUMIF(DATI!$B:$B,Tabella24[[#This Row],[Cartella2]],DATI!$H:$H),"")</f>
        <v/>
      </c>
      <c r="K1212" s="19" t="str">
        <f>+IFERROR(+Tabella24[[#This Row],[IMPORTO VERSATO]]/SUMIF(DATI!$B:$B,Tabella24[[#This Row],[Cartella2]],DATI!$M:$M)*SUMIF(DATI!$B:$B,Tabella24[[#This Row],[Cartella2]],DATI!$I:$I),"")</f>
        <v/>
      </c>
      <c r="L1212" s="19" t="str">
        <f>+IFERROR(+Tabella24[[#This Row],[IMPORTO VERSATO]]/SUMIF(DATI!$B:$B,Tabella24[[#This Row],[Cartella2]],DATI!$M:$M)*SUMIF(DATI!$B:$B,Tabella24[[#This Row],[Cartella2]],DATI!$J:$J),"")</f>
        <v/>
      </c>
      <c r="M1212" s="14" t="str">
        <f>+IFERROR(+Tabella24[[#This Row],[IMPORTO VERSATO]]/SUMIF(DATI!$B:$B,Tabella24[[#This Row],[Cartella2]],DATI!$M:$M)*SUMIF(DATI!$B:$B,Tabella24[[#This Row],[Cartella2]],DATI!$L:$L),"")</f>
        <v/>
      </c>
      <c r="N1212" s="6" t="str">
        <f>+IF(COUNTIF($C$17:C1212,Tabella24[[#This Row],[Cartella2]])=1,"X","")</f>
        <v/>
      </c>
      <c r="O1212" s="14" t="str">
        <f>+IFERROR(+Tabella24[[#This Row],[IMPORTO VERSATO]]/SUMIF(DATI!$B:$B,Tabella24[[#This Row],[Cartella2]],DATI!$M:$M)*SUMIF(DATI!$B:$B,Tabella24[[#This Row],[Cartella2]],DATI!$K:$K),"")</f>
        <v/>
      </c>
    </row>
    <row r="1213" spans="2:15" x14ac:dyDescent="0.45">
      <c r="B1213" s="27"/>
      <c r="C1213" s="140" t="e">
        <f>+IF(Tabella24[[#This Row],[INS CARTELLA]]="",C1212,+VLOOKUP(Tabella24[[#This Row],[INS CARTELLA]],Tabella1[[NUMERO CARTELLA]:[IMPOSTE]],1,0))</f>
        <v>#N/A</v>
      </c>
      <c r="D1213" s="1"/>
      <c r="E1213" s="15"/>
      <c r="F1213" s="16"/>
      <c r="G1213" s="14" t="str">
        <f>+IFERROR(+Tabella24[[#This Row],[IMPORTO VERSATO]]/SUMIF(DATI!B:B,Tabella24[[#This Row],[Cartella2]],DATI!M:M)*SUMIF(DATI!B:B,Tabella24[[#This Row],[Cartella2]],DATI!E:E),"")</f>
        <v/>
      </c>
      <c r="H1213" s="14" t="str">
        <f>+IFERROR(+Tabella24[[#This Row],[IMPORTO VERSATO]]/SUMIF(DATI!$B:$B,Tabella24[[#This Row],[Cartella2]],DATI!$M:$M)*SUMIF(DATI!$B:$B,Tabella24[[#This Row],[Cartella2]],DATI!$F:$F),"")</f>
        <v/>
      </c>
      <c r="I1213" s="19" t="str">
        <f>+IFERROR(+Tabella24[[#This Row],[IMPORTO VERSATO]]/SUMIF(DATI!$B:$B,Tabella24[[#This Row],[Cartella2]],DATI!$M:$M)*SUMIF(DATI!$B:$B,Tabella24[[#This Row],[Cartella2]],DATI!$G:$G),"")</f>
        <v/>
      </c>
      <c r="J1213" s="19" t="str">
        <f>+IFERROR(+Tabella24[[#This Row],[IMPORTO VERSATO]]/SUMIF(DATI!$B:$B,Tabella24[[#This Row],[Cartella2]],DATI!$M:$M)*SUMIF(DATI!$B:$B,Tabella24[[#This Row],[Cartella2]],DATI!$H:$H),"")</f>
        <v/>
      </c>
      <c r="K1213" s="19" t="str">
        <f>+IFERROR(+Tabella24[[#This Row],[IMPORTO VERSATO]]/SUMIF(DATI!$B:$B,Tabella24[[#This Row],[Cartella2]],DATI!$M:$M)*SUMIF(DATI!$B:$B,Tabella24[[#This Row],[Cartella2]],DATI!$I:$I),"")</f>
        <v/>
      </c>
      <c r="L1213" s="19" t="str">
        <f>+IFERROR(+Tabella24[[#This Row],[IMPORTO VERSATO]]/SUMIF(DATI!$B:$B,Tabella24[[#This Row],[Cartella2]],DATI!$M:$M)*SUMIF(DATI!$B:$B,Tabella24[[#This Row],[Cartella2]],DATI!$J:$J),"")</f>
        <v/>
      </c>
      <c r="M1213" s="14" t="str">
        <f>+IFERROR(+Tabella24[[#This Row],[IMPORTO VERSATO]]/SUMIF(DATI!$B:$B,Tabella24[[#This Row],[Cartella2]],DATI!$M:$M)*SUMIF(DATI!$B:$B,Tabella24[[#This Row],[Cartella2]],DATI!$L:$L),"")</f>
        <v/>
      </c>
      <c r="N1213" s="6" t="str">
        <f>+IF(COUNTIF($C$17:C1213,Tabella24[[#This Row],[Cartella2]])=1,"X","")</f>
        <v/>
      </c>
      <c r="O1213" s="14" t="str">
        <f>+IFERROR(+Tabella24[[#This Row],[IMPORTO VERSATO]]/SUMIF(DATI!$B:$B,Tabella24[[#This Row],[Cartella2]],DATI!$M:$M)*SUMIF(DATI!$B:$B,Tabella24[[#This Row],[Cartella2]],DATI!$K:$K),"")</f>
        <v/>
      </c>
    </row>
    <row r="1214" spans="2:15" x14ac:dyDescent="0.45">
      <c r="B1214" s="27"/>
      <c r="C1214" s="140" t="e">
        <f>+IF(Tabella24[[#This Row],[INS CARTELLA]]="",C1213,+VLOOKUP(Tabella24[[#This Row],[INS CARTELLA]],Tabella1[[NUMERO CARTELLA]:[IMPOSTE]],1,0))</f>
        <v>#N/A</v>
      </c>
      <c r="D1214" s="1"/>
      <c r="E1214" s="15"/>
      <c r="F1214" s="16"/>
      <c r="G1214" s="14" t="str">
        <f>+IFERROR(+Tabella24[[#This Row],[IMPORTO VERSATO]]/SUMIF(DATI!B:B,Tabella24[[#This Row],[Cartella2]],DATI!M:M)*SUMIF(DATI!B:B,Tabella24[[#This Row],[Cartella2]],DATI!E:E),"")</f>
        <v/>
      </c>
      <c r="H1214" s="14" t="str">
        <f>+IFERROR(+Tabella24[[#This Row],[IMPORTO VERSATO]]/SUMIF(DATI!$B:$B,Tabella24[[#This Row],[Cartella2]],DATI!$M:$M)*SUMIF(DATI!$B:$B,Tabella24[[#This Row],[Cartella2]],DATI!$F:$F),"")</f>
        <v/>
      </c>
      <c r="I1214" s="19" t="str">
        <f>+IFERROR(+Tabella24[[#This Row],[IMPORTO VERSATO]]/SUMIF(DATI!$B:$B,Tabella24[[#This Row],[Cartella2]],DATI!$M:$M)*SUMIF(DATI!$B:$B,Tabella24[[#This Row],[Cartella2]],DATI!$G:$G),"")</f>
        <v/>
      </c>
      <c r="J1214" s="19" t="str">
        <f>+IFERROR(+Tabella24[[#This Row],[IMPORTO VERSATO]]/SUMIF(DATI!$B:$B,Tabella24[[#This Row],[Cartella2]],DATI!$M:$M)*SUMIF(DATI!$B:$B,Tabella24[[#This Row],[Cartella2]],DATI!$H:$H),"")</f>
        <v/>
      </c>
      <c r="K1214" s="19" t="str">
        <f>+IFERROR(+Tabella24[[#This Row],[IMPORTO VERSATO]]/SUMIF(DATI!$B:$B,Tabella24[[#This Row],[Cartella2]],DATI!$M:$M)*SUMIF(DATI!$B:$B,Tabella24[[#This Row],[Cartella2]],DATI!$I:$I),"")</f>
        <v/>
      </c>
      <c r="L1214" s="19" t="str">
        <f>+IFERROR(+Tabella24[[#This Row],[IMPORTO VERSATO]]/SUMIF(DATI!$B:$B,Tabella24[[#This Row],[Cartella2]],DATI!$M:$M)*SUMIF(DATI!$B:$B,Tabella24[[#This Row],[Cartella2]],DATI!$J:$J),"")</f>
        <v/>
      </c>
      <c r="M1214" s="14" t="str">
        <f>+IFERROR(+Tabella24[[#This Row],[IMPORTO VERSATO]]/SUMIF(DATI!$B:$B,Tabella24[[#This Row],[Cartella2]],DATI!$M:$M)*SUMIF(DATI!$B:$B,Tabella24[[#This Row],[Cartella2]],DATI!$L:$L),"")</f>
        <v/>
      </c>
      <c r="N1214" s="6" t="str">
        <f>+IF(COUNTIF($C$17:C1214,Tabella24[[#This Row],[Cartella2]])=1,"X","")</f>
        <v/>
      </c>
      <c r="O1214" s="14" t="str">
        <f>+IFERROR(+Tabella24[[#This Row],[IMPORTO VERSATO]]/SUMIF(DATI!$B:$B,Tabella24[[#This Row],[Cartella2]],DATI!$M:$M)*SUMIF(DATI!$B:$B,Tabella24[[#This Row],[Cartella2]],DATI!$K:$K),"")</f>
        <v/>
      </c>
    </row>
    <row r="1215" spans="2:15" x14ac:dyDescent="0.45">
      <c r="B1215" s="27"/>
      <c r="C1215" s="140" t="e">
        <f>+IF(Tabella24[[#This Row],[INS CARTELLA]]="",C1214,+VLOOKUP(Tabella24[[#This Row],[INS CARTELLA]],Tabella1[[NUMERO CARTELLA]:[IMPOSTE]],1,0))</f>
        <v>#N/A</v>
      </c>
      <c r="D1215" s="1"/>
      <c r="E1215" s="15"/>
      <c r="F1215" s="16"/>
      <c r="G1215" s="14" t="str">
        <f>+IFERROR(+Tabella24[[#This Row],[IMPORTO VERSATO]]/SUMIF(DATI!B:B,Tabella24[[#This Row],[Cartella2]],DATI!M:M)*SUMIF(DATI!B:B,Tabella24[[#This Row],[Cartella2]],DATI!E:E),"")</f>
        <v/>
      </c>
      <c r="H1215" s="14" t="str">
        <f>+IFERROR(+Tabella24[[#This Row],[IMPORTO VERSATO]]/SUMIF(DATI!$B:$B,Tabella24[[#This Row],[Cartella2]],DATI!$M:$M)*SUMIF(DATI!$B:$B,Tabella24[[#This Row],[Cartella2]],DATI!$F:$F),"")</f>
        <v/>
      </c>
      <c r="I1215" s="19" t="str">
        <f>+IFERROR(+Tabella24[[#This Row],[IMPORTO VERSATO]]/SUMIF(DATI!$B:$B,Tabella24[[#This Row],[Cartella2]],DATI!$M:$M)*SUMIF(DATI!$B:$B,Tabella24[[#This Row],[Cartella2]],DATI!$G:$G),"")</f>
        <v/>
      </c>
      <c r="J1215" s="19" t="str">
        <f>+IFERROR(+Tabella24[[#This Row],[IMPORTO VERSATO]]/SUMIF(DATI!$B:$B,Tabella24[[#This Row],[Cartella2]],DATI!$M:$M)*SUMIF(DATI!$B:$B,Tabella24[[#This Row],[Cartella2]],DATI!$H:$H),"")</f>
        <v/>
      </c>
      <c r="K1215" s="19" t="str">
        <f>+IFERROR(+Tabella24[[#This Row],[IMPORTO VERSATO]]/SUMIF(DATI!$B:$B,Tabella24[[#This Row],[Cartella2]],DATI!$M:$M)*SUMIF(DATI!$B:$B,Tabella24[[#This Row],[Cartella2]],DATI!$I:$I),"")</f>
        <v/>
      </c>
      <c r="L1215" s="19" t="str">
        <f>+IFERROR(+Tabella24[[#This Row],[IMPORTO VERSATO]]/SUMIF(DATI!$B:$B,Tabella24[[#This Row],[Cartella2]],DATI!$M:$M)*SUMIF(DATI!$B:$B,Tabella24[[#This Row],[Cartella2]],DATI!$J:$J),"")</f>
        <v/>
      </c>
      <c r="M1215" s="14" t="str">
        <f>+IFERROR(+Tabella24[[#This Row],[IMPORTO VERSATO]]/SUMIF(DATI!$B:$B,Tabella24[[#This Row],[Cartella2]],DATI!$M:$M)*SUMIF(DATI!$B:$B,Tabella24[[#This Row],[Cartella2]],DATI!$L:$L),"")</f>
        <v/>
      </c>
      <c r="N1215" s="6" t="str">
        <f>+IF(COUNTIF($C$17:C1215,Tabella24[[#This Row],[Cartella2]])=1,"X","")</f>
        <v/>
      </c>
      <c r="O1215" s="14" t="str">
        <f>+IFERROR(+Tabella24[[#This Row],[IMPORTO VERSATO]]/SUMIF(DATI!$B:$B,Tabella24[[#This Row],[Cartella2]],DATI!$M:$M)*SUMIF(DATI!$B:$B,Tabella24[[#This Row],[Cartella2]],DATI!$K:$K),"")</f>
        <v/>
      </c>
    </row>
    <row r="1216" spans="2:15" x14ac:dyDescent="0.45">
      <c r="B1216" s="27"/>
      <c r="C1216" s="140" t="e">
        <f>+IF(Tabella24[[#This Row],[INS CARTELLA]]="",C1215,+VLOOKUP(Tabella24[[#This Row],[INS CARTELLA]],Tabella1[[NUMERO CARTELLA]:[IMPOSTE]],1,0))</f>
        <v>#N/A</v>
      </c>
      <c r="D1216" s="1"/>
      <c r="E1216" s="15"/>
      <c r="F1216" s="16"/>
      <c r="G1216" s="14" t="str">
        <f>+IFERROR(+Tabella24[[#This Row],[IMPORTO VERSATO]]/SUMIF(DATI!B:B,Tabella24[[#This Row],[Cartella2]],DATI!M:M)*SUMIF(DATI!B:B,Tabella24[[#This Row],[Cartella2]],DATI!E:E),"")</f>
        <v/>
      </c>
      <c r="H1216" s="14" t="str">
        <f>+IFERROR(+Tabella24[[#This Row],[IMPORTO VERSATO]]/SUMIF(DATI!$B:$B,Tabella24[[#This Row],[Cartella2]],DATI!$M:$M)*SUMIF(DATI!$B:$B,Tabella24[[#This Row],[Cartella2]],DATI!$F:$F),"")</f>
        <v/>
      </c>
      <c r="I1216" s="19" t="str">
        <f>+IFERROR(+Tabella24[[#This Row],[IMPORTO VERSATO]]/SUMIF(DATI!$B:$B,Tabella24[[#This Row],[Cartella2]],DATI!$M:$M)*SUMIF(DATI!$B:$B,Tabella24[[#This Row],[Cartella2]],DATI!$G:$G),"")</f>
        <v/>
      </c>
      <c r="J1216" s="19" t="str">
        <f>+IFERROR(+Tabella24[[#This Row],[IMPORTO VERSATO]]/SUMIF(DATI!$B:$B,Tabella24[[#This Row],[Cartella2]],DATI!$M:$M)*SUMIF(DATI!$B:$B,Tabella24[[#This Row],[Cartella2]],DATI!$H:$H),"")</f>
        <v/>
      </c>
      <c r="K1216" s="19" t="str">
        <f>+IFERROR(+Tabella24[[#This Row],[IMPORTO VERSATO]]/SUMIF(DATI!$B:$B,Tabella24[[#This Row],[Cartella2]],DATI!$M:$M)*SUMIF(DATI!$B:$B,Tabella24[[#This Row],[Cartella2]],DATI!$I:$I),"")</f>
        <v/>
      </c>
      <c r="L1216" s="19" t="str">
        <f>+IFERROR(+Tabella24[[#This Row],[IMPORTO VERSATO]]/SUMIF(DATI!$B:$B,Tabella24[[#This Row],[Cartella2]],DATI!$M:$M)*SUMIF(DATI!$B:$B,Tabella24[[#This Row],[Cartella2]],DATI!$J:$J),"")</f>
        <v/>
      </c>
      <c r="M1216" s="14" t="str">
        <f>+IFERROR(+Tabella24[[#This Row],[IMPORTO VERSATO]]/SUMIF(DATI!$B:$B,Tabella24[[#This Row],[Cartella2]],DATI!$M:$M)*SUMIF(DATI!$B:$B,Tabella24[[#This Row],[Cartella2]],DATI!$L:$L),"")</f>
        <v/>
      </c>
      <c r="N1216" s="6" t="str">
        <f>+IF(COUNTIF($C$17:C1216,Tabella24[[#This Row],[Cartella2]])=1,"X","")</f>
        <v/>
      </c>
      <c r="O1216" s="14" t="str">
        <f>+IFERROR(+Tabella24[[#This Row],[IMPORTO VERSATO]]/SUMIF(DATI!$B:$B,Tabella24[[#This Row],[Cartella2]],DATI!$M:$M)*SUMIF(DATI!$B:$B,Tabella24[[#This Row],[Cartella2]],DATI!$K:$K),"")</f>
        <v/>
      </c>
    </row>
    <row r="1217" spans="2:15" x14ac:dyDescent="0.45">
      <c r="B1217" s="27"/>
      <c r="C1217" s="140" t="e">
        <f>+IF(Tabella24[[#This Row],[INS CARTELLA]]="",C1216,+VLOOKUP(Tabella24[[#This Row],[INS CARTELLA]],Tabella1[[NUMERO CARTELLA]:[IMPOSTE]],1,0))</f>
        <v>#N/A</v>
      </c>
      <c r="D1217" s="1"/>
      <c r="E1217" s="15"/>
      <c r="F1217" s="16"/>
      <c r="G1217" s="14" t="str">
        <f>+IFERROR(+Tabella24[[#This Row],[IMPORTO VERSATO]]/SUMIF(DATI!B:B,Tabella24[[#This Row],[Cartella2]],DATI!M:M)*SUMIF(DATI!B:B,Tabella24[[#This Row],[Cartella2]],DATI!E:E),"")</f>
        <v/>
      </c>
      <c r="H1217" s="14" t="str">
        <f>+IFERROR(+Tabella24[[#This Row],[IMPORTO VERSATO]]/SUMIF(DATI!$B:$B,Tabella24[[#This Row],[Cartella2]],DATI!$M:$M)*SUMIF(DATI!$B:$B,Tabella24[[#This Row],[Cartella2]],DATI!$F:$F),"")</f>
        <v/>
      </c>
      <c r="I1217" s="19" t="str">
        <f>+IFERROR(+Tabella24[[#This Row],[IMPORTO VERSATO]]/SUMIF(DATI!$B:$B,Tabella24[[#This Row],[Cartella2]],DATI!$M:$M)*SUMIF(DATI!$B:$B,Tabella24[[#This Row],[Cartella2]],DATI!$G:$G),"")</f>
        <v/>
      </c>
      <c r="J1217" s="19" t="str">
        <f>+IFERROR(+Tabella24[[#This Row],[IMPORTO VERSATO]]/SUMIF(DATI!$B:$B,Tabella24[[#This Row],[Cartella2]],DATI!$M:$M)*SUMIF(DATI!$B:$B,Tabella24[[#This Row],[Cartella2]],DATI!$H:$H),"")</f>
        <v/>
      </c>
      <c r="K1217" s="19" t="str">
        <f>+IFERROR(+Tabella24[[#This Row],[IMPORTO VERSATO]]/SUMIF(DATI!$B:$B,Tabella24[[#This Row],[Cartella2]],DATI!$M:$M)*SUMIF(DATI!$B:$B,Tabella24[[#This Row],[Cartella2]],DATI!$I:$I),"")</f>
        <v/>
      </c>
      <c r="L1217" s="19" t="str">
        <f>+IFERROR(+Tabella24[[#This Row],[IMPORTO VERSATO]]/SUMIF(DATI!$B:$B,Tabella24[[#This Row],[Cartella2]],DATI!$M:$M)*SUMIF(DATI!$B:$B,Tabella24[[#This Row],[Cartella2]],DATI!$J:$J),"")</f>
        <v/>
      </c>
      <c r="M1217" s="14" t="str">
        <f>+IFERROR(+Tabella24[[#This Row],[IMPORTO VERSATO]]/SUMIF(DATI!$B:$B,Tabella24[[#This Row],[Cartella2]],DATI!$M:$M)*SUMIF(DATI!$B:$B,Tabella24[[#This Row],[Cartella2]],DATI!$L:$L),"")</f>
        <v/>
      </c>
      <c r="N1217" s="6" t="str">
        <f>+IF(COUNTIF($C$17:C1217,Tabella24[[#This Row],[Cartella2]])=1,"X","")</f>
        <v/>
      </c>
      <c r="O1217" s="14" t="str">
        <f>+IFERROR(+Tabella24[[#This Row],[IMPORTO VERSATO]]/SUMIF(DATI!$B:$B,Tabella24[[#This Row],[Cartella2]],DATI!$M:$M)*SUMIF(DATI!$B:$B,Tabella24[[#This Row],[Cartella2]],DATI!$K:$K),"")</f>
        <v/>
      </c>
    </row>
    <row r="1218" spans="2:15" x14ac:dyDescent="0.45">
      <c r="B1218" s="27"/>
      <c r="C1218" s="140" t="e">
        <f>+IF(Tabella24[[#This Row],[INS CARTELLA]]="",C1217,+VLOOKUP(Tabella24[[#This Row],[INS CARTELLA]],Tabella1[[NUMERO CARTELLA]:[IMPOSTE]],1,0))</f>
        <v>#N/A</v>
      </c>
      <c r="D1218" s="1"/>
      <c r="E1218" s="15"/>
      <c r="F1218" s="16"/>
      <c r="G1218" s="14" t="str">
        <f>+IFERROR(+Tabella24[[#This Row],[IMPORTO VERSATO]]/SUMIF(DATI!B:B,Tabella24[[#This Row],[Cartella2]],DATI!M:M)*SUMIF(DATI!B:B,Tabella24[[#This Row],[Cartella2]],DATI!E:E),"")</f>
        <v/>
      </c>
      <c r="H1218" s="14" t="str">
        <f>+IFERROR(+Tabella24[[#This Row],[IMPORTO VERSATO]]/SUMIF(DATI!$B:$B,Tabella24[[#This Row],[Cartella2]],DATI!$M:$M)*SUMIF(DATI!$B:$B,Tabella24[[#This Row],[Cartella2]],DATI!$F:$F),"")</f>
        <v/>
      </c>
      <c r="I1218" s="19" t="str">
        <f>+IFERROR(+Tabella24[[#This Row],[IMPORTO VERSATO]]/SUMIF(DATI!$B:$B,Tabella24[[#This Row],[Cartella2]],DATI!$M:$M)*SUMIF(DATI!$B:$B,Tabella24[[#This Row],[Cartella2]],DATI!$G:$G),"")</f>
        <v/>
      </c>
      <c r="J1218" s="19" t="str">
        <f>+IFERROR(+Tabella24[[#This Row],[IMPORTO VERSATO]]/SUMIF(DATI!$B:$B,Tabella24[[#This Row],[Cartella2]],DATI!$M:$M)*SUMIF(DATI!$B:$B,Tabella24[[#This Row],[Cartella2]],DATI!$H:$H),"")</f>
        <v/>
      </c>
      <c r="K1218" s="19" t="str">
        <f>+IFERROR(+Tabella24[[#This Row],[IMPORTO VERSATO]]/SUMIF(DATI!$B:$B,Tabella24[[#This Row],[Cartella2]],DATI!$M:$M)*SUMIF(DATI!$B:$B,Tabella24[[#This Row],[Cartella2]],DATI!$I:$I),"")</f>
        <v/>
      </c>
      <c r="L1218" s="19" t="str">
        <f>+IFERROR(+Tabella24[[#This Row],[IMPORTO VERSATO]]/SUMIF(DATI!$B:$B,Tabella24[[#This Row],[Cartella2]],DATI!$M:$M)*SUMIF(DATI!$B:$B,Tabella24[[#This Row],[Cartella2]],DATI!$J:$J),"")</f>
        <v/>
      </c>
      <c r="M1218" s="14" t="str">
        <f>+IFERROR(+Tabella24[[#This Row],[IMPORTO VERSATO]]/SUMIF(DATI!$B:$B,Tabella24[[#This Row],[Cartella2]],DATI!$M:$M)*SUMIF(DATI!$B:$B,Tabella24[[#This Row],[Cartella2]],DATI!$L:$L),"")</f>
        <v/>
      </c>
      <c r="N1218" s="6" t="str">
        <f>+IF(COUNTIF($C$17:C1218,Tabella24[[#This Row],[Cartella2]])=1,"X","")</f>
        <v/>
      </c>
      <c r="O1218" s="14" t="str">
        <f>+IFERROR(+Tabella24[[#This Row],[IMPORTO VERSATO]]/SUMIF(DATI!$B:$B,Tabella24[[#This Row],[Cartella2]],DATI!$M:$M)*SUMIF(DATI!$B:$B,Tabella24[[#This Row],[Cartella2]],DATI!$K:$K),"")</f>
        <v/>
      </c>
    </row>
    <row r="1219" spans="2:15" x14ac:dyDescent="0.45">
      <c r="B1219" s="27"/>
      <c r="C1219" s="140" t="e">
        <f>+IF(Tabella24[[#This Row],[INS CARTELLA]]="",C1218,+VLOOKUP(Tabella24[[#This Row],[INS CARTELLA]],Tabella1[[NUMERO CARTELLA]:[IMPOSTE]],1,0))</f>
        <v>#N/A</v>
      </c>
      <c r="D1219" s="1"/>
      <c r="E1219" s="15"/>
      <c r="F1219" s="16"/>
      <c r="G1219" s="14" t="str">
        <f>+IFERROR(+Tabella24[[#This Row],[IMPORTO VERSATO]]/SUMIF(DATI!B:B,Tabella24[[#This Row],[Cartella2]],DATI!M:M)*SUMIF(DATI!B:B,Tabella24[[#This Row],[Cartella2]],DATI!E:E),"")</f>
        <v/>
      </c>
      <c r="H1219" s="14" t="str">
        <f>+IFERROR(+Tabella24[[#This Row],[IMPORTO VERSATO]]/SUMIF(DATI!$B:$B,Tabella24[[#This Row],[Cartella2]],DATI!$M:$M)*SUMIF(DATI!$B:$B,Tabella24[[#This Row],[Cartella2]],DATI!$F:$F),"")</f>
        <v/>
      </c>
      <c r="I1219" s="19" t="str">
        <f>+IFERROR(+Tabella24[[#This Row],[IMPORTO VERSATO]]/SUMIF(DATI!$B:$B,Tabella24[[#This Row],[Cartella2]],DATI!$M:$M)*SUMIF(DATI!$B:$B,Tabella24[[#This Row],[Cartella2]],DATI!$G:$G),"")</f>
        <v/>
      </c>
      <c r="J1219" s="19" t="str">
        <f>+IFERROR(+Tabella24[[#This Row],[IMPORTO VERSATO]]/SUMIF(DATI!$B:$B,Tabella24[[#This Row],[Cartella2]],DATI!$M:$M)*SUMIF(DATI!$B:$B,Tabella24[[#This Row],[Cartella2]],DATI!$H:$H),"")</f>
        <v/>
      </c>
      <c r="K1219" s="19" t="str">
        <f>+IFERROR(+Tabella24[[#This Row],[IMPORTO VERSATO]]/SUMIF(DATI!$B:$B,Tabella24[[#This Row],[Cartella2]],DATI!$M:$M)*SUMIF(DATI!$B:$B,Tabella24[[#This Row],[Cartella2]],DATI!$I:$I),"")</f>
        <v/>
      </c>
      <c r="L1219" s="19" t="str">
        <f>+IFERROR(+Tabella24[[#This Row],[IMPORTO VERSATO]]/SUMIF(DATI!$B:$B,Tabella24[[#This Row],[Cartella2]],DATI!$M:$M)*SUMIF(DATI!$B:$B,Tabella24[[#This Row],[Cartella2]],DATI!$J:$J),"")</f>
        <v/>
      </c>
      <c r="M1219" s="14" t="str">
        <f>+IFERROR(+Tabella24[[#This Row],[IMPORTO VERSATO]]/SUMIF(DATI!$B:$B,Tabella24[[#This Row],[Cartella2]],DATI!$M:$M)*SUMIF(DATI!$B:$B,Tabella24[[#This Row],[Cartella2]],DATI!$L:$L),"")</f>
        <v/>
      </c>
      <c r="N1219" s="6" t="str">
        <f>+IF(COUNTIF($C$17:C1219,Tabella24[[#This Row],[Cartella2]])=1,"X","")</f>
        <v/>
      </c>
      <c r="O1219" s="14" t="str">
        <f>+IFERROR(+Tabella24[[#This Row],[IMPORTO VERSATO]]/SUMIF(DATI!$B:$B,Tabella24[[#This Row],[Cartella2]],DATI!$M:$M)*SUMIF(DATI!$B:$B,Tabella24[[#This Row],[Cartella2]],DATI!$K:$K),"")</f>
        <v/>
      </c>
    </row>
    <row r="1220" spans="2:15" x14ac:dyDescent="0.45">
      <c r="B1220" s="27"/>
      <c r="C1220" s="140" t="e">
        <f>+IF(Tabella24[[#This Row],[INS CARTELLA]]="",C1219,+VLOOKUP(Tabella24[[#This Row],[INS CARTELLA]],Tabella1[[NUMERO CARTELLA]:[IMPOSTE]],1,0))</f>
        <v>#N/A</v>
      </c>
      <c r="D1220" s="1"/>
      <c r="E1220" s="15"/>
      <c r="F1220" s="16"/>
      <c r="G1220" s="14" t="str">
        <f>+IFERROR(+Tabella24[[#This Row],[IMPORTO VERSATO]]/SUMIF(DATI!B:B,Tabella24[[#This Row],[Cartella2]],DATI!M:M)*SUMIF(DATI!B:B,Tabella24[[#This Row],[Cartella2]],DATI!E:E),"")</f>
        <v/>
      </c>
      <c r="H1220" s="14" t="str">
        <f>+IFERROR(+Tabella24[[#This Row],[IMPORTO VERSATO]]/SUMIF(DATI!$B:$B,Tabella24[[#This Row],[Cartella2]],DATI!$M:$M)*SUMIF(DATI!$B:$B,Tabella24[[#This Row],[Cartella2]],DATI!$F:$F),"")</f>
        <v/>
      </c>
      <c r="I1220" s="19" t="str">
        <f>+IFERROR(+Tabella24[[#This Row],[IMPORTO VERSATO]]/SUMIF(DATI!$B:$B,Tabella24[[#This Row],[Cartella2]],DATI!$M:$M)*SUMIF(DATI!$B:$B,Tabella24[[#This Row],[Cartella2]],DATI!$G:$G),"")</f>
        <v/>
      </c>
      <c r="J1220" s="19" t="str">
        <f>+IFERROR(+Tabella24[[#This Row],[IMPORTO VERSATO]]/SUMIF(DATI!$B:$B,Tabella24[[#This Row],[Cartella2]],DATI!$M:$M)*SUMIF(DATI!$B:$B,Tabella24[[#This Row],[Cartella2]],DATI!$H:$H),"")</f>
        <v/>
      </c>
      <c r="K1220" s="19" t="str">
        <f>+IFERROR(+Tabella24[[#This Row],[IMPORTO VERSATO]]/SUMIF(DATI!$B:$B,Tabella24[[#This Row],[Cartella2]],DATI!$M:$M)*SUMIF(DATI!$B:$B,Tabella24[[#This Row],[Cartella2]],DATI!$I:$I),"")</f>
        <v/>
      </c>
      <c r="L1220" s="19" t="str">
        <f>+IFERROR(+Tabella24[[#This Row],[IMPORTO VERSATO]]/SUMIF(DATI!$B:$B,Tabella24[[#This Row],[Cartella2]],DATI!$M:$M)*SUMIF(DATI!$B:$B,Tabella24[[#This Row],[Cartella2]],DATI!$J:$J),"")</f>
        <v/>
      </c>
      <c r="M1220" s="14" t="str">
        <f>+IFERROR(+Tabella24[[#This Row],[IMPORTO VERSATO]]/SUMIF(DATI!$B:$B,Tabella24[[#This Row],[Cartella2]],DATI!$M:$M)*SUMIF(DATI!$B:$B,Tabella24[[#This Row],[Cartella2]],DATI!$L:$L),"")</f>
        <v/>
      </c>
      <c r="N1220" s="6" t="str">
        <f>+IF(COUNTIF($C$17:C1220,Tabella24[[#This Row],[Cartella2]])=1,"X","")</f>
        <v/>
      </c>
      <c r="O1220" s="14" t="str">
        <f>+IFERROR(+Tabella24[[#This Row],[IMPORTO VERSATO]]/SUMIF(DATI!$B:$B,Tabella24[[#This Row],[Cartella2]],DATI!$M:$M)*SUMIF(DATI!$B:$B,Tabella24[[#This Row],[Cartella2]],DATI!$K:$K),"")</f>
        <v/>
      </c>
    </row>
    <row r="1221" spans="2:15" x14ac:dyDescent="0.45">
      <c r="B1221" s="27"/>
      <c r="C1221" s="140" t="e">
        <f>+IF(Tabella24[[#This Row],[INS CARTELLA]]="",C1220,+VLOOKUP(Tabella24[[#This Row],[INS CARTELLA]],Tabella1[[NUMERO CARTELLA]:[IMPOSTE]],1,0))</f>
        <v>#N/A</v>
      </c>
      <c r="D1221" s="1"/>
      <c r="E1221" s="15"/>
      <c r="F1221" s="16"/>
      <c r="G1221" s="14" t="str">
        <f>+IFERROR(+Tabella24[[#This Row],[IMPORTO VERSATO]]/SUMIF(DATI!B:B,Tabella24[[#This Row],[Cartella2]],DATI!M:M)*SUMIF(DATI!B:B,Tabella24[[#This Row],[Cartella2]],DATI!E:E),"")</f>
        <v/>
      </c>
      <c r="H1221" s="14" t="str">
        <f>+IFERROR(+Tabella24[[#This Row],[IMPORTO VERSATO]]/SUMIF(DATI!$B:$B,Tabella24[[#This Row],[Cartella2]],DATI!$M:$M)*SUMIF(DATI!$B:$B,Tabella24[[#This Row],[Cartella2]],DATI!$F:$F),"")</f>
        <v/>
      </c>
      <c r="I1221" s="19" t="str">
        <f>+IFERROR(+Tabella24[[#This Row],[IMPORTO VERSATO]]/SUMIF(DATI!$B:$B,Tabella24[[#This Row],[Cartella2]],DATI!$M:$M)*SUMIF(DATI!$B:$B,Tabella24[[#This Row],[Cartella2]],DATI!$G:$G),"")</f>
        <v/>
      </c>
      <c r="J1221" s="19" t="str">
        <f>+IFERROR(+Tabella24[[#This Row],[IMPORTO VERSATO]]/SUMIF(DATI!$B:$B,Tabella24[[#This Row],[Cartella2]],DATI!$M:$M)*SUMIF(DATI!$B:$B,Tabella24[[#This Row],[Cartella2]],DATI!$H:$H),"")</f>
        <v/>
      </c>
      <c r="K1221" s="19" t="str">
        <f>+IFERROR(+Tabella24[[#This Row],[IMPORTO VERSATO]]/SUMIF(DATI!$B:$B,Tabella24[[#This Row],[Cartella2]],DATI!$M:$M)*SUMIF(DATI!$B:$B,Tabella24[[#This Row],[Cartella2]],DATI!$I:$I),"")</f>
        <v/>
      </c>
      <c r="L1221" s="19" t="str">
        <f>+IFERROR(+Tabella24[[#This Row],[IMPORTO VERSATO]]/SUMIF(DATI!$B:$B,Tabella24[[#This Row],[Cartella2]],DATI!$M:$M)*SUMIF(DATI!$B:$B,Tabella24[[#This Row],[Cartella2]],DATI!$J:$J),"")</f>
        <v/>
      </c>
      <c r="M1221" s="14" t="str">
        <f>+IFERROR(+Tabella24[[#This Row],[IMPORTO VERSATO]]/SUMIF(DATI!$B:$B,Tabella24[[#This Row],[Cartella2]],DATI!$M:$M)*SUMIF(DATI!$B:$B,Tabella24[[#This Row],[Cartella2]],DATI!$L:$L),"")</f>
        <v/>
      </c>
      <c r="N1221" s="6" t="str">
        <f>+IF(COUNTIF($C$17:C1221,Tabella24[[#This Row],[Cartella2]])=1,"X","")</f>
        <v/>
      </c>
      <c r="O1221" s="14" t="str">
        <f>+IFERROR(+Tabella24[[#This Row],[IMPORTO VERSATO]]/SUMIF(DATI!$B:$B,Tabella24[[#This Row],[Cartella2]],DATI!$M:$M)*SUMIF(DATI!$B:$B,Tabella24[[#This Row],[Cartella2]],DATI!$K:$K),"")</f>
        <v/>
      </c>
    </row>
    <row r="1222" spans="2:15" x14ac:dyDescent="0.45">
      <c r="B1222" s="27"/>
      <c r="C1222" s="140" t="e">
        <f>+IF(Tabella24[[#This Row],[INS CARTELLA]]="",C1221,+VLOOKUP(Tabella24[[#This Row],[INS CARTELLA]],Tabella1[[NUMERO CARTELLA]:[IMPOSTE]],1,0))</f>
        <v>#N/A</v>
      </c>
      <c r="D1222" s="1"/>
      <c r="E1222" s="15"/>
      <c r="F1222" s="16"/>
      <c r="G1222" s="14" t="str">
        <f>+IFERROR(+Tabella24[[#This Row],[IMPORTO VERSATO]]/SUMIF(DATI!B:B,Tabella24[[#This Row],[Cartella2]],DATI!M:M)*SUMIF(DATI!B:B,Tabella24[[#This Row],[Cartella2]],DATI!E:E),"")</f>
        <v/>
      </c>
      <c r="H1222" s="14" t="str">
        <f>+IFERROR(+Tabella24[[#This Row],[IMPORTO VERSATO]]/SUMIF(DATI!$B:$B,Tabella24[[#This Row],[Cartella2]],DATI!$M:$M)*SUMIF(DATI!$B:$B,Tabella24[[#This Row],[Cartella2]],DATI!$F:$F),"")</f>
        <v/>
      </c>
      <c r="I1222" s="19" t="str">
        <f>+IFERROR(+Tabella24[[#This Row],[IMPORTO VERSATO]]/SUMIF(DATI!$B:$B,Tabella24[[#This Row],[Cartella2]],DATI!$M:$M)*SUMIF(DATI!$B:$B,Tabella24[[#This Row],[Cartella2]],DATI!$G:$G),"")</f>
        <v/>
      </c>
      <c r="J1222" s="19" t="str">
        <f>+IFERROR(+Tabella24[[#This Row],[IMPORTO VERSATO]]/SUMIF(DATI!$B:$B,Tabella24[[#This Row],[Cartella2]],DATI!$M:$M)*SUMIF(DATI!$B:$B,Tabella24[[#This Row],[Cartella2]],DATI!$H:$H),"")</f>
        <v/>
      </c>
      <c r="K1222" s="19" t="str">
        <f>+IFERROR(+Tabella24[[#This Row],[IMPORTO VERSATO]]/SUMIF(DATI!$B:$B,Tabella24[[#This Row],[Cartella2]],DATI!$M:$M)*SUMIF(DATI!$B:$B,Tabella24[[#This Row],[Cartella2]],DATI!$I:$I),"")</f>
        <v/>
      </c>
      <c r="L1222" s="19" t="str">
        <f>+IFERROR(+Tabella24[[#This Row],[IMPORTO VERSATO]]/SUMIF(DATI!$B:$B,Tabella24[[#This Row],[Cartella2]],DATI!$M:$M)*SUMIF(DATI!$B:$B,Tabella24[[#This Row],[Cartella2]],DATI!$J:$J),"")</f>
        <v/>
      </c>
      <c r="M1222" s="14" t="str">
        <f>+IFERROR(+Tabella24[[#This Row],[IMPORTO VERSATO]]/SUMIF(DATI!$B:$B,Tabella24[[#This Row],[Cartella2]],DATI!$M:$M)*SUMIF(DATI!$B:$B,Tabella24[[#This Row],[Cartella2]],DATI!$L:$L),"")</f>
        <v/>
      </c>
      <c r="N1222" s="6" t="str">
        <f>+IF(COUNTIF($C$17:C1222,Tabella24[[#This Row],[Cartella2]])=1,"X","")</f>
        <v/>
      </c>
      <c r="O1222" s="14" t="str">
        <f>+IFERROR(+Tabella24[[#This Row],[IMPORTO VERSATO]]/SUMIF(DATI!$B:$B,Tabella24[[#This Row],[Cartella2]],DATI!$M:$M)*SUMIF(DATI!$B:$B,Tabella24[[#This Row],[Cartella2]],DATI!$K:$K),"")</f>
        <v/>
      </c>
    </row>
    <row r="1223" spans="2:15" x14ac:dyDescent="0.45">
      <c r="B1223" s="27"/>
      <c r="C1223" s="140" t="e">
        <f>+IF(Tabella24[[#This Row],[INS CARTELLA]]="",C1222,+VLOOKUP(Tabella24[[#This Row],[INS CARTELLA]],Tabella1[[NUMERO CARTELLA]:[IMPOSTE]],1,0))</f>
        <v>#N/A</v>
      </c>
      <c r="D1223" s="1"/>
      <c r="E1223" s="15"/>
      <c r="F1223" s="16"/>
      <c r="G1223" s="14" t="str">
        <f>+IFERROR(+Tabella24[[#This Row],[IMPORTO VERSATO]]/SUMIF(DATI!B:B,Tabella24[[#This Row],[Cartella2]],DATI!M:M)*SUMIF(DATI!B:B,Tabella24[[#This Row],[Cartella2]],DATI!E:E),"")</f>
        <v/>
      </c>
      <c r="H1223" s="14" t="str">
        <f>+IFERROR(+Tabella24[[#This Row],[IMPORTO VERSATO]]/SUMIF(DATI!$B:$B,Tabella24[[#This Row],[Cartella2]],DATI!$M:$M)*SUMIF(DATI!$B:$B,Tabella24[[#This Row],[Cartella2]],DATI!$F:$F),"")</f>
        <v/>
      </c>
      <c r="I1223" s="19" t="str">
        <f>+IFERROR(+Tabella24[[#This Row],[IMPORTO VERSATO]]/SUMIF(DATI!$B:$B,Tabella24[[#This Row],[Cartella2]],DATI!$M:$M)*SUMIF(DATI!$B:$B,Tabella24[[#This Row],[Cartella2]],DATI!$G:$G),"")</f>
        <v/>
      </c>
      <c r="J1223" s="19" t="str">
        <f>+IFERROR(+Tabella24[[#This Row],[IMPORTO VERSATO]]/SUMIF(DATI!$B:$B,Tabella24[[#This Row],[Cartella2]],DATI!$M:$M)*SUMIF(DATI!$B:$B,Tabella24[[#This Row],[Cartella2]],DATI!$H:$H),"")</f>
        <v/>
      </c>
      <c r="K1223" s="19" t="str">
        <f>+IFERROR(+Tabella24[[#This Row],[IMPORTO VERSATO]]/SUMIF(DATI!$B:$B,Tabella24[[#This Row],[Cartella2]],DATI!$M:$M)*SUMIF(DATI!$B:$B,Tabella24[[#This Row],[Cartella2]],DATI!$I:$I),"")</f>
        <v/>
      </c>
      <c r="L1223" s="19" t="str">
        <f>+IFERROR(+Tabella24[[#This Row],[IMPORTO VERSATO]]/SUMIF(DATI!$B:$B,Tabella24[[#This Row],[Cartella2]],DATI!$M:$M)*SUMIF(DATI!$B:$B,Tabella24[[#This Row],[Cartella2]],DATI!$J:$J),"")</f>
        <v/>
      </c>
      <c r="M1223" s="14" t="str">
        <f>+IFERROR(+Tabella24[[#This Row],[IMPORTO VERSATO]]/SUMIF(DATI!$B:$B,Tabella24[[#This Row],[Cartella2]],DATI!$M:$M)*SUMIF(DATI!$B:$B,Tabella24[[#This Row],[Cartella2]],DATI!$L:$L),"")</f>
        <v/>
      </c>
      <c r="N1223" s="6" t="str">
        <f>+IF(COUNTIF($C$17:C1223,Tabella24[[#This Row],[Cartella2]])=1,"X","")</f>
        <v/>
      </c>
      <c r="O1223" s="14" t="str">
        <f>+IFERROR(+Tabella24[[#This Row],[IMPORTO VERSATO]]/SUMIF(DATI!$B:$B,Tabella24[[#This Row],[Cartella2]],DATI!$M:$M)*SUMIF(DATI!$B:$B,Tabella24[[#This Row],[Cartella2]],DATI!$K:$K),"")</f>
        <v/>
      </c>
    </row>
    <row r="1224" spans="2:15" x14ac:dyDescent="0.45">
      <c r="B1224" s="27"/>
      <c r="C1224" s="140" t="e">
        <f>+IF(Tabella24[[#This Row],[INS CARTELLA]]="",C1223,+VLOOKUP(Tabella24[[#This Row],[INS CARTELLA]],Tabella1[[NUMERO CARTELLA]:[IMPOSTE]],1,0))</f>
        <v>#N/A</v>
      </c>
      <c r="D1224" s="1"/>
      <c r="E1224" s="15"/>
      <c r="F1224" s="16"/>
      <c r="G1224" s="14" t="str">
        <f>+IFERROR(+Tabella24[[#This Row],[IMPORTO VERSATO]]/SUMIF(DATI!B:B,Tabella24[[#This Row],[Cartella2]],DATI!M:M)*SUMIF(DATI!B:B,Tabella24[[#This Row],[Cartella2]],DATI!E:E),"")</f>
        <v/>
      </c>
      <c r="H1224" s="14" t="str">
        <f>+IFERROR(+Tabella24[[#This Row],[IMPORTO VERSATO]]/SUMIF(DATI!$B:$B,Tabella24[[#This Row],[Cartella2]],DATI!$M:$M)*SUMIF(DATI!$B:$B,Tabella24[[#This Row],[Cartella2]],DATI!$F:$F),"")</f>
        <v/>
      </c>
      <c r="I1224" s="19" t="str">
        <f>+IFERROR(+Tabella24[[#This Row],[IMPORTO VERSATO]]/SUMIF(DATI!$B:$B,Tabella24[[#This Row],[Cartella2]],DATI!$M:$M)*SUMIF(DATI!$B:$B,Tabella24[[#This Row],[Cartella2]],DATI!$G:$G),"")</f>
        <v/>
      </c>
      <c r="J1224" s="19" t="str">
        <f>+IFERROR(+Tabella24[[#This Row],[IMPORTO VERSATO]]/SUMIF(DATI!$B:$B,Tabella24[[#This Row],[Cartella2]],DATI!$M:$M)*SUMIF(DATI!$B:$B,Tabella24[[#This Row],[Cartella2]],DATI!$H:$H),"")</f>
        <v/>
      </c>
      <c r="K1224" s="19" t="str">
        <f>+IFERROR(+Tabella24[[#This Row],[IMPORTO VERSATO]]/SUMIF(DATI!$B:$B,Tabella24[[#This Row],[Cartella2]],DATI!$M:$M)*SUMIF(DATI!$B:$B,Tabella24[[#This Row],[Cartella2]],DATI!$I:$I),"")</f>
        <v/>
      </c>
      <c r="L1224" s="19" t="str">
        <f>+IFERROR(+Tabella24[[#This Row],[IMPORTO VERSATO]]/SUMIF(DATI!$B:$B,Tabella24[[#This Row],[Cartella2]],DATI!$M:$M)*SUMIF(DATI!$B:$B,Tabella24[[#This Row],[Cartella2]],DATI!$J:$J),"")</f>
        <v/>
      </c>
      <c r="M1224" s="14" t="str">
        <f>+IFERROR(+Tabella24[[#This Row],[IMPORTO VERSATO]]/SUMIF(DATI!$B:$B,Tabella24[[#This Row],[Cartella2]],DATI!$M:$M)*SUMIF(DATI!$B:$B,Tabella24[[#This Row],[Cartella2]],DATI!$L:$L),"")</f>
        <v/>
      </c>
      <c r="N1224" s="6" t="str">
        <f>+IF(COUNTIF($C$17:C1224,Tabella24[[#This Row],[Cartella2]])=1,"X","")</f>
        <v/>
      </c>
      <c r="O1224" s="14" t="str">
        <f>+IFERROR(+Tabella24[[#This Row],[IMPORTO VERSATO]]/SUMIF(DATI!$B:$B,Tabella24[[#This Row],[Cartella2]],DATI!$M:$M)*SUMIF(DATI!$B:$B,Tabella24[[#This Row],[Cartella2]],DATI!$K:$K),"")</f>
        <v/>
      </c>
    </row>
    <row r="1225" spans="2:15" x14ac:dyDescent="0.45">
      <c r="B1225" s="27"/>
      <c r="C1225" s="140" t="e">
        <f>+IF(Tabella24[[#This Row],[INS CARTELLA]]="",C1224,+VLOOKUP(Tabella24[[#This Row],[INS CARTELLA]],Tabella1[[NUMERO CARTELLA]:[IMPOSTE]],1,0))</f>
        <v>#N/A</v>
      </c>
      <c r="D1225" s="1"/>
      <c r="E1225" s="15"/>
      <c r="F1225" s="16"/>
      <c r="G1225" s="14" t="str">
        <f>+IFERROR(+Tabella24[[#This Row],[IMPORTO VERSATO]]/SUMIF(DATI!B:B,Tabella24[[#This Row],[Cartella2]],DATI!M:M)*SUMIF(DATI!B:B,Tabella24[[#This Row],[Cartella2]],DATI!E:E),"")</f>
        <v/>
      </c>
      <c r="H1225" s="14" t="str">
        <f>+IFERROR(+Tabella24[[#This Row],[IMPORTO VERSATO]]/SUMIF(DATI!$B:$B,Tabella24[[#This Row],[Cartella2]],DATI!$M:$M)*SUMIF(DATI!$B:$B,Tabella24[[#This Row],[Cartella2]],DATI!$F:$F),"")</f>
        <v/>
      </c>
      <c r="I1225" s="19" t="str">
        <f>+IFERROR(+Tabella24[[#This Row],[IMPORTO VERSATO]]/SUMIF(DATI!$B:$B,Tabella24[[#This Row],[Cartella2]],DATI!$M:$M)*SUMIF(DATI!$B:$B,Tabella24[[#This Row],[Cartella2]],DATI!$G:$G),"")</f>
        <v/>
      </c>
      <c r="J1225" s="19" t="str">
        <f>+IFERROR(+Tabella24[[#This Row],[IMPORTO VERSATO]]/SUMIF(DATI!$B:$B,Tabella24[[#This Row],[Cartella2]],DATI!$M:$M)*SUMIF(DATI!$B:$B,Tabella24[[#This Row],[Cartella2]],DATI!$H:$H),"")</f>
        <v/>
      </c>
      <c r="K1225" s="19" t="str">
        <f>+IFERROR(+Tabella24[[#This Row],[IMPORTO VERSATO]]/SUMIF(DATI!$B:$B,Tabella24[[#This Row],[Cartella2]],DATI!$M:$M)*SUMIF(DATI!$B:$B,Tabella24[[#This Row],[Cartella2]],DATI!$I:$I),"")</f>
        <v/>
      </c>
      <c r="L1225" s="19" t="str">
        <f>+IFERROR(+Tabella24[[#This Row],[IMPORTO VERSATO]]/SUMIF(DATI!$B:$B,Tabella24[[#This Row],[Cartella2]],DATI!$M:$M)*SUMIF(DATI!$B:$B,Tabella24[[#This Row],[Cartella2]],DATI!$J:$J),"")</f>
        <v/>
      </c>
      <c r="M1225" s="14" t="str">
        <f>+IFERROR(+Tabella24[[#This Row],[IMPORTO VERSATO]]/SUMIF(DATI!$B:$B,Tabella24[[#This Row],[Cartella2]],DATI!$M:$M)*SUMIF(DATI!$B:$B,Tabella24[[#This Row],[Cartella2]],DATI!$L:$L),"")</f>
        <v/>
      </c>
      <c r="N1225" s="6" t="str">
        <f>+IF(COUNTIF($C$17:C1225,Tabella24[[#This Row],[Cartella2]])=1,"X","")</f>
        <v/>
      </c>
      <c r="O1225" s="14" t="str">
        <f>+IFERROR(+Tabella24[[#This Row],[IMPORTO VERSATO]]/SUMIF(DATI!$B:$B,Tabella24[[#This Row],[Cartella2]],DATI!$M:$M)*SUMIF(DATI!$B:$B,Tabella24[[#This Row],[Cartella2]],DATI!$K:$K),"")</f>
        <v/>
      </c>
    </row>
    <row r="1226" spans="2:15" x14ac:dyDescent="0.45">
      <c r="B1226" s="27"/>
      <c r="C1226" s="140" t="e">
        <f>+IF(Tabella24[[#This Row],[INS CARTELLA]]="",C1225,+VLOOKUP(Tabella24[[#This Row],[INS CARTELLA]],Tabella1[[NUMERO CARTELLA]:[IMPOSTE]],1,0))</f>
        <v>#N/A</v>
      </c>
      <c r="D1226" s="1"/>
      <c r="E1226" s="15"/>
      <c r="F1226" s="16"/>
      <c r="G1226" s="14" t="str">
        <f>+IFERROR(+Tabella24[[#This Row],[IMPORTO VERSATO]]/SUMIF(DATI!B:B,Tabella24[[#This Row],[Cartella2]],DATI!M:M)*SUMIF(DATI!B:B,Tabella24[[#This Row],[Cartella2]],DATI!E:E),"")</f>
        <v/>
      </c>
      <c r="H1226" s="14" t="str">
        <f>+IFERROR(+Tabella24[[#This Row],[IMPORTO VERSATO]]/SUMIF(DATI!$B:$B,Tabella24[[#This Row],[Cartella2]],DATI!$M:$M)*SUMIF(DATI!$B:$B,Tabella24[[#This Row],[Cartella2]],DATI!$F:$F),"")</f>
        <v/>
      </c>
      <c r="I1226" s="19" t="str">
        <f>+IFERROR(+Tabella24[[#This Row],[IMPORTO VERSATO]]/SUMIF(DATI!$B:$B,Tabella24[[#This Row],[Cartella2]],DATI!$M:$M)*SUMIF(DATI!$B:$B,Tabella24[[#This Row],[Cartella2]],DATI!$G:$G),"")</f>
        <v/>
      </c>
      <c r="J1226" s="19" t="str">
        <f>+IFERROR(+Tabella24[[#This Row],[IMPORTO VERSATO]]/SUMIF(DATI!$B:$B,Tabella24[[#This Row],[Cartella2]],DATI!$M:$M)*SUMIF(DATI!$B:$B,Tabella24[[#This Row],[Cartella2]],DATI!$H:$H),"")</f>
        <v/>
      </c>
      <c r="K1226" s="19" t="str">
        <f>+IFERROR(+Tabella24[[#This Row],[IMPORTO VERSATO]]/SUMIF(DATI!$B:$B,Tabella24[[#This Row],[Cartella2]],DATI!$M:$M)*SUMIF(DATI!$B:$B,Tabella24[[#This Row],[Cartella2]],DATI!$I:$I),"")</f>
        <v/>
      </c>
      <c r="L1226" s="19" t="str">
        <f>+IFERROR(+Tabella24[[#This Row],[IMPORTO VERSATO]]/SUMIF(DATI!$B:$B,Tabella24[[#This Row],[Cartella2]],DATI!$M:$M)*SUMIF(DATI!$B:$B,Tabella24[[#This Row],[Cartella2]],DATI!$J:$J),"")</f>
        <v/>
      </c>
      <c r="M1226" s="14" t="str">
        <f>+IFERROR(+Tabella24[[#This Row],[IMPORTO VERSATO]]/SUMIF(DATI!$B:$B,Tabella24[[#This Row],[Cartella2]],DATI!$M:$M)*SUMIF(DATI!$B:$B,Tabella24[[#This Row],[Cartella2]],DATI!$L:$L),"")</f>
        <v/>
      </c>
      <c r="N1226" s="6" t="str">
        <f>+IF(COUNTIF($C$17:C1226,Tabella24[[#This Row],[Cartella2]])=1,"X","")</f>
        <v/>
      </c>
      <c r="O1226" s="14" t="str">
        <f>+IFERROR(+Tabella24[[#This Row],[IMPORTO VERSATO]]/SUMIF(DATI!$B:$B,Tabella24[[#This Row],[Cartella2]],DATI!$M:$M)*SUMIF(DATI!$B:$B,Tabella24[[#This Row],[Cartella2]],DATI!$K:$K),"")</f>
        <v/>
      </c>
    </row>
    <row r="1227" spans="2:15" x14ac:dyDescent="0.45">
      <c r="B1227" s="27"/>
      <c r="C1227" s="140" t="e">
        <f>+IF(Tabella24[[#This Row],[INS CARTELLA]]="",C1226,+VLOOKUP(Tabella24[[#This Row],[INS CARTELLA]],Tabella1[[NUMERO CARTELLA]:[IMPOSTE]],1,0))</f>
        <v>#N/A</v>
      </c>
      <c r="D1227" s="1"/>
      <c r="E1227" s="15"/>
      <c r="F1227" s="16"/>
      <c r="G1227" s="14" t="str">
        <f>+IFERROR(+Tabella24[[#This Row],[IMPORTO VERSATO]]/SUMIF(DATI!B:B,Tabella24[[#This Row],[Cartella2]],DATI!M:M)*SUMIF(DATI!B:B,Tabella24[[#This Row],[Cartella2]],DATI!E:E),"")</f>
        <v/>
      </c>
      <c r="H1227" s="14" t="str">
        <f>+IFERROR(+Tabella24[[#This Row],[IMPORTO VERSATO]]/SUMIF(DATI!$B:$B,Tabella24[[#This Row],[Cartella2]],DATI!$M:$M)*SUMIF(DATI!$B:$B,Tabella24[[#This Row],[Cartella2]],DATI!$F:$F),"")</f>
        <v/>
      </c>
      <c r="I1227" s="19" t="str">
        <f>+IFERROR(+Tabella24[[#This Row],[IMPORTO VERSATO]]/SUMIF(DATI!$B:$B,Tabella24[[#This Row],[Cartella2]],DATI!$M:$M)*SUMIF(DATI!$B:$B,Tabella24[[#This Row],[Cartella2]],DATI!$G:$G),"")</f>
        <v/>
      </c>
      <c r="J1227" s="19" t="str">
        <f>+IFERROR(+Tabella24[[#This Row],[IMPORTO VERSATO]]/SUMIF(DATI!$B:$B,Tabella24[[#This Row],[Cartella2]],DATI!$M:$M)*SUMIF(DATI!$B:$B,Tabella24[[#This Row],[Cartella2]],DATI!$H:$H),"")</f>
        <v/>
      </c>
      <c r="K1227" s="19" t="str">
        <f>+IFERROR(+Tabella24[[#This Row],[IMPORTO VERSATO]]/SUMIF(DATI!$B:$B,Tabella24[[#This Row],[Cartella2]],DATI!$M:$M)*SUMIF(DATI!$B:$B,Tabella24[[#This Row],[Cartella2]],DATI!$I:$I),"")</f>
        <v/>
      </c>
      <c r="L1227" s="19" t="str">
        <f>+IFERROR(+Tabella24[[#This Row],[IMPORTO VERSATO]]/SUMIF(DATI!$B:$B,Tabella24[[#This Row],[Cartella2]],DATI!$M:$M)*SUMIF(DATI!$B:$B,Tabella24[[#This Row],[Cartella2]],DATI!$J:$J),"")</f>
        <v/>
      </c>
      <c r="M1227" s="14" t="str">
        <f>+IFERROR(+Tabella24[[#This Row],[IMPORTO VERSATO]]/SUMIF(DATI!$B:$B,Tabella24[[#This Row],[Cartella2]],DATI!$M:$M)*SUMIF(DATI!$B:$B,Tabella24[[#This Row],[Cartella2]],DATI!$L:$L),"")</f>
        <v/>
      </c>
      <c r="N1227" s="6" t="str">
        <f>+IF(COUNTIF($C$17:C1227,Tabella24[[#This Row],[Cartella2]])=1,"X","")</f>
        <v/>
      </c>
      <c r="O1227" s="14" t="str">
        <f>+IFERROR(+Tabella24[[#This Row],[IMPORTO VERSATO]]/SUMIF(DATI!$B:$B,Tabella24[[#This Row],[Cartella2]],DATI!$M:$M)*SUMIF(DATI!$B:$B,Tabella24[[#This Row],[Cartella2]],DATI!$K:$K),"")</f>
        <v/>
      </c>
    </row>
    <row r="1228" spans="2:15" x14ac:dyDescent="0.45">
      <c r="B1228" s="27"/>
      <c r="C1228" s="140" t="e">
        <f>+IF(Tabella24[[#This Row],[INS CARTELLA]]="",C1227,+VLOOKUP(Tabella24[[#This Row],[INS CARTELLA]],Tabella1[[NUMERO CARTELLA]:[IMPOSTE]],1,0))</f>
        <v>#N/A</v>
      </c>
      <c r="D1228" s="1"/>
      <c r="E1228" s="15"/>
      <c r="F1228" s="16"/>
      <c r="G1228" s="14" t="str">
        <f>+IFERROR(+Tabella24[[#This Row],[IMPORTO VERSATO]]/SUMIF(DATI!B:B,Tabella24[[#This Row],[Cartella2]],DATI!M:M)*SUMIF(DATI!B:B,Tabella24[[#This Row],[Cartella2]],DATI!E:E),"")</f>
        <v/>
      </c>
      <c r="H1228" s="14" t="str">
        <f>+IFERROR(+Tabella24[[#This Row],[IMPORTO VERSATO]]/SUMIF(DATI!$B:$B,Tabella24[[#This Row],[Cartella2]],DATI!$M:$M)*SUMIF(DATI!$B:$B,Tabella24[[#This Row],[Cartella2]],DATI!$F:$F),"")</f>
        <v/>
      </c>
      <c r="I1228" s="19" t="str">
        <f>+IFERROR(+Tabella24[[#This Row],[IMPORTO VERSATO]]/SUMIF(DATI!$B:$B,Tabella24[[#This Row],[Cartella2]],DATI!$M:$M)*SUMIF(DATI!$B:$B,Tabella24[[#This Row],[Cartella2]],DATI!$G:$G),"")</f>
        <v/>
      </c>
      <c r="J1228" s="19" t="str">
        <f>+IFERROR(+Tabella24[[#This Row],[IMPORTO VERSATO]]/SUMIF(DATI!$B:$B,Tabella24[[#This Row],[Cartella2]],DATI!$M:$M)*SUMIF(DATI!$B:$B,Tabella24[[#This Row],[Cartella2]],DATI!$H:$H),"")</f>
        <v/>
      </c>
      <c r="K1228" s="19" t="str">
        <f>+IFERROR(+Tabella24[[#This Row],[IMPORTO VERSATO]]/SUMIF(DATI!$B:$B,Tabella24[[#This Row],[Cartella2]],DATI!$M:$M)*SUMIF(DATI!$B:$B,Tabella24[[#This Row],[Cartella2]],DATI!$I:$I),"")</f>
        <v/>
      </c>
      <c r="L1228" s="19" t="str">
        <f>+IFERROR(+Tabella24[[#This Row],[IMPORTO VERSATO]]/SUMIF(DATI!$B:$B,Tabella24[[#This Row],[Cartella2]],DATI!$M:$M)*SUMIF(DATI!$B:$B,Tabella24[[#This Row],[Cartella2]],DATI!$J:$J),"")</f>
        <v/>
      </c>
      <c r="M1228" s="14" t="str">
        <f>+IFERROR(+Tabella24[[#This Row],[IMPORTO VERSATO]]/SUMIF(DATI!$B:$B,Tabella24[[#This Row],[Cartella2]],DATI!$M:$M)*SUMIF(DATI!$B:$B,Tabella24[[#This Row],[Cartella2]],DATI!$L:$L),"")</f>
        <v/>
      </c>
      <c r="N1228" s="6" t="str">
        <f>+IF(COUNTIF($C$17:C1228,Tabella24[[#This Row],[Cartella2]])=1,"X","")</f>
        <v/>
      </c>
      <c r="O1228" s="14" t="str">
        <f>+IFERROR(+Tabella24[[#This Row],[IMPORTO VERSATO]]/SUMIF(DATI!$B:$B,Tabella24[[#This Row],[Cartella2]],DATI!$M:$M)*SUMIF(DATI!$B:$B,Tabella24[[#This Row],[Cartella2]],DATI!$K:$K),"")</f>
        <v/>
      </c>
    </row>
    <row r="1229" spans="2:15" x14ac:dyDescent="0.45">
      <c r="B1229" s="27"/>
      <c r="C1229" s="140" t="e">
        <f>+IF(Tabella24[[#This Row],[INS CARTELLA]]="",C1228,+VLOOKUP(Tabella24[[#This Row],[INS CARTELLA]],Tabella1[[NUMERO CARTELLA]:[IMPOSTE]],1,0))</f>
        <v>#N/A</v>
      </c>
      <c r="D1229" s="1"/>
      <c r="E1229" s="15"/>
      <c r="F1229" s="16"/>
      <c r="G1229" s="14" t="str">
        <f>+IFERROR(+Tabella24[[#This Row],[IMPORTO VERSATO]]/SUMIF(DATI!B:B,Tabella24[[#This Row],[Cartella2]],DATI!M:M)*SUMIF(DATI!B:B,Tabella24[[#This Row],[Cartella2]],DATI!E:E),"")</f>
        <v/>
      </c>
      <c r="H1229" s="14" t="str">
        <f>+IFERROR(+Tabella24[[#This Row],[IMPORTO VERSATO]]/SUMIF(DATI!$B:$B,Tabella24[[#This Row],[Cartella2]],DATI!$M:$M)*SUMIF(DATI!$B:$B,Tabella24[[#This Row],[Cartella2]],DATI!$F:$F),"")</f>
        <v/>
      </c>
      <c r="I1229" s="19" t="str">
        <f>+IFERROR(+Tabella24[[#This Row],[IMPORTO VERSATO]]/SUMIF(DATI!$B:$B,Tabella24[[#This Row],[Cartella2]],DATI!$M:$M)*SUMIF(DATI!$B:$B,Tabella24[[#This Row],[Cartella2]],DATI!$G:$G),"")</f>
        <v/>
      </c>
      <c r="J1229" s="19" t="str">
        <f>+IFERROR(+Tabella24[[#This Row],[IMPORTO VERSATO]]/SUMIF(DATI!$B:$B,Tabella24[[#This Row],[Cartella2]],DATI!$M:$M)*SUMIF(DATI!$B:$B,Tabella24[[#This Row],[Cartella2]],DATI!$H:$H),"")</f>
        <v/>
      </c>
      <c r="K1229" s="19" t="str">
        <f>+IFERROR(+Tabella24[[#This Row],[IMPORTO VERSATO]]/SUMIF(DATI!$B:$B,Tabella24[[#This Row],[Cartella2]],DATI!$M:$M)*SUMIF(DATI!$B:$B,Tabella24[[#This Row],[Cartella2]],DATI!$I:$I),"")</f>
        <v/>
      </c>
      <c r="L1229" s="19" t="str">
        <f>+IFERROR(+Tabella24[[#This Row],[IMPORTO VERSATO]]/SUMIF(DATI!$B:$B,Tabella24[[#This Row],[Cartella2]],DATI!$M:$M)*SUMIF(DATI!$B:$B,Tabella24[[#This Row],[Cartella2]],DATI!$J:$J),"")</f>
        <v/>
      </c>
      <c r="M1229" s="14" t="str">
        <f>+IFERROR(+Tabella24[[#This Row],[IMPORTO VERSATO]]/SUMIF(DATI!$B:$B,Tabella24[[#This Row],[Cartella2]],DATI!$M:$M)*SUMIF(DATI!$B:$B,Tabella24[[#This Row],[Cartella2]],DATI!$L:$L),"")</f>
        <v/>
      </c>
      <c r="N1229" s="6" t="str">
        <f>+IF(COUNTIF($C$17:C1229,Tabella24[[#This Row],[Cartella2]])=1,"X","")</f>
        <v/>
      </c>
      <c r="O1229" s="14" t="str">
        <f>+IFERROR(+Tabella24[[#This Row],[IMPORTO VERSATO]]/SUMIF(DATI!$B:$B,Tabella24[[#This Row],[Cartella2]],DATI!$M:$M)*SUMIF(DATI!$B:$B,Tabella24[[#This Row],[Cartella2]],DATI!$K:$K),"")</f>
        <v/>
      </c>
    </row>
    <row r="1230" spans="2:15" x14ac:dyDescent="0.45">
      <c r="B1230" s="27"/>
      <c r="C1230" s="140" t="e">
        <f>+IF(Tabella24[[#This Row],[INS CARTELLA]]="",C1229,+VLOOKUP(Tabella24[[#This Row],[INS CARTELLA]],Tabella1[[NUMERO CARTELLA]:[IMPOSTE]],1,0))</f>
        <v>#N/A</v>
      </c>
      <c r="D1230" s="1"/>
      <c r="E1230" s="15"/>
      <c r="F1230" s="16"/>
      <c r="G1230" s="14" t="str">
        <f>+IFERROR(+Tabella24[[#This Row],[IMPORTO VERSATO]]/SUMIF(DATI!B:B,Tabella24[[#This Row],[Cartella2]],DATI!M:M)*SUMIF(DATI!B:B,Tabella24[[#This Row],[Cartella2]],DATI!E:E),"")</f>
        <v/>
      </c>
      <c r="H1230" s="14" t="str">
        <f>+IFERROR(+Tabella24[[#This Row],[IMPORTO VERSATO]]/SUMIF(DATI!$B:$B,Tabella24[[#This Row],[Cartella2]],DATI!$M:$M)*SUMIF(DATI!$B:$B,Tabella24[[#This Row],[Cartella2]],DATI!$F:$F),"")</f>
        <v/>
      </c>
      <c r="I1230" s="19" t="str">
        <f>+IFERROR(+Tabella24[[#This Row],[IMPORTO VERSATO]]/SUMIF(DATI!$B:$B,Tabella24[[#This Row],[Cartella2]],DATI!$M:$M)*SUMIF(DATI!$B:$B,Tabella24[[#This Row],[Cartella2]],DATI!$G:$G),"")</f>
        <v/>
      </c>
      <c r="J1230" s="19" t="str">
        <f>+IFERROR(+Tabella24[[#This Row],[IMPORTO VERSATO]]/SUMIF(DATI!$B:$B,Tabella24[[#This Row],[Cartella2]],DATI!$M:$M)*SUMIF(DATI!$B:$B,Tabella24[[#This Row],[Cartella2]],DATI!$H:$H),"")</f>
        <v/>
      </c>
      <c r="K1230" s="19" t="str">
        <f>+IFERROR(+Tabella24[[#This Row],[IMPORTO VERSATO]]/SUMIF(DATI!$B:$B,Tabella24[[#This Row],[Cartella2]],DATI!$M:$M)*SUMIF(DATI!$B:$B,Tabella24[[#This Row],[Cartella2]],DATI!$I:$I),"")</f>
        <v/>
      </c>
      <c r="L1230" s="19" t="str">
        <f>+IFERROR(+Tabella24[[#This Row],[IMPORTO VERSATO]]/SUMIF(DATI!$B:$B,Tabella24[[#This Row],[Cartella2]],DATI!$M:$M)*SUMIF(DATI!$B:$B,Tabella24[[#This Row],[Cartella2]],DATI!$J:$J),"")</f>
        <v/>
      </c>
      <c r="M1230" s="14" t="str">
        <f>+IFERROR(+Tabella24[[#This Row],[IMPORTO VERSATO]]/SUMIF(DATI!$B:$B,Tabella24[[#This Row],[Cartella2]],DATI!$M:$M)*SUMIF(DATI!$B:$B,Tabella24[[#This Row],[Cartella2]],DATI!$L:$L),"")</f>
        <v/>
      </c>
      <c r="N1230" s="6" t="str">
        <f>+IF(COUNTIF($C$17:C1230,Tabella24[[#This Row],[Cartella2]])=1,"X","")</f>
        <v/>
      </c>
      <c r="O1230" s="14" t="str">
        <f>+IFERROR(+Tabella24[[#This Row],[IMPORTO VERSATO]]/SUMIF(DATI!$B:$B,Tabella24[[#This Row],[Cartella2]],DATI!$M:$M)*SUMIF(DATI!$B:$B,Tabella24[[#This Row],[Cartella2]],DATI!$K:$K),"")</f>
        <v/>
      </c>
    </row>
    <row r="1231" spans="2:15" x14ac:dyDescent="0.45">
      <c r="B1231" s="27"/>
      <c r="C1231" s="140" t="e">
        <f>+IF(Tabella24[[#This Row],[INS CARTELLA]]="",C1230,+VLOOKUP(Tabella24[[#This Row],[INS CARTELLA]],Tabella1[[NUMERO CARTELLA]:[IMPOSTE]],1,0))</f>
        <v>#N/A</v>
      </c>
      <c r="D1231" s="1"/>
      <c r="E1231" s="15"/>
      <c r="F1231" s="16"/>
      <c r="G1231" s="14" t="str">
        <f>+IFERROR(+Tabella24[[#This Row],[IMPORTO VERSATO]]/SUMIF(DATI!B:B,Tabella24[[#This Row],[Cartella2]],DATI!M:M)*SUMIF(DATI!B:B,Tabella24[[#This Row],[Cartella2]],DATI!E:E),"")</f>
        <v/>
      </c>
      <c r="H1231" s="14" t="str">
        <f>+IFERROR(+Tabella24[[#This Row],[IMPORTO VERSATO]]/SUMIF(DATI!$B:$B,Tabella24[[#This Row],[Cartella2]],DATI!$M:$M)*SUMIF(DATI!$B:$B,Tabella24[[#This Row],[Cartella2]],DATI!$F:$F),"")</f>
        <v/>
      </c>
      <c r="I1231" s="19" t="str">
        <f>+IFERROR(+Tabella24[[#This Row],[IMPORTO VERSATO]]/SUMIF(DATI!$B:$B,Tabella24[[#This Row],[Cartella2]],DATI!$M:$M)*SUMIF(DATI!$B:$B,Tabella24[[#This Row],[Cartella2]],DATI!$G:$G),"")</f>
        <v/>
      </c>
      <c r="J1231" s="19" t="str">
        <f>+IFERROR(+Tabella24[[#This Row],[IMPORTO VERSATO]]/SUMIF(DATI!$B:$B,Tabella24[[#This Row],[Cartella2]],DATI!$M:$M)*SUMIF(DATI!$B:$B,Tabella24[[#This Row],[Cartella2]],DATI!$H:$H),"")</f>
        <v/>
      </c>
      <c r="K1231" s="19" t="str">
        <f>+IFERROR(+Tabella24[[#This Row],[IMPORTO VERSATO]]/SUMIF(DATI!$B:$B,Tabella24[[#This Row],[Cartella2]],DATI!$M:$M)*SUMIF(DATI!$B:$B,Tabella24[[#This Row],[Cartella2]],DATI!$I:$I),"")</f>
        <v/>
      </c>
      <c r="L1231" s="19" t="str">
        <f>+IFERROR(+Tabella24[[#This Row],[IMPORTO VERSATO]]/SUMIF(DATI!$B:$B,Tabella24[[#This Row],[Cartella2]],DATI!$M:$M)*SUMIF(DATI!$B:$B,Tabella24[[#This Row],[Cartella2]],DATI!$J:$J),"")</f>
        <v/>
      </c>
      <c r="M1231" s="14" t="str">
        <f>+IFERROR(+Tabella24[[#This Row],[IMPORTO VERSATO]]/SUMIF(DATI!$B:$B,Tabella24[[#This Row],[Cartella2]],DATI!$M:$M)*SUMIF(DATI!$B:$B,Tabella24[[#This Row],[Cartella2]],DATI!$L:$L),"")</f>
        <v/>
      </c>
      <c r="N1231" s="6" t="str">
        <f>+IF(COUNTIF($C$17:C1231,Tabella24[[#This Row],[Cartella2]])=1,"X","")</f>
        <v/>
      </c>
      <c r="O1231" s="14" t="str">
        <f>+IFERROR(+Tabella24[[#This Row],[IMPORTO VERSATO]]/SUMIF(DATI!$B:$B,Tabella24[[#This Row],[Cartella2]],DATI!$M:$M)*SUMIF(DATI!$B:$B,Tabella24[[#This Row],[Cartella2]],DATI!$K:$K),"")</f>
        <v/>
      </c>
    </row>
    <row r="1232" spans="2:15" x14ac:dyDescent="0.45">
      <c r="B1232" s="27"/>
      <c r="C1232" s="140" t="e">
        <f>+IF(Tabella24[[#This Row],[INS CARTELLA]]="",C1231,+VLOOKUP(Tabella24[[#This Row],[INS CARTELLA]],Tabella1[[NUMERO CARTELLA]:[IMPOSTE]],1,0))</f>
        <v>#N/A</v>
      </c>
      <c r="D1232" s="1"/>
      <c r="E1232" s="15"/>
      <c r="F1232" s="16"/>
      <c r="G1232" s="14" t="str">
        <f>+IFERROR(+Tabella24[[#This Row],[IMPORTO VERSATO]]/SUMIF(DATI!B:B,Tabella24[[#This Row],[Cartella2]],DATI!M:M)*SUMIF(DATI!B:B,Tabella24[[#This Row],[Cartella2]],DATI!E:E),"")</f>
        <v/>
      </c>
      <c r="H1232" s="14" t="str">
        <f>+IFERROR(+Tabella24[[#This Row],[IMPORTO VERSATO]]/SUMIF(DATI!$B:$B,Tabella24[[#This Row],[Cartella2]],DATI!$M:$M)*SUMIF(DATI!$B:$B,Tabella24[[#This Row],[Cartella2]],DATI!$F:$F),"")</f>
        <v/>
      </c>
      <c r="I1232" s="19" t="str">
        <f>+IFERROR(+Tabella24[[#This Row],[IMPORTO VERSATO]]/SUMIF(DATI!$B:$B,Tabella24[[#This Row],[Cartella2]],DATI!$M:$M)*SUMIF(DATI!$B:$B,Tabella24[[#This Row],[Cartella2]],DATI!$G:$G),"")</f>
        <v/>
      </c>
      <c r="J1232" s="19" t="str">
        <f>+IFERROR(+Tabella24[[#This Row],[IMPORTO VERSATO]]/SUMIF(DATI!$B:$B,Tabella24[[#This Row],[Cartella2]],DATI!$M:$M)*SUMIF(DATI!$B:$B,Tabella24[[#This Row],[Cartella2]],DATI!$H:$H),"")</f>
        <v/>
      </c>
      <c r="K1232" s="19" t="str">
        <f>+IFERROR(+Tabella24[[#This Row],[IMPORTO VERSATO]]/SUMIF(DATI!$B:$B,Tabella24[[#This Row],[Cartella2]],DATI!$M:$M)*SUMIF(DATI!$B:$B,Tabella24[[#This Row],[Cartella2]],DATI!$I:$I),"")</f>
        <v/>
      </c>
      <c r="L1232" s="19" t="str">
        <f>+IFERROR(+Tabella24[[#This Row],[IMPORTO VERSATO]]/SUMIF(DATI!$B:$B,Tabella24[[#This Row],[Cartella2]],DATI!$M:$M)*SUMIF(DATI!$B:$B,Tabella24[[#This Row],[Cartella2]],DATI!$J:$J),"")</f>
        <v/>
      </c>
      <c r="M1232" s="14" t="str">
        <f>+IFERROR(+Tabella24[[#This Row],[IMPORTO VERSATO]]/SUMIF(DATI!$B:$B,Tabella24[[#This Row],[Cartella2]],DATI!$M:$M)*SUMIF(DATI!$B:$B,Tabella24[[#This Row],[Cartella2]],DATI!$L:$L),"")</f>
        <v/>
      </c>
      <c r="N1232" s="6" t="str">
        <f>+IF(COUNTIF($C$17:C1232,Tabella24[[#This Row],[Cartella2]])=1,"X","")</f>
        <v/>
      </c>
      <c r="O1232" s="14" t="str">
        <f>+IFERROR(+Tabella24[[#This Row],[IMPORTO VERSATO]]/SUMIF(DATI!$B:$B,Tabella24[[#This Row],[Cartella2]],DATI!$M:$M)*SUMIF(DATI!$B:$B,Tabella24[[#This Row],[Cartella2]],DATI!$K:$K),"")</f>
        <v/>
      </c>
    </row>
    <row r="1233" spans="2:15" x14ac:dyDescent="0.45">
      <c r="B1233" s="27"/>
      <c r="C1233" s="140" t="e">
        <f>+IF(Tabella24[[#This Row],[INS CARTELLA]]="",C1232,+VLOOKUP(Tabella24[[#This Row],[INS CARTELLA]],Tabella1[[NUMERO CARTELLA]:[IMPOSTE]],1,0))</f>
        <v>#N/A</v>
      </c>
      <c r="D1233" s="1"/>
      <c r="E1233" s="15"/>
      <c r="F1233" s="16"/>
      <c r="G1233" s="14" t="str">
        <f>+IFERROR(+Tabella24[[#This Row],[IMPORTO VERSATO]]/SUMIF(DATI!B:B,Tabella24[[#This Row],[Cartella2]],DATI!M:M)*SUMIF(DATI!B:B,Tabella24[[#This Row],[Cartella2]],DATI!E:E),"")</f>
        <v/>
      </c>
      <c r="H1233" s="14" t="str">
        <f>+IFERROR(+Tabella24[[#This Row],[IMPORTO VERSATO]]/SUMIF(DATI!$B:$B,Tabella24[[#This Row],[Cartella2]],DATI!$M:$M)*SUMIF(DATI!$B:$B,Tabella24[[#This Row],[Cartella2]],DATI!$F:$F),"")</f>
        <v/>
      </c>
      <c r="I1233" s="19" t="str">
        <f>+IFERROR(+Tabella24[[#This Row],[IMPORTO VERSATO]]/SUMIF(DATI!$B:$B,Tabella24[[#This Row],[Cartella2]],DATI!$M:$M)*SUMIF(DATI!$B:$B,Tabella24[[#This Row],[Cartella2]],DATI!$G:$G),"")</f>
        <v/>
      </c>
      <c r="J1233" s="19" t="str">
        <f>+IFERROR(+Tabella24[[#This Row],[IMPORTO VERSATO]]/SUMIF(DATI!$B:$B,Tabella24[[#This Row],[Cartella2]],DATI!$M:$M)*SUMIF(DATI!$B:$B,Tabella24[[#This Row],[Cartella2]],DATI!$H:$H),"")</f>
        <v/>
      </c>
      <c r="K1233" s="19" t="str">
        <f>+IFERROR(+Tabella24[[#This Row],[IMPORTO VERSATO]]/SUMIF(DATI!$B:$B,Tabella24[[#This Row],[Cartella2]],DATI!$M:$M)*SUMIF(DATI!$B:$B,Tabella24[[#This Row],[Cartella2]],DATI!$I:$I),"")</f>
        <v/>
      </c>
      <c r="L1233" s="19" t="str">
        <f>+IFERROR(+Tabella24[[#This Row],[IMPORTO VERSATO]]/SUMIF(DATI!$B:$B,Tabella24[[#This Row],[Cartella2]],DATI!$M:$M)*SUMIF(DATI!$B:$B,Tabella24[[#This Row],[Cartella2]],DATI!$J:$J),"")</f>
        <v/>
      </c>
      <c r="M1233" s="14" t="str">
        <f>+IFERROR(+Tabella24[[#This Row],[IMPORTO VERSATO]]/SUMIF(DATI!$B:$B,Tabella24[[#This Row],[Cartella2]],DATI!$M:$M)*SUMIF(DATI!$B:$B,Tabella24[[#This Row],[Cartella2]],DATI!$L:$L),"")</f>
        <v/>
      </c>
      <c r="N1233" s="6" t="str">
        <f>+IF(COUNTIF($C$17:C1233,Tabella24[[#This Row],[Cartella2]])=1,"X","")</f>
        <v/>
      </c>
      <c r="O1233" s="14" t="str">
        <f>+IFERROR(+Tabella24[[#This Row],[IMPORTO VERSATO]]/SUMIF(DATI!$B:$B,Tabella24[[#This Row],[Cartella2]],DATI!$M:$M)*SUMIF(DATI!$B:$B,Tabella24[[#This Row],[Cartella2]],DATI!$K:$K),"")</f>
        <v/>
      </c>
    </row>
    <row r="1234" spans="2:15" x14ac:dyDescent="0.45">
      <c r="B1234" s="27"/>
      <c r="C1234" s="140" t="e">
        <f>+IF(Tabella24[[#This Row],[INS CARTELLA]]="",C1233,+VLOOKUP(Tabella24[[#This Row],[INS CARTELLA]],Tabella1[[NUMERO CARTELLA]:[IMPOSTE]],1,0))</f>
        <v>#N/A</v>
      </c>
      <c r="D1234" s="1"/>
      <c r="E1234" s="15"/>
      <c r="F1234" s="16"/>
      <c r="G1234" s="14" t="str">
        <f>+IFERROR(+Tabella24[[#This Row],[IMPORTO VERSATO]]/SUMIF(DATI!B:B,Tabella24[[#This Row],[Cartella2]],DATI!M:M)*SUMIF(DATI!B:B,Tabella24[[#This Row],[Cartella2]],DATI!E:E),"")</f>
        <v/>
      </c>
      <c r="H1234" s="14" t="str">
        <f>+IFERROR(+Tabella24[[#This Row],[IMPORTO VERSATO]]/SUMIF(DATI!$B:$B,Tabella24[[#This Row],[Cartella2]],DATI!$M:$M)*SUMIF(DATI!$B:$B,Tabella24[[#This Row],[Cartella2]],DATI!$F:$F),"")</f>
        <v/>
      </c>
      <c r="I1234" s="19" t="str">
        <f>+IFERROR(+Tabella24[[#This Row],[IMPORTO VERSATO]]/SUMIF(DATI!$B:$B,Tabella24[[#This Row],[Cartella2]],DATI!$M:$M)*SUMIF(DATI!$B:$B,Tabella24[[#This Row],[Cartella2]],DATI!$G:$G),"")</f>
        <v/>
      </c>
      <c r="J1234" s="19" t="str">
        <f>+IFERROR(+Tabella24[[#This Row],[IMPORTO VERSATO]]/SUMIF(DATI!$B:$B,Tabella24[[#This Row],[Cartella2]],DATI!$M:$M)*SUMIF(DATI!$B:$B,Tabella24[[#This Row],[Cartella2]],DATI!$H:$H),"")</f>
        <v/>
      </c>
      <c r="K1234" s="19" t="str">
        <f>+IFERROR(+Tabella24[[#This Row],[IMPORTO VERSATO]]/SUMIF(DATI!$B:$B,Tabella24[[#This Row],[Cartella2]],DATI!$M:$M)*SUMIF(DATI!$B:$B,Tabella24[[#This Row],[Cartella2]],DATI!$I:$I),"")</f>
        <v/>
      </c>
      <c r="L1234" s="19" t="str">
        <f>+IFERROR(+Tabella24[[#This Row],[IMPORTO VERSATO]]/SUMIF(DATI!$B:$B,Tabella24[[#This Row],[Cartella2]],DATI!$M:$M)*SUMIF(DATI!$B:$B,Tabella24[[#This Row],[Cartella2]],DATI!$J:$J),"")</f>
        <v/>
      </c>
      <c r="M1234" s="14" t="str">
        <f>+IFERROR(+Tabella24[[#This Row],[IMPORTO VERSATO]]/SUMIF(DATI!$B:$B,Tabella24[[#This Row],[Cartella2]],DATI!$M:$M)*SUMIF(DATI!$B:$B,Tabella24[[#This Row],[Cartella2]],DATI!$L:$L),"")</f>
        <v/>
      </c>
      <c r="N1234" s="6" t="str">
        <f>+IF(COUNTIF($C$17:C1234,Tabella24[[#This Row],[Cartella2]])=1,"X","")</f>
        <v/>
      </c>
      <c r="O1234" s="14" t="str">
        <f>+IFERROR(+Tabella24[[#This Row],[IMPORTO VERSATO]]/SUMIF(DATI!$B:$B,Tabella24[[#This Row],[Cartella2]],DATI!$M:$M)*SUMIF(DATI!$B:$B,Tabella24[[#This Row],[Cartella2]],DATI!$K:$K),"")</f>
        <v/>
      </c>
    </row>
    <row r="1235" spans="2:15" x14ac:dyDescent="0.45">
      <c r="B1235" s="27"/>
      <c r="C1235" s="140" t="e">
        <f>+IF(Tabella24[[#This Row],[INS CARTELLA]]="",C1234,+VLOOKUP(Tabella24[[#This Row],[INS CARTELLA]],Tabella1[[NUMERO CARTELLA]:[IMPOSTE]],1,0))</f>
        <v>#N/A</v>
      </c>
      <c r="D1235" s="1"/>
      <c r="E1235" s="15"/>
      <c r="F1235" s="16"/>
      <c r="G1235" s="14" t="str">
        <f>+IFERROR(+Tabella24[[#This Row],[IMPORTO VERSATO]]/SUMIF(DATI!B:B,Tabella24[[#This Row],[Cartella2]],DATI!M:M)*SUMIF(DATI!B:B,Tabella24[[#This Row],[Cartella2]],DATI!E:E),"")</f>
        <v/>
      </c>
      <c r="H1235" s="14" t="str">
        <f>+IFERROR(+Tabella24[[#This Row],[IMPORTO VERSATO]]/SUMIF(DATI!$B:$B,Tabella24[[#This Row],[Cartella2]],DATI!$M:$M)*SUMIF(DATI!$B:$B,Tabella24[[#This Row],[Cartella2]],DATI!$F:$F),"")</f>
        <v/>
      </c>
      <c r="I1235" s="19" t="str">
        <f>+IFERROR(+Tabella24[[#This Row],[IMPORTO VERSATO]]/SUMIF(DATI!$B:$B,Tabella24[[#This Row],[Cartella2]],DATI!$M:$M)*SUMIF(DATI!$B:$B,Tabella24[[#This Row],[Cartella2]],DATI!$G:$G),"")</f>
        <v/>
      </c>
      <c r="J1235" s="19" t="str">
        <f>+IFERROR(+Tabella24[[#This Row],[IMPORTO VERSATO]]/SUMIF(DATI!$B:$B,Tabella24[[#This Row],[Cartella2]],DATI!$M:$M)*SUMIF(DATI!$B:$B,Tabella24[[#This Row],[Cartella2]],DATI!$H:$H),"")</f>
        <v/>
      </c>
      <c r="K1235" s="19" t="str">
        <f>+IFERROR(+Tabella24[[#This Row],[IMPORTO VERSATO]]/SUMIF(DATI!$B:$B,Tabella24[[#This Row],[Cartella2]],DATI!$M:$M)*SUMIF(DATI!$B:$B,Tabella24[[#This Row],[Cartella2]],DATI!$I:$I),"")</f>
        <v/>
      </c>
      <c r="L1235" s="19" t="str">
        <f>+IFERROR(+Tabella24[[#This Row],[IMPORTO VERSATO]]/SUMIF(DATI!$B:$B,Tabella24[[#This Row],[Cartella2]],DATI!$M:$M)*SUMIF(DATI!$B:$B,Tabella24[[#This Row],[Cartella2]],DATI!$J:$J),"")</f>
        <v/>
      </c>
      <c r="M1235" s="14" t="str">
        <f>+IFERROR(+Tabella24[[#This Row],[IMPORTO VERSATO]]/SUMIF(DATI!$B:$B,Tabella24[[#This Row],[Cartella2]],DATI!$M:$M)*SUMIF(DATI!$B:$B,Tabella24[[#This Row],[Cartella2]],DATI!$L:$L),"")</f>
        <v/>
      </c>
      <c r="N1235" s="6" t="str">
        <f>+IF(COUNTIF($C$17:C1235,Tabella24[[#This Row],[Cartella2]])=1,"X","")</f>
        <v/>
      </c>
      <c r="O1235" s="14" t="str">
        <f>+IFERROR(+Tabella24[[#This Row],[IMPORTO VERSATO]]/SUMIF(DATI!$B:$B,Tabella24[[#This Row],[Cartella2]],DATI!$M:$M)*SUMIF(DATI!$B:$B,Tabella24[[#This Row],[Cartella2]],DATI!$K:$K),"")</f>
        <v/>
      </c>
    </row>
    <row r="1236" spans="2:15" x14ac:dyDescent="0.45">
      <c r="B1236" s="27"/>
      <c r="C1236" s="140" t="e">
        <f>+IF(Tabella24[[#This Row],[INS CARTELLA]]="",C1235,+VLOOKUP(Tabella24[[#This Row],[INS CARTELLA]],Tabella1[[NUMERO CARTELLA]:[IMPOSTE]],1,0))</f>
        <v>#N/A</v>
      </c>
      <c r="D1236" s="1"/>
      <c r="E1236" s="15"/>
      <c r="F1236" s="16"/>
      <c r="G1236" s="14" t="str">
        <f>+IFERROR(+Tabella24[[#This Row],[IMPORTO VERSATO]]/SUMIF(DATI!B:B,Tabella24[[#This Row],[Cartella2]],DATI!M:M)*SUMIF(DATI!B:B,Tabella24[[#This Row],[Cartella2]],DATI!E:E),"")</f>
        <v/>
      </c>
      <c r="H1236" s="14" t="str">
        <f>+IFERROR(+Tabella24[[#This Row],[IMPORTO VERSATO]]/SUMIF(DATI!$B:$B,Tabella24[[#This Row],[Cartella2]],DATI!$M:$M)*SUMIF(DATI!$B:$B,Tabella24[[#This Row],[Cartella2]],DATI!$F:$F),"")</f>
        <v/>
      </c>
      <c r="I1236" s="19" t="str">
        <f>+IFERROR(+Tabella24[[#This Row],[IMPORTO VERSATO]]/SUMIF(DATI!$B:$B,Tabella24[[#This Row],[Cartella2]],DATI!$M:$M)*SUMIF(DATI!$B:$B,Tabella24[[#This Row],[Cartella2]],DATI!$G:$G),"")</f>
        <v/>
      </c>
      <c r="J1236" s="19" t="str">
        <f>+IFERROR(+Tabella24[[#This Row],[IMPORTO VERSATO]]/SUMIF(DATI!$B:$B,Tabella24[[#This Row],[Cartella2]],DATI!$M:$M)*SUMIF(DATI!$B:$B,Tabella24[[#This Row],[Cartella2]],DATI!$H:$H),"")</f>
        <v/>
      </c>
      <c r="K1236" s="19" t="str">
        <f>+IFERROR(+Tabella24[[#This Row],[IMPORTO VERSATO]]/SUMIF(DATI!$B:$B,Tabella24[[#This Row],[Cartella2]],DATI!$M:$M)*SUMIF(DATI!$B:$B,Tabella24[[#This Row],[Cartella2]],DATI!$I:$I),"")</f>
        <v/>
      </c>
      <c r="L1236" s="19" t="str">
        <f>+IFERROR(+Tabella24[[#This Row],[IMPORTO VERSATO]]/SUMIF(DATI!$B:$B,Tabella24[[#This Row],[Cartella2]],DATI!$M:$M)*SUMIF(DATI!$B:$B,Tabella24[[#This Row],[Cartella2]],DATI!$J:$J),"")</f>
        <v/>
      </c>
      <c r="M1236" s="14" t="str">
        <f>+IFERROR(+Tabella24[[#This Row],[IMPORTO VERSATO]]/SUMIF(DATI!$B:$B,Tabella24[[#This Row],[Cartella2]],DATI!$M:$M)*SUMIF(DATI!$B:$B,Tabella24[[#This Row],[Cartella2]],DATI!$L:$L),"")</f>
        <v/>
      </c>
      <c r="N1236" s="6" t="str">
        <f>+IF(COUNTIF($C$17:C1236,Tabella24[[#This Row],[Cartella2]])=1,"X","")</f>
        <v/>
      </c>
      <c r="O1236" s="14" t="str">
        <f>+IFERROR(+Tabella24[[#This Row],[IMPORTO VERSATO]]/SUMIF(DATI!$B:$B,Tabella24[[#This Row],[Cartella2]],DATI!$M:$M)*SUMIF(DATI!$B:$B,Tabella24[[#This Row],[Cartella2]],DATI!$K:$K),"")</f>
        <v/>
      </c>
    </row>
    <row r="1237" spans="2:15" x14ac:dyDescent="0.45">
      <c r="B1237" s="27"/>
      <c r="C1237" s="140" t="e">
        <f>+IF(Tabella24[[#This Row],[INS CARTELLA]]="",C1236,+VLOOKUP(Tabella24[[#This Row],[INS CARTELLA]],Tabella1[[NUMERO CARTELLA]:[IMPOSTE]],1,0))</f>
        <v>#N/A</v>
      </c>
      <c r="D1237" s="1"/>
      <c r="E1237" s="15"/>
      <c r="F1237" s="16"/>
      <c r="G1237" s="14" t="str">
        <f>+IFERROR(+Tabella24[[#This Row],[IMPORTO VERSATO]]/SUMIF(DATI!B:B,Tabella24[[#This Row],[Cartella2]],DATI!M:M)*SUMIF(DATI!B:B,Tabella24[[#This Row],[Cartella2]],DATI!E:E),"")</f>
        <v/>
      </c>
      <c r="H1237" s="14" t="str">
        <f>+IFERROR(+Tabella24[[#This Row],[IMPORTO VERSATO]]/SUMIF(DATI!$B:$B,Tabella24[[#This Row],[Cartella2]],DATI!$M:$M)*SUMIF(DATI!$B:$B,Tabella24[[#This Row],[Cartella2]],DATI!$F:$F),"")</f>
        <v/>
      </c>
      <c r="I1237" s="19" t="str">
        <f>+IFERROR(+Tabella24[[#This Row],[IMPORTO VERSATO]]/SUMIF(DATI!$B:$B,Tabella24[[#This Row],[Cartella2]],DATI!$M:$M)*SUMIF(DATI!$B:$B,Tabella24[[#This Row],[Cartella2]],DATI!$G:$G),"")</f>
        <v/>
      </c>
      <c r="J1237" s="19" t="str">
        <f>+IFERROR(+Tabella24[[#This Row],[IMPORTO VERSATO]]/SUMIF(DATI!$B:$B,Tabella24[[#This Row],[Cartella2]],DATI!$M:$M)*SUMIF(DATI!$B:$B,Tabella24[[#This Row],[Cartella2]],DATI!$H:$H),"")</f>
        <v/>
      </c>
      <c r="K1237" s="19" t="str">
        <f>+IFERROR(+Tabella24[[#This Row],[IMPORTO VERSATO]]/SUMIF(DATI!$B:$B,Tabella24[[#This Row],[Cartella2]],DATI!$M:$M)*SUMIF(DATI!$B:$B,Tabella24[[#This Row],[Cartella2]],DATI!$I:$I),"")</f>
        <v/>
      </c>
      <c r="L1237" s="19" t="str">
        <f>+IFERROR(+Tabella24[[#This Row],[IMPORTO VERSATO]]/SUMIF(DATI!$B:$B,Tabella24[[#This Row],[Cartella2]],DATI!$M:$M)*SUMIF(DATI!$B:$B,Tabella24[[#This Row],[Cartella2]],DATI!$J:$J),"")</f>
        <v/>
      </c>
      <c r="M1237" s="14" t="str">
        <f>+IFERROR(+Tabella24[[#This Row],[IMPORTO VERSATO]]/SUMIF(DATI!$B:$B,Tabella24[[#This Row],[Cartella2]],DATI!$M:$M)*SUMIF(DATI!$B:$B,Tabella24[[#This Row],[Cartella2]],DATI!$L:$L),"")</f>
        <v/>
      </c>
      <c r="N1237" s="6" t="str">
        <f>+IF(COUNTIF($C$17:C1237,Tabella24[[#This Row],[Cartella2]])=1,"X","")</f>
        <v/>
      </c>
      <c r="O1237" s="14" t="str">
        <f>+IFERROR(+Tabella24[[#This Row],[IMPORTO VERSATO]]/SUMIF(DATI!$B:$B,Tabella24[[#This Row],[Cartella2]],DATI!$M:$M)*SUMIF(DATI!$B:$B,Tabella24[[#This Row],[Cartella2]],DATI!$K:$K),"")</f>
        <v/>
      </c>
    </row>
    <row r="1238" spans="2:15" x14ac:dyDescent="0.45">
      <c r="B1238" s="27"/>
      <c r="C1238" s="140" t="e">
        <f>+IF(Tabella24[[#This Row],[INS CARTELLA]]="",C1237,+VLOOKUP(Tabella24[[#This Row],[INS CARTELLA]],Tabella1[[NUMERO CARTELLA]:[IMPOSTE]],1,0))</f>
        <v>#N/A</v>
      </c>
      <c r="D1238" s="1"/>
      <c r="E1238" s="15"/>
      <c r="F1238" s="16"/>
      <c r="G1238" s="14" t="str">
        <f>+IFERROR(+Tabella24[[#This Row],[IMPORTO VERSATO]]/SUMIF(DATI!B:B,Tabella24[[#This Row],[Cartella2]],DATI!M:M)*SUMIF(DATI!B:B,Tabella24[[#This Row],[Cartella2]],DATI!E:E),"")</f>
        <v/>
      </c>
      <c r="H1238" s="14" t="str">
        <f>+IFERROR(+Tabella24[[#This Row],[IMPORTO VERSATO]]/SUMIF(DATI!$B:$B,Tabella24[[#This Row],[Cartella2]],DATI!$M:$M)*SUMIF(DATI!$B:$B,Tabella24[[#This Row],[Cartella2]],DATI!$F:$F),"")</f>
        <v/>
      </c>
      <c r="I1238" s="19" t="str">
        <f>+IFERROR(+Tabella24[[#This Row],[IMPORTO VERSATO]]/SUMIF(DATI!$B:$B,Tabella24[[#This Row],[Cartella2]],DATI!$M:$M)*SUMIF(DATI!$B:$B,Tabella24[[#This Row],[Cartella2]],DATI!$G:$G),"")</f>
        <v/>
      </c>
      <c r="J1238" s="19" t="str">
        <f>+IFERROR(+Tabella24[[#This Row],[IMPORTO VERSATO]]/SUMIF(DATI!$B:$B,Tabella24[[#This Row],[Cartella2]],DATI!$M:$M)*SUMIF(DATI!$B:$B,Tabella24[[#This Row],[Cartella2]],DATI!$H:$H),"")</f>
        <v/>
      </c>
      <c r="K1238" s="19" t="str">
        <f>+IFERROR(+Tabella24[[#This Row],[IMPORTO VERSATO]]/SUMIF(DATI!$B:$B,Tabella24[[#This Row],[Cartella2]],DATI!$M:$M)*SUMIF(DATI!$B:$B,Tabella24[[#This Row],[Cartella2]],DATI!$I:$I),"")</f>
        <v/>
      </c>
      <c r="L1238" s="19" t="str">
        <f>+IFERROR(+Tabella24[[#This Row],[IMPORTO VERSATO]]/SUMIF(DATI!$B:$B,Tabella24[[#This Row],[Cartella2]],DATI!$M:$M)*SUMIF(DATI!$B:$B,Tabella24[[#This Row],[Cartella2]],DATI!$J:$J),"")</f>
        <v/>
      </c>
      <c r="M1238" s="14" t="str">
        <f>+IFERROR(+Tabella24[[#This Row],[IMPORTO VERSATO]]/SUMIF(DATI!$B:$B,Tabella24[[#This Row],[Cartella2]],DATI!$M:$M)*SUMIF(DATI!$B:$B,Tabella24[[#This Row],[Cartella2]],DATI!$L:$L),"")</f>
        <v/>
      </c>
      <c r="N1238" s="6" t="str">
        <f>+IF(COUNTIF($C$17:C1238,Tabella24[[#This Row],[Cartella2]])=1,"X","")</f>
        <v/>
      </c>
      <c r="O1238" s="14" t="str">
        <f>+IFERROR(+Tabella24[[#This Row],[IMPORTO VERSATO]]/SUMIF(DATI!$B:$B,Tabella24[[#This Row],[Cartella2]],DATI!$M:$M)*SUMIF(DATI!$B:$B,Tabella24[[#This Row],[Cartella2]],DATI!$K:$K),"")</f>
        <v/>
      </c>
    </row>
    <row r="1239" spans="2:15" x14ac:dyDescent="0.45">
      <c r="B1239" s="27"/>
      <c r="C1239" s="140" t="e">
        <f>+IF(Tabella24[[#This Row],[INS CARTELLA]]="",C1238,+VLOOKUP(Tabella24[[#This Row],[INS CARTELLA]],Tabella1[[NUMERO CARTELLA]:[IMPOSTE]],1,0))</f>
        <v>#N/A</v>
      </c>
      <c r="D1239" s="1"/>
      <c r="E1239" s="15"/>
      <c r="F1239" s="16"/>
      <c r="G1239" s="14" t="str">
        <f>+IFERROR(+Tabella24[[#This Row],[IMPORTO VERSATO]]/SUMIF(DATI!B:B,Tabella24[[#This Row],[Cartella2]],DATI!M:M)*SUMIF(DATI!B:B,Tabella24[[#This Row],[Cartella2]],DATI!E:E),"")</f>
        <v/>
      </c>
      <c r="H1239" s="14" t="str">
        <f>+IFERROR(+Tabella24[[#This Row],[IMPORTO VERSATO]]/SUMIF(DATI!$B:$B,Tabella24[[#This Row],[Cartella2]],DATI!$M:$M)*SUMIF(DATI!$B:$B,Tabella24[[#This Row],[Cartella2]],DATI!$F:$F),"")</f>
        <v/>
      </c>
      <c r="I1239" s="19" t="str">
        <f>+IFERROR(+Tabella24[[#This Row],[IMPORTO VERSATO]]/SUMIF(DATI!$B:$B,Tabella24[[#This Row],[Cartella2]],DATI!$M:$M)*SUMIF(DATI!$B:$B,Tabella24[[#This Row],[Cartella2]],DATI!$G:$G),"")</f>
        <v/>
      </c>
      <c r="J1239" s="19" t="str">
        <f>+IFERROR(+Tabella24[[#This Row],[IMPORTO VERSATO]]/SUMIF(DATI!$B:$B,Tabella24[[#This Row],[Cartella2]],DATI!$M:$M)*SUMIF(DATI!$B:$B,Tabella24[[#This Row],[Cartella2]],DATI!$H:$H),"")</f>
        <v/>
      </c>
      <c r="K1239" s="19" t="str">
        <f>+IFERROR(+Tabella24[[#This Row],[IMPORTO VERSATO]]/SUMIF(DATI!$B:$B,Tabella24[[#This Row],[Cartella2]],DATI!$M:$M)*SUMIF(DATI!$B:$B,Tabella24[[#This Row],[Cartella2]],DATI!$I:$I),"")</f>
        <v/>
      </c>
      <c r="L1239" s="19" t="str">
        <f>+IFERROR(+Tabella24[[#This Row],[IMPORTO VERSATO]]/SUMIF(DATI!$B:$B,Tabella24[[#This Row],[Cartella2]],DATI!$M:$M)*SUMIF(DATI!$B:$B,Tabella24[[#This Row],[Cartella2]],DATI!$J:$J),"")</f>
        <v/>
      </c>
      <c r="M1239" s="14" t="str">
        <f>+IFERROR(+Tabella24[[#This Row],[IMPORTO VERSATO]]/SUMIF(DATI!$B:$B,Tabella24[[#This Row],[Cartella2]],DATI!$M:$M)*SUMIF(DATI!$B:$B,Tabella24[[#This Row],[Cartella2]],DATI!$L:$L),"")</f>
        <v/>
      </c>
      <c r="N1239" s="6" t="str">
        <f>+IF(COUNTIF($C$17:C1239,Tabella24[[#This Row],[Cartella2]])=1,"X","")</f>
        <v/>
      </c>
      <c r="O1239" s="14" t="str">
        <f>+IFERROR(+Tabella24[[#This Row],[IMPORTO VERSATO]]/SUMIF(DATI!$B:$B,Tabella24[[#This Row],[Cartella2]],DATI!$M:$M)*SUMIF(DATI!$B:$B,Tabella24[[#This Row],[Cartella2]],DATI!$K:$K),"")</f>
        <v/>
      </c>
    </row>
    <row r="1240" spans="2:15" x14ac:dyDescent="0.45">
      <c r="B1240" s="27"/>
      <c r="C1240" s="140" t="e">
        <f>+IF(Tabella24[[#This Row],[INS CARTELLA]]="",C1239,+VLOOKUP(Tabella24[[#This Row],[INS CARTELLA]],Tabella1[[NUMERO CARTELLA]:[IMPOSTE]],1,0))</f>
        <v>#N/A</v>
      </c>
      <c r="D1240" s="1"/>
      <c r="E1240" s="15"/>
      <c r="F1240" s="16"/>
      <c r="G1240" s="14" t="str">
        <f>+IFERROR(+Tabella24[[#This Row],[IMPORTO VERSATO]]/SUMIF(DATI!B:B,Tabella24[[#This Row],[Cartella2]],DATI!M:M)*SUMIF(DATI!B:B,Tabella24[[#This Row],[Cartella2]],DATI!E:E),"")</f>
        <v/>
      </c>
      <c r="H1240" s="14" t="str">
        <f>+IFERROR(+Tabella24[[#This Row],[IMPORTO VERSATO]]/SUMIF(DATI!$B:$B,Tabella24[[#This Row],[Cartella2]],DATI!$M:$M)*SUMIF(DATI!$B:$B,Tabella24[[#This Row],[Cartella2]],DATI!$F:$F),"")</f>
        <v/>
      </c>
      <c r="I1240" s="19" t="str">
        <f>+IFERROR(+Tabella24[[#This Row],[IMPORTO VERSATO]]/SUMIF(DATI!$B:$B,Tabella24[[#This Row],[Cartella2]],DATI!$M:$M)*SUMIF(DATI!$B:$B,Tabella24[[#This Row],[Cartella2]],DATI!$G:$G),"")</f>
        <v/>
      </c>
      <c r="J1240" s="19" t="str">
        <f>+IFERROR(+Tabella24[[#This Row],[IMPORTO VERSATO]]/SUMIF(DATI!$B:$B,Tabella24[[#This Row],[Cartella2]],DATI!$M:$M)*SUMIF(DATI!$B:$B,Tabella24[[#This Row],[Cartella2]],DATI!$H:$H),"")</f>
        <v/>
      </c>
      <c r="K1240" s="19" t="str">
        <f>+IFERROR(+Tabella24[[#This Row],[IMPORTO VERSATO]]/SUMIF(DATI!$B:$B,Tabella24[[#This Row],[Cartella2]],DATI!$M:$M)*SUMIF(DATI!$B:$B,Tabella24[[#This Row],[Cartella2]],DATI!$I:$I),"")</f>
        <v/>
      </c>
      <c r="L1240" s="19" t="str">
        <f>+IFERROR(+Tabella24[[#This Row],[IMPORTO VERSATO]]/SUMIF(DATI!$B:$B,Tabella24[[#This Row],[Cartella2]],DATI!$M:$M)*SUMIF(DATI!$B:$B,Tabella24[[#This Row],[Cartella2]],DATI!$J:$J),"")</f>
        <v/>
      </c>
      <c r="M1240" s="14" t="str">
        <f>+IFERROR(+Tabella24[[#This Row],[IMPORTO VERSATO]]/SUMIF(DATI!$B:$B,Tabella24[[#This Row],[Cartella2]],DATI!$M:$M)*SUMIF(DATI!$B:$B,Tabella24[[#This Row],[Cartella2]],DATI!$L:$L),"")</f>
        <v/>
      </c>
      <c r="N1240" s="6" t="str">
        <f>+IF(COUNTIF($C$17:C1240,Tabella24[[#This Row],[Cartella2]])=1,"X","")</f>
        <v/>
      </c>
      <c r="O1240" s="14" t="str">
        <f>+IFERROR(+Tabella24[[#This Row],[IMPORTO VERSATO]]/SUMIF(DATI!$B:$B,Tabella24[[#This Row],[Cartella2]],DATI!$M:$M)*SUMIF(DATI!$B:$B,Tabella24[[#This Row],[Cartella2]],DATI!$K:$K),"")</f>
        <v/>
      </c>
    </row>
    <row r="1241" spans="2:15" x14ac:dyDescent="0.45">
      <c r="B1241" s="27"/>
      <c r="C1241" s="140" t="e">
        <f>+IF(Tabella24[[#This Row],[INS CARTELLA]]="",C1240,+VLOOKUP(Tabella24[[#This Row],[INS CARTELLA]],Tabella1[[NUMERO CARTELLA]:[IMPOSTE]],1,0))</f>
        <v>#N/A</v>
      </c>
      <c r="D1241" s="1"/>
      <c r="E1241" s="15"/>
      <c r="F1241" s="16"/>
      <c r="G1241" s="14" t="str">
        <f>+IFERROR(+Tabella24[[#This Row],[IMPORTO VERSATO]]/SUMIF(DATI!B:B,Tabella24[[#This Row],[Cartella2]],DATI!M:M)*SUMIF(DATI!B:B,Tabella24[[#This Row],[Cartella2]],DATI!E:E),"")</f>
        <v/>
      </c>
      <c r="H1241" s="14" t="str">
        <f>+IFERROR(+Tabella24[[#This Row],[IMPORTO VERSATO]]/SUMIF(DATI!$B:$B,Tabella24[[#This Row],[Cartella2]],DATI!$M:$M)*SUMIF(DATI!$B:$B,Tabella24[[#This Row],[Cartella2]],DATI!$F:$F),"")</f>
        <v/>
      </c>
      <c r="I1241" s="19" t="str">
        <f>+IFERROR(+Tabella24[[#This Row],[IMPORTO VERSATO]]/SUMIF(DATI!$B:$B,Tabella24[[#This Row],[Cartella2]],DATI!$M:$M)*SUMIF(DATI!$B:$B,Tabella24[[#This Row],[Cartella2]],DATI!$G:$G),"")</f>
        <v/>
      </c>
      <c r="J1241" s="19" t="str">
        <f>+IFERROR(+Tabella24[[#This Row],[IMPORTO VERSATO]]/SUMIF(DATI!$B:$B,Tabella24[[#This Row],[Cartella2]],DATI!$M:$M)*SUMIF(DATI!$B:$B,Tabella24[[#This Row],[Cartella2]],DATI!$H:$H),"")</f>
        <v/>
      </c>
      <c r="K1241" s="19" t="str">
        <f>+IFERROR(+Tabella24[[#This Row],[IMPORTO VERSATO]]/SUMIF(DATI!$B:$B,Tabella24[[#This Row],[Cartella2]],DATI!$M:$M)*SUMIF(DATI!$B:$B,Tabella24[[#This Row],[Cartella2]],DATI!$I:$I),"")</f>
        <v/>
      </c>
      <c r="L1241" s="19" t="str">
        <f>+IFERROR(+Tabella24[[#This Row],[IMPORTO VERSATO]]/SUMIF(DATI!$B:$B,Tabella24[[#This Row],[Cartella2]],DATI!$M:$M)*SUMIF(DATI!$B:$B,Tabella24[[#This Row],[Cartella2]],DATI!$J:$J),"")</f>
        <v/>
      </c>
      <c r="M1241" s="14" t="str">
        <f>+IFERROR(+Tabella24[[#This Row],[IMPORTO VERSATO]]/SUMIF(DATI!$B:$B,Tabella24[[#This Row],[Cartella2]],DATI!$M:$M)*SUMIF(DATI!$B:$B,Tabella24[[#This Row],[Cartella2]],DATI!$L:$L),"")</f>
        <v/>
      </c>
      <c r="N1241" s="6" t="str">
        <f>+IF(COUNTIF($C$17:C1241,Tabella24[[#This Row],[Cartella2]])=1,"X","")</f>
        <v/>
      </c>
      <c r="O1241" s="14" t="str">
        <f>+IFERROR(+Tabella24[[#This Row],[IMPORTO VERSATO]]/SUMIF(DATI!$B:$B,Tabella24[[#This Row],[Cartella2]],DATI!$M:$M)*SUMIF(DATI!$B:$B,Tabella24[[#This Row],[Cartella2]],DATI!$K:$K),"")</f>
        <v/>
      </c>
    </row>
    <row r="1242" spans="2:15" x14ac:dyDescent="0.45">
      <c r="B1242" s="27"/>
      <c r="C1242" s="140" t="e">
        <f>+IF(Tabella24[[#This Row],[INS CARTELLA]]="",C1241,+VLOOKUP(Tabella24[[#This Row],[INS CARTELLA]],Tabella1[[NUMERO CARTELLA]:[IMPOSTE]],1,0))</f>
        <v>#N/A</v>
      </c>
      <c r="D1242" s="1"/>
      <c r="E1242" s="15"/>
      <c r="F1242" s="16"/>
      <c r="G1242" s="14" t="str">
        <f>+IFERROR(+Tabella24[[#This Row],[IMPORTO VERSATO]]/SUMIF(DATI!B:B,Tabella24[[#This Row],[Cartella2]],DATI!M:M)*SUMIF(DATI!B:B,Tabella24[[#This Row],[Cartella2]],DATI!E:E),"")</f>
        <v/>
      </c>
      <c r="H1242" s="14" t="str">
        <f>+IFERROR(+Tabella24[[#This Row],[IMPORTO VERSATO]]/SUMIF(DATI!$B:$B,Tabella24[[#This Row],[Cartella2]],DATI!$M:$M)*SUMIF(DATI!$B:$B,Tabella24[[#This Row],[Cartella2]],DATI!$F:$F),"")</f>
        <v/>
      </c>
      <c r="I1242" s="19" t="str">
        <f>+IFERROR(+Tabella24[[#This Row],[IMPORTO VERSATO]]/SUMIF(DATI!$B:$B,Tabella24[[#This Row],[Cartella2]],DATI!$M:$M)*SUMIF(DATI!$B:$B,Tabella24[[#This Row],[Cartella2]],DATI!$G:$G),"")</f>
        <v/>
      </c>
      <c r="J1242" s="19" t="str">
        <f>+IFERROR(+Tabella24[[#This Row],[IMPORTO VERSATO]]/SUMIF(DATI!$B:$B,Tabella24[[#This Row],[Cartella2]],DATI!$M:$M)*SUMIF(DATI!$B:$B,Tabella24[[#This Row],[Cartella2]],DATI!$H:$H),"")</f>
        <v/>
      </c>
      <c r="K1242" s="19" t="str">
        <f>+IFERROR(+Tabella24[[#This Row],[IMPORTO VERSATO]]/SUMIF(DATI!$B:$B,Tabella24[[#This Row],[Cartella2]],DATI!$M:$M)*SUMIF(DATI!$B:$B,Tabella24[[#This Row],[Cartella2]],DATI!$I:$I),"")</f>
        <v/>
      </c>
      <c r="L1242" s="19" t="str">
        <f>+IFERROR(+Tabella24[[#This Row],[IMPORTO VERSATO]]/SUMIF(DATI!$B:$B,Tabella24[[#This Row],[Cartella2]],DATI!$M:$M)*SUMIF(DATI!$B:$B,Tabella24[[#This Row],[Cartella2]],DATI!$J:$J),"")</f>
        <v/>
      </c>
      <c r="M1242" s="14" t="str">
        <f>+IFERROR(+Tabella24[[#This Row],[IMPORTO VERSATO]]/SUMIF(DATI!$B:$B,Tabella24[[#This Row],[Cartella2]],DATI!$M:$M)*SUMIF(DATI!$B:$B,Tabella24[[#This Row],[Cartella2]],DATI!$L:$L),"")</f>
        <v/>
      </c>
      <c r="N1242" s="6" t="str">
        <f>+IF(COUNTIF($C$17:C1242,Tabella24[[#This Row],[Cartella2]])=1,"X","")</f>
        <v/>
      </c>
      <c r="O1242" s="14" t="str">
        <f>+IFERROR(+Tabella24[[#This Row],[IMPORTO VERSATO]]/SUMIF(DATI!$B:$B,Tabella24[[#This Row],[Cartella2]],DATI!$M:$M)*SUMIF(DATI!$B:$B,Tabella24[[#This Row],[Cartella2]],DATI!$K:$K),"")</f>
        <v/>
      </c>
    </row>
    <row r="1243" spans="2:15" x14ac:dyDescent="0.45">
      <c r="B1243" s="27"/>
      <c r="C1243" s="140" t="e">
        <f>+IF(Tabella24[[#This Row],[INS CARTELLA]]="",C1242,+VLOOKUP(Tabella24[[#This Row],[INS CARTELLA]],Tabella1[[NUMERO CARTELLA]:[IMPOSTE]],1,0))</f>
        <v>#N/A</v>
      </c>
      <c r="D1243" s="1"/>
      <c r="E1243" s="15"/>
      <c r="F1243" s="16"/>
      <c r="G1243" s="14" t="str">
        <f>+IFERROR(+Tabella24[[#This Row],[IMPORTO VERSATO]]/SUMIF(DATI!B:B,Tabella24[[#This Row],[Cartella2]],DATI!M:M)*SUMIF(DATI!B:B,Tabella24[[#This Row],[Cartella2]],DATI!E:E),"")</f>
        <v/>
      </c>
      <c r="H1243" s="14" t="str">
        <f>+IFERROR(+Tabella24[[#This Row],[IMPORTO VERSATO]]/SUMIF(DATI!$B:$B,Tabella24[[#This Row],[Cartella2]],DATI!$M:$M)*SUMIF(DATI!$B:$B,Tabella24[[#This Row],[Cartella2]],DATI!$F:$F),"")</f>
        <v/>
      </c>
      <c r="I1243" s="19" t="str">
        <f>+IFERROR(+Tabella24[[#This Row],[IMPORTO VERSATO]]/SUMIF(DATI!$B:$B,Tabella24[[#This Row],[Cartella2]],DATI!$M:$M)*SUMIF(DATI!$B:$B,Tabella24[[#This Row],[Cartella2]],DATI!$G:$G),"")</f>
        <v/>
      </c>
      <c r="J1243" s="19" t="str">
        <f>+IFERROR(+Tabella24[[#This Row],[IMPORTO VERSATO]]/SUMIF(DATI!$B:$B,Tabella24[[#This Row],[Cartella2]],DATI!$M:$M)*SUMIF(DATI!$B:$B,Tabella24[[#This Row],[Cartella2]],DATI!$H:$H),"")</f>
        <v/>
      </c>
      <c r="K1243" s="19" t="str">
        <f>+IFERROR(+Tabella24[[#This Row],[IMPORTO VERSATO]]/SUMIF(DATI!$B:$B,Tabella24[[#This Row],[Cartella2]],DATI!$M:$M)*SUMIF(DATI!$B:$B,Tabella24[[#This Row],[Cartella2]],DATI!$I:$I),"")</f>
        <v/>
      </c>
      <c r="L1243" s="19" t="str">
        <f>+IFERROR(+Tabella24[[#This Row],[IMPORTO VERSATO]]/SUMIF(DATI!$B:$B,Tabella24[[#This Row],[Cartella2]],DATI!$M:$M)*SUMIF(DATI!$B:$B,Tabella24[[#This Row],[Cartella2]],DATI!$J:$J),"")</f>
        <v/>
      </c>
      <c r="M1243" s="14" t="str">
        <f>+IFERROR(+Tabella24[[#This Row],[IMPORTO VERSATO]]/SUMIF(DATI!$B:$B,Tabella24[[#This Row],[Cartella2]],DATI!$M:$M)*SUMIF(DATI!$B:$B,Tabella24[[#This Row],[Cartella2]],DATI!$L:$L),"")</f>
        <v/>
      </c>
      <c r="N1243" s="6" t="str">
        <f>+IF(COUNTIF($C$17:C1243,Tabella24[[#This Row],[Cartella2]])=1,"X","")</f>
        <v/>
      </c>
      <c r="O1243" s="14" t="str">
        <f>+IFERROR(+Tabella24[[#This Row],[IMPORTO VERSATO]]/SUMIF(DATI!$B:$B,Tabella24[[#This Row],[Cartella2]],DATI!$M:$M)*SUMIF(DATI!$B:$B,Tabella24[[#This Row],[Cartella2]],DATI!$K:$K),"")</f>
        <v/>
      </c>
    </row>
    <row r="1244" spans="2:15" x14ac:dyDescent="0.45">
      <c r="B1244" s="27"/>
      <c r="C1244" s="140" t="e">
        <f>+IF(Tabella24[[#This Row],[INS CARTELLA]]="",C1243,+VLOOKUP(Tabella24[[#This Row],[INS CARTELLA]],Tabella1[[NUMERO CARTELLA]:[IMPOSTE]],1,0))</f>
        <v>#N/A</v>
      </c>
      <c r="D1244" s="1"/>
      <c r="E1244" s="15"/>
      <c r="F1244" s="16"/>
      <c r="G1244" s="14" t="str">
        <f>+IFERROR(+Tabella24[[#This Row],[IMPORTO VERSATO]]/SUMIF(DATI!B:B,Tabella24[[#This Row],[Cartella2]],DATI!M:M)*SUMIF(DATI!B:B,Tabella24[[#This Row],[Cartella2]],DATI!E:E),"")</f>
        <v/>
      </c>
      <c r="H1244" s="14" t="str">
        <f>+IFERROR(+Tabella24[[#This Row],[IMPORTO VERSATO]]/SUMIF(DATI!$B:$B,Tabella24[[#This Row],[Cartella2]],DATI!$M:$M)*SUMIF(DATI!$B:$B,Tabella24[[#This Row],[Cartella2]],DATI!$F:$F),"")</f>
        <v/>
      </c>
      <c r="I1244" s="19" t="str">
        <f>+IFERROR(+Tabella24[[#This Row],[IMPORTO VERSATO]]/SUMIF(DATI!$B:$B,Tabella24[[#This Row],[Cartella2]],DATI!$M:$M)*SUMIF(DATI!$B:$B,Tabella24[[#This Row],[Cartella2]],DATI!$G:$G),"")</f>
        <v/>
      </c>
      <c r="J1244" s="19" t="str">
        <f>+IFERROR(+Tabella24[[#This Row],[IMPORTO VERSATO]]/SUMIF(DATI!$B:$B,Tabella24[[#This Row],[Cartella2]],DATI!$M:$M)*SUMIF(DATI!$B:$B,Tabella24[[#This Row],[Cartella2]],DATI!$H:$H),"")</f>
        <v/>
      </c>
      <c r="K1244" s="19" t="str">
        <f>+IFERROR(+Tabella24[[#This Row],[IMPORTO VERSATO]]/SUMIF(DATI!$B:$B,Tabella24[[#This Row],[Cartella2]],DATI!$M:$M)*SUMIF(DATI!$B:$B,Tabella24[[#This Row],[Cartella2]],DATI!$I:$I),"")</f>
        <v/>
      </c>
      <c r="L1244" s="19" t="str">
        <f>+IFERROR(+Tabella24[[#This Row],[IMPORTO VERSATO]]/SUMIF(DATI!$B:$B,Tabella24[[#This Row],[Cartella2]],DATI!$M:$M)*SUMIF(DATI!$B:$B,Tabella24[[#This Row],[Cartella2]],DATI!$J:$J),"")</f>
        <v/>
      </c>
      <c r="M1244" s="14" t="str">
        <f>+IFERROR(+Tabella24[[#This Row],[IMPORTO VERSATO]]/SUMIF(DATI!$B:$B,Tabella24[[#This Row],[Cartella2]],DATI!$M:$M)*SUMIF(DATI!$B:$B,Tabella24[[#This Row],[Cartella2]],DATI!$L:$L),"")</f>
        <v/>
      </c>
      <c r="N1244" s="6" t="str">
        <f>+IF(COUNTIF($C$17:C1244,Tabella24[[#This Row],[Cartella2]])=1,"X","")</f>
        <v/>
      </c>
      <c r="O1244" s="14" t="str">
        <f>+IFERROR(+Tabella24[[#This Row],[IMPORTO VERSATO]]/SUMIF(DATI!$B:$B,Tabella24[[#This Row],[Cartella2]],DATI!$M:$M)*SUMIF(DATI!$B:$B,Tabella24[[#This Row],[Cartella2]],DATI!$K:$K),"")</f>
        <v/>
      </c>
    </row>
    <row r="1245" spans="2:15" x14ac:dyDescent="0.45">
      <c r="B1245" s="27"/>
      <c r="C1245" s="140" t="e">
        <f>+IF(Tabella24[[#This Row],[INS CARTELLA]]="",C1244,+VLOOKUP(Tabella24[[#This Row],[INS CARTELLA]],Tabella1[[NUMERO CARTELLA]:[IMPOSTE]],1,0))</f>
        <v>#N/A</v>
      </c>
      <c r="D1245" s="1"/>
      <c r="E1245" s="15"/>
      <c r="F1245" s="16"/>
      <c r="G1245" s="14" t="str">
        <f>+IFERROR(+Tabella24[[#This Row],[IMPORTO VERSATO]]/SUMIF(DATI!B:B,Tabella24[[#This Row],[Cartella2]],DATI!M:M)*SUMIF(DATI!B:B,Tabella24[[#This Row],[Cartella2]],DATI!E:E),"")</f>
        <v/>
      </c>
      <c r="H1245" s="14" t="str">
        <f>+IFERROR(+Tabella24[[#This Row],[IMPORTO VERSATO]]/SUMIF(DATI!$B:$B,Tabella24[[#This Row],[Cartella2]],DATI!$M:$M)*SUMIF(DATI!$B:$B,Tabella24[[#This Row],[Cartella2]],DATI!$F:$F),"")</f>
        <v/>
      </c>
      <c r="I1245" s="19" t="str">
        <f>+IFERROR(+Tabella24[[#This Row],[IMPORTO VERSATO]]/SUMIF(DATI!$B:$B,Tabella24[[#This Row],[Cartella2]],DATI!$M:$M)*SUMIF(DATI!$B:$B,Tabella24[[#This Row],[Cartella2]],DATI!$G:$G),"")</f>
        <v/>
      </c>
      <c r="J1245" s="19" t="str">
        <f>+IFERROR(+Tabella24[[#This Row],[IMPORTO VERSATO]]/SUMIF(DATI!$B:$B,Tabella24[[#This Row],[Cartella2]],DATI!$M:$M)*SUMIF(DATI!$B:$B,Tabella24[[#This Row],[Cartella2]],DATI!$H:$H),"")</f>
        <v/>
      </c>
      <c r="K1245" s="19" t="str">
        <f>+IFERROR(+Tabella24[[#This Row],[IMPORTO VERSATO]]/SUMIF(DATI!$B:$B,Tabella24[[#This Row],[Cartella2]],DATI!$M:$M)*SUMIF(DATI!$B:$B,Tabella24[[#This Row],[Cartella2]],DATI!$I:$I),"")</f>
        <v/>
      </c>
      <c r="L1245" s="19" t="str">
        <f>+IFERROR(+Tabella24[[#This Row],[IMPORTO VERSATO]]/SUMIF(DATI!$B:$B,Tabella24[[#This Row],[Cartella2]],DATI!$M:$M)*SUMIF(DATI!$B:$B,Tabella24[[#This Row],[Cartella2]],DATI!$J:$J),"")</f>
        <v/>
      </c>
      <c r="M1245" s="14" t="str">
        <f>+IFERROR(+Tabella24[[#This Row],[IMPORTO VERSATO]]/SUMIF(DATI!$B:$B,Tabella24[[#This Row],[Cartella2]],DATI!$M:$M)*SUMIF(DATI!$B:$B,Tabella24[[#This Row],[Cartella2]],DATI!$L:$L),"")</f>
        <v/>
      </c>
      <c r="N1245" s="6" t="str">
        <f>+IF(COUNTIF($C$17:C1245,Tabella24[[#This Row],[Cartella2]])=1,"X","")</f>
        <v/>
      </c>
      <c r="O1245" s="14" t="str">
        <f>+IFERROR(+Tabella24[[#This Row],[IMPORTO VERSATO]]/SUMIF(DATI!$B:$B,Tabella24[[#This Row],[Cartella2]],DATI!$M:$M)*SUMIF(DATI!$B:$B,Tabella24[[#This Row],[Cartella2]],DATI!$K:$K),"")</f>
        <v/>
      </c>
    </row>
    <row r="1246" spans="2:15" x14ac:dyDescent="0.45">
      <c r="B1246" s="27"/>
      <c r="C1246" s="140" t="e">
        <f>+IF(Tabella24[[#This Row],[INS CARTELLA]]="",C1245,+VLOOKUP(Tabella24[[#This Row],[INS CARTELLA]],Tabella1[[NUMERO CARTELLA]:[IMPOSTE]],1,0))</f>
        <v>#N/A</v>
      </c>
      <c r="D1246" s="1"/>
      <c r="E1246" s="15"/>
      <c r="F1246" s="16"/>
      <c r="G1246" s="14" t="str">
        <f>+IFERROR(+Tabella24[[#This Row],[IMPORTO VERSATO]]/SUMIF(DATI!B:B,Tabella24[[#This Row],[Cartella2]],DATI!M:M)*SUMIF(DATI!B:B,Tabella24[[#This Row],[Cartella2]],DATI!E:E),"")</f>
        <v/>
      </c>
      <c r="H1246" s="14" t="str">
        <f>+IFERROR(+Tabella24[[#This Row],[IMPORTO VERSATO]]/SUMIF(DATI!$B:$B,Tabella24[[#This Row],[Cartella2]],DATI!$M:$M)*SUMIF(DATI!$B:$B,Tabella24[[#This Row],[Cartella2]],DATI!$F:$F),"")</f>
        <v/>
      </c>
      <c r="I1246" s="19" t="str">
        <f>+IFERROR(+Tabella24[[#This Row],[IMPORTO VERSATO]]/SUMIF(DATI!$B:$B,Tabella24[[#This Row],[Cartella2]],DATI!$M:$M)*SUMIF(DATI!$B:$B,Tabella24[[#This Row],[Cartella2]],DATI!$G:$G),"")</f>
        <v/>
      </c>
      <c r="J1246" s="19" t="str">
        <f>+IFERROR(+Tabella24[[#This Row],[IMPORTO VERSATO]]/SUMIF(DATI!$B:$B,Tabella24[[#This Row],[Cartella2]],DATI!$M:$M)*SUMIF(DATI!$B:$B,Tabella24[[#This Row],[Cartella2]],DATI!$H:$H),"")</f>
        <v/>
      </c>
      <c r="K1246" s="19" t="str">
        <f>+IFERROR(+Tabella24[[#This Row],[IMPORTO VERSATO]]/SUMIF(DATI!$B:$B,Tabella24[[#This Row],[Cartella2]],DATI!$M:$M)*SUMIF(DATI!$B:$B,Tabella24[[#This Row],[Cartella2]],DATI!$I:$I),"")</f>
        <v/>
      </c>
      <c r="L1246" s="19" t="str">
        <f>+IFERROR(+Tabella24[[#This Row],[IMPORTO VERSATO]]/SUMIF(DATI!$B:$B,Tabella24[[#This Row],[Cartella2]],DATI!$M:$M)*SUMIF(DATI!$B:$B,Tabella24[[#This Row],[Cartella2]],DATI!$J:$J),"")</f>
        <v/>
      </c>
      <c r="M1246" s="14" t="str">
        <f>+IFERROR(+Tabella24[[#This Row],[IMPORTO VERSATO]]/SUMIF(DATI!$B:$B,Tabella24[[#This Row],[Cartella2]],DATI!$M:$M)*SUMIF(DATI!$B:$B,Tabella24[[#This Row],[Cartella2]],DATI!$L:$L),"")</f>
        <v/>
      </c>
      <c r="N1246" s="6" t="str">
        <f>+IF(COUNTIF($C$17:C1246,Tabella24[[#This Row],[Cartella2]])=1,"X","")</f>
        <v/>
      </c>
      <c r="O1246" s="14" t="str">
        <f>+IFERROR(+Tabella24[[#This Row],[IMPORTO VERSATO]]/SUMIF(DATI!$B:$B,Tabella24[[#This Row],[Cartella2]],DATI!$M:$M)*SUMIF(DATI!$B:$B,Tabella24[[#This Row],[Cartella2]],DATI!$K:$K),"")</f>
        <v/>
      </c>
    </row>
    <row r="1247" spans="2:15" x14ac:dyDescent="0.45">
      <c r="B1247" s="27"/>
      <c r="C1247" s="140" t="e">
        <f>+IF(Tabella24[[#This Row],[INS CARTELLA]]="",C1246,+VLOOKUP(Tabella24[[#This Row],[INS CARTELLA]],Tabella1[[NUMERO CARTELLA]:[IMPOSTE]],1,0))</f>
        <v>#N/A</v>
      </c>
      <c r="D1247" s="1"/>
      <c r="E1247" s="15"/>
      <c r="F1247" s="16"/>
      <c r="G1247" s="14" t="str">
        <f>+IFERROR(+Tabella24[[#This Row],[IMPORTO VERSATO]]/SUMIF(DATI!B:B,Tabella24[[#This Row],[Cartella2]],DATI!M:M)*SUMIF(DATI!B:B,Tabella24[[#This Row],[Cartella2]],DATI!E:E),"")</f>
        <v/>
      </c>
      <c r="H1247" s="14" t="str">
        <f>+IFERROR(+Tabella24[[#This Row],[IMPORTO VERSATO]]/SUMIF(DATI!$B:$B,Tabella24[[#This Row],[Cartella2]],DATI!$M:$M)*SUMIF(DATI!$B:$B,Tabella24[[#This Row],[Cartella2]],DATI!$F:$F),"")</f>
        <v/>
      </c>
      <c r="I1247" s="19" t="str">
        <f>+IFERROR(+Tabella24[[#This Row],[IMPORTO VERSATO]]/SUMIF(DATI!$B:$B,Tabella24[[#This Row],[Cartella2]],DATI!$M:$M)*SUMIF(DATI!$B:$B,Tabella24[[#This Row],[Cartella2]],DATI!$G:$G),"")</f>
        <v/>
      </c>
      <c r="J1247" s="19" t="str">
        <f>+IFERROR(+Tabella24[[#This Row],[IMPORTO VERSATO]]/SUMIF(DATI!$B:$B,Tabella24[[#This Row],[Cartella2]],DATI!$M:$M)*SUMIF(DATI!$B:$B,Tabella24[[#This Row],[Cartella2]],DATI!$H:$H),"")</f>
        <v/>
      </c>
      <c r="K1247" s="19" t="str">
        <f>+IFERROR(+Tabella24[[#This Row],[IMPORTO VERSATO]]/SUMIF(DATI!$B:$B,Tabella24[[#This Row],[Cartella2]],DATI!$M:$M)*SUMIF(DATI!$B:$B,Tabella24[[#This Row],[Cartella2]],DATI!$I:$I),"")</f>
        <v/>
      </c>
      <c r="L1247" s="19" t="str">
        <f>+IFERROR(+Tabella24[[#This Row],[IMPORTO VERSATO]]/SUMIF(DATI!$B:$B,Tabella24[[#This Row],[Cartella2]],DATI!$M:$M)*SUMIF(DATI!$B:$B,Tabella24[[#This Row],[Cartella2]],DATI!$J:$J),"")</f>
        <v/>
      </c>
      <c r="M1247" s="14" t="str">
        <f>+IFERROR(+Tabella24[[#This Row],[IMPORTO VERSATO]]/SUMIF(DATI!$B:$B,Tabella24[[#This Row],[Cartella2]],DATI!$M:$M)*SUMIF(DATI!$B:$B,Tabella24[[#This Row],[Cartella2]],DATI!$L:$L),"")</f>
        <v/>
      </c>
      <c r="N1247" s="6" t="str">
        <f>+IF(COUNTIF($C$17:C1247,Tabella24[[#This Row],[Cartella2]])=1,"X","")</f>
        <v/>
      </c>
      <c r="O1247" s="14" t="str">
        <f>+IFERROR(+Tabella24[[#This Row],[IMPORTO VERSATO]]/SUMIF(DATI!$B:$B,Tabella24[[#This Row],[Cartella2]],DATI!$M:$M)*SUMIF(DATI!$B:$B,Tabella24[[#This Row],[Cartella2]],DATI!$K:$K),"")</f>
        <v/>
      </c>
    </row>
    <row r="1248" spans="2:15" x14ac:dyDescent="0.45">
      <c r="B1248" s="27"/>
      <c r="C1248" s="140" t="e">
        <f>+IF(Tabella24[[#This Row],[INS CARTELLA]]="",C1247,+VLOOKUP(Tabella24[[#This Row],[INS CARTELLA]],Tabella1[[NUMERO CARTELLA]:[IMPOSTE]],1,0))</f>
        <v>#N/A</v>
      </c>
      <c r="D1248" s="1"/>
      <c r="E1248" s="15"/>
      <c r="F1248" s="16"/>
      <c r="G1248" s="14" t="str">
        <f>+IFERROR(+Tabella24[[#This Row],[IMPORTO VERSATO]]/SUMIF(DATI!B:B,Tabella24[[#This Row],[Cartella2]],DATI!M:M)*SUMIF(DATI!B:B,Tabella24[[#This Row],[Cartella2]],DATI!E:E),"")</f>
        <v/>
      </c>
      <c r="H1248" s="14" t="str">
        <f>+IFERROR(+Tabella24[[#This Row],[IMPORTO VERSATO]]/SUMIF(DATI!$B:$B,Tabella24[[#This Row],[Cartella2]],DATI!$M:$M)*SUMIF(DATI!$B:$B,Tabella24[[#This Row],[Cartella2]],DATI!$F:$F),"")</f>
        <v/>
      </c>
      <c r="I1248" s="19" t="str">
        <f>+IFERROR(+Tabella24[[#This Row],[IMPORTO VERSATO]]/SUMIF(DATI!$B:$B,Tabella24[[#This Row],[Cartella2]],DATI!$M:$M)*SUMIF(DATI!$B:$B,Tabella24[[#This Row],[Cartella2]],DATI!$G:$G),"")</f>
        <v/>
      </c>
      <c r="J1248" s="19" t="str">
        <f>+IFERROR(+Tabella24[[#This Row],[IMPORTO VERSATO]]/SUMIF(DATI!$B:$B,Tabella24[[#This Row],[Cartella2]],DATI!$M:$M)*SUMIF(DATI!$B:$B,Tabella24[[#This Row],[Cartella2]],DATI!$H:$H),"")</f>
        <v/>
      </c>
      <c r="K1248" s="19" t="str">
        <f>+IFERROR(+Tabella24[[#This Row],[IMPORTO VERSATO]]/SUMIF(DATI!$B:$B,Tabella24[[#This Row],[Cartella2]],DATI!$M:$M)*SUMIF(DATI!$B:$B,Tabella24[[#This Row],[Cartella2]],DATI!$I:$I),"")</f>
        <v/>
      </c>
      <c r="L1248" s="19" t="str">
        <f>+IFERROR(+Tabella24[[#This Row],[IMPORTO VERSATO]]/SUMIF(DATI!$B:$B,Tabella24[[#This Row],[Cartella2]],DATI!$M:$M)*SUMIF(DATI!$B:$B,Tabella24[[#This Row],[Cartella2]],DATI!$J:$J),"")</f>
        <v/>
      </c>
      <c r="M1248" s="14" t="str">
        <f>+IFERROR(+Tabella24[[#This Row],[IMPORTO VERSATO]]/SUMIF(DATI!$B:$B,Tabella24[[#This Row],[Cartella2]],DATI!$M:$M)*SUMIF(DATI!$B:$B,Tabella24[[#This Row],[Cartella2]],DATI!$L:$L),"")</f>
        <v/>
      </c>
      <c r="N1248" s="6" t="str">
        <f>+IF(COUNTIF($C$17:C1248,Tabella24[[#This Row],[Cartella2]])=1,"X","")</f>
        <v/>
      </c>
      <c r="O1248" s="14" t="str">
        <f>+IFERROR(+Tabella24[[#This Row],[IMPORTO VERSATO]]/SUMIF(DATI!$B:$B,Tabella24[[#This Row],[Cartella2]],DATI!$M:$M)*SUMIF(DATI!$B:$B,Tabella24[[#This Row],[Cartella2]],DATI!$K:$K),"")</f>
        <v/>
      </c>
    </row>
    <row r="1249" spans="2:15" x14ac:dyDescent="0.45">
      <c r="B1249" s="27"/>
      <c r="C1249" s="140" t="e">
        <f>+IF(Tabella24[[#This Row],[INS CARTELLA]]="",C1248,+VLOOKUP(Tabella24[[#This Row],[INS CARTELLA]],Tabella1[[NUMERO CARTELLA]:[IMPOSTE]],1,0))</f>
        <v>#N/A</v>
      </c>
      <c r="D1249" s="1"/>
      <c r="E1249" s="15"/>
      <c r="F1249" s="16"/>
      <c r="G1249" s="14" t="str">
        <f>+IFERROR(+Tabella24[[#This Row],[IMPORTO VERSATO]]/SUMIF(DATI!B:B,Tabella24[[#This Row],[Cartella2]],DATI!M:M)*SUMIF(DATI!B:B,Tabella24[[#This Row],[Cartella2]],DATI!E:E),"")</f>
        <v/>
      </c>
      <c r="H1249" s="14" t="str">
        <f>+IFERROR(+Tabella24[[#This Row],[IMPORTO VERSATO]]/SUMIF(DATI!$B:$B,Tabella24[[#This Row],[Cartella2]],DATI!$M:$M)*SUMIF(DATI!$B:$B,Tabella24[[#This Row],[Cartella2]],DATI!$F:$F),"")</f>
        <v/>
      </c>
      <c r="I1249" s="19" t="str">
        <f>+IFERROR(+Tabella24[[#This Row],[IMPORTO VERSATO]]/SUMIF(DATI!$B:$B,Tabella24[[#This Row],[Cartella2]],DATI!$M:$M)*SUMIF(DATI!$B:$B,Tabella24[[#This Row],[Cartella2]],DATI!$G:$G),"")</f>
        <v/>
      </c>
      <c r="J1249" s="19" t="str">
        <f>+IFERROR(+Tabella24[[#This Row],[IMPORTO VERSATO]]/SUMIF(DATI!$B:$B,Tabella24[[#This Row],[Cartella2]],DATI!$M:$M)*SUMIF(DATI!$B:$B,Tabella24[[#This Row],[Cartella2]],DATI!$H:$H),"")</f>
        <v/>
      </c>
      <c r="K1249" s="19" t="str">
        <f>+IFERROR(+Tabella24[[#This Row],[IMPORTO VERSATO]]/SUMIF(DATI!$B:$B,Tabella24[[#This Row],[Cartella2]],DATI!$M:$M)*SUMIF(DATI!$B:$B,Tabella24[[#This Row],[Cartella2]],DATI!$I:$I),"")</f>
        <v/>
      </c>
      <c r="L1249" s="19" t="str">
        <f>+IFERROR(+Tabella24[[#This Row],[IMPORTO VERSATO]]/SUMIF(DATI!$B:$B,Tabella24[[#This Row],[Cartella2]],DATI!$M:$M)*SUMIF(DATI!$B:$B,Tabella24[[#This Row],[Cartella2]],DATI!$J:$J),"")</f>
        <v/>
      </c>
      <c r="M1249" s="14" t="str">
        <f>+IFERROR(+Tabella24[[#This Row],[IMPORTO VERSATO]]/SUMIF(DATI!$B:$B,Tabella24[[#This Row],[Cartella2]],DATI!$M:$M)*SUMIF(DATI!$B:$B,Tabella24[[#This Row],[Cartella2]],DATI!$L:$L),"")</f>
        <v/>
      </c>
      <c r="N1249" s="6" t="str">
        <f>+IF(COUNTIF($C$17:C1249,Tabella24[[#This Row],[Cartella2]])=1,"X","")</f>
        <v/>
      </c>
      <c r="O1249" s="14" t="str">
        <f>+IFERROR(+Tabella24[[#This Row],[IMPORTO VERSATO]]/SUMIF(DATI!$B:$B,Tabella24[[#This Row],[Cartella2]],DATI!$M:$M)*SUMIF(DATI!$B:$B,Tabella24[[#This Row],[Cartella2]],DATI!$K:$K),"")</f>
        <v/>
      </c>
    </row>
    <row r="1250" spans="2:15" x14ac:dyDescent="0.45">
      <c r="B1250" s="27"/>
      <c r="C1250" s="140" t="e">
        <f>+IF(Tabella24[[#This Row],[INS CARTELLA]]="",C1249,+VLOOKUP(Tabella24[[#This Row],[INS CARTELLA]],Tabella1[[NUMERO CARTELLA]:[IMPOSTE]],1,0))</f>
        <v>#N/A</v>
      </c>
      <c r="D1250" s="1"/>
      <c r="E1250" s="15"/>
      <c r="F1250" s="16"/>
      <c r="G1250" s="14" t="str">
        <f>+IFERROR(+Tabella24[[#This Row],[IMPORTO VERSATO]]/SUMIF(DATI!B:B,Tabella24[[#This Row],[Cartella2]],DATI!M:M)*SUMIF(DATI!B:B,Tabella24[[#This Row],[Cartella2]],DATI!E:E),"")</f>
        <v/>
      </c>
      <c r="H1250" s="14" t="str">
        <f>+IFERROR(+Tabella24[[#This Row],[IMPORTO VERSATO]]/SUMIF(DATI!$B:$B,Tabella24[[#This Row],[Cartella2]],DATI!$M:$M)*SUMIF(DATI!$B:$B,Tabella24[[#This Row],[Cartella2]],DATI!$F:$F),"")</f>
        <v/>
      </c>
      <c r="I1250" s="19" t="str">
        <f>+IFERROR(+Tabella24[[#This Row],[IMPORTO VERSATO]]/SUMIF(DATI!$B:$B,Tabella24[[#This Row],[Cartella2]],DATI!$M:$M)*SUMIF(DATI!$B:$B,Tabella24[[#This Row],[Cartella2]],DATI!$G:$G),"")</f>
        <v/>
      </c>
      <c r="J1250" s="19" t="str">
        <f>+IFERROR(+Tabella24[[#This Row],[IMPORTO VERSATO]]/SUMIF(DATI!$B:$B,Tabella24[[#This Row],[Cartella2]],DATI!$M:$M)*SUMIF(DATI!$B:$B,Tabella24[[#This Row],[Cartella2]],DATI!$H:$H),"")</f>
        <v/>
      </c>
      <c r="K1250" s="19" t="str">
        <f>+IFERROR(+Tabella24[[#This Row],[IMPORTO VERSATO]]/SUMIF(DATI!$B:$B,Tabella24[[#This Row],[Cartella2]],DATI!$M:$M)*SUMIF(DATI!$B:$B,Tabella24[[#This Row],[Cartella2]],DATI!$I:$I),"")</f>
        <v/>
      </c>
      <c r="L1250" s="19" t="str">
        <f>+IFERROR(+Tabella24[[#This Row],[IMPORTO VERSATO]]/SUMIF(DATI!$B:$B,Tabella24[[#This Row],[Cartella2]],DATI!$M:$M)*SUMIF(DATI!$B:$B,Tabella24[[#This Row],[Cartella2]],DATI!$J:$J),"")</f>
        <v/>
      </c>
      <c r="M1250" s="14" t="str">
        <f>+IFERROR(+Tabella24[[#This Row],[IMPORTO VERSATO]]/SUMIF(DATI!$B:$B,Tabella24[[#This Row],[Cartella2]],DATI!$M:$M)*SUMIF(DATI!$B:$B,Tabella24[[#This Row],[Cartella2]],DATI!$L:$L),"")</f>
        <v/>
      </c>
      <c r="N1250" s="6" t="str">
        <f>+IF(COUNTIF($C$17:C1250,Tabella24[[#This Row],[Cartella2]])=1,"X","")</f>
        <v/>
      </c>
      <c r="O1250" s="14" t="str">
        <f>+IFERROR(+Tabella24[[#This Row],[IMPORTO VERSATO]]/SUMIF(DATI!$B:$B,Tabella24[[#This Row],[Cartella2]],DATI!$M:$M)*SUMIF(DATI!$B:$B,Tabella24[[#This Row],[Cartella2]],DATI!$K:$K),"")</f>
        <v/>
      </c>
    </row>
    <row r="1251" spans="2:15" x14ac:dyDescent="0.45">
      <c r="B1251" s="27"/>
      <c r="C1251" s="140" t="e">
        <f>+IF(Tabella24[[#This Row],[INS CARTELLA]]="",C1250,+VLOOKUP(Tabella24[[#This Row],[INS CARTELLA]],Tabella1[[NUMERO CARTELLA]:[IMPOSTE]],1,0))</f>
        <v>#N/A</v>
      </c>
      <c r="D1251" s="1"/>
      <c r="E1251" s="15"/>
      <c r="F1251" s="16"/>
      <c r="G1251" s="14" t="str">
        <f>+IFERROR(+Tabella24[[#This Row],[IMPORTO VERSATO]]/SUMIF(DATI!B:B,Tabella24[[#This Row],[Cartella2]],DATI!M:M)*SUMIF(DATI!B:B,Tabella24[[#This Row],[Cartella2]],DATI!E:E),"")</f>
        <v/>
      </c>
      <c r="H1251" s="14" t="str">
        <f>+IFERROR(+Tabella24[[#This Row],[IMPORTO VERSATO]]/SUMIF(DATI!$B:$B,Tabella24[[#This Row],[Cartella2]],DATI!$M:$M)*SUMIF(DATI!$B:$B,Tabella24[[#This Row],[Cartella2]],DATI!$F:$F),"")</f>
        <v/>
      </c>
      <c r="I1251" s="19" t="str">
        <f>+IFERROR(+Tabella24[[#This Row],[IMPORTO VERSATO]]/SUMIF(DATI!$B:$B,Tabella24[[#This Row],[Cartella2]],DATI!$M:$M)*SUMIF(DATI!$B:$B,Tabella24[[#This Row],[Cartella2]],DATI!$G:$G),"")</f>
        <v/>
      </c>
      <c r="J1251" s="19" t="str">
        <f>+IFERROR(+Tabella24[[#This Row],[IMPORTO VERSATO]]/SUMIF(DATI!$B:$B,Tabella24[[#This Row],[Cartella2]],DATI!$M:$M)*SUMIF(DATI!$B:$B,Tabella24[[#This Row],[Cartella2]],DATI!$H:$H),"")</f>
        <v/>
      </c>
      <c r="K1251" s="19" t="str">
        <f>+IFERROR(+Tabella24[[#This Row],[IMPORTO VERSATO]]/SUMIF(DATI!$B:$B,Tabella24[[#This Row],[Cartella2]],DATI!$M:$M)*SUMIF(DATI!$B:$B,Tabella24[[#This Row],[Cartella2]],DATI!$I:$I),"")</f>
        <v/>
      </c>
      <c r="L1251" s="19" t="str">
        <f>+IFERROR(+Tabella24[[#This Row],[IMPORTO VERSATO]]/SUMIF(DATI!$B:$B,Tabella24[[#This Row],[Cartella2]],DATI!$M:$M)*SUMIF(DATI!$B:$B,Tabella24[[#This Row],[Cartella2]],DATI!$J:$J),"")</f>
        <v/>
      </c>
      <c r="M1251" s="14" t="str">
        <f>+IFERROR(+Tabella24[[#This Row],[IMPORTO VERSATO]]/SUMIF(DATI!$B:$B,Tabella24[[#This Row],[Cartella2]],DATI!$M:$M)*SUMIF(DATI!$B:$B,Tabella24[[#This Row],[Cartella2]],DATI!$L:$L),"")</f>
        <v/>
      </c>
      <c r="N1251" s="6" t="str">
        <f>+IF(COUNTIF($C$17:C1251,Tabella24[[#This Row],[Cartella2]])=1,"X","")</f>
        <v/>
      </c>
      <c r="O1251" s="14" t="str">
        <f>+IFERROR(+Tabella24[[#This Row],[IMPORTO VERSATO]]/SUMIF(DATI!$B:$B,Tabella24[[#This Row],[Cartella2]],DATI!$M:$M)*SUMIF(DATI!$B:$B,Tabella24[[#This Row],[Cartella2]],DATI!$K:$K),"")</f>
        <v/>
      </c>
    </row>
    <row r="1252" spans="2:15" x14ac:dyDescent="0.45">
      <c r="B1252" s="27"/>
      <c r="C1252" s="140" t="e">
        <f>+IF(Tabella24[[#This Row],[INS CARTELLA]]="",C1251,+VLOOKUP(Tabella24[[#This Row],[INS CARTELLA]],Tabella1[[NUMERO CARTELLA]:[IMPOSTE]],1,0))</f>
        <v>#N/A</v>
      </c>
      <c r="D1252" s="1"/>
      <c r="E1252" s="15"/>
      <c r="F1252" s="16"/>
      <c r="G1252" s="14" t="str">
        <f>+IFERROR(+Tabella24[[#This Row],[IMPORTO VERSATO]]/SUMIF(DATI!B:B,Tabella24[[#This Row],[Cartella2]],DATI!M:M)*SUMIF(DATI!B:B,Tabella24[[#This Row],[Cartella2]],DATI!E:E),"")</f>
        <v/>
      </c>
      <c r="H1252" s="14" t="str">
        <f>+IFERROR(+Tabella24[[#This Row],[IMPORTO VERSATO]]/SUMIF(DATI!$B:$B,Tabella24[[#This Row],[Cartella2]],DATI!$M:$M)*SUMIF(DATI!$B:$B,Tabella24[[#This Row],[Cartella2]],DATI!$F:$F),"")</f>
        <v/>
      </c>
      <c r="I1252" s="19" t="str">
        <f>+IFERROR(+Tabella24[[#This Row],[IMPORTO VERSATO]]/SUMIF(DATI!$B:$B,Tabella24[[#This Row],[Cartella2]],DATI!$M:$M)*SUMIF(DATI!$B:$B,Tabella24[[#This Row],[Cartella2]],DATI!$G:$G),"")</f>
        <v/>
      </c>
      <c r="J1252" s="19" t="str">
        <f>+IFERROR(+Tabella24[[#This Row],[IMPORTO VERSATO]]/SUMIF(DATI!$B:$B,Tabella24[[#This Row],[Cartella2]],DATI!$M:$M)*SUMIF(DATI!$B:$B,Tabella24[[#This Row],[Cartella2]],DATI!$H:$H),"")</f>
        <v/>
      </c>
      <c r="K1252" s="19" t="str">
        <f>+IFERROR(+Tabella24[[#This Row],[IMPORTO VERSATO]]/SUMIF(DATI!$B:$B,Tabella24[[#This Row],[Cartella2]],DATI!$M:$M)*SUMIF(DATI!$B:$B,Tabella24[[#This Row],[Cartella2]],DATI!$I:$I),"")</f>
        <v/>
      </c>
      <c r="L1252" s="19" t="str">
        <f>+IFERROR(+Tabella24[[#This Row],[IMPORTO VERSATO]]/SUMIF(DATI!$B:$B,Tabella24[[#This Row],[Cartella2]],DATI!$M:$M)*SUMIF(DATI!$B:$B,Tabella24[[#This Row],[Cartella2]],DATI!$J:$J),"")</f>
        <v/>
      </c>
      <c r="M1252" s="14" t="str">
        <f>+IFERROR(+Tabella24[[#This Row],[IMPORTO VERSATO]]/SUMIF(DATI!$B:$B,Tabella24[[#This Row],[Cartella2]],DATI!$M:$M)*SUMIF(DATI!$B:$B,Tabella24[[#This Row],[Cartella2]],DATI!$L:$L),"")</f>
        <v/>
      </c>
      <c r="N1252" s="6" t="str">
        <f>+IF(COUNTIF($C$17:C1252,Tabella24[[#This Row],[Cartella2]])=1,"X","")</f>
        <v/>
      </c>
      <c r="O1252" s="14" t="str">
        <f>+IFERROR(+Tabella24[[#This Row],[IMPORTO VERSATO]]/SUMIF(DATI!$B:$B,Tabella24[[#This Row],[Cartella2]],DATI!$M:$M)*SUMIF(DATI!$B:$B,Tabella24[[#This Row],[Cartella2]],DATI!$K:$K),"")</f>
        <v/>
      </c>
    </row>
    <row r="1253" spans="2:15" x14ac:dyDescent="0.45">
      <c r="B1253" s="27"/>
      <c r="C1253" s="140" t="e">
        <f>+IF(Tabella24[[#This Row],[INS CARTELLA]]="",C1252,+VLOOKUP(Tabella24[[#This Row],[INS CARTELLA]],Tabella1[[NUMERO CARTELLA]:[IMPOSTE]],1,0))</f>
        <v>#N/A</v>
      </c>
      <c r="D1253" s="1"/>
      <c r="E1253" s="15"/>
      <c r="F1253" s="16"/>
      <c r="G1253" s="14" t="str">
        <f>+IFERROR(+Tabella24[[#This Row],[IMPORTO VERSATO]]/SUMIF(DATI!B:B,Tabella24[[#This Row],[Cartella2]],DATI!M:M)*SUMIF(DATI!B:B,Tabella24[[#This Row],[Cartella2]],DATI!E:E),"")</f>
        <v/>
      </c>
      <c r="H1253" s="14" t="str">
        <f>+IFERROR(+Tabella24[[#This Row],[IMPORTO VERSATO]]/SUMIF(DATI!$B:$B,Tabella24[[#This Row],[Cartella2]],DATI!$M:$M)*SUMIF(DATI!$B:$B,Tabella24[[#This Row],[Cartella2]],DATI!$F:$F),"")</f>
        <v/>
      </c>
      <c r="I1253" s="19" t="str">
        <f>+IFERROR(+Tabella24[[#This Row],[IMPORTO VERSATO]]/SUMIF(DATI!$B:$B,Tabella24[[#This Row],[Cartella2]],DATI!$M:$M)*SUMIF(DATI!$B:$B,Tabella24[[#This Row],[Cartella2]],DATI!$G:$G),"")</f>
        <v/>
      </c>
      <c r="J1253" s="19" t="str">
        <f>+IFERROR(+Tabella24[[#This Row],[IMPORTO VERSATO]]/SUMIF(DATI!$B:$B,Tabella24[[#This Row],[Cartella2]],DATI!$M:$M)*SUMIF(DATI!$B:$B,Tabella24[[#This Row],[Cartella2]],DATI!$H:$H),"")</f>
        <v/>
      </c>
      <c r="K1253" s="19" t="str">
        <f>+IFERROR(+Tabella24[[#This Row],[IMPORTO VERSATO]]/SUMIF(DATI!$B:$B,Tabella24[[#This Row],[Cartella2]],DATI!$M:$M)*SUMIF(DATI!$B:$B,Tabella24[[#This Row],[Cartella2]],DATI!$I:$I),"")</f>
        <v/>
      </c>
      <c r="L1253" s="19" t="str">
        <f>+IFERROR(+Tabella24[[#This Row],[IMPORTO VERSATO]]/SUMIF(DATI!$B:$B,Tabella24[[#This Row],[Cartella2]],DATI!$M:$M)*SUMIF(DATI!$B:$B,Tabella24[[#This Row],[Cartella2]],DATI!$J:$J),"")</f>
        <v/>
      </c>
      <c r="M1253" s="14" t="str">
        <f>+IFERROR(+Tabella24[[#This Row],[IMPORTO VERSATO]]/SUMIF(DATI!$B:$B,Tabella24[[#This Row],[Cartella2]],DATI!$M:$M)*SUMIF(DATI!$B:$B,Tabella24[[#This Row],[Cartella2]],DATI!$L:$L),"")</f>
        <v/>
      </c>
      <c r="N1253" s="6" t="str">
        <f>+IF(COUNTIF($C$17:C1253,Tabella24[[#This Row],[Cartella2]])=1,"X","")</f>
        <v/>
      </c>
      <c r="O1253" s="14" t="str">
        <f>+IFERROR(+Tabella24[[#This Row],[IMPORTO VERSATO]]/SUMIF(DATI!$B:$B,Tabella24[[#This Row],[Cartella2]],DATI!$M:$M)*SUMIF(DATI!$B:$B,Tabella24[[#This Row],[Cartella2]],DATI!$K:$K),"")</f>
        <v/>
      </c>
    </row>
    <row r="1254" spans="2:15" x14ac:dyDescent="0.45">
      <c r="B1254" s="27"/>
      <c r="C1254" s="140" t="e">
        <f>+IF(Tabella24[[#This Row],[INS CARTELLA]]="",C1253,+VLOOKUP(Tabella24[[#This Row],[INS CARTELLA]],Tabella1[[NUMERO CARTELLA]:[IMPOSTE]],1,0))</f>
        <v>#N/A</v>
      </c>
      <c r="D1254" s="1"/>
      <c r="E1254" s="15"/>
      <c r="F1254" s="16"/>
      <c r="G1254" s="14" t="str">
        <f>+IFERROR(+Tabella24[[#This Row],[IMPORTO VERSATO]]/SUMIF(DATI!B:B,Tabella24[[#This Row],[Cartella2]],DATI!M:M)*SUMIF(DATI!B:B,Tabella24[[#This Row],[Cartella2]],DATI!E:E),"")</f>
        <v/>
      </c>
      <c r="H1254" s="14" t="str">
        <f>+IFERROR(+Tabella24[[#This Row],[IMPORTO VERSATO]]/SUMIF(DATI!$B:$B,Tabella24[[#This Row],[Cartella2]],DATI!$M:$M)*SUMIF(DATI!$B:$B,Tabella24[[#This Row],[Cartella2]],DATI!$F:$F),"")</f>
        <v/>
      </c>
      <c r="I1254" s="19" t="str">
        <f>+IFERROR(+Tabella24[[#This Row],[IMPORTO VERSATO]]/SUMIF(DATI!$B:$B,Tabella24[[#This Row],[Cartella2]],DATI!$M:$M)*SUMIF(DATI!$B:$B,Tabella24[[#This Row],[Cartella2]],DATI!$G:$G),"")</f>
        <v/>
      </c>
      <c r="J1254" s="19" t="str">
        <f>+IFERROR(+Tabella24[[#This Row],[IMPORTO VERSATO]]/SUMIF(DATI!$B:$B,Tabella24[[#This Row],[Cartella2]],DATI!$M:$M)*SUMIF(DATI!$B:$B,Tabella24[[#This Row],[Cartella2]],DATI!$H:$H),"")</f>
        <v/>
      </c>
      <c r="K1254" s="19" t="str">
        <f>+IFERROR(+Tabella24[[#This Row],[IMPORTO VERSATO]]/SUMIF(DATI!$B:$B,Tabella24[[#This Row],[Cartella2]],DATI!$M:$M)*SUMIF(DATI!$B:$B,Tabella24[[#This Row],[Cartella2]],DATI!$I:$I),"")</f>
        <v/>
      </c>
      <c r="L1254" s="19" t="str">
        <f>+IFERROR(+Tabella24[[#This Row],[IMPORTO VERSATO]]/SUMIF(DATI!$B:$B,Tabella24[[#This Row],[Cartella2]],DATI!$M:$M)*SUMIF(DATI!$B:$B,Tabella24[[#This Row],[Cartella2]],DATI!$J:$J),"")</f>
        <v/>
      </c>
      <c r="M1254" s="14" t="str">
        <f>+IFERROR(+Tabella24[[#This Row],[IMPORTO VERSATO]]/SUMIF(DATI!$B:$B,Tabella24[[#This Row],[Cartella2]],DATI!$M:$M)*SUMIF(DATI!$B:$B,Tabella24[[#This Row],[Cartella2]],DATI!$L:$L),"")</f>
        <v/>
      </c>
      <c r="N1254" s="6" t="str">
        <f>+IF(COUNTIF($C$17:C1254,Tabella24[[#This Row],[Cartella2]])=1,"X","")</f>
        <v/>
      </c>
      <c r="O1254" s="14" t="str">
        <f>+IFERROR(+Tabella24[[#This Row],[IMPORTO VERSATO]]/SUMIF(DATI!$B:$B,Tabella24[[#This Row],[Cartella2]],DATI!$M:$M)*SUMIF(DATI!$B:$B,Tabella24[[#This Row],[Cartella2]],DATI!$K:$K),"")</f>
        <v/>
      </c>
    </row>
    <row r="1255" spans="2:15" x14ac:dyDescent="0.45">
      <c r="B1255" s="27"/>
      <c r="C1255" s="140" t="e">
        <f>+IF(Tabella24[[#This Row],[INS CARTELLA]]="",C1254,+VLOOKUP(Tabella24[[#This Row],[INS CARTELLA]],Tabella1[[NUMERO CARTELLA]:[IMPOSTE]],1,0))</f>
        <v>#N/A</v>
      </c>
      <c r="D1255" s="1"/>
      <c r="E1255" s="15"/>
      <c r="F1255" s="16"/>
      <c r="G1255" s="14" t="str">
        <f>+IFERROR(+Tabella24[[#This Row],[IMPORTO VERSATO]]/SUMIF(DATI!B:B,Tabella24[[#This Row],[Cartella2]],DATI!M:M)*SUMIF(DATI!B:B,Tabella24[[#This Row],[Cartella2]],DATI!E:E),"")</f>
        <v/>
      </c>
      <c r="H1255" s="14" t="str">
        <f>+IFERROR(+Tabella24[[#This Row],[IMPORTO VERSATO]]/SUMIF(DATI!$B:$B,Tabella24[[#This Row],[Cartella2]],DATI!$M:$M)*SUMIF(DATI!$B:$B,Tabella24[[#This Row],[Cartella2]],DATI!$F:$F),"")</f>
        <v/>
      </c>
      <c r="I1255" s="19" t="str">
        <f>+IFERROR(+Tabella24[[#This Row],[IMPORTO VERSATO]]/SUMIF(DATI!$B:$B,Tabella24[[#This Row],[Cartella2]],DATI!$M:$M)*SUMIF(DATI!$B:$B,Tabella24[[#This Row],[Cartella2]],DATI!$G:$G),"")</f>
        <v/>
      </c>
      <c r="J1255" s="19" t="str">
        <f>+IFERROR(+Tabella24[[#This Row],[IMPORTO VERSATO]]/SUMIF(DATI!$B:$B,Tabella24[[#This Row],[Cartella2]],DATI!$M:$M)*SUMIF(DATI!$B:$B,Tabella24[[#This Row],[Cartella2]],DATI!$H:$H),"")</f>
        <v/>
      </c>
      <c r="K1255" s="19" t="str">
        <f>+IFERROR(+Tabella24[[#This Row],[IMPORTO VERSATO]]/SUMIF(DATI!$B:$B,Tabella24[[#This Row],[Cartella2]],DATI!$M:$M)*SUMIF(DATI!$B:$B,Tabella24[[#This Row],[Cartella2]],DATI!$I:$I),"")</f>
        <v/>
      </c>
      <c r="L1255" s="19" t="str">
        <f>+IFERROR(+Tabella24[[#This Row],[IMPORTO VERSATO]]/SUMIF(DATI!$B:$B,Tabella24[[#This Row],[Cartella2]],DATI!$M:$M)*SUMIF(DATI!$B:$B,Tabella24[[#This Row],[Cartella2]],DATI!$J:$J),"")</f>
        <v/>
      </c>
      <c r="M1255" s="14" t="str">
        <f>+IFERROR(+Tabella24[[#This Row],[IMPORTO VERSATO]]/SUMIF(DATI!$B:$B,Tabella24[[#This Row],[Cartella2]],DATI!$M:$M)*SUMIF(DATI!$B:$B,Tabella24[[#This Row],[Cartella2]],DATI!$L:$L),"")</f>
        <v/>
      </c>
      <c r="N1255" s="6" t="str">
        <f>+IF(COUNTIF($C$17:C1255,Tabella24[[#This Row],[Cartella2]])=1,"X","")</f>
        <v/>
      </c>
      <c r="O1255" s="14" t="str">
        <f>+IFERROR(+Tabella24[[#This Row],[IMPORTO VERSATO]]/SUMIF(DATI!$B:$B,Tabella24[[#This Row],[Cartella2]],DATI!$M:$M)*SUMIF(DATI!$B:$B,Tabella24[[#This Row],[Cartella2]],DATI!$K:$K),"")</f>
        <v/>
      </c>
    </row>
    <row r="1256" spans="2:15" x14ac:dyDescent="0.45">
      <c r="B1256" s="27"/>
      <c r="C1256" s="140" t="e">
        <f>+IF(Tabella24[[#This Row],[INS CARTELLA]]="",C1255,+VLOOKUP(Tabella24[[#This Row],[INS CARTELLA]],Tabella1[[NUMERO CARTELLA]:[IMPOSTE]],1,0))</f>
        <v>#N/A</v>
      </c>
      <c r="D1256" s="1"/>
      <c r="E1256" s="15"/>
      <c r="F1256" s="16"/>
      <c r="G1256" s="14" t="str">
        <f>+IFERROR(+Tabella24[[#This Row],[IMPORTO VERSATO]]/SUMIF(DATI!B:B,Tabella24[[#This Row],[Cartella2]],DATI!M:M)*SUMIF(DATI!B:B,Tabella24[[#This Row],[Cartella2]],DATI!E:E),"")</f>
        <v/>
      </c>
      <c r="H1256" s="14" t="str">
        <f>+IFERROR(+Tabella24[[#This Row],[IMPORTO VERSATO]]/SUMIF(DATI!$B:$B,Tabella24[[#This Row],[Cartella2]],DATI!$M:$M)*SUMIF(DATI!$B:$B,Tabella24[[#This Row],[Cartella2]],DATI!$F:$F),"")</f>
        <v/>
      </c>
      <c r="I1256" s="19" t="str">
        <f>+IFERROR(+Tabella24[[#This Row],[IMPORTO VERSATO]]/SUMIF(DATI!$B:$B,Tabella24[[#This Row],[Cartella2]],DATI!$M:$M)*SUMIF(DATI!$B:$B,Tabella24[[#This Row],[Cartella2]],DATI!$G:$G),"")</f>
        <v/>
      </c>
      <c r="J1256" s="19" t="str">
        <f>+IFERROR(+Tabella24[[#This Row],[IMPORTO VERSATO]]/SUMIF(DATI!$B:$B,Tabella24[[#This Row],[Cartella2]],DATI!$M:$M)*SUMIF(DATI!$B:$B,Tabella24[[#This Row],[Cartella2]],DATI!$H:$H),"")</f>
        <v/>
      </c>
      <c r="K1256" s="19" t="str">
        <f>+IFERROR(+Tabella24[[#This Row],[IMPORTO VERSATO]]/SUMIF(DATI!$B:$B,Tabella24[[#This Row],[Cartella2]],DATI!$M:$M)*SUMIF(DATI!$B:$B,Tabella24[[#This Row],[Cartella2]],DATI!$I:$I),"")</f>
        <v/>
      </c>
      <c r="L1256" s="19" t="str">
        <f>+IFERROR(+Tabella24[[#This Row],[IMPORTO VERSATO]]/SUMIF(DATI!$B:$B,Tabella24[[#This Row],[Cartella2]],DATI!$M:$M)*SUMIF(DATI!$B:$B,Tabella24[[#This Row],[Cartella2]],DATI!$J:$J),"")</f>
        <v/>
      </c>
      <c r="M1256" s="14" t="str">
        <f>+IFERROR(+Tabella24[[#This Row],[IMPORTO VERSATO]]/SUMIF(DATI!$B:$B,Tabella24[[#This Row],[Cartella2]],DATI!$M:$M)*SUMIF(DATI!$B:$B,Tabella24[[#This Row],[Cartella2]],DATI!$L:$L),"")</f>
        <v/>
      </c>
      <c r="N1256" s="6" t="str">
        <f>+IF(COUNTIF($C$17:C1256,Tabella24[[#This Row],[Cartella2]])=1,"X","")</f>
        <v/>
      </c>
      <c r="O1256" s="14" t="str">
        <f>+IFERROR(+Tabella24[[#This Row],[IMPORTO VERSATO]]/SUMIF(DATI!$B:$B,Tabella24[[#This Row],[Cartella2]],DATI!$M:$M)*SUMIF(DATI!$B:$B,Tabella24[[#This Row],[Cartella2]],DATI!$K:$K),"")</f>
        <v/>
      </c>
    </row>
    <row r="1257" spans="2:15" x14ac:dyDescent="0.45">
      <c r="B1257" s="27"/>
      <c r="C1257" s="140" t="e">
        <f>+IF(Tabella24[[#This Row],[INS CARTELLA]]="",C1256,+VLOOKUP(Tabella24[[#This Row],[INS CARTELLA]],Tabella1[[NUMERO CARTELLA]:[IMPOSTE]],1,0))</f>
        <v>#N/A</v>
      </c>
      <c r="D1257" s="1"/>
      <c r="E1257" s="15"/>
      <c r="F1257" s="16"/>
      <c r="G1257" s="14" t="str">
        <f>+IFERROR(+Tabella24[[#This Row],[IMPORTO VERSATO]]/SUMIF(DATI!B:B,Tabella24[[#This Row],[Cartella2]],DATI!M:M)*SUMIF(DATI!B:B,Tabella24[[#This Row],[Cartella2]],DATI!E:E),"")</f>
        <v/>
      </c>
      <c r="H1257" s="14" t="str">
        <f>+IFERROR(+Tabella24[[#This Row],[IMPORTO VERSATO]]/SUMIF(DATI!$B:$B,Tabella24[[#This Row],[Cartella2]],DATI!$M:$M)*SUMIF(DATI!$B:$B,Tabella24[[#This Row],[Cartella2]],DATI!$F:$F),"")</f>
        <v/>
      </c>
      <c r="I1257" s="19" t="str">
        <f>+IFERROR(+Tabella24[[#This Row],[IMPORTO VERSATO]]/SUMIF(DATI!$B:$B,Tabella24[[#This Row],[Cartella2]],DATI!$M:$M)*SUMIF(DATI!$B:$B,Tabella24[[#This Row],[Cartella2]],DATI!$G:$G),"")</f>
        <v/>
      </c>
      <c r="J1257" s="19" t="str">
        <f>+IFERROR(+Tabella24[[#This Row],[IMPORTO VERSATO]]/SUMIF(DATI!$B:$B,Tabella24[[#This Row],[Cartella2]],DATI!$M:$M)*SUMIF(DATI!$B:$B,Tabella24[[#This Row],[Cartella2]],DATI!$H:$H),"")</f>
        <v/>
      </c>
      <c r="K1257" s="19" t="str">
        <f>+IFERROR(+Tabella24[[#This Row],[IMPORTO VERSATO]]/SUMIF(DATI!$B:$B,Tabella24[[#This Row],[Cartella2]],DATI!$M:$M)*SUMIF(DATI!$B:$B,Tabella24[[#This Row],[Cartella2]],DATI!$I:$I),"")</f>
        <v/>
      </c>
      <c r="L1257" s="19" t="str">
        <f>+IFERROR(+Tabella24[[#This Row],[IMPORTO VERSATO]]/SUMIF(DATI!$B:$B,Tabella24[[#This Row],[Cartella2]],DATI!$M:$M)*SUMIF(DATI!$B:$B,Tabella24[[#This Row],[Cartella2]],DATI!$J:$J),"")</f>
        <v/>
      </c>
      <c r="M1257" s="14" t="str">
        <f>+IFERROR(+Tabella24[[#This Row],[IMPORTO VERSATO]]/SUMIF(DATI!$B:$B,Tabella24[[#This Row],[Cartella2]],DATI!$M:$M)*SUMIF(DATI!$B:$B,Tabella24[[#This Row],[Cartella2]],DATI!$L:$L),"")</f>
        <v/>
      </c>
      <c r="N1257" s="6" t="str">
        <f>+IF(COUNTIF($C$17:C1257,Tabella24[[#This Row],[Cartella2]])=1,"X","")</f>
        <v/>
      </c>
      <c r="O1257" s="14" t="str">
        <f>+IFERROR(+Tabella24[[#This Row],[IMPORTO VERSATO]]/SUMIF(DATI!$B:$B,Tabella24[[#This Row],[Cartella2]],DATI!$M:$M)*SUMIF(DATI!$B:$B,Tabella24[[#This Row],[Cartella2]],DATI!$K:$K),"")</f>
        <v/>
      </c>
    </row>
    <row r="1258" spans="2:15" x14ac:dyDescent="0.45">
      <c r="B1258" s="27"/>
      <c r="C1258" s="140" t="e">
        <f>+IF(Tabella24[[#This Row],[INS CARTELLA]]="",C1257,+VLOOKUP(Tabella24[[#This Row],[INS CARTELLA]],Tabella1[[NUMERO CARTELLA]:[IMPOSTE]],1,0))</f>
        <v>#N/A</v>
      </c>
      <c r="D1258" s="1"/>
      <c r="E1258" s="15"/>
      <c r="F1258" s="16"/>
      <c r="G1258" s="14" t="str">
        <f>+IFERROR(+Tabella24[[#This Row],[IMPORTO VERSATO]]/SUMIF(DATI!B:B,Tabella24[[#This Row],[Cartella2]],DATI!M:M)*SUMIF(DATI!B:B,Tabella24[[#This Row],[Cartella2]],DATI!E:E),"")</f>
        <v/>
      </c>
      <c r="H1258" s="14" t="str">
        <f>+IFERROR(+Tabella24[[#This Row],[IMPORTO VERSATO]]/SUMIF(DATI!$B:$B,Tabella24[[#This Row],[Cartella2]],DATI!$M:$M)*SUMIF(DATI!$B:$B,Tabella24[[#This Row],[Cartella2]],DATI!$F:$F),"")</f>
        <v/>
      </c>
      <c r="I1258" s="19" t="str">
        <f>+IFERROR(+Tabella24[[#This Row],[IMPORTO VERSATO]]/SUMIF(DATI!$B:$B,Tabella24[[#This Row],[Cartella2]],DATI!$M:$M)*SUMIF(DATI!$B:$B,Tabella24[[#This Row],[Cartella2]],DATI!$G:$G),"")</f>
        <v/>
      </c>
      <c r="J1258" s="19" t="str">
        <f>+IFERROR(+Tabella24[[#This Row],[IMPORTO VERSATO]]/SUMIF(DATI!$B:$B,Tabella24[[#This Row],[Cartella2]],DATI!$M:$M)*SUMIF(DATI!$B:$B,Tabella24[[#This Row],[Cartella2]],DATI!$H:$H),"")</f>
        <v/>
      </c>
      <c r="K1258" s="19" t="str">
        <f>+IFERROR(+Tabella24[[#This Row],[IMPORTO VERSATO]]/SUMIF(DATI!$B:$B,Tabella24[[#This Row],[Cartella2]],DATI!$M:$M)*SUMIF(DATI!$B:$B,Tabella24[[#This Row],[Cartella2]],DATI!$I:$I),"")</f>
        <v/>
      </c>
      <c r="L1258" s="19" t="str">
        <f>+IFERROR(+Tabella24[[#This Row],[IMPORTO VERSATO]]/SUMIF(DATI!$B:$B,Tabella24[[#This Row],[Cartella2]],DATI!$M:$M)*SUMIF(DATI!$B:$B,Tabella24[[#This Row],[Cartella2]],DATI!$J:$J),"")</f>
        <v/>
      </c>
      <c r="M1258" s="14" t="str">
        <f>+IFERROR(+Tabella24[[#This Row],[IMPORTO VERSATO]]/SUMIF(DATI!$B:$B,Tabella24[[#This Row],[Cartella2]],DATI!$M:$M)*SUMIF(DATI!$B:$B,Tabella24[[#This Row],[Cartella2]],DATI!$L:$L),"")</f>
        <v/>
      </c>
      <c r="N1258" s="6" t="str">
        <f>+IF(COUNTIF($C$17:C1258,Tabella24[[#This Row],[Cartella2]])=1,"X","")</f>
        <v/>
      </c>
      <c r="O1258" s="14" t="str">
        <f>+IFERROR(+Tabella24[[#This Row],[IMPORTO VERSATO]]/SUMIF(DATI!$B:$B,Tabella24[[#This Row],[Cartella2]],DATI!$M:$M)*SUMIF(DATI!$B:$B,Tabella24[[#This Row],[Cartella2]],DATI!$K:$K),"")</f>
        <v/>
      </c>
    </row>
    <row r="1259" spans="2:15" x14ac:dyDescent="0.45">
      <c r="B1259" s="27"/>
      <c r="C1259" s="140" t="e">
        <f>+IF(Tabella24[[#This Row],[INS CARTELLA]]="",C1258,+VLOOKUP(Tabella24[[#This Row],[INS CARTELLA]],Tabella1[[NUMERO CARTELLA]:[IMPOSTE]],1,0))</f>
        <v>#N/A</v>
      </c>
      <c r="D1259" s="1"/>
      <c r="E1259" s="15"/>
      <c r="F1259" s="16"/>
      <c r="G1259" s="14" t="str">
        <f>+IFERROR(+Tabella24[[#This Row],[IMPORTO VERSATO]]/SUMIF(DATI!B:B,Tabella24[[#This Row],[Cartella2]],DATI!M:M)*SUMIF(DATI!B:B,Tabella24[[#This Row],[Cartella2]],DATI!E:E),"")</f>
        <v/>
      </c>
      <c r="H1259" s="14" t="str">
        <f>+IFERROR(+Tabella24[[#This Row],[IMPORTO VERSATO]]/SUMIF(DATI!$B:$B,Tabella24[[#This Row],[Cartella2]],DATI!$M:$M)*SUMIF(DATI!$B:$B,Tabella24[[#This Row],[Cartella2]],DATI!$F:$F),"")</f>
        <v/>
      </c>
      <c r="I1259" s="19" t="str">
        <f>+IFERROR(+Tabella24[[#This Row],[IMPORTO VERSATO]]/SUMIF(DATI!$B:$B,Tabella24[[#This Row],[Cartella2]],DATI!$M:$M)*SUMIF(DATI!$B:$B,Tabella24[[#This Row],[Cartella2]],DATI!$G:$G),"")</f>
        <v/>
      </c>
      <c r="J1259" s="19" t="str">
        <f>+IFERROR(+Tabella24[[#This Row],[IMPORTO VERSATO]]/SUMIF(DATI!$B:$B,Tabella24[[#This Row],[Cartella2]],DATI!$M:$M)*SUMIF(DATI!$B:$B,Tabella24[[#This Row],[Cartella2]],DATI!$H:$H),"")</f>
        <v/>
      </c>
      <c r="K1259" s="19" t="str">
        <f>+IFERROR(+Tabella24[[#This Row],[IMPORTO VERSATO]]/SUMIF(DATI!$B:$B,Tabella24[[#This Row],[Cartella2]],DATI!$M:$M)*SUMIF(DATI!$B:$B,Tabella24[[#This Row],[Cartella2]],DATI!$I:$I),"")</f>
        <v/>
      </c>
      <c r="L1259" s="19" t="str">
        <f>+IFERROR(+Tabella24[[#This Row],[IMPORTO VERSATO]]/SUMIF(DATI!$B:$B,Tabella24[[#This Row],[Cartella2]],DATI!$M:$M)*SUMIF(DATI!$B:$B,Tabella24[[#This Row],[Cartella2]],DATI!$J:$J),"")</f>
        <v/>
      </c>
      <c r="M1259" s="14" t="str">
        <f>+IFERROR(+Tabella24[[#This Row],[IMPORTO VERSATO]]/SUMIF(DATI!$B:$B,Tabella24[[#This Row],[Cartella2]],DATI!$M:$M)*SUMIF(DATI!$B:$B,Tabella24[[#This Row],[Cartella2]],DATI!$L:$L),"")</f>
        <v/>
      </c>
      <c r="N1259" s="6" t="str">
        <f>+IF(COUNTIF($C$17:C1259,Tabella24[[#This Row],[Cartella2]])=1,"X","")</f>
        <v/>
      </c>
      <c r="O1259" s="14" t="str">
        <f>+IFERROR(+Tabella24[[#This Row],[IMPORTO VERSATO]]/SUMIF(DATI!$B:$B,Tabella24[[#This Row],[Cartella2]],DATI!$M:$M)*SUMIF(DATI!$B:$B,Tabella24[[#This Row],[Cartella2]],DATI!$K:$K),"")</f>
        <v/>
      </c>
    </row>
    <row r="1260" spans="2:15" x14ac:dyDescent="0.45">
      <c r="B1260" s="27"/>
      <c r="C1260" s="140" t="e">
        <f>+IF(Tabella24[[#This Row],[INS CARTELLA]]="",C1259,+VLOOKUP(Tabella24[[#This Row],[INS CARTELLA]],Tabella1[[NUMERO CARTELLA]:[IMPOSTE]],1,0))</f>
        <v>#N/A</v>
      </c>
      <c r="D1260" s="1"/>
      <c r="E1260" s="15"/>
      <c r="F1260" s="16"/>
      <c r="G1260" s="14" t="str">
        <f>+IFERROR(+Tabella24[[#This Row],[IMPORTO VERSATO]]/SUMIF(DATI!B:B,Tabella24[[#This Row],[Cartella2]],DATI!M:M)*SUMIF(DATI!B:B,Tabella24[[#This Row],[Cartella2]],DATI!E:E),"")</f>
        <v/>
      </c>
      <c r="H1260" s="14" t="str">
        <f>+IFERROR(+Tabella24[[#This Row],[IMPORTO VERSATO]]/SUMIF(DATI!$B:$B,Tabella24[[#This Row],[Cartella2]],DATI!$M:$M)*SUMIF(DATI!$B:$B,Tabella24[[#This Row],[Cartella2]],DATI!$F:$F),"")</f>
        <v/>
      </c>
      <c r="I1260" s="19" t="str">
        <f>+IFERROR(+Tabella24[[#This Row],[IMPORTO VERSATO]]/SUMIF(DATI!$B:$B,Tabella24[[#This Row],[Cartella2]],DATI!$M:$M)*SUMIF(DATI!$B:$B,Tabella24[[#This Row],[Cartella2]],DATI!$G:$G),"")</f>
        <v/>
      </c>
      <c r="J1260" s="19" t="str">
        <f>+IFERROR(+Tabella24[[#This Row],[IMPORTO VERSATO]]/SUMIF(DATI!$B:$B,Tabella24[[#This Row],[Cartella2]],DATI!$M:$M)*SUMIF(DATI!$B:$B,Tabella24[[#This Row],[Cartella2]],DATI!$H:$H),"")</f>
        <v/>
      </c>
      <c r="K1260" s="19" t="str">
        <f>+IFERROR(+Tabella24[[#This Row],[IMPORTO VERSATO]]/SUMIF(DATI!$B:$B,Tabella24[[#This Row],[Cartella2]],DATI!$M:$M)*SUMIF(DATI!$B:$B,Tabella24[[#This Row],[Cartella2]],DATI!$I:$I),"")</f>
        <v/>
      </c>
      <c r="L1260" s="19" t="str">
        <f>+IFERROR(+Tabella24[[#This Row],[IMPORTO VERSATO]]/SUMIF(DATI!$B:$B,Tabella24[[#This Row],[Cartella2]],DATI!$M:$M)*SUMIF(DATI!$B:$B,Tabella24[[#This Row],[Cartella2]],DATI!$J:$J),"")</f>
        <v/>
      </c>
      <c r="M1260" s="14" t="str">
        <f>+IFERROR(+Tabella24[[#This Row],[IMPORTO VERSATO]]/SUMIF(DATI!$B:$B,Tabella24[[#This Row],[Cartella2]],DATI!$M:$M)*SUMIF(DATI!$B:$B,Tabella24[[#This Row],[Cartella2]],DATI!$L:$L),"")</f>
        <v/>
      </c>
      <c r="N1260" s="6" t="str">
        <f>+IF(COUNTIF($C$17:C1260,Tabella24[[#This Row],[Cartella2]])=1,"X","")</f>
        <v/>
      </c>
      <c r="O1260" s="14" t="str">
        <f>+IFERROR(+Tabella24[[#This Row],[IMPORTO VERSATO]]/SUMIF(DATI!$B:$B,Tabella24[[#This Row],[Cartella2]],DATI!$M:$M)*SUMIF(DATI!$B:$B,Tabella24[[#This Row],[Cartella2]],DATI!$K:$K),"")</f>
        <v/>
      </c>
    </row>
    <row r="1261" spans="2:15" x14ac:dyDescent="0.45">
      <c r="B1261" s="27"/>
      <c r="C1261" s="140" t="e">
        <f>+IF(Tabella24[[#This Row],[INS CARTELLA]]="",C1260,+VLOOKUP(Tabella24[[#This Row],[INS CARTELLA]],Tabella1[[NUMERO CARTELLA]:[IMPOSTE]],1,0))</f>
        <v>#N/A</v>
      </c>
      <c r="D1261" s="1"/>
      <c r="E1261" s="15"/>
      <c r="F1261" s="16"/>
      <c r="G1261" s="14" t="str">
        <f>+IFERROR(+Tabella24[[#This Row],[IMPORTO VERSATO]]/SUMIF(DATI!B:B,Tabella24[[#This Row],[Cartella2]],DATI!M:M)*SUMIF(DATI!B:B,Tabella24[[#This Row],[Cartella2]],DATI!E:E),"")</f>
        <v/>
      </c>
      <c r="H1261" s="14" t="str">
        <f>+IFERROR(+Tabella24[[#This Row],[IMPORTO VERSATO]]/SUMIF(DATI!$B:$B,Tabella24[[#This Row],[Cartella2]],DATI!$M:$M)*SUMIF(DATI!$B:$B,Tabella24[[#This Row],[Cartella2]],DATI!$F:$F),"")</f>
        <v/>
      </c>
      <c r="I1261" s="19" t="str">
        <f>+IFERROR(+Tabella24[[#This Row],[IMPORTO VERSATO]]/SUMIF(DATI!$B:$B,Tabella24[[#This Row],[Cartella2]],DATI!$M:$M)*SUMIF(DATI!$B:$B,Tabella24[[#This Row],[Cartella2]],DATI!$G:$G),"")</f>
        <v/>
      </c>
      <c r="J1261" s="19" t="str">
        <f>+IFERROR(+Tabella24[[#This Row],[IMPORTO VERSATO]]/SUMIF(DATI!$B:$B,Tabella24[[#This Row],[Cartella2]],DATI!$M:$M)*SUMIF(DATI!$B:$B,Tabella24[[#This Row],[Cartella2]],DATI!$H:$H),"")</f>
        <v/>
      </c>
      <c r="K1261" s="19" t="str">
        <f>+IFERROR(+Tabella24[[#This Row],[IMPORTO VERSATO]]/SUMIF(DATI!$B:$B,Tabella24[[#This Row],[Cartella2]],DATI!$M:$M)*SUMIF(DATI!$B:$B,Tabella24[[#This Row],[Cartella2]],DATI!$I:$I),"")</f>
        <v/>
      </c>
      <c r="L1261" s="19" t="str">
        <f>+IFERROR(+Tabella24[[#This Row],[IMPORTO VERSATO]]/SUMIF(DATI!$B:$B,Tabella24[[#This Row],[Cartella2]],DATI!$M:$M)*SUMIF(DATI!$B:$B,Tabella24[[#This Row],[Cartella2]],DATI!$J:$J),"")</f>
        <v/>
      </c>
      <c r="M1261" s="14" t="str">
        <f>+IFERROR(+Tabella24[[#This Row],[IMPORTO VERSATO]]/SUMIF(DATI!$B:$B,Tabella24[[#This Row],[Cartella2]],DATI!$M:$M)*SUMIF(DATI!$B:$B,Tabella24[[#This Row],[Cartella2]],DATI!$L:$L),"")</f>
        <v/>
      </c>
      <c r="N1261" s="6" t="str">
        <f>+IF(COUNTIF($C$17:C1261,Tabella24[[#This Row],[Cartella2]])=1,"X","")</f>
        <v/>
      </c>
      <c r="O1261" s="14" t="str">
        <f>+IFERROR(+Tabella24[[#This Row],[IMPORTO VERSATO]]/SUMIF(DATI!$B:$B,Tabella24[[#This Row],[Cartella2]],DATI!$M:$M)*SUMIF(DATI!$B:$B,Tabella24[[#This Row],[Cartella2]],DATI!$K:$K),"")</f>
        <v/>
      </c>
    </row>
    <row r="1262" spans="2:15" x14ac:dyDescent="0.45">
      <c r="B1262" s="27"/>
      <c r="C1262" s="140" t="e">
        <f>+IF(Tabella24[[#This Row],[INS CARTELLA]]="",C1261,+VLOOKUP(Tabella24[[#This Row],[INS CARTELLA]],Tabella1[[NUMERO CARTELLA]:[IMPOSTE]],1,0))</f>
        <v>#N/A</v>
      </c>
      <c r="D1262" s="1"/>
      <c r="E1262" s="15"/>
      <c r="F1262" s="16"/>
      <c r="G1262" s="14" t="str">
        <f>+IFERROR(+Tabella24[[#This Row],[IMPORTO VERSATO]]/SUMIF(DATI!B:B,Tabella24[[#This Row],[Cartella2]],DATI!M:M)*SUMIF(DATI!B:B,Tabella24[[#This Row],[Cartella2]],DATI!E:E),"")</f>
        <v/>
      </c>
      <c r="H1262" s="14" t="str">
        <f>+IFERROR(+Tabella24[[#This Row],[IMPORTO VERSATO]]/SUMIF(DATI!$B:$B,Tabella24[[#This Row],[Cartella2]],DATI!$M:$M)*SUMIF(DATI!$B:$B,Tabella24[[#This Row],[Cartella2]],DATI!$F:$F),"")</f>
        <v/>
      </c>
      <c r="I1262" s="19" t="str">
        <f>+IFERROR(+Tabella24[[#This Row],[IMPORTO VERSATO]]/SUMIF(DATI!$B:$B,Tabella24[[#This Row],[Cartella2]],DATI!$M:$M)*SUMIF(DATI!$B:$B,Tabella24[[#This Row],[Cartella2]],DATI!$G:$G),"")</f>
        <v/>
      </c>
      <c r="J1262" s="19" t="str">
        <f>+IFERROR(+Tabella24[[#This Row],[IMPORTO VERSATO]]/SUMIF(DATI!$B:$B,Tabella24[[#This Row],[Cartella2]],DATI!$M:$M)*SUMIF(DATI!$B:$B,Tabella24[[#This Row],[Cartella2]],DATI!$H:$H),"")</f>
        <v/>
      </c>
      <c r="K1262" s="19" t="str">
        <f>+IFERROR(+Tabella24[[#This Row],[IMPORTO VERSATO]]/SUMIF(DATI!$B:$B,Tabella24[[#This Row],[Cartella2]],DATI!$M:$M)*SUMIF(DATI!$B:$B,Tabella24[[#This Row],[Cartella2]],DATI!$I:$I),"")</f>
        <v/>
      </c>
      <c r="L1262" s="19" t="str">
        <f>+IFERROR(+Tabella24[[#This Row],[IMPORTO VERSATO]]/SUMIF(DATI!$B:$B,Tabella24[[#This Row],[Cartella2]],DATI!$M:$M)*SUMIF(DATI!$B:$B,Tabella24[[#This Row],[Cartella2]],DATI!$J:$J),"")</f>
        <v/>
      </c>
      <c r="M1262" s="14" t="str">
        <f>+IFERROR(+Tabella24[[#This Row],[IMPORTO VERSATO]]/SUMIF(DATI!$B:$B,Tabella24[[#This Row],[Cartella2]],DATI!$M:$M)*SUMIF(DATI!$B:$B,Tabella24[[#This Row],[Cartella2]],DATI!$L:$L),"")</f>
        <v/>
      </c>
      <c r="N1262" s="6" t="str">
        <f>+IF(COUNTIF($C$17:C1262,Tabella24[[#This Row],[Cartella2]])=1,"X","")</f>
        <v/>
      </c>
      <c r="O1262" s="14" t="str">
        <f>+IFERROR(+Tabella24[[#This Row],[IMPORTO VERSATO]]/SUMIF(DATI!$B:$B,Tabella24[[#This Row],[Cartella2]],DATI!$M:$M)*SUMIF(DATI!$B:$B,Tabella24[[#This Row],[Cartella2]],DATI!$K:$K),"")</f>
        <v/>
      </c>
    </row>
    <row r="1263" spans="2:15" x14ac:dyDescent="0.45">
      <c r="B1263" s="27"/>
      <c r="C1263" s="140" t="e">
        <f>+IF(Tabella24[[#This Row],[INS CARTELLA]]="",C1262,+VLOOKUP(Tabella24[[#This Row],[INS CARTELLA]],Tabella1[[NUMERO CARTELLA]:[IMPOSTE]],1,0))</f>
        <v>#N/A</v>
      </c>
      <c r="D1263" s="1"/>
      <c r="E1263" s="15"/>
      <c r="F1263" s="16"/>
      <c r="G1263" s="14" t="str">
        <f>+IFERROR(+Tabella24[[#This Row],[IMPORTO VERSATO]]/SUMIF(DATI!B:B,Tabella24[[#This Row],[Cartella2]],DATI!M:M)*SUMIF(DATI!B:B,Tabella24[[#This Row],[Cartella2]],DATI!E:E),"")</f>
        <v/>
      </c>
      <c r="H1263" s="14" t="str">
        <f>+IFERROR(+Tabella24[[#This Row],[IMPORTO VERSATO]]/SUMIF(DATI!$B:$B,Tabella24[[#This Row],[Cartella2]],DATI!$M:$M)*SUMIF(DATI!$B:$B,Tabella24[[#This Row],[Cartella2]],DATI!$F:$F),"")</f>
        <v/>
      </c>
      <c r="I1263" s="19" t="str">
        <f>+IFERROR(+Tabella24[[#This Row],[IMPORTO VERSATO]]/SUMIF(DATI!$B:$B,Tabella24[[#This Row],[Cartella2]],DATI!$M:$M)*SUMIF(DATI!$B:$B,Tabella24[[#This Row],[Cartella2]],DATI!$G:$G),"")</f>
        <v/>
      </c>
      <c r="J1263" s="19" t="str">
        <f>+IFERROR(+Tabella24[[#This Row],[IMPORTO VERSATO]]/SUMIF(DATI!$B:$B,Tabella24[[#This Row],[Cartella2]],DATI!$M:$M)*SUMIF(DATI!$B:$B,Tabella24[[#This Row],[Cartella2]],DATI!$H:$H),"")</f>
        <v/>
      </c>
      <c r="K1263" s="19" t="str">
        <f>+IFERROR(+Tabella24[[#This Row],[IMPORTO VERSATO]]/SUMIF(DATI!$B:$B,Tabella24[[#This Row],[Cartella2]],DATI!$M:$M)*SUMIF(DATI!$B:$B,Tabella24[[#This Row],[Cartella2]],DATI!$I:$I),"")</f>
        <v/>
      </c>
      <c r="L1263" s="19" t="str">
        <f>+IFERROR(+Tabella24[[#This Row],[IMPORTO VERSATO]]/SUMIF(DATI!$B:$B,Tabella24[[#This Row],[Cartella2]],DATI!$M:$M)*SUMIF(DATI!$B:$B,Tabella24[[#This Row],[Cartella2]],DATI!$J:$J),"")</f>
        <v/>
      </c>
      <c r="M1263" s="14" t="str">
        <f>+IFERROR(+Tabella24[[#This Row],[IMPORTO VERSATO]]/SUMIF(DATI!$B:$B,Tabella24[[#This Row],[Cartella2]],DATI!$M:$M)*SUMIF(DATI!$B:$B,Tabella24[[#This Row],[Cartella2]],DATI!$L:$L),"")</f>
        <v/>
      </c>
      <c r="N1263" s="6" t="str">
        <f>+IF(COUNTIF($C$17:C1263,Tabella24[[#This Row],[Cartella2]])=1,"X","")</f>
        <v/>
      </c>
      <c r="O1263" s="14" t="str">
        <f>+IFERROR(+Tabella24[[#This Row],[IMPORTO VERSATO]]/SUMIF(DATI!$B:$B,Tabella24[[#This Row],[Cartella2]],DATI!$M:$M)*SUMIF(DATI!$B:$B,Tabella24[[#This Row],[Cartella2]],DATI!$K:$K),"")</f>
        <v/>
      </c>
    </row>
    <row r="1264" spans="2:15" x14ac:dyDescent="0.45">
      <c r="B1264" s="27"/>
      <c r="C1264" s="140" t="e">
        <f>+IF(Tabella24[[#This Row],[INS CARTELLA]]="",C1263,+VLOOKUP(Tabella24[[#This Row],[INS CARTELLA]],Tabella1[[NUMERO CARTELLA]:[IMPOSTE]],1,0))</f>
        <v>#N/A</v>
      </c>
      <c r="D1264" s="1"/>
      <c r="E1264" s="15"/>
      <c r="F1264" s="16"/>
      <c r="G1264" s="14" t="str">
        <f>+IFERROR(+Tabella24[[#This Row],[IMPORTO VERSATO]]/SUMIF(DATI!B:B,Tabella24[[#This Row],[Cartella2]],DATI!M:M)*SUMIF(DATI!B:B,Tabella24[[#This Row],[Cartella2]],DATI!E:E),"")</f>
        <v/>
      </c>
      <c r="H1264" s="14" t="str">
        <f>+IFERROR(+Tabella24[[#This Row],[IMPORTO VERSATO]]/SUMIF(DATI!$B:$B,Tabella24[[#This Row],[Cartella2]],DATI!$M:$M)*SUMIF(DATI!$B:$B,Tabella24[[#This Row],[Cartella2]],DATI!$F:$F),"")</f>
        <v/>
      </c>
      <c r="I1264" s="19" t="str">
        <f>+IFERROR(+Tabella24[[#This Row],[IMPORTO VERSATO]]/SUMIF(DATI!$B:$B,Tabella24[[#This Row],[Cartella2]],DATI!$M:$M)*SUMIF(DATI!$B:$B,Tabella24[[#This Row],[Cartella2]],DATI!$G:$G),"")</f>
        <v/>
      </c>
      <c r="J1264" s="19" t="str">
        <f>+IFERROR(+Tabella24[[#This Row],[IMPORTO VERSATO]]/SUMIF(DATI!$B:$B,Tabella24[[#This Row],[Cartella2]],DATI!$M:$M)*SUMIF(DATI!$B:$B,Tabella24[[#This Row],[Cartella2]],DATI!$H:$H),"")</f>
        <v/>
      </c>
      <c r="K1264" s="19" t="str">
        <f>+IFERROR(+Tabella24[[#This Row],[IMPORTO VERSATO]]/SUMIF(DATI!$B:$B,Tabella24[[#This Row],[Cartella2]],DATI!$M:$M)*SUMIF(DATI!$B:$B,Tabella24[[#This Row],[Cartella2]],DATI!$I:$I),"")</f>
        <v/>
      </c>
      <c r="L1264" s="19" t="str">
        <f>+IFERROR(+Tabella24[[#This Row],[IMPORTO VERSATO]]/SUMIF(DATI!$B:$B,Tabella24[[#This Row],[Cartella2]],DATI!$M:$M)*SUMIF(DATI!$B:$B,Tabella24[[#This Row],[Cartella2]],DATI!$J:$J),"")</f>
        <v/>
      </c>
      <c r="M1264" s="14" t="str">
        <f>+IFERROR(+Tabella24[[#This Row],[IMPORTO VERSATO]]/SUMIF(DATI!$B:$B,Tabella24[[#This Row],[Cartella2]],DATI!$M:$M)*SUMIF(DATI!$B:$B,Tabella24[[#This Row],[Cartella2]],DATI!$L:$L),"")</f>
        <v/>
      </c>
      <c r="N1264" s="6" t="str">
        <f>+IF(COUNTIF($C$17:C1264,Tabella24[[#This Row],[Cartella2]])=1,"X","")</f>
        <v/>
      </c>
      <c r="O1264" s="14" t="str">
        <f>+IFERROR(+Tabella24[[#This Row],[IMPORTO VERSATO]]/SUMIF(DATI!$B:$B,Tabella24[[#This Row],[Cartella2]],DATI!$M:$M)*SUMIF(DATI!$B:$B,Tabella24[[#This Row],[Cartella2]],DATI!$K:$K),"")</f>
        <v/>
      </c>
    </row>
    <row r="1265" spans="2:15" x14ac:dyDescent="0.45">
      <c r="B1265" s="27"/>
      <c r="C1265" s="140" t="e">
        <f>+IF(Tabella24[[#This Row],[INS CARTELLA]]="",C1264,+VLOOKUP(Tabella24[[#This Row],[INS CARTELLA]],Tabella1[[NUMERO CARTELLA]:[IMPOSTE]],1,0))</f>
        <v>#N/A</v>
      </c>
      <c r="D1265" s="1"/>
      <c r="E1265" s="15"/>
      <c r="F1265" s="16"/>
      <c r="G1265" s="14" t="str">
        <f>+IFERROR(+Tabella24[[#This Row],[IMPORTO VERSATO]]/SUMIF(DATI!B:B,Tabella24[[#This Row],[Cartella2]],DATI!M:M)*SUMIF(DATI!B:B,Tabella24[[#This Row],[Cartella2]],DATI!E:E),"")</f>
        <v/>
      </c>
      <c r="H1265" s="14" t="str">
        <f>+IFERROR(+Tabella24[[#This Row],[IMPORTO VERSATO]]/SUMIF(DATI!$B:$B,Tabella24[[#This Row],[Cartella2]],DATI!$M:$M)*SUMIF(DATI!$B:$B,Tabella24[[#This Row],[Cartella2]],DATI!$F:$F),"")</f>
        <v/>
      </c>
      <c r="I1265" s="19" t="str">
        <f>+IFERROR(+Tabella24[[#This Row],[IMPORTO VERSATO]]/SUMIF(DATI!$B:$B,Tabella24[[#This Row],[Cartella2]],DATI!$M:$M)*SUMIF(DATI!$B:$B,Tabella24[[#This Row],[Cartella2]],DATI!$G:$G),"")</f>
        <v/>
      </c>
      <c r="J1265" s="19" t="str">
        <f>+IFERROR(+Tabella24[[#This Row],[IMPORTO VERSATO]]/SUMIF(DATI!$B:$B,Tabella24[[#This Row],[Cartella2]],DATI!$M:$M)*SUMIF(DATI!$B:$B,Tabella24[[#This Row],[Cartella2]],DATI!$H:$H),"")</f>
        <v/>
      </c>
      <c r="K1265" s="19" t="str">
        <f>+IFERROR(+Tabella24[[#This Row],[IMPORTO VERSATO]]/SUMIF(DATI!$B:$B,Tabella24[[#This Row],[Cartella2]],DATI!$M:$M)*SUMIF(DATI!$B:$B,Tabella24[[#This Row],[Cartella2]],DATI!$I:$I),"")</f>
        <v/>
      </c>
      <c r="L1265" s="19" t="str">
        <f>+IFERROR(+Tabella24[[#This Row],[IMPORTO VERSATO]]/SUMIF(DATI!$B:$B,Tabella24[[#This Row],[Cartella2]],DATI!$M:$M)*SUMIF(DATI!$B:$B,Tabella24[[#This Row],[Cartella2]],DATI!$J:$J),"")</f>
        <v/>
      </c>
      <c r="M1265" s="14" t="str">
        <f>+IFERROR(+Tabella24[[#This Row],[IMPORTO VERSATO]]/SUMIF(DATI!$B:$B,Tabella24[[#This Row],[Cartella2]],DATI!$M:$M)*SUMIF(DATI!$B:$B,Tabella24[[#This Row],[Cartella2]],DATI!$L:$L),"")</f>
        <v/>
      </c>
      <c r="N1265" s="6" t="str">
        <f>+IF(COUNTIF($C$17:C1265,Tabella24[[#This Row],[Cartella2]])=1,"X","")</f>
        <v/>
      </c>
      <c r="O1265" s="14" t="str">
        <f>+IFERROR(+Tabella24[[#This Row],[IMPORTO VERSATO]]/SUMIF(DATI!$B:$B,Tabella24[[#This Row],[Cartella2]],DATI!$M:$M)*SUMIF(DATI!$B:$B,Tabella24[[#This Row],[Cartella2]],DATI!$K:$K),"")</f>
        <v/>
      </c>
    </row>
    <row r="1266" spans="2:15" x14ac:dyDescent="0.45">
      <c r="B1266" s="27"/>
      <c r="C1266" s="140" t="e">
        <f>+IF(Tabella24[[#This Row],[INS CARTELLA]]="",C1265,+VLOOKUP(Tabella24[[#This Row],[INS CARTELLA]],Tabella1[[NUMERO CARTELLA]:[IMPOSTE]],1,0))</f>
        <v>#N/A</v>
      </c>
      <c r="D1266" s="1"/>
      <c r="E1266" s="15"/>
      <c r="F1266" s="16"/>
      <c r="G1266" s="14" t="str">
        <f>+IFERROR(+Tabella24[[#This Row],[IMPORTO VERSATO]]/SUMIF(DATI!B:B,Tabella24[[#This Row],[Cartella2]],DATI!M:M)*SUMIF(DATI!B:B,Tabella24[[#This Row],[Cartella2]],DATI!E:E),"")</f>
        <v/>
      </c>
      <c r="H1266" s="14" t="str">
        <f>+IFERROR(+Tabella24[[#This Row],[IMPORTO VERSATO]]/SUMIF(DATI!$B:$B,Tabella24[[#This Row],[Cartella2]],DATI!$M:$M)*SUMIF(DATI!$B:$B,Tabella24[[#This Row],[Cartella2]],DATI!$F:$F),"")</f>
        <v/>
      </c>
      <c r="I1266" s="19" t="str">
        <f>+IFERROR(+Tabella24[[#This Row],[IMPORTO VERSATO]]/SUMIF(DATI!$B:$B,Tabella24[[#This Row],[Cartella2]],DATI!$M:$M)*SUMIF(DATI!$B:$B,Tabella24[[#This Row],[Cartella2]],DATI!$G:$G),"")</f>
        <v/>
      </c>
      <c r="J1266" s="19" t="str">
        <f>+IFERROR(+Tabella24[[#This Row],[IMPORTO VERSATO]]/SUMIF(DATI!$B:$B,Tabella24[[#This Row],[Cartella2]],DATI!$M:$M)*SUMIF(DATI!$B:$B,Tabella24[[#This Row],[Cartella2]],DATI!$H:$H),"")</f>
        <v/>
      </c>
      <c r="K1266" s="19" t="str">
        <f>+IFERROR(+Tabella24[[#This Row],[IMPORTO VERSATO]]/SUMIF(DATI!$B:$B,Tabella24[[#This Row],[Cartella2]],DATI!$M:$M)*SUMIF(DATI!$B:$B,Tabella24[[#This Row],[Cartella2]],DATI!$I:$I),"")</f>
        <v/>
      </c>
      <c r="L1266" s="19" t="str">
        <f>+IFERROR(+Tabella24[[#This Row],[IMPORTO VERSATO]]/SUMIF(DATI!$B:$B,Tabella24[[#This Row],[Cartella2]],DATI!$M:$M)*SUMIF(DATI!$B:$B,Tabella24[[#This Row],[Cartella2]],DATI!$J:$J),"")</f>
        <v/>
      </c>
      <c r="M1266" s="14" t="str">
        <f>+IFERROR(+Tabella24[[#This Row],[IMPORTO VERSATO]]/SUMIF(DATI!$B:$B,Tabella24[[#This Row],[Cartella2]],DATI!$M:$M)*SUMIF(DATI!$B:$B,Tabella24[[#This Row],[Cartella2]],DATI!$L:$L),"")</f>
        <v/>
      </c>
      <c r="N1266" s="6" t="str">
        <f>+IF(COUNTIF($C$17:C1266,Tabella24[[#This Row],[Cartella2]])=1,"X","")</f>
        <v/>
      </c>
      <c r="O1266" s="14" t="str">
        <f>+IFERROR(+Tabella24[[#This Row],[IMPORTO VERSATO]]/SUMIF(DATI!$B:$B,Tabella24[[#This Row],[Cartella2]],DATI!$M:$M)*SUMIF(DATI!$B:$B,Tabella24[[#This Row],[Cartella2]],DATI!$K:$K),"")</f>
        <v/>
      </c>
    </row>
    <row r="1267" spans="2:15" x14ac:dyDescent="0.45">
      <c r="B1267" s="27"/>
      <c r="C1267" s="140" t="e">
        <f>+IF(Tabella24[[#This Row],[INS CARTELLA]]="",C1266,+VLOOKUP(Tabella24[[#This Row],[INS CARTELLA]],Tabella1[[NUMERO CARTELLA]:[IMPOSTE]],1,0))</f>
        <v>#N/A</v>
      </c>
      <c r="D1267" s="1"/>
      <c r="E1267" s="15"/>
      <c r="F1267" s="16"/>
      <c r="G1267" s="14" t="str">
        <f>+IFERROR(+Tabella24[[#This Row],[IMPORTO VERSATO]]/SUMIF(DATI!B:B,Tabella24[[#This Row],[Cartella2]],DATI!M:M)*SUMIF(DATI!B:B,Tabella24[[#This Row],[Cartella2]],DATI!E:E),"")</f>
        <v/>
      </c>
      <c r="H1267" s="14" t="str">
        <f>+IFERROR(+Tabella24[[#This Row],[IMPORTO VERSATO]]/SUMIF(DATI!$B:$B,Tabella24[[#This Row],[Cartella2]],DATI!$M:$M)*SUMIF(DATI!$B:$B,Tabella24[[#This Row],[Cartella2]],DATI!$F:$F),"")</f>
        <v/>
      </c>
      <c r="I1267" s="19" t="str">
        <f>+IFERROR(+Tabella24[[#This Row],[IMPORTO VERSATO]]/SUMIF(DATI!$B:$B,Tabella24[[#This Row],[Cartella2]],DATI!$M:$M)*SUMIF(DATI!$B:$B,Tabella24[[#This Row],[Cartella2]],DATI!$G:$G),"")</f>
        <v/>
      </c>
      <c r="J1267" s="19" t="str">
        <f>+IFERROR(+Tabella24[[#This Row],[IMPORTO VERSATO]]/SUMIF(DATI!$B:$B,Tabella24[[#This Row],[Cartella2]],DATI!$M:$M)*SUMIF(DATI!$B:$B,Tabella24[[#This Row],[Cartella2]],DATI!$H:$H),"")</f>
        <v/>
      </c>
      <c r="K1267" s="19" t="str">
        <f>+IFERROR(+Tabella24[[#This Row],[IMPORTO VERSATO]]/SUMIF(DATI!$B:$B,Tabella24[[#This Row],[Cartella2]],DATI!$M:$M)*SUMIF(DATI!$B:$B,Tabella24[[#This Row],[Cartella2]],DATI!$I:$I),"")</f>
        <v/>
      </c>
      <c r="L1267" s="19" t="str">
        <f>+IFERROR(+Tabella24[[#This Row],[IMPORTO VERSATO]]/SUMIF(DATI!$B:$B,Tabella24[[#This Row],[Cartella2]],DATI!$M:$M)*SUMIF(DATI!$B:$B,Tabella24[[#This Row],[Cartella2]],DATI!$J:$J),"")</f>
        <v/>
      </c>
      <c r="M1267" s="14" t="str">
        <f>+IFERROR(+Tabella24[[#This Row],[IMPORTO VERSATO]]/SUMIF(DATI!$B:$B,Tabella24[[#This Row],[Cartella2]],DATI!$M:$M)*SUMIF(DATI!$B:$B,Tabella24[[#This Row],[Cartella2]],DATI!$L:$L),"")</f>
        <v/>
      </c>
      <c r="N1267" s="6" t="str">
        <f>+IF(COUNTIF($C$17:C1267,Tabella24[[#This Row],[Cartella2]])=1,"X","")</f>
        <v/>
      </c>
      <c r="O1267" s="14" t="str">
        <f>+IFERROR(+Tabella24[[#This Row],[IMPORTO VERSATO]]/SUMIF(DATI!$B:$B,Tabella24[[#This Row],[Cartella2]],DATI!$M:$M)*SUMIF(DATI!$B:$B,Tabella24[[#This Row],[Cartella2]],DATI!$K:$K),"")</f>
        <v/>
      </c>
    </row>
    <row r="1268" spans="2:15" x14ac:dyDescent="0.45">
      <c r="B1268" s="27"/>
      <c r="C1268" s="140" t="e">
        <f>+IF(Tabella24[[#This Row],[INS CARTELLA]]="",C1267,+VLOOKUP(Tabella24[[#This Row],[INS CARTELLA]],Tabella1[[NUMERO CARTELLA]:[IMPOSTE]],1,0))</f>
        <v>#N/A</v>
      </c>
      <c r="D1268" s="1"/>
      <c r="E1268" s="15"/>
      <c r="F1268" s="16"/>
      <c r="G1268" s="14" t="str">
        <f>+IFERROR(+Tabella24[[#This Row],[IMPORTO VERSATO]]/SUMIF(DATI!B:B,Tabella24[[#This Row],[Cartella2]],DATI!M:M)*SUMIF(DATI!B:B,Tabella24[[#This Row],[Cartella2]],DATI!E:E),"")</f>
        <v/>
      </c>
      <c r="H1268" s="14" t="str">
        <f>+IFERROR(+Tabella24[[#This Row],[IMPORTO VERSATO]]/SUMIF(DATI!$B:$B,Tabella24[[#This Row],[Cartella2]],DATI!$M:$M)*SUMIF(DATI!$B:$B,Tabella24[[#This Row],[Cartella2]],DATI!$F:$F),"")</f>
        <v/>
      </c>
      <c r="I1268" s="19" t="str">
        <f>+IFERROR(+Tabella24[[#This Row],[IMPORTO VERSATO]]/SUMIF(DATI!$B:$B,Tabella24[[#This Row],[Cartella2]],DATI!$M:$M)*SUMIF(DATI!$B:$B,Tabella24[[#This Row],[Cartella2]],DATI!$G:$G),"")</f>
        <v/>
      </c>
      <c r="J1268" s="19" t="str">
        <f>+IFERROR(+Tabella24[[#This Row],[IMPORTO VERSATO]]/SUMIF(DATI!$B:$B,Tabella24[[#This Row],[Cartella2]],DATI!$M:$M)*SUMIF(DATI!$B:$B,Tabella24[[#This Row],[Cartella2]],DATI!$H:$H),"")</f>
        <v/>
      </c>
      <c r="K1268" s="19" t="str">
        <f>+IFERROR(+Tabella24[[#This Row],[IMPORTO VERSATO]]/SUMIF(DATI!$B:$B,Tabella24[[#This Row],[Cartella2]],DATI!$M:$M)*SUMIF(DATI!$B:$B,Tabella24[[#This Row],[Cartella2]],DATI!$I:$I),"")</f>
        <v/>
      </c>
      <c r="L1268" s="19" t="str">
        <f>+IFERROR(+Tabella24[[#This Row],[IMPORTO VERSATO]]/SUMIF(DATI!$B:$B,Tabella24[[#This Row],[Cartella2]],DATI!$M:$M)*SUMIF(DATI!$B:$B,Tabella24[[#This Row],[Cartella2]],DATI!$J:$J),"")</f>
        <v/>
      </c>
      <c r="M1268" s="14" t="str">
        <f>+IFERROR(+Tabella24[[#This Row],[IMPORTO VERSATO]]/SUMIF(DATI!$B:$B,Tabella24[[#This Row],[Cartella2]],DATI!$M:$M)*SUMIF(DATI!$B:$B,Tabella24[[#This Row],[Cartella2]],DATI!$L:$L),"")</f>
        <v/>
      </c>
      <c r="N1268" s="6" t="str">
        <f>+IF(COUNTIF($C$17:C1268,Tabella24[[#This Row],[Cartella2]])=1,"X","")</f>
        <v/>
      </c>
      <c r="O1268" s="14" t="str">
        <f>+IFERROR(+Tabella24[[#This Row],[IMPORTO VERSATO]]/SUMIF(DATI!$B:$B,Tabella24[[#This Row],[Cartella2]],DATI!$M:$M)*SUMIF(DATI!$B:$B,Tabella24[[#This Row],[Cartella2]],DATI!$K:$K),"")</f>
        <v/>
      </c>
    </row>
    <row r="1269" spans="2:15" x14ac:dyDescent="0.45">
      <c r="B1269" s="27"/>
      <c r="C1269" s="140" t="e">
        <f>+IF(Tabella24[[#This Row],[INS CARTELLA]]="",C1268,+VLOOKUP(Tabella24[[#This Row],[INS CARTELLA]],Tabella1[[NUMERO CARTELLA]:[IMPOSTE]],1,0))</f>
        <v>#N/A</v>
      </c>
      <c r="D1269" s="1"/>
      <c r="E1269" s="15"/>
      <c r="F1269" s="16"/>
      <c r="G1269" s="14" t="str">
        <f>+IFERROR(+Tabella24[[#This Row],[IMPORTO VERSATO]]/SUMIF(DATI!B:B,Tabella24[[#This Row],[Cartella2]],DATI!M:M)*SUMIF(DATI!B:B,Tabella24[[#This Row],[Cartella2]],DATI!E:E),"")</f>
        <v/>
      </c>
      <c r="H1269" s="14" t="str">
        <f>+IFERROR(+Tabella24[[#This Row],[IMPORTO VERSATO]]/SUMIF(DATI!$B:$B,Tabella24[[#This Row],[Cartella2]],DATI!$M:$M)*SUMIF(DATI!$B:$B,Tabella24[[#This Row],[Cartella2]],DATI!$F:$F),"")</f>
        <v/>
      </c>
      <c r="I1269" s="19" t="str">
        <f>+IFERROR(+Tabella24[[#This Row],[IMPORTO VERSATO]]/SUMIF(DATI!$B:$B,Tabella24[[#This Row],[Cartella2]],DATI!$M:$M)*SUMIF(DATI!$B:$B,Tabella24[[#This Row],[Cartella2]],DATI!$G:$G),"")</f>
        <v/>
      </c>
      <c r="J1269" s="19" t="str">
        <f>+IFERROR(+Tabella24[[#This Row],[IMPORTO VERSATO]]/SUMIF(DATI!$B:$B,Tabella24[[#This Row],[Cartella2]],DATI!$M:$M)*SUMIF(DATI!$B:$B,Tabella24[[#This Row],[Cartella2]],DATI!$H:$H),"")</f>
        <v/>
      </c>
      <c r="K1269" s="19" t="str">
        <f>+IFERROR(+Tabella24[[#This Row],[IMPORTO VERSATO]]/SUMIF(DATI!$B:$B,Tabella24[[#This Row],[Cartella2]],DATI!$M:$M)*SUMIF(DATI!$B:$B,Tabella24[[#This Row],[Cartella2]],DATI!$I:$I),"")</f>
        <v/>
      </c>
      <c r="L1269" s="19" t="str">
        <f>+IFERROR(+Tabella24[[#This Row],[IMPORTO VERSATO]]/SUMIF(DATI!$B:$B,Tabella24[[#This Row],[Cartella2]],DATI!$M:$M)*SUMIF(DATI!$B:$B,Tabella24[[#This Row],[Cartella2]],DATI!$J:$J),"")</f>
        <v/>
      </c>
      <c r="M1269" s="14" t="str">
        <f>+IFERROR(+Tabella24[[#This Row],[IMPORTO VERSATO]]/SUMIF(DATI!$B:$B,Tabella24[[#This Row],[Cartella2]],DATI!$M:$M)*SUMIF(DATI!$B:$B,Tabella24[[#This Row],[Cartella2]],DATI!$L:$L),"")</f>
        <v/>
      </c>
      <c r="N1269" s="6" t="str">
        <f>+IF(COUNTIF($C$17:C1269,Tabella24[[#This Row],[Cartella2]])=1,"X","")</f>
        <v/>
      </c>
      <c r="O1269" s="14" t="str">
        <f>+IFERROR(+Tabella24[[#This Row],[IMPORTO VERSATO]]/SUMIF(DATI!$B:$B,Tabella24[[#This Row],[Cartella2]],DATI!$M:$M)*SUMIF(DATI!$B:$B,Tabella24[[#This Row],[Cartella2]],DATI!$K:$K),"")</f>
        <v/>
      </c>
    </row>
    <row r="1270" spans="2:15" x14ac:dyDescent="0.45">
      <c r="B1270" s="27"/>
      <c r="C1270" s="140" t="e">
        <f>+IF(Tabella24[[#This Row],[INS CARTELLA]]="",C1269,+VLOOKUP(Tabella24[[#This Row],[INS CARTELLA]],Tabella1[[NUMERO CARTELLA]:[IMPOSTE]],1,0))</f>
        <v>#N/A</v>
      </c>
      <c r="D1270" s="1"/>
      <c r="E1270" s="15"/>
      <c r="F1270" s="16"/>
      <c r="G1270" s="14" t="str">
        <f>+IFERROR(+Tabella24[[#This Row],[IMPORTO VERSATO]]/SUMIF(DATI!B:B,Tabella24[[#This Row],[Cartella2]],DATI!M:M)*SUMIF(DATI!B:B,Tabella24[[#This Row],[Cartella2]],DATI!E:E),"")</f>
        <v/>
      </c>
      <c r="H1270" s="14" t="str">
        <f>+IFERROR(+Tabella24[[#This Row],[IMPORTO VERSATO]]/SUMIF(DATI!$B:$B,Tabella24[[#This Row],[Cartella2]],DATI!$M:$M)*SUMIF(DATI!$B:$B,Tabella24[[#This Row],[Cartella2]],DATI!$F:$F),"")</f>
        <v/>
      </c>
      <c r="I1270" s="19" t="str">
        <f>+IFERROR(+Tabella24[[#This Row],[IMPORTO VERSATO]]/SUMIF(DATI!$B:$B,Tabella24[[#This Row],[Cartella2]],DATI!$M:$M)*SUMIF(DATI!$B:$B,Tabella24[[#This Row],[Cartella2]],DATI!$G:$G),"")</f>
        <v/>
      </c>
      <c r="J1270" s="19" t="str">
        <f>+IFERROR(+Tabella24[[#This Row],[IMPORTO VERSATO]]/SUMIF(DATI!$B:$B,Tabella24[[#This Row],[Cartella2]],DATI!$M:$M)*SUMIF(DATI!$B:$B,Tabella24[[#This Row],[Cartella2]],DATI!$H:$H),"")</f>
        <v/>
      </c>
      <c r="K1270" s="19" t="str">
        <f>+IFERROR(+Tabella24[[#This Row],[IMPORTO VERSATO]]/SUMIF(DATI!$B:$B,Tabella24[[#This Row],[Cartella2]],DATI!$M:$M)*SUMIF(DATI!$B:$B,Tabella24[[#This Row],[Cartella2]],DATI!$I:$I),"")</f>
        <v/>
      </c>
      <c r="L1270" s="19" t="str">
        <f>+IFERROR(+Tabella24[[#This Row],[IMPORTO VERSATO]]/SUMIF(DATI!$B:$B,Tabella24[[#This Row],[Cartella2]],DATI!$M:$M)*SUMIF(DATI!$B:$B,Tabella24[[#This Row],[Cartella2]],DATI!$J:$J),"")</f>
        <v/>
      </c>
      <c r="M1270" s="14" t="str">
        <f>+IFERROR(+Tabella24[[#This Row],[IMPORTO VERSATO]]/SUMIF(DATI!$B:$B,Tabella24[[#This Row],[Cartella2]],DATI!$M:$M)*SUMIF(DATI!$B:$B,Tabella24[[#This Row],[Cartella2]],DATI!$L:$L),"")</f>
        <v/>
      </c>
      <c r="N1270" s="6" t="str">
        <f>+IF(COUNTIF($C$17:C1270,Tabella24[[#This Row],[Cartella2]])=1,"X","")</f>
        <v/>
      </c>
      <c r="O1270" s="14" t="str">
        <f>+IFERROR(+Tabella24[[#This Row],[IMPORTO VERSATO]]/SUMIF(DATI!$B:$B,Tabella24[[#This Row],[Cartella2]],DATI!$M:$M)*SUMIF(DATI!$B:$B,Tabella24[[#This Row],[Cartella2]],DATI!$K:$K),"")</f>
        <v/>
      </c>
    </row>
    <row r="1271" spans="2:15" x14ac:dyDescent="0.45">
      <c r="B1271" s="27"/>
      <c r="C1271" s="140" t="e">
        <f>+IF(Tabella24[[#This Row],[INS CARTELLA]]="",C1270,+VLOOKUP(Tabella24[[#This Row],[INS CARTELLA]],Tabella1[[NUMERO CARTELLA]:[IMPOSTE]],1,0))</f>
        <v>#N/A</v>
      </c>
      <c r="D1271" s="1"/>
      <c r="E1271" s="15"/>
      <c r="F1271" s="16"/>
      <c r="G1271" s="14" t="str">
        <f>+IFERROR(+Tabella24[[#This Row],[IMPORTO VERSATO]]/SUMIF(DATI!B:B,Tabella24[[#This Row],[Cartella2]],DATI!M:M)*SUMIF(DATI!B:B,Tabella24[[#This Row],[Cartella2]],DATI!E:E),"")</f>
        <v/>
      </c>
      <c r="H1271" s="14" t="str">
        <f>+IFERROR(+Tabella24[[#This Row],[IMPORTO VERSATO]]/SUMIF(DATI!$B:$B,Tabella24[[#This Row],[Cartella2]],DATI!$M:$M)*SUMIF(DATI!$B:$B,Tabella24[[#This Row],[Cartella2]],DATI!$F:$F),"")</f>
        <v/>
      </c>
      <c r="I1271" s="19" t="str">
        <f>+IFERROR(+Tabella24[[#This Row],[IMPORTO VERSATO]]/SUMIF(DATI!$B:$B,Tabella24[[#This Row],[Cartella2]],DATI!$M:$M)*SUMIF(DATI!$B:$B,Tabella24[[#This Row],[Cartella2]],DATI!$G:$G),"")</f>
        <v/>
      </c>
      <c r="J1271" s="19" t="str">
        <f>+IFERROR(+Tabella24[[#This Row],[IMPORTO VERSATO]]/SUMIF(DATI!$B:$B,Tabella24[[#This Row],[Cartella2]],DATI!$M:$M)*SUMIF(DATI!$B:$B,Tabella24[[#This Row],[Cartella2]],DATI!$H:$H),"")</f>
        <v/>
      </c>
      <c r="K1271" s="19" t="str">
        <f>+IFERROR(+Tabella24[[#This Row],[IMPORTO VERSATO]]/SUMIF(DATI!$B:$B,Tabella24[[#This Row],[Cartella2]],DATI!$M:$M)*SUMIF(DATI!$B:$B,Tabella24[[#This Row],[Cartella2]],DATI!$I:$I),"")</f>
        <v/>
      </c>
      <c r="L1271" s="19" t="str">
        <f>+IFERROR(+Tabella24[[#This Row],[IMPORTO VERSATO]]/SUMIF(DATI!$B:$B,Tabella24[[#This Row],[Cartella2]],DATI!$M:$M)*SUMIF(DATI!$B:$B,Tabella24[[#This Row],[Cartella2]],DATI!$J:$J),"")</f>
        <v/>
      </c>
      <c r="M1271" s="14" t="str">
        <f>+IFERROR(+Tabella24[[#This Row],[IMPORTO VERSATO]]/SUMIF(DATI!$B:$B,Tabella24[[#This Row],[Cartella2]],DATI!$M:$M)*SUMIF(DATI!$B:$B,Tabella24[[#This Row],[Cartella2]],DATI!$L:$L),"")</f>
        <v/>
      </c>
      <c r="N1271" s="6" t="str">
        <f>+IF(COUNTIF($C$17:C1271,Tabella24[[#This Row],[Cartella2]])=1,"X","")</f>
        <v/>
      </c>
      <c r="O1271" s="14" t="str">
        <f>+IFERROR(+Tabella24[[#This Row],[IMPORTO VERSATO]]/SUMIF(DATI!$B:$B,Tabella24[[#This Row],[Cartella2]],DATI!$M:$M)*SUMIF(DATI!$B:$B,Tabella24[[#This Row],[Cartella2]],DATI!$K:$K),"")</f>
        <v/>
      </c>
    </row>
    <row r="1272" spans="2:15" x14ac:dyDescent="0.45">
      <c r="B1272" s="27"/>
      <c r="C1272" s="140" t="e">
        <f>+IF(Tabella24[[#This Row],[INS CARTELLA]]="",C1271,+VLOOKUP(Tabella24[[#This Row],[INS CARTELLA]],Tabella1[[NUMERO CARTELLA]:[IMPOSTE]],1,0))</f>
        <v>#N/A</v>
      </c>
      <c r="D1272" s="1"/>
      <c r="E1272" s="15"/>
      <c r="F1272" s="16"/>
      <c r="G1272" s="14" t="str">
        <f>+IFERROR(+Tabella24[[#This Row],[IMPORTO VERSATO]]/SUMIF(DATI!B:B,Tabella24[[#This Row],[Cartella2]],DATI!M:M)*SUMIF(DATI!B:B,Tabella24[[#This Row],[Cartella2]],DATI!E:E),"")</f>
        <v/>
      </c>
      <c r="H1272" s="14" t="str">
        <f>+IFERROR(+Tabella24[[#This Row],[IMPORTO VERSATO]]/SUMIF(DATI!$B:$B,Tabella24[[#This Row],[Cartella2]],DATI!$M:$M)*SUMIF(DATI!$B:$B,Tabella24[[#This Row],[Cartella2]],DATI!$F:$F),"")</f>
        <v/>
      </c>
      <c r="I1272" s="19" t="str">
        <f>+IFERROR(+Tabella24[[#This Row],[IMPORTO VERSATO]]/SUMIF(DATI!$B:$B,Tabella24[[#This Row],[Cartella2]],DATI!$M:$M)*SUMIF(DATI!$B:$B,Tabella24[[#This Row],[Cartella2]],DATI!$G:$G),"")</f>
        <v/>
      </c>
      <c r="J1272" s="19" t="str">
        <f>+IFERROR(+Tabella24[[#This Row],[IMPORTO VERSATO]]/SUMIF(DATI!$B:$B,Tabella24[[#This Row],[Cartella2]],DATI!$M:$M)*SUMIF(DATI!$B:$B,Tabella24[[#This Row],[Cartella2]],DATI!$H:$H),"")</f>
        <v/>
      </c>
      <c r="K1272" s="19" t="str">
        <f>+IFERROR(+Tabella24[[#This Row],[IMPORTO VERSATO]]/SUMIF(DATI!$B:$B,Tabella24[[#This Row],[Cartella2]],DATI!$M:$M)*SUMIF(DATI!$B:$B,Tabella24[[#This Row],[Cartella2]],DATI!$I:$I),"")</f>
        <v/>
      </c>
      <c r="L1272" s="19" t="str">
        <f>+IFERROR(+Tabella24[[#This Row],[IMPORTO VERSATO]]/SUMIF(DATI!$B:$B,Tabella24[[#This Row],[Cartella2]],DATI!$M:$M)*SUMIF(DATI!$B:$B,Tabella24[[#This Row],[Cartella2]],DATI!$J:$J),"")</f>
        <v/>
      </c>
      <c r="M1272" s="14" t="str">
        <f>+IFERROR(+Tabella24[[#This Row],[IMPORTO VERSATO]]/SUMIF(DATI!$B:$B,Tabella24[[#This Row],[Cartella2]],DATI!$M:$M)*SUMIF(DATI!$B:$B,Tabella24[[#This Row],[Cartella2]],DATI!$L:$L),"")</f>
        <v/>
      </c>
      <c r="N1272" s="6" t="str">
        <f>+IF(COUNTIF($C$17:C1272,Tabella24[[#This Row],[Cartella2]])=1,"X","")</f>
        <v/>
      </c>
      <c r="O1272" s="14" t="str">
        <f>+IFERROR(+Tabella24[[#This Row],[IMPORTO VERSATO]]/SUMIF(DATI!$B:$B,Tabella24[[#This Row],[Cartella2]],DATI!$M:$M)*SUMIF(DATI!$B:$B,Tabella24[[#This Row],[Cartella2]],DATI!$K:$K),"")</f>
        <v/>
      </c>
    </row>
    <row r="1273" spans="2:15" x14ac:dyDescent="0.45">
      <c r="B1273" s="27"/>
      <c r="C1273" s="140" t="e">
        <f>+IF(Tabella24[[#This Row],[INS CARTELLA]]="",C1272,+VLOOKUP(Tabella24[[#This Row],[INS CARTELLA]],Tabella1[[NUMERO CARTELLA]:[IMPOSTE]],1,0))</f>
        <v>#N/A</v>
      </c>
      <c r="D1273" s="1"/>
      <c r="E1273" s="15"/>
      <c r="F1273" s="16"/>
      <c r="G1273" s="14" t="str">
        <f>+IFERROR(+Tabella24[[#This Row],[IMPORTO VERSATO]]/SUMIF(DATI!B:B,Tabella24[[#This Row],[Cartella2]],DATI!M:M)*SUMIF(DATI!B:B,Tabella24[[#This Row],[Cartella2]],DATI!E:E),"")</f>
        <v/>
      </c>
      <c r="H1273" s="14" t="str">
        <f>+IFERROR(+Tabella24[[#This Row],[IMPORTO VERSATO]]/SUMIF(DATI!$B:$B,Tabella24[[#This Row],[Cartella2]],DATI!$M:$M)*SUMIF(DATI!$B:$B,Tabella24[[#This Row],[Cartella2]],DATI!$F:$F),"")</f>
        <v/>
      </c>
      <c r="I1273" s="19" t="str">
        <f>+IFERROR(+Tabella24[[#This Row],[IMPORTO VERSATO]]/SUMIF(DATI!$B:$B,Tabella24[[#This Row],[Cartella2]],DATI!$M:$M)*SUMIF(DATI!$B:$B,Tabella24[[#This Row],[Cartella2]],DATI!$G:$G),"")</f>
        <v/>
      </c>
      <c r="J1273" s="19" t="str">
        <f>+IFERROR(+Tabella24[[#This Row],[IMPORTO VERSATO]]/SUMIF(DATI!$B:$B,Tabella24[[#This Row],[Cartella2]],DATI!$M:$M)*SUMIF(DATI!$B:$B,Tabella24[[#This Row],[Cartella2]],DATI!$H:$H),"")</f>
        <v/>
      </c>
      <c r="K1273" s="19" t="str">
        <f>+IFERROR(+Tabella24[[#This Row],[IMPORTO VERSATO]]/SUMIF(DATI!$B:$B,Tabella24[[#This Row],[Cartella2]],DATI!$M:$M)*SUMIF(DATI!$B:$B,Tabella24[[#This Row],[Cartella2]],DATI!$I:$I),"")</f>
        <v/>
      </c>
      <c r="L1273" s="19" t="str">
        <f>+IFERROR(+Tabella24[[#This Row],[IMPORTO VERSATO]]/SUMIF(DATI!$B:$B,Tabella24[[#This Row],[Cartella2]],DATI!$M:$M)*SUMIF(DATI!$B:$B,Tabella24[[#This Row],[Cartella2]],DATI!$J:$J),"")</f>
        <v/>
      </c>
      <c r="M1273" s="14" t="str">
        <f>+IFERROR(+Tabella24[[#This Row],[IMPORTO VERSATO]]/SUMIF(DATI!$B:$B,Tabella24[[#This Row],[Cartella2]],DATI!$M:$M)*SUMIF(DATI!$B:$B,Tabella24[[#This Row],[Cartella2]],DATI!$L:$L),"")</f>
        <v/>
      </c>
      <c r="N1273" s="6" t="str">
        <f>+IF(COUNTIF($C$17:C1273,Tabella24[[#This Row],[Cartella2]])=1,"X","")</f>
        <v/>
      </c>
      <c r="O1273" s="14" t="str">
        <f>+IFERROR(+Tabella24[[#This Row],[IMPORTO VERSATO]]/SUMIF(DATI!$B:$B,Tabella24[[#This Row],[Cartella2]],DATI!$M:$M)*SUMIF(DATI!$B:$B,Tabella24[[#This Row],[Cartella2]],DATI!$K:$K),"")</f>
        <v/>
      </c>
    </row>
    <row r="1274" spans="2:15" x14ac:dyDescent="0.45">
      <c r="B1274" s="27"/>
      <c r="C1274" s="140" t="e">
        <f>+IF(Tabella24[[#This Row],[INS CARTELLA]]="",C1273,+VLOOKUP(Tabella24[[#This Row],[INS CARTELLA]],Tabella1[[NUMERO CARTELLA]:[IMPOSTE]],1,0))</f>
        <v>#N/A</v>
      </c>
      <c r="D1274" s="1"/>
      <c r="E1274" s="15"/>
      <c r="F1274" s="16"/>
      <c r="G1274" s="14" t="str">
        <f>+IFERROR(+Tabella24[[#This Row],[IMPORTO VERSATO]]/SUMIF(DATI!B:B,Tabella24[[#This Row],[Cartella2]],DATI!M:M)*SUMIF(DATI!B:B,Tabella24[[#This Row],[Cartella2]],DATI!E:E),"")</f>
        <v/>
      </c>
      <c r="H1274" s="14" t="str">
        <f>+IFERROR(+Tabella24[[#This Row],[IMPORTO VERSATO]]/SUMIF(DATI!$B:$B,Tabella24[[#This Row],[Cartella2]],DATI!$M:$M)*SUMIF(DATI!$B:$B,Tabella24[[#This Row],[Cartella2]],DATI!$F:$F),"")</f>
        <v/>
      </c>
      <c r="I1274" s="19" t="str">
        <f>+IFERROR(+Tabella24[[#This Row],[IMPORTO VERSATO]]/SUMIF(DATI!$B:$B,Tabella24[[#This Row],[Cartella2]],DATI!$M:$M)*SUMIF(DATI!$B:$B,Tabella24[[#This Row],[Cartella2]],DATI!$G:$G),"")</f>
        <v/>
      </c>
      <c r="J1274" s="19" t="str">
        <f>+IFERROR(+Tabella24[[#This Row],[IMPORTO VERSATO]]/SUMIF(DATI!$B:$B,Tabella24[[#This Row],[Cartella2]],DATI!$M:$M)*SUMIF(DATI!$B:$B,Tabella24[[#This Row],[Cartella2]],DATI!$H:$H),"")</f>
        <v/>
      </c>
      <c r="K1274" s="19" t="str">
        <f>+IFERROR(+Tabella24[[#This Row],[IMPORTO VERSATO]]/SUMIF(DATI!$B:$B,Tabella24[[#This Row],[Cartella2]],DATI!$M:$M)*SUMIF(DATI!$B:$B,Tabella24[[#This Row],[Cartella2]],DATI!$I:$I),"")</f>
        <v/>
      </c>
      <c r="L1274" s="19" t="str">
        <f>+IFERROR(+Tabella24[[#This Row],[IMPORTO VERSATO]]/SUMIF(DATI!$B:$B,Tabella24[[#This Row],[Cartella2]],DATI!$M:$M)*SUMIF(DATI!$B:$B,Tabella24[[#This Row],[Cartella2]],DATI!$J:$J),"")</f>
        <v/>
      </c>
      <c r="M1274" s="14" t="str">
        <f>+IFERROR(+Tabella24[[#This Row],[IMPORTO VERSATO]]/SUMIF(DATI!$B:$B,Tabella24[[#This Row],[Cartella2]],DATI!$M:$M)*SUMIF(DATI!$B:$B,Tabella24[[#This Row],[Cartella2]],DATI!$L:$L),"")</f>
        <v/>
      </c>
      <c r="N1274" s="6" t="str">
        <f>+IF(COUNTIF($C$17:C1274,Tabella24[[#This Row],[Cartella2]])=1,"X","")</f>
        <v/>
      </c>
      <c r="O1274" s="14" t="str">
        <f>+IFERROR(+Tabella24[[#This Row],[IMPORTO VERSATO]]/SUMIF(DATI!$B:$B,Tabella24[[#This Row],[Cartella2]],DATI!$M:$M)*SUMIF(DATI!$B:$B,Tabella24[[#This Row],[Cartella2]],DATI!$K:$K),"")</f>
        <v/>
      </c>
    </row>
    <row r="1275" spans="2:15" x14ac:dyDescent="0.45">
      <c r="B1275" s="27"/>
      <c r="C1275" s="140" t="e">
        <f>+IF(Tabella24[[#This Row],[INS CARTELLA]]="",C1274,+VLOOKUP(Tabella24[[#This Row],[INS CARTELLA]],Tabella1[[NUMERO CARTELLA]:[IMPOSTE]],1,0))</f>
        <v>#N/A</v>
      </c>
      <c r="D1275" s="1"/>
      <c r="E1275" s="15"/>
      <c r="F1275" s="16"/>
      <c r="G1275" s="14" t="str">
        <f>+IFERROR(+Tabella24[[#This Row],[IMPORTO VERSATO]]/SUMIF(DATI!B:B,Tabella24[[#This Row],[Cartella2]],DATI!M:M)*SUMIF(DATI!B:B,Tabella24[[#This Row],[Cartella2]],DATI!E:E),"")</f>
        <v/>
      </c>
      <c r="H1275" s="14" t="str">
        <f>+IFERROR(+Tabella24[[#This Row],[IMPORTO VERSATO]]/SUMIF(DATI!$B:$B,Tabella24[[#This Row],[Cartella2]],DATI!$M:$M)*SUMIF(DATI!$B:$B,Tabella24[[#This Row],[Cartella2]],DATI!$F:$F),"")</f>
        <v/>
      </c>
      <c r="I1275" s="19" t="str">
        <f>+IFERROR(+Tabella24[[#This Row],[IMPORTO VERSATO]]/SUMIF(DATI!$B:$B,Tabella24[[#This Row],[Cartella2]],DATI!$M:$M)*SUMIF(DATI!$B:$B,Tabella24[[#This Row],[Cartella2]],DATI!$G:$G),"")</f>
        <v/>
      </c>
      <c r="J1275" s="19" t="str">
        <f>+IFERROR(+Tabella24[[#This Row],[IMPORTO VERSATO]]/SUMIF(DATI!$B:$B,Tabella24[[#This Row],[Cartella2]],DATI!$M:$M)*SUMIF(DATI!$B:$B,Tabella24[[#This Row],[Cartella2]],DATI!$H:$H),"")</f>
        <v/>
      </c>
      <c r="K1275" s="19" t="str">
        <f>+IFERROR(+Tabella24[[#This Row],[IMPORTO VERSATO]]/SUMIF(DATI!$B:$B,Tabella24[[#This Row],[Cartella2]],DATI!$M:$M)*SUMIF(DATI!$B:$B,Tabella24[[#This Row],[Cartella2]],DATI!$I:$I),"")</f>
        <v/>
      </c>
      <c r="L1275" s="19" t="str">
        <f>+IFERROR(+Tabella24[[#This Row],[IMPORTO VERSATO]]/SUMIF(DATI!$B:$B,Tabella24[[#This Row],[Cartella2]],DATI!$M:$M)*SUMIF(DATI!$B:$B,Tabella24[[#This Row],[Cartella2]],DATI!$J:$J),"")</f>
        <v/>
      </c>
      <c r="M1275" s="14" t="str">
        <f>+IFERROR(+Tabella24[[#This Row],[IMPORTO VERSATO]]/SUMIF(DATI!$B:$B,Tabella24[[#This Row],[Cartella2]],DATI!$M:$M)*SUMIF(DATI!$B:$B,Tabella24[[#This Row],[Cartella2]],DATI!$L:$L),"")</f>
        <v/>
      </c>
      <c r="N1275" s="6" t="str">
        <f>+IF(COUNTIF($C$17:C1275,Tabella24[[#This Row],[Cartella2]])=1,"X","")</f>
        <v/>
      </c>
      <c r="O1275" s="14" t="str">
        <f>+IFERROR(+Tabella24[[#This Row],[IMPORTO VERSATO]]/SUMIF(DATI!$B:$B,Tabella24[[#This Row],[Cartella2]],DATI!$M:$M)*SUMIF(DATI!$B:$B,Tabella24[[#This Row],[Cartella2]],DATI!$K:$K),"")</f>
        <v/>
      </c>
    </row>
    <row r="1276" spans="2:15" x14ac:dyDescent="0.45">
      <c r="B1276" s="27"/>
      <c r="C1276" s="140" t="e">
        <f>+IF(Tabella24[[#This Row],[INS CARTELLA]]="",C1275,+VLOOKUP(Tabella24[[#This Row],[INS CARTELLA]],Tabella1[[NUMERO CARTELLA]:[IMPOSTE]],1,0))</f>
        <v>#N/A</v>
      </c>
      <c r="D1276" s="1"/>
      <c r="E1276" s="15"/>
      <c r="F1276" s="16"/>
      <c r="G1276" s="14" t="str">
        <f>+IFERROR(+Tabella24[[#This Row],[IMPORTO VERSATO]]/SUMIF(DATI!B:B,Tabella24[[#This Row],[Cartella2]],DATI!M:M)*SUMIF(DATI!B:B,Tabella24[[#This Row],[Cartella2]],DATI!E:E),"")</f>
        <v/>
      </c>
      <c r="H1276" s="14" t="str">
        <f>+IFERROR(+Tabella24[[#This Row],[IMPORTO VERSATO]]/SUMIF(DATI!$B:$B,Tabella24[[#This Row],[Cartella2]],DATI!$M:$M)*SUMIF(DATI!$B:$B,Tabella24[[#This Row],[Cartella2]],DATI!$F:$F),"")</f>
        <v/>
      </c>
      <c r="I1276" s="19" t="str">
        <f>+IFERROR(+Tabella24[[#This Row],[IMPORTO VERSATO]]/SUMIF(DATI!$B:$B,Tabella24[[#This Row],[Cartella2]],DATI!$M:$M)*SUMIF(DATI!$B:$B,Tabella24[[#This Row],[Cartella2]],DATI!$G:$G),"")</f>
        <v/>
      </c>
      <c r="J1276" s="19" t="str">
        <f>+IFERROR(+Tabella24[[#This Row],[IMPORTO VERSATO]]/SUMIF(DATI!$B:$B,Tabella24[[#This Row],[Cartella2]],DATI!$M:$M)*SUMIF(DATI!$B:$B,Tabella24[[#This Row],[Cartella2]],DATI!$H:$H),"")</f>
        <v/>
      </c>
      <c r="K1276" s="19" t="str">
        <f>+IFERROR(+Tabella24[[#This Row],[IMPORTO VERSATO]]/SUMIF(DATI!$B:$B,Tabella24[[#This Row],[Cartella2]],DATI!$M:$M)*SUMIF(DATI!$B:$B,Tabella24[[#This Row],[Cartella2]],DATI!$I:$I),"")</f>
        <v/>
      </c>
      <c r="L1276" s="19" t="str">
        <f>+IFERROR(+Tabella24[[#This Row],[IMPORTO VERSATO]]/SUMIF(DATI!$B:$B,Tabella24[[#This Row],[Cartella2]],DATI!$M:$M)*SUMIF(DATI!$B:$B,Tabella24[[#This Row],[Cartella2]],DATI!$J:$J),"")</f>
        <v/>
      </c>
      <c r="M1276" s="14" t="str">
        <f>+IFERROR(+Tabella24[[#This Row],[IMPORTO VERSATO]]/SUMIF(DATI!$B:$B,Tabella24[[#This Row],[Cartella2]],DATI!$M:$M)*SUMIF(DATI!$B:$B,Tabella24[[#This Row],[Cartella2]],DATI!$L:$L),"")</f>
        <v/>
      </c>
      <c r="N1276" s="6" t="str">
        <f>+IF(COUNTIF($C$17:C1276,Tabella24[[#This Row],[Cartella2]])=1,"X","")</f>
        <v/>
      </c>
      <c r="O1276" s="14" t="str">
        <f>+IFERROR(+Tabella24[[#This Row],[IMPORTO VERSATO]]/SUMIF(DATI!$B:$B,Tabella24[[#This Row],[Cartella2]],DATI!$M:$M)*SUMIF(DATI!$B:$B,Tabella24[[#This Row],[Cartella2]],DATI!$K:$K),"")</f>
        <v/>
      </c>
    </row>
    <row r="1277" spans="2:15" x14ac:dyDescent="0.45">
      <c r="B1277" s="27"/>
      <c r="C1277" s="140" t="e">
        <f>+IF(Tabella24[[#This Row],[INS CARTELLA]]="",C1276,+VLOOKUP(Tabella24[[#This Row],[INS CARTELLA]],Tabella1[[NUMERO CARTELLA]:[IMPOSTE]],1,0))</f>
        <v>#N/A</v>
      </c>
      <c r="D1277" s="1"/>
      <c r="E1277" s="15"/>
      <c r="F1277" s="16"/>
      <c r="G1277" s="14" t="str">
        <f>+IFERROR(+Tabella24[[#This Row],[IMPORTO VERSATO]]/SUMIF(DATI!B:B,Tabella24[[#This Row],[Cartella2]],DATI!M:M)*SUMIF(DATI!B:B,Tabella24[[#This Row],[Cartella2]],DATI!E:E),"")</f>
        <v/>
      </c>
      <c r="H1277" s="14" t="str">
        <f>+IFERROR(+Tabella24[[#This Row],[IMPORTO VERSATO]]/SUMIF(DATI!$B:$B,Tabella24[[#This Row],[Cartella2]],DATI!$M:$M)*SUMIF(DATI!$B:$B,Tabella24[[#This Row],[Cartella2]],DATI!$F:$F),"")</f>
        <v/>
      </c>
      <c r="I1277" s="19" t="str">
        <f>+IFERROR(+Tabella24[[#This Row],[IMPORTO VERSATO]]/SUMIF(DATI!$B:$B,Tabella24[[#This Row],[Cartella2]],DATI!$M:$M)*SUMIF(DATI!$B:$B,Tabella24[[#This Row],[Cartella2]],DATI!$G:$G),"")</f>
        <v/>
      </c>
      <c r="J1277" s="19" t="str">
        <f>+IFERROR(+Tabella24[[#This Row],[IMPORTO VERSATO]]/SUMIF(DATI!$B:$B,Tabella24[[#This Row],[Cartella2]],DATI!$M:$M)*SUMIF(DATI!$B:$B,Tabella24[[#This Row],[Cartella2]],DATI!$H:$H),"")</f>
        <v/>
      </c>
      <c r="K1277" s="19" t="str">
        <f>+IFERROR(+Tabella24[[#This Row],[IMPORTO VERSATO]]/SUMIF(DATI!$B:$B,Tabella24[[#This Row],[Cartella2]],DATI!$M:$M)*SUMIF(DATI!$B:$B,Tabella24[[#This Row],[Cartella2]],DATI!$I:$I),"")</f>
        <v/>
      </c>
      <c r="L1277" s="19" t="str">
        <f>+IFERROR(+Tabella24[[#This Row],[IMPORTO VERSATO]]/SUMIF(DATI!$B:$B,Tabella24[[#This Row],[Cartella2]],DATI!$M:$M)*SUMIF(DATI!$B:$B,Tabella24[[#This Row],[Cartella2]],DATI!$J:$J),"")</f>
        <v/>
      </c>
      <c r="M1277" s="14" t="str">
        <f>+IFERROR(+Tabella24[[#This Row],[IMPORTO VERSATO]]/SUMIF(DATI!$B:$B,Tabella24[[#This Row],[Cartella2]],DATI!$M:$M)*SUMIF(DATI!$B:$B,Tabella24[[#This Row],[Cartella2]],DATI!$L:$L),"")</f>
        <v/>
      </c>
      <c r="N1277" s="6" t="str">
        <f>+IF(COUNTIF($C$17:C1277,Tabella24[[#This Row],[Cartella2]])=1,"X","")</f>
        <v/>
      </c>
      <c r="O1277" s="14" t="str">
        <f>+IFERROR(+Tabella24[[#This Row],[IMPORTO VERSATO]]/SUMIF(DATI!$B:$B,Tabella24[[#This Row],[Cartella2]],DATI!$M:$M)*SUMIF(DATI!$B:$B,Tabella24[[#This Row],[Cartella2]],DATI!$K:$K),"")</f>
        <v/>
      </c>
    </row>
    <row r="1278" spans="2:15" x14ac:dyDescent="0.45">
      <c r="B1278" s="27"/>
      <c r="C1278" s="140" t="e">
        <f>+IF(Tabella24[[#This Row],[INS CARTELLA]]="",C1277,+VLOOKUP(Tabella24[[#This Row],[INS CARTELLA]],Tabella1[[NUMERO CARTELLA]:[IMPOSTE]],1,0))</f>
        <v>#N/A</v>
      </c>
      <c r="D1278" s="1"/>
      <c r="E1278" s="15"/>
      <c r="F1278" s="16"/>
      <c r="G1278" s="14" t="str">
        <f>+IFERROR(+Tabella24[[#This Row],[IMPORTO VERSATO]]/SUMIF(DATI!B:B,Tabella24[[#This Row],[Cartella2]],DATI!M:M)*SUMIF(DATI!B:B,Tabella24[[#This Row],[Cartella2]],DATI!E:E),"")</f>
        <v/>
      </c>
      <c r="H1278" s="14" t="str">
        <f>+IFERROR(+Tabella24[[#This Row],[IMPORTO VERSATO]]/SUMIF(DATI!$B:$B,Tabella24[[#This Row],[Cartella2]],DATI!$M:$M)*SUMIF(DATI!$B:$B,Tabella24[[#This Row],[Cartella2]],DATI!$F:$F),"")</f>
        <v/>
      </c>
      <c r="I1278" s="19" t="str">
        <f>+IFERROR(+Tabella24[[#This Row],[IMPORTO VERSATO]]/SUMIF(DATI!$B:$B,Tabella24[[#This Row],[Cartella2]],DATI!$M:$M)*SUMIF(DATI!$B:$B,Tabella24[[#This Row],[Cartella2]],DATI!$G:$G),"")</f>
        <v/>
      </c>
      <c r="J1278" s="19" t="str">
        <f>+IFERROR(+Tabella24[[#This Row],[IMPORTO VERSATO]]/SUMIF(DATI!$B:$B,Tabella24[[#This Row],[Cartella2]],DATI!$M:$M)*SUMIF(DATI!$B:$B,Tabella24[[#This Row],[Cartella2]],DATI!$H:$H),"")</f>
        <v/>
      </c>
      <c r="K1278" s="19" t="str">
        <f>+IFERROR(+Tabella24[[#This Row],[IMPORTO VERSATO]]/SUMIF(DATI!$B:$B,Tabella24[[#This Row],[Cartella2]],DATI!$M:$M)*SUMIF(DATI!$B:$B,Tabella24[[#This Row],[Cartella2]],DATI!$I:$I),"")</f>
        <v/>
      </c>
      <c r="L1278" s="19" t="str">
        <f>+IFERROR(+Tabella24[[#This Row],[IMPORTO VERSATO]]/SUMIF(DATI!$B:$B,Tabella24[[#This Row],[Cartella2]],DATI!$M:$M)*SUMIF(DATI!$B:$B,Tabella24[[#This Row],[Cartella2]],DATI!$J:$J),"")</f>
        <v/>
      </c>
      <c r="M1278" s="14" t="str">
        <f>+IFERROR(+Tabella24[[#This Row],[IMPORTO VERSATO]]/SUMIF(DATI!$B:$B,Tabella24[[#This Row],[Cartella2]],DATI!$M:$M)*SUMIF(DATI!$B:$B,Tabella24[[#This Row],[Cartella2]],DATI!$L:$L),"")</f>
        <v/>
      </c>
      <c r="N1278" s="6" t="str">
        <f>+IF(COUNTIF($C$17:C1278,Tabella24[[#This Row],[Cartella2]])=1,"X","")</f>
        <v/>
      </c>
      <c r="O1278" s="14" t="str">
        <f>+IFERROR(+Tabella24[[#This Row],[IMPORTO VERSATO]]/SUMIF(DATI!$B:$B,Tabella24[[#This Row],[Cartella2]],DATI!$M:$M)*SUMIF(DATI!$B:$B,Tabella24[[#This Row],[Cartella2]],DATI!$K:$K),"")</f>
        <v/>
      </c>
    </row>
    <row r="1279" spans="2:15" x14ac:dyDescent="0.45">
      <c r="B1279" s="27"/>
      <c r="C1279" s="140" t="e">
        <f>+IF(Tabella24[[#This Row],[INS CARTELLA]]="",C1278,+VLOOKUP(Tabella24[[#This Row],[INS CARTELLA]],Tabella1[[NUMERO CARTELLA]:[IMPOSTE]],1,0))</f>
        <v>#N/A</v>
      </c>
      <c r="D1279" s="1"/>
      <c r="E1279" s="15"/>
      <c r="F1279" s="16"/>
      <c r="G1279" s="14" t="str">
        <f>+IFERROR(+Tabella24[[#This Row],[IMPORTO VERSATO]]/SUMIF(DATI!B:B,Tabella24[[#This Row],[Cartella2]],DATI!M:M)*SUMIF(DATI!B:B,Tabella24[[#This Row],[Cartella2]],DATI!E:E),"")</f>
        <v/>
      </c>
      <c r="H1279" s="14" t="str">
        <f>+IFERROR(+Tabella24[[#This Row],[IMPORTO VERSATO]]/SUMIF(DATI!$B:$B,Tabella24[[#This Row],[Cartella2]],DATI!$M:$M)*SUMIF(DATI!$B:$B,Tabella24[[#This Row],[Cartella2]],DATI!$F:$F),"")</f>
        <v/>
      </c>
      <c r="I1279" s="19" t="str">
        <f>+IFERROR(+Tabella24[[#This Row],[IMPORTO VERSATO]]/SUMIF(DATI!$B:$B,Tabella24[[#This Row],[Cartella2]],DATI!$M:$M)*SUMIF(DATI!$B:$B,Tabella24[[#This Row],[Cartella2]],DATI!$G:$G),"")</f>
        <v/>
      </c>
      <c r="J1279" s="19" t="str">
        <f>+IFERROR(+Tabella24[[#This Row],[IMPORTO VERSATO]]/SUMIF(DATI!$B:$B,Tabella24[[#This Row],[Cartella2]],DATI!$M:$M)*SUMIF(DATI!$B:$B,Tabella24[[#This Row],[Cartella2]],DATI!$H:$H),"")</f>
        <v/>
      </c>
      <c r="K1279" s="19" t="str">
        <f>+IFERROR(+Tabella24[[#This Row],[IMPORTO VERSATO]]/SUMIF(DATI!$B:$B,Tabella24[[#This Row],[Cartella2]],DATI!$M:$M)*SUMIF(DATI!$B:$B,Tabella24[[#This Row],[Cartella2]],DATI!$I:$I),"")</f>
        <v/>
      </c>
      <c r="L1279" s="19" t="str">
        <f>+IFERROR(+Tabella24[[#This Row],[IMPORTO VERSATO]]/SUMIF(DATI!$B:$B,Tabella24[[#This Row],[Cartella2]],DATI!$M:$M)*SUMIF(DATI!$B:$B,Tabella24[[#This Row],[Cartella2]],DATI!$J:$J),"")</f>
        <v/>
      </c>
      <c r="M1279" s="14" t="str">
        <f>+IFERROR(+Tabella24[[#This Row],[IMPORTO VERSATO]]/SUMIF(DATI!$B:$B,Tabella24[[#This Row],[Cartella2]],DATI!$M:$M)*SUMIF(DATI!$B:$B,Tabella24[[#This Row],[Cartella2]],DATI!$L:$L),"")</f>
        <v/>
      </c>
      <c r="N1279" s="6" t="str">
        <f>+IF(COUNTIF($C$17:C1279,Tabella24[[#This Row],[Cartella2]])=1,"X","")</f>
        <v/>
      </c>
      <c r="O1279" s="14" t="str">
        <f>+IFERROR(+Tabella24[[#This Row],[IMPORTO VERSATO]]/SUMIF(DATI!$B:$B,Tabella24[[#This Row],[Cartella2]],DATI!$M:$M)*SUMIF(DATI!$B:$B,Tabella24[[#This Row],[Cartella2]],DATI!$K:$K),"")</f>
        <v/>
      </c>
    </row>
    <row r="1280" spans="2:15" x14ac:dyDescent="0.45">
      <c r="B1280" s="27"/>
      <c r="C1280" s="140" t="e">
        <f>+IF(Tabella24[[#This Row],[INS CARTELLA]]="",C1279,+VLOOKUP(Tabella24[[#This Row],[INS CARTELLA]],Tabella1[[NUMERO CARTELLA]:[IMPOSTE]],1,0))</f>
        <v>#N/A</v>
      </c>
      <c r="D1280" s="1"/>
      <c r="E1280" s="15"/>
      <c r="F1280" s="16"/>
      <c r="G1280" s="14" t="str">
        <f>+IFERROR(+Tabella24[[#This Row],[IMPORTO VERSATO]]/SUMIF(DATI!B:B,Tabella24[[#This Row],[Cartella2]],DATI!M:M)*SUMIF(DATI!B:B,Tabella24[[#This Row],[Cartella2]],DATI!E:E),"")</f>
        <v/>
      </c>
      <c r="H1280" s="14" t="str">
        <f>+IFERROR(+Tabella24[[#This Row],[IMPORTO VERSATO]]/SUMIF(DATI!$B:$B,Tabella24[[#This Row],[Cartella2]],DATI!$M:$M)*SUMIF(DATI!$B:$B,Tabella24[[#This Row],[Cartella2]],DATI!$F:$F),"")</f>
        <v/>
      </c>
      <c r="I1280" s="19" t="str">
        <f>+IFERROR(+Tabella24[[#This Row],[IMPORTO VERSATO]]/SUMIF(DATI!$B:$B,Tabella24[[#This Row],[Cartella2]],DATI!$M:$M)*SUMIF(DATI!$B:$B,Tabella24[[#This Row],[Cartella2]],DATI!$G:$G),"")</f>
        <v/>
      </c>
      <c r="J1280" s="19" t="str">
        <f>+IFERROR(+Tabella24[[#This Row],[IMPORTO VERSATO]]/SUMIF(DATI!$B:$B,Tabella24[[#This Row],[Cartella2]],DATI!$M:$M)*SUMIF(DATI!$B:$B,Tabella24[[#This Row],[Cartella2]],DATI!$H:$H),"")</f>
        <v/>
      </c>
      <c r="K1280" s="19" t="str">
        <f>+IFERROR(+Tabella24[[#This Row],[IMPORTO VERSATO]]/SUMIF(DATI!$B:$B,Tabella24[[#This Row],[Cartella2]],DATI!$M:$M)*SUMIF(DATI!$B:$B,Tabella24[[#This Row],[Cartella2]],DATI!$I:$I),"")</f>
        <v/>
      </c>
      <c r="L1280" s="19" t="str">
        <f>+IFERROR(+Tabella24[[#This Row],[IMPORTO VERSATO]]/SUMIF(DATI!$B:$B,Tabella24[[#This Row],[Cartella2]],DATI!$M:$M)*SUMIF(DATI!$B:$B,Tabella24[[#This Row],[Cartella2]],DATI!$J:$J),"")</f>
        <v/>
      </c>
      <c r="M1280" s="14" t="str">
        <f>+IFERROR(+Tabella24[[#This Row],[IMPORTO VERSATO]]/SUMIF(DATI!$B:$B,Tabella24[[#This Row],[Cartella2]],DATI!$M:$M)*SUMIF(DATI!$B:$B,Tabella24[[#This Row],[Cartella2]],DATI!$L:$L),"")</f>
        <v/>
      </c>
      <c r="N1280" s="6" t="str">
        <f>+IF(COUNTIF($C$17:C1280,Tabella24[[#This Row],[Cartella2]])=1,"X","")</f>
        <v/>
      </c>
      <c r="O1280" s="14" t="str">
        <f>+IFERROR(+Tabella24[[#This Row],[IMPORTO VERSATO]]/SUMIF(DATI!$B:$B,Tabella24[[#This Row],[Cartella2]],DATI!$M:$M)*SUMIF(DATI!$B:$B,Tabella24[[#This Row],[Cartella2]],DATI!$K:$K),"")</f>
        <v/>
      </c>
    </row>
    <row r="1281" spans="2:15" x14ac:dyDescent="0.45">
      <c r="B1281" s="27"/>
      <c r="C1281" s="140" t="e">
        <f>+IF(Tabella24[[#This Row],[INS CARTELLA]]="",C1280,+VLOOKUP(Tabella24[[#This Row],[INS CARTELLA]],Tabella1[[NUMERO CARTELLA]:[IMPOSTE]],1,0))</f>
        <v>#N/A</v>
      </c>
      <c r="D1281" s="1"/>
      <c r="E1281" s="15"/>
      <c r="F1281" s="16"/>
      <c r="G1281" s="14" t="str">
        <f>+IFERROR(+Tabella24[[#This Row],[IMPORTO VERSATO]]/SUMIF(DATI!B:B,Tabella24[[#This Row],[Cartella2]],DATI!M:M)*SUMIF(DATI!B:B,Tabella24[[#This Row],[Cartella2]],DATI!E:E),"")</f>
        <v/>
      </c>
      <c r="H1281" s="14" t="str">
        <f>+IFERROR(+Tabella24[[#This Row],[IMPORTO VERSATO]]/SUMIF(DATI!$B:$B,Tabella24[[#This Row],[Cartella2]],DATI!$M:$M)*SUMIF(DATI!$B:$B,Tabella24[[#This Row],[Cartella2]],DATI!$F:$F),"")</f>
        <v/>
      </c>
      <c r="I1281" s="19" t="str">
        <f>+IFERROR(+Tabella24[[#This Row],[IMPORTO VERSATO]]/SUMIF(DATI!$B:$B,Tabella24[[#This Row],[Cartella2]],DATI!$M:$M)*SUMIF(DATI!$B:$B,Tabella24[[#This Row],[Cartella2]],DATI!$G:$G),"")</f>
        <v/>
      </c>
      <c r="J1281" s="19" t="str">
        <f>+IFERROR(+Tabella24[[#This Row],[IMPORTO VERSATO]]/SUMIF(DATI!$B:$B,Tabella24[[#This Row],[Cartella2]],DATI!$M:$M)*SUMIF(DATI!$B:$B,Tabella24[[#This Row],[Cartella2]],DATI!$H:$H),"")</f>
        <v/>
      </c>
      <c r="K1281" s="19" t="str">
        <f>+IFERROR(+Tabella24[[#This Row],[IMPORTO VERSATO]]/SUMIF(DATI!$B:$B,Tabella24[[#This Row],[Cartella2]],DATI!$M:$M)*SUMIF(DATI!$B:$B,Tabella24[[#This Row],[Cartella2]],DATI!$I:$I),"")</f>
        <v/>
      </c>
      <c r="L1281" s="19" t="str">
        <f>+IFERROR(+Tabella24[[#This Row],[IMPORTO VERSATO]]/SUMIF(DATI!$B:$B,Tabella24[[#This Row],[Cartella2]],DATI!$M:$M)*SUMIF(DATI!$B:$B,Tabella24[[#This Row],[Cartella2]],DATI!$J:$J),"")</f>
        <v/>
      </c>
      <c r="M1281" s="14" t="str">
        <f>+IFERROR(+Tabella24[[#This Row],[IMPORTO VERSATO]]/SUMIF(DATI!$B:$B,Tabella24[[#This Row],[Cartella2]],DATI!$M:$M)*SUMIF(DATI!$B:$B,Tabella24[[#This Row],[Cartella2]],DATI!$L:$L),"")</f>
        <v/>
      </c>
      <c r="N1281" s="6" t="str">
        <f>+IF(COUNTIF($C$17:C1281,Tabella24[[#This Row],[Cartella2]])=1,"X","")</f>
        <v/>
      </c>
      <c r="O1281" s="14" t="str">
        <f>+IFERROR(+Tabella24[[#This Row],[IMPORTO VERSATO]]/SUMIF(DATI!$B:$B,Tabella24[[#This Row],[Cartella2]],DATI!$M:$M)*SUMIF(DATI!$B:$B,Tabella24[[#This Row],[Cartella2]],DATI!$K:$K),"")</f>
        <v/>
      </c>
    </row>
    <row r="1282" spans="2:15" x14ac:dyDescent="0.45">
      <c r="B1282" s="27"/>
      <c r="C1282" s="140" t="e">
        <f>+IF(Tabella24[[#This Row],[INS CARTELLA]]="",C1281,+VLOOKUP(Tabella24[[#This Row],[INS CARTELLA]],Tabella1[[NUMERO CARTELLA]:[IMPOSTE]],1,0))</f>
        <v>#N/A</v>
      </c>
      <c r="D1282" s="1"/>
      <c r="E1282" s="15"/>
      <c r="F1282" s="16"/>
      <c r="G1282" s="14" t="str">
        <f>+IFERROR(+Tabella24[[#This Row],[IMPORTO VERSATO]]/SUMIF(DATI!B:B,Tabella24[[#This Row],[Cartella2]],DATI!M:M)*SUMIF(DATI!B:B,Tabella24[[#This Row],[Cartella2]],DATI!E:E),"")</f>
        <v/>
      </c>
      <c r="H1282" s="14" t="str">
        <f>+IFERROR(+Tabella24[[#This Row],[IMPORTO VERSATO]]/SUMIF(DATI!$B:$B,Tabella24[[#This Row],[Cartella2]],DATI!$M:$M)*SUMIF(DATI!$B:$B,Tabella24[[#This Row],[Cartella2]],DATI!$F:$F),"")</f>
        <v/>
      </c>
      <c r="I1282" s="19" t="str">
        <f>+IFERROR(+Tabella24[[#This Row],[IMPORTO VERSATO]]/SUMIF(DATI!$B:$B,Tabella24[[#This Row],[Cartella2]],DATI!$M:$M)*SUMIF(DATI!$B:$B,Tabella24[[#This Row],[Cartella2]],DATI!$G:$G),"")</f>
        <v/>
      </c>
      <c r="J1282" s="19" t="str">
        <f>+IFERROR(+Tabella24[[#This Row],[IMPORTO VERSATO]]/SUMIF(DATI!$B:$B,Tabella24[[#This Row],[Cartella2]],DATI!$M:$M)*SUMIF(DATI!$B:$B,Tabella24[[#This Row],[Cartella2]],DATI!$H:$H),"")</f>
        <v/>
      </c>
      <c r="K1282" s="19" t="str">
        <f>+IFERROR(+Tabella24[[#This Row],[IMPORTO VERSATO]]/SUMIF(DATI!$B:$B,Tabella24[[#This Row],[Cartella2]],DATI!$M:$M)*SUMIF(DATI!$B:$B,Tabella24[[#This Row],[Cartella2]],DATI!$I:$I),"")</f>
        <v/>
      </c>
      <c r="L1282" s="19" t="str">
        <f>+IFERROR(+Tabella24[[#This Row],[IMPORTO VERSATO]]/SUMIF(DATI!$B:$B,Tabella24[[#This Row],[Cartella2]],DATI!$M:$M)*SUMIF(DATI!$B:$B,Tabella24[[#This Row],[Cartella2]],DATI!$J:$J),"")</f>
        <v/>
      </c>
      <c r="M1282" s="14" t="str">
        <f>+IFERROR(+Tabella24[[#This Row],[IMPORTO VERSATO]]/SUMIF(DATI!$B:$B,Tabella24[[#This Row],[Cartella2]],DATI!$M:$M)*SUMIF(DATI!$B:$B,Tabella24[[#This Row],[Cartella2]],DATI!$L:$L),"")</f>
        <v/>
      </c>
      <c r="N1282" s="6" t="str">
        <f>+IF(COUNTIF($C$17:C1282,Tabella24[[#This Row],[Cartella2]])=1,"X","")</f>
        <v/>
      </c>
      <c r="O1282" s="14" t="str">
        <f>+IFERROR(+Tabella24[[#This Row],[IMPORTO VERSATO]]/SUMIF(DATI!$B:$B,Tabella24[[#This Row],[Cartella2]],DATI!$M:$M)*SUMIF(DATI!$B:$B,Tabella24[[#This Row],[Cartella2]],DATI!$K:$K),"")</f>
        <v/>
      </c>
    </row>
    <row r="1283" spans="2:15" x14ac:dyDescent="0.45">
      <c r="B1283" s="27"/>
      <c r="C1283" s="140" t="e">
        <f>+IF(Tabella24[[#This Row],[INS CARTELLA]]="",C1282,+VLOOKUP(Tabella24[[#This Row],[INS CARTELLA]],Tabella1[[NUMERO CARTELLA]:[IMPOSTE]],1,0))</f>
        <v>#N/A</v>
      </c>
      <c r="D1283" s="1"/>
      <c r="E1283" s="15"/>
      <c r="F1283" s="16"/>
      <c r="G1283" s="14" t="str">
        <f>+IFERROR(+Tabella24[[#This Row],[IMPORTO VERSATO]]/SUMIF(DATI!B:B,Tabella24[[#This Row],[Cartella2]],DATI!M:M)*SUMIF(DATI!B:B,Tabella24[[#This Row],[Cartella2]],DATI!E:E),"")</f>
        <v/>
      </c>
      <c r="H1283" s="14" t="str">
        <f>+IFERROR(+Tabella24[[#This Row],[IMPORTO VERSATO]]/SUMIF(DATI!$B:$B,Tabella24[[#This Row],[Cartella2]],DATI!$M:$M)*SUMIF(DATI!$B:$B,Tabella24[[#This Row],[Cartella2]],DATI!$F:$F),"")</f>
        <v/>
      </c>
      <c r="I1283" s="19" t="str">
        <f>+IFERROR(+Tabella24[[#This Row],[IMPORTO VERSATO]]/SUMIF(DATI!$B:$B,Tabella24[[#This Row],[Cartella2]],DATI!$M:$M)*SUMIF(DATI!$B:$B,Tabella24[[#This Row],[Cartella2]],DATI!$G:$G),"")</f>
        <v/>
      </c>
      <c r="J1283" s="19" t="str">
        <f>+IFERROR(+Tabella24[[#This Row],[IMPORTO VERSATO]]/SUMIF(DATI!$B:$B,Tabella24[[#This Row],[Cartella2]],DATI!$M:$M)*SUMIF(DATI!$B:$B,Tabella24[[#This Row],[Cartella2]],DATI!$H:$H),"")</f>
        <v/>
      </c>
      <c r="K1283" s="19" t="str">
        <f>+IFERROR(+Tabella24[[#This Row],[IMPORTO VERSATO]]/SUMIF(DATI!$B:$B,Tabella24[[#This Row],[Cartella2]],DATI!$M:$M)*SUMIF(DATI!$B:$B,Tabella24[[#This Row],[Cartella2]],DATI!$I:$I),"")</f>
        <v/>
      </c>
      <c r="L1283" s="19" t="str">
        <f>+IFERROR(+Tabella24[[#This Row],[IMPORTO VERSATO]]/SUMIF(DATI!$B:$B,Tabella24[[#This Row],[Cartella2]],DATI!$M:$M)*SUMIF(DATI!$B:$B,Tabella24[[#This Row],[Cartella2]],DATI!$J:$J),"")</f>
        <v/>
      </c>
      <c r="M1283" s="14" t="str">
        <f>+IFERROR(+Tabella24[[#This Row],[IMPORTO VERSATO]]/SUMIF(DATI!$B:$B,Tabella24[[#This Row],[Cartella2]],DATI!$M:$M)*SUMIF(DATI!$B:$B,Tabella24[[#This Row],[Cartella2]],DATI!$L:$L),"")</f>
        <v/>
      </c>
      <c r="N1283" s="6" t="str">
        <f>+IF(COUNTIF($C$17:C1283,Tabella24[[#This Row],[Cartella2]])=1,"X","")</f>
        <v/>
      </c>
      <c r="O1283" s="14" t="str">
        <f>+IFERROR(+Tabella24[[#This Row],[IMPORTO VERSATO]]/SUMIF(DATI!$B:$B,Tabella24[[#This Row],[Cartella2]],DATI!$M:$M)*SUMIF(DATI!$B:$B,Tabella24[[#This Row],[Cartella2]],DATI!$K:$K),"")</f>
        <v/>
      </c>
    </row>
    <row r="1284" spans="2:15" x14ac:dyDescent="0.45">
      <c r="B1284" s="27"/>
      <c r="C1284" s="140" t="e">
        <f>+IF(Tabella24[[#This Row],[INS CARTELLA]]="",C1283,+VLOOKUP(Tabella24[[#This Row],[INS CARTELLA]],Tabella1[[NUMERO CARTELLA]:[IMPOSTE]],1,0))</f>
        <v>#N/A</v>
      </c>
      <c r="D1284" s="1"/>
      <c r="E1284" s="15"/>
      <c r="F1284" s="16"/>
      <c r="G1284" s="14" t="str">
        <f>+IFERROR(+Tabella24[[#This Row],[IMPORTO VERSATO]]/SUMIF(DATI!B:B,Tabella24[[#This Row],[Cartella2]],DATI!M:M)*SUMIF(DATI!B:B,Tabella24[[#This Row],[Cartella2]],DATI!E:E),"")</f>
        <v/>
      </c>
      <c r="H1284" s="14" t="str">
        <f>+IFERROR(+Tabella24[[#This Row],[IMPORTO VERSATO]]/SUMIF(DATI!$B:$B,Tabella24[[#This Row],[Cartella2]],DATI!$M:$M)*SUMIF(DATI!$B:$B,Tabella24[[#This Row],[Cartella2]],DATI!$F:$F),"")</f>
        <v/>
      </c>
      <c r="I1284" s="19" t="str">
        <f>+IFERROR(+Tabella24[[#This Row],[IMPORTO VERSATO]]/SUMIF(DATI!$B:$B,Tabella24[[#This Row],[Cartella2]],DATI!$M:$M)*SUMIF(DATI!$B:$B,Tabella24[[#This Row],[Cartella2]],DATI!$G:$G),"")</f>
        <v/>
      </c>
      <c r="J1284" s="19" t="str">
        <f>+IFERROR(+Tabella24[[#This Row],[IMPORTO VERSATO]]/SUMIF(DATI!$B:$B,Tabella24[[#This Row],[Cartella2]],DATI!$M:$M)*SUMIF(DATI!$B:$B,Tabella24[[#This Row],[Cartella2]],DATI!$H:$H),"")</f>
        <v/>
      </c>
      <c r="K1284" s="19" t="str">
        <f>+IFERROR(+Tabella24[[#This Row],[IMPORTO VERSATO]]/SUMIF(DATI!$B:$B,Tabella24[[#This Row],[Cartella2]],DATI!$M:$M)*SUMIF(DATI!$B:$B,Tabella24[[#This Row],[Cartella2]],DATI!$I:$I),"")</f>
        <v/>
      </c>
      <c r="L1284" s="19" t="str">
        <f>+IFERROR(+Tabella24[[#This Row],[IMPORTO VERSATO]]/SUMIF(DATI!$B:$B,Tabella24[[#This Row],[Cartella2]],DATI!$M:$M)*SUMIF(DATI!$B:$B,Tabella24[[#This Row],[Cartella2]],DATI!$J:$J),"")</f>
        <v/>
      </c>
      <c r="M1284" s="14" t="str">
        <f>+IFERROR(+Tabella24[[#This Row],[IMPORTO VERSATO]]/SUMIF(DATI!$B:$B,Tabella24[[#This Row],[Cartella2]],DATI!$M:$M)*SUMIF(DATI!$B:$B,Tabella24[[#This Row],[Cartella2]],DATI!$L:$L),"")</f>
        <v/>
      </c>
      <c r="N1284" s="6" t="str">
        <f>+IF(COUNTIF($C$17:C1284,Tabella24[[#This Row],[Cartella2]])=1,"X","")</f>
        <v/>
      </c>
      <c r="O1284" s="14" t="str">
        <f>+IFERROR(+Tabella24[[#This Row],[IMPORTO VERSATO]]/SUMIF(DATI!$B:$B,Tabella24[[#This Row],[Cartella2]],DATI!$M:$M)*SUMIF(DATI!$B:$B,Tabella24[[#This Row],[Cartella2]],DATI!$K:$K),"")</f>
        <v/>
      </c>
    </row>
    <row r="1285" spans="2:15" x14ac:dyDescent="0.45">
      <c r="B1285" s="27"/>
      <c r="C1285" s="140" t="e">
        <f>+IF(Tabella24[[#This Row],[INS CARTELLA]]="",C1284,+VLOOKUP(Tabella24[[#This Row],[INS CARTELLA]],Tabella1[[NUMERO CARTELLA]:[IMPOSTE]],1,0))</f>
        <v>#N/A</v>
      </c>
      <c r="D1285" s="1"/>
      <c r="E1285" s="15"/>
      <c r="F1285" s="16"/>
      <c r="G1285" s="14" t="str">
        <f>+IFERROR(+Tabella24[[#This Row],[IMPORTO VERSATO]]/SUMIF(DATI!B:B,Tabella24[[#This Row],[Cartella2]],DATI!M:M)*SUMIF(DATI!B:B,Tabella24[[#This Row],[Cartella2]],DATI!E:E),"")</f>
        <v/>
      </c>
      <c r="H1285" s="14" t="str">
        <f>+IFERROR(+Tabella24[[#This Row],[IMPORTO VERSATO]]/SUMIF(DATI!$B:$B,Tabella24[[#This Row],[Cartella2]],DATI!$M:$M)*SUMIF(DATI!$B:$B,Tabella24[[#This Row],[Cartella2]],DATI!$F:$F),"")</f>
        <v/>
      </c>
      <c r="I1285" s="19" t="str">
        <f>+IFERROR(+Tabella24[[#This Row],[IMPORTO VERSATO]]/SUMIF(DATI!$B:$B,Tabella24[[#This Row],[Cartella2]],DATI!$M:$M)*SUMIF(DATI!$B:$B,Tabella24[[#This Row],[Cartella2]],DATI!$G:$G),"")</f>
        <v/>
      </c>
      <c r="J1285" s="19" t="str">
        <f>+IFERROR(+Tabella24[[#This Row],[IMPORTO VERSATO]]/SUMIF(DATI!$B:$B,Tabella24[[#This Row],[Cartella2]],DATI!$M:$M)*SUMIF(DATI!$B:$B,Tabella24[[#This Row],[Cartella2]],DATI!$H:$H),"")</f>
        <v/>
      </c>
      <c r="K1285" s="19" t="str">
        <f>+IFERROR(+Tabella24[[#This Row],[IMPORTO VERSATO]]/SUMIF(DATI!$B:$B,Tabella24[[#This Row],[Cartella2]],DATI!$M:$M)*SUMIF(DATI!$B:$B,Tabella24[[#This Row],[Cartella2]],DATI!$I:$I),"")</f>
        <v/>
      </c>
      <c r="L1285" s="19" t="str">
        <f>+IFERROR(+Tabella24[[#This Row],[IMPORTO VERSATO]]/SUMIF(DATI!$B:$B,Tabella24[[#This Row],[Cartella2]],DATI!$M:$M)*SUMIF(DATI!$B:$B,Tabella24[[#This Row],[Cartella2]],DATI!$J:$J),"")</f>
        <v/>
      </c>
      <c r="M1285" s="14" t="str">
        <f>+IFERROR(+Tabella24[[#This Row],[IMPORTO VERSATO]]/SUMIF(DATI!$B:$B,Tabella24[[#This Row],[Cartella2]],DATI!$M:$M)*SUMIF(DATI!$B:$B,Tabella24[[#This Row],[Cartella2]],DATI!$L:$L),"")</f>
        <v/>
      </c>
      <c r="N1285" s="6" t="str">
        <f>+IF(COUNTIF($C$17:C1285,Tabella24[[#This Row],[Cartella2]])=1,"X","")</f>
        <v/>
      </c>
      <c r="O1285" s="14" t="str">
        <f>+IFERROR(+Tabella24[[#This Row],[IMPORTO VERSATO]]/SUMIF(DATI!$B:$B,Tabella24[[#This Row],[Cartella2]],DATI!$M:$M)*SUMIF(DATI!$B:$B,Tabella24[[#This Row],[Cartella2]],DATI!$K:$K),"")</f>
        <v/>
      </c>
    </row>
    <row r="1286" spans="2:15" x14ac:dyDescent="0.45">
      <c r="B1286" s="27"/>
      <c r="C1286" s="140" t="e">
        <f>+IF(Tabella24[[#This Row],[INS CARTELLA]]="",C1285,+VLOOKUP(Tabella24[[#This Row],[INS CARTELLA]],Tabella1[[NUMERO CARTELLA]:[IMPOSTE]],1,0))</f>
        <v>#N/A</v>
      </c>
      <c r="D1286" s="1"/>
      <c r="E1286" s="15"/>
      <c r="F1286" s="16"/>
      <c r="G1286" s="14" t="str">
        <f>+IFERROR(+Tabella24[[#This Row],[IMPORTO VERSATO]]/SUMIF(DATI!B:B,Tabella24[[#This Row],[Cartella2]],DATI!M:M)*SUMIF(DATI!B:B,Tabella24[[#This Row],[Cartella2]],DATI!E:E),"")</f>
        <v/>
      </c>
      <c r="H1286" s="14" t="str">
        <f>+IFERROR(+Tabella24[[#This Row],[IMPORTO VERSATO]]/SUMIF(DATI!$B:$B,Tabella24[[#This Row],[Cartella2]],DATI!$M:$M)*SUMIF(DATI!$B:$B,Tabella24[[#This Row],[Cartella2]],DATI!$F:$F),"")</f>
        <v/>
      </c>
      <c r="I1286" s="19" t="str">
        <f>+IFERROR(+Tabella24[[#This Row],[IMPORTO VERSATO]]/SUMIF(DATI!$B:$B,Tabella24[[#This Row],[Cartella2]],DATI!$M:$M)*SUMIF(DATI!$B:$B,Tabella24[[#This Row],[Cartella2]],DATI!$G:$G),"")</f>
        <v/>
      </c>
      <c r="J1286" s="19" t="str">
        <f>+IFERROR(+Tabella24[[#This Row],[IMPORTO VERSATO]]/SUMIF(DATI!$B:$B,Tabella24[[#This Row],[Cartella2]],DATI!$M:$M)*SUMIF(DATI!$B:$B,Tabella24[[#This Row],[Cartella2]],DATI!$H:$H),"")</f>
        <v/>
      </c>
      <c r="K1286" s="19" t="str">
        <f>+IFERROR(+Tabella24[[#This Row],[IMPORTO VERSATO]]/SUMIF(DATI!$B:$B,Tabella24[[#This Row],[Cartella2]],DATI!$M:$M)*SUMIF(DATI!$B:$B,Tabella24[[#This Row],[Cartella2]],DATI!$I:$I),"")</f>
        <v/>
      </c>
      <c r="L1286" s="19" t="str">
        <f>+IFERROR(+Tabella24[[#This Row],[IMPORTO VERSATO]]/SUMIF(DATI!$B:$B,Tabella24[[#This Row],[Cartella2]],DATI!$M:$M)*SUMIF(DATI!$B:$B,Tabella24[[#This Row],[Cartella2]],DATI!$J:$J),"")</f>
        <v/>
      </c>
      <c r="M1286" s="14" t="str">
        <f>+IFERROR(+Tabella24[[#This Row],[IMPORTO VERSATO]]/SUMIF(DATI!$B:$B,Tabella24[[#This Row],[Cartella2]],DATI!$M:$M)*SUMIF(DATI!$B:$B,Tabella24[[#This Row],[Cartella2]],DATI!$L:$L),"")</f>
        <v/>
      </c>
      <c r="N1286" s="6" t="str">
        <f>+IF(COUNTIF($C$17:C1286,Tabella24[[#This Row],[Cartella2]])=1,"X","")</f>
        <v/>
      </c>
      <c r="O1286" s="14" t="str">
        <f>+IFERROR(+Tabella24[[#This Row],[IMPORTO VERSATO]]/SUMIF(DATI!$B:$B,Tabella24[[#This Row],[Cartella2]],DATI!$M:$M)*SUMIF(DATI!$B:$B,Tabella24[[#This Row],[Cartella2]],DATI!$K:$K),"")</f>
        <v/>
      </c>
    </row>
    <row r="1287" spans="2:15" x14ac:dyDescent="0.45">
      <c r="B1287" s="27"/>
      <c r="C1287" s="140" t="e">
        <f>+IF(Tabella24[[#This Row],[INS CARTELLA]]="",C1286,+VLOOKUP(Tabella24[[#This Row],[INS CARTELLA]],Tabella1[[NUMERO CARTELLA]:[IMPOSTE]],1,0))</f>
        <v>#N/A</v>
      </c>
      <c r="D1287" s="1"/>
      <c r="E1287" s="15"/>
      <c r="F1287" s="16"/>
      <c r="G1287" s="14" t="str">
        <f>+IFERROR(+Tabella24[[#This Row],[IMPORTO VERSATO]]/SUMIF(DATI!B:B,Tabella24[[#This Row],[Cartella2]],DATI!M:M)*SUMIF(DATI!B:B,Tabella24[[#This Row],[Cartella2]],DATI!E:E),"")</f>
        <v/>
      </c>
      <c r="H1287" s="14" t="str">
        <f>+IFERROR(+Tabella24[[#This Row],[IMPORTO VERSATO]]/SUMIF(DATI!$B:$B,Tabella24[[#This Row],[Cartella2]],DATI!$M:$M)*SUMIF(DATI!$B:$B,Tabella24[[#This Row],[Cartella2]],DATI!$F:$F),"")</f>
        <v/>
      </c>
      <c r="I1287" s="19" t="str">
        <f>+IFERROR(+Tabella24[[#This Row],[IMPORTO VERSATO]]/SUMIF(DATI!$B:$B,Tabella24[[#This Row],[Cartella2]],DATI!$M:$M)*SUMIF(DATI!$B:$B,Tabella24[[#This Row],[Cartella2]],DATI!$G:$G),"")</f>
        <v/>
      </c>
      <c r="J1287" s="19" t="str">
        <f>+IFERROR(+Tabella24[[#This Row],[IMPORTO VERSATO]]/SUMIF(DATI!$B:$B,Tabella24[[#This Row],[Cartella2]],DATI!$M:$M)*SUMIF(DATI!$B:$B,Tabella24[[#This Row],[Cartella2]],DATI!$H:$H),"")</f>
        <v/>
      </c>
      <c r="K1287" s="19" t="str">
        <f>+IFERROR(+Tabella24[[#This Row],[IMPORTO VERSATO]]/SUMIF(DATI!$B:$B,Tabella24[[#This Row],[Cartella2]],DATI!$M:$M)*SUMIF(DATI!$B:$B,Tabella24[[#This Row],[Cartella2]],DATI!$I:$I),"")</f>
        <v/>
      </c>
      <c r="L1287" s="19" t="str">
        <f>+IFERROR(+Tabella24[[#This Row],[IMPORTO VERSATO]]/SUMIF(DATI!$B:$B,Tabella24[[#This Row],[Cartella2]],DATI!$M:$M)*SUMIF(DATI!$B:$B,Tabella24[[#This Row],[Cartella2]],DATI!$J:$J),"")</f>
        <v/>
      </c>
      <c r="M1287" s="14" t="str">
        <f>+IFERROR(+Tabella24[[#This Row],[IMPORTO VERSATO]]/SUMIF(DATI!$B:$B,Tabella24[[#This Row],[Cartella2]],DATI!$M:$M)*SUMIF(DATI!$B:$B,Tabella24[[#This Row],[Cartella2]],DATI!$L:$L),"")</f>
        <v/>
      </c>
      <c r="N1287" s="6" t="str">
        <f>+IF(COUNTIF($C$17:C1287,Tabella24[[#This Row],[Cartella2]])=1,"X","")</f>
        <v/>
      </c>
      <c r="O1287" s="14" t="str">
        <f>+IFERROR(+Tabella24[[#This Row],[IMPORTO VERSATO]]/SUMIF(DATI!$B:$B,Tabella24[[#This Row],[Cartella2]],DATI!$M:$M)*SUMIF(DATI!$B:$B,Tabella24[[#This Row],[Cartella2]],DATI!$K:$K),"")</f>
        <v/>
      </c>
    </row>
    <row r="1288" spans="2:15" x14ac:dyDescent="0.45">
      <c r="B1288" s="27"/>
      <c r="C1288" s="140" t="e">
        <f>+IF(Tabella24[[#This Row],[INS CARTELLA]]="",C1287,+VLOOKUP(Tabella24[[#This Row],[INS CARTELLA]],Tabella1[[NUMERO CARTELLA]:[IMPOSTE]],1,0))</f>
        <v>#N/A</v>
      </c>
      <c r="D1288" s="1"/>
      <c r="E1288" s="15"/>
      <c r="F1288" s="16"/>
      <c r="G1288" s="14" t="str">
        <f>+IFERROR(+Tabella24[[#This Row],[IMPORTO VERSATO]]/SUMIF(DATI!B:B,Tabella24[[#This Row],[Cartella2]],DATI!M:M)*SUMIF(DATI!B:B,Tabella24[[#This Row],[Cartella2]],DATI!E:E),"")</f>
        <v/>
      </c>
      <c r="H1288" s="14" t="str">
        <f>+IFERROR(+Tabella24[[#This Row],[IMPORTO VERSATO]]/SUMIF(DATI!$B:$B,Tabella24[[#This Row],[Cartella2]],DATI!$M:$M)*SUMIF(DATI!$B:$B,Tabella24[[#This Row],[Cartella2]],DATI!$F:$F),"")</f>
        <v/>
      </c>
      <c r="I1288" s="19" t="str">
        <f>+IFERROR(+Tabella24[[#This Row],[IMPORTO VERSATO]]/SUMIF(DATI!$B:$B,Tabella24[[#This Row],[Cartella2]],DATI!$M:$M)*SUMIF(DATI!$B:$B,Tabella24[[#This Row],[Cartella2]],DATI!$G:$G),"")</f>
        <v/>
      </c>
      <c r="J1288" s="19" t="str">
        <f>+IFERROR(+Tabella24[[#This Row],[IMPORTO VERSATO]]/SUMIF(DATI!$B:$B,Tabella24[[#This Row],[Cartella2]],DATI!$M:$M)*SUMIF(DATI!$B:$B,Tabella24[[#This Row],[Cartella2]],DATI!$H:$H),"")</f>
        <v/>
      </c>
      <c r="K1288" s="19" t="str">
        <f>+IFERROR(+Tabella24[[#This Row],[IMPORTO VERSATO]]/SUMIF(DATI!$B:$B,Tabella24[[#This Row],[Cartella2]],DATI!$M:$M)*SUMIF(DATI!$B:$B,Tabella24[[#This Row],[Cartella2]],DATI!$I:$I),"")</f>
        <v/>
      </c>
      <c r="L1288" s="19" t="str">
        <f>+IFERROR(+Tabella24[[#This Row],[IMPORTO VERSATO]]/SUMIF(DATI!$B:$B,Tabella24[[#This Row],[Cartella2]],DATI!$M:$M)*SUMIF(DATI!$B:$B,Tabella24[[#This Row],[Cartella2]],DATI!$J:$J),"")</f>
        <v/>
      </c>
      <c r="M1288" s="14" t="str">
        <f>+IFERROR(+Tabella24[[#This Row],[IMPORTO VERSATO]]/SUMIF(DATI!$B:$B,Tabella24[[#This Row],[Cartella2]],DATI!$M:$M)*SUMIF(DATI!$B:$B,Tabella24[[#This Row],[Cartella2]],DATI!$L:$L),"")</f>
        <v/>
      </c>
      <c r="N1288" s="6" t="str">
        <f>+IF(COUNTIF($C$17:C1288,Tabella24[[#This Row],[Cartella2]])=1,"X","")</f>
        <v/>
      </c>
      <c r="O1288" s="14" t="str">
        <f>+IFERROR(+Tabella24[[#This Row],[IMPORTO VERSATO]]/SUMIF(DATI!$B:$B,Tabella24[[#This Row],[Cartella2]],DATI!$M:$M)*SUMIF(DATI!$B:$B,Tabella24[[#This Row],[Cartella2]],DATI!$K:$K),"")</f>
        <v/>
      </c>
    </row>
    <row r="1289" spans="2:15" x14ac:dyDescent="0.45">
      <c r="B1289" s="27"/>
      <c r="C1289" s="140" t="e">
        <f>+IF(Tabella24[[#This Row],[INS CARTELLA]]="",C1288,+VLOOKUP(Tabella24[[#This Row],[INS CARTELLA]],Tabella1[[NUMERO CARTELLA]:[IMPOSTE]],1,0))</f>
        <v>#N/A</v>
      </c>
      <c r="D1289" s="1"/>
      <c r="E1289" s="15"/>
      <c r="F1289" s="16"/>
      <c r="G1289" s="14" t="str">
        <f>+IFERROR(+Tabella24[[#This Row],[IMPORTO VERSATO]]/SUMIF(DATI!B:B,Tabella24[[#This Row],[Cartella2]],DATI!M:M)*SUMIF(DATI!B:B,Tabella24[[#This Row],[Cartella2]],DATI!E:E),"")</f>
        <v/>
      </c>
      <c r="H1289" s="14" t="str">
        <f>+IFERROR(+Tabella24[[#This Row],[IMPORTO VERSATO]]/SUMIF(DATI!$B:$B,Tabella24[[#This Row],[Cartella2]],DATI!$M:$M)*SUMIF(DATI!$B:$B,Tabella24[[#This Row],[Cartella2]],DATI!$F:$F),"")</f>
        <v/>
      </c>
      <c r="I1289" s="19" t="str">
        <f>+IFERROR(+Tabella24[[#This Row],[IMPORTO VERSATO]]/SUMIF(DATI!$B:$B,Tabella24[[#This Row],[Cartella2]],DATI!$M:$M)*SUMIF(DATI!$B:$B,Tabella24[[#This Row],[Cartella2]],DATI!$G:$G),"")</f>
        <v/>
      </c>
      <c r="J1289" s="19" t="str">
        <f>+IFERROR(+Tabella24[[#This Row],[IMPORTO VERSATO]]/SUMIF(DATI!$B:$B,Tabella24[[#This Row],[Cartella2]],DATI!$M:$M)*SUMIF(DATI!$B:$B,Tabella24[[#This Row],[Cartella2]],DATI!$H:$H),"")</f>
        <v/>
      </c>
      <c r="K1289" s="19" t="str">
        <f>+IFERROR(+Tabella24[[#This Row],[IMPORTO VERSATO]]/SUMIF(DATI!$B:$B,Tabella24[[#This Row],[Cartella2]],DATI!$M:$M)*SUMIF(DATI!$B:$B,Tabella24[[#This Row],[Cartella2]],DATI!$I:$I),"")</f>
        <v/>
      </c>
      <c r="L1289" s="19" t="str">
        <f>+IFERROR(+Tabella24[[#This Row],[IMPORTO VERSATO]]/SUMIF(DATI!$B:$B,Tabella24[[#This Row],[Cartella2]],DATI!$M:$M)*SUMIF(DATI!$B:$B,Tabella24[[#This Row],[Cartella2]],DATI!$J:$J),"")</f>
        <v/>
      </c>
      <c r="M1289" s="14" t="str">
        <f>+IFERROR(+Tabella24[[#This Row],[IMPORTO VERSATO]]/SUMIF(DATI!$B:$B,Tabella24[[#This Row],[Cartella2]],DATI!$M:$M)*SUMIF(DATI!$B:$B,Tabella24[[#This Row],[Cartella2]],DATI!$L:$L),"")</f>
        <v/>
      </c>
      <c r="N1289" s="6" t="str">
        <f>+IF(COUNTIF($C$17:C1289,Tabella24[[#This Row],[Cartella2]])=1,"X","")</f>
        <v/>
      </c>
      <c r="O1289" s="14" t="str">
        <f>+IFERROR(+Tabella24[[#This Row],[IMPORTO VERSATO]]/SUMIF(DATI!$B:$B,Tabella24[[#This Row],[Cartella2]],DATI!$M:$M)*SUMIF(DATI!$B:$B,Tabella24[[#This Row],[Cartella2]],DATI!$K:$K),"")</f>
        <v/>
      </c>
    </row>
    <row r="1290" spans="2:15" x14ac:dyDescent="0.45">
      <c r="B1290" s="27"/>
      <c r="C1290" s="140" t="e">
        <f>+IF(Tabella24[[#This Row],[INS CARTELLA]]="",C1289,+VLOOKUP(Tabella24[[#This Row],[INS CARTELLA]],Tabella1[[NUMERO CARTELLA]:[IMPOSTE]],1,0))</f>
        <v>#N/A</v>
      </c>
      <c r="D1290" s="1"/>
      <c r="E1290" s="15"/>
      <c r="F1290" s="16"/>
      <c r="G1290" s="14" t="str">
        <f>+IFERROR(+Tabella24[[#This Row],[IMPORTO VERSATO]]/SUMIF(DATI!B:B,Tabella24[[#This Row],[Cartella2]],DATI!M:M)*SUMIF(DATI!B:B,Tabella24[[#This Row],[Cartella2]],DATI!E:E),"")</f>
        <v/>
      </c>
      <c r="H1290" s="14" t="str">
        <f>+IFERROR(+Tabella24[[#This Row],[IMPORTO VERSATO]]/SUMIF(DATI!$B:$B,Tabella24[[#This Row],[Cartella2]],DATI!$M:$M)*SUMIF(DATI!$B:$B,Tabella24[[#This Row],[Cartella2]],DATI!$F:$F),"")</f>
        <v/>
      </c>
      <c r="I1290" s="19" t="str">
        <f>+IFERROR(+Tabella24[[#This Row],[IMPORTO VERSATO]]/SUMIF(DATI!$B:$B,Tabella24[[#This Row],[Cartella2]],DATI!$M:$M)*SUMIF(DATI!$B:$B,Tabella24[[#This Row],[Cartella2]],DATI!$G:$G),"")</f>
        <v/>
      </c>
      <c r="J1290" s="19" t="str">
        <f>+IFERROR(+Tabella24[[#This Row],[IMPORTO VERSATO]]/SUMIF(DATI!$B:$B,Tabella24[[#This Row],[Cartella2]],DATI!$M:$M)*SUMIF(DATI!$B:$B,Tabella24[[#This Row],[Cartella2]],DATI!$H:$H),"")</f>
        <v/>
      </c>
      <c r="K1290" s="19" t="str">
        <f>+IFERROR(+Tabella24[[#This Row],[IMPORTO VERSATO]]/SUMIF(DATI!$B:$B,Tabella24[[#This Row],[Cartella2]],DATI!$M:$M)*SUMIF(DATI!$B:$B,Tabella24[[#This Row],[Cartella2]],DATI!$I:$I),"")</f>
        <v/>
      </c>
      <c r="L1290" s="19" t="str">
        <f>+IFERROR(+Tabella24[[#This Row],[IMPORTO VERSATO]]/SUMIF(DATI!$B:$B,Tabella24[[#This Row],[Cartella2]],DATI!$M:$M)*SUMIF(DATI!$B:$B,Tabella24[[#This Row],[Cartella2]],DATI!$J:$J),"")</f>
        <v/>
      </c>
      <c r="M1290" s="14" t="str">
        <f>+IFERROR(+Tabella24[[#This Row],[IMPORTO VERSATO]]/SUMIF(DATI!$B:$B,Tabella24[[#This Row],[Cartella2]],DATI!$M:$M)*SUMIF(DATI!$B:$B,Tabella24[[#This Row],[Cartella2]],DATI!$L:$L),"")</f>
        <v/>
      </c>
      <c r="N1290" s="6" t="str">
        <f>+IF(COUNTIF($C$17:C1290,Tabella24[[#This Row],[Cartella2]])=1,"X","")</f>
        <v/>
      </c>
      <c r="O1290" s="14" t="str">
        <f>+IFERROR(+Tabella24[[#This Row],[IMPORTO VERSATO]]/SUMIF(DATI!$B:$B,Tabella24[[#This Row],[Cartella2]],DATI!$M:$M)*SUMIF(DATI!$B:$B,Tabella24[[#This Row],[Cartella2]],DATI!$K:$K),"")</f>
        <v/>
      </c>
    </row>
    <row r="1291" spans="2:15" x14ac:dyDescent="0.45">
      <c r="B1291" s="27"/>
      <c r="C1291" s="140" t="e">
        <f>+IF(Tabella24[[#This Row],[INS CARTELLA]]="",C1290,+VLOOKUP(Tabella24[[#This Row],[INS CARTELLA]],Tabella1[[NUMERO CARTELLA]:[IMPOSTE]],1,0))</f>
        <v>#N/A</v>
      </c>
      <c r="D1291" s="1"/>
      <c r="E1291" s="15"/>
      <c r="F1291" s="16"/>
      <c r="G1291" s="14" t="str">
        <f>+IFERROR(+Tabella24[[#This Row],[IMPORTO VERSATO]]/SUMIF(DATI!B:B,Tabella24[[#This Row],[Cartella2]],DATI!M:M)*SUMIF(DATI!B:B,Tabella24[[#This Row],[Cartella2]],DATI!E:E),"")</f>
        <v/>
      </c>
      <c r="H1291" s="14" t="str">
        <f>+IFERROR(+Tabella24[[#This Row],[IMPORTO VERSATO]]/SUMIF(DATI!$B:$B,Tabella24[[#This Row],[Cartella2]],DATI!$M:$M)*SUMIF(DATI!$B:$B,Tabella24[[#This Row],[Cartella2]],DATI!$F:$F),"")</f>
        <v/>
      </c>
      <c r="I1291" s="19" t="str">
        <f>+IFERROR(+Tabella24[[#This Row],[IMPORTO VERSATO]]/SUMIF(DATI!$B:$B,Tabella24[[#This Row],[Cartella2]],DATI!$M:$M)*SUMIF(DATI!$B:$B,Tabella24[[#This Row],[Cartella2]],DATI!$G:$G),"")</f>
        <v/>
      </c>
      <c r="J1291" s="19" t="str">
        <f>+IFERROR(+Tabella24[[#This Row],[IMPORTO VERSATO]]/SUMIF(DATI!$B:$B,Tabella24[[#This Row],[Cartella2]],DATI!$M:$M)*SUMIF(DATI!$B:$B,Tabella24[[#This Row],[Cartella2]],DATI!$H:$H),"")</f>
        <v/>
      </c>
      <c r="K1291" s="19" t="str">
        <f>+IFERROR(+Tabella24[[#This Row],[IMPORTO VERSATO]]/SUMIF(DATI!$B:$B,Tabella24[[#This Row],[Cartella2]],DATI!$M:$M)*SUMIF(DATI!$B:$B,Tabella24[[#This Row],[Cartella2]],DATI!$I:$I),"")</f>
        <v/>
      </c>
      <c r="L1291" s="19" t="str">
        <f>+IFERROR(+Tabella24[[#This Row],[IMPORTO VERSATO]]/SUMIF(DATI!$B:$B,Tabella24[[#This Row],[Cartella2]],DATI!$M:$M)*SUMIF(DATI!$B:$B,Tabella24[[#This Row],[Cartella2]],DATI!$J:$J),"")</f>
        <v/>
      </c>
      <c r="M1291" s="14" t="str">
        <f>+IFERROR(+Tabella24[[#This Row],[IMPORTO VERSATO]]/SUMIF(DATI!$B:$B,Tabella24[[#This Row],[Cartella2]],DATI!$M:$M)*SUMIF(DATI!$B:$B,Tabella24[[#This Row],[Cartella2]],DATI!$L:$L),"")</f>
        <v/>
      </c>
      <c r="N1291" s="6" t="str">
        <f>+IF(COUNTIF($C$17:C1291,Tabella24[[#This Row],[Cartella2]])=1,"X","")</f>
        <v/>
      </c>
      <c r="O1291" s="14" t="str">
        <f>+IFERROR(+Tabella24[[#This Row],[IMPORTO VERSATO]]/SUMIF(DATI!$B:$B,Tabella24[[#This Row],[Cartella2]],DATI!$M:$M)*SUMIF(DATI!$B:$B,Tabella24[[#This Row],[Cartella2]],DATI!$K:$K),"")</f>
        <v/>
      </c>
    </row>
    <row r="1292" spans="2:15" x14ac:dyDescent="0.45">
      <c r="B1292" s="27"/>
      <c r="C1292" s="140" t="e">
        <f>+IF(Tabella24[[#This Row],[INS CARTELLA]]="",C1291,+VLOOKUP(Tabella24[[#This Row],[INS CARTELLA]],Tabella1[[NUMERO CARTELLA]:[IMPOSTE]],1,0))</f>
        <v>#N/A</v>
      </c>
      <c r="D1292" s="1"/>
      <c r="E1292" s="15"/>
      <c r="F1292" s="16"/>
      <c r="G1292" s="14" t="str">
        <f>+IFERROR(+Tabella24[[#This Row],[IMPORTO VERSATO]]/SUMIF(DATI!B:B,Tabella24[[#This Row],[Cartella2]],DATI!M:M)*SUMIF(DATI!B:B,Tabella24[[#This Row],[Cartella2]],DATI!E:E),"")</f>
        <v/>
      </c>
      <c r="H1292" s="14" t="str">
        <f>+IFERROR(+Tabella24[[#This Row],[IMPORTO VERSATO]]/SUMIF(DATI!$B:$B,Tabella24[[#This Row],[Cartella2]],DATI!$M:$M)*SUMIF(DATI!$B:$B,Tabella24[[#This Row],[Cartella2]],DATI!$F:$F),"")</f>
        <v/>
      </c>
      <c r="I1292" s="19" t="str">
        <f>+IFERROR(+Tabella24[[#This Row],[IMPORTO VERSATO]]/SUMIF(DATI!$B:$B,Tabella24[[#This Row],[Cartella2]],DATI!$M:$M)*SUMIF(DATI!$B:$B,Tabella24[[#This Row],[Cartella2]],DATI!$G:$G),"")</f>
        <v/>
      </c>
      <c r="J1292" s="19" t="str">
        <f>+IFERROR(+Tabella24[[#This Row],[IMPORTO VERSATO]]/SUMIF(DATI!$B:$B,Tabella24[[#This Row],[Cartella2]],DATI!$M:$M)*SUMIF(DATI!$B:$B,Tabella24[[#This Row],[Cartella2]],DATI!$H:$H),"")</f>
        <v/>
      </c>
      <c r="K1292" s="19" t="str">
        <f>+IFERROR(+Tabella24[[#This Row],[IMPORTO VERSATO]]/SUMIF(DATI!$B:$B,Tabella24[[#This Row],[Cartella2]],DATI!$M:$M)*SUMIF(DATI!$B:$B,Tabella24[[#This Row],[Cartella2]],DATI!$I:$I),"")</f>
        <v/>
      </c>
      <c r="L1292" s="19" t="str">
        <f>+IFERROR(+Tabella24[[#This Row],[IMPORTO VERSATO]]/SUMIF(DATI!$B:$B,Tabella24[[#This Row],[Cartella2]],DATI!$M:$M)*SUMIF(DATI!$B:$B,Tabella24[[#This Row],[Cartella2]],DATI!$J:$J),"")</f>
        <v/>
      </c>
      <c r="M1292" s="14" t="str">
        <f>+IFERROR(+Tabella24[[#This Row],[IMPORTO VERSATO]]/SUMIF(DATI!$B:$B,Tabella24[[#This Row],[Cartella2]],DATI!$M:$M)*SUMIF(DATI!$B:$B,Tabella24[[#This Row],[Cartella2]],DATI!$L:$L),"")</f>
        <v/>
      </c>
      <c r="N1292" s="6" t="str">
        <f>+IF(COUNTIF($C$17:C1292,Tabella24[[#This Row],[Cartella2]])=1,"X","")</f>
        <v/>
      </c>
      <c r="O1292" s="14" t="str">
        <f>+IFERROR(+Tabella24[[#This Row],[IMPORTO VERSATO]]/SUMIF(DATI!$B:$B,Tabella24[[#This Row],[Cartella2]],DATI!$M:$M)*SUMIF(DATI!$B:$B,Tabella24[[#This Row],[Cartella2]],DATI!$K:$K),"")</f>
        <v/>
      </c>
    </row>
    <row r="1293" spans="2:15" x14ac:dyDescent="0.45">
      <c r="B1293" s="27"/>
      <c r="C1293" s="140" t="e">
        <f>+IF(Tabella24[[#This Row],[INS CARTELLA]]="",C1292,+VLOOKUP(Tabella24[[#This Row],[INS CARTELLA]],Tabella1[[NUMERO CARTELLA]:[IMPOSTE]],1,0))</f>
        <v>#N/A</v>
      </c>
      <c r="D1293" s="1"/>
      <c r="E1293" s="15"/>
      <c r="F1293" s="16"/>
      <c r="G1293" s="14" t="str">
        <f>+IFERROR(+Tabella24[[#This Row],[IMPORTO VERSATO]]/SUMIF(DATI!B:B,Tabella24[[#This Row],[Cartella2]],DATI!M:M)*SUMIF(DATI!B:B,Tabella24[[#This Row],[Cartella2]],DATI!E:E),"")</f>
        <v/>
      </c>
      <c r="H1293" s="14" t="str">
        <f>+IFERROR(+Tabella24[[#This Row],[IMPORTO VERSATO]]/SUMIF(DATI!$B:$B,Tabella24[[#This Row],[Cartella2]],DATI!$M:$M)*SUMIF(DATI!$B:$B,Tabella24[[#This Row],[Cartella2]],DATI!$F:$F),"")</f>
        <v/>
      </c>
      <c r="I1293" s="19" t="str">
        <f>+IFERROR(+Tabella24[[#This Row],[IMPORTO VERSATO]]/SUMIF(DATI!$B:$B,Tabella24[[#This Row],[Cartella2]],DATI!$M:$M)*SUMIF(DATI!$B:$B,Tabella24[[#This Row],[Cartella2]],DATI!$G:$G),"")</f>
        <v/>
      </c>
      <c r="J1293" s="19" t="str">
        <f>+IFERROR(+Tabella24[[#This Row],[IMPORTO VERSATO]]/SUMIF(DATI!$B:$B,Tabella24[[#This Row],[Cartella2]],DATI!$M:$M)*SUMIF(DATI!$B:$B,Tabella24[[#This Row],[Cartella2]],DATI!$H:$H),"")</f>
        <v/>
      </c>
      <c r="K1293" s="19" t="str">
        <f>+IFERROR(+Tabella24[[#This Row],[IMPORTO VERSATO]]/SUMIF(DATI!$B:$B,Tabella24[[#This Row],[Cartella2]],DATI!$M:$M)*SUMIF(DATI!$B:$B,Tabella24[[#This Row],[Cartella2]],DATI!$I:$I),"")</f>
        <v/>
      </c>
      <c r="L1293" s="19" t="str">
        <f>+IFERROR(+Tabella24[[#This Row],[IMPORTO VERSATO]]/SUMIF(DATI!$B:$B,Tabella24[[#This Row],[Cartella2]],DATI!$M:$M)*SUMIF(DATI!$B:$B,Tabella24[[#This Row],[Cartella2]],DATI!$J:$J),"")</f>
        <v/>
      </c>
      <c r="M1293" s="14" t="str">
        <f>+IFERROR(+Tabella24[[#This Row],[IMPORTO VERSATO]]/SUMIF(DATI!$B:$B,Tabella24[[#This Row],[Cartella2]],DATI!$M:$M)*SUMIF(DATI!$B:$B,Tabella24[[#This Row],[Cartella2]],DATI!$L:$L),"")</f>
        <v/>
      </c>
      <c r="N1293" s="6" t="str">
        <f>+IF(COUNTIF($C$17:C1293,Tabella24[[#This Row],[Cartella2]])=1,"X","")</f>
        <v/>
      </c>
      <c r="O1293" s="14" t="str">
        <f>+IFERROR(+Tabella24[[#This Row],[IMPORTO VERSATO]]/SUMIF(DATI!$B:$B,Tabella24[[#This Row],[Cartella2]],DATI!$M:$M)*SUMIF(DATI!$B:$B,Tabella24[[#This Row],[Cartella2]],DATI!$K:$K),"")</f>
        <v/>
      </c>
    </row>
    <row r="1294" spans="2:15" x14ac:dyDescent="0.45">
      <c r="B1294" s="27"/>
      <c r="C1294" s="140" t="e">
        <f>+IF(Tabella24[[#This Row],[INS CARTELLA]]="",C1293,+VLOOKUP(Tabella24[[#This Row],[INS CARTELLA]],Tabella1[[NUMERO CARTELLA]:[IMPOSTE]],1,0))</f>
        <v>#N/A</v>
      </c>
      <c r="D1294" s="1"/>
      <c r="E1294" s="15"/>
      <c r="F1294" s="16"/>
      <c r="G1294" s="14" t="str">
        <f>+IFERROR(+Tabella24[[#This Row],[IMPORTO VERSATO]]/SUMIF(DATI!B:B,Tabella24[[#This Row],[Cartella2]],DATI!M:M)*SUMIF(DATI!B:B,Tabella24[[#This Row],[Cartella2]],DATI!E:E),"")</f>
        <v/>
      </c>
      <c r="H1294" s="14" t="str">
        <f>+IFERROR(+Tabella24[[#This Row],[IMPORTO VERSATO]]/SUMIF(DATI!$B:$B,Tabella24[[#This Row],[Cartella2]],DATI!$M:$M)*SUMIF(DATI!$B:$B,Tabella24[[#This Row],[Cartella2]],DATI!$F:$F),"")</f>
        <v/>
      </c>
      <c r="I1294" s="19" t="str">
        <f>+IFERROR(+Tabella24[[#This Row],[IMPORTO VERSATO]]/SUMIF(DATI!$B:$B,Tabella24[[#This Row],[Cartella2]],DATI!$M:$M)*SUMIF(DATI!$B:$B,Tabella24[[#This Row],[Cartella2]],DATI!$G:$G),"")</f>
        <v/>
      </c>
      <c r="J1294" s="19" t="str">
        <f>+IFERROR(+Tabella24[[#This Row],[IMPORTO VERSATO]]/SUMIF(DATI!$B:$B,Tabella24[[#This Row],[Cartella2]],DATI!$M:$M)*SUMIF(DATI!$B:$B,Tabella24[[#This Row],[Cartella2]],DATI!$H:$H),"")</f>
        <v/>
      </c>
      <c r="K1294" s="19" t="str">
        <f>+IFERROR(+Tabella24[[#This Row],[IMPORTO VERSATO]]/SUMIF(DATI!$B:$B,Tabella24[[#This Row],[Cartella2]],DATI!$M:$M)*SUMIF(DATI!$B:$B,Tabella24[[#This Row],[Cartella2]],DATI!$I:$I),"")</f>
        <v/>
      </c>
      <c r="L1294" s="19" t="str">
        <f>+IFERROR(+Tabella24[[#This Row],[IMPORTO VERSATO]]/SUMIF(DATI!$B:$B,Tabella24[[#This Row],[Cartella2]],DATI!$M:$M)*SUMIF(DATI!$B:$B,Tabella24[[#This Row],[Cartella2]],DATI!$J:$J),"")</f>
        <v/>
      </c>
      <c r="M1294" s="14" t="str">
        <f>+IFERROR(+Tabella24[[#This Row],[IMPORTO VERSATO]]/SUMIF(DATI!$B:$B,Tabella24[[#This Row],[Cartella2]],DATI!$M:$M)*SUMIF(DATI!$B:$B,Tabella24[[#This Row],[Cartella2]],DATI!$L:$L),"")</f>
        <v/>
      </c>
      <c r="N1294" s="6" t="str">
        <f>+IF(COUNTIF($C$17:C1294,Tabella24[[#This Row],[Cartella2]])=1,"X","")</f>
        <v/>
      </c>
      <c r="O1294" s="14" t="str">
        <f>+IFERROR(+Tabella24[[#This Row],[IMPORTO VERSATO]]/SUMIF(DATI!$B:$B,Tabella24[[#This Row],[Cartella2]],DATI!$M:$M)*SUMIF(DATI!$B:$B,Tabella24[[#This Row],[Cartella2]],DATI!$K:$K),"")</f>
        <v/>
      </c>
    </row>
    <row r="1295" spans="2:15" x14ac:dyDescent="0.45">
      <c r="B1295" s="27"/>
      <c r="C1295" s="140" t="e">
        <f>+IF(Tabella24[[#This Row],[INS CARTELLA]]="",C1294,+VLOOKUP(Tabella24[[#This Row],[INS CARTELLA]],Tabella1[[NUMERO CARTELLA]:[IMPOSTE]],1,0))</f>
        <v>#N/A</v>
      </c>
      <c r="D1295" s="1"/>
      <c r="E1295" s="15"/>
      <c r="F1295" s="16"/>
      <c r="G1295" s="14" t="str">
        <f>+IFERROR(+Tabella24[[#This Row],[IMPORTO VERSATO]]/SUMIF(DATI!B:B,Tabella24[[#This Row],[Cartella2]],DATI!M:M)*SUMIF(DATI!B:B,Tabella24[[#This Row],[Cartella2]],DATI!E:E),"")</f>
        <v/>
      </c>
      <c r="H1295" s="14" t="str">
        <f>+IFERROR(+Tabella24[[#This Row],[IMPORTO VERSATO]]/SUMIF(DATI!$B:$B,Tabella24[[#This Row],[Cartella2]],DATI!$M:$M)*SUMIF(DATI!$B:$B,Tabella24[[#This Row],[Cartella2]],DATI!$F:$F),"")</f>
        <v/>
      </c>
      <c r="I1295" s="19" t="str">
        <f>+IFERROR(+Tabella24[[#This Row],[IMPORTO VERSATO]]/SUMIF(DATI!$B:$B,Tabella24[[#This Row],[Cartella2]],DATI!$M:$M)*SUMIF(DATI!$B:$B,Tabella24[[#This Row],[Cartella2]],DATI!$G:$G),"")</f>
        <v/>
      </c>
      <c r="J1295" s="19" t="str">
        <f>+IFERROR(+Tabella24[[#This Row],[IMPORTO VERSATO]]/SUMIF(DATI!$B:$B,Tabella24[[#This Row],[Cartella2]],DATI!$M:$M)*SUMIF(DATI!$B:$B,Tabella24[[#This Row],[Cartella2]],DATI!$H:$H),"")</f>
        <v/>
      </c>
      <c r="K1295" s="19" t="str">
        <f>+IFERROR(+Tabella24[[#This Row],[IMPORTO VERSATO]]/SUMIF(DATI!$B:$B,Tabella24[[#This Row],[Cartella2]],DATI!$M:$M)*SUMIF(DATI!$B:$B,Tabella24[[#This Row],[Cartella2]],DATI!$I:$I),"")</f>
        <v/>
      </c>
      <c r="L1295" s="19" t="str">
        <f>+IFERROR(+Tabella24[[#This Row],[IMPORTO VERSATO]]/SUMIF(DATI!$B:$B,Tabella24[[#This Row],[Cartella2]],DATI!$M:$M)*SUMIF(DATI!$B:$B,Tabella24[[#This Row],[Cartella2]],DATI!$J:$J),"")</f>
        <v/>
      </c>
      <c r="M1295" s="14" t="str">
        <f>+IFERROR(+Tabella24[[#This Row],[IMPORTO VERSATO]]/SUMIF(DATI!$B:$B,Tabella24[[#This Row],[Cartella2]],DATI!$M:$M)*SUMIF(DATI!$B:$B,Tabella24[[#This Row],[Cartella2]],DATI!$L:$L),"")</f>
        <v/>
      </c>
      <c r="N1295" s="6" t="str">
        <f>+IF(COUNTIF($C$17:C1295,Tabella24[[#This Row],[Cartella2]])=1,"X","")</f>
        <v/>
      </c>
      <c r="O1295" s="14" t="str">
        <f>+IFERROR(+Tabella24[[#This Row],[IMPORTO VERSATO]]/SUMIF(DATI!$B:$B,Tabella24[[#This Row],[Cartella2]],DATI!$M:$M)*SUMIF(DATI!$B:$B,Tabella24[[#This Row],[Cartella2]],DATI!$K:$K),"")</f>
        <v/>
      </c>
    </row>
    <row r="1296" spans="2:15" x14ac:dyDescent="0.45">
      <c r="B1296" s="27"/>
      <c r="C1296" s="140" t="e">
        <f>+IF(Tabella24[[#This Row],[INS CARTELLA]]="",C1295,+VLOOKUP(Tabella24[[#This Row],[INS CARTELLA]],Tabella1[[NUMERO CARTELLA]:[IMPOSTE]],1,0))</f>
        <v>#N/A</v>
      </c>
      <c r="D1296" s="1"/>
      <c r="E1296" s="15"/>
      <c r="F1296" s="16"/>
      <c r="G1296" s="14" t="str">
        <f>+IFERROR(+Tabella24[[#This Row],[IMPORTO VERSATO]]/SUMIF(DATI!B:B,Tabella24[[#This Row],[Cartella2]],DATI!M:M)*SUMIF(DATI!B:B,Tabella24[[#This Row],[Cartella2]],DATI!E:E),"")</f>
        <v/>
      </c>
      <c r="H1296" s="14" t="str">
        <f>+IFERROR(+Tabella24[[#This Row],[IMPORTO VERSATO]]/SUMIF(DATI!$B:$B,Tabella24[[#This Row],[Cartella2]],DATI!$M:$M)*SUMIF(DATI!$B:$B,Tabella24[[#This Row],[Cartella2]],DATI!$F:$F),"")</f>
        <v/>
      </c>
      <c r="I1296" s="19" t="str">
        <f>+IFERROR(+Tabella24[[#This Row],[IMPORTO VERSATO]]/SUMIF(DATI!$B:$B,Tabella24[[#This Row],[Cartella2]],DATI!$M:$M)*SUMIF(DATI!$B:$B,Tabella24[[#This Row],[Cartella2]],DATI!$G:$G),"")</f>
        <v/>
      </c>
      <c r="J1296" s="19" t="str">
        <f>+IFERROR(+Tabella24[[#This Row],[IMPORTO VERSATO]]/SUMIF(DATI!$B:$B,Tabella24[[#This Row],[Cartella2]],DATI!$M:$M)*SUMIF(DATI!$B:$B,Tabella24[[#This Row],[Cartella2]],DATI!$H:$H),"")</f>
        <v/>
      </c>
      <c r="K1296" s="19" t="str">
        <f>+IFERROR(+Tabella24[[#This Row],[IMPORTO VERSATO]]/SUMIF(DATI!$B:$B,Tabella24[[#This Row],[Cartella2]],DATI!$M:$M)*SUMIF(DATI!$B:$B,Tabella24[[#This Row],[Cartella2]],DATI!$I:$I),"")</f>
        <v/>
      </c>
      <c r="L1296" s="19" t="str">
        <f>+IFERROR(+Tabella24[[#This Row],[IMPORTO VERSATO]]/SUMIF(DATI!$B:$B,Tabella24[[#This Row],[Cartella2]],DATI!$M:$M)*SUMIF(DATI!$B:$B,Tabella24[[#This Row],[Cartella2]],DATI!$J:$J),"")</f>
        <v/>
      </c>
      <c r="M1296" s="14" t="str">
        <f>+IFERROR(+Tabella24[[#This Row],[IMPORTO VERSATO]]/SUMIF(DATI!$B:$B,Tabella24[[#This Row],[Cartella2]],DATI!$M:$M)*SUMIF(DATI!$B:$B,Tabella24[[#This Row],[Cartella2]],DATI!$L:$L),"")</f>
        <v/>
      </c>
      <c r="N1296" s="6" t="str">
        <f>+IF(COUNTIF($C$17:C1296,Tabella24[[#This Row],[Cartella2]])=1,"X","")</f>
        <v/>
      </c>
      <c r="O1296" s="14" t="str">
        <f>+IFERROR(+Tabella24[[#This Row],[IMPORTO VERSATO]]/SUMIF(DATI!$B:$B,Tabella24[[#This Row],[Cartella2]],DATI!$M:$M)*SUMIF(DATI!$B:$B,Tabella24[[#This Row],[Cartella2]],DATI!$K:$K),"")</f>
        <v/>
      </c>
    </row>
    <row r="1297" spans="2:15" x14ac:dyDescent="0.45">
      <c r="B1297" s="27"/>
      <c r="C1297" s="140" t="e">
        <f>+IF(Tabella24[[#This Row],[INS CARTELLA]]="",C1296,+VLOOKUP(Tabella24[[#This Row],[INS CARTELLA]],Tabella1[[NUMERO CARTELLA]:[IMPOSTE]],1,0))</f>
        <v>#N/A</v>
      </c>
      <c r="D1297" s="1"/>
      <c r="E1297" s="15"/>
      <c r="F1297" s="16"/>
      <c r="G1297" s="14" t="str">
        <f>+IFERROR(+Tabella24[[#This Row],[IMPORTO VERSATO]]/SUMIF(DATI!B:B,Tabella24[[#This Row],[Cartella2]],DATI!M:M)*SUMIF(DATI!B:B,Tabella24[[#This Row],[Cartella2]],DATI!E:E),"")</f>
        <v/>
      </c>
      <c r="H1297" s="14" t="str">
        <f>+IFERROR(+Tabella24[[#This Row],[IMPORTO VERSATO]]/SUMIF(DATI!$B:$B,Tabella24[[#This Row],[Cartella2]],DATI!$M:$M)*SUMIF(DATI!$B:$B,Tabella24[[#This Row],[Cartella2]],DATI!$F:$F),"")</f>
        <v/>
      </c>
      <c r="I1297" s="19" t="str">
        <f>+IFERROR(+Tabella24[[#This Row],[IMPORTO VERSATO]]/SUMIF(DATI!$B:$B,Tabella24[[#This Row],[Cartella2]],DATI!$M:$M)*SUMIF(DATI!$B:$B,Tabella24[[#This Row],[Cartella2]],DATI!$G:$G),"")</f>
        <v/>
      </c>
      <c r="J1297" s="19" t="str">
        <f>+IFERROR(+Tabella24[[#This Row],[IMPORTO VERSATO]]/SUMIF(DATI!$B:$B,Tabella24[[#This Row],[Cartella2]],DATI!$M:$M)*SUMIF(DATI!$B:$B,Tabella24[[#This Row],[Cartella2]],DATI!$H:$H),"")</f>
        <v/>
      </c>
      <c r="K1297" s="19" t="str">
        <f>+IFERROR(+Tabella24[[#This Row],[IMPORTO VERSATO]]/SUMIF(DATI!$B:$B,Tabella24[[#This Row],[Cartella2]],DATI!$M:$M)*SUMIF(DATI!$B:$B,Tabella24[[#This Row],[Cartella2]],DATI!$I:$I),"")</f>
        <v/>
      </c>
      <c r="L1297" s="19" t="str">
        <f>+IFERROR(+Tabella24[[#This Row],[IMPORTO VERSATO]]/SUMIF(DATI!$B:$B,Tabella24[[#This Row],[Cartella2]],DATI!$M:$M)*SUMIF(DATI!$B:$B,Tabella24[[#This Row],[Cartella2]],DATI!$J:$J),"")</f>
        <v/>
      </c>
      <c r="M1297" s="14" t="str">
        <f>+IFERROR(+Tabella24[[#This Row],[IMPORTO VERSATO]]/SUMIF(DATI!$B:$B,Tabella24[[#This Row],[Cartella2]],DATI!$M:$M)*SUMIF(DATI!$B:$B,Tabella24[[#This Row],[Cartella2]],DATI!$L:$L),"")</f>
        <v/>
      </c>
      <c r="N1297" s="6" t="str">
        <f>+IF(COUNTIF($C$17:C1297,Tabella24[[#This Row],[Cartella2]])=1,"X","")</f>
        <v/>
      </c>
      <c r="O1297" s="14" t="str">
        <f>+IFERROR(+Tabella24[[#This Row],[IMPORTO VERSATO]]/SUMIF(DATI!$B:$B,Tabella24[[#This Row],[Cartella2]],DATI!$M:$M)*SUMIF(DATI!$B:$B,Tabella24[[#This Row],[Cartella2]],DATI!$K:$K),"")</f>
        <v/>
      </c>
    </row>
    <row r="1298" spans="2:15" x14ac:dyDescent="0.45">
      <c r="B1298" s="27"/>
      <c r="C1298" s="140" t="e">
        <f>+IF(Tabella24[[#This Row],[INS CARTELLA]]="",C1297,+VLOOKUP(Tabella24[[#This Row],[INS CARTELLA]],Tabella1[[NUMERO CARTELLA]:[IMPOSTE]],1,0))</f>
        <v>#N/A</v>
      </c>
      <c r="D1298" s="1"/>
      <c r="E1298" s="15"/>
      <c r="F1298" s="16"/>
      <c r="G1298" s="14" t="str">
        <f>+IFERROR(+Tabella24[[#This Row],[IMPORTO VERSATO]]/SUMIF(DATI!B:B,Tabella24[[#This Row],[Cartella2]],DATI!M:M)*SUMIF(DATI!B:B,Tabella24[[#This Row],[Cartella2]],DATI!E:E),"")</f>
        <v/>
      </c>
      <c r="H1298" s="14" t="str">
        <f>+IFERROR(+Tabella24[[#This Row],[IMPORTO VERSATO]]/SUMIF(DATI!$B:$B,Tabella24[[#This Row],[Cartella2]],DATI!$M:$M)*SUMIF(DATI!$B:$B,Tabella24[[#This Row],[Cartella2]],DATI!$F:$F),"")</f>
        <v/>
      </c>
      <c r="I1298" s="19" t="str">
        <f>+IFERROR(+Tabella24[[#This Row],[IMPORTO VERSATO]]/SUMIF(DATI!$B:$B,Tabella24[[#This Row],[Cartella2]],DATI!$M:$M)*SUMIF(DATI!$B:$B,Tabella24[[#This Row],[Cartella2]],DATI!$G:$G),"")</f>
        <v/>
      </c>
      <c r="J1298" s="19" t="str">
        <f>+IFERROR(+Tabella24[[#This Row],[IMPORTO VERSATO]]/SUMIF(DATI!$B:$B,Tabella24[[#This Row],[Cartella2]],DATI!$M:$M)*SUMIF(DATI!$B:$B,Tabella24[[#This Row],[Cartella2]],DATI!$H:$H),"")</f>
        <v/>
      </c>
      <c r="K1298" s="19" t="str">
        <f>+IFERROR(+Tabella24[[#This Row],[IMPORTO VERSATO]]/SUMIF(DATI!$B:$B,Tabella24[[#This Row],[Cartella2]],DATI!$M:$M)*SUMIF(DATI!$B:$B,Tabella24[[#This Row],[Cartella2]],DATI!$I:$I),"")</f>
        <v/>
      </c>
      <c r="L1298" s="19" t="str">
        <f>+IFERROR(+Tabella24[[#This Row],[IMPORTO VERSATO]]/SUMIF(DATI!$B:$B,Tabella24[[#This Row],[Cartella2]],DATI!$M:$M)*SUMIF(DATI!$B:$B,Tabella24[[#This Row],[Cartella2]],DATI!$J:$J),"")</f>
        <v/>
      </c>
      <c r="M1298" s="14" t="str">
        <f>+IFERROR(+Tabella24[[#This Row],[IMPORTO VERSATO]]/SUMIF(DATI!$B:$B,Tabella24[[#This Row],[Cartella2]],DATI!$M:$M)*SUMIF(DATI!$B:$B,Tabella24[[#This Row],[Cartella2]],DATI!$L:$L),"")</f>
        <v/>
      </c>
      <c r="N1298" s="6" t="str">
        <f>+IF(COUNTIF($C$17:C1298,Tabella24[[#This Row],[Cartella2]])=1,"X","")</f>
        <v/>
      </c>
      <c r="O1298" s="14" t="str">
        <f>+IFERROR(+Tabella24[[#This Row],[IMPORTO VERSATO]]/SUMIF(DATI!$B:$B,Tabella24[[#This Row],[Cartella2]],DATI!$M:$M)*SUMIF(DATI!$B:$B,Tabella24[[#This Row],[Cartella2]],DATI!$K:$K),"")</f>
        <v/>
      </c>
    </row>
    <row r="1299" spans="2:15" x14ac:dyDescent="0.45">
      <c r="B1299" s="27"/>
      <c r="C1299" s="140" t="e">
        <f>+IF(Tabella24[[#This Row],[INS CARTELLA]]="",C1298,+VLOOKUP(Tabella24[[#This Row],[INS CARTELLA]],Tabella1[[NUMERO CARTELLA]:[IMPOSTE]],1,0))</f>
        <v>#N/A</v>
      </c>
      <c r="D1299" s="1"/>
      <c r="E1299" s="15"/>
      <c r="F1299" s="16"/>
      <c r="G1299" s="14" t="str">
        <f>+IFERROR(+Tabella24[[#This Row],[IMPORTO VERSATO]]/SUMIF(DATI!B:B,Tabella24[[#This Row],[Cartella2]],DATI!M:M)*SUMIF(DATI!B:B,Tabella24[[#This Row],[Cartella2]],DATI!E:E),"")</f>
        <v/>
      </c>
      <c r="H1299" s="14" t="str">
        <f>+IFERROR(+Tabella24[[#This Row],[IMPORTO VERSATO]]/SUMIF(DATI!$B:$B,Tabella24[[#This Row],[Cartella2]],DATI!$M:$M)*SUMIF(DATI!$B:$B,Tabella24[[#This Row],[Cartella2]],DATI!$F:$F),"")</f>
        <v/>
      </c>
      <c r="I1299" s="19" t="str">
        <f>+IFERROR(+Tabella24[[#This Row],[IMPORTO VERSATO]]/SUMIF(DATI!$B:$B,Tabella24[[#This Row],[Cartella2]],DATI!$M:$M)*SUMIF(DATI!$B:$B,Tabella24[[#This Row],[Cartella2]],DATI!$G:$G),"")</f>
        <v/>
      </c>
      <c r="J1299" s="19" t="str">
        <f>+IFERROR(+Tabella24[[#This Row],[IMPORTO VERSATO]]/SUMIF(DATI!$B:$B,Tabella24[[#This Row],[Cartella2]],DATI!$M:$M)*SUMIF(DATI!$B:$B,Tabella24[[#This Row],[Cartella2]],DATI!$H:$H),"")</f>
        <v/>
      </c>
      <c r="K1299" s="19" t="str">
        <f>+IFERROR(+Tabella24[[#This Row],[IMPORTO VERSATO]]/SUMIF(DATI!$B:$B,Tabella24[[#This Row],[Cartella2]],DATI!$M:$M)*SUMIF(DATI!$B:$B,Tabella24[[#This Row],[Cartella2]],DATI!$I:$I),"")</f>
        <v/>
      </c>
      <c r="L1299" s="19" t="str">
        <f>+IFERROR(+Tabella24[[#This Row],[IMPORTO VERSATO]]/SUMIF(DATI!$B:$B,Tabella24[[#This Row],[Cartella2]],DATI!$M:$M)*SUMIF(DATI!$B:$B,Tabella24[[#This Row],[Cartella2]],DATI!$J:$J),"")</f>
        <v/>
      </c>
      <c r="M1299" s="14" t="str">
        <f>+IFERROR(+Tabella24[[#This Row],[IMPORTO VERSATO]]/SUMIF(DATI!$B:$B,Tabella24[[#This Row],[Cartella2]],DATI!$M:$M)*SUMIF(DATI!$B:$B,Tabella24[[#This Row],[Cartella2]],DATI!$L:$L),"")</f>
        <v/>
      </c>
      <c r="N1299" s="6" t="str">
        <f>+IF(COUNTIF($C$17:C1299,Tabella24[[#This Row],[Cartella2]])=1,"X","")</f>
        <v/>
      </c>
      <c r="O1299" s="14" t="str">
        <f>+IFERROR(+Tabella24[[#This Row],[IMPORTO VERSATO]]/SUMIF(DATI!$B:$B,Tabella24[[#This Row],[Cartella2]],DATI!$M:$M)*SUMIF(DATI!$B:$B,Tabella24[[#This Row],[Cartella2]],DATI!$K:$K),"")</f>
        <v/>
      </c>
    </row>
    <row r="1300" spans="2:15" x14ac:dyDescent="0.45">
      <c r="B1300" s="27"/>
      <c r="C1300" s="140" t="e">
        <f>+IF(Tabella24[[#This Row],[INS CARTELLA]]="",C1299,+VLOOKUP(Tabella24[[#This Row],[INS CARTELLA]],Tabella1[[NUMERO CARTELLA]:[IMPOSTE]],1,0))</f>
        <v>#N/A</v>
      </c>
      <c r="D1300" s="1"/>
      <c r="E1300" s="15"/>
      <c r="F1300" s="16"/>
      <c r="G1300" s="14" t="str">
        <f>+IFERROR(+Tabella24[[#This Row],[IMPORTO VERSATO]]/SUMIF(DATI!B:B,Tabella24[[#This Row],[Cartella2]],DATI!M:M)*SUMIF(DATI!B:B,Tabella24[[#This Row],[Cartella2]],DATI!E:E),"")</f>
        <v/>
      </c>
      <c r="H1300" s="14" t="str">
        <f>+IFERROR(+Tabella24[[#This Row],[IMPORTO VERSATO]]/SUMIF(DATI!$B:$B,Tabella24[[#This Row],[Cartella2]],DATI!$M:$M)*SUMIF(DATI!$B:$B,Tabella24[[#This Row],[Cartella2]],DATI!$F:$F),"")</f>
        <v/>
      </c>
      <c r="I1300" s="19" t="str">
        <f>+IFERROR(+Tabella24[[#This Row],[IMPORTO VERSATO]]/SUMIF(DATI!$B:$B,Tabella24[[#This Row],[Cartella2]],DATI!$M:$M)*SUMIF(DATI!$B:$B,Tabella24[[#This Row],[Cartella2]],DATI!$G:$G),"")</f>
        <v/>
      </c>
      <c r="J1300" s="19" t="str">
        <f>+IFERROR(+Tabella24[[#This Row],[IMPORTO VERSATO]]/SUMIF(DATI!$B:$B,Tabella24[[#This Row],[Cartella2]],DATI!$M:$M)*SUMIF(DATI!$B:$B,Tabella24[[#This Row],[Cartella2]],DATI!$H:$H),"")</f>
        <v/>
      </c>
      <c r="K1300" s="19" t="str">
        <f>+IFERROR(+Tabella24[[#This Row],[IMPORTO VERSATO]]/SUMIF(DATI!$B:$B,Tabella24[[#This Row],[Cartella2]],DATI!$M:$M)*SUMIF(DATI!$B:$B,Tabella24[[#This Row],[Cartella2]],DATI!$I:$I),"")</f>
        <v/>
      </c>
      <c r="L1300" s="19" t="str">
        <f>+IFERROR(+Tabella24[[#This Row],[IMPORTO VERSATO]]/SUMIF(DATI!$B:$B,Tabella24[[#This Row],[Cartella2]],DATI!$M:$M)*SUMIF(DATI!$B:$B,Tabella24[[#This Row],[Cartella2]],DATI!$J:$J),"")</f>
        <v/>
      </c>
      <c r="M1300" s="14" t="str">
        <f>+IFERROR(+Tabella24[[#This Row],[IMPORTO VERSATO]]/SUMIF(DATI!$B:$B,Tabella24[[#This Row],[Cartella2]],DATI!$M:$M)*SUMIF(DATI!$B:$B,Tabella24[[#This Row],[Cartella2]],DATI!$L:$L),"")</f>
        <v/>
      </c>
      <c r="N1300" s="6" t="str">
        <f>+IF(COUNTIF($C$17:C1300,Tabella24[[#This Row],[Cartella2]])=1,"X","")</f>
        <v/>
      </c>
      <c r="O1300" s="14" t="str">
        <f>+IFERROR(+Tabella24[[#This Row],[IMPORTO VERSATO]]/SUMIF(DATI!$B:$B,Tabella24[[#This Row],[Cartella2]],DATI!$M:$M)*SUMIF(DATI!$B:$B,Tabella24[[#This Row],[Cartella2]],DATI!$K:$K),"")</f>
        <v/>
      </c>
    </row>
    <row r="1301" spans="2:15" x14ac:dyDescent="0.45">
      <c r="B1301" s="27"/>
      <c r="C1301" s="140" t="e">
        <f>+IF(Tabella24[[#This Row],[INS CARTELLA]]="",C1300,+VLOOKUP(Tabella24[[#This Row],[INS CARTELLA]],Tabella1[[NUMERO CARTELLA]:[IMPOSTE]],1,0))</f>
        <v>#N/A</v>
      </c>
      <c r="D1301" s="1"/>
      <c r="E1301" s="15"/>
      <c r="F1301" s="16"/>
      <c r="G1301" s="14" t="str">
        <f>+IFERROR(+Tabella24[[#This Row],[IMPORTO VERSATO]]/SUMIF(DATI!B:B,Tabella24[[#This Row],[Cartella2]],DATI!M:M)*SUMIF(DATI!B:B,Tabella24[[#This Row],[Cartella2]],DATI!E:E),"")</f>
        <v/>
      </c>
      <c r="H1301" s="14" t="str">
        <f>+IFERROR(+Tabella24[[#This Row],[IMPORTO VERSATO]]/SUMIF(DATI!$B:$B,Tabella24[[#This Row],[Cartella2]],DATI!$M:$M)*SUMIF(DATI!$B:$B,Tabella24[[#This Row],[Cartella2]],DATI!$F:$F),"")</f>
        <v/>
      </c>
      <c r="I1301" s="19" t="str">
        <f>+IFERROR(+Tabella24[[#This Row],[IMPORTO VERSATO]]/SUMIF(DATI!$B:$B,Tabella24[[#This Row],[Cartella2]],DATI!$M:$M)*SUMIF(DATI!$B:$B,Tabella24[[#This Row],[Cartella2]],DATI!$G:$G),"")</f>
        <v/>
      </c>
      <c r="J1301" s="19" t="str">
        <f>+IFERROR(+Tabella24[[#This Row],[IMPORTO VERSATO]]/SUMIF(DATI!$B:$B,Tabella24[[#This Row],[Cartella2]],DATI!$M:$M)*SUMIF(DATI!$B:$B,Tabella24[[#This Row],[Cartella2]],DATI!$H:$H),"")</f>
        <v/>
      </c>
      <c r="K1301" s="19" t="str">
        <f>+IFERROR(+Tabella24[[#This Row],[IMPORTO VERSATO]]/SUMIF(DATI!$B:$B,Tabella24[[#This Row],[Cartella2]],DATI!$M:$M)*SUMIF(DATI!$B:$B,Tabella24[[#This Row],[Cartella2]],DATI!$I:$I),"")</f>
        <v/>
      </c>
      <c r="L1301" s="19" t="str">
        <f>+IFERROR(+Tabella24[[#This Row],[IMPORTO VERSATO]]/SUMIF(DATI!$B:$B,Tabella24[[#This Row],[Cartella2]],DATI!$M:$M)*SUMIF(DATI!$B:$B,Tabella24[[#This Row],[Cartella2]],DATI!$J:$J),"")</f>
        <v/>
      </c>
      <c r="M1301" s="14" t="str">
        <f>+IFERROR(+Tabella24[[#This Row],[IMPORTO VERSATO]]/SUMIF(DATI!$B:$B,Tabella24[[#This Row],[Cartella2]],DATI!$M:$M)*SUMIF(DATI!$B:$B,Tabella24[[#This Row],[Cartella2]],DATI!$L:$L),"")</f>
        <v/>
      </c>
      <c r="N1301" s="6" t="str">
        <f>+IF(COUNTIF($C$17:C1301,Tabella24[[#This Row],[Cartella2]])=1,"X","")</f>
        <v/>
      </c>
      <c r="O1301" s="14" t="str">
        <f>+IFERROR(+Tabella24[[#This Row],[IMPORTO VERSATO]]/SUMIF(DATI!$B:$B,Tabella24[[#This Row],[Cartella2]],DATI!$M:$M)*SUMIF(DATI!$B:$B,Tabella24[[#This Row],[Cartella2]],DATI!$K:$K),"")</f>
        <v/>
      </c>
    </row>
    <row r="1302" spans="2:15" x14ac:dyDescent="0.45">
      <c r="B1302" s="27"/>
      <c r="C1302" s="140" t="e">
        <f>+IF(Tabella24[[#This Row],[INS CARTELLA]]="",C1301,+VLOOKUP(Tabella24[[#This Row],[INS CARTELLA]],Tabella1[[NUMERO CARTELLA]:[IMPOSTE]],1,0))</f>
        <v>#N/A</v>
      </c>
      <c r="D1302" s="1"/>
      <c r="E1302" s="15"/>
      <c r="F1302" s="16"/>
      <c r="G1302" s="14" t="str">
        <f>+IFERROR(+Tabella24[[#This Row],[IMPORTO VERSATO]]/SUMIF(DATI!B:B,Tabella24[[#This Row],[Cartella2]],DATI!M:M)*SUMIF(DATI!B:B,Tabella24[[#This Row],[Cartella2]],DATI!E:E),"")</f>
        <v/>
      </c>
      <c r="H1302" s="14" t="str">
        <f>+IFERROR(+Tabella24[[#This Row],[IMPORTO VERSATO]]/SUMIF(DATI!$B:$B,Tabella24[[#This Row],[Cartella2]],DATI!$M:$M)*SUMIF(DATI!$B:$B,Tabella24[[#This Row],[Cartella2]],DATI!$F:$F),"")</f>
        <v/>
      </c>
      <c r="I1302" s="19" t="str">
        <f>+IFERROR(+Tabella24[[#This Row],[IMPORTO VERSATO]]/SUMIF(DATI!$B:$B,Tabella24[[#This Row],[Cartella2]],DATI!$M:$M)*SUMIF(DATI!$B:$B,Tabella24[[#This Row],[Cartella2]],DATI!$G:$G),"")</f>
        <v/>
      </c>
      <c r="J1302" s="19" t="str">
        <f>+IFERROR(+Tabella24[[#This Row],[IMPORTO VERSATO]]/SUMIF(DATI!$B:$B,Tabella24[[#This Row],[Cartella2]],DATI!$M:$M)*SUMIF(DATI!$B:$B,Tabella24[[#This Row],[Cartella2]],DATI!$H:$H),"")</f>
        <v/>
      </c>
      <c r="K1302" s="19" t="str">
        <f>+IFERROR(+Tabella24[[#This Row],[IMPORTO VERSATO]]/SUMIF(DATI!$B:$B,Tabella24[[#This Row],[Cartella2]],DATI!$M:$M)*SUMIF(DATI!$B:$B,Tabella24[[#This Row],[Cartella2]],DATI!$I:$I),"")</f>
        <v/>
      </c>
      <c r="L1302" s="19" t="str">
        <f>+IFERROR(+Tabella24[[#This Row],[IMPORTO VERSATO]]/SUMIF(DATI!$B:$B,Tabella24[[#This Row],[Cartella2]],DATI!$M:$M)*SUMIF(DATI!$B:$B,Tabella24[[#This Row],[Cartella2]],DATI!$J:$J),"")</f>
        <v/>
      </c>
      <c r="M1302" s="14" t="str">
        <f>+IFERROR(+Tabella24[[#This Row],[IMPORTO VERSATO]]/SUMIF(DATI!$B:$B,Tabella24[[#This Row],[Cartella2]],DATI!$M:$M)*SUMIF(DATI!$B:$B,Tabella24[[#This Row],[Cartella2]],DATI!$L:$L),"")</f>
        <v/>
      </c>
      <c r="N1302" s="6" t="str">
        <f>+IF(COUNTIF($C$17:C1302,Tabella24[[#This Row],[Cartella2]])=1,"X","")</f>
        <v/>
      </c>
      <c r="O1302" s="14" t="str">
        <f>+IFERROR(+Tabella24[[#This Row],[IMPORTO VERSATO]]/SUMIF(DATI!$B:$B,Tabella24[[#This Row],[Cartella2]],DATI!$M:$M)*SUMIF(DATI!$B:$B,Tabella24[[#This Row],[Cartella2]],DATI!$K:$K),"")</f>
        <v/>
      </c>
    </row>
    <row r="1303" spans="2:15" x14ac:dyDescent="0.45">
      <c r="B1303" s="27"/>
      <c r="C1303" s="140" t="e">
        <f>+IF(Tabella24[[#This Row],[INS CARTELLA]]="",C1302,+VLOOKUP(Tabella24[[#This Row],[INS CARTELLA]],Tabella1[[NUMERO CARTELLA]:[IMPOSTE]],1,0))</f>
        <v>#N/A</v>
      </c>
      <c r="D1303" s="1"/>
      <c r="E1303" s="15"/>
      <c r="F1303" s="16"/>
      <c r="G1303" s="14" t="str">
        <f>+IFERROR(+Tabella24[[#This Row],[IMPORTO VERSATO]]/SUMIF(DATI!B:B,Tabella24[[#This Row],[Cartella2]],DATI!M:M)*SUMIF(DATI!B:B,Tabella24[[#This Row],[Cartella2]],DATI!E:E),"")</f>
        <v/>
      </c>
      <c r="H1303" s="14" t="str">
        <f>+IFERROR(+Tabella24[[#This Row],[IMPORTO VERSATO]]/SUMIF(DATI!$B:$B,Tabella24[[#This Row],[Cartella2]],DATI!$M:$M)*SUMIF(DATI!$B:$B,Tabella24[[#This Row],[Cartella2]],DATI!$F:$F),"")</f>
        <v/>
      </c>
      <c r="I1303" s="19" t="str">
        <f>+IFERROR(+Tabella24[[#This Row],[IMPORTO VERSATO]]/SUMIF(DATI!$B:$B,Tabella24[[#This Row],[Cartella2]],DATI!$M:$M)*SUMIF(DATI!$B:$B,Tabella24[[#This Row],[Cartella2]],DATI!$G:$G),"")</f>
        <v/>
      </c>
      <c r="J1303" s="19" t="str">
        <f>+IFERROR(+Tabella24[[#This Row],[IMPORTO VERSATO]]/SUMIF(DATI!$B:$B,Tabella24[[#This Row],[Cartella2]],DATI!$M:$M)*SUMIF(DATI!$B:$B,Tabella24[[#This Row],[Cartella2]],DATI!$H:$H),"")</f>
        <v/>
      </c>
      <c r="K1303" s="19" t="str">
        <f>+IFERROR(+Tabella24[[#This Row],[IMPORTO VERSATO]]/SUMIF(DATI!$B:$B,Tabella24[[#This Row],[Cartella2]],DATI!$M:$M)*SUMIF(DATI!$B:$B,Tabella24[[#This Row],[Cartella2]],DATI!$I:$I),"")</f>
        <v/>
      </c>
      <c r="L1303" s="19" t="str">
        <f>+IFERROR(+Tabella24[[#This Row],[IMPORTO VERSATO]]/SUMIF(DATI!$B:$B,Tabella24[[#This Row],[Cartella2]],DATI!$M:$M)*SUMIF(DATI!$B:$B,Tabella24[[#This Row],[Cartella2]],DATI!$J:$J),"")</f>
        <v/>
      </c>
      <c r="M1303" s="14" t="str">
        <f>+IFERROR(+Tabella24[[#This Row],[IMPORTO VERSATO]]/SUMIF(DATI!$B:$B,Tabella24[[#This Row],[Cartella2]],DATI!$M:$M)*SUMIF(DATI!$B:$B,Tabella24[[#This Row],[Cartella2]],DATI!$L:$L),"")</f>
        <v/>
      </c>
      <c r="N1303" s="6" t="str">
        <f>+IF(COUNTIF($C$17:C1303,Tabella24[[#This Row],[Cartella2]])=1,"X","")</f>
        <v/>
      </c>
      <c r="O1303" s="14" t="str">
        <f>+IFERROR(+Tabella24[[#This Row],[IMPORTO VERSATO]]/SUMIF(DATI!$B:$B,Tabella24[[#This Row],[Cartella2]],DATI!$M:$M)*SUMIF(DATI!$B:$B,Tabella24[[#This Row],[Cartella2]],DATI!$K:$K),"")</f>
        <v/>
      </c>
    </row>
    <row r="1304" spans="2:15" x14ac:dyDescent="0.45">
      <c r="B1304" s="27"/>
      <c r="C1304" s="140" t="e">
        <f>+IF(Tabella24[[#This Row],[INS CARTELLA]]="",C1303,+VLOOKUP(Tabella24[[#This Row],[INS CARTELLA]],Tabella1[[NUMERO CARTELLA]:[IMPOSTE]],1,0))</f>
        <v>#N/A</v>
      </c>
      <c r="D1304" s="1"/>
      <c r="E1304" s="15"/>
      <c r="F1304" s="16"/>
      <c r="G1304" s="14" t="str">
        <f>+IFERROR(+Tabella24[[#This Row],[IMPORTO VERSATO]]/SUMIF(DATI!B:B,Tabella24[[#This Row],[Cartella2]],DATI!M:M)*SUMIF(DATI!B:B,Tabella24[[#This Row],[Cartella2]],DATI!E:E),"")</f>
        <v/>
      </c>
      <c r="H1304" s="14" t="str">
        <f>+IFERROR(+Tabella24[[#This Row],[IMPORTO VERSATO]]/SUMIF(DATI!$B:$B,Tabella24[[#This Row],[Cartella2]],DATI!$M:$M)*SUMIF(DATI!$B:$B,Tabella24[[#This Row],[Cartella2]],DATI!$F:$F),"")</f>
        <v/>
      </c>
      <c r="I1304" s="19" t="str">
        <f>+IFERROR(+Tabella24[[#This Row],[IMPORTO VERSATO]]/SUMIF(DATI!$B:$B,Tabella24[[#This Row],[Cartella2]],DATI!$M:$M)*SUMIF(DATI!$B:$B,Tabella24[[#This Row],[Cartella2]],DATI!$G:$G),"")</f>
        <v/>
      </c>
      <c r="J1304" s="19" t="str">
        <f>+IFERROR(+Tabella24[[#This Row],[IMPORTO VERSATO]]/SUMIF(DATI!$B:$B,Tabella24[[#This Row],[Cartella2]],DATI!$M:$M)*SUMIF(DATI!$B:$B,Tabella24[[#This Row],[Cartella2]],DATI!$H:$H),"")</f>
        <v/>
      </c>
      <c r="K1304" s="19" t="str">
        <f>+IFERROR(+Tabella24[[#This Row],[IMPORTO VERSATO]]/SUMIF(DATI!$B:$B,Tabella24[[#This Row],[Cartella2]],DATI!$M:$M)*SUMIF(DATI!$B:$B,Tabella24[[#This Row],[Cartella2]],DATI!$I:$I),"")</f>
        <v/>
      </c>
      <c r="L1304" s="19" t="str">
        <f>+IFERROR(+Tabella24[[#This Row],[IMPORTO VERSATO]]/SUMIF(DATI!$B:$B,Tabella24[[#This Row],[Cartella2]],DATI!$M:$M)*SUMIF(DATI!$B:$B,Tabella24[[#This Row],[Cartella2]],DATI!$J:$J),"")</f>
        <v/>
      </c>
      <c r="M1304" s="14" t="str">
        <f>+IFERROR(+Tabella24[[#This Row],[IMPORTO VERSATO]]/SUMIF(DATI!$B:$B,Tabella24[[#This Row],[Cartella2]],DATI!$M:$M)*SUMIF(DATI!$B:$B,Tabella24[[#This Row],[Cartella2]],DATI!$L:$L),"")</f>
        <v/>
      </c>
      <c r="N1304" s="6" t="str">
        <f>+IF(COUNTIF($C$17:C1304,Tabella24[[#This Row],[Cartella2]])=1,"X","")</f>
        <v/>
      </c>
      <c r="O1304" s="14" t="str">
        <f>+IFERROR(+Tabella24[[#This Row],[IMPORTO VERSATO]]/SUMIF(DATI!$B:$B,Tabella24[[#This Row],[Cartella2]],DATI!$M:$M)*SUMIF(DATI!$B:$B,Tabella24[[#This Row],[Cartella2]],DATI!$K:$K),"")</f>
        <v/>
      </c>
    </row>
    <row r="1305" spans="2:15" x14ac:dyDescent="0.45">
      <c r="B1305" s="27"/>
      <c r="C1305" s="140" t="e">
        <f>+IF(Tabella24[[#This Row],[INS CARTELLA]]="",C1304,+VLOOKUP(Tabella24[[#This Row],[INS CARTELLA]],Tabella1[[NUMERO CARTELLA]:[IMPOSTE]],1,0))</f>
        <v>#N/A</v>
      </c>
      <c r="D1305" s="1"/>
      <c r="E1305" s="15"/>
      <c r="F1305" s="16"/>
      <c r="G1305" s="14" t="str">
        <f>+IFERROR(+Tabella24[[#This Row],[IMPORTO VERSATO]]/SUMIF(DATI!B:B,Tabella24[[#This Row],[Cartella2]],DATI!M:M)*SUMIF(DATI!B:B,Tabella24[[#This Row],[Cartella2]],DATI!E:E),"")</f>
        <v/>
      </c>
      <c r="H1305" s="14" t="str">
        <f>+IFERROR(+Tabella24[[#This Row],[IMPORTO VERSATO]]/SUMIF(DATI!$B:$B,Tabella24[[#This Row],[Cartella2]],DATI!$M:$M)*SUMIF(DATI!$B:$B,Tabella24[[#This Row],[Cartella2]],DATI!$F:$F),"")</f>
        <v/>
      </c>
      <c r="I1305" s="19" t="str">
        <f>+IFERROR(+Tabella24[[#This Row],[IMPORTO VERSATO]]/SUMIF(DATI!$B:$B,Tabella24[[#This Row],[Cartella2]],DATI!$M:$M)*SUMIF(DATI!$B:$B,Tabella24[[#This Row],[Cartella2]],DATI!$G:$G),"")</f>
        <v/>
      </c>
      <c r="J1305" s="19" t="str">
        <f>+IFERROR(+Tabella24[[#This Row],[IMPORTO VERSATO]]/SUMIF(DATI!$B:$B,Tabella24[[#This Row],[Cartella2]],DATI!$M:$M)*SUMIF(DATI!$B:$B,Tabella24[[#This Row],[Cartella2]],DATI!$H:$H),"")</f>
        <v/>
      </c>
      <c r="K1305" s="19" t="str">
        <f>+IFERROR(+Tabella24[[#This Row],[IMPORTO VERSATO]]/SUMIF(DATI!$B:$B,Tabella24[[#This Row],[Cartella2]],DATI!$M:$M)*SUMIF(DATI!$B:$B,Tabella24[[#This Row],[Cartella2]],DATI!$I:$I),"")</f>
        <v/>
      </c>
      <c r="L1305" s="19" t="str">
        <f>+IFERROR(+Tabella24[[#This Row],[IMPORTO VERSATO]]/SUMIF(DATI!$B:$B,Tabella24[[#This Row],[Cartella2]],DATI!$M:$M)*SUMIF(DATI!$B:$B,Tabella24[[#This Row],[Cartella2]],DATI!$J:$J),"")</f>
        <v/>
      </c>
      <c r="M1305" s="14" t="str">
        <f>+IFERROR(+Tabella24[[#This Row],[IMPORTO VERSATO]]/SUMIF(DATI!$B:$B,Tabella24[[#This Row],[Cartella2]],DATI!$M:$M)*SUMIF(DATI!$B:$B,Tabella24[[#This Row],[Cartella2]],DATI!$L:$L),"")</f>
        <v/>
      </c>
      <c r="N1305" s="6" t="str">
        <f>+IF(COUNTIF($C$17:C1305,Tabella24[[#This Row],[Cartella2]])=1,"X","")</f>
        <v/>
      </c>
      <c r="O1305" s="14" t="str">
        <f>+IFERROR(+Tabella24[[#This Row],[IMPORTO VERSATO]]/SUMIF(DATI!$B:$B,Tabella24[[#This Row],[Cartella2]],DATI!$M:$M)*SUMIF(DATI!$B:$B,Tabella24[[#This Row],[Cartella2]],DATI!$K:$K),"")</f>
        <v/>
      </c>
    </row>
    <row r="1306" spans="2:15" x14ac:dyDescent="0.45">
      <c r="B1306" s="27"/>
      <c r="C1306" s="140" t="e">
        <f>+IF(Tabella24[[#This Row],[INS CARTELLA]]="",C1305,+VLOOKUP(Tabella24[[#This Row],[INS CARTELLA]],Tabella1[[NUMERO CARTELLA]:[IMPOSTE]],1,0))</f>
        <v>#N/A</v>
      </c>
      <c r="D1306" s="1"/>
      <c r="E1306" s="15"/>
      <c r="F1306" s="16"/>
      <c r="G1306" s="14" t="str">
        <f>+IFERROR(+Tabella24[[#This Row],[IMPORTO VERSATO]]/SUMIF(DATI!B:B,Tabella24[[#This Row],[Cartella2]],DATI!M:M)*SUMIF(DATI!B:B,Tabella24[[#This Row],[Cartella2]],DATI!E:E),"")</f>
        <v/>
      </c>
      <c r="H1306" s="14" t="str">
        <f>+IFERROR(+Tabella24[[#This Row],[IMPORTO VERSATO]]/SUMIF(DATI!$B:$B,Tabella24[[#This Row],[Cartella2]],DATI!$M:$M)*SUMIF(DATI!$B:$B,Tabella24[[#This Row],[Cartella2]],DATI!$F:$F),"")</f>
        <v/>
      </c>
      <c r="I1306" s="19" t="str">
        <f>+IFERROR(+Tabella24[[#This Row],[IMPORTO VERSATO]]/SUMIF(DATI!$B:$B,Tabella24[[#This Row],[Cartella2]],DATI!$M:$M)*SUMIF(DATI!$B:$B,Tabella24[[#This Row],[Cartella2]],DATI!$G:$G),"")</f>
        <v/>
      </c>
      <c r="J1306" s="19" t="str">
        <f>+IFERROR(+Tabella24[[#This Row],[IMPORTO VERSATO]]/SUMIF(DATI!$B:$B,Tabella24[[#This Row],[Cartella2]],DATI!$M:$M)*SUMIF(DATI!$B:$B,Tabella24[[#This Row],[Cartella2]],DATI!$H:$H),"")</f>
        <v/>
      </c>
      <c r="K1306" s="19" t="str">
        <f>+IFERROR(+Tabella24[[#This Row],[IMPORTO VERSATO]]/SUMIF(DATI!$B:$B,Tabella24[[#This Row],[Cartella2]],DATI!$M:$M)*SUMIF(DATI!$B:$B,Tabella24[[#This Row],[Cartella2]],DATI!$I:$I),"")</f>
        <v/>
      </c>
      <c r="L1306" s="19" t="str">
        <f>+IFERROR(+Tabella24[[#This Row],[IMPORTO VERSATO]]/SUMIF(DATI!$B:$B,Tabella24[[#This Row],[Cartella2]],DATI!$M:$M)*SUMIF(DATI!$B:$B,Tabella24[[#This Row],[Cartella2]],DATI!$J:$J),"")</f>
        <v/>
      </c>
      <c r="M1306" s="14" t="str">
        <f>+IFERROR(+Tabella24[[#This Row],[IMPORTO VERSATO]]/SUMIF(DATI!$B:$B,Tabella24[[#This Row],[Cartella2]],DATI!$M:$M)*SUMIF(DATI!$B:$B,Tabella24[[#This Row],[Cartella2]],DATI!$L:$L),"")</f>
        <v/>
      </c>
      <c r="N1306" s="6" t="str">
        <f>+IF(COUNTIF($C$17:C1306,Tabella24[[#This Row],[Cartella2]])=1,"X","")</f>
        <v/>
      </c>
      <c r="O1306" s="14" t="str">
        <f>+IFERROR(+Tabella24[[#This Row],[IMPORTO VERSATO]]/SUMIF(DATI!$B:$B,Tabella24[[#This Row],[Cartella2]],DATI!$M:$M)*SUMIF(DATI!$B:$B,Tabella24[[#This Row],[Cartella2]],DATI!$K:$K),"")</f>
        <v/>
      </c>
    </row>
    <row r="1307" spans="2:15" x14ac:dyDescent="0.45">
      <c r="B1307" s="27"/>
      <c r="C1307" s="140" t="e">
        <f>+IF(Tabella24[[#This Row],[INS CARTELLA]]="",C1306,+VLOOKUP(Tabella24[[#This Row],[INS CARTELLA]],Tabella1[[NUMERO CARTELLA]:[IMPOSTE]],1,0))</f>
        <v>#N/A</v>
      </c>
      <c r="D1307" s="1"/>
      <c r="E1307" s="15"/>
      <c r="F1307" s="16"/>
      <c r="G1307" s="14" t="str">
        <f>+IFERROR(+Tabella24[[#This Row],[IMPORTO VERSATO]]/SUMIF(DATI!B:B,Tabella24[[#This Row],[Cartella2]],DATI!M:M)*SUMIF(DATI!B:B,Tabella24[[#This Row],[Cartella2]],DATI!E:E),"")</f>
        <v/>
      </c>
      <c r="H1307" s="14" t="str">
        <f>+IFERROR(+Tabella24[[#This Row],[IMPORTO VERSATO]]/SUMIF(DATI!$B:$B,Tabella24[[#This Row],[Cartella2]],DATI!$M:$M)*SUMIF(DATI!$B:$B,Tabella24[[#This Row],[Cartella2]],DATI!$F:$F),"")</f>
        <v/>
      </c>
      <c r="I1307" s="19" t="str">
        <f>+IFERROR(+Tabella24[[#This Row],[IMPORTO VERSATO]]/SUMIF(DATI!$B:$B,Tabella24[[#This Row],[Cartella2]],DATI!$M:$M)*SUMIF(DATI!$B:$B,Tabella24[[#This Row],[Cartella2]],DATI!$G:$G),"")</f>
        <v/>
      </c>
      <c r="J1307" s="19" t="str">
        <f>+IFERROR(+Tabella24[[#This Row],[IMPORTO VERSATO]]/SUMIF(DATI!$B:$B,Tabella24[[#This Row],[Cartella2]],DATI!$M:$M)*SUMIF(DATI!$B:$B,Tabella24[[#This Row],[Cartella2]],DATI!$H:$H),"")</f>
        <v/>
      </c>
      <c r="K1307" s="19" t="str">
        <f>+IFERROR(+Tabella24[[#This Row],[IMPORTO VERSATO]]/SUMIF(DATI!$B:$B,Tabella24[[#This Row],[Cartella2]],DATI!$M:$M)*SUMIF(DATI!$B:$B,Tabella24[[#This Row],[Cartella2]],DATI!$I:$I),"")</f>
        <v/>
      </c>
      <c r="L1307" s="19" t="str">
        <f>+IFERROR(+Tabella24[[#This Row],[IMPORTO VERSATO]]/SUMIF(DATI!$B:$B,Tabella24[[#This Row],[Cartella2]],DATI!$M:$M)*SUMIF(DATI!$B:$B,Tabella24[[#This Row],[Cartella2]],DATI!$J:$J),"")</f>
        <v/>
      </c>
      <c r="M1307" s="14" t="str">
        <f>+IFERROR(+Tabella24[[#This Row],[IMPORTO VERSATO]]/SUMIF(DATI!$B:$B,Tabella24[[#This Row],[Cartella2]],DATI!$M:$M)*SUMIF(DATI!$B:$B,Tabella24[[#This Row],[Cartella2]],DATI!$L:$L),"")</f>
        <v/>
      </c>
      <c r="N1307" s="6" t="str">
        <f>+IF(COUNTIF($C$17:C1307,Tabella24[[#This Row],[Cartella2]])=1,"X","")</f>
        <v/>
      </c>
      <c r="O1307" s="14" t="str">
        <f>+IFERROR(+Tabella24[[#This Row],[IMPORTO VERSATO]]/SUMIF(DATI!$B:$B,Tabella24[[#This Row],[Cartella2]],DATI!$M:$M)*SUMIF(DATI!$B:$B,Tabella24[[#This Row],[Cartella2]],DATI!$K:$K),"")</f>
        <v/>
      </c>
    </row>
    <row r="1308" spans="2:15" x14ac:dyDescent="0.45">
      <c r="B1308" s="27"/>
      <c r="C1308" s="140" t="e">
        <f>+IF(Tabella24[[#This Row],[INS CARTELLA]]="",C1307,+VLOOKUP(Tabella24[[#This Row],[INS CARTELLA]],Tabella1[[NUMERO CARTELLA]:[IMPOSTE]],1,0))</f>
        <v>#N/A</v>
      </c>
      <c r="D1308" s="1"/>
      <c r="E1308" s="15"/>
      <c r="F1308" s="16"/>
      <c r="G1308" s="14" t="str">
        <f>+IFERROR(+Tabella24[[#This Row],[IMPORTO VERSATO]]/SUMIF(DATI!B:B,Tabella24[[#This Row],[Cartella2]],DATI!M:M)*SUMIF(DATI!B:B,Tabella24[[#This Row],[Cartella2]],DATI!E:E),"")</f>
        <v/>
      </c>
      <c r="H1308" s="14" t="str">
        <f>+IFERROR(+Tabella24[[#This Row],[IMPORTO VERSATO]]/SUMIF(DATI!$B:$B,Tabella24[[#This Row],[Cartella2]],DATI!$M:$M)*SUMIF(DATI!$B:$B,Tabella24[[#This Row],[Cartella2]],DATI!$F:$F),"")</f>
        <v/>
      </c>
      <c r="I1308" s="19" t="str">
        <f>+IFERROR(+Tabella24[[#This Row],[IMPORTO VERSATO]]/SUMIF(DATI!$B:$B,Tabella24[[#This Row],[Cartella2]],DATI!$M:$M)*SUMIF(DATI!$B:$B,Tabella24[[#This Row],[Cartella2]],DATI!$G:$G),"")</f>
        <v/>
      </c>
      <c r="J1308" s="19" t="str">
        <f>+IFERROR(+Tabella24[[#This Row],[IMPORTO VERSATO]]/SUMIF(DATI!$B:$B,Tabella24[[#This Row],[Cartella2]],DATI!$M:$M)*SUMIF(DATI!$B:$B,Tabella24[[#This Row],[Cartella2]],DATI!$H:$H),"")</f>
        <v/>
      </c>
      <c r="K1308" s="19" t="str">
        <f>+IFERROR(+Tabella24[[#This Row],[IMPORTO VERSATO]]/SUMIF(DATI!$B:$B,Tabella24[[#This Row],[Cartella2]],DATI!$M:$M)*SUMIF(DATI!$B:$B,Tabella24[[#This Row],[Cartella2]],DATI!$I:$I),"")</f>
        <v/>
      </c>
      <c r="L1308" s="19" t="str">
        <f>+IFERROR(+Tabella24[[#This Row],[IMPORTO VERSATO]]/SUMIF(DATI!$B:$B,Tabella24[[#This Row],[Cartella2]],DATI!$M:$M)*SUMIF(DATI!$B:$B,Tabella24[[#This Row],[Cartella2]],DATI!$J:$J),"")</f>
        <v/>
      </c>
      <c r="M1308" s="14" t="str">
        <f>+IFERROR(+Tabella24[[#This Row],[IMPORTO VERSATO]]/SUMIF(DATI!$B:$B,Tabella24[[#This Row],[Cartella2]],DATI!$M:$M)*SUMIF(DATI!$B:$B,Tabella24[[#This Row],[Cartella2]],DATI!$L:$L),"")</f>
        <v/>
      </c>
      <c r="N1308" s="6" t="str">
        <f>+IF(COUNTIF($C$17:C1308,Tabella24[[#This Row],[Cartella2]])=1,"X","")</f>
        <v/>
      </c>
      <c r="O1308" s="14" t="str">
        <f>+IFERROR(+Tabella24[[#This Row],[IMPORTO VERSATO]]/SUMIF(DATI!$B:$B,Tabella24[[#This Row],[Cartella2]],DATI!$M:$M)*SUMIF(DATI!$B:$B,Tabella24[[#This Row],[Cartella2]],DATI!$K:$K),"")</f>
        <v/>
      </c>
    </row>
    <row r="1309" spans="2:15" x14ac:dyDescent="0.45">
      <c r="B1309" s="27"/>
      <c r="C1309" s="140" t="e">
        <f>+IF(Tabella24[[#This Row],[INS CARTELLA]]="",C1308,+VLOOKUP(Tabella24[[#This Row],[INS CARTELLA]],Tabella1[[NUMERO CARTELLA]:[IMPOSTE]],1,0))</f>
        <v>#N/A</v>
      </c>
      <c r="D1309" s="1"/>
      <c r="E1309" s="15"/>
      <c r="F1309" s="16"/>
      <c r="G1309" s="14" t="str">
        <f>+IFERROR(+Tabella24[[#This Row],[IMPORTO VERSATO]]/SUMIF(DATI!B:B,Tabella24[[#This Row],[Cartella2]],DATI!M:M)*SUMIF(DATI!B:B,Tabella24[[#This Row],[Cartella2]],DATI!E:E),"")</f>
        <v/>
      </c>
      <c r="H1309" s="14" t="str">
        <f>+IFERROR(+Tabella24[[#This Row],[IMPORTO VERSATO]]/SUMIF(DATI!$B:$B,Tabella24[[#This Row],[Cartella2]],DATI!$M:$M)*SUMIF(DATI!$B:$B,Tabella24[[#This Row],[Cartella2]],DATI!$F:$F),"")</f>
        <v/>
      </c>
      <c r="I1309" s="19" t="str">
        <f>+IFERROR(+Tabella24[[#This Row],[IMPORTO VERSATO]]/SUMIF(DATI!$B:$B,Tabella24[[#This Row],[Cartella2]],DATI!$M:$M)*SUMIF(DATI!$B:$B,Tabella24[[#This Row],[Cartella2]],DATI!$G:$G),"")</f>
        <v/>
      </c>
      <c r="J1309" s="19" t="str">
        <f>+IFERROR(+Tabella24[[#This Row],[IMPORTO VERSATO]]/SUMIF(DATI!$B:$B,Tabella24[[#This Row],[Cartella2]],DATI!$M:$M)*SUMIF(DATI!$B:$B,Tabella24[[#This Row],[Cartella2]],DATI!$H:$H),"")</f>
        <v/>
      </c>
      <c r="K1309" s="19" t="str">
        <f>+IFERROR(+Tabella24[[#This Row],[IMPORTO VERSATO]]/SUMIF(DATI!$B:$B,Tabella24[[#This Row],[Cartella2]],DATI!$M:$M)*SUMIF(DATI!$B:$B,Tabella24[[#This Row],[Cartella2]],DATI!$I:$I),"")</f>
        <v/>
      </c>
      <c r="L1309" s="19" t="str">
        <f>+IFERROR(+Tabella24[[#This Row],[IMPORTO VERSATO]]/SUMIF(DATI!$B:$B,Tabella24[[#This Row],[Cartella2]],DATI!$M:$M)*SUMIF(DATI!$B:$B,Tabella24[[#This Row],[Cartella2]],DATI!$J:$J),"")</f>
        <v/>
      </c>
      <c r="M1309" s="14" t="str">
        <f>+IFERROR(+Tabella24[[#This Row],[IMPORTO VERSATO]]/SUMIF(DATI!$B:$B,Tabella24[[#This Row],[Cartella2]],DATI!$M:$M)*SUMIF(DATI!$B:$B,Tabella24[[#This Row],[Cartella2]],DATI!$L:$L),"")</f>
        <v/>
      </c>
      <c r="N1309" s="6" t="str">
        <f>+IF(COUNTIF($C$17:C1309,Tabella24[[#This Row],[Cartella2]])=1,"X","")</f>
        <v/>
      </c>
      <c r="O1309" s="14" t="str">
        <f>+IFERROR(+Tabella24[[#This Row],[IMPORTO VERSATO]]/SUMIF(DATI!$B:$B,Tabella24[[#This Row],[Cartella2]],DATI!$M:$M)*SUMIF(DATI!$B:$B,Tabella24[[#This Row],[Cartella2]],DATI!$K:$K),"")</f>
        <v/>
      </c>
    </row>
    <row r="1310" spans="2:15" x14ac:dyDescent="0.45">
      <c r="B1310" s="27"/>
      <c r="C1310" s="140" t="e">
        <f>+IF(Tabella24[[#This Row],[INS CARTELLA]]="",C1309,+VLOOKUP(Tabella24[[#This Row],[INS CARTELLA]],Tabella1[[NUMERO CARTELLA]:[IMPOSTE]],1,0))</f>
        <v>#N/A</v>
      </c>
      <c r="D1310" s="1"/>
      <c r="E1310" s="15"/>
      <c r="F1310" s="16"/>
      <c r="G1310" s="14" t="str">
        <f>+IFERROR(+Tabella24[[#This Row],[IMPORTO VERSATO]]/SUMIF(DATI!B:B,Tabella24[[#This Row],[Cartella2]],DATI!M:M)*SUMIF(DATI!B:B,Tabella24[[#This Row],[Cartella2]],DATI!E:E),"")</f>
        <v/>
      </c>
      <c r="H1310" s="14" t="str">
        <f>+IFERROR(+Tabella24[[#This Row],[IMPORTO VERSATO]]/SUMIF(DATI!$B:$B,Tabella24[[#This Row],[Cartella2]],DATI!$M:$M)*SUMIF(DATI!$B:$B,Tabella24[[#This Row],[Cartella2]],DATI!$F:$F),"")</f>
        <v/>
      </c>
      <c r="I1310" s="19" t="str">
        <f>+IFERROR(+Tabella24[[#This Row],[IMPORTO VERSATO]]/SUMIF(DATI!$B:$B,Tabella24[[#This Row],[Cartella2]],DATI!$M:$M)*SUMIF(DATI!$B:$B,Tabella24[[#This Row],[Cartella2]],DATI!$G:$G),"")</f>
        <v/>
      </c>
      <c r="J1310" s="19" t="str">
        <f>+IFERROR(+Tabella24[[#This Row],[IMPORTO VERSATO]]/SUMIF(DATI!$B:$B,Tabella24[[#This Row],[Cartella2]],DATI!$M:$M)*SUMIF(DATI!$B:$B,Tabella24[[#This Row],[Cartella2]],DATI!$H:$H),"")</f>
        <v/>
      </c>
      <c r="K1310" s="19" t="str">
        <f>+IFERROR(+Tabella24[[#This Row],[IMPORTO VERSATO]]/SUMIF(DATI!$B:$B,Tabella24[[#This Row],[Cartella2]],DATI!$M:$M)*SUMIF(DATI!$B:$B,Tabella24[[#This Row],[Cartella2]],DATI!$I:$I),"")</f>
        <v/>
      </c>
      <c r="L1310" s="19" t="str">
        <f>+IFERROR(+Tabella24[[#This Row],[IMPORTO VERSATO]]/SUMIF(DATI!$B:$B,Tabella24[[#This Row],[Cartella2]],DATI!$M:$M)*SUMIF(DATI!$B:$B,Tabella24[[#This Row],[Cartella2]],DATI!$J:$J),"")</f>
        <v/>
      </c>
      <c r="M1310" s="14" t="str">
        <f>+IFERROR(+Tabella24[[#This Row],[IMPORTO VERSATO]]/SUMIF(DATI!$B:$B,Tabella24[[#This Row],[Cartella2]],DATI!$M:$M)*SUMIF(DATI!$B:$B,Tabella24[[#This Row],[Cartella2]],DATI!$L:$L),"")</f>
        <v/>
      </c>
      <c r="N1310" s="6" t="str">
        <f>+IF(COUNTIF($C$17:C1310,Tabella24[[#This Row],[Cartella2]])=1,"X","")</f>
        <v/>
      </c>
      <c r="O1310" s="14" t="str">
        <f>+IFERROR(+Tabella24[[#This Row],[IMPORTO VERSATO]]/SUMIF(DATI!$B:$B,Tabella24[[#This Row],[Cartella2]],DATI!$M:$M)*SUMIF(DATI!$B:$B,Tabella24[[#This Row],[Cartella2]],DATI!$K:$K),"")</f>
        <v/>
      </c>
    </row>
    <row r="1311" spans="2:15" x14ac:dyDescent="0.45">
      <c r="B1311" s="27"/>
      <c r="C1311" s="140" t="e">
        <f>+IF(Tabella24[[#This Row],[INS CARTELLA]]="",C1310,+VLOOKUP(Tabella24[[#This Row],[INS CARTELLA]],Tabella1[[NUMERO CARTELLA]:[IMPOSTE]],1,0))</f>
        <v>#N/A</v>
      </c>
      <c r="D1311" s="1"/>
      <c r="E1311" s="15"/>
      <c r="F1311" s="16"/>
      <c r="G1311" s="14" t="str">
        <f>+IFERROR(+Tabella24[[#This Row],[IMPORTO VERSATO]]/SUMIF(DATI!B:B,Tabella24[[#This Row],[Cartella2]],DATI!M:M)*SUMIF(DATI!B:B,Tabella24[[#This Row],[Cartella2]],DATI!E:E),"")</f>
        <v/>
      </c>
      <c r="H1311" s="14" t="str">
        <f>+IFERROR(+Tabella24[[#This Row],[IMPORTO VERSATO]]/SUMIF(DATI!$B:$B,Tabella24[[#This Row],[Cartella2]],DATI!$M:$M)*SUMIF(DATI!$B:$B,Tabella24[[#This Row],[Cartella2]],DATI!$F:$F),"")</f>
        <v/>
      </c>
      <c r="I1311" s="19" t="str">
        <f>+IFERROR(+Tabella24[[#This Row],[IMPORTO VERSATO]]/SUMIF(DATI!$B:$B,Tabella24[[#This Row],[Cartella2]],DATI!$M:$M)*SUMIF(DATI!$B:$B,Tabella24[[#This Row],[Cartella2]],DATI!$G:$G),"")</f>
        <v/>
      </c>
      <c r="J1311" s="19" t="str">
        <f>+IFERROR(+Tabella24[[#This Row],[IMPORTO VERSATO]]/SUMIF(DATI!$B:$B,Tabella24[[#This Row],[Cartella2]],DATI!$M:$M)*SUMIF(DATI!$B:$B,Tabella24[[#This Row],[Cartella2]],DATI!$H:$H),"")</f>
        <v/>
      </c>
      <c r="K1311" s="19" t="str">
        <f>+IFERROR(+Tabella24[[#This Row],[IMPORTO VERSATO]]/SUMIF(DATI!$B:$B,Tabella24[[#This Row],[Cartella2]],DATI!$M:$M)*SUMIF(DATI!$B:$B,Tabella24[[#This Row],[Cartella2]],DATI!$I:$I),"")</f>
        <v/>
      </c>
      <c r="L1311" s="19" t="str">
        <f>+IFERROR(+Tabella24[[#This Row],[IMPORTO VERSATO]]/SUMIF(DATI!$B:$B,Tabella24[[#This Row],[Cartella2]],DATI!$M:$M)*SUMIF(DATI!$B:$B,Tabella24[[#This Row],[Cartella2]],DATI!$J:$J),"")</f>
        <v/>
      </c>
      <c r="M1311" s="14" t="str">
        <f>+IFERROR(+Tabella24[[#This Row],[IMPORTO VERSATO]]/SUMIF(DATI!$B:$B,Tabella24[[#This Row],[Cartella2]],DATI!$M:$M)*SUMIF(DATI!$B:$B,Tabella24[[#This Row],[Cartella2]],DATI!$L:$L),"")</f>
        <v/>
      </c>
      <c r="N1311" s="6" t="str">
        <f>+IF(COUNTIF($C$17:C1311,Tabella24[[#This Row],[Cartella2]])=1,"X","")</f>
        <v/>
      </c>
      <c r="O1311" s="14" t="str">
        <f>+IFERROR(+Tabella24[[#This Row],[IMPORTO VERSATO]]/SUMIF(DATI!$B:$B,Tabella24[[#This Row],[Cartella2]],DATI!$M:$M)*SUMIF(DATI!$B:$B,Tabella24[[#This Row],[Cartella2]],DATI!$K:$K),"")</f>
        <v/>
      </c>
    </row>
    <row r="1312" spans="2:15" x14ac:dyDescent="0.45">
      <c r="B1312" s="27"/>
      <c r="C1312" s="140" t="e">
        <f>+IF(Tabella24[[#This Row],[INS CARTELLA]]="",C1311,+VLOOKUP(Tabella24[[#This Row],[INS CARTELLA]],Tabella1[[NUMERO CARTELLA]:[IMPOSTE]],1,0))</f>
        <v>#N/A</v>
      </c>
      <c r="D1312" s="1"/>
      <c r="E1312" s="15"/>
      <c r="F1312" s="16"/>
      <c r="G1312" s="14" t="str">
        <f>+IFERROR(+Tabella24[[#This Row],[IMPORTO VERSATO]]/SUMIF(DATI!B:B,Tabella24[[#This Row],[Cartella2]],DATI!M:M)*SUMIF(DATI!B:B,Tabella24[[#This Row],[Cartella2]],DATI!E:E),"")</f>
        <v/>
      </c>
      <c r="H1312" s="14" t="str">
        <f>+IFERROR(+Tabella24[[#This Row],[IMPORTO VERSATO]]/SUMIF(DATI!$B:$B,Tabella24[[#This Row],[Cartella2]],DATI!$M:$M)*SUMIF(DATI!$B:$B,Tabella24[[#This Row],[Cartella2]],DATI!$F:$F),"")</f>
        <v/>
      </c>
      <c r="I1312" s="19" t="str">
        <f>+IFERROR(+Tabella24[[#This Row],[IMPORTO VERSATO]]/SUMIF(DATI!$B:$B,Tabella24[[#This Row],[Cartella2]],DATI!$M:$M)*SUMIF(DATI!$B:$B,Tabella24[[#This Row],[Cartella2]],DATI!$G:$G),"")</f>
        <v/>
      </c>
      <c r="J1312" s="19" t="str">
        <f>+IFERROR(+Tabella24[[#This Row],[IMPORTO VERSATO]]/SUMIF(DATI!$B:$B,Tabella24[[#This Row],[Cartella2]],DATI!$M:$M)*SUMIF(DATI!$B:$B,Tabella24[[#This Row],[Cartella2]],DATI!$H:$H),"")</f>
        <v/>
      </c>
      <c r="K1312" s="19" t="str">
        <f>+IFERROR(+Tabella24[[#This Row],[IMPORTO VERSATO]]/SUMIF(DATI!$B:$B,Tabella24[[#This Row],[Cartella2]],DATI!$M:$M)*SUMIF(DATI!$B:$B,Tabella24[[#This Row],[Cartella2]],DATI!$I:$I),"")</f>
        <v/>
      </c>
      <c r="L1312" s="19" t="str">
        <f>+IFERROR(+Tabella24[[#This Row],[IMPORTO VERSATO]]/SUMIF(DATI!$B:$B,Tabella24[[#This Row],[Cartella2]],DATI!$M:$M)*SUMIF(DATI!$B:$B,Tabella24[[#This Row],[Cartella2]],DATI!$J:$J),"")</f>
        <v/>
      </c>
      <c r="M1312" s="14" t="str">
        <f>+IFERROR(+Tabella24[[#This Row],[IMPORTO VERSATO]]/SUMIF(DATI!$B:$B,Tabella24[[#This Row],[Cartella2]],DATI!$M:$M)*SUMIF(DATI!$B:$B,Tabella24[[#This Row],[Cartella2]],DATI!$L:$L),"")</f>
        <v/>
      </c>
      <c r="N1312" s="6" t="str">
        <f>+IF(COUNTIF($C$17:C1312,Tabella24[[#This Row],[Cartella2]])=1,"X","")</f>
        <v/>
      </c>
      <c r="O1312" s="14" t="str">
        <f>+IFERROR(+Tabella24[[#This Row],[IMPORTO VERSATO]]/SUMIF(DATI!$B:$B,Tabella24[[#This Row],[Cartella2]],DATI!$M:$M)*SUMIF(DATI!$B:$B,Tabella24[[#This Row],[Cartella2]],DATI!$K:$K),"")</f>
        <v/>
      </c>
    </row>
    <row r="1313" spans="2:15" x14ac:dyDescent="0.45">
      <c r="B1313" s="27"/>
      <c r="C1313" s="140" t="e">
        <f>+IF(Tabella24[[#This Row],[INS CARTELLA]]="",C1312,+VLOOKUP(Tabella24[[#This Row],[INS CARTELLA]],Tabella1[[NUMERO CARTELLA]:[IMPOSTE]],1,0))</f>
        <v>#N/A</v>
      </c>
      <c r="D1313" s="1"/>
      <c r="E1313" s="15"/>
      <c r="F1313" s="16"/>
      <c r="G1313" s="14" t="str">
        <f>+IFERROR(+Tabella24[[#This Row],[IMPORTO VERSATO]]/SUMIF(DATI!B:B,Tabella24[[#This Row],[Cartella2]],DATI!M:M)*SUMIF(DATI!B:B,Tabella24[[#This Row],[Cartella2]],DATI!E:E),"")</f>
        <v/>
      </c>
      <c r="H1313" s="14" t="str">
        <f>+IFERROR(+Tabella24[[#This Row],[IMPORTO VERSATO]]/SUMIF(DATI!$B:$B,Tabella24[[#This Row],[Cartella2]],DATI!$M:$M)*SUMIF(DATI!$B:$B,Tabella24[[#This Row],[Cartella2]],DATI!$F:$F),"")</f>
        <v/>
      </c>
      <c r="I1313" s="19" t="str">
        <f>+IFERROR(+Tabella24[[#This Row],[IMPORTO VERSATO]]/SUMIF(DATI!$B:$B,Tabella24[[#This Row],[Cartella2]],DATI!$M:$M)*SUMIF(DATI!$B:$B,Tabella24[[#This Row],[Cartella2]],DATI!$G:$G),"")</f>
        <v/>
      </c>
      <c r="J1313" s="19" t="str">
        <f>+IFERROR(+Tabella24[[#This Row],[IMPORTO VERSATO]]/SUMIF(DATI!$B:$B,Tabella24[[#This Row],[Cartella2]],DATI!$M:$M)*SUMIF(DATI!$B:$B,Tabella24[[#This Row],[Cartella2]],DATI!$H:$H),"")</f>
        <v/>
      </c>
      <c r="K1313" s="19" t="str">
        <f>+IFERROR(+Tabella24[[#This Row],[IMPORTO VERSATO]]/SUMIF(DATI!$B:$B,Tabella24[[#This Row],[Cartella2]],DATI!$M:$M)*SUMIF(DATI!$B:$B,Tabella24[[#This Row],[Cartella2]],DATI!$I:$I),"")</f>
        <v/>
      </c>
      <c r="L1313" s="19" t="str">
        <f>+IFERROR(+Tabella24[[#This Row],[IMPORTO VERSATO]]/SUMIF(DATI!$B:$B,Tabella24[[#This Row],[Cartella2]],DATI!$M:$M)*SUMIF(DATI!$B:$B,Tabella24[[#This Row],[Cartella2]],DATI!$J:$J),"")</f>
        <v/>
      </c>
      <c r="M1313" s="14" t="str">
        <f>+IFERROR(+Tabella24[[#This Row],[IMPORTO VERSATO]]/SUMIF(DATI!$B:$B,Tabella24[[#This Row],[Cartella2]],DATI!$M:$M)*SUMIF(DATI!$B:$B,Tabella24[[#This Row],[Cartella2]],DATI!$L:$L),"")</f>
        <v/>
      </c>
      <c r="N1313" s="6" t="str">
        <f>+IF(COUNTIF($C$17:C1313,Tabella24[[#This Row],[Cartella2]])=1,"X","")</f>
        <v/>
      </c>
      <c r="O1313" s="14" t="str">
        <f>+IFERROR(+Tabella24[[#This Row],[IMPORTO VERSATO]]/SUMIF(DATI!$B:$B,Tabella24[[#This Row],[Cartella2]],DATI!$M:$M)*SUMIF(DATI!$B:$B,Tabella24[[#This Row],[Cartella2]],DATI!$K:$K),"")</f>
        <v/>
      </c>
    </row>
    <row r="1314" spans="2:15" x14ac:dyDescent="0.45">
      <c r="B1314" s="27"/>
      <c r="C1314" s="140" t="e">
        <f>+IF(Tabella24[[#This Row],[INS CARTELLA]]="",C1313,+VLOOKUP(Tabella24[[#This Row],[INS CARTELLA]],Tabella1[[NUMERO CARTELLA]:[IMPOSTE]],1,0))</f>
        <v>#N/A</v>
      </c>
      <c r="D1314" s="1"/>
      <c r="E1314" s="15"/>
      <c r="F1314" s="16"/>
      <c r="G1314" s="14" t="str">
        <f>+IFERROR(+Tabella24[[#This Row],[IMPORTO VERSATO]]/SUMIF(DATI!B:B,Tabella24[[#This Row],[Cartella2]],DATI!M:M)*SUMIF(DATI!B:B,Tabella24[[#This Row],[Cartella2]],DATI!E:E),"")</f>
        <v/>
      </c>
      <c r="H1314" s="14" t="str">
        <f>+IFERROR(+Tabella24[[#This Row],[IMPORTO VERSATO]]/SUMIF(DATI!$B:$B,Tabella24[[#This Row],[Cartella2]],DATI!$M:$M)*SUMIF(DATI!$B:$B,Tabella24[[#This Row],[Cartella2]],DATI!$F:$F),"")</f>
        <v/>
      </c>
      <c r="I1314" s="19" t="str">
        <f>+IFERROR(+Tabella24[[#This Row],[IMPORTO VERSATO]]/SUMIF(DATI!$B:$B,Tabella24[[#This Row],[Cartella2]],DATI!$M:$M)*SUMIF(DATI!$B:$B,Tabella24[[#This Row],[Cartella2]],DATI!$G:$G),"")</f>
        <v/>
      </c>
      <c r="J1314" s="19" t="str">
        <f>+IFERROR(+Tabella24[[#This Row],[IMPORTO VERSATO]]/SUMIF(DATI!$B:$B,Tabella24[[#This Row],[Cartella2]],DATI!$M:$M)*SUMIF(DATI!$B:$B,Tabella24[[#This Row],[Cartella2]],DATI!$H:$H),"")</f>
        <v/>
      </c>
      <c r="K1314" s="19" t="str">
        <f>+IFERROR(+Tabella24[[#This Row],[IMPORTO VERSATO]]/SUMIF(DATI!$B:$B,Tabella24[[#This Row],[Cartella2]],DATI!$M:$M)*SUMIF(DATI!$B:$B,Tabella24[[#This Row],[Cartella2]],DATI!$I:$I),"")</f>
        <v/>
      </c>
      <c r="L1314" s="19" t="str">
        <f>+IFERROR(+Tabella24[[#This Row],[IMPORTO VERSATO]]/SUMIF(DATI!$B:$B,Tabella24[[#This Row],[Cartella2]],DATI!$M:$M)*SUMIF(DATI!$B:$B,Tabella24[[#This Row],[Cartella2]],DATI!$J:$J),"")</f>
        <v/>
      </c>
      <c r="M1314" s="14" t="str">
        <f>+IFERROR(+Tabella24[[#This Row],[IMPORTO VERSATO]]/SUMIF(DATI!$B:$B,Tabella24[[#This Row],[Cartella2]],DATI!$M:$M)*SUMIF(DATI!$B:$B,Tabella24[[#This Row],[Cartella2]],DATI!$L:$L),"")</f>
        <v/>
      </c>
      <c r="N1314" s="6" t="str">
        <f>+IF(COUNTIF($C$17:C1314,Tabella24[[#This Row],[Cartella2]])=1,"X","")</f>
        <v/>
      </c>
      <c r="O1314" s="14" t="str">
        <f>+IFERROR(+Tabella24[[#This Row],[IMPORTO VERSATO]]/SUMIF(DATI!$B:$B,Tabella24[[#This Row],[Cartella2]],DATI!$M:$M)*SUMIF(DATI!$B:$B,Tabella24[[#This Row],[Cartella2]],DATI!$K:$K),"")</f>
        <v/>
      </c>
    </row>
    <row r="1315" spans="2:15" x14ac:dyDescent="0.45">
      <c r="B1315" s="27"/>
      <c r="C1315" s="140" t="e">
        <f>+IF(Tabella24[[#This Row],[INS CARTELLA]]="",C1314,+VLOOKUP(Tabella24[[#This Row],[INS CARTELLA]],Tabella1[[NUMERO CARTELLA]:[IMPOSTE]],1,0))</f>
        <v>#N/A</v>
      </c>
      <c r="D1315" s="1"/>
      <c r="E1315" s="15"/>
      <c r="F1315" s="16"/>
      <c r="G1315" s="14" t="str">
        <f>+IFERROR(+Tabella24[[#This Row],[IMPORTO VERSATO]]/SUMIF(DATI!B:B,Tabella24[[#This Row],[Cartella2]],DATI!M:M)*SUMIF(DATI!B:B,Tabella24[[#This Row],[Cartella2]],DATI!E:E),"")</f>
        <v/>
      </c>
      <c r="H1315" s="14" t="str">
        <f>+IFERROR(+Tabella24[[#This Row],[IMPORTO VERSATO]]/SUMIF(DATI!$B:$B,Tabella24[[#This Row],[Cartella2]],DATI!$M:$M)*SUMIF(DATI!$B:$B,Tabella24[[#This Row],[Cartella2]],DATI!$F:$F),"")</f>
        <v/>
      </c>
      <c r="I1315" s="19" t="str">
        <f>+IFERROR(+Tabella24[[#This Row],[IMPORTO VERSATO]]/SUMIF(DATI!$B:$B,Tabella24[[#This Row],[Cartella2]],DATI!$M:$M)*SUMIF(DATI!$B:$B,Tabella24[[#This Row],[Cartella2]],DATI!$G:$G),"")</f>
        <v/>
      </c>
      <c r="J1315" s="19" t="str">
        <f>+IFERROR(+Tabella24[[#This Row],[IMPORTO VERSATO]]/SUMIF(DATI!$B:$B,Tabella24[[#This Row],[Cartella2]],DATI!$M:$M)*SUMIF(DATI!$B:$B,Tabella24[[#This Row],[Cartella2]],DATI!$H:$H),"")</f>
        <v/>
      </c>
      <c r="K1315" s="19" t="str">
        <f>+IFERROR(+Tabella24[[#This Row],[IMPORTO VERSATO]]/SUMIF(DATI!$B:$B,Tabella24[[#This Row],[Cartella2]],DATI!$M:$M)*SUMIF(DATI!$B:$B,Tabella24[[#This Row],[Cartella2]],DATI!$I:$I),"")</f>
        <v/>
      </c>
      <c r="L1315" s="19" t="str">
        <f>+IFERROR(+Tabella24[[#This Row],[IMPORTO VERSATO]]/SUMIF(DATI!$B:$B,Tabella24[[#This Row],[Cartella2]],DATI!$M:$M)*SUMIF(DATI!$B:$B,Tabella24[[#This Row],[Cartella2]],DATI!$J:$J),"")</f>
        <v/>
      </c>
      <c r="M1315" s="14" t="str">
        <f>+IFERROR(+Tabella24[[#This Row],[IMPORTO VERSATO]]/SUMIF(DATI!$B:$B,Tabella24[[#This Row],[Cartella2]],DATI!$M:$M)*SUMIF(DATI!$B:$B,Tabella24[[#This Row],[Cartella2]],DATI!$L:$L),"")</f>
        <v/>
      </c>
      <c r="N1315" s="6" t="str">
        <f>+IF(COUNTIF($C$17:C1315,Tabella24[[#This Row],[Cartella2]])=1,"X","")</f>
        <v/>
      </c>
      <c r="O1315" s="14" t="str">
        <f>+IFERROR(+Tabella24[[#This Row],[IMPORTO VERSATO]]/SUMIF(DATI!$B:$B,Tabella24[[#This Row],[Cartella2]],DATI!$M:$M)*SUMIF(DATI!$B:$B,Tabella24[[#This Row],[Cartella2]],DATI!$K:$K),"")</f>
        <v/>
      </c>
    </row>
    <row r="1316" spans="2:15" x14ac:dyDescent="0.45">
      <c r="B1316" s="27"/>
      <c r="C1316" s="140" t="e">
        <f>+IF(Tabella24[[#This Row],[INS CARTELLA]]="",C1315,+VLOOKUP(Tabella24[[#This Row],[INS CARTELLA]],Tabella1[[NUMERO CARTELLA]:[IMPOSTE]],1,0))</f>
        <v>#N/A</v>
      </c>
      <c r="D1316" s="1"/>
      <c r="E1316" s="15"/>
      <c r="F1316" s="16"/>
      <c r="G1316" s="14" t="str">
        <f>+IFERROR(+Tabella24[[#This Row],[IMPORTO VERSATO]]/SUMIF(DATI!B:B,Tabella24[[#This Row],[Cartella2]],DATI!M:M)*SUMIF(DATI!B:B,Tabella24[[#This Row],[Cartella2]],DATI!E:E),"")</f>
        <v/>
      </c>
      <c r="H1316" s="14" t="str">
        <f>+IFERROR(+Tabella24[[#This Row],[IMPORTO VERSATO]]/SUMIF(DATI!$B:$B,Tabella24[[#This Row],[Cartella2]],DATI!$M:$M)*SUMIF(DATI!$B:$B,Tabella24[[#This Row],[Cartella2]],DATI!$F:$F),"")</f>
        <v/>
      </c>
      <c r="I1316" s="19" t="str">
        <f>+IFERROR(+Tabella24[[#This Row],[IMPORTO VERSATO]]/SUMIF(DATI!$B:$B,Tabella24[[#This Row],[Cartella2]],DATI!$M:$M)*SUMIF(DATI!$B:$B,Tabella24[[#This Row],[Cartella2]],DATI!$G:$G),"")</f>
        <v/>
      </c>
      <c r="J1316" s="19" t="str">
        <f>+IFERROR(+Tabella24[[#This Row],[IMPORTO VERSATO]]/SUMIF(DATI!$B:$B,Tabella24[[#This Row],[Cartella2]],DATI!$M:$M)*SUMIF(DATI!$B:$B,Tabella24[[#This Row],[Cartella2]],DATI!$H:$H),"")</f>
        <v/>
      </c>
      <c r="K1316" s="19" t="str">
        <f>+IFERROR(+Tabella24[[#This Row],[IMPORTO VERSATO]]/SUMIF(DATI!$B:$B,Tabella24[[#This Row],[Cartella2]],DATI!$M:$M)*SUMIF(DATI!$B:$B,Tabella24[[#This Row],[Cartella2]],DATI!$I:$I),"")</f>
        <v/>
      </c>
      <c r="L1316" s="19" t="str">
        <f>+IFERROR(+Tabella24[[#This Row],[IMPORTO VERSATO]]/SUMIF(DATI!$B:$B,Tabella24[[#This Row],[Cartella2]],DATI!$M:$M)*SUMIF(DATI!$B:$B,Tabella24[[#This Row],[Cartella2]],DATI!$J:$J),"")</f>
        <v/>
      </c>
      <c r="M1316" s="14" t="str">
        <f>+IFERROR(+Tabella24[[#This Row],[IMPORTO VERSATO]]/SUMIF(DATI!$B:$B,Tabella24[[#This Row],[Cartella2]],DATI!$M:$M)*SUMIF(DATI!$B:$B,Tabella24[[#This Row],[Cartella2]],DATI!$L:$L),"")</f>
        <v/>
      </c>
      <c r="N1316" s="6" t="str">
        <f>+IF(COUNTIF($C$17:C1316,Tabella24[[#This Row],[Cartella2]])=1,"X","")</f>
        <v/>
      </c>
      <c r="O1316" s="14" t="str">
        <f>+IFERROR(+Tabella24[[#This Row],[IMPORTO VERSATO]]/SUMIF(DATI!$B:$B,Tabella24[[#This Row],[Cartella2]],DATI!$M:$M)*SUMIF(DATI!$B:$B,Tabella24[[#This Row],[Cartella2]],DATI!$K:$K),"")</f>
        <v/>
      </c>
    </row>
    <row r="1317" spans="2:15" x14ac:dyDescent="0.45">
      <c r="B1317" s="27"/>
      <c r="C1317" s="140" t="e">
        <f>+IF(Tabella24[[#This Row],[INS CARTELLA]]="",C1316,+VLOOKUP(Tabella24[[#This Row],[INS CARTELLA]],Tabella1[[NUMERO CARTELLA]:[IMPOSTE]],1,0))</f>
        <v>#N/A</v>
      </c>
      <c r="D1317" s="1"/>
      <c r="E1317" s="15"/>
      <c r="F1317" s="16"/>
      <c r="G1317" s="14" t="str">
        <f>+IFERROR(+Tabella24[[#This Row],[IMPORTO VERSATO]]/SUMIF(DATI!B:B,Tabella24[[#This Row],[Cartella2]],DATI!M:M)*SUMIF(DATI!B:B,Tabella24[[#This Row],[Cartella2]],DATI!E:E),"")</f>
        <v/>
      </c>
      <c r="H1317" s="14" t="str">
        <f>+IFERROR(+Tabella24[[#This Row],[IMPORTO VERSATO]]/SUMIF(DATI!$B:$B,Tabella24[[#This Row],[Cartella2]],DATI!$M:$M)*SUMIF(DATI!$B:$B,Tabella24[[#This Row],[Cartella2]],DATI!$F:$F),"")</f>
        <v/>
      </c>
      <c r="I1317" s="19" t="str">
        <f>+IFERROR(+Tabella24[[#This Row],[IMPORTO VERSATO]]/SUMIF(DATI!$B:$B,Tabella24[[#This Row],[Cartella2]],DATI!$M:$M)*SUMIF(DATI!$B:$B,Tabella24[[#This Row],[Cartella2]],DATI!$G:$G),"")</f>
        <v/>
      </c>
      <c r="J1317" s="19" t="str">
        <f>+IFERROR(+Tabella24[[#This Row],[IMPORTO VERSATO]]/SUMIF(DATI!$B:$B,Tabella24[[#This Row],[Cartella2]],DATI!$M:$M)*SUMIF(DATI!$B:$B,Tabella24[[#This Row],[Cartella2]],DATI!$H:$H),"")</f>
        <v/>
      </c>
      <c r="K1317" s="19" t="str">
        <f>+IFERROR(+Tabella24[[#This Row],[IMPORTO VERSATO]]/SUMIF(DATI!$B:$B,Tabella24[[#This Row],[Cartella2]],DATI!$M:$M)*SUMIF(DATI!$B:$B,Tabella24[[#This Row],[Cartella2]],DATI!$I:$I),"")</f>
        <v/>
      </c>
      <c r="L1317" s="19" t="str">
        <f>+IFERROR(+Tabella24[[#This Row],[IMPORTO VERSATO]]/SUMIF(DATI!$B:$B,Tabella24[[#This Row],[Cartella2]],DATI!$M:$M)*SUMIF(DATI!$B:$B,Tabella24[[#This Row],[Cartella2]],DATI!$J:$J),"")</f>
        <v/>
      </c>
      <c r="M1317" s="14" t="str">
        <f>+IFERROR(+Tabella24[[#This Row],[IMPORTO VERSATO]]/SUMIF(DATI!$B:$B,Tabella24[[#This Row],[Cartella2]],DATI!$M:$M)*SUMIF(DATI!$B:$B,Tabella24[[#This Row],[Cartella2]],DATI!$L:$L),"")</f>
        <v/>
      </c>
      <c r="N1317" s="6" t="str">
        <f>+IF(COUNTIF($C$17:C1317,Tabella24[[#This Row],[Cartella2]])=1,"X","")</f>
        <v/>
      </c>
      <c r="O1317" s="14" t="str">
        <f>+IFERROR(+Tabella24[[#This Row],[IMPORTO VERSATO]]/SUMIF(DATI!$B:$B,Tabella24[[#This Row],[Cartella2]],DATI!$M:$M)*SUMIF(DATI!$B:$B,Tabella24[[#This Row],[Cartella2]],DATI!$K:$K),"")</f>
        <v/>
      </c>
    </row>
    <row r="1318" spans="2:15" x14ac:dyDescent="0.45">
      <c r="B1318" s="27"/>
      <c r="C1318" s="140" t="e">
        <f>+IF(Tabella24[[#This Row],[INS CARTELLA]]="",C1317,+VLOOKUP(Tabella24[[#This Row],[INS CARTELLA]],Tabella1[[NUMERO CARTELLA]:[IMPOSTE]],1,0))</f>
        <v>#N/A</v>
      </c>
      <c r="D1318" s="1"/>
      <c r="E1318" s="15"/>
      <c r="F1318" s="16"/>
      <c r="G1318" s="14" t="str">
        <f>+IFERROR(+Tabella24[[#This Row],[IMPORTO VERSATO]]/SUMIF(DATI!B:B,Tabella24[[#This Row],[Cartella2]],DATI!M:M)*SUMIF(DATI!B:B,Tabella24[[#This Row],[Cartella2]],DATI!E:E),"")</f>
        <v/>
      </c>
      <c r="H1318" s="14" t="str">
        <f>+IFERROR(+Tabella24[[#This Row],[IMPORTO VERSATO]]/SUMIF(DATI!$B:$B,Tabella24[[#This Row],[Cartella2]],DATI!$M:$M)*SUMIF(DATI!$B:$B,Tabella24[[#This Row],[Cartella2]],DATI!$F:$F),"")</f>
        <v/>
      </c>
      <c r="I1318" s="19" t="str">
        <f>+IFERROR(+Tabella24[[#This Row],[IMPORTO VERSATO]]/SUMIF(DATI!$B:$B,Tabella24[[#This Row],[Cartella2]],DATI!$M:$M)*SUMIF(DATI!$B:$B,Tabella24[[#This Row],[Cartella2]],DATI!$G:$G),"")</f>
        <v/>
      </c>
      <c r="J1318" s="19" t="str">
        <f>+IFERROR(+Tabella24[[#This Row],[IMPORTO VERSATO]]/SUMIF(DATI!$B:$B,Tabella24[[#This Row],[Cartella2]],DATI!$M:$M)*SUMIF(DATI!$B:$B,Tabella24[[#This Row],[Cartella2]],DATI!$H:$H),"")</f>
        <v/>
      </c>
      <c r="K1318" s="19" t="str">
        <f>+IFERROR(+Tabella24[[#This Row],[IMPORTO VERSATO]]/SUMIF(DATI!$B:$B,Tabella24[[#This Row],[Cartella2]],DATI!$M:$M)*SUMIF(DATI!$B:$B,Tabella24[[#This Row],[Cartella2]],DATI!$I:$I),"")</f>
        <v/>
      </c>
      <c r="L1318" s="19" t="str">
        <f>+IFERROR(+Tabella24[[#This Row],[IMPORTO VERSATO]]/SUMIF(DATI!$B:$B,Tabella24[[#This Row],[Cartella2]],DATI!$M:$M)*SUMIF(DATI!$B:$B,Tabella24[[#This Row],[Cartella2]],DATI!$J:$J),"")</f>
        <v/>
      </c>
      <c r="M1318" s="14" t="str">
        <f>+IFERROR(+Tabella24[[#This Row],[IMPORTO VERSATO]]/SUMIF(DATI!$B:$B,Tabella24[[#This Row],[Cartella2]],DATI!$M:$M)*SUMIF(DATI!$B:$B,Tabella24[[#This Row],[Cartella2]],DATI!$L:$L),"")</f>
        <v/>
      </c>
      <c r="N1318" s="6" t="str">
        <f>+IF(COUNTIF($C$17:C1318,Tabella24[[#This Row],[Cartella2]])=1,"X","")</f>
        <v/>
      </c>
      <c r="O1318" s="14" t="str">
        <f>+IFERROR(+Tabella24[[#This Row],[IMPORTO VERSATO]]/SUMIF(DATI!$B:$B,Tabella24[[#This Row],[Cartella2]],DATI!$M:$M)*SUMIF(DATI!$B:$B,Tabella24[[#This Row],[Cartella2]],DATI!$K:$K),"")</f>
        <v/>
      </c>
    </row>
    <row r="1319" spans="2:15" x14ac:dyDescent="0.45">
      <c r="B1319" s="27"/>
      <c r="C1319" s="140" t="e">
        <f>+IF(Tabella24[[#This Row],[INS CARTELLA]]="",C1318,+VLOOKUP(Tabella24[[#This Row],[INS CARTELLA]],Tabella1[[NUMERO CARTELLA]:[IMPOSTE]],1,0))</f>
        <v>#N/A</v>
      </c>
      <c r="D1319" s="1"/>
      <c r="E1319" s="15"/>
      <c r="F1319" s="16"/>
      <c r="G1319" s="14" t="str">
        <f>+IFERROR(+Tabella24[[#This Row],[IMPORTO VERSATO]]/SUMIF(DATI!B:B,Tabella24[[#This Row],[Cartella2]],DATI!M:M)*SUMIF(DATI!B:B,Tabella24[[#This Row],[Cartella2]],DATI!E:E),"")</f>
        <v/>
      </c>
      <c r="H1319" s="14" t="str">
        <f>+IFERROR(+Tabella24[[#This Row],[IMPORTO VERSATO]]/SUMIF(DATI!$B:$B,Tabella24[[#This Row],[Cartella2]],DATI!$M:$M)*SUMIF(DATI!$B:$B,Tabella24[[#This Row],[Cartella2]],DATI!$F:$F),"")</f>
        <v/>
      </c>
      <c r="I1319" s="19" t="str">
        <f>+IFERROR(+Tabella24[[#This Row],[IMPORTO VERSATO]]/SUMIF(DATI!$B:$B,Tabella24[[#This Row],[Cartella2]],DATI!$M:$M)*SUMIF(DATI!$B:$B,Tabella24[[#This Row],[Cartella2]],DATI!$G:$G),"")</f>
        <v/>
      </c>
      <c r="J1319" s="19" t="str">
        <f>+IFERROR(+Tabella24[[#This Row],[IMPORTO VERSATO]]/SUMIF(DATI!$B:$B,Tabella24[[#This Row],[Cartella2]],DATI!$M:$M)*SUMIF(DATI!$B:$B,Tabella24[[#This Row],[Cartella2]],DATI!$H:$H),"")</f>
        <v/>
      </c>
      <c r="K1319" s="19" t="str">
        <f>+IFERROR(+Tabella24[[#This Row],[IMPORTO VERSATO]]/SUMIF(DATI!$B:$B,Tabella24[[#This Row],[Cartella2]],DATI!$M:$M)*SUMIF(DATI!$B:$B,Tabella24[[#This Row],[Cartella2]],DATI!$I:$I),"")</f>
        <v/>
      </c>
      <c r="L1319" s="19" t="str">
        <f>+IFERROR(+Tabella24[[#This Row],[IMPORTO VERSATO]]/SUMIF(DATI!$B:$B,Tabella24[[#This Row],[Cartella2]],DATI!$M:$M)*SUMIF(DATI!$B:$B,Tabella24[[#This Row],[Cartella2]],DATI!$J:$J),"")</f>
        <v/>
      </c>
      <c r="M1319" s="14" t="str">
        <f>+IFERROR(+Tabella24[[#This Row],[IMPORTO VERSATO]]/SUMIF(DATI!$B:$B,Tabella24[[#This Row],[Cartella2]],DATI!$M:$M)*SUMIF(DATI!$B:$B,Tabella24[[#This Row],[Cartella2]],DATI!$L:$L),"")</f>
        <v/>
      </c>
      <c r="N1319" s="6" t="str">
        <f>+IF(COUNTIF($C$17:C1319,Tabella24[[#This Row],[Cartella2]])=1,"X","")</f>
        <v/>
      </c>
      <c r="O1319" s="14" t="str">
        <f>+IFERROR(+Tabella24[[#This Row],[IMPORTO VERSATO]]/SUMIF(DATI!$B:$B,Tabella24[[#This Row],[Cartella2]],DATI!$M:$M)*SUMIF(DATI!$B:$B,Tabella24[[#This Row],[Cartella2]],DATI!$K:$K),"")</f>
        <v/>
      </c>
    </row>
    <row r="1320" spans="2:15" x14ac:dyDescent="0.45">
      <c r="B1320" s="27"/>
      <c r="C1320" s="140" t="e">
        <f>+IF(Tabella24[[#This Row],[INS CARTELLA]]="",C1319,+VLOOKUP(Tabella24[[#This Row],[INS CARTELLA]],Tabella1[[NUMERO CARTELLA]:[IMPOSTE]],1,0))</f>
        <v>#N/A</v>
      </c>
      <c r="D1320" s="1"/>
      <c r="E1320" s="15"/>
      <c r="F1320" s="16"/>
      <c r="G1320" s="14" t="str">
        <f>+IFERROR(+Tabella24[[#This Row],[IMPORTO VERSATO]]/SUMIF(DATI!B:B,Tabella24[[#This Row],[Cartella2]],DATI!M:M)*SUMIF(DATI!B:B,Tabella24[[#This Row],[Cartella2]],DATI!E:E),"")</f>
        <v/>
      </c>
      <c r="H1320" s="14" t="str">
        <f>+IFERROR(+Tabella24[[#This Row],[IMPORTO VERSATO]]/SUMIF(DATI!$B:$B,Tabella24[[#This Row],[Cartella2]],DATI!$M:$M)*SUMIF(DATI!$B:$B,Tabella24[[#This Row],[Cartella2]],DATI!$F:$F),"")</f>
        <v/>
      </c>
      <c r="I1320" s="19" t="str">
        <f>+IFERROR(+Tabella24[[#This Row],[IMPORTO VERSATO]]/SUMIF(DATI!$B:$B,Tabella24[[#This Row],[Cartella2]],DATI!$M:$M)*SUMIF(DATI!$B:$B,Tabella24[[#This Row],[Cartella2]],DATI!$G:$G),"")</f>
        <v/>
      </c>
      <c r="J1320" s="19" t="str">
        <f>+IFERROR(+Tabella24[[#This Row],[IMPORTO VERSATO]]/SUMIF(DATI!$B:$B,Tabella24[[#This Row],[Cartella2]],DATI!$M:$M)*SUMIF(DATI!$B:$B,Tabella24[[#This Row],[Cartella2]],DATI!$H:$H),"")</f>
        <v/>
      </c>
      <c r="K1320" s="19" t="str">
        <f>+IFERROR(+Tabella24[[#This Row],[IMPORTO VERSATO]]/SUMIF(DATI!$B:$B,Tabella24[[#This Row],[Cartella2]],DATI!$M:$M)*SUMIF(DATI!$B:$B,Tabella24[[#This Row],[Cartella2]],DATI!$I:$I),"")</f>
        <v/>
      </c>
      <c r="L1320" s="19" t="str">
        <f>+IFERROR(+Tabella24[[#This Row],[IMPORTO VERSATO]]/SUMIF(DATI!$B:$B,Tabella24[[#This Row],[Cartella2]],DATI!$M:$M)*SUMIF(DATI!$B:$B,Tabella24[[#This Row],[Cartella2]],DATI!$J:$J),"")</f>
        <v/>
      </c>
      <c r="M1320" s="14" t="str">
        <f>+IFERROR(+Tabella24[[#This Row],[IMPORTO VERSATO]]/SUMIF(DATI!$B:$B,Tabella24[[#This Row],[Cartella2]],DATI!$M:$M)*SUMIF(DATI!$B:$B,Tabella24[[#This Row],[Cartella2]],DATI!$L:$L),"")</f>
        <v/>
      </c>
      <c r="N1320" s="6" t="str">
        <f>+IF(COUNTIF($C$17:C1320,Tabella24[[#This Row],[Cartella2]])=1,"X","")</f>
        <v/>
      </c>
      <c r="O1320" s="14" t="str">
        <f>+IFERROR(+Tabella24[[#This Row],[IMPORTO VERSATO]]/SUMIF(DATI!$B:$B,Tabella24[[#This Row],[Cartella2]],DATI!$M:$M)*SUMIF(DATI!$B:$B,Tabella24[[#This Row],[Cartella2]],DATI!$K:$K),"")</f>
        <v/>
      </c>
    </row>
    <row r="1321" spans="2:15" x14ac:dyDescent="0.45">
      <c r="B1321" s="27"/>
      <c r="C1321" s="140" t="e">
        <f>+IF(Tabella24[[#This Row],[INS CARTELLA]]="",C1320,+VLOOKUP(Tabella24[[#This Row],[INS CARTELLA]],Tabella1[[NUMERO CARTELLA]:[IMPOSTE]],1,0))</f>
        <v>#N/A</v>
      </c>
      <c r="D1321" s="1"/>
      <c r="E1321" s="15"/>
      <c r="F1321" s="16"/>
      <c r="G1321" s="14" t="str">
        <f>+IFERROR(+Tabella24[[#This Row],[IMPORTO VERSATO]]/SUMIF(DATI!B:B,Tabella24[[#This Row],[Cartella2]],DATI!M:M)*SUMIF(DATI!B:B,Tabella24[[#This Row],[Cartella2]],DATI!E:E),"")</f>
        <v/>
      </c>
      <c r="H1321" s="14" t="str">
        <f>+IFERROR(+Tabella24[[#This Row],[IMPORTO VERSATO]]/SUMIF(DATI!$B:$B,Tabella24[[#This Row],[Cartella2]],DATI!$M:$M)*SUMIF(DATI!$B:$B,Tabella24[[#This Row],[Cartella2]],DATI!$F:$F),"")</f>
        <v/>
      </c>
      <c r="I1321" s="19" t="str">
        <f>+IFERROR(+Tabella24[[#This Row],[IMPORTO VERSATO]]/SUMIF(DATI!$B:$B,Tabella24[[#This Row],[Cartella2]],DATI!$M:$M)*SUMIF(DATI!$B:$B,Tabella24[[#This Row],[Cartella2]],DATI!$G:$G),"")</f>
        <v/>
      </c>
      <c r="J1321" s="19" t="str">
        <f>+IFERROR(+Tabella24[[#This Row],[IMPORTO VERSATO]]/SUMIF(DATI!$B:$B,Tabella24[[#This Row],[Cartella2]],DATI!$M:$M)*SUMIF(DATI!$B:$B,Tabella24[[#This Row],[Cartella2]],DATI!$H:$H),"")</f>
        <v/>
      </c>
      <c r="K1321" s="19" t="str">
        <f>+IFERROR(+Tabella24[[#This Row],[IMPORTO VERSATO]]/SUMIF(DATI!$B:$B,Tabella24[[#This Row],[Cartella2]],DATI!$M:$M)*SUMIF(DATI!$B:$B,Tabella24[[#This Row],[Cartella2]],DATI!$I:$I),"")</f>
        <v/>
      </c>
      <c r="L1321" s="19" t="str">
        <f>+IFERROR(+Tabella24[[#This Row],[IMPORTO VERSATO]]/SUMIF(DATI!$B:$B,Tabella24[[#This Row],[Cartella2]],DATI!$M:$M)*SUMIF(DATI!$B:$B,Tabella24[[#This Row],[Cartella2]],DATI!$J:$J),"")</f>
        <v/>
      </c>
      <c r="M1321" s="14" t="str">
        <f>+IFERROR(+Tabella24[[#This Row],[IMPORTO VERSATO]]/SUMIF(DATI!$B:$B,Tabella24[[#This Row],[Cartella2]],DATI!$M:$M)*SUMIF(DATI!$B:$B,Tabella24[[#This Row],[Cartella2]],DATI!$L:$L),"")</f>
        <v/>
      </c>
      <c r="N1321" s="6" t="str">
        <f>+IF(COUNTIF($C$17:C1321,Tabella24[[#This Row],[Cartella2]])=1,"X","")</f>
        <v/>
      </c>
      <c r="O1321" s="14" t="str">
        <f>+IFERROR(+Tabella24[[#This Row],[IMPORTO VERSATO]]/SUMIF(DATI!$B:$B,Tabella24[[#This Row],[Cartella2]],DATI!$M:$M)*SUMIF(DATI!$B:$B,Tabella24[[#This Row],[Cartella2]],DATI!$K:$K),"")</f>
        <v/>
      </c>
    </row>
    <row r="1322" spans="2:15" x14ac:dyDescent="0.45">
      <c r="B1322" s="27"/>
      <c r="C1322" s="140" t="e">
        <f>+IF(Tabella24[[#This Row],[INS CARTELLA]]="",C1321,+VLOOKUP(Tabella24[[#This Row],[INS CARTELLA]],Tabella1[[NUMERO CARTELLA]:[IMPOSTE]],1,0))</f>
        <v>#N/A</v>
      </c>
      <c r="D1322" s="1"/>
      <c r="E1322" s="15"/>
      <c r="F1322" s="16"/>
      <c r="G1322" s="14" t="str">
        <f>+IFERROR(+Tabella24[[#This Row],[IMPORTO VERSATO]]/SUMIF(DATI!B:B,Tabella24[[#This Row],[Cartella2]],DATI!M:M)*SUMIF(DATI!B:B,Tabella24[[#This Row],[Cartella2]],DATI!E:E),"")</f>
        <v/>
      </c>
      <c r="H1322" s="14" t="str">
        <f>+IFERROR(+Tabella24[[#This Row],[IMPORTO VERSATO]]/SUMIF(DATI!$B:$B,Tabella24[[#This Row],[Cartella2]],DATI!$M:$M)*SUMIF(DATI!$B:$B,Tabella24[[#This Row],[Cartella2]],DATI!$F:$F),"")</f>
        <v/>
      </c>
      <c r="I1322" s="19" t="str">
        <f>+IFERROR(+Tabella24[[#This Row],[IMPORTO VERSATO]]/SUMIF(DATI!$B:$B,Tabella24[[#This Row],[Cartella2]],DATI!$M:$M)*SUMIF(DATI!$B:$B,Tabella24[[#This Row],[Cartella2]],DATI!$G:$G),"")</f>
        <v/>
      </c>
      <c r="J1322" s="19" t="str">
        <f>+IFERROR(+Tabella24[[#This Row],[IMPORTO VERSATO]]/SUMIF(DATI!$B:$B,Tabella24[[#This Row],[Cartella2]],DATI!$M:$M)*SUMIF(DATI!$B:$B,Tabella24[[#This Row],[Cartella2]],DATI!$H:$H),"")</f>
        <v/>
      </c>
      <c r="K1322" s="19" t="str">
        <f>+IFERROR(+Tabella24[[#This Row],[IMPORTO VERSATO]]/SUMIF(DATI!$B:$B,Tabella24[[#This Row],[Cartella2]],DATI!$M:$M)*SUMIF(DATI!$B:$B,Tabella24[[#This Row],[Cartella2]],DATI!$I:$I),"")</f>
        <v/>
      </c>
      <c r="L1322" s="19" t="str">
        <f>+IFERROR(+Tabella24[[#This Row],[IMPORTO VERSATO]]/SUMIF(DATI!$B:$B,Tabella24[[#This Row],[Cartella2]],DATI!$M:$M)*SUMIF(DATI!$B:$B,Tabella24[[#This Row],[Cartella2]],DATI!$J:$J),"")</f>
        <v/>
      </c>
      <c r="M1322" s="14" t="str">
        <f>+IFERROR(+Tabella24[[#This Row],[IMPORTO VERSATO]]/SUMIF(DATI!$B:$B,Tabella24[[#This Row],[Cartella2]],DATI!$M:$M)*SUMIF(DATI!$B:$B,Tabella24[[#This Row],[Cartella2]],DATI!$L:$L),"")</f>
        <v/>
      </c>
      <c r="N1322" s="6" t="str">
        <f>+IF(COUNTIF($C$17:C1322,Tabella24[[#This Row],[Cartella2]])=1,"X","")</f>
        <v/>
      </c>
      <c r="O1322" s="14" t="str">
        <f>+IFERROR(+Tabella24[[#This Row],[IMPORTO VERSATO]]/SUMIF(DATI!$B:$B,Tabella24[[#This Row],[Cartella2]],DATI!$M:$M)*SUMIF(DATI!$B:$B,Tabella24[[#This Row],[Cartella2]],DATI!$K:$K),"")</f>
        <v/>
      </c>
    </row>
    <row r="1323" spans="2:15" x14ac:dyDescent="0.45">
      <c r="B1323" s="27"/>
      <c r="C1323" s="140" t="e">
        <f>+IF(Tabella24[[#This Row],[INS CARTELLA]]="",C1322,+VLOOKUP(Tabella24[[#This Row],[INS CARTELLA]],Tabella1[[NUMERO CARTELLA]:[IMPOSTE]],1,0))</f>
        <v>#N/A</v>
      </c>
      <c r="D1323" s="1"/>
      <c r="E1323" s="15"/>
      <c r="F1323" s="16"/>
      <c r="G1323" s="14" t="str">
        <f>+IFERROR(+Tabella24[[#This Row],[IMPORTO VERSATO]]/SUMIF(DATI!B:B,Tabella24[[#This Row],[Cartella2]],DATI!M:M)*SUMIF(DATI!B:B,Tabella24[[#This Row],[Cartella2]],DATI!E:E),"")</f>
        <v/>
      </c>
      <c r="H1323" s="14" t="str">
        <f>+IFERROR(+Tabella24[[#This Row],[IMPORTO VERSATO]]/SUMIF(DATI!$B:$B,Tabella24[[#This Row],[Cartella2]],DATI!$M:$M)*SUMIF(DATI!$B:$B,Tabella24[[#This Row],[Cartella2]],DATI!$F:$F),"")</f>
        <v/>
      </c>
      <c r="I1323" s="19" t="str">
        <f>+IFERROR(+Tabella24[[#This Row],[IMPORTO VERSATO]]/SUMIF(DATI!$B:$B,Tabella24[[#This Row],[Cartella2]],DATI!$M:$M)*SUMIF(DATI!$B:$B,Tabella24[[#This Row],[Cartella2]],DATI!$G:$G),"")</f>
        <v/>
      </c>
      <c r="J1323" s="19" t="str">
        <f>+IFERROR(+Tabella24[[#This Row],[IMPORTO VERSATO]]/SUMIF(DATI!$B:$B,Tabella24[[#This Row],[Cartella2]],DATI!$M:$M)*SUMIF(DATI!$B:$B,Tabella24[[#This Row],[Cartella2]],DATI!$H:$H),"")</f>
        <v/>
      </c>
      <c r="K1323" s="19" t="str">
        <f>+IFERROR(+Tabella24[[#This Row],[IMPORTO VERSATO]]/SUMIF(DATI!$B:$B,Tabella24[[#This Row],[Cartella2]],DATI!$M:$M)*SUMIF(DATI!$B:$B,Tabella24[[#This Row],[Cartella2]],DATI!$I:$I),"")</f>
        <v/>
      </c>
      <c r="L1323" s="19" t="str">
        <f>+IFERROR(+Tabella24[[#This Row],[IMPORTO VERSATO]]/SUMIF(DATI!$B:$B,Tabella24[[#This Row],[Cartella2]],DATI!$M:$M)*SUMIF(DATI!$B:$B,Tabella24[[#This Row],[Cartella2]],DATI!$J:$J),"")</f>
        <v/>
      </c>
      <c r="M1323" s="14" t="str">
        <f>+IFERROR(+Tabella24[[#This Row],[IMPORTO VERSATO]]/SUMIF(DATI!$B:$B,Tabella24[[#This Row],[Cartella2]],DATI!$M:$M)*SUMIF(DATI!$B:$B,Tabella24[[#This Row],[Cartella2]],DATI!$L:$L),"")</f>
        <v/>
      </c>
      <c r="N1323" s="6" t="str">
        <f>+IF(COUNTIF($C$17:C1323,Tabella24[[#This Row],[Cartella2]])=1,"X","")</f>
        <v/>
      </c>
      <c r="O1323" s="14" t="str">
        <f>+IFERROR(+Tabella24[[#This Row],[IMPORTO VERSATO]]/SUMIF(DATI!$B:$B,Tabella24[[#This Row],[Cartella2]],DATI!$M:$M)*SUMIF(DATI!$B:$B,Tabella24[[#This Row],[Cartella2]],DATI!$K:$K),"")</f>
        <v/>
      </c>
    </row>
    <row r="1324" spans="2:15" x14ac:dyDescent="0.45">
      <c r="B1324" s="27"/>
      <c r="C1324" s="140" t="e">
        <f>+IF(Tabella24[[#This Row],[INS CARTELLA]]="",C1323,+VLOOKUP(Tabella24[[#This Row],[INS CARTELLA]],Tabella1[[NUMERO CARTELLA]:[IMPOSTE]],1,0))</f>
        <v>#N/A</v>
      </c>
      <c r="D1324" s="1"/>
      <c r="E1324" s="15"/>
      <c r="F1324" s="16"/>
      <c r="G1324" s="14" t="str">
        <f>+IFERROR(+Tabella24[[#This Row],[IMPORTO VERSATO]]/SUMIF(DATI!B:B,Tabella24[[#This Row],[Cartella2]],DATI!M:M)*SUMIF(DATI!B:B,Tabella24[[#This Row],[Cartella2]],DATI!E:E),"")</f>
        <v/>
      </c>
      <c r="H1324" s="14" t="str">
        <f>+IFERROR(+Tabella24[[#This Row],[IMPORTO VERSATO]]/SUMIF(DATI!$B:$B,Tabella24[[#This Row],[Cartella2]],DATI!$M:$M)*SUMIF(DATI!$B:$B,Tabella24[[#This Row],[Cartella2]],DATI!$F:$F),"")</f>
        <v/>
      </c>
      <c r="I1324" s="19" t="str">
        <f>+IFERROR(+Tabella24[[#This Row],[IMPORTO VERSATO]]/SUMIF(DATI!$B:$B,Tabella24[[#This Row],[Cartella2]],DATI!$M:$M)*SUMIF(DATI!$B:$B,Tabella24[[#This Row],[Cartella2]],DATI!$G:$G),"")</f>
        <v/>
      </c>
      <c r="J1324" s="19" t="str">
        <f>+IFERROR(+Tabella24[[#This Row],[IMPORTO VERSATO]]/SUMIF(DATI!$B:$B,Tabella24[[#This Row],[Cartella2]],DATI!$M:$M)*SUMIF(DATI!$B:$B,Tabella24[[#This Row],[Cartella2]],DATI!$H:$H),"")</f>
        <v/>
      </c>
      <c r="K1324" s="19" t="str">
        <f>+IFERROR(+Tabella24[[#This Row],[IMPORTO VERSATO]]/SUMIF(DATI!$B:$B,Tabella24[[#This Row],[Cartella2]],DATI!$M:$M)*SUMIF(DATI!$B:$B,Tabella24[[#This Row],[Cartella2]],DATI!$I:$I),"")</f>
        <v/>
      </c>
      <c r="L1324" s="19" t="str">
        <f>+IFERROR(+Tabella24[[#This Row],[IMPORTO VERSATO]]/SUMIF(DATI!$B:$B,Tabella24[[#This Row],[Cartella2]],DATI!$M:$M)*SUMIF(DATI!$B:$B,Tabella24[[#This Row],[Cartella2]],DATI!$J:$J),"")</f>
        <v/>
      </c>
      <c r="M1324" s="14" t="str">
        <f>+IFERROR(+Tabella24[[#This Row],[IMPORTO VERSATO]]/SUMIF(DATI!$B:$B,Tabella24[[#This Row],[Cartella2]],DATI!$M:$M)*SUMIF(DATI!$B:$B,Tabella24[[#This Row],[Cartella2]],DATI!$L:$L),"")</f>
        <v/>
      </c>
      <c r="N1324" s="6" t="str">
        <f>+IF(COUNTIF($C$17:C1324,Tabella24[[#This Row],[Cartella2]])=1,"X","")</f>
        <v/>
      </c>
      <c r="O1324" s="14" t="str">
        <f>+IFERROR(+Tabella24[[#This Row],[IMPORTO VERSATO]]/SUMIF(DATI!$B:$B,Tabella24[[#This Row],[Cartella2]],DATI!$M:$M)*SUMIF(DATI!$B:$B,Tabella24[[#This Row],[Cartella2]],DATI!$K:$K),"")</f>
        <v/>
      </c>
    </row>
    <row r="1325" spans="2:15" x14ac:dyDescent="0.45">
      <c r="B1325" s="27"/>
      <c r="C1325" s="140" t="e">
        <f>+IF(Tabella24[[#This Row],[INS CARTELLA]]="",C1324,+VLOOKUP(Tabella24[[#This Row],[INS CARTELLA]],Tabella1[[NUMERO CARTELLA]:[IMPOSTE]],1,0))</f>
        <v>#N/A</v>
      </c>
      <c r="D1325" s="1"/>
      <c r="E1325" s="15"/>
      <c r="F1325" s="16"/>
      <c r="G1325" s="14" t="str">
        <f>+IFERROR(+Tabella24[[#This Row],[IMPORTO VERSATO]]/SUMIF(DATI!B:B,Tabella24[[#This Row],[Cartella2]],DATI!M:M)*SUMIF(DATI!B:B,Tabella24[[#This Row],[Cartella2]],DATI!E:E),"")</f>
        <v/>
      </c>
      <c r="H1325" s="14" t="str">
        <f>+IFERROR(+Tabella24[[#This Row],[IMPORTO VERSATO]]/SUMIF(DATI!$B:$B,Tabella24[[#This Row],[Cartella2]],DATI!$M:$M)*SUMIF(DATI!$B:$B,Tabella24[[#This Row],[Cartella2]],DATI!$F:$F),"")</f>
        <v/>
      </c>
      <c r="I1325" s="19" t="str">
        <f>+IFERROR(+Tabella24[[#This Row],[IMPORTO VERSATO]]/SUMIF(DATI!$B:$B,Tabella24[[#This Row],[Cartella2]],DATI!$M:$M)*SUMIF(DATI!$B:$B,Tabella24[[#This Row],[Cartella2]],DATI!$G:$G),"")</f>
        <v/>
      </c>
      <c r="J1325" s="19" t="str">
        <f>+IFERROR(+Tabella24[[#This Row],[IMPORTO VERSATO]]/SUMIF(DATI!$B:$B,Tabella24[[#This Row],[Cartella2]],DATI!$M:$M)*SUMIF(DATI!$B:$B,Tabella24[[#This Row],[Cartella2]],DATI!$H:$H),"")</f>
        <v/>
      </c>
      <c r="K1325" s="19" t="str">
        <f>+IFERROR(+Tabella24[[#This Row],[IMPORTO VERSATO]]/SUMIF(DATI!$B:$B,Tabella24[[#This Row],[Cartella2]],DATI!$M:$M)*SUMIF(DATI!$B:$B,Tabella24[[#This Row],[Cartella2]],DATI!$I:$I),"")</f>
        <v/>
      </c>
      <c r="L1325" s="19" t="str">
        <f>+IFERROR(+Tabella24[[#This Row],[IMPORTO VERSATO]]/SUMIF(DATI!$B:$B,Tabella24[[#This Row],[Cartella2]],DATI!$M:$M)*SUMIF(DATI!$B:$B,Tabella24[[#This Row],[Cartella2]],DATI!$J:$J),"")</f>
        <v/>
      </c>
      <c r="M1325" s="14" t="str">
        <f>+IFERROR(+Tabella24[[#This Row],[IMPORTO VERSATO]]/SUMIF(DATI!$B:$B,Tabella24[[#This Row],[Cartella2]],DATI!$M:$M)*SUMIF(DATI!$B:$B,Tabella24[[#This Row],[Cartella2]],DATI!$L:$L),"")</f>
        <v/>
      </c>
      <c r="N1325" s="6" t="str">
        <f>+IF(COUNTIF($C$17:C1325,Tabella24[[#This Row],[Cartella2]])=1,"X","")</f>
        <v/>
      </c>
      <c r="O1325" s="14" t="str">
        <f>+IFERROR(+Tabella24[[#This Row],[IMPORTO VERSATO]]/SUMIF(DATI!$B:$B,Tabella24[[#This Row],[Cartella2]],DATI!$M:$M)*SUMIF(DATI!$B:$B,Tabella24[[#This Row],[Cartella2]],DATI!$K:$K),"")</f>
        <v/>
      </c>
    </row>
    <row r="1326" spans="2:15" x14ac:dyDescent="0.45">
      <c r="B1326" s="27"/>
      <c r="C1326" s="140" t="e">
        <f>+IF(Tabella24[[#This Row],[INS CARTELLA]]="",C1325,+VLOOKUP(Tabella24[[#This Row],[INS CARTELLA]],Tabella1[[NUMERO CARTELLA]:[IMPOSTE]],1,0))</f>
        <v>#N/A</v>
      </c>
      <c r="D1326" s="1"/>
      <c r="E1326" s="15"/>
      <c r="F1326" s="16"/>
      <c r="G1326" s="14" t="str">
        <f>+IFERROR(+Tabella24[[#This Row],[IMPORTO VERSATO]]/SUMIF(DATI!B:B,Tabella24[[#This Row],[Cartella2]],DATI!M:M)*SUMIF(DATI!B:B,Tabella24[[#This Row],[Cartella2]],DATI!E:E),"")</f>
        <v/>
      </c>
      <c r="H1326" s="14" t="str">
        <f>+IFERROR(+Tabella24[[#This Row],[IMPORTO VERSATO]]/SUMIF(DATI!$B:$B,Tabella24[[#This Row],[Cartella2]],DATI!$M:$M)*SUMIF(DATI!$B:$B,Tabella24[[#This Row],[Cartella2]],DATI!$F:$F),"")</f>
        <v/>
      </c>
      <c r="I1326" s="19" t="str">
        <f>+IFERROR(+Tabella24[[#This Row],[IMPORTO VERSATO]]/SUMIF(DATI!$B:$B,Tabella24[[#This Row],[Cartella2]],DATI!$M:$M)*SUMIF(DATI!$B:$B,Tabella24[[#This Row],[Cartella2]],DATI!$G:$G),"")</f>
        <v/>
      </c>
      <c r="J1326" s="19" t="str">
        <f>+IFERROR(+Tabella24[[#This Row],[IMPORTO VERSATO]]/SUMIF(DATI!$B:$B,Tabella24[[#This Row],[Cartella2]],DATI!$M:$M)*SUMIF(DATI!$B:$B,Tabella24[[#This Row],[Cartella2]],DATI!$H:$H),"")</f>
        <v/>
      </c>
      <c r="K1326" s="19" t="str">
        <f>+IFERROR(+Tabella24[[#This Row],[IMPORTO VERSATO]]/SUMIF(DATI!$B:$B,Tabella24[[#This Row],[Cartella2]],DATI!$M:$M)*SUMIF(DATI!$B:$B,Tabella24[[#This Row],[Cartella2]],DATI!$I:$I),"")</f>
        <v/>
      </c>
      <c r="L1326" s="19" t="str">
        <f>+IFERROR(+Tabella24[[#This Row],[IMPORTO VERSATO]]/SUMIF(DATI!$B:$B,Tabella24[[#This Row],[Cartella2]],DATI!$M:$M)*SUMIF(DATI!$B:$B,Tabella24[[#This Row],[Cartella2]],DATI!$J:$J),"")</f>
        <v/>
      </c>
      <c r="M1326" s="14" t="str">
        <f>+IFERROR(+Tabella24[[#This Row],[IMPORTO VERSATO]]/SUMIF(DATI!$B:$B,Tabella24[[#This Row],[Cartella2]],DATI!$M:$M)*SUMIF(DATI!$B:$B,Tabella24[[#This Row],[Cartella2]],DATI!$L:$L),"")</f>
        <v/>
      </c>
      <c r="N1326" s="6" t="str">
        <f>+IF(COUNTIF($C$17:C1326,Tabella24[[#This Row],[Cartella2]])=1,"X","")</f>
        <v/>
      </c>
      <c r="O1326" s="14" t="str">
        <f>+IFERROR(+Tabella24[[#This Row],[IMPORTO VERSATO]]/SUMIF(DATI!$B:$B,Tabella24[[#This Row],[Cartella2]],DATI!$M:$M)*SUMIF(DATI!$B:$B,Tabella24[[#This Row],[Cartella2]],DATI!$K:$K),"")</f>
        <v/>
      </c>
    </row>
    <row r="1327" spans="2:15" x14ac:dyDescent="0.45">
      <c r="B1327" s="27"/>
      <c r="C1327" s="140" t="e">
        <f>+IF(Tabella24[[#This Row],[INS CARTELLA]]="",C1326,+VLOOKUP(Tabella24[[#This Row],[INS CARTELLA]],Tabella1[[NUMERO CARTELLA]:[IMPOSTE]],1,0))</f>
        <v>#N/A</v>
      </c>
      <c r="D1327" s="1"/>
      <c r="E1327" s="15"/>
      <c r="F1327" s="16"/>
      <c r="G1327" s="14" t="str">
        <f>+IFERROR(+Tabella24[[#This Row],[IMPORTO VERSATO]]/SUMIF(DATI!B:B,Tabella24[[#This Row],[Cartella2]],DATI!M:M)*SUMIF(DATI!B:B,Tabella24[[#This Row],[Cartella2]],DATI!E:E),"")</f>
        <v/>
      </c>
      <c r="H1327" s="14" t="str">
        <f>+IFERROR(+Tabella24[[#This Row],[IMPORTO VERSATO]]/SUMIF(DATI!$B:$B,Tabella24[[#This Row],[Cartella2]],DATI!$M:$M)*SUMIF(DATI!$B:$B,Tabella24[[#This Row],[Cartella2]],DATI!$F:$F),"")</f>
        <v/>
      </c>
      <c r="I1327" s="19" t="str">
        <f>+IFERROR(+Tabella24[[#This Row],[IMPORTO VERSATO]]/SUMIF(DATI!$B:$B,Tabella24[[#This Row],[Cartella2]],DATI!$M:$M)*SUMIF(DATI!$B:$B,Tabella24[[#This Row],[Cartella2]],DATI!$G:$G),"")</f>
        <v/>
      </c>
      <c r="J1327" s="19" t="str">
        <f>+IFERROR(+Tabella24[[#This Row],[IMPORTO VERSATO]]/SUMIF(DATI!$B:$B,Tabella24[[#This Row],[Cartella2]],DATI!$M:$M)*SUMIF(DATI!$B:$B,Tabella24[[#This Row],[Cartella2]],DATI!$H:$H),"")</f>
        <v/>
      </c>
      <c r="K1327" s="19" t="str">
        <f>+IFERROR(+Tabella24[[#This Row],[IMPORTO VERSATO]]/SUMIF(DATI!$B:$B,Tabella24[[#This Row],[Cartella2]],DATI!$M:$M)*SUMIF(DATI!$B:$B,Tabella24[[#This Row],[Cartella2]],DATI!$I:$I),"")</f>
        <v/>
      </c>
      <c r="L1327" s="19" t="str">
        <f>+IFERROR(+Tabella24[[#This Row],[IMPORTO VERSATO]]/SUMIF(DATI!$B:$B,Tabella24[[#This Row],[Cartella2]],DATI!$M:$M)*SUMIF(DATI!$B:$B,Tabella24[[#This Row],[Cartella2]],DATI!$J:$J),"")</f>
        <v/>
      </c>
      <c r="M1327" s="14" t="str">
        <f>+IFERROR(+Tabella24[[#This Row],[IMPORTO VERSATO]]/SUMIF(DATI!$B:$B,Tabella24[[#This Row],[Cartella2]],DATI!$M:$M)*SUMIF(DATI!$B:$B,Tabella24[[#This Row],[Cartella2]],DATI!$L:$L),"")</f>
        <v/>
      </c>
      <c r="N1327" s="6" t="str">
        <f>+IF(COUNTIF($C$17:C1327,Tabella24[[#This Row],[Cartella2]])=1,"X","")</f>
        <v/>
      </c>
      <c r="O1327" s="14" t="str">
        <f>+IFERROR(+Tabella24[[#This Row],[IMPORTO VERSATO]]/SUMIF(DATI!$B:$B,Tabella24[[#This Row],[Cartella2]],DATI!$M:$M)*SUMIF(DATI!$B:$B,Tabella24[[#This Row],[Cartella2]],DATI!$K:$K),"")</f>
        <v/>
      </c>
    </row>
    <row r="1328" spans="2:15" x14ac:dyDescent="0.45">
      <c r="B1328" s="27"/>
      <c r="C1328" s="140" t="e">
        <f>+IF(Tabella24[[#This Row],[INS CARTELLA]]="",C1327,+VLOOKUP(Tabella24[[#This Row],[INS CARTELLA]],Tabella1[[NUMERO CARTELLA]:[IMPOSTE]],1,0))</f>
        <v>#N/A</v>
      </c>
      <c r="D1328" s="1"/>
      <c r="E1328" s="15"/>
      <c r="F1328" s="16"/>
      <c r="G1328" s="14" t="str">
        <f>+IFERROR(+Tabella24[[#This Row],[IMPORTO VERSATO]]/SUMIF(DATI!B:B,Tabella24[[#This Row],[Cartella2]],DATI!M:M)*SUMIF(DATI!B:B,Tabella24[[#This Row],[Cartella2]],DATI!E:E),"")</f>
        <v/>
      </c>
      <c r="H1328" s="14" t="str">
        <f>+IFERROR(+Tabella24[[#This Row],[IMPORTO VERSATO]]/SUMIF(DATI!$B:$B,Tabella24[[#This Row],[Cartella2]],DATI!$M:$M)*SUMIF(DATI!$B:$B,Tabella24[[#This Row],[Cartella2]],DATI!$F:$F),"")</f>
        <v/>
      </c>
      <c r="I1328" s="19" t="str">
        <f>+IFERROR(+Tabella24[[#This Row],[IMPORTO VERSATO]]/SUMIF(DATI!$B:$B,Tabella24[[#This Row],[Cartella2]],DATI!$M:$M)*SUMIF(DATI!$B:$B,Tabella24[[#This Row],[Cartella2]],DATI!$G:$G),"")</f>
        <v/>
      </c>
      <c r="J1328" s="19" t="str">
        <f>+IFERROR(+Tabella24[[#This Row],[IMPORTO VERSATO]]/SUMIF(DATI!$B:$B,Tabella24[[#This Row],[Cartella2]],DATI!$M:$M)*SUMIF(DATI!$B:$B,Tabella24[[#This Row],[Cartella2]],DATI!$H:$H),"")</f>
        <v/>
      </c>
      <c r="K1328" s="19" t="str">
        <f>+IFERROR(+Tabella24[[#This Row],[IMPORTO VERSATO]]/SUMIF(DATI!$B:$B,Tabella24[[#This Row],[Cartella2]],DATI!$M:$M)*SUMIF(DATI!$B:$B,Tabella24[[#This Row],[Cartella2]],DATI!$I:$I),"")</f>
        <v/>
      </c>
      <c r="L1328" s="19" t="str">
        <f>+IFERROR(+Tabella24[[#This Row],[IMPORTO VERSATO]]/SUMIF(DATI!$B:$B,Tabella24[[#This Row],[Cartella2]],DATI!$M:$M)*SUMIF(DATI!$B:$B,Tabella24[[#This Row],[Cartella2]],DATI!$J:$J),"")</f>
        <v/>
      </c>
      <c r="M1328" s="14" t="str">
        <f>+IFERROR(+Tabella24[[#This Row],[IMPORTO VERSATO]]/SUMIF(DATI!$B:$B,Tabella24[[#This Row],[Cartella2]],DATI!$M:$M)*SUMIF(DATI!$B:$B,Tabella24[[#This Row],[Cartella2]],DATI!$L:$L),"")</f>
        <v/>
      </c>
      <c r="N1328" s="6" t="str">
        <f>+IF(COUNTIF($C$17:C1328,Tabella24[[#This Row],[Cartella2]])=1,"X","")</f>
        <v/>
      </c>
      <c r="O1328" s="14" t="str">
        <f>+IFERROR(+Tabella24[[#This Row],[IMPORTO VERSATO]]/SUMIF(DATI!$B:$B,Tabella24[[#This Row],[Cartella2]],DATI!$M:$M)*SUMIF(DATI!$B:$B,Tabella24[[#This Row],[Cartella2]],DATI!$K:$K),"")</f>
        <v/>
      </c>
    </row>
    <row r="1329" spans="2:15" x14ac:dyDescent="0.45">
      <c r="B1329" s="27"/>
      <c r="C1329" s="140" t="e">
        <f>+IF(Tabella24[[#This Row],[INS CARTELLA]]="",C1328,+VLOOKUP(Tabella24[[#This Row],[INS CARTELLA]],Tabella1[[NUMERO CARTELLA]:[IMPOSTE]],1,0))</f>
        <v>#N/A</v>
      </c>
      <c r="D1329" s="1"/>
      <c r="E1329" s="15"/>
      <c r="F1329" s="16"/>
      <c r="G1329" s="14" t="str">
        <f>+IFERROR(+Tabella24[[#This Row],[IMPORTO VERSATO]]/SUMIF(DATI!B:B,Tabella24[[#This Row],[Cartella2]],DATI!M:M)*SUMIF(DATI!B:B,Tabella24[[#This Row],[Cartella2]],DATI!E:E),"")</f>
        <v/>
      </c>
      <c r="H1329" s="14" t="str">
        <f>+IFERROR(+Tabella24[[#This Row],[IMPORTO VERSATO]]/SUMIF(DATI!$B:$B,Tabella24[[#This Row],[Cartella2]],DATI!$M:$M)*SUMIF(DATI!$B:$B,Tabella24[[#This Row],[Cartella2]],DATI!$F:$F),"")</f>
        <v/>
      </c>
      <c r="I1329" s="19" t="str">
        <f>+IFERROR(+Tabella24[[#This Row],[IMPORTO VERSATO]]/SUMIF(DATI!$B:$B,Tabella24[[#This Row],[Cartella2]],DATI!$M:$M)*SUMIF(DATI!$B:$B,Tabella24[[#This Row],[Cartella2]],DATI!$G:$G),"")</f>
        <v/>
      </c>
      <c r="J1329" s="19" t="str">
        <f>+IFERROR(+Tabella24[[#This Row],[IMPORTO VERSATO]]/SUMIF(DATI!$B:$B,Tabella24[[#This Row],[Cartella2]],DATI!$M:$M)*SUMIF(DATI!$B:$B,Tabella24[[#This Row],[Cartella2]],DATI!$H:$H),"")</f>
        <v/>
      </c>
      <c r="K1329" s="19" t="str">
        <f>+IFERROR(+Tabella24[[#This Row],[IMPORTO VERSATO]]/SUMIF(DATI!$B:$B,Tabella24[[#This Row],[Cartella2]],DATI!$M:$M)*SUMIF(DATI!$B:$B,Tabella24[[#This Row],[Cartella2]],DATI!$I:$I),"")</f>
        <v/>
      </c>
      <c r="L1329" s="19" t="str">
        <f>+IFERROR(+Tabella24[[#This Row],[IMPORTO VERSATO]]/SUMIF(DATI!$B:$B,Tabella24[[#This Row],[Cartella2]],DATI!$M:$M)*SUMIF(DATI!$B:$B,Tabella24[[#This Row],[Cartella2]],DATI!$J:$J),"")</f>
        <v/>
      </c>
      <c r="M1329" s="14" t="str">
        <f>+IFERROR(+Tabella24[[#This Row],[IMPORTO VERSATO]]/SUMIF(DATI!$B:$B,Tabella24[[#This Row],[Cartella2]],DATI!$M:$M)*SUMIF(DATI!$B:$B,Tabella24[[#This Row],[Cartella2]],DATI!$L:$L),"")</f>
        <v/>
      </c>
      <c r="N1329" s="6" t="str">
        <f>+IF(COUNTIF($C$17:C1329,Tabella24[[#This Row],[Cartella2]])=1,"X","")</f>
        <v/>
      </c>
      <c r="O1329" s="14" t="str">
        <f>+IFERROR(+Tabella24[[#This Row],[IMPORTO VERSATO]]/SUMIF(DATI!$B:$B,Tabella24[[#This Row],[Cartella2]],DATI!$M:$M)*SUMIF(DATI!$B:$B,Tabella24[[#This Row],[Cartella2]],DATI!$K:$K),"")</f>
        <v/>
      </c>
    </row>
    <row r="1330" spans="2:15" x14ac:dyDescent="0.45">
      <c r="B1330" s="27"/>
      <c r="C1330" s="140" t="e">
        <f>+IF(Tabella24[[#This Row],[INS CARTELLA]]="",C1329,+VLOOKUP(Tabella24[[#This Row],[INS CARTELLA]],Tabella1[[NUMERO CARTELLA]:[IMPOSTE]],1,0))</f>
        <v>#N/A</v>
      </c>
      <c r="D1330" s="1"/>
      <c r="E1330" s="15"/>
      <c r="F1330" s="16"/>
      <c r="G1330" s="14" t="str">
        <f>+IFERROR(+Tabella24[[#This Row],[IMPORTO VERSATO]]/SUMIF(DATI!B:B,Tabella24[[#This Row],[Cartella2]],DATI!M:M)*SUMIF(DATI!B:B,Tabella24[[#This Row],[Cartella2]],DATI!E:E),"")</f>
        <v/>
      </c>
      <c r="H1330" s="14" t="str">
        <f>+IFERROR(+Tabella24[[#This Row],[IMPORTO VERSATO]]/SUMIF(DATI!$B:$B,Tabella24[[#This Row],[Cartella2]],DATI!$M:$M)*SUMIF(DATI!$B:$B,Tabella24[[#This Row],[Cartella2]],DATI!$F:$F),"")</f>
        <v/>
      </c>
      <c r="I1330" s="19" t="str">
        <f>+IFERROR(+Tabella24[[#This Row],[IMPORTO VERSATO]]/SUMIF(DATI!$B:$B,Tabella24[[#This Row],[Cartella2]],DATI!$M:$M)*SUMIF(DATI!$B:$B,Tabella24[[#This Row],[Cartella2]],DATI!$G:$G),"")</f>
        <v/>
      </c>
      <c r="J1330" s="19" t="str">
        <f>+IFERROR(+Tabella24[[#This Row],[IMPORTO VERSATO]]/SUMIF(DATI!$B:$B,Tabella24[[#This Row],[Cartella2]],DATI!$M:$M)*SUMIF(DATI!$B:$B,Tabella24[[#This Row],[Cartella2]],DATI!$H:$H),"")</f>
        <v/>
      </c>
      <c r="K1330" s="19" t="str">
        <f>+IFERROR(+Tabella24[[#This Row],[IMPORTO VERSATO]]/SUMIF(DATI!$B:$B,Tabella24[[#This Row],[Cartella2]],DATI!$M:$M)*SUMIF(DATI!$B:$B,Tabella24[[#This Row],[Cartella2]],DATI!$I:$I),"")</f>
        <v/>
      </c>
      <c r="L1330" s="19" t="str">
        <f>+IFERROR(+Tabella24[[#This Row],[IMPORTO VERSATO]]/SUMIF(DATI!$B:$B,Tabella24[[#This Row],[Cartella2]],DATI!$M:$M)*SUMIF(DATI!$B:$B,Tabella24[[#This Row],[Cartella2]],DATI!$J:$J),"")</f>
        <v/>
      </c>
      <c r="M1330" s="14" t="str">
        <f>+IFERROR(+Tabella24[[#This Row],[IMPORTO VERSATO]]/SUMIF(DATI!$B:$B,Tabella24[[#This Row],[Cartella2]],DATI!$M:$M)*SUMIF(DATI!$B:$B,Tabella24[[#This Row],[Cartella2]],DATI!$L:$L),"")</f>
        <v/>
      </c>
      <c r="N1330" s="6" t="str">
        <f>+IF(COUNTIF($C$17:C1330,Tabella24[[#This Row],[Cartella2]])=1,"X","")</f>
        <v/>
      </c>
      <c r="O1330" s="14" t="str">
        <f>+IFERROR(+Tabella24[[#This Row],[IMPORTO VERSATO]]/SUMIF(DATI!$B:$B,Tabella24[[#This Row],[Cartella2]],DATI!$M:$M)*SUMIF(DATI!$B:$B,Tabella24[[#This Row],[Cartella2]],DATI!$K:$K),"")</f>
        <v/>
      </c>
    </row>
    <row r="1331" spans="2:15" x14ac:dyDescent="0.45">
      <c r="B1331" s="27"/>
      <c r="C1331" s="140" t="e">
        <f>+IF(Tabella24[[#This Row],[INS CARTELLA]]="",C1330,+VLOOKUP(Tabella24[[#This Row],[INS CARTELLA]],Tabella1[[NUMERO CARTELLA]:[IMPOSTE]],1,0))</f>
        <v>#N/A</v>
      </c>
      <c r="D1331" s="1"/>
      <c r="E1331" s="15"/>
      <c r="F1331" s="16"/>
      <c r="G1331" s="14" t="str">
        <f>+IFERROR(+Tabella24[[#This Row],[IMPORTO VERSATO]]/SUMIF(DATI!B:B,Tabella24[[#This Row],[Cartella2]],DATI!M:M)*SUMIF(DATI!B:B,Tabella24[[#This Row],[Cartella2]],DATI!E:E),"")</f>
        <v/>
      </c>
      <c r="H1331" s="14" t="str">
        <f>+IFERROR(+Tabella24[[#This Row],[IMPORTO VERSATO]]/SUMIF(DATI!$B:$B,Tabella24[[#This Row],[Cartella2]],DATI!$M:$M)*SUMIF(DATI!$B:$B,Tabella24[[#This Row],[Cartella2]],DATI!$F:$F),"")</f>
        <v/>
      </c>
      <c r="I1331" s="19" t="str">
        <f>+IFERROR(+Tabella24[[#This Row],[IMPORTO VERSATO]]/SUMIF(DATI!$B:$B,Tabella24[[#This Row],[Cartella2]],DATI!$M:$M)*SUMIF(DATI!$B:$B,Tabella24[[#This Row],[Cartella2]],DATI!$G:$G),"")</f>
        <v/>
      </c>
      <c r="J1331" s="19" t="str">
        <f>+IFERROR(+Tabella24[[#This Row],[IMPORTO VERSATO]]/SUMIF(DATI!$B:$B,Tabella24[[#This Row],[Cartella2]],DATI!$M:$M)*SUMIF(DATI!$B:$B,Tabella24[[#This Row],[Cartella2]],DATI!$H:$H),"")</f>
        <v/>
      </c>
      <c r="K1331" s="19" t="str">
        <f>+IFERROR(+Tabella24[[#This Row],[IMPORTO VERSATO]]/SUMIF(DATI!$B:$B,Tabella24[[#This Row],[Cartella2]],DATI!$M:$M)*SUMIF(DATI!$B:$B,Tabella24[[#This Row],[Cartella2]],DATI!$I:$I),"")</f>
        <v/>
      </c>
      <c r="L1331" s="19" t="str">
        <f>+IFERROR(+Tabella24[[#This Row],[IMPORTO VERSATO]]/SUMIF(DATI!$B:$B,Tabella24[[#This Row],[Cartella2]],DATI!$M:$M)*SUMIF(DATI!$B:$B,Tabella24[[#This Row],[Cartella2]],DATI!$J:$J),"")</f>
        <v/>
      </c>
      <c r="M1331" s="14" t="str">
        <f>+IFERROR(+Tabella24[[#This Row],[IMPORTO VERSATO]]/SUMIF(DATI!$B:$B,Tabella24[[#This Row],[Cartella2]],DATI!$M:$M)*SUMIF(DATI!$B:$B,Tabella24[[#This Row],[Cartella2]],DATI!$L:$L),"")</f>
        <v/>
      </c>
      <c r="N1331" s="6" t="str">
        <f>+IF(COUNTIF($C$17:C1331,Tabella24[[#This Row],[Cartella2]])=1,"X","")</f>
        <v/>
      </c>
      <c r="O1331" s="14" t="str">
        <f>+IFERROR(+Tabella24[[#This Row],[IMPORTO VERSATO]]/SUMIF(DATI!$B:$B,Tabella24[[#This Row],[Cartella2]],DATI!$M:$M)*SUMIF(DATI!$B:$B,Tabella24[[#This Row],[Cartella2]],DATI!$K:$K),"")</f>
        <v/>
      </c>
    </row>
    <row r="1332" spans="2:15" x14ac:dyDescent="0.45">
      <c r="B1332" s="27"/>
      <c r="C1332" s="140" t="e">
        <f>+IF(Tabella24[[#This Row],[INS CARTELLA]]="",C1331,+VLOOKUP(Tabella24[[#This Row],[INS CARTELLA]],Tabella1[[NUMERO CARTELLA]:[IMPOSTE]],1,0))</f>
        <v>#N/A</v>
      </c>
      <c r="D1332" s="1"/>
      <c r="E1332" s="15"/>
      <c r="F1332" s="16"/>
      <c r="G1332" s="14" t="str">
        <f>+IFERROR(+Tabella24[[#This Row],[IMPORTO VERSATO]]/SUMIF(DATI!B:B,Tabella24[[#This Row],[Cartella2]],DATI!M:M)*SUMIF(DATI!B:B,Tabella24[[#This Row],[Cartella2]],DATI!E:E),"")</f>
        <v/>
      </c>
      <c r="H1332" s="14" t="str">
        <f>+IFERROR(+Tabella24[[#This Row],[IMPORTO VERSATO]]/SUMIF(DATI!$B:$B,Tabella24[[#This Row],[Cartella2]],DATI!$M:$M)*SUMIF(DATI!$B:$B,Tabella24[[#This Row],[Cartella2]],DATI!$F:$F),"")</f>
        <v/>
      </c>
      <c r="I1332" s="19" t="str">
        <f>+IFERROR(+Tabella24[[#This Row],[IMPORTO VERSATO]]/SUMIF(DATI!$B:$B,Tabella24[[#This Row],[Cartella2]],DATI!$M:$M)*SUMIF(DATI!$B:$B,Tabella24[[#This Row],[Cartella2]],DATI!$G:$G),"")</f>
        <v/>
      </c>
      <c r="J1332" s="19" t="str">
        <f>+IFERROR(+Tabella24[[#This Row],[IMPORTO VERSATO]]/SUMIF(DATI!$B:$B,Tabella24[[#This Row],[Cartella2]],DATI!$M:$M)*SUMIF(DATI!$B:$B,Tabella24[[#This Row],[Cartella2]],DATI!$H:$H),"")</f>
        <v/>
      </c>
      <c r="K1332" s="19" t="str">
        <f>+IFERROR(+Tabella24[[#This Row],[IMPORTO VERSATO]]/SUMIF(DATI!$B:$B,Tabella24[[#This Row],[Cartella2]],DATI!$M:$M)*SUMIF(DATI!$B:$B,Tabella24[[#This Row],[Cartella2]],DATI!$I:$I),"")</f>
        <v/>
      </c>
      <c r="L1332" s="19" t="str">
        <f>+IFERROR(+Tabella24[[#This Row],[IMPORTO VERSATO]]/SUMIF(DATI!$B:$B,Tabella24[[#This Row],[Cartella2]],DATI!$M:$M)*SUMIF(DATI!$B:$B,Tabella24[[#This Row],[Cartella2]],DATI!$J:$J),"")</f>
        <v/>
      </c>
      <c r="M1332" s="14" t="str">
        <f>+IFERROR(+Tabella24[[#This Row],[IMPORTO VERSATO]]/SUMIF(DATI!$B:$B,Tabella24[[#This Row],[Cartella2]],DATI!$M:$M)*SUMIF(DATI!$B:$B,Tabella24[[#This Row],[Cartella2]],DATI!$L:$L),"")</f>
        <v/>
      </c>
      <c r="N1332" s="6" t="str">
        <f>+IF(COUNTIF($C$17:C1332,Tabella24[[#This Row],[Cartella2]])=1,"X","")</f>
        <v/>
      </c>
      <c r="O1332" s="14" t="str">
        <f>+IFERROR(+Tabella24[[#This Row],[IMPORTO VERSATO]]/SUMIF(DATI!$B:$B,Tabella24[[#This Row],[Cartella2]],DATI!$M:$M)*SUMIF(DATI!$B:$B,Tabella24[[#This Row],[Cartella2]],DATI!$K:$K),"")</f>
        <v/>
      </c>
    </row>
    <row r="1333" spans="2:15" x14ac:dyDescent="0.45">
      <c r="B1333" s="27"/>
      <c r="C1333" s="140" t="e">
        <f>+IF(Tabella24[[#This Row],[INS CARTELLA]]="",C1332,+VLOOKUP(Tabella24[[#This Row],[INS CARTELLA]],Tabella1[[NUMERO CARTELLA]:[IMPOSTE]],1,0))</f>
        <v>#N/A</v>
      </c>
      <c r="D1333" s="1"/>
      <c r="E1333" s="15"/>
      <c r="F1333" s="16"/>
      <c r="G1333" s="14" t="str">
        <f>+IFERROR(+Tabella24[[#This Row],[IMPORTO VERSATO]]/SUMIF(DATI!B:B,Tabella24[[#This Row],[Cartella2]],DATI!M:M)*SUMIF(DATI!B:B,Tabella24[[#This Row],[Cartella2]],DATI!E:E),"")</f>
        <v/>
      </c>
      <c r="H1333" s="14" t="str">
        <f>+IFERROR(+Tabella24[[#This Row],[IMPORTO VERSATO]]/SUMIF(DATI!$B:$B,Tabella24[[#This Row],[Cartella2]],DATI!$M:$M)*SUMIF(DATI!$B:$B,Tabella24[[#This Row],[Cartella2]],DATI!$F:$F),"")</f>
        <v/>
      </c>
      <c r="I1333" s="19" t="str">
        <f>+IFERROR(+Tabella24[[#This Row],[IMPORTO VERSATO]]/SUMIF(DATI!$B:$B,Tabella24[[#This Row],[Cartella2]],DATI!$M:$M)*SUMIF(DATI!$B:$B,Tabella24[[#This Row],[Cartella2]],DATI!$G:$G),"")</f>
        <v/>
      </c>
      <c r="J1333" s="19" t="str">
        <f>+IFERROR(+Tabella24[[#This Row],[IMPORTO VERSATO]]/SUMIF(DATI!$B:$B,Tabella24[[#This Row],[Cartella2]],DATI!$M:$M)*SUMIF(DATI!$B:$B,Tabella24[[#This Row],[Cartella2]],DATI!$H:$H),"")</f>
        <v/>
      </c>
      <c r="K1333" s="19" t="str">
        <f>+IFERROR(+Tabella24[[#This Row],[IMPORTO VERSATO]]/SUMIF(DATI!$B:$B,Tabella24[[#This Row],[Cartella2]],DATI!$M:$M)*SUMIF(DATI!$B:$B,Tabella24[[#This Row],[Cartella2]],DATI!$I:$I),"")</f>
        <v/>
      </c>
      <c r="L1333" s="19" t="str">
        <f>+IFERROR(+Tabella24[[#This Row],[IMPORTO VERSATO]]/SUMIF(DATI!$B:$B,Tabella24[[#This Row],[Cartella2]],DATI!$M:$M)*SUMIF(DATI!$B:$B,Tabella24[[#This Row],[Cartella2]],DATI!$J:$J),"")</f>
        <v/>
      </c>
      <c r="M1333" s="14" t="str">
        <f>+IFERROR(+Tabella24[[#This Row],[IMPORTO VERSATO]]/SUMIF(DATI!$B:$B,Tabella24[[#This Row],[Cartella2]],DATI!$M:$M)*SUMIF(DATI!$B:$B,Tabella24[[#This Row],[Cartella2]],DATI!$L:$L),"")</f>
        <v/>
      </c>
      <c r="N1333" s="6" t="str">
        <f>+IF(COUNTIF($C$17:C1333,Tabella24[[#This Row],[Cartella2]])=1,"X","")</f>
        <v/>
      </c>
      <c r="O1333" s="14" t="str">
        <f>+IFERROR(+Tabella24[[#This Row],[IMPORTO VERSATO]]/SUMIF(DATI!$B:$B,Tabella24[[#This Row],[Cartella2]],DATI!$M:$M)*SUMIF(DATI!$B:$B,Tabella24[[#This Row],[Cartella2]],DATI!$K:$K),"")</f>
        <v/>
      </c>
    </row>
    <row r="1334" spans="2:15" x14ac:dyDescent="0.45">
      <c r="B1334" s="27"/>
      <c r="C1334" s="140" t="e">
        <f>+IF(Tabella24[[#This Row],[INS CARTELLA]]="",C1333,+VLOOKUP(Tabella24[[#This Row],[INS CARTELLA]],Tabella1[[NUMERO CARTELLA]:[IMPOSTE]],1,0))</f>
        <v>#N/A</v>
      </c>
      <c r="D1334" s="1"/>
      <c r="E1334" s="15"/>
      <c r="F1334" s="16"/>
      <c r="G1334" s="14" t="str">
        <f>+IFERROR(+Tabella24[[#This Row],[IMPORTO VERSATO]]/SUMIF(DATI!B:B,Tabella24[[#This Row],[Cartella2]],DATI!M:M)*SUMIF(DATI!B:B,Tabella24[[#This Row],[Cartella2]],DATI!E:E),"")</f>
        <v/>
      </c>
      <c r="H1334" s="14" t="str">
        <f>+IFERROR(+Tabella24[[#This Row],[IMPORTO VERSATO]]/SUMIF(DATI!$B:$B,Tabella24[[#This Row],[Cartella2]],DATI!$M:$M)*SUMIF(DATI!$B:$B,Tabella24[[#This Row],[Cartella2]],DATI!$F:$F),"")</f>
        <v/>
      </c>
      <c r="I1334" s="19" t="str">
        <f>+IFERROR(+Tabella24[[#This Row],[IMPORTO VERSATO]]/SUMIF(DATI!$B:$B,Tabella24[[#This Row],[Cartella2]],DATI!$M:$M)*SUMIF(DATI!$B:$B,Tabella24[[#This Row],[Cartella2]],DATI!$G:$G),"")</f>
        <v/>
      </c>
      <c r="J1334" s="19" t="str">
        <f>+IFERROR(+Tabella24[[#This Row],[IMPORTO VERSATO]]/SUMIF(DATI!$B:$B,Tabella24[[#This Row],[Cartella2]],DATI!$M:$M)*SUMIF(DATI!$B:$B,Tabella24[[#This Row],[Cartella2]],DATI!$H:$H),"")</f>
        <v/>
      </c>
      <c r="K1334" s="19" t="str">
        <f>+IFERROR(+Tabella24[[#This Row],[IMPORTO VERSATO]]/SUMIF(DATI!$B:$B,Tabella24[[#This Row],[Cartella2]],DATI!$M:$M)*SUMIF(DATI!$B:$B,Tabella24[[#This Row],[Cartella2]],DATI!$I:$I),"")</f>
        <v/>
      </c>
      <c r="L1334" s="19" t="str">
        <f>+IFERROR(+Tabella24[[#This Row],[IMPORTO VERSATO]]/SUMIF(DATI!$B:$B,Tabella24[[#This Row],[Cartella2]],DATI!$M:$M)*SUMIF(DATI!$B:$B,Tabella24[[#This Row],[Cartella2]],DATI!$J:$J),"")</f>
        <v/>
      </c>
      <c r="M1334" s="14" t="str">
        <f>+IFERROR(+Tabella24[[#This Row],[IMPORTO VERSATO]]/SUMIF(DATI!$B:$B,Tabella24[[#This Row],[Cartella2]],DATI!$M:$M)*SUMIF(DATI!$B:$B,Tabella24[[#This Row],[Cartella2]],DATI!$L:$L),"")</f>
        <v/>
      </c>
      <c r="N1334" s="6" t="str">
        <f>+IF(COUNTIF($C$17:C1334,Tabella24[[#This Row],[Cartella2]])=1,"X","")</f>
        <v/>
      </c>
      <c r="O1334" s="14" t="str">
        <f>+IFERROR(+Tabella24[[#This Row],[IMPORTO VERSATO]]/SUMIF(DATI!$B:$B,Tabella24[[#This Row],[Cartella2]],DATI!$M:$M)*SUMIF(DATI!$B:$B,Tabella24[[#This Row],[Cartella2]],DATI!$K:$K),"")</f>
        <v/>
      </c>
    </row>
    <row r="1335" spans="2:15" x14ac:dyDescent="0.45">
      <c r="B1335" s="27"/>
      <c r="C1335" s="140" t="e">
        <f>+IF(Tabella24[[#This Row],[INS CARTELLA]]="",C1334,+VLOOKUP(Tabella24[[#This Row],[INS CARTELLA]],Tabella1[[NUMERO CARTELLA]:[IMPOSTE]],1,0))</f>
        <v>#N/A</v>
      </c>
      <c r="D1335" s="1"/>
      <c r="E1335" s="15"/>
      <c r="F1335" s="16"/>
      <c r="G1335" s="14" t="str">
        <f>+IFERROR(+Tabella24[[#This Row],[IMPORTO VERSATO]]/SUMIF(DATI!B:B,Tabella24[[#This Row],[Cartella2]],DATI!M:M)*SUMIF(DATI!B:B,Tabella24[[#This Row],[Cartella2]],DATI!E:E),"")</f>
        <v/>
      </c>
      <c r="H1335" s="14" t="str">
        <f>+IFERROR(+Tabella24[[#This Row],[IMPORTO VERSATO]]/SUMIF(DATI!$B:$B,Tabella24[[#This Row],[Cartella2]],DATI!$M:$M)*SUMIF(DATI!$B:$B,Tabella24[[#This Row],[Cartella2]],DATI!$F:$F),"")</f>
        <v/>
      </c>
      <c r="I1335" s="19" t="str">
        <f>+IFERROR(+Tabella24[[#This Row],[IMPORTO VERSATO]]/SUMIF(DATI!$B:$B,Tabella24[[#This Row],[Cartella2]],DATI!$M:$M)*SUMIF(DATI!$B:$B,Tabella24[[#This Row],[Cartella2]],DATI!$G:$G),"")</f>
        <v/>
      </c>
      <c r="J1335" s="19" t="str">
        <f>+IFERROR(+Tabella24[[#This Row],[IMPORTO VERSATO]]/SUMIF(DATI!$B:$B,Tabella24[[#This Row],[Cartella2]],DATI!$M:$M)*SUMIF(DATI!$B:$B,Tabella24[[#This Row],[Cartella2]],DATI!$H:$H),"")</f>
        <v/>
      </c>
      <c r="K1335" s="19" t="str">
        <f>+IFERROR(+Tabella24[[#This Row],[IMPORTO VERSATO]]/SUMIF(DATI!$B:$B,Tabella24[[#This Row],[Cartella2]],DATI!$M:$M)*SUMIF(DATI!$B:$B,Tabella24[[#This Row],[Cartella2]],DATI!$I:$I),"")</f>
        <v/>
      </c>
      <c r="L1335" s="19" t="str">
        <f>+IFERROR(+Tabella24[[#This Row],[IMPORTO VERSATO]]/SUMIF(DATI!$B:$B,Tabella24[[#This Row],[Cartella2]],DATI!$M:$M)*SUMIF(DATI!$B:$B,Tabella24[[#This Row],[Cartella2]],DATI!$J:$J),"")</f>
        <v/>
      </c>
      <c r="M1335" s="14" t="str">
        <f>+IFERROR(+Tabella24[[#This Row],[IMPORTO VERSATO]]/SUMIF(DATI!$B:$B,Tabella24[[#This Row],[Cartella2]],DATI!$M:$M)*SUMIF(DATI!$B:$B,Tabella24[[#This Row],[Cartella2]],DATI!$L:$L),"")</f>
        <v/>
      </c>
      <c r="N1335" s="6" t="str">
        <f>+IF(COUNTIF($C$17:C1335,Tabella24[[#This Row],[Cartella2]])=1,"X","")</f>
        <v/>
      </c>
      <c r="O1335" s="14" t="str">
        <f>+IFERROR(+Tabella24[[#This Row],[IMPORTO VERSATO]]/SUMIF(DATI!$B:$B,Tabella24[[#This Row],[Cartella2]],DATI!$M:$M)*SUMIF(DATI!$B:$B,Tabella24[[#This Row],[Cartella2]],DATI!$K:$K),"")</f>
        <v/>
      </c>
    </row>
    <row r="1336" spans="2:15" x14ac:dyDescent="0.45">
      <c r="B1336" s="27"/>
      <c r="C1336" s="140" t="e">
        <f>+IF(Tabella24[[#This Row],[INS CARTELLA]]="",C1335,+VLOOKUP(Tabella24[[#This Row],[INS CARTELLA]],Tabella1[[NUMERO CARTELLA]:[IMPOSTE]],1,0))</f>
        <v>#N/A</v>
      </c>
      <c r="D1336" s="1"/>
      <c r="E1336" s="15"/>
      <c r="F1336" s="16"/>
      <c r="G1336" s="14" t="str">
        <f>+IFERROR(+Tabella24[[#This Row],[IMPORTO VERSATO]]/SUMIF(DATI!B:B,Tabella24[[#This Row],[Cartella2]],DATI!M:M)*SUMIF(DATI!B:B,Tabella24[[#This Row],[Cartella2]],DATI!E:E),"")</f>
        <v/>
      </c>
      <c r="H1336" s="14" t="str">
        <f>+IFERROR(+Tabella24[[#This Row],[IMPORTO VERSATO]]/SUMIF(DATI!$B:$B,Tabella24[[#This Row],[Cartella2]],DATI!$M:$M)*SUMIF(DATI!$B:$B,Tabella24[[#This Row],[Cartella2]],DATI!$F:$F),"")</f>
        <v/>
      </c>
      <c r="I1336" s="19" t="str">
        <f>+IFERROR(+Tabella24[[#This Row],[IMPORTO VERSATO]]/SUMIF(DATI!$B:$B,Tabella24[[#This Row],[Cartella2]],DATI!$M:$M)*SUMIF(DATI!$B:$B,Tabella24[[#This Row],[Cartella2]],DATI!$G:$G),"")</f>
        <v/>
      </c>
      <c r="J1336" s="19" t="str">
        <f>+IFERROR(+Tabella24[[#This Row],[IMPORTO VERSATO]]/SUMIF(DATI!$B:$B,Tabella24[[#This Row],[Cartella2]],DATI!$M:$M)*SUMIF(DATI!$B:$B,Tabella24[[#This Row],[Cartella2]],DATI!$H:$H),"")</f>
        <v/>
      </c>
      <c r="K1336" s="19" t="str">
        <f>+IFERROR(+Tabella24[[#This Row],[IMPORTO VERSATO]]/SUMIF(DATI!$B:$B,Tabella24[[#This Row],[Cartella2]],DATI!$M:$M)*SUMIF(DATI!$B:$B,Tabella24[[#This Row],[Cartella2]],DATI!$I:$I),"")</f>
        <v/>
      </c>
      <c r="L1336" s="19" t="str">
        <f>+IFERROR(+Tabella24[[#This Row],[IMPORTO VERSATO]]/SUMIF(DATI!$B:$B,Tabella24[[#This Row],[Cartella2]],DATI!$M:$M)*SUMIF(DATI!$B:$B,Tabella24[[#This Row],[Cartella2]],DATI!$J:$J),"")</f>
        <v/>
      </c>
      <c r="M1336" s="14" t="str">
        <f>+IFERROR(+Tabella24[[#This Row],[IMPORTO VERSATO]]/SUMIF(DATI!$B:$B,Tabella24[[#This Row],[Cartella2]],DATI!$M:$M)*SUMIF(DATI!$B:$B,Tabella24[[#This Row],[Cartella2]],DATI!$L:$L),"")</f>
        <v/>
      </c>
      <c r="N1336" s="6" t="str">
        <f>+IF(COUNTIF($C$17:C1336,Tabella24[[#This Row],[Cartella2]])=1,"X","")</f>
        <v/>
      </c>
      <c r="O1336" s="14" t="str">
        <f>+IFERROR(+Tabella24[[#This Row],[IMPORTO VERSATO]]/SUMIF(DATI!$B:$B,Tabella24[[#This Row],[Cartella2]],DATI!$M:$M)*SUMIF(DATI!$B:$B,Tabella24[[#This Row],[Cartella2]],DATI!$K:$K),"")</f>
        <v/>
      </c>
    </row>
    <row r="1337" spans="2:15" x14ac:dyDescent="0.45">
      <c r="B1337" s="27"/>
      <c r="C1337" s="140" t="e">
        <f>+IF(Tabella24[[#This Row],[INS CARTELLA]]="",C1336,+VLOOKUP(Tabella24[[#This Row],[INS CARTELLA]],Tabella1[[NUMERO CARTELLA]:[IMPOSTE]],1,0))</f>
        <v>#N/A</v>
      </c>
      <c r="D1337" s="1"/>
      <c r="E1337" s="15"/>
      <c r="F1337" s="16"/>
      <c r="G1337" s="14" t="str">
        <f>+IFERROR(+Tabella24[[#This Row],[IMPORTO VERSATO]]/SUMIF(DATI!B:B,Tabella24[[#This Row],[Cartella2]],DATI!M:M)*SUMIF(DATI!B:B,Tabella24[[#This Row],[Cartella2]],DATI!E:E),"")</f>
        <v/>
      </c>
      <c r="H1337" s="14" t="str">
        <f>+IFERROR(+Tabella24[[#This Row],[IMPORTO VERSATO]]/SUMIF(DATI!$B:$B,Tabella24[[#This Row],[Cartella2]],DATI!$M:$M)*SUMIF(DATI!$B:$B,Tabella24[[#This Row],[Cartella2]],DATI!$F:$F),"")</f>
        <v/>
      </c>
      <c r="I1337" s="19" t="str">
        <f>+IFERROR(+Tabella24[[#This Row],[IMPORTO VERSATO]]/SUMIF(DATI!$B:$B,Tabella24[[#This Row],[Cartella2]],DATI!$M:$M)*SUMIF(DATI!$B:$B,Tabella24[[#This Row],[Cartella2]],DATI!$G:$G),"")</f>
        <v/>
      </c>
      <c r="J1337" s="19" t="str">
        <f>+IFERROR(+Tabella24[[#This Row],[IMPORTO VERSATO]]/SUMIF(DATI!$B:$B,Tabella24[[#This Row],[Cartella2]],DATI!$M:$M)*SUMIF(DATI!$B:$B,Tabella24[[#This Row],[Cartella2]],DATI!$H:$H),"")</f>
        <v/>
      </c>
      <c r="K1337" s="19" t="str">
        <f>+IFERROR(+Tabella24[[#This Row],[IMPORTO VERSATO]]/SUMIF(DATI!$B:$B,Tabella24[[#This Row],[Cartella2]],DATI!$M:$M)*SUMIF(DATI!$B:$B,Tabella24[[#This Row],[Cartella2]],DATI!$I:$I),"")</f>
        <v/>
      </c>
      <c r="L1337" s="19" t="str">
        <f>+IFERROR(+Tabella24[[#This Row],[IMPORTO VERSATO]]/SUMIF(DATI!$B:$B,Tabella24[[#This Row],[Cartella2]],DATI!$M:$M)*SUMIF(DATI!$B:$B,Tabella24[[#This Row],[Cartella2]],DATI!$J:$J),"")</f>
        <v/>
      </c>
      <c r="M1337" s="14" t="str">
        <f>+IFERROR(+Tabella24[[#This Row],[IMPORTO VERSATO]]/SUMIF(DATI!$B:$B,Tabella24[[#This Row],[Cartella2]],DATI!$M:$M)*SUMIF(DATI!$B:$B,Tabella24[[#This Row],[Cartella2]],DATI!$L:$L),"")</f>
        <v/>
      </c>
      <c r="N1337" s="6" t="str">
        <f>+IF(COUNTIF($C$17:C1337,Tabella24[[#This Row],[Cartella2]])=1,"X","")</f>
        <v/>
      </c>
      <c r="O1337" s="14" t="str">
        <f>+IFERROR(+Tabella24[[#This Row],[IMPORTO VERSATO]]/SUMIF(DATI!$B:$B,Tabella24[[#This Row],[Cartella2]],DATI!$M:$M)*SUMIF(DATI!$B:$B,Tabella24[[#This Row],[Cartella2]],DATI!$K:$K),"")</f>
        <v/>
      </c>
    </row>
    <row r="1338" spans="2:15" x14ac:dyDescent="0.45">
      <c r="B1338" s="27"/>
      <c r="C1338" s="140" t="e">
        <f>+IF(Tabella24[[#This Row],[INS CARTELLA]]="",C1337,+VLOOKUP(Tabella24[[#This Row],[INS CARTELLA]],Tabella1[[NUMERO CARTELLA]:[IMPOSTE]],1,0))</f>
        <v>#N/A</v>
      </c>
      <c r="D1338" s="1"/>
      <c r="E1338" s="15"/>
      <c r="F1338" s="16"/>
      <c r="G1338" s="14" t="str">
        <f>+IFERROR(+Tabella24[[#This Row],[IMPORTO VERSATO]]/SUMIF(DATI!B:B,Tabella24[[#This Row],[Cartella2]],DATI!M:M)*SUMIF(DATI!B:B,Tabella24[[#This Row],[Cartella2]],DATI!E:E),"")</f>
        <v/>
      </c>
      <c r="H1338" s="14" t="str">
        <f>+IFERROR(+Tabella24[[#This Row],[IMPORTO VERSATO]]/SUMIF(DATI!$B:$B,Tabella24[[#This Row],[Cartella2]],DATI!$M:$M)*SUMIF(DATI!$B:$B,Tabella24[[#This Row],[Cartella2]],DATI!$F:$F),"")</f>
        <v/>
      </c>
      <c r="I1338" s="19" t="str">
        <f>+IFERROR(+Tabella24[[#This Row],[IMPORTO VERSATO]]/SUMIF(DATI!$B:$B,Tabella24[[#This Row],[Cartella2]],DATI!$M:$M)*SUMIF(DATI!$B:$B,Tabella24[[#This Row],[Cartella2]],DATI!$G:$G),"")</f>
        <v/>
      </c>
      <c r="J1338" s="19" t="str">
        <f>+IFERROR(+Tabella24[[#This Row],[IMPORTO VERSATO]]/SUMIF(DATI!$B:$B,Tabella24[[#This Row],[Cartella2]],DATI!$M:$M)*SUMIF(DATI!$B:$B,Tabella24[[#This Row],[Cartella2]],DATI!$H:$H),"")</f>
        <v/>
      </c>
      <c r="K1338" s="19" t="str">
        <f>+IFERROR(+Tabella24[[#This Row],[IMPORTO VERSATO]]/SUMIF(DATI!$B:$B,Tabella24[[#This Row],[Cartella2]],DATI!$M:$M)*SUMIF(DATI!$B:$B,Tabella24[[#This Row],[Cartella2]],DATI!$I:$I),"")</f>
        <v/>
      </c>
      <c r="L1338" s="19" t="str">
        <f>+IFERROR(+Tabella24[[#This Row],[IMPORTO VERSATO]]/SUMIF(DATI!$B:$B,Tabella24[[#This Row],[Cartella2]],DATI!$M:$M)*SUMIF(DATI!$B:$B,Tabella24[[#This Row],[Cartella2]],DATI!$J:$J),"")</f>
        <v/>
      </c>
      <c r="M1338" s="14" t="str">
        <f>+IFERROR(+Tabella24[[#This Row],[IMPORTO VERSATO]]/SUMIF(DATI!$B:$B,Tabella24[[#This Row],[Cartella2]],DATI!$M:$M)*SUMIF(DATI!$B:$B,Tabella24[[#This Row],[Cartella2]],DATI!$L:$L),"")</f>
        <v/>
      </c>
      <c r="N1338" s="6" t="str">
        <f>+IF(COUNTIF($C$17:C1338,Tabella24[[#This Row],[Cartella2]])=1,"X","")</f>
        <v/>
      </c>
      <c r="O1338" s="14" t="str">
        <f>+IFERROR(+Tabella24[[#This Row],[IMPORTO VERSATO]]/SUMIF(DATI!$B:$B,Tabella24[[#This Row],[Cartella2]],DATI!$M:$M)*SUMIF(DATI!$B:$B,Tabella24[[#This Row],[Cartella2]],DATI!$K:$K),"")</f>
        <v/>
      </c>
    </row>
    <row r="1339" spans="2:15" x14ac:dyDescent="0.45">
      <c r="B1339" s="27"/>
      <c r="C1339" s="140" t="e">
        <f>+IF(Tabella24[[#This Row],[INS CARTELLA]]="",C1338,+VLOOKUP(Tabella24[[#This Row],[INS CARTELLA]],Tabella1[[NUMERO CARTELLA]:[IMPOSTE]],1,0))</f>
        <v>#N/A</v>
      </c>
      <c r="D1339" s="1"/>
      <c r="E1339" s="15"/>
      <c r="F1339" s="16"/>
      <c r="G1339" s="14" t="str">
        <f>+IFERROR(+Tabella24[[#This Row],[IMPORTO VERSATO]]/SUMIF(DATI!B:B,Tabella24[[#This Row],[Cartella2]],DATI!M:M)*SUMIF(DATI!B:B,Tabella24[[#This Row],[Cartella2]],DATI!E:E),"")</f>
        <v/>
      </c>
      <c r="H1339" s="14" t="str">
        <f>+IFERROR(+Tabella24[[#This Row],[IMPORTO VERSATO]]/SUMIF(DATI!$B:$B,Tabella24[[#This Row],[Cartella2]],DATI!$M:$M)*SUMIF(DATI!$B:$B,Tabella24[[#This Row],[Cartella2]],DATI!$F:$F),"")</f>
        <v/>
      </c>
      <c r="I1339" s="19" t="str">
        <f>+IFERROR(+Tabella24[[#This Row],[IMPORTO VERSATO]]/SUMIF(DATI!$B:$B,Tabella24[[#This Row],[Cartella2]],DATI!$M:$M)*SUMIF(DATI!$B:$B,Tabella24[[#This Row],[Cartella2]],DATI!$G:$G),"")</f>
        <v/>
      </c>
      <c r="J1339" s="19" t="str">
        <f>+IFERROR(+Tabella24[[#This Row],[IMPORTO VERSATO]]/SUMIF(DATI!$B:$B,Tabella24[[#This Row],[Cartella2]],DATI!$M:$M)*SUMIF(DATI!$B:$B,Tabella24[[#This Row],[Cartella2]],DATI!$H:$H),"")</f>
        <v/>
      </c>
      <c r="K1339" s="19" t="str">
        <f>+IFERROR(+Tabella24[[#This Row],[IMPORTO VERSATO]]/SUMIF(DATI!$B:$B,Tabella24[[#This Row],[Cartella2]],DATI!$M:$M)*SUMIF(DATI!$B:$B,Tabella24[[#This Row],[Cartella2]],DATI!$I:$I),"")</f>
        <v/>
      </c>
      <c r="L1339" s="19" t="str">
        <f>+IFERROR(+Tabella24[[#This Row],[IMPORTO VERSATO]]/SUMIF(DATI!$B:$B,Tabella24[[#This Row],[Cartella2]],DATI!$M:$M)*SUMIF(DATI!$B:$B,Tabella24[[#This Row],[Cartella2]],DATI!$J:$J),"")</f>
        <v/>
      </c>
      <c r="M1339" s="14" t="str">
        <f>+IFERROR(+Tabella24[[#This Row],[IMPORTO VERSATO]]/SUMIF(DATI!$B:$B,Tabella24[[#This Row],[Cartella2]],DATI!$M:$M)*SUMIF(DATI!$B:$B,Tabella24[[#This Row],[Cartella2]],DATI!$L:$L),"")</f>
        <v/>
      </c>
      <c r="N1339" s="6" t="str">
        <f>+IF(COUNTIF($C$17:C1339,Tabella24[[#This Row],[Cartella2]])=1,"X","")</f>
        <v/>
      </c>
      <c r="O1339" s="14" t="str">
        <f>+IFERROR(+Tabella24[[#This Row],[IMPORTO VERSATO]]/SUMIF(DATI!$B:$B,Tabella24[[#This Row],[Cartella2]],DATI!$M:$M)*SUMIF(DATI!$B:$B,Tabella24[[#This Row],[Cartella2]],DATI!$K:$K),"")</f>
        <v/>
      </c>
    </row>
    <row r="1340" spans="2:15" x14ac:dyDescent="0.45">
      <c r="B1340" s="27"/>
      <c r="C1340" s="140" t="e">
        <f>+IF(Tabella24[[#This Row],[INS CARTELLA]]="",C1339,+VLOOKUP(Tabella24[[#This Row],[INS CARTELLA]],Tabella1[[NUMERO CARTELLA]:[IMPOSTE]],1,0))</f>
        <v>#N/A</v>
      </c>
      <c r="D1340" s="1"/>
      <c r="E1340" s="15"/>
      <c r="F1340" s="16"/>
      <c r="G1340" s="14" t="str">
        <f>+IFERROR(+Tabella24[[#This Row],[IMPORTO VERSATO]]/SUMIF(DATI!B:B,Tabella24[[#This Row],[Cartella2]],DATI!M:M)*SUMIF(DATI!B:B,Tabella24[[#This Row],[Cartella2]],DATI!E:E),"")</f>
        <v/>
      </c>
      <c r="H1340" s="14" t="str">
        <f>+IFERROR(+Tabella24[[#This Row],[IMPORTO VERSATO]]/SUMIF(DATI!$B:$B,Tabella24[[#This Row],[Cartella2]],DATI!$M:$M)*SUMIF(DATI!$B:$B,Tabella24[[#This Row],[Cartella2]],DATI!$F:$F),"")</f>
        <v/>
      </c>
      <c r="I1340" s="19" t="str">
        <f>+IFERROR(+Tabella24[[#This Row],[IMPORTO VERSATO]]/SUMIF(DATI!$B:$B,Tabella24[[#This Row],[Cartella2]],DATI!$M:$M)*SUMIF(DATI!$B:$B,Tabella24[[#This Row],[Cartella2]],DATI!$G:$G),"")</f>
        <v/>
      </c>
      <c r="J1340" s="19" t="str">
        <f>+IFERROR(+Tabella24[[#This Row],[IMPORTO VERSATO]]/SUMIF(DATI!$B:$B,Tabella24[[#This Row],[Cartella2]],DATI!$M:$M)*SUMIF(DATI!$B:$B,Tabella24[[#This Row],[Cartella2]],DATI!$H:$H),"")</f>
        <v/>
      </c>
      <c r="K1340" s="19" t="str">
        <f>+IFERROR(+Tabella24[[#This Row],[IMPORTO VERSATO]]/SUMIF(DATI!$B:$B,Tabella24[[#This Row],[Cartella2]],DATI!$M:$M)*SUMIF(DATI!$B:$B,Tabella24[[#This Row],[Cartella2]],DATI!$I:$I),"")</f>
        <v/>
      </c>
      <c r="L1340" s="19" t="str">
        <f>+IFERROR(+Tabella24[[#This Row],[IMPORTO VERSATO]]/SUMIF(DATI!$B:$B,Tabella24[[#This Row],[Cartella2]],DATI!$M:$M)*SUMIF(DATI!$B:$B,Tabella24[[#This Row],[Cartella2]],DATI!$J:$J),"")</f>
        <v/>
      </c>
      <c r="M1340" s="14" t="str">
        <f>+IFERROR(+Tabella24[[#This Row],[IMPORTO VERSATO]]/SUMIF(DATI!$B:$B,Tabella24[[#This Row],[Cartella2]],DATI!$M:$M)*SUMIF(DATI!$B:$B,Tabella24[[#This Row],[Cartella2]],DATI!$L:$L),"")</f>
        <v/>
      </c>
      <c r="N1340" s="6" t="str">
        <f>+IF(COUNTIF($C$17:C1340,Tabella24[[#This Row],[Cartella2]])=1,"X","")</f>
        <v/>
      </c>
      <c r="O1340" s="14" t="str">
        <f>+IFERROR(+Tabella24[[#This Row],[IMPORTO VERSATO]]/SUMIF(DATI!$B:$B,Tabella24[[#This Row],[Cartella2]],DATI!$M:$M)*SUMIF(DATI!$B:$B,Tabella24[[#This Row],[Cartella2]],DATI!$K:$K),"")</f>
        <v/>
      </c>
    </row>
    <row r="1341" spans="2:15" x14ac:dyDescent="0.45">
      <c r="B1341" s="27"/>
      <c r="C1341" s="140" t="e">
        <f>+IF(Tabella24[[#This Row],[INS CARTELLA]]="",C1340,+VLOOKUP(Tabella24[[#This Row],[INS CARTELLA]],Tabella1[[NUMERO CARTELLA]:[IMPOSTE]],1,0))</f>
        <v>#N/A</v>
      </c>
      <c r="D1341" s="1"/>
      <c r="E1341" s="15"/>
      <c r="F1341" s="16"/>
      <c r="G1341" s="14" t="str">
        <f>+IFERROR(+Tabella24[[#This Row],[IMPORTO VERSATO]]/SUMIF(DATI!B:B,Tabella24[[#This Row],[Cartella2]],DATI!M:M)*SUMIF(DATI!B:B,Tabella24[[#This Row],[Cartella2]],DATI!E:E),"")</f>
        <v/>
      </c>
      <c r="H1341" s="14" t="str">
        <f>+IFERROR(+Tabella24[[#This Row],[IMPORTO VERSATO]]/SUMIF(DATI!$B:$B,Tabella24[[#This Row],[Cartella2]],DATI!$M:$M)*SUMIF(DATI!$B:$B,Tabella24[[#This Row],[Cartella2]],DATI!$F:$F),"")</f>
        <v/>
      </c>
      <c r="I1341" s="19" t="str">
        <f>+IFERROR(+Tabella24[[#This Row],[IMPORTO VERSATO]]/SUMIF(DATI!$B:$B,Tabella24[[#This Row],[Cartella2]],DATI!$M:$M)*SUMIF(DATI!$B:$B,Tabella24[[#This Row],[Cartella2]],DATI!$G:$G),"")</f>
        <v/>
      </c>
      <c r="J1341" s="19" t="str">
        <f>+IFERROR(+Tabella24[[#This Row],[IMPORTO VERSATO]]/SUMIF(DATI!$B:$B,Tabella24[[#This Row],[Cartella2]],DATI!$M:$M)*SUMIF(DATI!$B:$B,Tabella24[[#This Row],[Cartella2]],DATI!$H:$H),"")</f>
        <v/>
      </c>
      <c r="K1341" s="19" t="str">
        <f>+IFERROR(+Tabella24[[#This Row],[IMPORTO VERSATO]]/SUMIF(DATI!$B:$B,Tabella24[[#This Row],[Cartella2]],DATI!$M:$M)*SUMIF(DATI!$B:$B,Tabella24[[#This Row],[Cartella2]],DATI!$I:$I),"")</f>
        <v/>
      </c>
      <c r="L1341" s="19" t="str">
        <f>+IFERROR(+Tabella24[[#This Row],[IMPORTO VERSATO]]/SUMIF(DATI!$B:$B,Tabella24[[#This Row],[Cartella2]],DATI!$M:$M)*SUMIF(DATI!$B:$B,Tabella24[[#This Row],[Cartella2]],DATI!$J:$J),"")</f>
        <v/>
      </c>
      <c r="M1341" s="14" t="str">
        <f>+IFERROR(+Tabella24[[#This Row],[IMPORTO VERSATO]]/SUMIF(DATI!$B:$B,Tabella24[[#This Row],[Cartella2]],DATI!$M:$M)*SUMIF(DATI!$B:$B,Tabella24[[#This Row],[Cartella2]],DATI!$L:$L),"")</f>
        <v/>
      </c>
      <c r="N1341" s="6" t="str">
        <f>+IF(COUNTIF($C$17:C1341,Tabella24[[#This Row],[Cartella2]])=1,"X","")</f>
        <v/>
      </c>
      <c r="O1341" s="14" t="str">
        <f>+IFERROR(+Tabella24[[#This Row],[IMPORTO VERSATO]]/SUMIF(DATI!$B:$B,Tabella24[[#This Row],[Cartella2]],DATI!$M:$M)*SUMIF(DATI!$B:$B,Tabella24[[#This Row],[Cartella2]],DATI!$K:$K),"")</f>
        <v/>
      </c>
    </row>
    <row r="1342" spans="2:15" x14ac:dyDescent="0.45">
      <c r="B1342" s="27"/>
      <c r="C1342" s="140" t="e">
        <f>+IF(Tabella24[[#This Row],[INS CARTELLA]]="",C1341,+VLOOKUP(Tabella24[[#This Row],[INS CARTELLA]],Tabella1[[NUMERO CARTELLA]:[IMPOSTE]],1,0))</f>
        <v>#N/A</v>
      </c>
      <c r="D1342" s="1"/>
      <c r="E1342" s="15"/>
      <c r="F1342" s="16"/>
      <c r="G1342" s="14" t="str">
        <f>+IFERROR(+Tabella24[[#This Row],[IMPORTO VERSATO]]/SUMIF(DATI!B:B,Tabella24[[#This Row],[Cartella2]],DATI!M:M)*SUMIF(DATI!B:B,Tabella24[[#This Row],[Cartella2]],DATI!E:E),"")</f>
        <v/>
      </c>
      <c r="H1342" s="14" t="str">
        <f>+IFERROR(+Tabella24[[#This Row],[IMPORTO VERSATO]]/SUMIF(DATI!$B:$B,Tabella24[[#This Row],[Cartella2]],DATI!$M:$M)*SUMIF(DATI!$B:$B,Tabella24[[#This Row],[Cartella2]],DATI!$F:$F),"")</f>
        <v/>
      </c>
      <c r="I1342" s="19" t="str">
        <f>+IFERROR(+Tabella24[[#This Row],[IMPORTO VERSATO]]/SUMIF(DATI!$B:$B,Tabella24[[#This Row],[Cartella2]],DATI!$M:$M)*SUMIF(DATI!$B:$B,Tabella24[[#This Row],[Cartella2]],DATI!$G:$G),"")</f>
        <v/>
      </c>
      <c r="J1342" s="19" t="str">
        <f>+IFERROR(+Tabella24[[#This Row],[IMPORTO VERSATO]]/SUMIF(DATI!$B:$B,Tabella24[[#This Row],[Cartella2]],DATI!$M:$M)*SUMIF(DATI!$B:$B,Tabella24[[#This Row],[Cartella2]],DATI!$H:$H),"")</f>
        <v/>
      </c>
      <c r="K1342" s="19" t="str">
        <f>+IFERROR(+Tabella24[[#This Row],[IMPORTO VERSATO]]/SUMIF(DATI!$B:$B,Tabella24[[#This Row],[Cartella2]],DATI!$M:$M)*SUMIF(DATI!$B:$B,Tabella24[[#This Row],[Cartella2]],DATI!$I:$I),"")</f>
        <v/>
      </c>
      <c r="L1342" s="19" t="str">
        <f>+IFERROR(+Tabella24[[#This Row],[IMPORTO VERSATO]]/SUMIF(DATI!$B:$B,Tabella24[[#This Row],[Cartella2]],DATI!$M:$M)*SUMIF(DATI!$B:$B,Tabella24[[#This Row],[Cartella2]],DATI!$J:$J),"")</f>
        <v/>
      </c>
      <c r="M1342" s="14" t="str">
        <f>+IFERROR(+Tabella24[[#This Row],[IMPORTO VERSATO]]/SUMIF(DATI!$B:$B,Tabella24[[#This Row],[Cartella2]],DATI!$M:$M)*SUMIF(DATI!$B:$B,Tabella24[[#This Row],[Cartella2]],DATI!$L:$L),"")</f>
        <v/>
      </c>
      <c r="N1342" s="6" t="str">
        <f>+IF(COUNTIF($C$17:C1342,Tabella24[[#This Row],[Cartella2]])=1,"X","")</f>
        <v/>
      </c>
      <c r="O1342" s="14" t="str">
        <f>+IFERROR(+Tabella24[[#This Row],[IMPORTO VERSATO]]/SUMIF(DATI!$B:$B,Tabella24[[#This Row],[Cartella2]],DATI!$M:$M)*SUMIF(DATI!$B:$B,Tabella24[[#This Row],[Cartella2]],DATI!$K:$K),"")</f>
        <v/>
      </c>
    </row>
    <row r="1343" spans="2:15" x14ac:dyDescent="0.45">
      <c r="B1343" s="27"/>
      <c r="C1343" s="140" t="e">
        <f>+IF(Tabella24[[#This Row],[INS CARTELLA]]="",C1342,+VLOOKUP(Tabella24[[#This Row],[INS CARTELLA]],Tabella1[[NUMERO CARTELLA]:[IMPOSTE]],1,0))</f>
        <v>#N/A</v>
      </c>
      <c r="D1343" s="1"/>
      <c r="E1343" s="15"/>
      <c r="F1343" s="16"/>
      <c r="G1343" s="14" t="str">
        <f>+IFERROR(+Tabella24[[#This Row],[IMPORTO VERSATO]]/SUMIF(DATI!B:B,Tabella24[[#This Row],[Cartella2]],DATI!M:M)*SUMIF(DATI!B:B,Tabella24[[#This Row],[Cartella2]],DATI!E:E),"")</f>
        <v/>
      </c>
      <c r="H1343" s="14" t="str">
        <f>+IFERROR(+Tabella24[[#This Row],[IMPORTO VERSATO]]/SUMIF(DATI!$B:$B,Tabella24[[#This Row],[Cartella2]],DATI!$M:$M)*SUMIF(DATI!$B:$B,Tabella24[[#This Row],[Cartella2]],DATI!$F:$F),"")</f>
        <v/>
      </c>
      <c r="I1343" s="19" t="str">
        <f>+IFERROR(+Tabella24[[#This Row],[IMPORTO VERSATO]]/SUMIF(DATI!$B:$B,Tabella24[[#This Row],[Cartella2]],DATI!$M:$M)*SUMIF(DATI!$B:$B,Tabella24[[#This Row],[Cartella2]],DATI!$G:$G),"")</f>
        <v/>
      </c>
      <c r="J1343" s="19" t="str">
        <f>+IFERROR(+Tabella24[[#This Row],[IMPORTO VERSATO]]/SUMIF(DATI!$B:$B,Tabella24[[#This Row],[Cartella2]],DATI!$M:$M)*SUMIF(DATI!$B:$B,Tabella24[[#This Row],[Cartella2]],DATI!$H:$H),"")</f>
        <v/>
      </c>
      <c r="K1343" s="19" t="str">
        <f>+IFERROR(+Tabella24[[#This Row],[IMPORTO VERSATO]]/SUMIF(DATI!$B:$B,Tabella24[[#This Row],[Cartella2]],DATI!$M:$M)*SUMIF(DATI!$B:$B,Tabella24[[#This Row],[Cartella2]],DATI!$I:$I),"")</f>
        <v/>
      </c>
      <c r="L1343" s="19" t="str">
        <f>+IFERROR(+Tabella24[[#This Row],[IMPORTO VERSATO]]/SUMIF(DATI!$B:$B,Tabella24[[#This Row],[Cartella2]],DATI!$M:$M)*SUMIF(DATI!$B:$B,Tabella24[[#This Row],[Cartella2]],DATI!$J:$J),"")</f>
        <v/>
      </c>
      <c r="M1343" s="14" t="str">
        <f>+IFERROR(+Tabella24[[#This Row],[IMPORTO VERSATO]]/SUMIF(DATI!$B:$B,Tabella24[[#This Row],[Cartella2]],DATI!$M:$M)*SUMIF(DATI!$B:$B,Tabella24[[#This Row],[Cartella2]],DATI!$L:$L),"")</f>
        <v/>
      </c>
      <c r="N1343" s="6" t="str">
        <f>+IF(COUNTIF($C$17:C1343,Tabella24[[#This Row],[Cartella2]])=1,"X","")</f>
        <v/>
      </c>
      <c r="O1343" s="14" t="str">
        <f>+IFERROR(+Tabella24[[#This Row],[IMPORTO VERSATO]]/SUMIF(DATI!$B:$B,Tabella24[[#This Row],[Cartella2]],DATI!$M:$M)*SUMIF(DATI!$B:$B,Tabella24[[#This Row],[Cartella2]],DATI!$K:$K),"")</f>
        <v/>
      </c>
    </row>
    <row r="1344" spans="2:15" x14ac:dyDescent="0.45">
      <c r="B1344" s="27"/>
      <c r="C1344" s="140" t="e">
        <f>+IF(Tabella24[[#This Row],[INS CARTELLA]]="",C1343,+VLOOKUP(Tabella24[[#This Row],[INS CARTELLA]],Tabella1[[NUMERO CARTELLA]:[IMPOSTE]],1,0))</f>
        <v>#N/A</v>
      </c>
      <c r="D1344" s="1"/>
      <c r="E1344" s="15"/>
      <c r="F1344" s="16"/>
      <c r="G1344" s="14" t="str">
        <f>+IFERROR(+Tabella24[[#This Row],[IMPORTO VERSATO]]/SUMIF(DATI!B:B,Tabella24[[#This Row],[Cartella2]],DATI!M:M)*SUMIF(DATI!B:B,Tabella24[[#This Row],[Cartella2]],DATI!E:E),"")</f>
        <v/>
      </c>
      <c r="H1344" s="14" t="str">
        <f>+IFERROR(+Tabella24[[#This Row],[IMPORTO VERSATO]]/SUMIF(DATI!$B:$B,Tabella24[[#This Row],[Cartella2]],DATI!$M:$M)*SUMIF(DATI!$B:$B,Tabella24[[#This Row],[Cartella2]],DATI!$F:$F),"")</f>
        <v/>
      </c>
      <c r="I1344" s="19" t="str">
        <f>+IFERROR(+Tabella24[[#This Row],[IMPORTO VERSATO]]/SUMIF(DATI!$B:$B,Tabella24[[#This Row],[Cartella2]],DATI!$M:$M)*SUMIF(DATI!$B:$B,Tabella24[[#This Row],[Cartella2]],DATI!$G:$G),"")</f>
        <v/>
      </c>
      <c r="J1344" s="19" t="str">
        <f>+IFERROR(+Tabella24[[#This Row],[IMPORTO VERSATO]]/SUMIF(DATI!$B:$B,Tabella24[[#This Row],[Cartella2]],DATI!$M:$M)*SUMIF(DATI!$B:$B,Tabella24[[#This Row],[Cartella2]],DATI!$H:$H),"")</f>
        <v/>
      </c>
      <c r="K1344" s="19" t="str">
        <f>+IFERROR(+Tabella24[[#This Row],[IMPORTO VERSATO]]/SUMIF(DATI!$B:$B,Tabella24[[#This Row],[Cartella2]],DATI!$M:$M)*SUMIF(DATI!$B:$B,Tabella24[[#This Row],[Cartella2]],DATI!$I:$I),"")</f>
        <v/>
      </c>
      <c r="L1344" s="19" t="str">
        <f>+IFERROR(+Tabella24[[#This Row],[IMPORTO VERSATO]]/SUMIF(DATI!$B:$B,Tabella24[[#This Row],[Cartella2]],DATI!$M:$M)*SUMIF(DATI!$B:$B,Tabella24[[#This Row],[Cartella2]],DATI!$J:$J),"")</f>
        <v/>
      </c>
      <c r="M1344" s="14" t="str">
        <f>+IFERROR(+Tabella24[[#This Row],[IMPORTO VERSATO]]/SUMIF(DATI!$B:$B,Tabella24[[#This Row],[Cartella2]],DATI!$M:$M)*SUMIF(DATI!$B:$B,Tabella24[[#This Row],[Cartella2]],DATI!$L:$L),"")</f>
        <v/>
      </c>
      <c r="N1344" s="6" t="str">
        <f>+IF(COUNTIF($C$17:C1344,Tabella24[[#This Row],[Cartella2]])=1,"X","")</f>
        <v/>
      </c>
      <c r="O1344" s="14" t="str">
        <f>+IFERROR(+Tabella24[[#This Row],[IMPORTO VERSATO]]/SUMIF(DATI!$B:$B,Tabella24[[#This Row],[Cartella2]],DATI!$M:$M)*SUMIF(DATI!$B:$B,Tabella24[[#This Row],[Cartella2]],DATI!$K:$K),"")</f>
        <v/>
      </c>
    </row>
    <row r="1345" spans="2:15" x14ac:dyDescent="0.45">
      <c r="B1345" s="27"/>
      <c r="C1345" s="140" t="e">
        <f>+IF(Tabella24[[#This Row],[INS CARTELLA]]="",C1344,+VLOOKUP(Tabella24[[#This Row],[INS CARTELLA]],Tabella1[[NUMERO CARTELLA]:[IMPOSTE]],1,0))</f>
        <v>#N/A</v>
      </c>
      <c r="D1345" s="1"/>
      <c r="E1345" s="15"/>
      <c r="F1345" s="16"/>
      <c r="G1345" s="14" t="str">
        <f>+IFERROR(+Tabella24[[#This Row],[IMPORTO VERSATO]]/SUMIF(DATI!B:B,Tabella24[[#This Row],[Cartella2]],DATI!M:M)*SUMIF(DATI!B:B,Tabella24[[#This Row],[Cartella2]],DATI!E:E),"")</f>
        <v/>
      </c>
      <c r="H1345" s="14" t="str">
        <f>+IFERROR(+Tabella24[[#This Row],[IMPORTO VERSATO]]/SUMIF(DATI!$B:$B,Tabella24[[#This Row],[Cartella2]],DATI!$M:$M)*SUMIF(DATI!$B:$B,Tabella24[[#This Row],[Cartella2]],DATI!$F:$F),"")</f>
        <v/>
      </c>
      <c r="I1345" s="19" t="str">
        <f>+IFERROR(+Tabella24[[#This Row],[IMPORTO VERSATO]]/SUMIF(DATI!$B:$B,Tabella24[[#This Row],[Cartella2]],DATI!$M:$M)*SUMIF(DATI!$B:$B,Tabella24[[#This Row],[Cartella2]],DATI!$G:$G),"")</f>
        <v/>
      </c>
      <c r="J1345" s="19" t="str">
        <f>+IFERROR(+Tabella24[[#This Row],[IMPORTO VERSATO]]/SUMIF(DATI!$B:$B,Tabella24[[#This Row],[Cartella2]],DATI!$M:$M)*SUMIF(DATI!$B:$B,Tabella24[[#This Row],[Cartella2]],DATI!$H:$H),"")</f>
        <v/>
      </c>
      <c r="K1345" s="19" t="str">
        <f>+IFERROR(+Tabella24[[#This Row],[IMPORTO VERSATO]]/SUMIF(DATI!$B:$B,Tabella24[[#This Row],[Cartella2]],DATI!$M:$M)*SUMIF(DATI!$B:$B,Tabella24[[#This Row],[Cartella2]],DATI!$I:$I),"")</f>
        <v/>
      </c>
      <c r="L1345" s="19" t="str">
        <f>+IFERROR(+Tabella24[[#This Row],[IMPORTO VERSATO]]/SUMIF(DATI!$B:$B,Tabella24[[#This Row],[Cartella2]],DATI!$M:$M)*SUMIF(DATI!$B:$B,Tabella24[[#This Row],[Cartella2]],DATI!$J:$J),"")</f>
        <v/>
      </c>
      <c r="M1345" s="14" t="str">
        <f>+IFERROR(+Tabella24[[#This Row],[IMPORTO VERSATO]]/SUMIF(DATI!$B:$B,Tabella24[[#This Row],[Cartella2]],DATI!$M:$M)*SUMIF(DATI!$B:$B,Tabella24[[#This Row],[Cartella2]],DATI!$L:$L),"")</f>
        <v/>
      </c>
      <c r="N1345" s="6" t="str">
        <f>+IF(COUNTIF($C$17:C1345,Tabella24[[#This Row],[Cartella2]])=1,"X","")</f>
        <v/>
      </c>
      <c r="O1345" s="14" t="str">
        <f>+IFERROR(+Tabella24[[#This Row],[IMPORTO VERSATO]]/SUMIF(DATI!$B:$B,Tabella24[[#This Row],[Cartella2]],DATI!$M:$M)*SUMIF(DATI!$B:$B,Tabella24[[#This Row],[Cartella2]],DATI!$K:$K),"")</f>
        <v/>
      </c>
    </row>
    <row r="1346" spans="2:15" x14ac:dyDescent="0.45">
      <c r="B1346" s="27"/>
      <c r="C1346" s="140" t="e">
        <f>+IF(Tabella24[[#This Row],[INS CARTELLA]]="",C1345,+VLOOKUP(Tabella24[[#This Row],[INS CARTELLA]],Tabella1[[NUMERO CARTELLA]:[IMPOSTE]],1,0))</f>
        <v>#N/A</v>
      </c>
      <c r="D1346" s="1"/>
      <c r="E1346" s="15"/>
      <c r="F1346" s="16"/>
      <c r="G1346" s="14" t="str">
        <f>+IFERROR(+Tabella24[[#This Row],[IMPORTO VERSATO]]/SUMIF(DATI!B:B,Tabella24[[#This Row],[Cartella2]],DATI!M:M)*SUMIF(DATI!B:B,Tabella24[[#This Row],[Cartella2]],DATI!E:E),"")</f>
        <v/>
      </c>
      <c r="H1346" s="14" t="str">
        <f>+IFERROR(+Tabella24[[#This Row],[IMPORTO VERSATO]]/SUMIF(DATI!$B:$B,Tabella24[[#This Row],[Cartella2]],DATI!$M:$M)*SUMIF(DATI!$B:$B,Tabella24[[#This Row],[Cartella2]],DATI!$F:$F),"")</f>
        <v/>
      </c>
      <c r="I1346" s="19" t="str">
        <f>+IFERROR(+Tabella24[[#This Row],[IMPORTO VERSATO]]/SUMIF(DATI!$B:$B,Tabella24[[#This Row],[Cartella2]],DATI!$M:$M)*SUMIF(DATI!$B:$B,Tabella24[[#This Row],[Cartella2]],DATI!$G:$G),"")</f>
        <v/>
      </c>
      <c r="J1346" s="19" t="str">
        <f>+IFERROR(+Tabella24[[#This Row],[IMPORTO VERSATO]]/SUMIF(DATI!$B:$B,Tabella24[[#This Row],[Cartella2]],DATI!$M:$M)*SUMIF(DATI!$B:$B,Tabella24[[#This Row],[Cartella2]],DATI!$H:$H),"")</f>
        <v/>
      </c>
      <c r="K1346" s="19" t="str">
        <f>+IFERROR(+Tabella24[[#This Row],[IMPORTO VERSATO]]/SUMIF(DATI!$B:$B,Tabella24[[#This Row],[Cartella2]],DATI!$M:$M)*SUMIF(DATI!$B:$B,Tabella24[[#This Row],[Cartella2]],DATI!$I:$I),"")</f>
        <v/>
      </c>
      <c r="L1346" s="19" t="str">
        <f>+IFERROR(+Tabella24[[#This Row],[IMPORTO VERSATO]]/SUMIF(DATI!$B:$B,Tabella24[[#This Row],[Cartella2]],DATI!$M:$M)*SUMIF(DATI!$B:$B,Tabella24[[#This Row],[Cartella2]],DATI!$J:$J),"")</f>
        <v/>
      </c>
      <c r="M1346" s="14" t="str">
        <f>+IFERROR(+Tabella24[[#This Row],[IMPORTO VERSATO]]/SUMIF(DATI!$B:$B,Tabella24[[#This Row],[Cartella2]],DATI!$M:$M)*SUMIF(DATI!$B:$B,Tabella24[[#This Row],[Cartella2]],DATI!$L:$L),"")</f>
        <v/>
      </c>
      <c r="N1346" s="6" t="str">
        <f>+IF(COUNTIF($C$17:C1346,Tabella24[[#This Row],[Cartella2]])=1,"X","")</f>
        <v/>
      </c>
      <c r="O1346" s="14" t="str">
        <f>+IFERROR(+Tabella24[[#This Row],[IMPORTO VERSATO]]/SUMIF(DATI!$B:$B,Tabella24[[#This Row],[Cartella2]],DATI!$M:$M)*SUMIF(DATI!$B:$B,Tabella24[[#This Row],[Cartella2]],DATI!$K:$K),"")</f>
        <v/>
      </c>
    </row>
    <row r="1347" spans="2:15" x14ac:dyDescent="0.45">
      <c r="B1347" s="27"/>
      <c r="C1347" s="140" t="e">
        <f>+IF(Tabella24[[#This Row],[INS CARTELLA]]="",C1346,+VLOOKUP(Tabella24[[#This Row],[INS CARTELLA]],Tabella1[[NUMERO CARTELLA]:[IMPOSTE]],1,0))</f>
        <v>#N/A</v>
      </c>
      <c r="D1347" s="1"/>
      <c r="E1347" s="15"/>
      <c r="F1347" s="16"/>
      <c r="G1347" s="14" t="str">
        <f>+IFERROR(+Tabella24[[#This Row],[IMPORTO VERSATO]]/SUMIF(DATI!B:B,Tabella24[[#This Row],[Cartella2]],DATI!M:M)*SUMIF(DATI!B:B,Tabella24[[#This Row],[Cartella2]],DATI!E:E),"")</f>
        <v/>
      </c>
      <c r="H1347" s="14" t="str">
        <f>+IFERROR(+Tabella24[[#This Row],[IMPORTO VERSATO]]/SUMIF(DATI!$B:$B,Tabella24[[#This Row],[Cartella2]],DATI!$M:$M)*SUMIF(DATI!$B:$B,Tabella24[[#This Row],[Cartella2]],DATI!$F:$F),"")</f>
        <v/>
      </c>
      <c r="I1347" s="19" t="str">
        <f>+IFERROR(+Tabella24[[#This Row],[IMPORTO VERSATO]]/SUMIF(DATI!$B:$B,Tabella24[[#This Row],[Cartella2]],DATI!$M:$M)*SUMIF(DATI!$B:$B,Tabella24[[#This Row],[Cartella2]],DATI!$G:$G),"")</f>
        <v/>
      </c>
      <c r="J1347" s="19" t="str">
        <f>+IFERROR(+Tabella24[[#This Row],[IMPORTO VERSATO]]/SUMIF(DATI!$B:$B,Tabella24[[#This Row],[Cartella2]],DATI!$M:$M)*SUMIF(DATI!$B:$B,Tabella24[[#This Row],[Cartella2]],DATI!$H:$H),"")</f>
        <v/>
      </c>
      <c r="K1347" s="19" t="str">
        <f>+IFERROR(+Tabella24[[#This Row],[IMPORTO VERSATO]]/SUMIF(DATI!$B:$B,Tabella24[[#This Row],[Cartella2]],DATI!$M:$M)*SUMIF(DATI!$B:$B,Tabella24[[#This Row],[Cartella2]],DATI!$I:$I),"")</f>
        <v/>
      </c>
      <c r="L1347" s="19" t="str">
        <f>+IFERROR(+Tabella24[[#This Row],[IMPORTO VERSATO]]/SUMIF(DATI!$B:$B,Tabella24[[#This Row],[Cartella2]],DATI!$M:$M)*SUMIF(DATI!$B:$B,Tabella24[[#This Row],[Cartella2]],DATI!$J:$J),"")</f>
        <v/>
      </c>
      <c r="M1347" s="14" t="str">
        <f>+IFERROR(+Tabella24[[#This Row],[IMPORTO VERSATO]]/SUMIF(DATI!$B:$B,Tabella24[[#This Row],[Cartella2]],DATI!$M:$M)*SUMIF(DATI!$B:$B,Tabella24[[#This Row],[Cartella2]],DATI!$L:$L),"")</f>
        <v/>
      </c>
      <c r="N1347" s="6" t="str">
        <f>+IF(COUNTIF($C$17:C1347,Tabella24[[#This Row],[Cartella2]])=1,"X","")</f>
        <v/>
      </c>
      <c r="O1347" s="14" t="str">
        <f>+IFERROR(+Tabella24[[#This Row],[IMPORTO VERSATO]]/SUMIF(DATI!$B:$B,Tabella24[[#This Row],[Cartella2]],DATI!$M:$M)*SUMIF(DATI!$B:$B,Tabella24[[#This Row],[Cartella2]],DATI!$K:$K),"")</f>
        <v/>
      </c>
    </row>
    <row r="1348" spans="2:15" x14ac:dyDescent="0.45">
      <c r="B1348" s="27"/>
      <c r="C1348" s="140" t="e">
        <f>+IF(Tabella24[[#This Row],[INS CARTELLA]]="",C1347,+VLOOKUP(Tabella24[[#This Row],[INS CARTELLA]],Tabella1[[NUMERO CARTELLA]:[IMPOSTE]],1,0))</f>
        <v>#N/A</v>
      </c>
      <c r="D1348" s="1"/>
      <c r="E1348" s="15"/>
      <c r="F1348" s="16"/>
      <c r="G1348" s="14" t="str">
        <f>+IFERROR(+Tabella24[[#This Row],[IMPORTO VERSATO]]/SUMIF(DATI!B:B,Tabella24[[#This Row],[Cartella2]],DATI!M:M)*SUMIF(DATI!B:B,Tabella24[[#This Row],[Cartella2]],DATI!E:E),"")</f>
        <v/>
      </c>
      <c r="H1348" s="14" t="str">
        <f>+IFERROR(+Tabella24[[#This Row],[IMPORTO VERSATO]]/SUMIF(DATI!$B:$B,Tabella24[[#This Row],[Cartella2]],DATI!$M:$M)*SUMIF(DATI!$B:$B,Tabella24[[#This Row],[Cartella2]],DATI!$F:$F),"")</f>
        <v/>
      </c>
      <c r="I1348" s="19" t="str">
        <f>+IFERROR(+Tabella24[[#This Row],[IMPORTO VERSATO]]/SUMIF(DATI!$B:$B,Tabella24[[#This Row],[Cartella2]],DATI!$M:$M)*SUMIF(DATI!$B:$B,Tabella24[[#This Row],[Cartella2]],DATI!$G:$G),"")</f>
        <v/>
      </c>
      <c r="J1348" s="19" t="str">
        <f>+IFERROR(+Tabella24[[#This Row],[IMPORTO VERSATO]]/SUMIF(DATI!$B:$B,Tabella24[[#This Row],[Cartella2]],DATI!$M:$M)*SUMIF(DATI!$B:$B,Tabella24[[#This Row],[Cartella2]],DATI!$H:$H),"")</f>
        <v/>
      </c>
      <c r="K1348" s="19" t="str">
        <f>+IFERROR(+Tabella24[[#This Row],[IMPORTO VERSATO]]/SUMIF(DATI!$B:$B,Tabella24[[#This Row],[Cartella2]],DATI!$M:$M)*SUMIF(DATI!$B:$B,Tabella24[[#This Row],[Cartella2]],DATI!$I:$I),"")</f>
        <v/>
      </c>
      <c r="L1348" s="19" t="str">
        <f>+IFERROR(+Tabella24[[#This Row],[IMPORTO VERSATO]]/SUMIF(DATI!$B:$B,Tabella24[[#This Row],[Cartella2]],DATI!$M:$M)*SUMIF(DATI!$B:$B,Tabella24[[#This Row],[Cartella2]],DATI!$J:$J),"")</f>
        <v/>
      </c>
      <c r="M1348" s="14" t="str">
        <f>+IFERROR(+Tabella24[[#This Row],[IMPORTO VERSATO]]/SUMIF(DATI!$B:$B,Tabella24[[#This Row],[Cartella2]],DATI!$M:$M)*SUMIF(DATI!$B:$B,Tabella24[[#This Row],[Cartella2]],DATI!$L:$L),"")</f>
        <v/>
      </c>
      <c r="N1348" s="6" t="str">
        <f>+IF(COUNTIF($C$17:C1348,Tabella24[[#This Row],[Cartella2]])=1,"X","")</f>
        <v/>
      </c>
      <c r="O1348" s="14" t="str">
        <f>+IFERROR(+Tabella24[[#This Row],[IMPORTO VERSATO]]/SUMIF(DATI!$B:$B,Tabella24[[#This Row],[Cartella2]],DATI!$M:$M)*SUMIF(DATI!$B:$B,Tabella24[[#This Row],[Cartella2]],DATI!$K:$K),"")</f>
        <v/>
      </c>
    </row>
    <row r="1349" spans="2:15" x14ac:dyDescent="0.45">
      <c r="B1349" s="27"/>
      <c r="C1349" s="140" t="e">
        <f>+IF(Tabella24[[#This Row],[INS CARTELLA]]="",C1348,+VLOOKUP(Tabella24[[#This Row],[INS CARTELLA]],Tabella1[[NUMERO CARTELLA]:[IMPOSTE]],1,0))</f>
        <v>#N/A</v>
      </c>
      <c r="D1349" s="1"/>
      <c r="E1349" s="15"/>
      <c r="F1349" s="16"/>
      <c r="G1349" s="14" t="str">
        <f>+IFERROR(+Tabella24[[#This Row],[IMPORTO VERSATO]]/SUMIF(DATI!B:B,Tabella24[[#This Row],[Cartella2]],DATI!M:M)*SUMIF(DATI!B:B,Tabella24[[#This Row],[Cartella2]],DATI!E:E),"")</f>
        <v/>
      </c>
      <c r="H1349" s="14" t="str">
        <f>+IFERROR(+Tabella24[[#This Row],[IMPORTO VERSATO]]/SUMIF(DATI!$B:$B,Tabella24[[#This Row],[Cartella2]],DATI!$M:$M)*SUMIF(DATI!$B:$B,Tabella24[[#This Row],[Cartella2]],DATI!$F:$F),"")</f>
        <v/>
      </c>
      <c r="I1349" s="19" t="str">
        <f>+IFERROR(+Tabella24[[#This Row],[IMPORTO VERSATO]]/SUMIF(DATI!$B:$B,Tabella24[[#This Row],[Cartella2]],DATI!$M:$M)*SUMIF(DATI!$B:$B,Tabella24[[#This Row],[Cartella2]],DATI!$G:$G),"")</f>
        <v/>
      </c>
      <c r="J1349" s="19" t="str">
        <f>+IFERROR(+Tabella24[[#This Row],[IMPORTO VERSATO]]/SUMIF(DATI!$B:$B,Tabella24[[#This Row],[Cartella2]],DATI!$M:$M)*SUMIF(DATI!$B:$B,Tabella24[[#This Row],[Cartella2]],DATI!$H:$H),"")</f>
        <v/>
      </c>
      <c r="K1349" s="19" t="str">
        <f>+IFERROR(+Tabella24[[#This Row],[IMPORTO VERSATO]]/SUMIF(DATI!$B:$B,Tabella24[[#This Row],[Cartella2]],DATI!$M:$M)*SUMIF(DATI!$B:$B,Tabella24[[#This Row],[Cartella2]],DATI!$I:$I),"")</f>
        <v/>
      </c>
      <c r="L1349" s="19" t="str">
        <f>+IFERROR(+Tabella24[[#This Row],[IMPORTO VERSATO]]/SUMIF(DATI!$B:$B,Tabella24[[#This Row],[Cartella2]],DATI!$M:$M)*SUMIF(DATI!$B:$B,Tabella24[[#This Row],[Cartella2]],DATI!$J:$J),"")</f>
        <v/>
      </c>
      <c r="M1349" s="14" t="str">
        <f>+IFERROR(+Tabella24[[#This Row],[IMPORTO VERSATO]]/SUMIF(DATI!$B:$B,Tabella24[[#This Row],[Cartella2]],DATI!$M:$M)*SUMIF(DATI!$B:$B,Tabella24[[#This Row],[Cartella2]],DATI!$L:$L),"")</f>
        <v/>
      </c>
      <c r="N1349" s="6" t="str">
        <f>+IF(COUNTIF($C$17:C1349,Tabella24[[#This Row],[Cartella2]])=1,"X","")</f>
        <v/>
      </c>
      <c r="O1349" s="14" t="str">
        <f>+IFERROR(+Tabella24[[#This Row],[IMPORTO VERSATO]]/SUMIF(DATI!$B:$B,Tabella24[[#This Row],[Cartella2]],DATI!$M:$M)*SUMIF(DATI!$B:$B,Tabella24[[#This Row],[Cartella2]],DATI!$K:$K),"")</f>
        <v/>
      </c>
    </row>
    <row r="1350" spans="2:15" x14ac:dyDescent="0.45">
      <c r="B1350" s="27"/>
      <c r="C1350" s="140" t="e">
        <f>+IF(Tabella24[[#This Row],[INS CARTELLA]]="",C1349,+VLOOKUP(Tabella24[[#This Row],[INS CARTELLA]],Tabella1[[NUMERO CARTELLA]:[IMPOSTE]],1,0))</f>
        <v>#N/A</v>
      </c>
      <c r="D1350" s="1"/>
      <c r="E1350" s="15"/>
      <c r="F1350" s="16"/>
      <c r="G1350" s="14" t="str">
        <f>+IFERROR(+Tabella24[[#This Row],[IMPORTO VERSATO]]/SUMIF(DATI!B:B,Tabella24[[#This Row],[Cartella2]],DATI!M:M)*SUMIF(DATI!B:B,Tabella24[[#This Row],[Cartella2]],DATI!E:E),"")</f>
        <v/>
      </c>
      <c r="H1350" s="14" t="str">
        <f>+IFERROR(+Tabella24[[#This Row],[IMPORTO VERSATO]]/SUMIF(DATI!$B:$B,Tabella24[[#This Row],[Cartella2]],DATI!$M:$M)*SUMIF(DATI!$B:$B,Tabella24[[#This Row],[Cartella2]],DATI!$F:$F),"")</f>
        <v/>
      </c>
      <c r="I1350" s="19" t="str">
        <f>+IFERROR(+Tabella24[[#This Row],[IMPORTO VERSATO]]/SUMIF(DATI!$B:$B,Tabella24[[#This Row],[Cartella2]],DATI!$M:$M)*SUMIF(DATI!$B:$B,Tabella24[[#This Row],[Cartella2]],DATI!$G:$G),"")</f>
        <v/>
      </c>
      <c r="J1350" s="19" t="str">
        <f>+IFERROR(+Tabella24[[#This Row],[IMPORTO VERSATO]]/SUMIF(DATI!$B:$B,Tabella24[[#This Row],[Cartella2]],DATI!$M:$M)*SUMIF(DATI!$B:$B,Tabella24[[#This Row],[Cartella2]],DATI!$H:$H),"")</f>
        <v/>
      </c>
      <c r="K1350" s="19" t="str">
        <f>+IFERROR(+Tabella24[[#This Row],[IMPORTO VERSATO]]/SUMIF(DATI!$B:$B,Tabella24[[#This Row],[Cartella2]],DATI!$M:$M)*SUMIF(DATI!$B:$B,Tabella24[[#This Row],[Cartella2]],DATI!$I:$I),"")</f>
        <v/>
      </c>
      <c r="L1350" s="19" t="str">
        <f>+IFERROR(+Tabella24[[#This Row],[IMPORTO VERSATO]]/SUMIF(DATI!$B:$B,Tabella24[[#This Row],[Cartella2]],DATI!$M:$M)*SUMIF(DATI!$B:$B,Tabella24[[#This Row],[Cartella2]],DATI!$J:$J),"")</f>
        <v/>
      </c>
      <c r="M1350" s="14" t="str">
        <f>+IFERROR(+Tabella24[[#This Row],[IMPORTO VERSATO]]/SUMIF(DATI!$B:$B,Tabella24[[#This Row],[Cartella2]],DATI!$M:$M)*SUMIF(DATI!$B:$B,Tabella24[[#This Row],[Cartella2]],DATI!$L:$L),"")</f>
        <v/>
      </c>
      <c r="N1350" s="6" t="str">
        <f>+IF(COUNTIF($C$17:C1350,Tabella24[[#This Row],[Cartella2]])=1,"X","")</f>
        <v/>
      </c>
      <c r="O1350" s="14" t="str">
        <f>+IFERROR(+Tabella24[[#This Row],[IMPORTO VERSATO]]/SUMIF(DATI!$B:$B,Tabella24[[#This Row],[Cartella2]],DATI!$M:$M)*SUMIF(DATI!$B:$B,Tabella24[[#This Row],[Cartella2]],DATI!$K:$K),"")</f>
        <v/>
      </c>
    </row>
    <row r="1351" spans="2:15" x14ac:dyDescent="0.45">
      <c r="B1351" s="27"/>
      <c r="C1351" s="140" t="e">
        <f>+IF(Tabella24[[#This Row],[INS CARTELLA]]="",C1350,+VLOOKUP(Tabella24[[#This Row],[INS CARTELLA]],Tabella1[[NUMERO CARTELLA]:[IMPOSTE]],1,0))</f>
        <v>#N/A</v>
      </c>
      <c r="D1351" s="1"/>
      <c r="E1351" s="15"/>
      <c r="F1351" s="16"/>
      <c r="G1351" s="14" t="str">
        <f>+IFERROR(+Tabella24[[#This Row],[IMPORTO VERSATO]]/SUMIF(DATI!B:B,Tabella24[[#This Row],[Cartella2]],DATI!M:M)*SUMIF(DATI!B:B,Tabella24[[#This Row],[Cartella2]],DATI!E:E),"")</f>
        <v/>
      </c>
      <c r="H1351" s="14" t="str">
        <f>+IFERROR(+Tabella24[[#This Row],[IMPORTO VERSATO]]/SUMIF(DATI!$B:$B,Tabella24[[#This Row],[Cartella2]],DATI!$M:$M)*SUMIF(DATI!$B:$B,Tabella24[[#This Row],[Cartella2]],DATI!$F:$F),"")</f>
        <v/>
      </c>
      <c r="I1351" s="19" t="str">
        <f>+IFERROR(+Tabella24[[#This Row],[IMPORTO VERSATO]]/SUMIF(DATI!$B:$B,Tabella24[[#This Row],[Cartella2]],DATI!$M:$M)*SUMIF(DATI!$B:$B,Tabella24[[#This Row],[Cartella2]],DATI!$G:$G),"")</f>
        <v/>
      </c>
      <c r="J1351" s="19" t="str">
        <f>+IFERROR(+Tabella24[[#This Row],[IMPORTO VERSATO]]/SUMIF(DATI!$B:$B,Tabella24[[#This Row],[Cartella2]],DATI!$M:$M)*SUMIF(DATI!$B:$B,Tabella24[[#This Row],[Cartella2]],DATI!$H:$H),"")</f>
        <v/>
      </c>
      <c r="K1351" s="19" t="str">
        <f>+IFERROR(+Tabella24[[#This Row],[IMPORTO VERSATO]]/SUMIF(DATI!$B:$B,Tabella24[[#This Row],[Cartella2]],DATI!$M:$M)*SUMIF(DATI!$B:$B,Tabella24[[#This Row],[Cartella2]],DATI!$I:$I),"")</f>
        <v/>
      </c>
      <c r="L1351" s="19" t="str">
        <f>+IFERROR(+Tabella24[[#This Row],[IMPORTO VERSATO]]/SUMIF(DATI!$B:$B,Tabella24[[#This Row],[Cartella2]],DATI!$M:$M)*SUMIF(DATI!$B:$B,Tabella24[[#This Row],[Cartella2]],DATI!$J:$J),"")</f>
        <v/>
      </c>
      <c r="M1351" s="14" t="str">
        <f>+IFERROR(+Tabella24[[#This Row],[IMPORTO VERSATO]]/SUMIF(DATI!$B:$B,Tabella24[[#This Row],[Cartella2]],DATI!$M:$M)*SUMIF(DATI!$B:$B,Tabella24[[#This Row],[Cartella2]],DATI!$L:$L),"")</f>
        <v/>
      </c>
      <c r="N1351" s="6" t="str">
        <f>+IF(COUNTIF($C$17:C1351,Tabella24[[#This Row],[Cartella2]])=1,"X","")</f>
        <v/>
      </c>
      <c r="O1351" s="14" t="str">
        <f>+IFERROR(+Tabella24[[#This Row],[IMPORTO VERSATO]]/SUMIF(DATI!$B:$B,Tabella24[[#This Row],[Cartella2]],DATI!$M:$M)*SUMIF(DATI!$B:$B,Tabella24[[#This Row],[Cartella2]],DATI!$K:$K),"")</f>
        <v/>
      </c>
    </row>
    <row r="1352" spans="2:15" x14ac:dyDescent="0.45">
      <c r="B1352" s="27"/>
      <c r="C1352" s="140" t="e">
        <f>+IF(Tabella24[[#This Row],[INS CARTELLA]]="",C1351,+VLOOKUP(Tabella24[[#This Row],[INS CARTELLA]],Tabella1[[NUMERO CARTELLA]:[IMPOSTE]],1,0))</f>
        <v>#N/A</v>
      </c>
      <c r="D1352" s="1"/>
      <c r="E1352" s="15"/>
      <c r="F1352" s="16"/>
      <c r="G1352" s="14" t="str">
        <f>+IFERROR(+Tabella24[[#This Row],[IMPORTO VERSATO]]/SUMIF(DATI!B:B,Tabella24[[#This Row],[Cartella2]],DATI!M:M)*SUMIF(DATI!B:B,Tabella24[[#This Row],[Cartella2]],DATI!E:E),"")</f>
        <v/>
      </c>
      <c r="H1352" s="14" t="str">
        <f>+IFERROR(+Tabella24[[#This Row],[IMPORTO VERSATO]]/SUMIF(DATI!$B:$B,Tabella24[[#This Row],[Cartella2]],DATI!$M:$M)*SUMIF(DATI!$B:$B,Tabella24[[#This Row],[Cartella2]],DATI!$F:$F),"")</f>
        <v/>
      </c>
      <c r="I1352" s="19" t="str">
        <f>+IFERROR(+Tabella24[[#This Row],[IMPORTO VERSATO]]/SUMIF(DATI!$B:$B,Tabella24[[#This Row],[Cartella2]],DATI!$M:$M)*SUMIF(DATI!$B:$B,Tabella24[[#This Row],[Cartella2]],DATI!$G:$G),"")</f>
        <v/>
      </c>
      <c r="J1352" s="19" t="str">
        <f>+IFERROR(+Tabella24[[#This Row],[IMPORTO VERSATO]]/SUMIF(DATI!$B:$B,Tabella24[[#This Row],[Cartella2]],DATI!$M:$M)*SUMIF(DATI!$B:$B,Tabella24[[#This Row],[Cartella2]],DATI!$H:$H),"")</f>
        <v/>
      </c>
      <c r="K1352" s="19" t="str">
        <f>+IFERROR(+Tabella24[[#This Row],[IMPORTO VERSATO]]/SUMIF(DATI!$B:$B,Tabella24[[#This Row],[Cartella2]],DATI!$M:$M)*SUMIF(DATI!$B:$B,Tabella24[[#This Row],[Cartella2]],DATI!$I:$I),"")</f>
        <v/>
      </c>
      <c r="L1352" s="19" t="str">
        <f>+IFERROR(+Tabella24[[#This Row],[IMPORTO VERSATO]]/SUMIF(DATI!$B:$B,Tabella24[[#This Row],[Cartella2]],DATI!$M:$M)*SUMIF(DATI!$B:$B,Tabella24[[#This Row],[Cartella2]],DATI!$J:$J),"")</f>
        <v/>
      </c>
      <c r="M1352" s="14" t="str">
        <f>+IFERROR(+Tabella24[[#This Row],[IMPORTO VERSATO]]/SUMIF(DATI!$B:$B,Tabella24[[#This Row],[Cartella2]],DATI!$M:$M)*SUMIF(DATI!$B:$B,Tabella24[[#This Row],[Cartella2]],DATI!$L:$L),"")</f>
        <v/>
      </c>
      <c r="N1352" s="6" t="str">
        <f>+IF(COUNTIF($C$17:C1352,Tabella24[[#This Row],[Cartella2]])=1,"X","")</f>
        <v/>
      </c>
      <c r="O1352" s="14" t="str">
        <f>+IFERROR(+Tabella24[[#This Row],[IMPORTO VERSATO]]/SUMIF(DATI!$B:$B,Tabella24[[#This Row],[Cartella2]],DATI!$M:$M)*SUMIF(DATI!$B:$B,Tabella24[[#This Row],[Cartella2]],DATI!$K:$K),"")</f>
        <v/>
      </c>
    </row>
    <row r="1353" spans="2:15" x14ac:dyDescent="0.45">
      <c r="B1353" s="27"/>
      <c r="C1353" s="140" t="e">
        <f>+IF(Tabella24[[#This Row],[INS CARTELLA]]="",C1352,+VLOOKUP(Tabella24[[#This Row],[INS CARTELLA]],Tabella1[[NUMERO CARTELLA]:[IMPOSTE]],1,0))</f>
        <v>#N/A</v>
      </c>
      <c r="D1353" s="1"/>
      <c r="E1353" s="15"/>
      <c r="F1353" s="16"/>
      <c r="G1353" s="14" t="str">
        <f>+IFERROR(+Tabella24[[#This Row],[IMPORTO VERSATO]]/SUMIF(DATI!B:B,Tabella24[[#This Row],[Cartella2]],DATI!M:M)*SUMIF(DATI!B:B,Tabella24[[#This Row],[Cartella2]],DATI!E:E),"")</f>
        <v/>
      </c>
      <c r="H1353" s="14" t="str">
        <f>+IFERROR(+Tabella24[[#This Row],[IMPORTO VERSATO]]/SUMIF(DATI!$B:$B,Tabella24[[#This Row],[Cartella2]],DATI!$M:$M)*SUMIF(DATI!$B:$B,Tabella24[[#This Row],[Cartella2]],DATI!$F:$F),"")</f>
        <v/>
      </c>
      <c r="I1353" s="19" t="str">
        <f>+IFERROR(+Tabella24[[#This Row],[IMPORTO VERSATO]]/SUMIF(DATI!$B:$B,Tabella24[[#This Row],[Cartella2]],DATI!$M:$M)*SUMIF(DATI!$B:$B,Tabella24[[#This Row],[Cartella2]],DATI!$G:$G),"")</f>
        <v/>
      </c>
      <c r="J1353" s="19" t="str">
        <f>+IFERROR(+Tabella24[[#This Row],[IMPORTO VERSATO]]/SUMIF(DATI!$B:$B,Tabella24[[#This Row],[Cartella2]],DATI!$M:$M)*SUMIF(DATI!$B:$B,Tabella24[[#This Row],[Cartella2]],DATI!$H:$H),"")</f>
        <v/>
      </c>
      <c r="K1353" s="19" t="str">
        <f>+IFERROR(+Tabella24[[#This Row],[IMPORTO VERSATO]]/SUMIF(DATI!$B:$B,Tabella24[[#This Row],[Cartella2]],DATI!$M:$M)*SUMIF(DATI!$B:$B,Tabella24[[#This Row],[Cartella2]],DATI!$I:$I),"")</f>
        <v/>
      </c>
      <c r="L1353" s="19" t="str">
        <f>+IFERROR(+Tabella24[[#This Row],[IMPORTO VERSATO]]/SUMIF(DATI!$B:$B,Tabella24[[#This Row],[Cartella2]],DATI!$M:$M)*SUMIF(DATI!$B:$B,Tabella24[[#This Row],[Cartella2]],DATI!$J:$J),"")</f>
        <v/>
      </c>
      <c r="M1353" s="14" t="str">
        <f>+IFERROR(+Tabella24[[#This Row],[IMPORTO VERSATO]]/SUMIF(DATI!$B:$B,Tabella24[[#This Row],[Cartella2]],DATI!$M:$M)*SUMIF(DATI!$B:$B,Tabella24[[#This Row],[Cartella2]],DATI!$L:$L),"")</f>
        <v/>
      </c>
      <c r="N1353" s="6" t="str">
        <f>+IF(COUNTIF($C$17:C1353,Tabella24[[#This Row],[Cartella2]])=1,"X","")</f>
        <v/>
      </c>
      <c r="O1353" s="14" t="str">
        <f>+IFERROR(+Tabella24[[#This Row],[IMPORTO VERSATO]]/SUMIF(DATI!$B:$B,Tabella24[[#This Row],[Cartella2]],DATI!$M:$M)*SUMIF(DATI!$B:$B,Tabella24[[#This Row],[Cartella2]],DATI!$K:$K),"")</f>
        <v/>
      </c>
    </row>
    <row r="1354" spans="2:15" x14ac:dyDescent="0.45">
      <c r="B1354" s="27"/>
      <c r="C1354" s="140" t="e">
        <f>+IF(Tabella24[[#This Row],[INS CARTELLA]]="",C1353,+VLOOKUP(Tabella24[[#This Row],[INS CARTELLA]],Tabella1[[NUMERO CARTELLA]:[IMPOSTE]],1,0))</f>
        <v>#N/A</v>
      </c>
      <c r="D1354" s="1"/>
      <c r="E1354" s="15"/>
      <c r="F1354" s="16"/>
      <c r="G1354" s="14" t="str">
        <f>+IFERROR(+Tabella24[[#This Row],[IMPORTO VERSATO]]/SUMIF(DATI!B:B,Tabella24[[#This Row],[Cartella2]],DATI!M:M)*SUMIF(DATI!B:B,Tabella24[[#This Row],[Cartella2]],DATI!E:E),"")</f>
        <v/>
      </c>
      <c r="H1354" s="14" t="str">
        <f>+IFERROR(+Tabella24[[#This Row],[IMPORTO VERSATO]]/SUMIF(DATI!$B:$B,Tabella24[[#This Row],[Cartella2]],DATI!$M:$M)*SUMIF(DATI!$B:$B,Tabella24[[#This Row],[Cartella2]],DATI!$F:$F),"")</f>
        <v/>
      </c>
      <c r="I1354" s="19" t="str">
        <f>+IFERROR(+Tabella24[[#This Row],[IMPORTO VERSATO]]/SUMIF(DATI!$B:$B,Tabella24[[#This Row],[Cartella2]],DATI!$M:$M)*SUMIF(DATI!$B:$B,Tabella24[[#This Row],[Cartella2]],DATI!$G:$G),"")</f>
        <v/>
      </c>
      <c r="J1354" s="19" t="str">
        <f>+IFERROR(+Tabella24[[#This Row],[IMPORTO VERSATO]]/SUMIF(DATI!$B:$B,Tabella24[[#This Row],[Cartella2]],DATI!$M:$M)*SUMIF(DATI!$B:$B,Tabella24[[#This Row],[Cartella2]],DATI!$H:$H),"")</f>
        <v/>
      </c>
      <c r="K1354" s="19" t="str">
        <f>+IFERROR(+Tabella24[[#This Row],[IMPORTO VERSATO]]/SUMIF(DATI!$B:$B,Tabella24[[#This Row],[Cartella2]],DATI!$M:$M)*SUMIF(DATI!$B:$B,Tabella24[[#This Row],[Cartella2]],DATI!$I:$I),"")</f>
        <v/>
      </c>
      <c r="L1354" s="19" t="str">
        <f>+IFERROR(+Tabella24[[#This Row],[IMPORTO VERSATO]]/SUMIF(DATI!$B:$B,Tabella24[[#This Row],[Cartella2]],DATI!$M:$M)*SUMIF(DATI!$B:$B,Tabella24[[#This Row],[Cartella2]],DATI!$J:$J),"")</f>
        <v/>
      </c>
      <c r="M1354" s="14" t="str">
        <f>+IFERROR(+Tabella24[[#This Row],[IMPORTO VERSATO]]/SUMIF(DATI!$B:$B,Tabella24[[#This Row],[Cartella2]],DATI!$M:$M)*SUMIF(DATI!$B:$B,Tabella24[[#This Row],[Cartella2]],DATI!$L:$L),"")</f>
        <v/>
      </c>
      <c r="N1354" s="6" t="str">
        <f>+IF(COUNTIF($C$17:C1354,Tabella24[[#This Row],[Cartella2]])=1,"X","")</f>
        <v/>
      </c>
      <c r="O1354" s="14" t="str">
        <f>+IFERROR(+Tabella24[[#This Row],[IMPORTO VERSATO]]/SUMIF(DATI!$B:$B,Tabella24[[#This Row],[Cartella2]],DATI!$M:$M)*SUMIF(DATI!$B:$B,Tabella24[[#This Row],[Cartella2]],DATI!$K:$K),"")</f>
        <v/>
      </c>
    </row>
    <row r="1355" spans="2:15" x14ac:dyDescent="0.45">
      <c r="B1355" s="27"/>
      <c r="C1355" s="140" t="e">
        <f>+IF(Tabella24[[#This Row],[INS CARTELLA]]="",C1354,+VLOOKUP(Tabella24[[#This Row],[INS CARTELLA]],Tabella1[[NUMERO CARTELLA]:[IMPOSTE]],1,0))</f>
        <v>#N/A</v>
      </c>
      <c r="D1355" s="1"/>
      <c r="E1355" s="15"/>
      <c r="F1355" s="16"/>
      <c r="G1355" s="14" t="str">
        <f>+IFERROR(+Tabella24[[#This Row],[IMPORTO VERSATO]]/SUMIF(DATI!B:B,Tabella24[[#This Row],[Cartella2]],DATI!M:M)*SUMIF(DATI!B:B,Tabella24[[#This Row],[Cartella2]],DATI!E:E),"")</f>
        <v/>
      </c>
      <c r="H1355" s="14" t="str">
        <f>+IFERROR(+Tabella24[[#This Row],[IMPORTO VERSATO]]/SUMIF(DATI!$B:$B,Tabella24[[#This Row],[Cartella2]],DATI!$M:$M)*SUMIF(DATI!$B:$B,Tabella24[[#This Row],[Cartella2]],DATI!$F:$F),"")</f>
        <v/>
      </c>
      <c r="I1355" s="19" t="str">
        <f>+IFERROR(+Tabella24[[#This Row],[IMPORTO VERSATO]]/SUMIF(DATI!$B:$B,Tabella24[[#This Row],[Cartella2]],DATI!$M:$M)*SUMIF(DATI!$B:$B,Tabella24[[#This Row],[Cartella2]],DATI!$G:$G),"")</f>
        <v/>
      </c>
      <c r="J1355" s="19" t="str">
        <f>+IFERROR(+Tabella24[[#This Row],[IMPORTO VERSATO]]/SUMIF(DATI!$B:$B,Tabella24[[#This Row],[Cartella2]],DATI!$M:$M)*SUMIF(DATI!$B:$B,Tabella24[[#This Row],[Cartella2]],DATI!$H:$H),"")</f>
        <v/>
      </c>
      <c r="K1355" s="19" t="str">
        <f>+IFERROR(+Tabella24[[#This Row],[IMPORTO VERSATO]]/SUMIF(DATI!$B:$B,Tabella24[[#This Row],[Cartella2]],DATI!$M:$M)*SUMIF(DATI!$B:$B,Tabella24[[#This Row],[Cartella2]],DATI!$I:$I),"")</f>
        <v/>
      </c>
      <c r="L1355" s="19" t="str">
        <f>+IFERROR(+Tabella24[[#This Row],[IMPORTO VERSATO]]/SUMIF(DATI!$B:$B,Tabella24[[#This Row],[Cartella2]],DATI!$M:$M)*SUMIF(DATI!$B:$B,Tabella24[[#This Row],[Cartella2]],DATI!$J:$J),"")</f>
        <v/>
      </c>
      <c r="M1355" s="14" t="str">
        <f>+IFERROR(+Tabella24[[#This Row],[IMPORTO VERSATO]]/SUMIF(DATI!$B:$B,Tabella24[[#This Row],[Cartella2]],DATI!$M:$M)*SUMIF(DATI!$B:$B,Tabella24[[#This Row],[Cartella2]],DATI!$L:$L),"")</f>
        <v/>
      </c>
      <c r="N1355" s="6" t="str">
        <f>+IF(COUNTIF($C$17:C1355,Tabella24[[#This Row],[Cartella2]])=1,"X","")</f>
        <v/>
      </c>
      <c r="O1355" s="14" t="str">
        <f>+IFERROR(+Tabella24[[#This Row],[IMPORTO VERSATO]]/SUMIF(DATI!$B:$B,Tabella24[[#This Row],[Cartella2]],DATI!$M:$M)*SUMIF(DATI!$B:$B,Tabella24[[#This Row],[Cartella2]],DATI!$K:$K),"")</f>
        <v/>
      </c>
    </row>
    <row r="1356" spans="2:15" x14ac:dyDescent="0.45">
      <c r="B1356" s="27"/>
      <c r="C1356" s="140" t="e">
        <f>+IF(Tabella24[[#This Row],[INS CARTELLA]]="",C1355,+VLOOKUP(Tabella24[[#This Row],[INS CARTELLA]],Tabella1[[NUMERO CARTELLA]:[IMPOSTE]],1,0))</f>
        <v>#N/A</v>
      </c>
      <c r="D1356" s="1"/>
      <c r="E1356" s="15"/>
      <c r="F1356" s="16"/>
      <c r="G1356" s="14" t="str">
        <f>+IFERROR(+Tabella24[[#This Row],[IMPORTO VERSATO]]/SUMIF(DATI!B:B,Tabella24[[#This Row],[Cartella2]],DATI!M:M)*SUMIF(DATI!B:B,Tabella24[[#This Row],[Cartella2]],DATI!E:E),"")</f>
        <v/>
      </c>
      <c r="H1356" s="14" t="str">
        <f>+IFERROR(+Tabella24[[#This Row],[IMPORTO VERSATO]]/SUMIF(DATI!$B:$B,Tabella24[[#This Row],[Cartella2]],DATI!$M:$M)*SUMIF(DATI!$B:$B,Tabella24[[#This Row],[Cartella2]],DATI!$F:$F),"")</f>
        <v/>
      </c>
      <c r="I1356" s="19" t="str">
        <f>+IFERROR(+Tabella24[[#This Row],[IMPORTO VERSATO]]/SUMIF(DATI!$B:$B,Tabella24[[#This Row],[Cartella2]],DATI!$M:$M)*SUMIF(DATI!$B:$B,Tabella24[[#This Row],[Cartella2]],DATI!$G:$G),"")</f>
        <v/>
      </c>
      <c r="J1356" s="19" t="str">
        <f>+IFERROR(+Tabella24[[#This Row],[IMPORTO VERSATO]]/SUMIF(DATI!$B:$B,Tabella24[[#This Row],[Cartella2]],DATI!$M:$M)*SUMIF(DATI!$B:$B,Tabella24[[#This Row],[Cartella2]],DATI!$H:$H),"")</f>
        <v/>
      </c>
      <c r="K1356" s="19" t="str">
        <f>+IFERROR(+Tabella24[[#This Row],[IMPORTO VERSATO]]/SUMIF(DATI!$B:$B,Tabella24[[#This Row],[Cartella2]],DATI!$M:$M)*SUMIF(DATI!$B:$B,Tabella24[[#This Row],[Cartella2]],DATI!$I:$I),"")</f>
        <v/>
      </c>
      <c r="L1356" s="19" t="str">
        <f>+IFERROR(+Tabella24[[#This Row],[IMPORTO VERSATO]]/SUMIF(DATI!$B:$B,Tabella24[[#This Row],[Cartella2]],DATI!$M:$M)*SUMIF(DATI!$B:$B,Tabella24[[#This Row],[Cartella2]],DATI!$J:$J),"")</f>
        <v/>
      </c>
      <c r="M1356" s="14" t="str">
        <f>+IFERROR(+Tabella24[[#This Row],[IMPORTO VERSATO]]/SUMIF(DATI!$B:$B,Tabella24[[#This Row],[Cartella2]],DATI!$M:$M)*SUMIF(DATI!$B:$B,Tabella24[[#This Row],[Cartella2]],DATI!$L:$L),"")</f>
        <v/>
      </c>
      <c r="N1356" s="6" t="str">
        <f>+IF(COUNTIF($C$17:C1356,Tabella24[[#This Row],[Cartella2]])=1,"X","")</f>
        <v/>
      </c>
      <c r="O1356" s="14" t="str">
        <f>+IFERROR(+Tabella24[[#This Row],[IMPORTO VERSATO]]/SUMIF(DATI!$B:$B,Tabella24[[#This Row],[Cartella2]],DATI!$M:$M)*SUMIF(DATI!$B:$B,Tabella24[[#This Row],[Cartella2]],DATI!$K:$K),"")</f>
        <v/>
      </c>
    </row>
    <row r="1357" spans="2:15" x14ac:dyDescent="0.45">
      <c r="B1357" s="27"/>
      <c r="C1357" s="140" t="e">
        <f>+IF(Tabella24[[#This Row],[INS CARTELLA]]="",C1356,+VLOOKUP(Tabella24[[#This Row],[INS CARTELLA]],Tabella1[[NUMERO CARTELLA]:[IMPOSTE]],1,0))</f>
        <v>#N/A</v>
      </c>
      <c r="D1357" s="1"/>
      <c r="E1357" s="15"/>
      <c r="F1357" s="16"/>
      <c r="G1357" s="14" t="str">
        <f>+IFERROR(+Tabella24[[#This Row],[IMPORTO VERSATO]]/SUMIF(DATI!B:B,Tabella24[[#This Row],[Cartella2]],DATI!M:M)*SUMIF(DATI!B:B,Tabella24[[#This Row],[Cartella2]],DATI!E:E),"")</f>
        <v/>
      </c>
      <c r="H1357" s="14" t="str">
        <f>+IFERROR(+Tabella24[[#This Row],[IMPORTO VERSATO]]/SUMIF(DATI!$B:$B,Tabella24[[#This Row],[Cartella2]],DATI!$M:$M)*SUMIF(DATI!$B:$B,Tabella24[[#This Row],[Cartella2]],DATI!$F:$F),"")</f>
        <v/>
      </c>
      <c r="I1357" s="19" t="str">
        <f>+IFERROR(+Tabella24[[#This Row],[IMPORTO VERSATO]]/SUMIF(DATI!$B:$B,Tabella24[[#This Row],[Cartella2]],DATI!$M:$M)*SUMIF(DATI!$B:$B,Tabella24[[#This Row],[Cartella2]],DATI!$G:$G),"")</f>
        <v/>
      </c>
      <c r="J1357" s="19" t="str">
        <f>+IFERROR(+Tabella24[[#This Row],[IMPORTO VERSATO]]/SUMIF(DATI!$B:$B,Tabella24[[#This Row],[Cartella2]],DATI!$M:$M)*SUMIF(DATI!$B:$B,Tabella24[[#This Row],[Cartella2]],DATI!$H:$H),"")</f>
        <v/>
      </c>
      <c r="K1357" s="19" t="str">
        <f>+IFERROR(+Tabella24[[#This Row],[IMPORTO VERSATO]]/SUMIF(DATI!$B:$B,Tabella24[[#This Row],[Cartella2]],DATI!$M:$M)*SUMIF(DATI!$B:$B,Tabella24[[#This Row],[Cartella2]],DATI!$I:$I),"")</f>
        <v/>
      </c>
      <c r="L1357" s="19" t="str">
        <f>+IFERROR(+Tabella24[[#This Row],[IMPORTO VERSATO]]/SUMIF(DATI!$B:$B,Tabella24[[#This Row],[Cartella2]],DATI!$M:$M)*SUMIF(DATI!$B:$B,Tabella24[[#This Row],[Cartella2]],DATI!$J:$J),"")</f>
        <v/>
      </c>
      <c r="M1357" s="14" t="str">
        <f>+IFERROR(+Tabella24[[#This Row],[IMPORTO VERSATO]]/SUMIF(DATI!$B:$B,Tabella24[[#This Row],[Cartella2]],DATI!$M:$M)*SUMIF(DATI!$B:$B,Tabella24[[#This Row],[Cartella2]],DATI!$L:$L),"")</f>
        <v/>
      </c>
      <c r="N1357" s="6" t="str">
        <f>+IF(COUNTIF($C$17:C1357,Tabella24[[#This Row],[Cartella2]])=1,"X","")</f>
        <v/>
      </c>
      <c r="O1357" s="14" t="str">
        <f>+IFERROR(+Tabella24[[#This Row],[IMPORTO VERSATO]]/SUMIF(DATI!$B:$B,Tabella24[[#This Row],[Cartella2]],DATI!$M:$M)*SUMIF(DATI!$B:$B,Tabella24[[#This Row],[Cartella2]],DATI!$K:$K),"")</f>
        <v/>
      </c>
    </row>
    <row r="1358" spans="2:15" x14ac:dyDescent="0.45">
      <c r="B1358" s="27"/>
      <c r="C1358" s="140" t="e">
        <f>+IF(Tabella24[[#This Row],[INS CARTELLA]]="",C1357,+VLOOKUP(Tabella24[[#This Row],[INS CARTELLA]],Tabella1[[NUMERO CARTELLA]:[IMPOSTE]],1,0))</f>
        <v>#N/A</v>
      </c>
      <c r="D1358" s="1"/>
      <c r="E1358" s="15"/>
      <c r="F1358" s="16"/>
      <c r="G1358" s="14" t="str">
        <f>+IFERROR(+Tabella24[[#This Row],[IMPORTO VERSATO]]/SUMIF(DATI!B:B,Tabella24[[#This Row],[Cartella2]],DATI!M:M)*SUMIF(DATI!B:B,Tabella24[[#This Row],[Cartella2]],DATI!E:E),"")</f>
        <v/>
      </c>
      <c r="H1358" s="14" t="str">
        <f>+IFERROR(+Tabella24[[#This Row],[IMPORTO VERSATO]]/SUMIF(DATI!$B:$B,Tabella24[[#This Row],[Cartella2]],DATI!$M:$M)*SUMIF(DATI!$B:$B,Tabella24[[#This Row],[Cartella2]],DATI!$F:$F),"")</f>
        <v/>
      </c>
      <c r="I1358" s="19" t="str">
        <f>+IFERROR(+Tabella24[[#This Row],[IMPORTO VERSATO]]/SUMIF(DATI!$B:$B,Tabella24[[#This Row],[Cartella2]],DATI!$M:$M)*SUMIF(DATI!$B:$B,Tabella24[[#This Row],[Cartella2]],DATI!$G:$G),"")</f>
        <v/>
      </c>
      <c r="J1358" s="19" t="str">
        <f>+IFERROR(+Tabella24[[#This Row],[IMPORTO VERSATO]]/SUMIF(DATI!$B:$B,Tabella24[[#This Row],[Cartella2]],DATI!$M:$M)*SUMIF(DATI!$B:$B,Tabella24[[#This Row],[Cartella2]],DATI!$H:$H),"")</f>
        <v/>
      </c>
      <c r="K1358" s="19" t="str">
        <f>+IFERROR(+Tabella24[[#This Row],[IMPORTO VERSATO]]/SUMIF(DATI!$B:$B,Tabella24[[#This Row],[Cartella2]],DATI!$M:$M)*SUMIF(DATI!$B:$B,Tabella24[[#This Row],[Cartella2]],DATI!$I:$I),"")</f>
        <v/>
      </c>
      <c r="L1358" s="19" t="str">
        <f>+IFERROR(+Tabella24[[#This Row],[IMPORTO VERSATO]]/SUMIF(DATI!$B:$B,Tabella24[[#This Row],[Cartella2]],DATI!$M:$M)*SUMIF(DATI!$B:$B,Tabella24[[#This Row],[Cartella2]],DATI!$J:$J),"")</f>
        <v/>
      </c>
      <c r="M1358" s="14" t="str">
        <f>+IFERROR(+Tabella24[[#This Row],[IMPORTO VERSATO]]/SUMIF(DATI!$B:$B,Tabella24[[#This Row],[Cartella2]],DATI!$M:$M)*SUMIF(DATI!$B:$B,Tabella24[[#This Row],[Cartella2]],DATI!$L:$L),"")</f>
        <v/>
      </c>
      <c r="N1358" s="6" t="str">
        <f>+IF(COUNTIF($C$17:C1358,Tabella24[[#This Row],[Cartella2]])=1,"X","")</f>
        <v/>
      </c>
      <c r="O1358" s="14" t="str">
        <f>+IFERROR(+Tabella24[[#This Row],[IMPORTO VERSATO]]/SUMIF(DATI!$B:$B,Tabella24[[#This Row],[Cartella2]],DATI!$M:$M)*SUMIF(DATI!$B:$B,Tabella24[[#This Row],[Cartella2]],DATI!$K:$K),"")</f>
        <v/>
      </c>
    </row>
    <row r="1359" spans="2:15" x14ac:dyDescent="0.45">
      <c r="B1359" s="27"/>
      <c r="C1359" s="140" t="e">
        <f>+IF(Tabella24[[#This Row],[INS CARTELLA]]="",C1358,+VLOOKUP(Tabella24[[#This Row],[INS CARTELLA]],Tabella1[[NUMERO CARTELLA]:[IMPOSTE]],1,0))</f>
        <v>#N/A</v>
      </c>
      <c r="D1359" s="1"/>
      <c r="E1359" s="15"/>
      <c r="F1359" s="16"/>
      <c r="G1359" s="14" t="str">
        <f>+IFERROR(+Tabella24[[#This Row],[IMPORTO VERSATO]]/SUMIF(DATI!B:B,Tabella24[[#This Row],[Cartella2]],DATI!M:M)*SUMIF(DATI!B:B,Tabella24[[#This Row],[Cartella2]],DATI!E:E),"")</f>
        <v/>
      </c>
      <c r="H1359" s="14" t="str">
        <f>+IFERROR(+Tabella24[[#This Row],[IMPORTO VERSATO]]/SUMIF(DATI!$B:$B,Tabella24[[#This Row],[Cartella2]],DATI!$M:$M)*SUMIF(DATI!$B:$B,Tabella24[[#This Row],[Cartella2]],DATI!$F:$F),"")</f>
        <v/>
      </c>
      <c r="I1359" s="19" t="str">
        <f>+IFERROR(+Tabella24[[#This Row],[IMPORTO VERSATO]]/SUMIF(DATI!$B:$B,Tabella24[[#This Row],[Cartella2]],DATI!$M:$M)*SUMIF(DATI!$B:$B,Tabella24[[#This Row],[Cartella2]],DATI!$G:$G),"")</f>
        <v/>
      </c>
      <c r="J1359" s="19" t="str">
        <f>+IFERROR(+Tabella24[[#This Row],[IMPORTO VERSATO]]/SUMIF(DATI!$B:$B,Tabella24[[#This Row],[Cartella2]],DATI!$M:$M)*SUMIF(DATI!$B:$B,Tabella24[[#This Row],[Cartella2]],DATI!$H:$H),"")</f>
        <v/>
      </c>
      <c r="K1359" s="19" t="str">
        <f>+IFERROR(+Tabella24[[#This Row],[IMPORTO VERSATO]]/SUMIF(DATI!$B:$B,Tabella24[[#This Row],[Cartella2]],DATI!$M:$M)*SUMIF(DATI!$B:$B,Tabella24[[#This Row],[Cartella2]],DATI!$I:$I),"")</f>
        <v/>
      </c>
      <c r="L1359" s="19" t="str">
        <f>+IFERROR(+Tabella24[[#This Row],[IMPORTO VERSATO]]/SUMIF(DATI!$B:$B,Tabella24[[#This Row],[Cartella2]],DATI!$M:$M)*SUMIF(DATI!$B:$B,Tabella24[[#This Row],[Cartella2]],DATI!$J:$J),"")</f>
        <v/>
      </c>
      <c r="M1359" s="14" t="str">
        <f>+IFERROR(+Tabella24[[#This Row],[IMPORTO VERSATO]]/SUMIF(DATI!$B:$B,Tabella24[[#This Row],[Cartella2]],DATI!$M:$M)*SUMIF(DATI!$B:$B,Tabella24[[#This Row],[Cartella2]],DATI!$L:$L),"")</f>
        <v/>
      </c>
      <c r="N1359" s="6" t="str">
        <f>+IF(COUNTIF($C$17:C1359,Tabella24[[#This Row],[Cartella2]])=1,"X","")</f>
        <v/>
      </c>
      <c r="O1359" s="14" t="str">
        <f>+IFERROR(+Tabella24[[#This Row],[IMPORTO VERSATO]]/SUMIF(DATI!$B:$B,Tabella24[[#This Row],[Cartella2]],DATI!$M:$M)*SUMIF(DATI!$B:$B,Tabella24[[#This Row],[Cartella2]],DATI!$K:$K),"")</f>
        <v/>
      </c>
    </row>
    <row r="1360" spans="2:15" x14ac:dyDescent="0.45">
      <c r="B1360" s="27"/>
      <c r="C1360" s="140" t="e">
        <f>+IF(Tabella24[[#This Row],[INS CARTELLA]]="",C1359,+VLOOKUP(Tabella24[[#This Row],[INS CARTELLA]],Tabella1[[NUMERO CARTELLA]:[IMPOSTE]],1,0))</f>
        <v>#N/A</v>
      </c>
      <c r="D1360" s="1"/>
      <c r="E1360" s="15"/>
      <c r="F1360" s="16"/>
      <c r="G1360" s="14" t="str">
        <f>+IFERROR(+Tabella24[[#This Row],[IMPORTO VERSATO]]/SUMIF(DATI!B:B,Tabella24[[#This Row],[Cartella2]],DATI!M:M)*SUMIF(DATI!B:B,Tabella24[[#This Row],[Cartella2]],DATI!E:E),"")</f>
        <v/>
      </c>
      <c r="H1360" s="14" t="str">
        <f>+IFERROR(+Tabella24[[#This Row],[IMPORTO VERSATO]]/SUMIF(DATI!$B:$B,Tabella24[[#This Row],[Cartella2]],DATI!$M:$M)*SUMIF(DATI!$B:$B,Tabella24[[#This Row],[Cartella2]],DATI!$F:$F),"")</f>
        <v/>
      </c>
      <c r="I1360" s="19" t="str">
        <f>+IFERROR(+Tabella24[[#This Row],[IMPORTO VERSATO]]/SUMIF(DATI!$B:$B,Tabella24[[#This Row],[Cartella2]],DATI!$M:$M)*SUMIF(DATI!$B:$B,Tabella24[[#This Row],[Cartella2]],DATI!$G:$G),"")</f>
        <v/>
      </c>
      <c r="J1360" s="19" t="str">
        <f>+IFERROR(+Tabella24[[#This Row],[IMPORTO VERSATO]]/SUMIF(DATI!$B:$B,Tabella24[[#This Row],[Cartella2]],DATI!$M:$M)*SUMIF(DATI!$B:$B,Tabella24[[#This Row],[Cartella2]],DATI!$H:$H),"")</f>
        <v/>
      </c>
      <c r="K1360" s="19" t="str">
        <f>+IFERROR(+Tabella24[[#This Row],[IMPORTO VERSATO]]/SUMIF(DATI!$B:$B,Tabella24[[#This Row],[Cartella2]],DATI!$M:$M)*SUMIF(DATI!$B:$B,Tabella24[[#This Row],[Cartella2]],DATI!$I:$I),"")</f>
        <v/>
      </c>
      <c r="L1360" s="19" t="str">
        <f>+IFERROR(+Tabella24[[#This Row],[IMPORTO VERSATO]]/SUMIF(DATI!$B:$B,Tabella24[[#This Row],[Cartella2]],DATI!$M:$M)*SUMIF(DATI!$B:$B,Tabella24[[#This Row],[Cartella2]],DATI!$J:$J),"")</f>
        <v/>
      </c>
      <c r="M1360" s="14" t="str">
        <f>+IFERROR(+Tabella24[[#This Row],[IMPORTO VERSATO]]/SUMIF(DATI!$B:$B,Tabella24[[#This Row],[Cartella2]],DATI!$M:$M)*SUMIF(DATI!$B:$B,Tabella24[[#This Row],[Cartella2]],DATI!$L:$L),"")</f>
        <v/>
      </c>
      <c r="N1360" s="6" t="str">
        <f>+IF(COUNTIF($C$17:C1360,Tabella24[[#This Row],[Cartella2]])=1,"X","")</f>
        <v/>
      </c>
      <c r="O1360" s="14" t="str">
        <f>+IFERROR(+Tabella24[[#This Row],[IMPORTO VERSATO]]/SUMIF(DATI!$B:$B,Tabella24[[#This Row],[Cartella2]],DATI!$M:$M)*SUMIF(DATI!$B:$B,Tabella24[[#This Row],[Cartella2]],DATI!$K:$K),"")</f>
        <v/>
      </c>
    </row>
    <row r="1361" spans="2:15" x14ac:dyDescent="0.45">
      <c r="B1361" s="27"/>
      <c r="C1361" s="140" t="e">
        <f>+IF(Tabella24[[#This Row],[INS CARTELLA]]="",C1360,+VLOOKUP(Tabella24[[#This Row],[INS CARTELLA]],Tabella1[[NUMERO CARTELLA]:[IMPOSTE]],1,0))</f>
        <v>#N/A</v>
      </c>
      <c r="D1361" s="1"/>
      <c r="E1361" s="15"/>
      <c r="F1361" s="16"/>
      <c r="G1361" s="14" t="str">
        <f>+IFERROR(+Tabella24[[#This Row],[IMPORTO VERSATO]]/SUMIF(DATI!B:B,Tabella24[[#This Row],[Cartella2]],DATI!M:M)*SUMIF(DATI!B:B,Tabella24[[#This Row],[Cartella2]],DATI!E:E),"")</f>
        <v/>
      </c>
      <c r="H1361" s="14" t="str">
        <f>+IFERROR(+Tabella24[[#This Row],[IMPORTO VERSATO]]/SUMIF(DATI!$B:$B,Tabella24[[#This Row],[Cartella2]],DATI!$M:$M)*SUMIF(DATI!$B:$B,Tabella24[[#This Row],[Cartella2]],DATI!$F:$F),"")</f>
        <v/>
      </c>
      <c r="I1361" s="19" t="str">
        <f>+IFERROR(+Tabella24[[#This Row],[IMPORTO VERSATO]]/SUMIF(DATI!$B:$B,Tabella24[[#This Row],[Cartella2]],DATI!$M:$M)*SUMIF(DATI!$B:$B,Tabella24[[#This Row],[Cartella2]],DATI!$G:$G),"")</f>
        <v/>
      </c>
      <c r="J1361" s="19" t="str">
        <f>+IFERROR(+Tabella24[[#This Row],[IMPORTO VERSATO]]/SUMIF(DATI!$B:$B,Tabella24[[#This Row],[Cartella2]],DATI!$M:$M)*SUMIF(DATI!$B:$B,Tabella24[[#This Row],[Cartella2]],DATI!$H:$H),"")</f>
        <v/>
      </c>
      <c r="K1361" s="19" t="str">
        <f>+IFERROR(+Tabella24[[#This Row],[IMPORTO VERSATO]]/SUMIF(DATI!$B:$B,Tabella24[[#This Row],[Cartella2]],DATI!$M:$M)*SUMIF(DATI!$B:$B,Tabella24[[#This Row],[Cartella2]],DATI!$I:$I),"")</f>
        <v/>
      </c>
      <c r="L1361" s="19" t="str">
        <f>+IFERROR(+Tabella24[[#This Row],[IMPORTO VERSATO]]/SUMIF(DATI!$B:$B,Tabella24[[#This Row],[Cartella2]],DATI!$M:$M)*SUMIF(DATI!$B:$B,Tabella24[[#This Row],[Cartella2]],DATI!$J:$J),"")</f>
        <v/>
      </c>
      <c r="M1361" s="14" t="str">
        <f>+IFERROR(+Tabella24[[#This Row],[IMPORTO VERSATO]]/SUMIF(DATI!$B:$B,Tabella24[[#This Row],[Cartella2]],DATI!$M:$M)*SUMIF(DATI!$B:$B,Tabella24[[#This Row],[Cartella2]],DATI!$L:$L),"")</f>
        <v/>
      </c>
      <c r="N1361" s="6" t="str">
        <f>+IF(COUNTIF($C$17:C1361,Tabella24[[#This Row],[Cartella2]])=1,"X","")</f>
        <v/>
      </c>
      <c r="O1361" s="14" t="str">
        <f>+IFERROR(+Tabella24[[#This Row],[IMPORTO VERSATO]]/SUMIF(DATI!$B:$B,Tabella24[[#This Row],[Cartella2]],DATI!$M:$M)*SUMIF(DATI!$B:$B,Tabella24[[#This Row],[Cartella2]],DATI!$K:$K),"")</f>
        <v/>
      </c>
    </row>
    <row r="1362" spans="2:15" x14ac:dyDescent="0.45">
      <c r="B1362" s="27"/>
      <c r="C1362" s="140" t="e">
        <f>+IF(Tabella24[[#This Row],[INS CARTELLA]]="",C1361,+VLOOKUP(Tabella24[[#This Row],[INS CARTELLA]],Tabella1[[NUMERO CARTELLA]:[IMPOSTE]],1,0))</f>
        <v>#N/A</v>
      </c>
      <c r="D1362" s="1"/>
      <c r="E1362" s="15"/>
      <c r="F1362" s="16"/>
      <c r="G1362" s="14" t="str">
        <f>+IFERROR(+Tabella24[[#This Row],[IMPORTO VERSATO]]/SUMIF(DATI!B:B,Tabella24[[#This Row],[Cartella2]],DATI!M:M)*SUMIF(DATI!B:B,Tabella24[[#This Row],[Cartella2]],DATI!E:E),"")</f>
        <v/>
      </c>
      <c r="H1362" s="14" t="str">
        <f>+IFERROR(+Tabella24[[#This Row],[IMPORTO VERSATO]]/SUMIF(DATI!$B:$B,Tabella24[[#This Row],[Cartella2]],DATI!$M:$M)*SUMIF(DATI!$B:$B,Tabella24[[#This Row],[Cartella2]],DATI!$F:$F),"")</f>
        <v/>
      </c>
      <c r="I1362" s="19" t="str">
        <f>+IFERROR(+Tabella24[[#This Row],[IMPORTO VERSATO]]/SUMIF(DATI!$B:$B,Tabella24[[#This Row],[Cartella2]],DATI!$M:$M)*SUMIF(DATI!$B:$B,Tabella24[[#This Row],[Cartella2]],DATI!$G:$G),"")</f>
        <v/>
      </c>
      <c r="J1362" s="19" t="str">
        <f>+IFERROR(+Tabella24[[#This Row],[IMPORTO VERSATO]]/SUMIF(DATI!$B:$B,Tabella24[[#This Row],[Cartella2]],DATI!$M:$M)*SUMIF(DATI!$B:$B,Tabella24[[#This Row],[Cartella2]],DATI!$H:$H),"")</f>
        <v/>
      </c>
      <c r="K1362" s="19" t="str">
        <f>+IFERROR(+Tabella24[[#This Row],[IMPORTO VERSATO]]/SUMIF(DATI!$B:$B,Tabella24[[#This Row],[Cartella2]],DATI!$M:$M)*SUMIF(DATI!$B:$B,Tabella24[[#This Row],[Cartella2]],DATI!$I:$I),"")</f>
        <v/>
      </c>
      <c r="L1362" s="19" t="str">
        <f>+IFERROR(+Tabella24[[#This Row],[IMPORTO VERSATO]]/SUMIF(DATI!$B:$B,Tabella24[[#This Row],[Cartella2]],DATI!$M:$M)*SUMIF(DATI!$B:$B,Tabella24[[#This Row],[Cartella2]],DATI!$J:$J),"")</f>
        <v/>
      </c>
      <c r="M1362" s="14" t="str">
        <f>+IFERROR(+Tabella24[[#This Row],[IMPORTO VERSATO]]/SUMIF(DATI!$B:$B,Tabella24[[#This Row],[Cartella2]],DATI!$M:$M)*SUMIF(DATI!$B:$B,Tabella24[[#This Row],[Cartella2]],DATI!$L:$L),"")</f>
        <v/>
      </c>
      <c r="N1362" s="6" t="str">
        <f>+IF(COUNTIF($C$17:C1362,Tabella24[[#This Row],[Cartella2]])=1,"X","")</f>
        <v/>
      </c>
      <c r="O1362" s="14" t="str">
        <f>+IFERROR(+Tabella24[[#This Row],[IMPORTO VERSATO]]/SUMIF(DATI!$B:$B,Tabella24[[#This Row],[Cartella2]],DATI!$M:$M)*SUMIF(DATI!$B:$B,Tabella24[[#This Row],[Cartella2]],DATI!$K:$K),"")</f>
        <v/>
      </c>
    </row>
    <row r="1363" spans="2:15" x14ac:dyDescent="0.45">
      <c r="B1363" s="27"/>
      <c r="C1363" s="140" t="e">
        <f>+IF(Tabella24[[#This Row],[INS CARTELLA]]="",C1362,+VLOOKUP(Tabella24[[#This Row],[INS CARTELLA]],Tabella1[[NUMERO CARTELLA]:[IMPOSTE]],1,0))</f>
        <v>#N/A</v>
      </c>
      <c r="D1363" s="1"/>
      <c r="E1363" s="15"/>
      <c r="F1363" s="16"/>
      <c r="G1363" s="14" t="str">
        <f>+IFERROR(+Tabella24[[#This Row],[IMPORTO VERSATO]]/SUMIF(DATI!B:B,Tabella24[[#This Row],[Cartella2]],DATI!M:M)*SUMIF(DATI!B:B,Tabella24[[#This Row],[Cartella2]],DATI!E:E),"")</f>
        <v/>
      </c>
      <c r="H1363" s="14" t="str">
        <f>+IFERROR(+Tabella24[[#This Row],[IMPORTO VERSATO]]/SUMIF(DATI!$B:$B,Tabella24[[#This Row],[Cartella2]],DATI!$M:$M)*SUMIF(DATI!$B:$B,Tabella24[[#This Row],[Cartella2]],DATI!$F:$F),"")</f>
        <v/>
      </c>
      <c r="I1363" s="19" t="str">
        <f>+IFERROR(+Tabella24[[#This Row],[IMPORTO VERSATO]]/SUMIF(DATI!$B:$B,Tabella24[[#This Row],[Cartella2]],DATI!$M:$M)*SUMIF(DATI!$B:$B,Tabella24[[#This Row],[Cartella2]],DATI!$G:$G),"")</f>
        <v/>
      </c>
      <c r="J1363" s="19" t="str">
        <f>+IFERROR(+Tabella24[[#This Row],[IMPORTO VERSATO]]/SUMIF(DATI!$B:$B,Tabella24[[#This Row],[Cartella2]],DATI!$M:$M)*SUMIF(DATI!$B:$B,Tabella24[[#This Row],[Cartella2]],DATI!$H:$H),"")</f>
        <v/>
      </c>
      <c r="K1363" s="19" t="str">
        <f>+IFERROR(+Tabella24[[#This Row],[IMPORTO VERSATO]]/SUMIF(DATI!$B:$B,Tabella24[[#This Row],[Cartella2]],DATI!$M:$M)*SUMIF(DATI!$B:$B,Tabella24[[#This Row],[Cartella2]],DATI!$I:$I),"")</f>
        <v/>
      </c>
      <c r="L1363" s="19" t="str">
        <f>+IFERROR(+Tabella24[[#This Row],[IMPORTO VERSATO]]/SUMIF(DATI!$B:$B,Tabella24[[#This Row],[Cartella2]],DATI!$M:$M)*SUMIF(DATI!$B:$B,Tabella24[[#This Row],[Cartella2]],DATI!$J:$J),"")</f>
        <v/>
      </c>
      <c r="M1363" s="14" t="str">
        <f>+IFERROR(+Tabella24[[#This Row],[IMPORTO VERSATO]]/SUMIF(DATI!$B:$B,Tabella24[[#This Row],[Cartella2]],DATI!$M:$M)*SUMIF(DATI!$B:$B,Tabella24[[#This Row],[Cartella2]],DATI!$L:$L),"")</f>
        <v/>
      </c>
      <c r="N1363" s="6" t="str">
        <f>+IF(COUNTIF($C$17:C1363,Tabella24[[#This Row],[Cartella2]])=1,"X","")</f>
        <v/>
      </c>
      <c r="O1363" s="14" t="str">
        <f>+IFERROR(+Tabella24[[#This Row],[IMPORTO VERSATO]]/SUMIF(DATI!$B:$B,Tabella24[[#This Row],[Cartella2]],DATI!$M:$M)*SUMIF(DATI!$B:$B,Tabella24[[#This Row],[Cartella2]],DATI!$K:$K),"")</f>
        <v/>
      </c>
    </row>
    <row r="1364" spans="2:15" x14ac:dyDescent="0.45">
      <c r="B1364" s="27"/>
      <c r="C1364" s="140" t="e">
        <f>+IF(Tabella24[[#This Row],[INS CARTELLA]]="",C1363,+VLOOKUP(Tabella24[[#This Row],[INS CARTELLA]],Tabella1[[NUMERO CARTELLA]:[IMPOSTE]],1,0))</f>
        <v>#N/A</v>
      </c>
      <c r="D1364" s="1"/>
      <c r="E1364" s="15"/>
      <c r="F1364" s="16"/>
      <c r="G1364" s="14" t="str">
        <f>+IFERROR(+Tabella24[[#This Row],[IMPORTO VERSATO]]/SUMIF(DATI!B:B,Tabella24[[#This Row],[Cartella2]],DATI!M:M)*SUMIF(DATI!B:B,Tabella24[[#This Row],[Cartella2]],DATI!E:E),"")</f>
        <v/>
      </c>
      <c r="H1364" s="14" t="str">
        <f>+IFERROR(+Tabella24[[#This Row],[IMPORTO VERSATO]]/SUMIF(DATI!$B:$B,Tabella24[[#This Row],[Cartella2]],DATI!$M:$M)*SUMIF(DATI!$B:$B,Tabella24[[#This Row],[Cartella2]],DATI!$F:$F),"")</f>
        <v/>
      </c>
      <c r="I1364" s="19" t="str">
        <f>+IFERROR(+Tabella24[[#This Row],[IMPORTO VERSATO]]/SUMIF(DATI!$B:$B,Tabella24[[#This Row],[Cartella2]],DATI!$M:$M)*SUMIF(DATI!$B:$B,Tabella24[[#This Row],[Cartella2]],DATI!$G:$G),"")</f>
        <v/>
      </c>
      <c r="J1364" s="19" t="str">
        <f>+IFERROR(+Tabella24[[#This Row],[IMPORTO VERSATO]]/SUMIF(DATI!$B:$B,Tabella24[[#This Row],[Cartella2]],DATI!$M:$M)*SUMIF(DATI!$B:$B,Tabella24[[#This Row],[Cartella2]],DATI!$H:$H),"")</f>
        <v/>
      </c>
      <c r="K1364" s="19" t="str">
        <f>+IFERROR(+Tabella24[[#This Row],[IMPORTO VERSATO]]/SUMIF(DATI!$B:$B,Tabella24[[#This Row],[Cartella2]],DATI!$M:$M)*SUMIF(DATI!$B:$B,Tabella24[[#This Row],[Cartella2]],DATI!$I:$I),"")</f>
        <v/>
      </c>
      <c r="L1364" s="19" t="str">
        <f>+IFERROR(+Tabella24[[#This Row],[IMPORTO VERSATO]]/SUMIF(DATI!$B:$B,Tabella24[[#This Row],[Cartella2]],DATI!$M:$M)*SUMIF(DATI!$B:$B,Tabella24[[#This Row],[Cartella2]],DATI!$J:$J),"")</f>
        <v/>
      </c>
      <c r="M1364" s="14" t="str">
        <f>+IFERROR(+Tabella24[[#This Row],[IMPORTO VERSATO]]/SUMIF(DATI!$B:$B,Tabella24[[#This Row],[Cartella2]],DATI!$M:$M)*SUMIF(DATI!$B:$B,Tabella24[[#This Row],[Cartella2]],DATI!$L:$L),"")</f>
        <v/>
      </c>
      <c r="N1364" s="6" t="str">
        <f>+IF(COUNTIF($C$17:C1364,Tabella24[[#This Row],[Cartella2]])=1,"X","")</f>
        <v/>
      </c>
      <c r="O1364" s="14" t="str">
        <f>+IFERROR(+Tabella24[[#This Row],[IMPORTO VERSATO]]/SUMIF(DATI!$B:$B,Tabella24[[#This Row],[Cartella2]],DATI!$M:$M)*SUMIF(DATI!$B:$B,Tabella24[[#This Row],[Cartella2]],DATI!$K:$K),"")</f>
        <v/>
      </c>
    </row>
    <row r="1365" spans="2:15" x14ac:dyDescent="0.45">
      <c r="B1365" s="27"/>
      <c r="C1365" s="140" t="e">
        <f>+IF(Tabella24[[#This Row],[INS CARTELLA]]="",C1364,+VLOOKUP(Tabella24[[#This Row],[INS CARTELLA]],Tabella1[[NUMERO CARTELLA]:[IMPOSTE]],1,0))</f>
        <v>#N/A</v>
      </c>
      <c r="D1365" s="1"/>
      <c r="E1365" s="15"/>
      <c r="F1365" s="16"/>
      <c r="G1365" s="14" t="str">
        <f>+IFERROR(+Tabella24[[#This Row],[IMPORTO VERSATO]]/SUMIF(DATI!B:B,Tabella24[[#This Row],[Cartella2]],DATI!M:M)*SUMIF(DATI!B:B,Tabella24[[#This Row],[Cartella2]],DATI!E:E),"")</f>
        <v/>
      </c>
      <c r="H1365" s="14" t="str">
        <f>+IFERROR(+Tabella24[[#This Row],[IMPORTO VERSATO]]/SUMIF(DATI!$B:$B,Tabella24[[#This Row],[Cartella2]],DATI!$M:$M)*SUMIF(DATI!$B:$B,Tabella24[[#This Row],[Cartella2]],DATI!$F:$F),"")</f>
        <v/>
      </c>
      <c r="I1365" s="19" t="str">
        <f>+IFERROR(+Tabella24[[#This Row],[IMPORTO VERSATO]]/SUMIF(DATI!$B:$B,Tabella24[[#This Row],[Cartella2]],DATI!$M:$M)*SUMIF(DATI!$B:$B,Tabella24[[#This Row],[Cartella2]],DATI!$G:$G),"")</f>
        <v/>
      </c>
      <c r="J1365" s="19" t="str">
        <f>+IFERROR(+Tabella24[[#This Row],[IMPORTO VERSATO]]/SUMIF(DATI!$B:$B,Tabella24[[#This Row],[Cartella2]],DATI!$M:$M)*SUMIF(DATI!$B:$B,Tabella24[[#This Row],[Cartella2]],DATI!$H:$H),"")</f>
        <v/>
      </c>
      <c r="K1365" s="19" t="str">
        <f>+IFERROR(+Tabella24[[#This Row],[IMPORTO VERSATO]]/SUMIF(DATI!$B:$B,Tabella24[[#This Row],[Cartella2]],DATI!$M:$M)*SUMIF(DATI!$B:$B,Tabella24[[#This Row],[Cartella2]],DATI!$I:$I),"")</f>
        <v/>
      </c>
      <c r="L1365" s="19" t="str">
        <f>+IFERROR(+Tabella24[[#This Row],[IMPORTO VERSATO]]/SUMIF(DATI!$B:$B,Tabella24[[#This Row],[Cartella2]],DATI!$M:$M)*SUMIF(DATI!$B:$B,Tabella24[[#This Row],[Cartella2]],DATI!$J:$J),"")</f>
        <v/>
      </c>
      <c r="M1365" s="14" t="str">
        <f>+IFERROR(+Tabella24[[#This Row],[IMPORTO VERSATO]]/SUMIF(DATI!$B:$B,Tabella24[[#This Row],[Cartella2]],DATI!$M:$M)*SUMIF(DATI!$B:$B,Tabella24[[#This Row],[Cartella2]],DATI!$L:$L),"")</f>
        <v/>
      </c>
      <c r="N1365" s="6" t="str">
        <f>+IF(COUNTIF($C$17:C1365,Tabella24[[#This Row],[Cartella2]])=1,"X","")</f>
        <v/>
      </c>
      <c r="O1365" s="14" t="str">
        <f>+IFERROR(+Tabella24[[#This Row],[IMPORTO VERSATO]]/SUMIF(DATI!$B:$B,Tabella24[[#This Row],[Cartella2]],DATI!$M:$M)*SUMIF(DATI!$B:$B,Tabella24[[#This Row],[Cartella2]],DATI!$K:$K),"")</f>
        <v/>
      </c>
    </row>
    <row r="1366" spans="2:15" x14ac:dyDescent="0.45">
      <c r="B1366" s="27"/>
      <c r="C1366" s="140" t="e">
        <f>+IF(Tabella24[[#This Row],[INS CARTELLA]]="",C1365,+VLOOKUP(Tabella24[[#This Row],[INS CARTELLA]],Tabella1[[NUMERO CARTELLA]:[IMPOSTE]],1,0))</f>
        <v>#N/A</v>
      </c>
      <c r="D1366" s="1"/>
      <c r="E1366" s="15"/>
      <c r="F1366" s="16"/>
      <c r="G1366" s="14" t="str">
        <f>+IFERROR(+Tabella24[[#This Row],[IMPORTO VERSATO]]/SUMIF(DATI!B:B,Tabella24[[#This Row],[Cartella2]],DATI!M:M)*SUMIF(DATI!B:B,Tabella24[[#This Row],[Cartella2]],DATI!E:E),"")</f>
        <v/>
      </c>
      <c r="H1366" s="14" t="str">
        <f>+IFERROR(+Tabella24[[#This Row],[IMPORTO VERSATO]]/SUMIF(DATI!$B:$B,Tabella24[[#This Row],[Cartella2]],DATI!$M:$M)*SUMIF(DATI!$B:$B,Tabella24[[#This Row],[Cartella2]],DATI!$F:$F),"")</f>
        <v/>
      </c>
      <c r="I1366" s="19" t="str">
        <f>+IFERROR(+Tabella24[[#This Row],[IMPORTO VERSATO]]/SUMIF(DATI!$B:$B,Tabella24[[#This Row],[Cartella2]],DATI!$M:$M)*SUMIF(DATI!$B:$B,Tabella24[[#This Row],[Cartella2]],DATI!$G:$G),"")</f>
        <v/>
      </c>
      <c r="J1366" s="19" t="str">
        <f>+IFERROR(+Tabella24[[#This Row],[IMPORTO VERSATO]]/SUMIF(DATI!$B:$B,Tabella24[[#This Row],[Cartella2]],DATI!$M:$M)*SUMIF(DATI!$B:$B,Tabella24[[#This Row],[Cartella2]],DATI!$H:$H),"")</f>
        <v/>
      </c>
      <c r="K1366" s="19" t="str">
        <f>+IFERROR(+Tabella24[[#This Row],[IMPORTO VERSATO]]/SUMIF(DATI!$B:$B,Tabella24[[#This Row],[Cartella2]],DATI!$M:$M)*SUMIF(DATI!$B:$B,Tabella24[[#This Row],[Cartella2]],DATI!$I:$I),"")</f>
        <v/>
      </c>
      <c r="L1366" s="19" t="str">
        <f>+IFERROR(+Tabella24[[#This Row],[IMPORTO VERSATO]]/SUMIF(DATI!$B:$B,Tabella24[[#This Row],[Cartella2]],DATI!$M:$M)*SUMIF(DATI!$B:$B,Tabella24[[#This Row],[Cartella2]],DATI!$J:$J),"")</f>
        <v/>
      </c>
      <c r="M1366" s="14" t="str">
        <f>+IFERROR(+Tabella24[[#This Row],[IMPORTO VERSATO]]/SUMIF(DATI!$B:$B,Tabella24[[#This Row],[Cartella2]],DATI!$M:$M)*SUMIF(DATI!$B:$B,Tabella24[[#This Row],[Cartella2]],DATI!$L:$L),"")</f>
        <v/>
      </c>
      <c r="N1366" s="6" t="str">
        <f>+IF(COUNTIF($C$17:C1366,Tabella24[[#This Row],[Cartella2]])=1,"X","")</f>
        <v/>
      </c>
      <c r="O1366" s="14" t="str">
        <f>+IFERROR(+Tabella24[[#This Row],[IMPORTO VERSATO]]/SUMIF(DATI!$B:$B,Tabella24[[#This Row],[Cartella2]],DATI!$M:$M)*SUMIF(DATI!$B:$B,Tabella24[[#This Row],[Cartella2]],DATI!$K:$K),"")</f>
        <v/>
      </c>
    </row>
    <row r="1367" spans="2:15" x14ac:dyDescent="0.45">
      <c r="B1367" s="27"/>
      <c r="C1367" s="140" t="e">
        <f>+IF(Tabella24[[#This Row],[INS CARTELLA]]="",C1366,+VLOOKUP(Tabella24[[#This Row],[INS CARTELLA]],Tabella1[[NUMERO CARTELLA]:[IMPOSTE]],1,0))</f>
        <v>#N/A</v>
      </c>
      <c r="D1367" s="1"/>
      <c r="E1367" s="15"/>
      <c r="F1367" s="16"/>
      <c r="G1367" s="14" t="str">
        <f>+IFERROR(+Tabella24[[#This Row],[IMPORTO VERSATO]]/SUMIF(DATI!B:B,Tabella24[[#This Row],[Cartella2]],DATI!M:M)*SUMIF(DATI!B:B,Tabella24[[#This Row],[Cartella2]],DATI!E:E),"")</f>
        <v/>
      </c>
      <c r="H1367" s="14" t="str">
        <f>+IFERROR(+Tabella24[[#This Row],[IMPORTO VERSATO]]/SUMIF(DATI!$B:$B,Tabella24[[#This Row],[Cartella2]],DATI!$M:$M)*SUMIF(DATI!$B:$B,Tabella24[[#This Row],[Cartella2]],DATI!$F:$F),"")</f>
        <v/>
      </c>
      <c r="I1367" s="19" t="str">
        <f>+IFERROR(+Tabella24[[#This Row],[IMPORTO VERSATO]]/SUMIF(DATI!$B:$B,Tabella24[[#This Row],[Cartella2]],DATI!$M:$M)*SUMIF(DATI!$B:$B,Tabella24[[#This Row],[Cartella2]],DATI!$G:$G),"")</f>
        <v/>
      </c>
      <c r="J1367" s="19" t="str">
        <f>+IFERROR(+Tabella24[[#This Row],[IMPORTO VERSATO]]/SUMIF(DATI!$B:$B,Tabella24[[#This Row],[Cartella2]],DATI!$M:$M)*SUMIF(DATI!$B:$B,Tabella24[[#This Row],[Cartella2]],DATI!$H:$H),"")</f>
        <v/>
      </c>
      <c r="K1367" s="19" t="str">
        <f>+IFERROR(+Tabella24[[#This Row],[IMPORTO VERSATO]]/SUMIF(DATI!$B:$B,Tabella24[[#This Row],[Cartella2]],DATI!$M:$M)*SUMIF(DATI!$B:$B,Tabella24[[#This Row],[Cartella2]],DATI!$I:$I),"")</f>
        <v/>
      </c>
      <c r="L1367" s="19" t="str">
        <f>+IFERROR(+Tabella24[[#This Row],[IMPORTO VERSATO]]/SUMIF(DATI!$B:$B,Tabella24[[#This Row],[Cartella2]],DATI!$M:$M)*SUMIF(DATI!$B:$B,Tabella24[[#This Row],[Cartella2]],DATI!$J:$J),"")</f>
        <v/>
      </c>
      <c r="M1367" s="14" t="str">
        <f>+IFERROR(+Tabella24[[#This Row],[IMPORTO VERSATO]]/SUMIF(DATI!$B:$B,Tabella24[[#This Row],[Cartella2]],DATI!$M:$M)*SUMIF(DATI!$B:$B,Tabella24[[#This Row],[Cartella2]],DATI!$L:$L),"")</f>
        <v/>
      </c>
      <c r="N1367" s="6" t="str">
        <f>+IF(COUNTIF($C$17:C1367,Tabella24[[#This Row],[Cartella2]])=1,"X","")</f>
        <v/>
      </c>
      <c r="O1367" s="14" t="str">
        <f>+IFERROR(+Tabella24[[#This Row],[IMPORTO VERSATO]]/SUMIF(DATI!$B:$B,Tabella24[[#This Row],[Cartella2]],DATI!$M:$M)*SUMIF(DATI!$B:$B,Tabella24[[#This Row],[Cartella2]],DATI!$K:$K),"")</f>
        <v/>
      </c>
    </row>
    <row r="1368" spans="2:15" x14ac:dyDescent="0.45">
      <c r="B1368" s="27"/>
      <c r="C1368" s="140" t="e">
        <f>+IF(Tabella24[[#This Row],[INS CARTELLA]]="",C1367,+VLOOKUP(Tabella24[[#This Row],[INS CARTELLA]],Tabella1[[NUMERO CARTELLA]:[IMPOSTE]],1,0))</f>
        <v>#N/A</v>
      </c>
      <c r="D1368" s="1"/>
      <c r="E1368" s="15"/>
      <c r="F1368" s="16"/>
      <c r="G1368" s="14" t="str">
        <f>+IFERROR(+Tabella24[[#This Row],[IMPORTO VERSATO]]/SUMIF(DATI!B:B,Tabella24[[#This Row],[Cartella2]],DATI!M:M)*SUMIF(DATI!B:B,Tabella24[[#This Row],[Cartella2]],DATI!E:E),"")</f>
        <v/>
      </c>
      <c r="H1368" s="14" t="str">
        <f>+IFERROR(+Tabella24[[#This Row],[IMPORTO VERSATO]]/SUMIF(DATI!$B:$B,Tabella24[[#This Row],[Cartella2]],DATI!$M:$M)*SUMIF(DATI!$B:$B,Tabella24[[#This Row],[Cartella2]],DATI!$F:$F),"")</f>
        <v/>
      </c>
      <c r="I1368" s="19" t="str">
        <f>+IFERROR(+Tabella24[[#This Row],[IMPORTO VERSATO]]/SUMIF(DATI!$B:$B,Tabella24[[#This Row],[Cartella2]],DATI!$M:$M)*SUMIF(DATI!$B:$B,Tabella24[[#This Row],[Cartella2]],DATI!$G:$G),"")</f>
        <v/>
      </c>
      <c r="J1368" s="19" t="str">
        <f>+IFERROR(+Tabella24[[#This Row],[IMPORTO VERSATO]]/SUMIF(DATI!$B:$B,Tabella24[[#This Row],[Cartella2]],DATI!$M:$M)*SUMIF(DATI!$B:$B,Tabella24[[#This Row],[Cartella2]],DATI!$H:$H),"")</f>
        <v/>
      </c>
      <c r="K1368" s="19" t="str">
        <f>+IFERROR(+Tabella24[[#This Row],[IMPORTO VERSATO]]/SUMIF(DATI!$B:$B,Tabella24[[#This Row],[Cartella2]],DATI!$M:$M)*SUMIF(DATI!$B:$B,Tabella24[[#This Row],[Cartella2]],DATI!$I:$I),"")</f>
        <v/>
      </c>
      <c r="L1368" s="19" t="str">
        <f>+IFERROR(+Tabella24[[#This Row],[IMPORTO VERSATO]]/SUMIF(DATI!$B:$B,Tabella24[[#This Row],[Cartella2]],DATI!$M:$M)*SUMIF(DATI!$B:$B,Tabella24[[#This Row],[Cartella2]],DATI!$J:$J),"")</f>
        <v/>
      </c>
      <c r="M1368" s="14" t="str">
        <f>+IFERROR(+Tabella24[[#This Row],[IMPORTO VERSATO]]/SUMIF(DATI!$B:$B,Tabella24[[#This Row],[Cartella2]],DATI!$M:$M)*SUMIF(DATI!$B:$B,Tabella24[[#This Row],[Cartella2]],DATI!$L:$L),"")</f>
        <v/>
      </c>
      <c r="N1368" s="6" t="str">
        <f>+IF(COUNTIF($C$17:C1368,Tabella24[[#This Row],[Cartella2]])=1,"X","")</f>
        <v/>
      </c>
      <c r="O1368" s="14" t="str">
        <f>+IFERROR(+Tabella24[[#This Row],[IMPORTO VERSATO]]/SUMIF(DATI!$B:$B,Tabella24[[#This Row],[Cartella2]],DATI!$M:$M)*SUMIF(DATI!$B:$B,Tabella24[[#This Row],[Cartella2]],DATI!$K:$K),"")</f>
        <v/>
      </c>
    </row>
    <row r="1369" spans="2:15" x14ac:dyDescent="0.45">
      <c r="B1369" s="27"/>
      <c r="C1369" s="140" t="e">
        <f>+IF(Tabella24[[#This Row],[INS CARTELLA]]="",C1368,+VLOOKUP(Tabella24[[#This Row],[INS CARTELLA]],Tabella1[[NUMERO CARTELLA]:[IMPOSTE]],1,0))</f>
        <v>#N/A</v>
      </c>
      <c r="D1369" s="1"/>
      <c r="E1369" s="15"/>
      <c r="F1369" s="16"/>
      <c r="G1369" s="14" t="str">
        <f>+IFERROR(+Tabella24[[#This Row],[IMPORTO VERSATO]]/SUMIF(DATI!B:B,Tabella24[[#This Row],[Cartella2]],DATI!M:M)*SUMIF(DATI!B:B,Tabella24[[#This Row],[Cartella2]],DATI!E:E),"")</f>
        <v/>
      </c>
      <c r="H1369" s="14" t="str">
        <f>+IFERROR(+Tabella24[[#This Row],[IMPORTO VERSATO]]/SUMIF(DATI!$B:$B,Tabella24[[#This Row],[Cartella2]],DATI!$M:$M)*SUMIF(DATI!$B:$B,Tabella24[[#This Row],[Cartella2]],DATI!$F:$F),"")</f>
        <v/>
      </c>
      <c r="I1369" s="19" t="str">
        <f>+IFERROR(+Tabella24[[#This Row],[IMPORTO VERSATO]]/SUMIF(DATI!$B:$B,Tabella24[[#This Row],[Cartella2]],DATI!$M:$M)*SUMIF(DATI!$B:$B,Tabella24[[#This Row],[Cartella2]],DATI!$G:$G),"")</f>
        <v/>
      </c>
      <c r="J1369" s="19" t="str">
        <f>+IFERROR(+Tabella24[[#This Row],[IMPORTO VERSATO]]/SUMIF(DATI!$B:$B,Tabella24[[#This Row],[Cartella2]],DATI!$M:$M)*SUMIF(DATI!$B:$B,Tabella24[[#This Row],[Cartella2]],DATI!$H:$H),"")</f>
        <v/>
      </c>
      <c r="K1369" s="19" t="str">
        <f>+IFERROR(+Tabella24[[#This Row],[IMPORTO VERSATO]]/SUMIF(DATI!$B:$B,Tabella24[[#This Row],[Cartella2]],DATI!$M:$M)*SUMIF(DATI!$B:$B,Tabella24[[#This Row],[Cartella2]],DATI!$I:$I),"")</f>
        <v/>
      </c>
      <c r="L1369" s="19" t="str">
        <f>+IFERROR(+Tabella24[[#This Row],[IMPORTO VERSATO]]/SUMIF(DATI!$B:$B,Tabella24[[#This Row],[Cartella2]],DATI!$M:$M)*SUMIF(DATI!$B:$B,Tabella24[[#This Row],[Cartella2]],DATI!$J:$J),"")</f>
        <v/>
      </c>
      <c r="M1369" s="14" t="str">
        <f>+IFERROR(+Tabella24[[#This Row],[IMPORTO VERSATO]]/SUMIF(DATI!$B:$B,Tabella24[[#This Row],[Cartella2]],DATI!$M:$M)*SUMIF(DATI!$B:$B,Tabella24[[#This Row],[Cartella2]],DATI!$L:$L),"")</f>
        <v/>
      </c>
      <c r="N1369" s="6" t="str">
        <f>+IF(COUNTIF($C$17:C1369,Tabella24[[#This Row],[Cartella2]])=1,"X","")</f>
        <v/>
      </c>
      <c r="O1369" s="14" t="str">
        <f>+IFERROR(+Tabella24[[#This Row],[IMPORTO VERSATO]]/SUMIF(DATI!$B:$B,Tabella24[[#This Row],[Cartella2]],DATI!$M:$M)*SUMIF(DATI!$B:$B,Tabella24[[#This Row],[Cartella2]],DATI!$K:$K),"")</f>
        <v/>
      </c>
    </row>
    <row r="1370" spans="2:15" x14ac:dyDescent="0.45">
      <c r="B1370" s="27"/>
      <c r="C1370" s="140" t="e">
        <f>+IF(Tabella24[[#This Row],[INS CARTELLA]]="",C1369,+VLOOKUP(Tabella24[[#This Row],[INS CARTELLA]],Tabella1[[NUMERO CARTELLA]:[IMPOSTE]],1,0))</f>
        <v>#N/A</v>
      </c>
      <c r="D1370" s="1"/>
      <c r="E1370" s="15"/>
      <c r="F1370" s="16"/>
      <c r="G1370" s="14" t="str">
        <f>+IFERROR(+Tabella24[[#This Row],[IMPORTO VERSATO]]/SUMIF(DATI!B:B,Tabella24[[#This Row],[Cartella2]],DATI!M:M)*SUMIF(DATI!B:B,Tabella24[[#This Row],[Cartella2]],DATI!E:E),"")</f>
        <v/>
      </c>
      <c r="H1370" s="14" t="str">
        <f>+IFERROR(+Tabella24[[#This Row],[IMPORTO VERSATO]]/SUMIF(DATI!$B:$B,Tabella24[[#This Row],[Cartella2]],DATI!$M:$M)*SUMIF(DATI!$B:$B,Tabella24[[#This Row],[Cartella2]],DATI!$F:$F),"")</f>
        <v/>
      </c>
      <c r="I1370" s="19" t="str">
        <f>+IFERROR(+Tabella24[[#This Row],[IMPORTO VERSATO]]/SUMIF(DATI!$B:$B,Tabella24[[#This Row],[Cartella2]],DATI!$M:$M)*SUMIF(DATI!$B:$B,Tabella24[[#This Row],[Cartella2]],DATI!$G:$G),"")</f>
        <v/>
      </c>
      <c r="J1370" s="19" t="str">
        <f>+IFERROR(+Tabella24[[#This Row],[IMPORTO VERSATO]]/SUMIF(DATI!$B:$B,Tabella24[[#This Row],[Cartella2]],DATI!$M:$M)*SUMIF(DATI!$B:$B,Tabella24[[#This Row],[Cartella2]],DATI!$H:$H),"")</f>
        <v/>
      </c>
      <c r="K1370" s="19" t="str">
        <f>+IFERROR(+Tabella24[[#This Row],[IMPORTO VERSATO]]/SUMIF(DATI!$B:$B,Tabella24[[#This Row],[Cartella2]],DATI!$M:$M)*SUMIF(DATI!$B:$B,Tabella24[[#This Row],[Cartella2]],DATI!$I:$I),"")</f>
        <v/>
      </c>
      <c r="L1370" s="19" t="str">
        <f>+IFERROR(+Tabella24[[#This Row],[IMPORTO VERSATO]]/SUMIF(DATI!$B:$B,Tabella24[[#This Row],[Cartella2]],DATI!$M:$M)*SUMIF(DATI!$B:$B,Tabella24[[#This Row],[Cartella2]],DATI!$J:$J),"")</f>
        <v/>
      </c>
      <c r="M1370" s="14" t="str">
        <f>+IFERROR(+Tabella24[[#This Row],[IMPORTO VERSATO]]/SUMIF(DATI!$B:$B,Tabella24[[#This Row],[Cartella2]],DATI!$M:$M)*SUMIF(DATI!$B:$B,Tabella24[[#This Row],[Cartella2]],DATI!$L:$L),"")</f>
        <v/>
      </c>
      <c r="N1370" s="6" t="str">
        <f>+IF(COUNTIF($C$17:C1370,Tabella24[[#This Row],[Cartella2]])=1,"X","")</f>
        <v/>
      </c>
      <c r="O1370" s="14" t="str">
        <f>+IFERROR(+Tabella24[[#This Row],[IMPORTO VERSATO]]/SUMIF(DATI!$B:$B,Tabella24[[#This Row],[Cartella2]],DATI!$M:$M)*SUMIF(DATI!$B:$B,Tabella24[[#This Row],[Cartella2]],DATI!$K:$K),"")</f>
        <v/>
      </c>
    </row>
    <row r="1371" spans="2:15" x14ac:dyDescent="0.45">
      <c r="B1371" s="27"/>
      <c r="C1371" s="140" t="e">
        <f>+IF(Tabella24[[#This Row],[INS CARTELLA]]="",C1370,+VLOOKUP(Tabella24[[#This Row],[INS CARTELLA]],Tabella1[[NUMERO CARTELLA]:[IMPOSTE]],1,0))</f>
        <v>#N/A</v>
      </c>
      <c r="D1371" s="1"/>
      <c r="E1371" s="15"/>
      <c r="F1371" s="16"/>
      <c r="G1371" s="14" t="str">
        <f>+IFERROR(+Tabella24[[#This Row],[IMPORTO VERSATO]]/SUMIF(DATI!B:B,Tabella24[[#This Row],[Cartella2]],DATI!M:M)*SUMIF(DATI!B:B,Tabella24[[#This Row],[Cartella2]],DATI!E:E),"")</f>
        <v/>
      </c>
      <c r="H1371" s="14" t="str">
        <f>+IFERROR(+Tabella24[[#This Row],[IMPORTO VERSATO]]/SUMIF(DATI!$B:$B,Tabella24[[#This Row],[Cartella2]],DATI!$M:$M)*SUMIF(DATI!$B:$B,Tabella24[[#This Row],[Cartella2]],DATI!$F:$F),"")</f>
        <v/>
      </c>
      <c r="I1371" s="19" t="str">
        <f>+IFERROR(+Tabella24[[#This Row],[IMPORTO VERSATO]]/SUMIF(DATI!$B:$B,Tabella24[[#This Row],[Cartella2]],DATI!$M:$M)*SUMIF(DATI!$B:$B,Tabella24[[#This Row],[Cartella2]],DATI!$G:$G),"")</f>
        <v/>
      </c>
      <c r="J1371" s="19" t="str">
        <f>+IFERROR(+Tabella24[[#This Row],[IMPORTO VERSATO]]/SUMIF(DATI!$B:$B,Tabella24[[#This Row],[Cartella2]],DATI!$M:$M)*SUMIF(DATI!$B:$B,Tabella24[[#This Row],[Cartella2]],DATI!$H:$H),"")</f>
        <v/>
      </c>
      <c r="K1371" s="19" t="str">
        <f>+IFERROR(+Tabella24[[#This Row],[IMPORTO VERSATO]]/SUMIF(DATI!$B:$B,Tabella24[[#This Row],[Cartella2]],DATI!$M:$M)*SUMIF(DATI!$B:$B,Tabella24[[#This Row],[Cartella2]],DATI!$I:$I),"")</f>
        <v/>
      </c>
      <c r="L1371" s="19" t="str">
        <f>+IFERROR(+Tabella24[[#This Row],[IMPORTO VERSATO]]/SUMIF(DATI!$B:$B,Tabella24[[#This Row],[Cartella2]],DATI!$M:$M)*SUMIF(DATI!$B:$B,Tabella24[[#This Row],[Cartella2]],DATI!$J:$J),"")</f>
        <v/>
      </c>
      <c r="M1371" s="14" t="str">
        <f>+IFERROR(+Tabella24[[#This Row],[IMPORTO VERSATO]]/SUMIF(DATI!$B:$B,Tabella24[[#This Row],[Cartella2]],DATI!$M:$M)*SUMIF(DATI!$B:$B,Tabella24[[#This Row],[Cartella2]],DATI!$L:$L),"")</f>
        <v/>
      </c>
      <c r="N1371" s="6" t="str">
        <f>+IF(COUNTIF($C$17:C1371,Tabella24[[#This Row],[Cartella2]])=1,"X","")</f>
        <v/>
      </c>
      <c r="O1371" s="14" t="str">
        <f>+IFERROR(+Tabella24[[#This Row],[IMPORTO VERSATO]]/SUMIF(DATI!$B:$B,Tabella24[[#This Row],[Cartella2]],DATI!$M:$M)*SUMIF(DATI!$B:$B,Tabella24[[#This Row],[Cartella2]],DATI!$K:$K),"")</f>
        <v/>
      </c>
    </row>
    <row r="1372" spans="2:15" x14ac:dyDescent="0.45">
      <c r="B1372" s="27"/>
      <c r="C1372" s="140" t="e">
        <f>+IF(Tabella24[[#This Row],[INS CARTELLA]]="",C1371,+VLOOKUP(Tabella24[[#This Row],[INS CARTELLA]],Tabella1[[NUMERO CARTELLA]:[IMPOSTE]],1,0))</f>
        <v>#N/A</v>
      </c>
      <c r="D1372" s="1"/>
      <c r="E1372" s="15"/>
      <c r="F1372" s="16"/>
      <c r="G1372" s="14" t="str">
        <f>+IFERROR(+Tabella24[[#This Row],[IMPORTO VERSATO]]/SUMIF(DATI!B:B,Tabella24[[#This Row],[Cartella2]],DATI!M:M)*SUMIF(DATI!B:B,Tabella24[[#This Row],[Cartella2]],DATI!E:E),"")</f>
        <v/>
      </c>
      <c r="H1372" s="14" t="str">
        <f>+IFERROR(+Tabella24[[#This Row],[IMPORTO VERSATO]]/SUMIF(DATI!$B:$B,Tabella24[[#This Row],[Cartella2]],DATI!$M:$M)*SUMIF(DATI!$B:$B,Tabella24[[#This Row],[Cartella2]],DATI!$F:$F),"")</f>
        <v/>
      </c>
      <c r="I1372" s="19" t="str">
        <f>+IFERROR(+Tabella24[[#This Row],[IMPORTO VERSATO]]/SUMIF(DATI!$B:$B,Tabella24[[#This Row],[Cartella2]],DATI!$M:$M)*SUMIF(DATI!$B:$B,Tabella24[[#This Row],[Cartella2]],DATI!$G:$G),"")</f>
        <v/>
      </c>
      <c r="J1372" s="19" t="str">
        <f>+IFERROR(+Tabella24[[#This Row],[IMPORTO VERSATO]]/SUMIF(DATI!$B:$B,Tabella24[[#This Row],[Cartella2]],DATI!$M:$M)*SUMIF(DATI!$B:$B,Tabella24[[#This Row],[Cartella2]],DATI!$H:$H),"")</f>
        <v/>
      </c>
      <c r="K1372" s="19" t="str">
        <f>+IFERROR(+Tabella24[[#This Row],[IMPORTO VERSATO]]/SUMIF(DATI!$B:$B,Tabella24[[#This Row],[Cartella2]],DATI!$M:$M)*SUMIF(DATI!$B:$B,Tabella24[[#This Row],[Cartella2]],DATI!$I:$I),"")</f>
        <v/>
      </c>
      <c r="L1372" s="19" t="str">
        <f>+IFERROR(+Tabella24[[#This Row],[IMPORTO VERSATO]]/SUMIF(DATI!$B:$B,Tabella24[[#This Row],[Cartella2]],DATI!$M:$M)*SUMIF(DATI!$B:$B,Tabella24[[#This Row],[Cartella2]],DATI!$J:$J),"")</f>
        <v/>
      </c>
      <c r="M1372" s="14" t="str">
        <f>+IFERROR(+Tabella24[[#This Row],[IMPORTO VERSATO]]/SUMIF(DATI!$B:$B,Tabella24[[#This Row],[Cartella2]],DATI!$M:$M)*SUMIF(DATI!$B:$B,Tabella24[[#This Row],[Cartella2]],DATI!$L:$L),"")</f>
        <v/>
      </c>
      <c r="N1372" s="6" t="str">
        <f>+IF(COUNTIF($C$17:C1372,Tabella24[[#This Row],[Cartella2]])=1,"X","")</f>
        <v/>
      </c>
      <c r="O1372" s="14" t="str">
        <f>+IFERROR(+Tabella24[[#This Row],[IMPORTO VERSATO]]/SUMIF(DATI!$B:$B,Tabella24[[#This Row],[Cartella2]],DATI!$M:$M)*SUMIF(DATI!$B:$B,Tabella24[[#This Row],[Cartella2]],DATI!$K:$K),"")</f>
        <v/>
      </c>
    </row>
    <row r="1373" spans="2:15" x14ac:dyDescent="0.45">
      <c r="B1373" s="27"/>
      <c r="C1373" s="140" t="e">
        <f>+IF(Tabella24[[#This Row],[INS CARTELLA]]="",C1372,+VLOOKUP(Tabella24[[#This Row],[INS CARTELLA]],Tabella1[[NUMERO CARTELLA]:[IMPOSTE]],1,0))</f>
        <v>#N/A</v>
      </c>
      <c r="D1373" s="1"/>
      <c r="E1373" s="15"/>
      <c r="F1373" s="16"/>
      <c r="G1373" s="14" t="str">
        <f>+IFERROR(+Tabella24[[#This Row],[IMPORTO VERSATO]]/SUMIF(DATI!B:B,Tabella24[[#This Row],[Cartella2]],DATI!M:M)*SUMIF(DATI!B:B,Tabella24[[#This Row],[Cartella2]],DATI!E:E),"")</f>
        <v/>
      </c>
      <c r="H1373" s="14" t="str">
        <f>+IFERROR(+Tabella24[[#This Row],[IMPORTO VERSATO]]/SUMIF(DATI!$B:$B,Tabella24[[#This Row],[Cartella2]],DATI!$M:$M)*SUMIF(DATI!$B:$B,Tabella24[[#This Row],[Cartella2]],DATI!$F:$F),"")</f>
        <v/>
      </c>
      <c r="I1373" s="19" t="str">
        <f>+IFERROR(+Tabella24[[#This Row],[IMPORTO VERSATO]]/SUMIF(DATI!$B:$B,Tabella24[[#This Row],[Cartella2]],DATI!$M:$M)*SUMIF(DATI!$B:$B,Tabella24[[#This Row],[Cartella2]],DATI!$G:$G),"")</f>
        <v/>
      </c>
      <c r="J1373" s="19" t="str">
        <f>+IFERROR(+Tabella24[[#This Row],[IMPORTO VERSATO]]/SUMIF(DATI!$B:$B,Tabella24[[#This Row],[Cartella2]],DATI!$M:$M)*SUMIF(DATI!$B:$B,Tabella24[[#This Row],[Cartella2]],DATI!$H:$H),"")</f>
        <v/>
      </c>
      <c r="K1373" s="19" t="str">
        <f>+IFERROR(+Tabella24[[#This Row],[IMPORTO VERSATO]]/SUMIF(DATI!$B:$B,Tabella24[[#This Row],[Cartella2]],DATI!$M:$M)*SUMIF(DATI!$B:$B,Tabella24[[#This Row],[Cartella2]],DATI!$I:$I),"")</f>
        <v/>
      </c>
      <c r="L1373" s="19" t="str">
        <f>+IFERROR(+Tabella24[[#This Row],[IMPORTO VERSATO]]/SUMIF(DATI!$B:$B,Tabella24[[#This Row],[Cartella2]],DATI!$M:$M)*SUMIF(DATI!$B:$B,Tabella24[[#This Row],[Cartella2]],DATI!$J:$J),"")</f>
        <v/>
      </c>
      <c r="M1373" s="14" t="str">
        <f>+IFERROR(+Tabella24[[#This Row],[IMPORTO VERSATO]]/SUMIF(DATI!$B:$B,Tabella24[[#This Row],[Cartella2]],DATI!$M:$M)*SUMIF(DATI!$B:$B,Tabella24[[#This Row],[Cartella2]],DATI!$L:$L),"")</f>
        <v/>
      </c>
      <c r="N1373" s="6" t="str">
        <f>+IF(COUNTIF($C$17:C1373,Tabella24[[#This Row],[Cartella2]])=1,"X","")</f>
        <v/>
      </c>
      <c r="O1373" s="14" t="str">
        <f>+IFERROR(+Tabella24[[#This Row],[IMPORTO VERSATO]]/SUMIF(DATI!$B:$B,Tabella24[[#This Row],[Cartella2]],DATI!$M:$M)*SUMIF(DATI!$B:$B,Tabella24[[#This Row],[Cartella2]],DATI!$K:$K),"")</f>
        <v/>
      </c>
    </row>
    <row r="1374" spans="2:15" x14ac:dyDescent="0.45">
      <c r="B1374" s="27"/>
      <c r="C1374" s="140" t="e">
        <f>+IF(Tabella24[[#This Row],[INS CARTELLA]]="",C1373,+VLOOKUP(Tabella24[[#This Row],[INS CARTELLA]],Tabella1[[NUMERO CARTELLA]:[IMPOSTE]],1,0))</f>
        <v>#N/A</v>
      </c>
      <c r="D1374" s="1"/>
      <c r="E1374" s="15"/>
      <c r="F1374" s="16"/>
      <c r="G1374" s="14" t="str">
        <f>+IFERROR(+Tabella24[[#This Row],[IMPORTO VERSATO]]/SUMIF(DATI!B:B,Tabella24[[#This Row],[Cartella2]],DATI!M:M)*SUMIF(DATI!B:B,Tabella24[[#This Row],[Cartella2]],DATI!E:E),"")</f>
        <v/>
      </c>
      <c r="H1374" s="14" t="str">
        <f>+IFERROR(+Tabella24[[#This Row],[IMPORTO VERSATO]]/SUMIF(DATI!$B:$B,Tabella24[[#This Row],[Cartella2]],DATI!$M:$M)*SUMIF(DATI!$B:$B,Tabella24[[#This Row],[Cartella2]],DATI!$F:$F),"")</f>
        <v/>
      </c>
      <c r="I1374" s="19" t="str">
        <f>+IFERROR(+Tabella24[[#This Row],[IMPORTO VERSATO]]/SUMIF(DATI!$B:$B,Tabella24[[#This Row],[Cartella2]],DATI!$M:$M)*SUMIF(DATI!$B:$B,Tabella24[[#This Row],[Cartella2]],DATI!$G:$G),"")</f>
        <v/>
      </c>
      <c r="J1374" s="19" t="str">
        <f>+IFERROR(+Tabella24[[#This Row],[IMPORTO VERSATO]]/SUMIF(DATI!$B:$B,Tabella24[[#This Row],[Cartella2]],DATI!$M:$M)*SUMIF(DATI!$B:$B,Tabella24[[#This Row],[Cartella2]],DATI!$H:$H),"")</f>
        <v/>
      </c>
      <c r="K1374" s="19" t="str">
        <f>+IFERROR(+Tabella24[[#This Row],[IMPORTO VERSATO]]/SUMIF(DATI!$B:$B,Tabella24[[#This Row],[Cartella2]],DATI!$M:$M)*SUMIF(DATI!$B:$B,Tabella24[[#This Row],[Cartella2]],DATI!$I:$I),"")</f>
        <v/>
      </c>
      <c r="L1374" s="19" t="str">
        <f>+IFERROR(+Tabella24[[#This Row],[IMPORTO VERSATO]]/SUMIF(DATI!$B:$B,Tabella24[[#This Row],[Cartella2]],DATI!$M:$M)*SUMIF(DATI!$B:$B,Tabella24[[#This Row],[Cartella2]],DATI!$J:$J),"")</f>
        <v/>
      </c>
      <c r="M1374" s="14" t="str">
        <f>+IFERROR(+Tabella24[[#This Row],[IMPORTO VERSATO]]/SUMIF(DATI!$B:$B,Tabella24[[#This Row],[Cartella2]],DATI!$M:$M)*SUMIF(DATI!$B:$B,Tabella24[[#This Row],[Cartella2]],DATI!$L:$L),"")</f>
        <v/>
      </c>
      <c r="N1374" s="6" t="str">
        <f>+IF(COUNTIF($C$17:C1374,Tabella24[[#This Row],[Cartella2]])=1,"X","")</f>
        <v/>
      </c>
      <c r="O1374" s="14" t="str">
        <f>+IFERROR(+Tabella24[[#This Row],[IMPORTO VERSATO]]/SUMIF(DATI!$B:$B,Tabella24[[#This Row],[Cartella2]],DATI!$M:$M)*SUMIF(DATI!$B:$B,Tabella24[[#This Row],[Cartella2]],DATI!$K:$K),"")</f>
        <v/>
      </c>
    </row>
    <row r="1375" spans="2:15" x14ac:dyDescent="0.45">
      <c r="B1375" s="27"/>
      <c r="C1375" s="140" t="e">
        <f>+IF(Tabella24[[#This Row],[INS CARTELLA]]="",C1374,+VLOOKUP(Tabella24[[#This Row],[INS CARTELLA]],Tabella1[[NUMERO CARTELLA]:[IMPOSTE]],1,0))</f>
        <v>#N/A</v>
      </c>
      <c r="D1375" s="1"/>
      <c r="E1375" s="15"/>
      <c r="F1375" s="16"/>
      <c r="G1375" s="14" t="str">
        <f>+IFERROR(+Tabella24[[#This Row],[IMPORTO VERSATO]]/SUMIF(DATI!B:B,Tabella24[[#This Row],[Cartella2]],DATI!M:M)*SUMIF(DATI!B:B,Tabella24[[#This Row],[Cartella2]],DATI!E:E),"")</f>
        <v/>
      </c>
      <c r="H1375" s="14" t="str">
        <f>+IFERROR(+Tabella24[[#This Row],[IMPORTO VERSATO]]/SUMIF(DATI!$B:$B,Tabella24[[#This Row],[Cartella2]],DATI!$M:$M)*SUMIF(DATI!$B:$B,Tabella24[[#This Row],[Cartella2]],DATI!$F:$F),"")</f>
        <v/>
      </c>
      <c r="I1375" s="19" t="str">
        <f>+IFERROR(+Tabella24[[#This Row],[IMPORTO VERSATO]]/SUMIF(DATI!$B:$B,Tabella24[[#This Row],[Cartella2]],DATI!$M:$M)*SUMIF(DATI!$B:$B,Tabella24[[#This Row],[Cartella2]],DATI!$G:$G),"")</f>
        <v/>
      </c>
      <c r="J1375" s="19" t="str">
        <f>+IFERROR(+Tabella24[[#This Row],[IMPORTO VERSATO]]/SUMIF(DATI!$B:$B,Tabella24[[#This Row],[Cartella2]],DATI!$M:$M)*SUMIF(DATI!$B:$B,Tabella24[[#This Row],[Cartella2]],DATI!$H:$H),"")</f>
        <v/>
      </c>
      <c r="K1375" s="19" t="str">
        <f>+IFERROR(+Tabella24[[#This Row],[IMPORTO VERSATO]]/SUMIF(DATI!$B:$B,Tabella24[[#This Row],[Cartella2]],DATI!$M:$M)*SUMIF(DATI!$B:$B,Tabella24[[#This Row],[Cartella2]],DATI!$I:$I),"")</f>
        <v/>
      </c>
      <c r="L1375" s="19" t="str">
        <f>+IFERROR(+Tabella24[[#This Row],[IMPORTO VERSATO]]/SUMIF(DATI!$B:$B,Tabella24[[#This Row],[Cartella2]],DATI!$M:$M)*SUMIF(DATI!$B:$B,Tabella24[[#This Row],[Cartella2]],DATI!$J:$J),"")</f>
        <v/>
      </c>
      <c r="M1375" s="14" t="str">
        <f>+IFERROR(+Tabella24[[#This Row],[IMPORTO VERSATO]]/SUMIF(DATI!$B:$B,Tabella24[[#This Row],[Cartella2]],DATI!$M:$M)*SUMIF(DATI!$B:$B,Tabella24[[#This Row],[Cartella2]],DATI!$L:$L),"")</f>
        <v/>
      </c>
      <c r="N1375" s="6" t="str">
        <f>+IF(COUNTIF($C$17:C1375,Tabella24[[#This Row],[Cartella2]])=1,"X","")</f>
        <v/>
      </c>
      <c r="O1375" s="14" t="str">
        <f>+IFERROR(+Tabella24[[#This Row],[IMPORTO VERSATO]]/SUMIF(DATI!$B:$B,Tabella24[[#This Row],[Cartella2]],DATI!$M:$M)*SUMIF(DATI!$B:$B,Tabella24[[#This Row],[Cartella2]],DATI!$K:$K),"")</f>
        <v/>
      </c>
    </row>
    <row r="1376" spans="2:15" x14ac:dyDescent="0.45">
      <c r="B1376" s="27"/>
      <c r="C1376" s="140" t="e">
        <f>+IF(Tabella24[[#This Row],[INS CARTELLA]]="",C1375,+VLOOKUP(Tabella24[[#This Row],[INS CARTELLA]],Tabella1[[NUMERO CARTELLA]:[IMPOSTE]],1,0))</f>
        <v>#N/A</v>
      </c>
      <c r="D1376" s="1"/>
      <c r="E1376" s="15"/>
      <c r="F1376" s="16"/>
      <c r="G1376" s="14" t="str">
        <f>+IFERROR(+Tabella24[[#This Row],[IMPORTO VERSATO]]/SUMIF(DATI!B:B,Tabella24[[#This Row],[Cartella2]],DATI!M:M)*SUMIF(DATI!B:B,Tabella24[[#This Row],[Cartella2]],DATI!E:E),"")</f>
        <v/>
      </c>
      <c r="H1376" s="14" t="str">
        <f>+IFERROR(+Tabella24[[#This Row],[IMPORTO VERSATO]]/SUMIF(DATI!$B:$B,Tabella24[[#This Row],[Cartella2]],DATI!$M:$M)*SUMIF(DATI!$B:$B,Tabella24[[#This Row],[Cartella2]],DATI!$F:$F),"")</f>
        <v/>
      </c>
      <c r="I1376" s="19" t="str">
        <f>+IFERROR(+Tabella24[[#This Row],[IMPORTO VERSATO]]/SUMIF(DATI!$B:$B,Tabella24[[#This Row],[Cartella2]],DATI!$M:$M)*SUMIF(DATI!$B:$B,Tabella24[[#This Row],[Cartella2]],DATI!$G:$G),"")</f>
        <v/>
      </c>
      <c r="J1376" s="19" t="str">
        <f>+IFERROR(+Tabella24[[#This Row],[IMPORTO VERSATO]]/SUMIF(DATI!$B:$B,Tabella24[[#This Row],[Cartella2]],DATI!$M:$M)*SUMIF(DATI!$B:$B,Tabella24[[#This Row],[Cartella2]],DATI!$H:$H),"")</f>
        <v/>
      </c>
      <c r="K1376" s="19" t="str">
        <f>+IFERROR(+Tabella24[[#This Row],[IMPORTO VERSATO]]/SUMIF(DATI!$B:$B,Tabella24[[#This Row],[Cartella2]],DATI!$M:$M)*SUMIF(DATI!$B:$B,Tabella24[[#This Row],[Cartella2]],DATI!$I:$I),"")</f>
        <v/>
      </c>
      <c r="L1376" s="19" t="str">
        <f>+IFERROR(+Tabella24[[#This Row],[IMPORTO VERSATO]]/SUMIF(DATI!$B:$B,Tabella24[[#This Row],[Cartella2]],DATI!$M:$M)*SUMIF(DATI!$B:$B,Tabella24[[#This Row],[Cartella2]],DATI!$J:$J),"")</f>
        <v/>
      </c>
      <c r="M1376" s="14" t="str">
        <f>+IFERROR(+Tabella24[[#This Row],[IMPORTO VERSATO]]/SUMIF(DATI!$B:$B,Tabella24[[#This Row],[Cartella2]],DATI!$M:$M)*SUMIF(DATI!$B:$B,Tabella24[[#This Row],[Cartella2]],DATI!$L:$L),"")</f>
        <v/>
      </c>
      <c r="N1376" s="6" t="str">
        <f>+IF(COUNTIF($C$17:C1376,Tabella24[[#This Row],[Cartella2]])=1,"X","")</f>
        <v/>
      </c>
      <c r="O1376" s="14" t="str">
        <f>+IFERROR(+Tabella24[[#This Row],[IMPORTO VERSATO]]/SUMIF(DATI!$B:$B,Tabella24[[#This Row],[Cartella2]],DATI!$M:$M)*SUMIF(DATI!$B:$B,Tabella24[[#This Row],[Cartella2]],DATI!$K:$K),"")</f>
        <v/>
      </c>
    </row>
    <row r="1377" spans="2:15" x14ac:dyDescent="0.45">
      <c r="B1377" s="27"/>
      <c r="C1377" s="140" t="e">
        <f>+IF(Tabella24[[#This Row],[INS CARTELLA]]="",C1376,+VLOOKUP(Tabella24[[#This Row],[INS CARTELLA]],Tabella1[[NUMERO CARTELLA]:[IMPOSTE]],1,0))</f>
        <v>#N/A</v>
      </c>
      <c r="D1377" s="1"/>
      <c r="E1377" s="15"/>
      <c r="F1377" s="16"/>
      <c r="G1377" s="14" t="str">
        <f>+IFERROR(+Tabella24[[#This Row],[IMPORTO VERSATO]]/SUMIF(DATI!B:B,Tabella24[[#This Row],[Cartella2]],DATI!M:M)*SUMIF(DATI!B:B,Tabella24[[#This Row],[Cartella2]],DATI!E:E),"")</f>
        <v/>
      </c>
      <c r="H1377" s="14" t="str">
        <f>+IFERROR(+Tabella24[[#This Row],[IMPORTO VERSATO]]/SUMIF(DATI!$B:$B,Tabella24[[#This Row],[Cartella2]],DATI!$M:$M)*SUMIF(DATI!$B:$B,Tabella24[[#This Row],[Cartella2]],DATI!$F:$F),"")</f>
        <v/>
      </c>
      <c r="I1377" s="19" t="str">
        <f>+IFERROR(+Tabella24[[#This Row],[IMPORTO VERSATO]]/SUMIF(DATI!$B:$B,Tabella24[[#This Row],[Cartella2]],DATI!$M:$M)*SUMIF(DATI!$B:$B,Tabella24[[#This Row],[Cartella2]],DATI!$G:$G),"")</f>
        <v/>
      </c>
      <c r="J1377" s="19" t="str">
        <f>+IFERROR(+Tabella24[[#This Row],[IMPORTO VERSATO]]/SUMIF(DATI!$B:$B,Tabella24[[#This Row],[Cartella2]],DATI!$M:$M)*SUMIF(DATI!$B:$B,Tabella24[[#This Row],[Cartella2]],DATI!$H:$H),"")</f>
        <v/>
      </c>
      <c r="K1377" s="19" t="str">
        <f>+IFERROR(+Tabella24[[#This Row],[IMPORTO VERSATO]]/SUMIF(DATI!$B:$B,Tabella24[[#This Row],[Cartella2]],DATI!$M:$M)*SUMIF(DATI!$B:$B,Tabella24[[#This Row],[Cartella2]],DATI!$I:$I),"")</f>
        <v/>
      </c>
      <c r="L1377" s="19" t="str">
        <f>+IFERROR(+Tabella24[[#This Row],[IMPORTO VERSATO]]/SUMIF(DATI!$B:$B,Tabella24[[#This Row],[Cartella2]],DATI!$M:$M)*SUMIF(DATI!$B:$B,Tabella24[[#This Row],[Cartella2]],DATI!$J:$J),"")</f>
        <v/>
      </c>
      <c r="M1377" s="14" t="str">
        <f>+IFERROR(+Tabella24[[#This Row],[IMPORTO VERSATO]]/SUMIF(DATI!$B:$B,Tabella24[[#This Row],[Cartella2]],DATI!$M:$M)*SUMIF(DATI!$B:$B,Tabella24[[#This Row],[Cartella2]],DATI!$L:$L),"")</f>
        <v/>
      </c>
      <c r="N1377" s="6" t="str">
        <f>+IF(COUNTIF($C$17:C1377,Tabella24[[#This Row],[Cartella2]])=1,"X","")</f>
        <v/>
      </c>
      <c r="O1377" s="14" t="str">
        <f>+IFERROR(+Tabella24[[#This Row],[IMPORTO VERSATO]]/SUMIF(DATI!$B:$B,Tabella24[[#This Row],[Cartella2]],DATI!$M:$M)*SUMIF(DATI!$B:$B,Tabella24[[#This Row],[Cartella2]],DATI!$K:$K),"")</f>
        <v/>
      </c>
    </row>
    <row r="1378" spans="2:15" x14ac:dyDescent="0.45">
      <c r="B1378" s="27"/>
      <c r="C1378" s="140" t="e">
        <f>+IF(Tabella24[[#This Row],[INS CARTELLA]]="",C1377,+VLOOKUP(Tabella24[[#This Row],[INS CARTELLA]],Tabella1[[NUMERO CARTELLA]:[IMPOSTE]],1,0))</f>
        <v>#N/A</v>
      </c>
      <c r="D1378" s="1"/>
      <c r="E1378" s="15"/>
      <c r="F1378" s="16"/>
      <c r="G1378" s="14" t="str">
        <f>+IFERROR(+Tabella24[[#This Row],[IMPORTO VERSATO]]/SUMIF(DATI!B:B,Tabella24[[#This Row],[Cartella2]],DATI!M:M)*SUMIF(DATI!B:B,Tabella24[[#This Row],[Cartella2]],DATI!E:E),"")</f>
        <v/>
      </c>
      <c r="H1378" s="14" t="str">
        <f>+IFERROR(+Tabella24[[#This Row],[IMPORTO VERSATO]]/SUMIF(DATI!$B:$B,Tabella24[[#This Row],[Cartella2]],DATI!$M:$M)*SUMIF(DATI!$B:$B,Tabella24[[#This Row],[Cartella2]],DATI!$F:$F),"")</f>
        <v/>
      </c>
      <c r="I1378" s="19" t="str">
        <f>+IFERROR(+Tabella24[[#This Row],[IMPORTO VERSATO]]/SUMIF(DATI!$B:$B,Tabella24[[#This Row],[Cartella2]],DATI!$M:$M)*SUMIF(DATI!$B:$B,Tabella24[[#This Row],[Cartella2]],DATI!$G:$G),"")</f>
        <v/>
      </c>
      <c r="J1378" s="19" t="str">
        <f>+IFERROR(+Tabella24[[#This Row],[IMPORTO VERSATO]]/SUMIF(DATI!$B:$B,Tabella24[[#This Row],[Cartella2]],DATI!$M:$M)*SUMIF(DATI!$B:$B,Tabella24[[#This Row],[Cartella2]],DATI!$H:$H),"")</f>
        <v/>
      </c>
      <c r="K1378" s="19" t="str">
        <f>+IFERROR(+Tabella24[[#This Row],[IMPORTO VERSATO]]/SUMIF(DATI!$B:$B,Tabella24[[#This Row],[Cartella2]],DATI!$M:$M)*SUMIF(DATI!$B:$B,Tabella24[[#This Row],[Cartella2]],DATI!$I:$I),"")</f>
        <v/>
      </c>
      <c r="L1378" s="19" t="str">
        <f>+IFERROR(+Tabella24[[#This Row],[IMPORTO VERSATO]]/SUMIF(DATI!$B:$B,Tabella24[[#This Row],[Cartella2]],DATI!$M:$M)*SUMIF(DATI!$B:$B,Tabella24[[#This Row],[Cartella2]],DATI!$J:$J),"")</f>
        <v/>
      </c>
      <c r="M1378" s="14" t="str">
        <f>+IFERROR(+Tabella24[[#This Row],[IMPORTO VERSATO]]/SUMIF(DATI!$B:$B,Tabella24[[#This Row],[Cartella2]],DATI!$M:$M)*SUMIF(DATI!$B:$B,Tabella24[[#This Row],[Cartella2]],DATI!$L:$L),"")</f>
        <v/>
      </c>
      <c r="N1378" s="6" t="str">
        <f>+IF(COUNTIF($C$17:C1378,Tabella24[[#This Row],[Cartella2]])=1,"X","")</f>
        <v/>
      </c>
      <c r="O1378" s="14" t="str">
        <f>+IFERROR(+Tabella24[[#This Row],[IMPORTO VERSATO]]/SUMIF(DATI!$B:$B,Tabella24[[#This Row],[Cartella2]],DATI!$M:$M)*SUMIF(DATI!$B:$B,Tabella24[[#This Row],[Cartella2]],DATI!$K:$K),"")</f>
        <v/>
      </c>
    </row>
    <row r="1379" spans="2:15" x14ac:dyDescent="0.45">
      <c r="B1379" s="27"/>
      <c r="C1379" s="140" t="e">
        <f>+IF(Tabella24[[#This Row],[INS CARTELLA]]="",C1378,+VLOOKUP(Tabella24[[#This Row],[INS CARTELLA]],Tabella1[[NUMERO CARTELLA]:[IMPOSTE]],1,0))</f>
        <v>#N/A</v>
      </c>
      <c r="D1379" s="1"/>
      <c r="E1379" s="15"/>
      <c r="F1379" s="16"/>
      <c r="G1379" s="14" t="str">
        <f>+IFERROR(+Tabella24[[#This Row],[IMPORTO VERSATO]]/SUMIF(DATI!B:B,Tabella24[[#This Row],[Cartella2]],DATI!M:M)*SUMIF(DATI!B:B,Tabella24[[#This Row],[Cartella2]],DATI!E:E),"")</f>
        <v/>
      </c>
      <c r="H1379" s="14" t="str">
        <f>+IFERROR(+Tabella24[[#This Row],[IMPORTO VERSATO]]/SUMIF(DATI!$B:$B,Tabella24[[#This Row],[Cartella2]],DATI!$M:$M)*SUMIF(DATI!$B:$B,Tabella24[[#This Row],[Cartella2]],DATI!$F:$F),"")</f>
        <v/>
      </c>
      <c r="I1379" s="19" t="str">
        <f>+IFERROR(+Tabella24[[#This Row],[IMPORTO VERSATO]]/SUMIF(DATI!$B:$B,Tabella24[[#This Row],[Cartella2]],DATI!$M:$M)*SUMIF(DATI!$B:$B,Tabella24[[#This Row],[Cartella2]],DATI!$G:$G),"")</f>
        <v/>
      </c>
      <c r="J1379" s="19" t="str">
        <f>+IFERROR(+Tabella24[[#This Row],[IMPORTO VERSATO]]/SUMIF(DATI!$B:$B,Tabella24[[#This Row],[Cartella2]],DATI!$M:$M)*SUMIF(DATI!$B:$B,Tabella24[[#This Row],[Cartella2]],DATI!$H:$H),"")</f>
        <v/>
      </c>
      <c r="K1379" s="19" t="str">
        <f>+IFERROR(+Tabella24[[#This Row],[IMPORTO VERSATO]]/SUMIF(DATI!$B:$B,Tabella24[[#This Row],[Cartella2]],DATI!$M:$M)*SUMIF(DATI!$B:$B,Tabella24[[#This Row],[Cartella2]],DATI!$I:$I),"")</f>
        <v/>
      </c>
      <c r="L1379" s="19" t="str">
        <f>+IFERROR(+Tabella24[[#This Row],[IMPORTO VERSATO]]/SUMIF(DATI!$B:$B,Tabella24[[#This Row],[Cartella2]],DATI!$M:$M)*SUMIF(DATI!$B:$B,Tabella24[[#This Row],[Cartella2]],DATI!$J:$J),"")</f>
        <v/>
      </c>
      <c r="M1379" s="14" t="str">
        <f>+IFERROR(+Tabella24[[#This Row],[IMPORTO VERSATO]]/SUMIF(DATI!$B:$B,Tabella24[[#This Row],[Cartella2]],DATI!$M:$M)*SUMIF(DATI!$B:$B,Tabella24[[#This Row],[Cartella2]],DATI!$L:$L),"")</f>
        <v/>
      </c>
      <c r="N1379" s="6" t="str">
        <f>+IF(COUNTIF($C$17:C1379,Tabella24[[#This Row],[Cartella2]])=1,"X","")</f>
        <v/>
      </c>
      <c r="O1379" s="14" t="str">
        <f>+IFERROR(+Tabella24[[#This Row],[IMPORTO VERSATO]]/SUMIF(DATI!$B:$B,Tabella24[[#This Row],[Cartella2]],DATI!$M:$M)*SUMIF(DATI!$B:$B,Tabella24[[#This Row],[Cartella2]],DATI!$K:$K),"")</f>
        <v/>
      </c>
    </row>
    <row r="1380" spans="2:15" x14ac:dyDescent="0.45">
      <c r="B1380" s="27"/>
      <c r="C1380" s="140" t="e">
        <f>+IF(Tabella24[[#This Row],[INS CARTELLA]]="",C1379,+VLOOKUP(Tabella24[[#This Row],[INS CARTELLA]],Tabella1[[NUMERO CARTELLA]:[IMPOSTE]],1,0))</f>
        <v>#N/A</v>
      </c>
      <c r="D1380" s="1"/>
      <c r="E1380" s="15"/>
      <c r="F1380" s="16"/>
      <c r="G1380" s="14" t="str">
        <f>+IFERROR(+Tabella24[[#This Row],[IMPORTO VERSATO]]/SUMIF(DATI!B:B,Tabella24[[#This Row],[Cartella2]],DATI!M:M)*SUMIF(DATI!B:B,Tabella24[[#This Row],[Cartella2]],DATI!E:E),"")</f>
        <v/>
      </c>
      <c r="H1380" s="14" t="str">
        <f>+IFERROR(+Tabella24[[#This Row],[IMPORTO VERSATO]]/SUMIF(DATI!$B:$B,Tabella24[[#This Row],[Cartella2]],DATI!$M:$M)*SUMIF(DATI!$B:$B,Tabella24[[#This Row],[Cartella2]],DATI!$F:$F),"")</f>
        <v/>
      </c>
      <c r="I1380" s="19" t="str">
        <f>+IFERROR(+Tabella24[[#This Row],[IMPORTO VERSATO]]/SUMIF(DATI!$B:$B,Tabella24[[#This Row],[Cartella2]],DATI!$M:$M)*SUMIF(DATI!$B:$B,Tabella24[[#This Row],[Cartella2]],DATI!$G:$G),"")</f>
        <v/>
      </c>
      <c r="J1380" s="19" t="str">
        <f>+IFERROR(+Tabella24[[#This Row],[IMPORTO VERSATO]]/SUMIF(DATI!$B:$B,Tabella24[[#This Row],[Cartella2]],DATI!$M:$M)*SUMIF(DATI!$B:$B,Tabella24[[#This Row],[Cartella2]],DATI!$H:$H),"")</f>
        <v/>
      </c>
      <c r="K1380" s="19" t="str">
        <f>+IFERROR(+Tabella24[[#This Row],[IMPORTO VERSATO]]/SUMIF(DATI!$B:$B,Tabella24[[#This Row],[Cartella2]],DATI!$M:$M)*SUMIF(DATI!$B:$B,Tabella24[[#This Row],[Cartella2]],DATI!$I:$I),"")</f>
        <v/>
      </c>
      <c r="L1380" s="19" t="str">
        <f>+IFERROR(+Tabella24[[#This Row],[IMPORTO VERSATO]]/SUMIF(DATI!$B:$B,Tabella24[[#This Row],[Cartella2]],DATI!$M:$M)*SUMIF(DATI!$B:$B,Tabella24[[#This Row],[Cartella2]],DATI!$J:$J),"")</f>
        <v/>
      </c>
      <c r="M1380" s="14" t="str">
        <f>+IFERROR(+Tabella24[[#This Row],[IMPORTO VERSATO]]/SUMIF(DATI!$B:$B,Tabella24[[#This Row],[Cartella2]],DATI!$M:$M)*SUMIF(DATI!$B:$B,Tabella24[[#This Row],[Cartella2]],DATI!$L:$L),"")</f>
        <v/>
      </c>
      <c r="N1380" s="6" t="str">
        <f>+IF(COUNTIF($C$17:C1380,Tabella24[[#This Row],[Cartella2]])=1,"X","")</f>
        <v/>
      </c>
      <c r="O1380" s="14" t="str">
        <f>+IFERROR(+Tabella24[[#This Row],[IMPORTO VERSATO]]/SUMIF(DATI!$B:$B,Tabella24[[#This Row],[Cartella2]],DATI!$M:$M)*SUMIF(DATI!$B:$B,Tabella24[[#This Row],[Cartella2]],DATI!$K:$K),"")</f>
        <v/>
      </c>
    </row>
    <row r="1381" spans="2:15" x14ac:dyDescent="0.45">
      <c r="B1381" s="27"/>
      <c r="C1381" s="140" t="e">
        <f>+IF(Tabella24[[#This Row],[INS CARTELLA]]="",C1380,+VLOOKUP(Tabella24[[#This Row],[INS CARTELLA]],Tabella1[[NUMERO CARTELLA]:[IMPOSTE]],1,0))</f>
        <v>#N/A</v>
      </c>
      <c r="D1381" s="1"/>
      <c r="E1381" s="15"/>
      <c r="F1381" s="16"/>
      <c r="G1381" s="14" t="str">
        <f>+IFERROR(+Tabella24[[#This Row],[IMPORTO VERSATO]]/SUMIF(DATI!B:B,Tabella24[[#This Row],[Cartella2]],DATI!M:M)*SUMIF(DATI!B:B,Tabella24[[#This Row],[Cartella2]],DATI!E:E),"")</f>
        <v/>
      </c>
      <c r="H1381" s="14" t="str">
        <f>+IFERROR(+Tabella24[[#This Row],[IMPORTO VERSATO]]/SUMIF(DATI!$B:$B,Tabella24[[#This Row],[Cartella2]],DATI!$M:$M)*SUMIF(DATI!$B:$B,Tabella24[[#This Row],[Cartella2]],DATI!$F:$F),"")</f>
        <v/>
      </c>
      <c r="I1381" s="19" t="str">
        <f>+IFERROR(+Tabella24[[#This Row],[IMPORTO VERSATO]]/SUMIF(DATI!$B:$B,Tabella24[[#This Row],[Cartella2]],DATI!$M:$M)*SUMIF(DATI!$B:$B,Tabella24[[#This Row],[Cartella2]],DATI!$G:$G),"")</f>
        <v/>
      </c>
      <c r="J1381" s="19" t="str">
        <f>+IFERROR(+Tabella24[[#This Row],[IMPORTO VERSATO]]/SUMIF(DATI!$B:$B,Tabella24[[#This Row],[Cartella2]],DATI!$M:$M)*SUMIF(DATI!$B:$B,Tabella24[[#This Row],[Cartella2]],DATI!$H:$H),"")</f>
        <v/>
      </c>
      <c r="K1381" s="19" t="str">
        <f>+IFERROR(+Tabella24[[#This Row],[IMPORTO VERSATO]]/SUMIF(DATI!$B:$B,Tabella24[[#This Row],[Cartella2]],DATI!$M:$M)*SUMIF(DATI!$B:$B,Tabella24[[#This Row],[Cartella2]],DATI!$I:$I),"")</f>
        <v/>
      </c>
      <c r="L1381" s="19" t="str">
        <f>+IFERROR(+Tabella24[[#This Row],[IMPORTO VERSATO]]/SUMIF(DATI!$B:$B,Tabella24[[#This Row],[Cartella2]],DATI!$M:$M)*SUMIF(DATI!$B:$B,Tabella24[[#This Row],[Cartella2]],DATI!$J:$J),"")</f>
        <v/>
      </c>
      <c r="M1381" s="14" t="str">
        <f>+IFERROR(+Tabella24[[#This Row],[IMPORTO VERSATO]]/SUMIF(DATI!$B:$B,Tabella24[[#This Row],[Cartella2]],DATI!$M:$M)*SUMIF(DATI!$B:$B,Tabella24[[#This Row],[Cartella2]],DATI!$L:$L),"")</f>
        <v/>
      </c>
      <c r="N1381" s="6" t="str">
        <f>+IF(COUNTIF($C$17:C1381,Tabella24[[#This Row],[Cartella2]])=1,"X","")</f>
        <v/>
      </c>
      <c r="O1381" s="14" t="str">
        <f>+IFERROR(+Tabella24[[#This Row],[IMPORTO VERSATO]]/SUMIF(DATI!$B:$B,Tabella24[[#This Row],[Cartella2]],DATI!$M:$M)*SUMIF(DATI!$B:$B,Tabella24[[#This Row],[Cartella2]],DATI!$K:$K),"")</f>
        <v/>
      </c>
    </row>
    <row r="1382" spans="2:15" x14ac:dyDescent="0.45">
      <c r="B1382" s="27"/>
      <c r="C1382" s="140" t="e">
        <f>+IF(Tabella24[[#This Row],[INS CARTELLA]]="",C1381,+VLOOKUP(Tabella24[[#This Row],[INS CARTELLA]],Tabella1[[NUMERO CARTELLA]:[IMPOSTE]],1,0))</f>
        <v>#N/A</v>
      </c>
      <c r="D1382" s="1"/>
      <c r="E1382" s="15"/>
      <c r="F1382" s="16"/>
      <c r="G1382" s="14" t="str">
        <f>+IFERROR(+Tabella24[[#This Row],[IMPORTO VERSATO]]/SUMIF(DATI!B:B,Tabella24[[#This Row],[Cartella2]],DATI!M:M)*SUMIF(DATI!B:B,Tabella24[[#This Row],[Cartella2]],DATI!E:E),"")</f>
        <v/>
      </c>
      <c r="H1382" s="14" t="str">
        <f>+IFERROR(+Tabella24[[#This Row],[IMPORTO VERSATO]]/SUMIF(DATI!$B:$B,Tabella24[[#This Row],[Cartella2]],DATI!$M:$M)*SUMIF(DATI!$B:$B,Tabella24[[#This Row],[Cartella2]],DATI!$F:$F),"")</f>
        <v/>
      </c>
      <c r="I1382" s="19" t="str">
        <f>+IFERROR(+Tabella24[[#This Row],[IMPORTO VERSATO]]/SUMIF(DATI!$B:$B,Tabella24[[#This Row],[Cartella2]],DATI!$M:$M)*SUMIF(DATI!$B:$B,Tabella24[[#This Row],[Cartella2]],DATI!$G:$G),"")</f>
        <v/>
      </c>
      <c r="J1382" s="19" t="str">
        <f>+IFERROR(+Tabella24[[#This Row],[IMPORTO VERSATO]]/SUMIF(DATI!$B:$B,Tabella24[[#This Row],[Cartella2]],DATI!$M:$M)*SUMIF(DATI!$B:$B,Tabella24[[#This Row],[Cartella2]],DATI!$H:$H),"")</f>
        <v/>
      </c>
      <c r="K1382" s="19" t="str">
        <f>+IFERROR(+Tabella24[[#This Row],[IMPORTO VERSATO]]/SUMIF(DATI!$B:$B,Tabella24[[#This Row],[Cartella2]],DATI!$M:$M)*SUMIF(DATI!$B:$B,Tabella24[[#This Row],[Cartella2]],DATI!$I:$I),"")</f>
        <v/>
      </c>
      <c r="L1382" s="19" t="str">
        <f>+IFERROR(+Tabella24[[#This Row],[IMPORTO VERSATO]]/SUMIF(DATI!$B:$B,Tabella24[[#This Row],[Cartella2]],DATI!$M:$M)*SUMIF(DATI!$B:$B,Tabella24[[#This Row],[Cartella2]],DATI!$J:$J),"")</f>
        <v/>
      </c>
      <c r="M1382" s="14" t="str">
        <f>+IFERROR(+Tabella24[[#This Row],[IMPORTO VERSATO]]/SUMIF(DATI!$B:$B,Tabella24[[#This Row],[Cartella2]],DATI!$M:$M)*SUMIF(DATI!$B:$B,Tabella24[[#This Row],[Cartella2]],DATI!$L:$L),"")</f>
        <v/>
      </c>
      <c r="N1382" s="6" t="str">
        <f>+IF(COUNTIF($C$17:C1382,Tabella24[[#This Row],[Cartella2]])=1,"X","")</f>
        <v/>
      </c>
      <c r="O1382" s="14" t="str">
        <f>+IFERROR(+Tabella24[[#This Row],[IMPORTO VERSATO]]/SUMIF(DATI!$B:$B,Tabella24[[#This Row],[Cartella2]],DATI!$M:$M)*SUMIF(DATI!$B:$B,Tabella24[[#This Row],[Cartella2]],DATI!$K:$K),"")</f>
        <v/>
      </c>
    </row>
    <row r="1383" spans="2:15" x14ac:dyDescent="0.45">
      <c r="B1383" s="27"/>
      <c r="C1383" s="140" t="e">
        <f>+IF(Tabella24[[#This Row],[INS CARTELLA]]="",C1382,+VLOOKUP(Tabella24[[#This Row],[INS CARTELLA]],Tabella1[[NUMERO CARTELLA]:[IMPOSTE]],1,0))</f>
        <v>#N/A</v>
      </c>
      <c r="D1383" s="1"/>
      <c r="E1383" s="15"/>
      <c r="F1383" s="16"/>
      <c r="G1383" s="14" t="str">
        <f>+IFERROR(+Tabella24[[#This Row],[IMPORTO VERSATO]]/SUMIF(DATI!B:B,Tabella24[[#This Row],[Cartella2]],DATI!M:M)*SUMIF(DATI!B:B,Tabella24[[#This Row],[Cartella2]],DATI!E:E),"")</f>
        <v/>
      </c>
      <c r="H1383" s="14" t="str">
        <f>+IFERROR(+Tabella24[[#This Row],[IMPORTO VERSATO]]/SUMIF(DATI!$B:$B,Tabella24[[#This Row],[Cartella2]],DATI!$M:$M)*SUMIF(DATI!$B:$B,Tabella24[[#This Row],[Cartella2]],DATI!$F:$F),"")</f>
        <v/>
      </c>
      <c r="I1383" s="19" t="str">
        <f>+IFERROR(+Tabella24[[#This Row],[IMPORTO VERSATO]]/SUMIF(DATI!$B:$B,Tabella24[[#This Row],[Cartella2]],DATI!$M:$M)*SUMIF(DATI!$B:$B,Tabella24[[#This Row],[Cartella2]],DATI!$G:$G),"")</f>
        <v/>
      </c>
      <c r="J1383" s="19" t="str">
        <f>+IFERROR(+Tabella24[[#This Row],[IMPORTO VERSATO]]/SUMIF(DATI!$B:$B,Tabella24[[#This Row],[Cartella2]],DATI!$M:$M)*SUMIF(DATI!$B:$B,Tabella24[[#This Row],[Cartella2]],DATI!$H:$H),"")</f>
        <v/>
      </c>
      <c r="K1383" s="19" t="str">
        <f>+IFERROR(+Tabella24[[#This Row],[IMPORTO VERSATO]]/SUMIF(DATI!$B:$B,Tabella24[[#This Row],[Cartella2]],DATI!$M:$M)*SUMIF(DATI!$B:$B,Tabella24[[#This Row],[Cartella2]],DATI!$I:$I),"")</f>
        <v/>
      </c>
      <c r="L1383" s="19" t="str">
        <f>+IFERROR(+Tabella24[[#This Row],[IMPORTO VERSATO]]/SUMIF(DATI!$B:$B,Tabella24[[#This Row],[Cartella2]],DATI!$M:$M)*SUMIF(DATI!$B:$B,Tabella24[[#This Row],[Cartella2]],DATI!$J:$J),"")</f>
        <v/>
      </c>
      <c r="M1383" s="14" t="str">
        <f>+IFERROR(+Tabella24[[#This Row],[IMPORTO VERSATO]]/SUMIF(DATI!$B:$B,Tabella24[[#This Row],[Cartella2]],DATI!$M:$M)*SUMIF(DATI!$B:$B,Tabella24[[#This Row],[Cartella2]],DATI!$L:$L),"")</f>
        <v/>
      </c>
      <c r="N1383" s="6" t="str">
        <f>+IF(COUNTIF($C$17:C1383,Tabella24[[#This Row],[Cartella2]])=1,"X","")</f>
        <v/>
      </c>
      <c r="O1383" s="14" t="str">
        <f>+IFERROR(+Tabella24[[#This Row],[IMPORTO VERSATO]]/SUMIF(DATI!$B:$B,Tabella24[[#This Row],[Cartella2]],DATI!$M:$M)*SUMIF(DATI!$B:$B,Tabella24[[#This Row],[Cartella2]],DATI!$K:$K),"")</f>
        <v/>
      </c>
    </row>
    <row r="1384" spans="2:15" x14ac:dyDescent="0.45">
      <c r="B1384" s="27"/>
      <c r="C1384" s="140" t="e">
        <f>+IF(Tabella24[[#This Row],[INS CARTELLA]]="",C1383,+VLOOKUP(Tabella24[[#This Row],[INS CARTELLA]],Tabella1[[NUMERO CARTELLA]:[IMPOSTE]],1,0))</f>
        <v>#N/A</v>
      </c>
      <c r="D1384" s="1"/>
      <c r="E1384" s="15"/>
      <c r="F1384" s="16"/>
      <c r="G1384" s="14" t="str">
        <f>+IFERROR(+Tabella24[[#This Row],[IMPORTO VERSATO]]/SUMIF(DATI!B:B,Tabella24[[#This Row],[Cartella2]],DATI!M:M)*SUMIF(DATI!B:B,Tabella24[[#This Row],[Cartella2]],DATI!E:E),"")</f>
        <v/>
      </c>
      <c r="H1384" s="14" t="str">
        <f>+IFERROR(+Tabella24[[#This Row],[IMPORTO VERSATO]]/SUMIF(DATI!$B:$B,Tabella24[[#This Row],[Cartella2]],DATI!$M:$M)*SUMIF(DATI!$B:$B,Tabella24[[#This Row],[Cartella2]],DATI!$F:$F),"")</f>
        <v/>
      </c>
      <c r="I1384" s="19" t="str">
        <f>+IFERROR(+Tabella24[[#This Row],[IMPORTO VERSATO]]/SUMIF(DATI!$B:$B,Tabella24[[#This Row],[Cartella2]],DATI!$M:$M)*SUMIF(DATI!$B:$B,Tabella24[[#This Row],[Cartella2]],DATI!$G:$G),"")</f>
        <v/>
      </c>
      <c r="J1384" s="19" t="str">
        <f>+IFERROR(+Tabella24[[#This Row],[IMPORTO VERSATO]]/SUMIF(DATI!$B:$B,Tabella24[[#This Row],[Cartella2]],DATI!$M:$M)*SUMIF(DATI!$B:$B,Tabella24[[#This Row],[Cartella2]],DATI!$H:$H),"")</f>
        <v/>
      </c>
      <c r="K1384" s="19" t="str">
        <f>+IFERROR(+Tabella24[[#This Row],[IMPORTO VERSATO]]/SUMIF(DATI!$B:$B,Tabella24[[#This Row],[Cartella2]],DATI!$M:$M)*SUMIF(DATI!$B:$B,Tabella24[[#This Row],[Cartella2]],DATI!$I:$I),"")</f>
        <v/>
      </c>
      <c r="L1384" s="19" t="str">
        <f>+IFERROR(+Tabella24[[#This Row],[IMPORTO VERSATO]]/SUMIF(DATI!$B:$B,Tabella24[[#This Row],[Cartella2]],DATI!$M:$M)*SUMIF(DATI!$B:$B,Tabella24[[#This Row],[Cartella2]],DATI!$J:$J),"")</f>
        <v/>
      </c>
      <c r="M1384" s="14" t="str">
        <f>+IFERROR(+Tabella24[[#This Row],[IMPORTO VERSATO]]/SUMIF(DATI!$B:$B,Tabella24[[#This Row],[Cartella2]],DATI!$M:$M)*SUMIF(DATI!$B:$B,Tabella24[[#This Row],[Cartella2]],DATI!$L:$L),"")</f>
        <v/>
      </c>
      <c r="N1384" s="6" t="str">
        <f>+IF(COUNTIF($C$17:C1384,Tabella24[[#This Row],[Cartella2]])=1,"X","")</f>
        <v/>
      </c>
      <c r="O1384" s="14" t="str">
        <f>+IFERROR(+Tabella24[[#This Row],[IMPORTO VERSATO]]/SUMIF(DATI!$B:$B,Tabella24[[#This Row],[Cartella2]],DATI!$M:$M)*SUMIF(DATI!$B:$B,Tabella24[[#This Row],[Cartella2]],DATI!$K:$K),"")</f>
        <v/>
      </c>
    </row>
    <row r="1385" spans="2:15" x14ac:dyDescent="0.45">
      <c r="B1385" s="27"/>
      <c r="C1385" s="140" t="e">
        <f>+IF(Tabella24[[#This Row],[INS CARTELLA]]="",C1384,+VLOOKUP(Tabella24[[#This Row],[INS CARTELLA]],Tabella1[[NUMERO CARTELLA]:[IMPOSTE]],1,0))</f>
        <v>#N/A</v>
      </c>
      <c r="D1385" s="1"/>
      <c r="E1385" s="15"/>
      <c r="F1385" s="16"/>
      <c r="G1385" s="14" t="str">
        <f>+IFERROR(+Tabella24[[#This Row],[IMPORTO VERSATO]]/SUMIF(DATI!B:B,Tabella24[[#This Row],[Cartella2]],DATI!M:M)*SUMIF(DATI!B:B,Tabella24[[#This Row],[Cartella2]],DATI!E:E),"")</f>
        <v/>
      </c>
      <c r="H1385" s="14" t="str">
        <f>+IFERROR(+Tabella24[[#This Row],[IMPORTO VERSATO]]/SUMIF(DATI!$B:$B,Tabella24[[#This Row],[Cartella2]],DATI!$M:$M)*SUMIF(DATI!$B:$B,Tabella24[[#This Row],[Cartella2]],DATI!$F:$F),"")</f>
        <v/>
      </c>
      <c r="I1385" s="19" t="str">
        <f>+IFERROR(+Tabella24[[#This Row],[IMPORTO VERSATO]]/SUMIF(DATI!$B:$B,Tabella24[[#This Row],[Cartella2]],DATI!$M:$M)*SUMIF(DATI!$B:$B,Tabella24[[#This Row],[Cartella2]],DATI!$G:$G),"")</f>
        <v/>
      </c>
      <c r="J1385" s="19" t="str">
        <f>+IFERROR(+Tabella24[[#This Row],[IMPORTO VERSATO]]/SUMIF(DATI!$B:$B,Tabella24[[#This Row],[Cartella2]],DATI!$M:$M)*SUMIF(DATI!$B:$B,Tabella24[[#This Row],[Cartella2]],DATI!$H:$H),"")</f>
        <v/>
      </c>
      <c r="K1385" s="19" t="str">
        <f>+IFERROR(+Tabella24[[#This Row],[IMPORTO VERSATO]]/SUMIF(DATI!$B:$B,Tabella24[[#This Row],[Cartella2]],DATI!$M:$M)*SUMIF(DATI!$B:$B,Tabella24[[#This Row],[Cartella2]],DATI!$I:$I),"")</f>
        <v/>
      </c>
      <c r="L1385" s="19" t="str">
        <f>+IFERROR(+Tabella24[[#This Row],[IMPORTO VERSATO]]/SUMIF(DATI!$B:$B,Tabella24[[#This Row],[Cartella2]],DATI!$M:$M)*SUMIF(DATI!$B:$B,Tabella24[[#This Row],[Cartella2]],DATI!$J:$J),"")</f>
        <v/>
      </c>
      <c r="M1385" s="14" t="str">
        <f>+IFERROR(+Tabella24[[#This Row],[IMPORTO VERSATO]]/SUMIF(DATI!$B:$B,Tabella24[[#This Row],[Cartella2]],DATI!$M:$M)*SUMIF(DATI!$B:$B,Tabella24[[#This Row],[Cartella2]],DATI!$L:$L),"")</f>
        <v/>
      </c>
      <c r="N1385" s="6" t="str">
        <f>+IF(COUNTIF($C$17:C1385,Tabella24[[#This Row],[Cartella2]])=1,"X","")</f>
        <v/>
      </c>
      <c r="O1385" s="14" t="str">
        <f>+IFERROR(+Tabella24[[#This Row],[IMPORTO VERSATO]]/SUMIF(DATI!$B:$B,Tabella24[[#This Row],[Cartella2]],DATI!$M:$M)*SUMIF(DATI!$B:$B,Tabella24[[#This Row],[Cartella2]],DATI!$K:$K),"")</f>
        <v/>
      </c>
    </row>
    <row r="1386" spans="2:15" x14ac:dyDescent="0.45">
      <c r="B1386" s="27"/>
      <c r="C1386" s="140" t="e">
        <f>+IF(Tabella24[[#This Row],[INS CARTELLA]]="",C1385,+VLOOKUP(Tabella24[[#This Row],[INS CARTELLA]],Tabella1[[NUMERO CARTELLA]:[IMPOSTE]],1,0))</f>
        <v>#N/A</v>
      </c>
      <c r="D1386" s="1"/>
      <c r="E1386" s="15"/>
      <c r="F1386" s="16"/>
      <c r="G1386" s="14" t="str">
        <f>+IFERROR(+Tabella24[[#This Row],[IMPORTO VERSATO]]/SUMIF(DATI!B:B,Tabella24[[#This Row],[Cartella2]],DATI!M:M)*SUMIF(DATI!B:B,Tabella24[[#This Row],[Cartella2]],DATI!E:E),"")</f>
        <v/>
      </c>
      <c r="H1386" s="14" t="str">
        <f>+IFERROR(+Tabella24[[#This Row],[IMPORTO VERSATO]]/SUMIF(DATI!$B:$B,Tabella24[[#This Row],[Cartella2]],DATI!$M:$M)*SUMIF(DATI!$B:$B,Tabella24[[#This Row],[Cartella2]],DATI!$F:$F),"")</f>
        <v/>
      </c>
      <c r="I1386" s="19" t="str">
        <f>+IFERROR(+Tabella24[[#This Row],[IMPORTO VERSATO]]/SUMIF(DATI!$B:$B,Tabella24[[#This Row],[Cartella2]],DATI!$M:$M)*SUMIF(DATI!$B:$B,Tabella24[[#This Row],[Cartella2]],DATI!$G:$G),"")</f>
        <v/>
      </c>
      <c r="J1386" s="19" t="str">
        <f>+IFERROR(+Tabella24[[#This Row],[IMPORTO VERSATO]]/SUMIF(DATI!$B:$B,Tabella24[[#This Row],[Cartella2]],DATI!$M:$M)*SUMIF(DATI!$B:$B,Tabella24[[#This Row],[Cartella2]],DATI!$H:$H),"")</f>
        <v/>
      </c>
      <c r="K1386" s="19" t="str">
        <f>+IFERROR(+Tabella24[[#This Row],[IMPORTO VERSATO]]/SUMIF(DATI!$B:$B,Tabella24[[#This Row],[Cartella2]],DATI!$M:$M)*SUMIF(DATI!$B:$B,Tabella24[[#This Row],[Cartella2]],DATI!$I:$I),"")</f>
        <v/>
      </c>
      <c r="L1386" s="19" t="str">
        <f>+IFERROR(+Tabella24[[#This Row],[IMPORTO VERSATO]]/SUMIF(DATI!$B:$B,Tabella24[[#This Row],[Cartella2]],DATI!$M:$M)*SUMIF(DATI!$B:$B,Tabella24[[#This Row],[Cartella2]],DATI!$J:$J),"")</f>
        <v/>
      </c>
      <c r="M1386" s="14" t="str">
        <f>+IFERROR(+Tabella24[[#This Row],[IMPORTO VERSATO]]/SUMIF(DATI!$B:$B,Tabella24[[#This Row],[Cartella2]],DATI!$M:$M)*SUMIF(DATI!$B:$B,Tabella24[[#This Row],[Cartella2]],DATI!$L:$L),"")</f>
        <v/>
      </c>
      <c r="N1386" s="6" t="str">
        <f>+IF(COUNTIF($C$17:C1386,Tabella24[[#This Row],[Cartella2]])=1,"X","")</f>
        <v/>
      </c>
      <c r="O1386" s="14" t="str">
        <f>+IFERROR(+Tabella24[[#This Row],[IMPORTO VERSATO]]/SUMIF(DATI!$B:$B,Tabella24[[#This Row],[Cartella2]],DATI!$M:$M)*SUMIF(DATI!$B:$B,Tabella24[[#This Row],[Cartella2]],DATI!$K:$K),"")</f>
        <v/>
      </c>
    </row>
    <row r="1387" spans="2:15" x14ac:dyDescent="0.45">
      <c r="B1387" s="27"/>
      <c r="C1387" s="140" t="e">
        <f>+IF(Tabella24[[#This Row],[INS CARTELLA]]="",C1386,+VLOOKUP(Tabella24[[#This Row],[INS CARTELLA]],Tabella1[[NUMERO CARTELLA]:[IMPOSTE]],1,0))</f>
        <v>#N/A</v>
      </c>
      <c r="D1387" s="1"/>
      <c r="E1387" s="15"/>
      <c r="F1387" s="16"/>
      <c r="G1387" s="14" t="str">
        <f>+IFERROR(+Tabella24[[#This Row],[IMPORTO VERSATO]]/SUMIF(DATI!B:B,Tabella24[[#This Row],[Cartella2]],DATI!M:M)*SUMIF(DATI!B:B,Tabella24[[#This Row],[Cartella2]],DATI!E:E),"")</f>
        <v/>
      </c>
      <c r="H1387" s="14" t="str">
        <f>+IFERROR(+Tabella24[[#This Row],[IMPORTO VERSATO]]/SUMIF(DATI!$B:$B,Tabella24[[#This Row],[Cartella2]],DATI!$M:$M)*SUMIF(DATI!$B:$B,Tabella24[[#This Row],[Cartella2]],DATI!$F:$F),"")</f>
        <v/>
      </c>
      <c r="I1387" s="19" t="str">
        <f>+IFERROR(+Tabella24[[#This Row],[IMPORTO VERSATO]]/SUMIF(DATI!$B:$B,Tabella24[[#This Row],[Cartella2]],DATI!$M:$M)*SUMIF(DATI!$B:$B,Tabella24[[#This Row],[Cartella2]],DATI!$G:$G),"")</f>
        <v/>
      </c>
      <c r="J1387" s="19" t="str">
        <f>+IFERROR(+Tabella24[[#This Row],[IMPORTO VERSATO]]/SUMIF(DATI!$B:$B,Tabella24[[#This Row],[Cartella2]],DATI!$M:$M)*SUMIF(DATI!$B:$B,Tabella24[[#This Row],[Cartella2]],DATI!$H:$H),"")</f>
        <v/>
      </c>
      <c r="K1387" s="19" t="str">
        <f>+IFERROR(+Tabella24[[#This Row],[IMPORTO VERSATO]]/SUMIF(DATI!$B:$B,Tabella24[[#This Row],[Cartella2]],DATI!$M:$M)*SUMIF(DATI!$B:$B,Tabella24[[#This Row],[Cartella2]],DATI!$I:$I),"")</f>
        <v/>
      </c>
      <c r="L1387" s="19" t="str">
        <f>+IFERROR(+Tabella24[[#This Row],[IMPORTO VERSATO]]/SUMIF(DATI!$B:$B,Tabella24[[#This Row],[Cartella2]],DATI!$M:$M)*SUMIF(DATI!$B:$B,Tabella24[[#This Row],[Cartella2]],DATI!$J:$J),"")</f>
        <v/>
      </c>
      <c r="M1387" s="14" t="str">
        <f>+IFERROR(+Tabella24[[#This Row],[IMPORTO VERSATO]]/SUMIF(DATI!$B:$B,Tabella24[[#This Row],[Cartella2]],DATI!$M:$M)*SUMIF(DATI!$B:$B,Tabella24[[#This Row],[Cartella2]],DATI!$L:$L),"")</f>
        <v/>
      </c>
      <c r="N1387" s="6" t="str">
        <f>+IF(COUNTIF($C$17:C1387,Tabella24[[#This Row],[Cartella2]])=1,"X","")</f>
        <v/>
      </c>
      <c r="O1387" s="14" t="str">
        <f>+IFERROR(+Tabella24[[#This Row],[IMPORTO VERSATO]]/SUMIF(DATI!$B:$B,Tabella24[[#This Row],[Cartella2]],DATI!$M:$M)*SUMIF(DATI!$B:$B,Tabella24[[#This Row],[Cartella2]],DATI!$K:$K),"")</f>
        <v/>
      </c>
    </row>
    <row r="1388" spans="2:15" x14ac:dyDescent="0.45">
      <c r="B1388" s="27"/>
      <c r="C1388" s="140" t="e">
        <f>+IF(Tabella24[[#This Row],[INS CARTELLA]]="",C1387,+VLOOKUP(Tabella24[[#This Row],[INS CARTELLA]],Tabella1[[NUMERO CARTELLA]:[IMPOSTE]],1,0))</f>
        <v>#N/A</v>
      </c>
      <c r="D1388" s="1"/>
      <c r="E1388" s="15"/>
      <c r="F1388" s="16"/>
      <c r="G1388" s="14" t="str">
        <f>+IFERROR(+Tabella24[[#This Row],[IMPORTO VERSATO]]/SUMIF(DATI!B:B,Tabella24[[#This Row],[Cartella2]],DATI!M:M)*SUMIF(DATI!B:B,Tabella24[[#This Row],[Cartella2]],DATI!E:E),"")</f>
        <v/>
      </c>
      <c r="H1388" s="14" t="str">
        <f>+IFERROR(+Tabella24[[#This Row],[IMPORTO VERSATO]]/SUMIF(DATI!$B:$B,Tabella24[[#This Row],[Cartella2]],DATI!$M:$M)*SUMIF(DATI!$B:$B,Tabella24[[#This Row],[Cartella2]],DATI!$F:$F),"")</f>
        <v/>
      </c>
      <c r="I1388" s="19" t="str">
        <f>+IFERROR(+Tabella24[[#This Row],[IMPORTO VERSATO]]/SUMIF(DATI!$B:$B,Tabella24[[#This Row],[Cartella2]],DATI!$M:$M)*SUMIF(DATI!$B:$B,Tabella24[[#This Row],[Cartella2]],DATI!$G:$G),"")</f>
        <v/>
      </c>
      <c r="J1388" s="19" t="str">
        <f>+IFERROR(+Tabella24[[#This Row],[IMPORTO VERSATO]]/SUMIF(DATI!$B:$B,Tabella24[[#This Row],[Cartella2]],DATI!$M:$M)*SUMIF(DATI!$B:$B,Tabella24[[#This Row],[Cartella2]],DATI!$H:$H),"")</f>
        <v/>
      </c>
      <c r="K1388" s="19" t="str">
        <f>+IFERROR(+Tabella24[[#This Row],[IMPORTO VERSATO]]/SUMIF(DATI!$B:$B,Tabella24[[#This Row],[Cartella2]],DATI!$M:$M)*SUMIF(DATI!$B:$B,Tabella24[[#This Row],[Cartella2]],DATI!$I:$I),"")</f>
        <v/>
      </c>
      <c r="L1388" s="19" t="str">
        <f>+IFERROR(+Tabella24[[#This Row],[IMPORTO VERSATO]]/SUMIF(DATI!$B:$B,Tabella24[[#This Row],[Cartella2]],DATI!$M:$M)*SUMIF(DATI!$B:$B,Tabella24[[#This Row],[Cartella2]],DATI!$J:$J),"")</f>
        <v/>
      </c>
      <c r="M1388" s="14" t="str">
        <f>+IFERROR(+Tabella24[[#This Row],[IMPORTO VERSATO]]/SUMIF(DATI!$B:$B,Tabella24[[#This Row],[Cartella2]],DATI!$M:$M)*SUMIF(DATI!$B:$B,Tabella24[[#This Row],[Cartella2]],DATI!$L:$L),"")</f>
        <v/>
      </c>
      <c r="N1388" s="6" t="str">
        <f>+IF(COUNTIF($C$17:C1388,Tabella24[[#This Row],[Cartella2]])=1,"X","")</f>
        <v/>
      </c>
      <c r="O1388" s="14" t="str">
        <f>+IFERROR(+Tabella24[[#This Row],[IMPORTO VERSATO]]/SUMIF(DATI!$B:$B,Tabella24[[#This Row],[Cartella2]],DATI!$M:$M)*SUMIF(DATI!$B:$B,Tabella24[[#This Row],[Cartella2]],DATI!$K:$K),"")</f>
        <v/>
      </c>
    </row>
    <row r="1389" spans="2:15" x14ac:dyDescent="0.45">
      <c r="B1389" s="27"/>
      <c r="C1389" s="140" t="e">
        <f>+IF(Tabella24[[#This Row],[INS CARTELLA]]="",C1388,+VLOOKUP(Tabella24[[#This Row],[INS CARTELLA]],Tabella1[[NUMERO CARTELLA]:[IMPOSTE]],1,0))</f>
        <v>#N/A</v>
      </c>
      <c r="D1389" s="1"/>
      <c r="E1389" s="15"/>
      <c r="F1389" s="16"/>
      <c r="G1389" s="14" t="str">
        <f>+IFERROR(+Tabella24[[#This Row],[IMPORTO VERSATO]]/SUMIF(DATI!B:B,Tabella24[[#This Row],[Cartella2]],DATI!M:M)*SUMIF(DATI!B:B,Tabella24[[#This Row],[Cartella2]],DATI!E:E),"")</f>
        <v/>
      </c>
      <c r="H1389" s="14" t="str">
        <f>+IFERROR(+Tabella24[[#This Row],[IMPORTO VERSATO]]/SUMIF(DATI!$B:$B,Tabella24[[#This Row],[Cartella2]],DATI!$M:$M)*SUMIF(DATI!$B:$B,Tabella24[[#This Row],[Cartella2]],DATI!$F:$F),"")</f>
        <v/>
      </c>
      <c r="I1389" s="19" t="str">
        <f>+IFERROR(+Tabella24[[#This Row],[IMPORTO VERSATO]]/SUMIF(DATI!$B:$B,Tabella24[[#This Row],[Cartella2]],DATI!$M:$M)*SUMIF(DATI!$B:$B,Tabella24[[#This Row],[Cartella2]],DATI!$G:$G),"")</f>
        <v/>
      </c>
      <c r="J1389" s="19" t="str">
        <f>+IFERROR(+Tabella24[[#This Row],[IMPORTO VERSATO]]/SUMIF(DATI!$B:$B,Tabella24[[#This Row],[Cartella2]],DATI!$M:$M)*SUMIF(DATI!$B:$B,Tabella24[[#This Row],[Cartella2]],DATI!$H:$H),"")</f>
        <v/>
      </c>
      <c r="K1389" s="19" t="str">
        <f>+IFERROR(+Tabella24[[#This Row],[IMPORTO VERSATO]]/SUMIF(DATI!$B:$B,Tabella24[[#This Row],[Cartella2]],DATI!$M:$M)*SUMIF(DATI!$B:$B,Tabella24[[#This Row],[Cartella2]],DATI!$I:$I),"")</f>
        <v/>
      </c>
      <c r="L1389" s="19" t="str">
        <f>+IFERROR(+Tabella24[[#This Row],[IMPORTO VERSATO]]/SUMIF(DATI!$B:$B,Tabella24[[#This Row],[Cartella2]],DATI!$M:$M)*SUMIF(DATI!$B:$B,Tabella24[[#This Row],[Cartella2]],DATI!$J:$J),"")</f>
        <v/>
      </c>
      <c r="M1389" s="14" t="str">
        <f>+IFERROR(+Tabella24[[#This Row],[IMPORTO VERSATO]]/SUMIF(DATI!$B:$B,Tabella24[[#This Row],[Cartella2]],DATI!$M:$M)*SUMIF(DATI!$B:$B,Tabella24[[#This Row],[Cartella2]],DATI!$L:$L),"")</f>
        <v/>
      </c>
      <c r="N1389" s="6" t="str">
        <f>+IF(COUNTIF($C$17:C1389,Tabella24[[#This Row],[Cartella2]])=1,"X","")</f>
        <v/>
      </c>
      <c r="O1389" s="14" t="str">
        <f>+IFERROR(+Tabella24[[#This Row],[IMPORTO VERSATO]]/SUMIF(DATI!$B:$B,Tabella24[[#This Row],[Cartella2]],DATI!$M:$M)*SUMIF(DATI!$B:$B,Tabella24[[#This Row],[Cartella2]],DATI!$K:$K),"")</f>
        <v/>
      </c>
    </row>
    <row r="1390" spans="2:15" x14ac:dyDescent="0.45">
      <c r="B1390" s="27"/>
      <c r="C1390" s="140" t="e">
        <f>+IF(Tabella24[[#This Row],[INS CARTELLA]]="",C1389,+VLOOKUP(Tabella24[[#This Row],[INS CARTELLA]],Tabella1[[NUMERO CARTELLA]:[IMPOSTE]],1,0))</f>
        <v>#N/A</v>
      </c>
      <c r="D1390" s="1"/>
      <c r="E1390" s="15"/>
      <c r="F1390" s="16"/>
      <c r="G1390" s="14" t="str">
        <f>+IFERROR(+Tabella24[[#This Row],[IMPORTO VERSATO]]/SUMIF(DATI!B:B,Tabella24[[#This Row],[Cartella2]],DATI!M:M)*SUMIF(DATI!B:B,Tabella24[[#This Row],[Cartella2]],DATI!E:E),"")</f>
        <v/>
      </c>
      <c r="H1390" s="14" t="str">
        <f>+IFERROR(+Tabella24[[#This Row],[IMPORTO VERSATO]]/SUMIF(DATI!$B:$B,Tabella24[[#This Row],[Cartella2]],DATI!$M:$M)*SUMIF(DATI!$B:$B,Tabella24[[#This Row],[Cartella2]],DATI!$F:$F),"")</f>
        <v/>
      </c>
      <c r="I1390" s="19" t="str">
        <f>+IFERROR(+Tabella24[[#This Row],[IMPORTO VERSATO]]/SUMIF(DATI!$B:$B,Tabella24[[#This Row],[Cartella2]],DATI!$M:$M)*SUMIF(DATI!$B:$B,Tabella24[[#This Row],[Cartella2]],DATI!$G:$G),"")</f>
        <v/>
      </c>
      <c r="J1390" s="19" t="str">
        <f>+IFERROR(+Tabella24[[#This Row],[IMPORTO VERSATO]]/SUMIF(DATI!$B:$B,Tabella24[[#This Row],[Cartella2]],DATI!$M:$M)*SUMIF(DATI!$B:$B,Tabella24[[#This Row],[Cartella2]],DATI!$H:$H),"")</f>
        <v/>
      </c>
      <c r="K1390" s="19" t="str">
        <f>+IFERROR(+Tabella24[[#This Row],[IMPORTO VERSATO]]/SUMIF(DATI!$B:$B,Tabella24[[#This Row],[Cartella2]],DATI!$M:$M)*SUMIF(DATI!$B:$B,Tabella24[[#This Row],[Cartella2]],DATI!$I:$I),"")</f>
        <v/>
      </c>
      <c r="L1390" s="19" t="str">
        <f>+IFERROR(+Tabella24[[#This Row],[IMPORTO VERSATO]]/SUMIF(DATI!$B:$B,Tabella24[[#This Row],[Cartella2]],DATI!$M:$M)*SUMIF(DATI!$B:$B,Tabella24[[#This Row],[Cartella2]],DATI!$J:$J),"")</f>
        <v/>
      </c>
      <c r="M1390" s="14" t="str">
        <f>+IFERROR(+Tabella24[[#This Row],[IMPORTO VERSATO]]/SUMIF(DATI!$B:$B,Tabella24[[#This Row],[Cartella2]],DATI!$M:$M)*SUMIF(DATI!$B:$B,Tabella24[[#This Row],[Cartella2]],DATI!$L:$L),"")</f>
        <v/>
      </c>
      <c r="N1390" s="6" t="str">
        <f>+IF(COUNTIF($C$17:C1390,Tabella24[[#This Row],[Cartella2]])=1,"X","")</f>
        <v/>
      </c>
      <c r="O1390" s="14" t="str">
        <f>+IFERROR(+Tabella24[[#This Row],[IMPORTO VERSATO]]/SUMIF(DATI!$B:$B,Tabella24[[#This Row],[Cartella2]],DATI!$M:$M)*SUMIF(DATI!$B:$B,Tabella24[[#This Row],[Cartella2]],DATI!$K:$K),"")</f>
        <v/>
      </c>
    </row>
    <row r="1391" spans="2:15" x14ac:dyDescent="0.45">
      <c r="B1391" s="27"/>
      <c r="C1391" s="140" t="e">
        <f>+IF(Tabella24[[#This Row],[INS CARTELLA]]="",C1390,+VLOOKUP(Tabella24[[#This Row],[INS CARTELLA]],Tabella1[[NUMERO CARTELLA]:[IMPOSTE]],1,0))</f>
        <v>#N/A</v>
      </c>
      <c r="D1391" s="1"/>
      <c r="E1391" s="15"/>
      <c r="F1391" s="16"/>
      <c r="G1391" s="14" t="str">
        <f>+IFERROR(+Tabella24[[#This Row],[IMPORTO VERSATO]]/SUMIF(DATI!B:B,Tabella24[[#This Row],[Cartella2]],DATI!M:M)*SUMIF(DATI!B:B,Tabella24[[#This Row],[Cartella2]],DATI!E:E),"")</f>
        <v/>
      </c>
      <c r="H1391" s="14" t="str">
        <f>+IFERROR(+Tabella24[[#This Row],[IMPORTO VERSATO]]/SUMIF(DATI!$B:$B,Tabella24[[#This Row],[Cartella2]],DATI!$M:$M)*SUMIF(DATI!$B:$B,Tabella24[[#This Row],[Cartella2]],DATI!$F:$F),"")</f>
        <v/>
      </c>
      <c r="I1391" s="19" t="str">
        <f>+IFERROR(+Tabella24[[#This Row],[IMPORTO VERSATO]]/SUMIF(DATI!$B:$B,Tabella24[[#This Row],[Cartella2]],DATI!$M:$M)*SUMIF(DATI!$B:$B,Tabella24[[#This Row],[Cartella2]],DATI!$G:$G),"")</f>
        <v/>
      </c>
      <c r="J1391" s="19" t="str">
        <f>+IFERROR(+Tabella24[[#This Row],[IMPORTO VERSATO]]/SUMIF(DATI!$B:$B,Tabella24[[#This Row],[Cartella2]],DATI!$M:$M)*SUMIF(DATI!$B:$B,Tabella24[[#This Row],[Cartella2]],DATI!$H:$H),"")</f>
        <v/>
      </c>
      <c r="K1391" s="19" t="str">
        <f>+IFERROR(+Tabella24[[#This Row],[IMPORTO VERSATO]]/SUMIF(DATI!$B:$B,Tabella24[[#This Row],[Cartella2]],DATI!$M:$M)*SUMIF(DATI!$B:$B,Tabella24[[#This Row],[Cartella2]],DATI!$I:$I),"")</f>
        <v/>
      </c>
      <c r="L1391" s="19" t="str">
        <f>+IFERROR(+Tabella24[[#This Row],[IMPORTO VERSATO]]/SUMIF(DATI!$B:$B,Tabella24[[#This Row],[Cartella2]],DATI!$M:$M)*SUMIF(DATI!$B:$B,Tabella24[[#This Row],[Cartella2]],DATI!$J:$J),"")</f>
        <v/>
      </c>
      <c r="M1391" s="14" t="str">
        <f>+IFERROR(+Tabella24[[#This Row],[IMPORTO VERSATO]]/SUMIF(DATI!$B:$B,Tabella24[[#This Row],[Cartella2]],DATI!$M:$M)*SUMIF(DATI!$B:$B,Tabella24[[#This Row],[Cartella2]],DATI!$L:$L),"")</f>
        <v/>
      </c>
      <c r="N1391" s="6" t="str">
        <f>+IF(COUNTIF($C$17:C1391,Tabella24[[#This Row],[Cartella2]])=1,"X","")</f>
        <v/>
      </c>
      <c r="O1391" s="14" t="str">
        <f>+IFERROR(+Tabella24[[#This Row],[IMPORTO VERSATO]]/SUMIF(DATI!$B:$B,Tabella24[[#This Row],[Cartella2]],DATI!$M:$M)*SUMIF(DATI!$B:$B,Tabella24[[#This Row],[Cartella2]],DATI!$K:$K),"")</f>
        <v/>
      </c>
    </row>
    <row r="1392" spans="2:15" x14ac:dyDescent="0.45">
      <c r="B1392" s="27"/>
      <c r="C1392" s="140" t="e">
        <f>+IF(Tabella24[[#This Row],[INS CARTELLA]]="",C1391,+VLOOKUP(Tabella24[[#This Row],[INS CARTELLA]],Tabella1[[NUMERO CARTELLA]:[IMPOSTE]],1,0))</f>
        <v>#N/A</v>
      </c>
      <c r="D1392" s="1"/>
      <c r="E1392" s="15"/>
      <c r="F1392" s="16"/>
      <c r="G1392" s="14" t="str">
        <f>+IFERROR(+Tabella24[[#This Row],[IMPORTO VERSATO]]/SUMIF(DATI!B:B,Tabella24[[#This Row],[Cartella2]],DATI!M:M)*SUMIF(DATI!B:B,Tabella24[[#This Row],[Cartella2]],DATI!E:E),"")</f>
        <v/>
      </c>
      <c r="H1392" s="14" t="str">
        <f>+IFERROR(+Tabella24[[#This Row],[IMPORTO VERSATO]]/SUMIF(DATI!$B:$B,Tabella24[[#This Row],[Cartella2]],DATI!$M:$M)*SUMIF(DATI!$B:$B,Tabella24[[#This Row],[Cartella2]],DATI!$F:$F),"")</f>
        <v/>
      </c>
      <c r="I1392" s="19" t="str">
        <f>+IFERROR(+Tabella24[[#This Row],[IMPORTO VERSATO]]/SUMIF(DATI!$B:$B,Tabella24[[#This Row],[Cartella2]],DATI!$M:$M)*SUMIF(DATI!$B:$B,Tabella24[[#This Row],[Cartella2]],DATI!$G:$G),"")</f>
        <v/>
      </c>
      <c r="J1392" s="19" t="str">
        <f>+IFERROR(+Tabella24[[#This Row],[IMPORTO VERSATO]]/SUMIF(DATI!$B:$B,Tabella24[[#This Row],[Cartella2]],DATI!$M:$M)*SUMIF(DATI!$B:$B,Tabella24[[#This Row],[Cartella2]],DATI!$H:$H),"")</f>
        <v/>
      </c>
      <c r="K1392" s="19" t="str">
        <f>+IFERROR(+Tabella24[[#This Row],[IMPORTO VERSATO]]/SUMIF(DATI!$B:$B,Tabella24[[#This Row],[Cartella2]],DATI!$M:$M)*SUMIF(DATI!$B:$B,Tabella24[[#This Row],[Cartella2]],DATI!$I:$I),"")</f>
        <v/>
      </c>
      <c r="L1392" s="19" t="str">
        <f>+IFERROR(+Tabella24[[#This Row],[IMPORTO VERSATO]]/SUMIF(DATI!$B:$B,Tabella24[[#This Row],[Cartella2]],DATI!$M:$M)*SUMIF(DATI!$B:$B,Tabella24[[#This Row],[Cartella2]],DATI!$J:$J),"")</f>
        <v/>
      </c>
      <c r="M1392" s="14" t="str">
        <f>+IFERROR(+Tabella24[[#This Row],[IMPORTO VERSATO]]/SUMIF(DATI!$B:$B,Tabella24[[#This Row],[Cartella2]],DATI!$M:$M)*SUMIF(DATI!$B:$B,Tabella24[[#This Row],[Cartella2]],DATI!$L:$L),"")</f>
        <v/>
      </c>
      <c r="N1392" s="6" t="str">
        <f>+IF(COUNTIF($C$17:C1392,Tabella24[[#This Row],[Cartella2]])=1,"X","")</f>
        <v/>
      </c>
      <c r="O1392" s="14" t="str">
        <f>+IFERROR(+Tabella24[[#This Row],[IMPORTO VERSATO]]/SUMIF(DATI!$B:$B,Tabella24[[#This Row],[Cartella2]],DATI!$M:$M)*SUMIF(DATI!$B:$B,Tabella24[[#This Row],[Cartella2]],DATI!$K:$K),"")</f>
        <v/>
      </c>
    </row>
    <row r="1393" spans="2:15" x14ac:dyDescent="0.45">
      <c r="B1393" s="27"/>
      <c r="C1393" s="140" t="e">
        <f>+IF(Tabella24[[#This Row],[INS CARTELLA]]="",C1392,+VLOOKUP(Tabella24[[#This Row],[INS CARTELLA]],Tabella1[[NUMERO CARTELLA]:[IMPOSTE]],1,0))</f>
        <v>#N/A</v>
      </c>
      <c r="D1393" s="1"/>
      <c r="E1393" s="15"/>
      <c r="F1393" s="16"/>
      <c r="G1393" s="14" t="str">
        <f>+IFERROR(+Tabella24[[#This Row],[IMPORTO VERSATO]]/SUMIF(DATI!B:B,Tabella24[[#This Row],[Cartella2]],DATI!M:M)*SUMIF(DATI!B:B,Tabella24[[#This Row],[Cartella2]],DATI!E:E),"")</f>
        <v/>
      </c>
      <c r="H1393" s="14" t="str">
        <f>+IFERROR(+Tabella24[[#This Row],[IMPORTO VERSATO]]/SUMIF(DATI!$B:$B,Tabella24[[#This Row],[Cartella2]],DATI!$M:$M)*SUMIF(DATI!$B:$B,Tabella24[[#This Row],[Cartella2]],DATI!$F:$F),"")</f>
        <v/>
      </c>
      <c r="I1393" s="19" t="str">
        <f>+IFERROR(+Tabella24[[#This Row],[IMPORTO VERSATO]]/SUMIF(DATI!$B:$B,Tabella24[[#This Row],[Cartella2]],DATI!$M:$M)*SUMIF(DATI!$B:$B,Tabella24[[#This Row],[Cartella2]],DATI!$G:$G),"")</f>
        <v/>
      </c>
      <c r="J1393" s="19" t="str">
        <f>+IFERROR(+Tabella24[[#This Row],[IMPORTO VERSATO]]/SUMIF(DATI!$B:$B,Tabella24[[#This Row],[Cartella2]],DATI!$M:$M)*SUMIF(DATI!$B:$B,Tabella24[[#This Row],[Cartella2]],DATI!$H:$H),"")</f>
        <v/>
      </c>
      <c r="K1393" s="19" t="str">
        <f>+IFERROR(+Tabella24[[#This Row],[IMPORTO VERSATO]]/SUMIF(DATI!$B:$B,Tabella24[[#This Row],[Cartella2]],DATI!$M:$M)*SUMIF(DATI!$B:$B,Tabella24[[#This Row],[Cartella2]],DATI!$I:$I),"")</f>
        <v/>
      </c>
      <c r="L1393" s="19" t="str">
        <f>+IFERROR(+Tabella24[[#This Row],[IMPORTO VERSATO]]/SUMIF(DATI!$B:$B,Tabella24[[#This Row],[Cartella2]],DATI!$M:$M)*SUMIF(DATI!$B:$B,Tabella24[[#This Row],[Cartella2]],DATI!$J:$J),"")</f>
        <v/>
      </c>
      <c r="M1393" s="14" t="str">
        <f>+IFERROR(+Tabella24[[#This Row],[IMPORTO VERSATO]]/SUMIF(DATI!$B:$B,Tabella24[[#This Row],[Cartella2]],DATI!$M:$M)*SUMIF(DATI!$B:$B,Tabella24[[#This Row],[Cartella2]],DATI!$L:$L),"")</f>
        <v/>
      </c>
      <c r="N1393" s="6" t="str">
        <f>+IF(COUNTIF($C$17:C1393,Tabella24[[#This Row],[Cartella2]])=1,"X","")</f>
        <v/>
      </c>
      <c r="O1393" s="14" t="str">
        <f>+IFERROR(+Tabella24[[#This Row],[IMPORTO VERSATO]]/SUMIF(DATI!$B:$B,Tabella24[[#This Row],[Cartella2]],DATI!$M:$M)*SUMIF(DATI!$B:$B,Tabella24[[#This Row],[Cartella2]],DATI!$K:$K),"")</f>
        <v/>
      </c>
    </row>
    <row r="1394" spans="2:15" x14ac:dyDescent="0.45">
      <c r="B1394" s="27"/>
      <c r="C1394" s="140" t="e">
        <f>+IF(Tabella24[[#This Row],[INS CARTELLA]]="",C1393,+VLOOKUP(Tabella24[[#This Row],[INS CARTELLA]],Tabella1[[NUMERO CARTELLA]:[IMPOSTE]],1,0))</f>
        <v>#N/A</v>
      </c>
      <c r="D1394" s="1"/>
      <c r="E1394" s="15"/>
      <c r="F1394" s="16"/>
      <c r="G1394" s="14" t="str">
        <f>+IFERROR(+Tabella24[[#This Row],[IMPORTO VERSATO]]/SUMIF(DATI!B:B,Tabella24[[#This Row],[Cartella2]],DATI!M:M)*SUMIF(DATI!B:B,Tabella24[[#This Row],[Cartella2]],DATI!E:E),"")</f>
        <v/>
      </c>
      <c r="H1394" s="14" t="str">
        <f>+IFERROR(+Tabella24[[#This Row],[IMPORTO VERSATO]]/SUMIF(DATI!$B:$B,Tabella24[[#This Row],[Cartella2]],DATI!$M:$M)*SUMIF(DATI!$B:$B,Tabella24[[#This Row],[Cartella2]],DATI!$F:$F),"")</f>
        <v/>
      </c>
      <c r="I1394" s="19" t="str">
        <f>+IFERROR(+Tabella24[[#This Row],[IMPORTO VERSATO]]/SUMIF(DATI!$B:$B,Tabella24[[#This Row],[Cartella2]],DATI!$M:$M)*SUMIF(DATI!$B:$B,Tabella24[[#This Row],[Cartella2]],DATI!$G:$G),"")</f>
        <v/>
      </c>
      <c r="J1394" s="19" t="str">
        <f>+IFERROR(+Tabella24[[#This Row],[IMPORTO VERSATO]]/SUMIF(DATI!$B:$B,Tabella24[[#This Row],[Cartella2]],DATI!$M:$M)*SUMIF(DATI!$B:$B,Tabella24[[#This Row],[Cartella2]],DATI!$H:$H),"")</f>
        <v/>
      </c>
      <c r="K1394" s="19" t="str">
        <f>+IFERROR(+Tabella24[[#This Row],[IMPORTO VERSATO]]/SUMIF(DATI!$B:$B,Tabella24[[#This Row],[Cartella2]],DATI!$M:$M)*SUMIF(DATI!$B:$B,Tabella24[[#This Row],[Cartella2]],DATI!$I:$I),"")</f>
        <v/>
      </c>
      <c r="L1394" s="19" t="str">
        <f>+IFERROR(+Tabella24[[#This Row],[IMPORTO VERSATO]]/SUMIF(DATI!$B:$B,Tabella24[[#This Row],[Cartella2]],DATI!$M:$M)*SUMIF(DATI!$B:$B,Tabella24[[#This Row],[Cartella2]],DATI!$J:$J),"")</f>
        <v/>
      </c>
      <c r="M1394" s="14" t="str">
        <f>+IFERROR(+Tabella24[[#This Row],[IMPORTO VERSATO]]/SUMIF(DATI!$B:$B,Tabella24[[#This Row],[Cartella2]],DATI!$M:$M)*SUMIF(DATI!$B:$B,Tabella24[[#This Row],[Cartella2]],DATI!$L:$L),"")</f>
        <v/>
      </c>
      <c r="N1394" s="6" t="str">
        <f>+IF(COUNTIF($C$17:C1394,Tabella24[[#This Row],[Cartella2]])=1,"X","")</f>
        <v/>
      </c>
      <c r="O1394" s="14" t="str">
        <f>+IFERROR(+Tabella24[[#This Row],[IMPORTO VERSATO]]/SUMIF(DATI!$B:$B,Tabella24[[#This Row],[Cartella2]],DATI!$M:$M)*SUMIF(DATI!$B:$B,Tabella24[[#This Row],[Cartella2]],DATI!$K:$K),"")</f>
        <v/>
      </c>
    </row>
    <row r="1395" spans="2:15" x14ac:dyDescent="0.45">
      <c r="B1395" s="27"/>
      <c r="C1395" s="140" t="e">
        <f>+IF(Tabella24[[#This Row],[INS CARTELLA]]="",C1394,+VLOOKUP(Tabella24[[#This Row],[INS CARTELLA]],Tabella1[[NUMERO CARTELLA]:[IMPOSTE]],1,0))</f>
        <v>#N/A</v>
      </c>
      <c r="D1395" s="1"/>
      <c r="E1395" s="15"/>
      <c r="F1395" s="16"/>
      <c r="G1395" s="14" t="str">
        <f>+IFERROR(+Tabella24[[#This Row],[IMPORTO VERSATO]]/SUMIF(DATI!B:B,Tabella24[[#This Row],[Cartella2]],DATI!M:M)*SUMIF(DATI!B:B,Tabella24[[#This Row],[Cartella2]],DATI!E:E),"")</f>
        <v/>
      </c>
      <c r="H1395" s="14" t="str">
        <f>+IFERROR(+Tabella24[[#This Row],[IMPORTO VERSATO]]/SUMIF(DATI!$B:$B,Tabella24[[#This Row],[Cartella2]],DATI!$M:$M)*SUMIF(DATI!$B:$B,Tabella24[[#This Row],[Cartella2]],DATI!$F:$F),"")</f>
        <v/>
      </c>
      <c r="I1395" s="19" t="str">
        <f>+IFERROR(+Tabella24[[#This Row],[IMPORTO VERSATO]]/SUMIF(DATI!$B:$B,Tabella24[[#This Row],[Cartella2]],DATI!$M:$M)*SUMIF(DATI!$B:$B,Tabella24[[#This Row],[Cartella2]],DATI!$G:$G),"")</f>
        <v/>
      </c>
      <c r="J1395" s="19" t="str">
        <f>+IFERROR(+Tabella24[[#This Row],[IMPORTO VERSATO]]/SUMIF(DATI!$B:$B,Tabella24[[#This Row],[Cartella2]],DATI!$M:$M)*SUMIF(DATI!$B:$B,Tabella24[[#This Row],[Cartella2]],DATI!$H:$H),"")</f>
        <v/>
      </c>
      <c r="K1395" s="19" t="str">
        <f>+IFERROR(+Tabella24[[#This Row],[IMPORTO VERSATO]]/SUMIF(DATI!$B:$B,Tabella24[[#This Row],[Cartella2]],DATI!$M:$M)*SUMIF(DATI!$B:$B,Tabella24[[#This Row],[Cartella2]],DATI!$I:$I),"")</f>
        <v/>
      </c>
      <c r="L1395" s="19" t="str">
        <f>+IFERROR(+Tabella24[[#This Row],[IMPORTO VERSATO]]/SUMIF(DATI!$B:$B,Tabella24[[#This Row],[Cartella2]],DATI!$M:$M)*SUMIF(DATI!$B:$B,Tabella24[[#This Row],[Cartella2]],DATI!$J:$J),"")</f>
        <v/>
      </c>
      <c r="M1395" s="14" t="str">
        <f>+IFERROR(+Tabella24[[#This Row],[IMPORTO VERSATO]]/SUMIF(DATI!$B:$B,Tabella24[[#This Row],[Cartella2]],DATI!$M:$M)*SUMIF(DATI!$B:$B,Tabella24[[#This Row],[Cartella2]],DATI!$L:$L),"")</f>
        <v/>
      </c>
      <c r="N1395" s="6" t="str">
        <f>+IF(COUNTIF($C$17:C1395,Tabella24[[#This Row],[Cartella2]])=1,"X","")</f>
        <v/>
      </c>
      <c r="O1395" s="14" t="str">
        <f>+IFERROR(+Tabella24[[#This Row],[IMPORTO VERSATO]]/SUMIF(DATI!$B:$B,Tabella24[[#This Row],[Cartella2]],DATI!$M:$M)*SUMIF(DATI!$B:$B,Tabella24[[#This Row],[Cartella2]],DATI!$K:$K),"")</f>
        <v/>
      </c>
    </row>
    <row r="1396" spans="2:15" x14ac:dyDescent="0.45">
      <c r="B1396" s="27"/>
      <c r="C1396" s="140" t="e">
        <f>+IF(Tabella24[[#This Row],[INS CARTELLA]]="",C1395,+VLOOKUP(Tabella24[[#This Row],[INS CARTELLA]],Tabella1[[NUMERO CARTELLA]:[IMPOSTE]],1,0))</f>
        <v>#N/A</v>
      </c>
      <c r="D1396" s="1"/>
      <c r="E1396" s="15"/>
      <c r="F1396" s="16"/>
      <c r="G1396" s="14" t="str">
        <f>+IFERROR(+Tabella24[[#This Row],[IMPORTO VERSATO]]/SUMIF(DATI!B:B,Tabella24[[#This Row],[Cartella2]],DATI!M:M)*SUMIF(DATI!B:B,Tabella24[[#This Row],[Cartella2]],DATI!E:E),"")</f>
        <v/>
      </c>
      <c r="H1396" s="14" t="str">
        <f>+IFERROR(+Tabella24[[#This Row],[IMPORTO VERSATO]]/SUMIF(DATI!$B:$B,Tabella24[[#This Row],[Cartella2]],DATI!$M:$M)*SUMIF(DATI!$B:$B,Tabella24[[#This Row],[Cartella2]],DATI!$F:$F),"")</f>
        <v/>
      </c>
      <c r="I1396" s="19" t="str">
        <f>+IFERROR(+Tabella24[[#This Row],[IMPORTO VERSATO]]/SUMIF(DATI!$B:$B,Tabella24[[#This Row],[Cartella2]],DATI!$M:$M)*SUMIF(DATI!$B:$B,Tabella24[[#This Row],[Cartella2]],DATI!$G:$G),"")</f>
        <v/>
      </c>
      <c r="J1396" s="19" t="str">
        <f>+IFERROR(+Tabella24[[#This Row],[IMPORTO VERSATO]]/SUMIF(DATI!$B:$B,Tabella24[[#This Row],[Cartella2]],DATI!$M:$M)*SUMIF(DATI!$B:$B,Tabella24[[#This Row],[Cartella2]],DATI!$H:$H),"")</f>
        <v/>
      </c>
      <c r="K1396" s="19" t="str">
        <f>+IFERROR(+Tabella24[[#This Row],[IMPORTO VERSATO]]/SUMIF(DATI!$B:$B,Tabella24[[#This Row],[Cartella2]],DATI!$M:$M)*SUMIF(DATI!$B:$B,Tabella24[[#This Row],[Cartella2]],DATI!$I:$I),"")</f>
        <v/>
      </c>
      <c r="L1396" s="19" t="str">
        <f>+IFERROR(+Tabella24[[#This Row],[IMPORTO VERSATO]]/SUMIF(DATI!$B:$B,Tabella24[[#This Row],[Cartella2]],DATI!$M:$M)*SUMIF(DATI!$B:$B,Tabella24[[#This Row],[Cartella2]],DATI!$J:$J),"")</f>
        <v/>
      </c>
      <c r="M1396" s="14" t="str">
        <f>+IFERROR(+Tabella24[[#This Row],[IMPORTO VERSATO]]/SUMIF(DATI!$B:$B,Tabella24[[#This Row],[Cartella2]],DATI!$M:$M)*SUMIF(DATI!$B:$B,Tabella24[[#This Row],[Cartella2]],DATI!$L:$L),"")</f>
        <v/>
      </c>
      <c r="N1396" s="6" t="str">
        <f>+IF(COUNTIF($C$17:C1396,Tabella24[[#This Row],[Cartella2]])=1,"X","")</f>
        <v/>
      </c>
      <c r="O1396" s="14" t="str">
        <f>+IFERROR(+Tabella24[[#This Row],[IMPORTO VERSATO]]/SUMIF(DATI!$B:$B,Tabella24[[#This Row],[Cartella2]],DATI!$M:$M)*SUMIF(DATI!$B:$B,Tabella24[[#This Row],[Cartella2]],DATI!$K:$K),"")</f>
        <v/>
      </c>
    </row>
    <row r="1397" spans="2:15" x14ac:dyDescent="0.45">
      <c r="B1397" s="27"/>
      <c r="C1397" s="140" t="e">
        <f>+IF(Tabella24[[#This Row],[INS CARTELLA]]="",C1396,+VLOOKUP(Tabella24[[#This Row],[INS CARTELLA]],Tabella1[[NUMERO CARTELLA]:[IMPOSTE]],1,0))</f>
        <v>#N/A</v>
      </c>
      <c r="D1397" s="1"/>
      <c r="E1397" s="15"/>
      <c r="F1397" s="16"/>
      <c r="G1397" s="14" t="str">
        <f>+IFERROR(+Tabella24[[#This Row],[IMPORTO VERSATO]]/SUMIF(DATI!B:B,Tabella24[[#This Row],[Cartella2]],DATI!M:M)*SUMIF(DATI!B:B,Tabella24[[#This Row],[Cartella2]],DATI!E:E),"")</f>
        <v/>
      </c>
      <c r="H1397" s="14" t="str">
        <f>+IFERROR(+Tabella24[[#This Row],[IMPORTO VERSATO]]/SUMIF(DATI!$B:$B,Tabella24[[#This Row],[Cartella2]],DATI!$M:$M)*SUMIF(DATI!$B:$B,Tabella24[[#This Row],[Cartella2]],DATI!$F:$F),"")</f>
        <v/>
      </c>
      <c r="I1397" s="19" t="str">
        <f>+IFERROR(+Tabella24[[#This Row],[IMPORTO VERSATO]]/SUMIF(DATI!$B:$B,Tabella24[[#This Row],[Cartella2]],DATI!$M:$M)*SUMIF(DATI!$B:$B,Tabella24[[#This Row],[Cartella2]],DATI!$G:$G),"")</f>
        <v/>
      </c>
      <c r="J1397" s="19" t="str">
        <f>+IFERROR(+Tabella24[[#This Row],[IMPORTO VERSATO]]/SUMIF(DATI!$B:$B,Tabella24[[#This Row],[Cartella2]],DATI!$M:$M)*SUMIF(DATI!$B:$B,Tabella24[[#This Row],[Cartella2]],DATI!$H:$H),"")</f>
        <v/>
      </c>
      <c r="K1397" s="19" t="str">
        <f>+IFERROR(+Tabella24[[#This Row],[IMPORTO VERSATO]]/SUMIF(DATI!$B:$B,Tabella24[[#This Row],[Cartella2]],DATI!$M:$M)*SUMIF(DATI!$B:$B,Tabella24[[#This Row],[Cartella2]],DATI!$I:$I),"")</f>
        <v/>
      </c>
      <c r="L1397" s="19" t="str">
        <f>+IFERROR(+Tabella24[[#This Row],[IMPORTO VERSATO]]/SUMIF(DATI!$B:$B,Tabella24[[#This Row],[Cartella2]],DATI!$M:$M)*SUMIF(DATI!$B:$B,Tabella24[[#This Row],[Cartella2]],DATI!$J:$J),"")</f>
        <v/>
      </c>
      <c r="M1397" s="14" t="str">
        <f>+IFERROR(+Tabella24[[#This Row],[IMPORTO VERSATO]]/SUMIF(DATI!$B:$B,Tabella24[[#This Row],[Cartella2]],DATI!$M:$M)*SUMIF(DATI!$B:$B,Tabella24[[#This Row],[Cartella2]],DATI!$L:$L),"")</f>
        <v/>
      </c>
      <c r="N1397" s="6" t="str">
        <f>+IF(COUNTIF($C$17:C1397,Tabella24[[#This Row],[Cartella2]])=1,"X","")</f>
        <v/>
      </c>
      <c r="O1397" s="14" t="str">
        <f>+IFERROR(+Tabella24[[#This Row],[IMPORTO VERSATO]]/SUMIF(DATI!$B:$B,Tabella24[[#This Row],[Cartella2]],DATI!$M:$M)*SUMIF(DATI!$B:$B,Tabella24[[#This Row],[Cartella2]],DATI!$K:$K),"")</f>
        <v/>
      </c>
    </row>
    <row r="1398" spans="2:15" x14ac:dyDescent="0.45">
      <c r="B1398" s="27"/>
      <c r="C1398" s="140" t="e">
        <f>+IF(Tabella24[[#This Row],[INS CARTELLA]]="",C1397,+VLOOKUP(Tabella24[[#This Row],[INS CARTELLA]],Tabella1[[NUMERO CARTELLA]:[IMPOSTE]],1,0))</f>
        <v>#N/A</v>
      </c>
      <c r="D1398" s="1"/>
      <c r="E1398" s="15"/>
      <c r="F1398" s="16"/>
      <c r="G1398" s="14" t="str">
        <f>+IFERROR(+Tabella24[[#This Row],[IMPORTO VERSATO]]/SUMIF(DATI!B:B,Tabella24[[#This Row],[Cartella2]],DATI!M:M)*SUMIF(DATI!B:B,Tabella24[[#This Row],[Cartella2]],DATI!E:E),"")</f>
        <v/>
      </c>
      <c r="H1398" s="14" t="str">
        <f>+IFERROR(+Tabella24[[#This Row],[IMPORTO VERSATO]]/SUMIF(DATI!$B:$B,Tabella24[[#This Row],[Cartella2]],DATI!$M:$M)*SUMIF(DATI!$B:$B,Tabella24[[#This Row],[Cartella2]],DATI!$F:$F),"")</f>
        <v/>
      </c>
      <c r="I1398" s="19" t="str">
        <f>+IFERROR(+Tabella24[[#This Row],[IMPORTO VERSATO]]/SUMIF(DATI!$B:$B,Tabella24[[#This Row],[Cartella2]],DATI!$M:$M)*SUMIF(DATI!$B:$B,Tabella24[[#This Row],[Cartella2]],DATI!$G:$G),"")</f>
        <v/>
      </c>
      <c r="J1398" s="19" t="str">
        <f>+IFERROR(+Tabella24[[#This Row],[IMPORTO VERSATO]]/SUMIF(DATI!$B:$B,Tabella24[[#This Row],[Cartella2]],DATI!$M:$M)*SUMIF(DATI!$B:$B,Tabella24[[#This Row],[Cartella2]],DATI!$H:$H),"")</f>
        <v/>
      </c>
      <c r="K1398" s="19" t="str">
        <f>+IFERROR(+Tabella24[[#This Row],[IMPORTO VERSATO]]/SUMIF(DATI!$B:$B,Tabella24[[#This Row],[Cartella2]],DATI!$M:$M)*SUMIF(DATI!$B:$B,Tabella24[[#This Row],[Cartella2]],DATI!$I:$I),"")</f>
        <v/>
      </c>
      <c r="L1398" s="19" t="str">
        <f>+IFERROR(+Tabella24[[#This Row],[IMPORTO VERSATO]]/SUMIF(DATI!$B:$B,Tabella24[[#This Row],[Cartella2]],DATI!$M:$M)*SUMIF(DATI!$B:$B,Tabella24[[#This Row],[Cartella2]],DATI!$J:$J),"")</f>
        <v/>
      </c>
      <c r="M1398" s="14" t="str">
        <f>+IFERROR(+Tabella24[[#This Row],[IMPORTO VERSATO]]/SUMIF(DATI!$B:$B,Tabella24[[#This Row],[Cartella2]],DATI!$M:$M)*SUMIF(DATI!$B:$B,Tabella24[[#This Row],[Cartella2]],DATI!$L:$L),"")</f>
        <v/>
      </c>
      <c r="N1398" s="6" t="str">
        <f>+IF(COUNTIF($C$17:C1398,Tabella24[[#This Row],[Cartella2]])=1,"X","")</f>
        <v/>
      </c>
      <c r="O1398" s="14" t="str">
        <f>+IFERROR(+Tabella24[[#This Row],[IMPORTO VERSATO]]/SUMIF(DATI!$B:$B,Tabella24[[#This Row],[Cartella2]],DATI!$M:$M)*SUMIF(DATI!$B:$B,Tabella24[[#This Row],[Cartella2]],DATI!$K:$K),"")</f>
        <v/>
      </c>
    </row>
    <row r="1399" spans="2:15" x14ac:dyDescent="0.45">
      <c r="B1399" s="27"/>
      <c r="C1399" s="140" t="e">
        <f>+IF(Tabella24[[#This Row],[INS CARTELLA]]="",C1398,+VLOOKUP(Tabella24[[#This Row],[INS CARTELLA]],Tabella1[[NUMERO CARTELLA]:[IMPOSTE]],1,0))</f>
        <v>#N/A</v>
      </c>
      <c r="D1399" s="1"/>
      <c r="E1399" s="15"/>
      <c r="F1399" s="16"/>
      <c r="G1399" s="14" t="str">
        <f>+IFERROR(+Tabella24[[#This Row],[IMPORTO VERSATO]]/SUMIF(DATI!B:B,Tabella24[[#This Row],[Cartella2]],DATI!M:M)*SUMIF(DATI!B:B,Tabella24[[#This Row],[Cartella2]],DATI!E:E),"")</f>
        <v/>
      </c>
      <c r="H1399" s="14" t="str">
        <f>+IFERROR(+Tabella24[[#This Row],[IMPORTO VERSATO]]/SUMIF(DATI!$B:$B,Tabella24[[#This Row],[Cartella2]],DATI!$M:$M)*SUMIF(DATI!$B:$B,Tabella24[[#This Row],[Cartella2]],DATI!$F:$F),"")</f>
        <v/>
      </c>
      <c r="I1399" s="19" t="str">
        <f>+IFERROR(+Tabella24[[#This Row],[IMPORTO VERSATO]]/SUMIF(DATI!$B:$B,Tabella24[[#This Row],[Cartella2]],DATI!$M:$M)*SUMIF(DATI!$B:$B,Tabella24[[#This Row],[Cartella2]],DATI!$G:$G),"")</f>
        <v/>
      </c>
      <c r="J1399" s="19" t="str">
        <f>+IFERROR(+Tabella24[[#This Row],[IMPORTO VERSATO]]/SUMIF(DATI!$B:$B,Tabella24[[#This Row],[Cartella2]],DATI!$M:$M)*SUMIF(DATI!$B:$B,Tabella24[[#This Row],[Cartella2]],DATI!$H:$H),"")</f>
        <v/>
      </c>
      <c r="K1399" s="19" t="str">
        <f>+IFERROR(+Tabella24[[#This Row],[IMPORTO VERSATO]]/SUMIF(DATI!$B:$B,Tabella24[[#This Row],[Cartella2]],DATI!$M:$M)*SUMIF(DATI!$B:$B,Tabella24[[#This Row],[Cartella2]],DATI!$I:$I),"")</f>
        <v/>
      </c>
      <c r="L1399" s="19" t="str">
        <f>+IFERROR(+Tabella24[[#This Row],[IMPORTO VERSATO]]/SUMIF(DATI!$B:$B,Tabella24[[#This Row],[Cartella2]],DATI!$M:$M)*SUMIF(DATI!$B:$B,Tabella24[[#This Row],[Cartella2]],DATI!$J:$J),"")</f>
        <v/>
      </c>
      <c r="M1399" s="14" t="str">
        <f>+IFERROR(+Tabella24[[#This Row],[IMPORTO VERSATO]]/SUMIF(DATI!$B:$B,Tabella24[[#This Row],[Cartella2]],DATI!$M:$M)*SUMIF(DATI!$B:$B,Tabella24[[#This Row],[Cartella2]],DATI!$L:$L),"")</f>
        <v/>
      </c>
      <c r="N1399" s="6" t="str">
        <f>+IF(COUNTIF($C$17:C1399,Tabella24[[#This Row],[Cartella2]])=1,"X","")</f>
        <v/>
      </c>
      <c r="O1399" s="14" t="str">
        <f>+IFERROR(+Tabella24[[#This Row],[IMPORTO VERSATO]]/SUMIF(DATI!$B:$B,Tabella24[[#This Row],[Cartella2]],DATI!$M:$M)*SUMIF(DATI!$B:$B,Tabella24[[#This Row],[Cartella2]],DATI!$K:$K),"")</f>
        <v/>
      </c>
    </row>
    <row r="1400" spans="2:15" x14ac:dyDescent="0.45">
      <c r="B1400" s="27"/>
      <c r="C1400" s="140" t="e">
        <f>+IF(Tabella24[[#This Row],[INS CARTELLA]]="",C1399,+VLOOKUP(Tabella24[[#This Row],[INS CARTELLA]],Tabella1[[NUMERO CARTELLA]:[IMPOSTE]],1,0))</f>
        <v>#N/A</v>
      </c>
      <c r="D1400" s="1"/>
      <c r="E1400" s="15"/>
      <c r="F1400" s="16"/>
      <c r="G1400" s="14" t="str">
        <f>+IFERROR(+Tabella24[[#This Row],[IMPORTO VERSATO]]/SUMIF(DATI!B:B,Tabella24[[#This Row],[Cartella2]],DATI!M:M)*SUMIF(DATI!B:B,Tabella24[[#This Row],[Cartella2]],DATI!E:E),"")</f>
        <v/>
      </c>
      <c r="H1400" s="14" t="str">
        <f>+IFERROR(+Tabella24[[#This Row],[IMPORTO VERSATO]]/SUMIF(DATI!$B:$B,Tabella24[[#This Row],[Cartella2]],DATI!$M:$M)*SUMIF(DATI!$B:$B,Tabella24[[#This Row],[Cartella2]],DATI!$F:$F),"")</f>
        <v/>
      </c>
      <c r="I1400" s="19" t="str">
        <f>+IFERROR(+Tabella24[[#This Row],[IMPORTO VERSATO]]/SUMIF(DATI!$B:$B,Tabella24[[#This Row],[Cartella2]],DATI!$M:$M)*SUMIF(DATI!$B:$B,Tabella24[[#This Row],[Cartella2]],DATI!$G:$G),"")</f>
        <v/>
      </c>
      <c r="J1400" s="19" t="str">
        <f>+IFERROR(+Tabella24[[#This Row],[IMPORTO VERSATO]]/SUMIF(DATI!$B:$B,Tabella24[[#This Row],[Cartella2]],DATI!$M:$M)*SUMIF(DATI!$B:$B,Tabella24[[#This Row],[Cartella2]],DATI!$H:$H),"")</f>
        <v/>
      </c>
      <c r="K1400" s="19" t="str">
        <f>+IFERROR(+Tabella24[[#This Row],[IMPORTO VERSATO]]/SUMIF(DATI!$B:$B,Tabella24[[#This Row],[Cartella2]],DATI!$M:$M)*SUMIF(DATI!$B:$B,Tabella24[[#This Row],[Cartella2]],DATI!$I:$I),"")</f>
        <v/>
      </c>
      <c r="L1400" s="19" t="str">
        <f>+IFERROR(+Tabella24[[#This Row],[IMPORTO VERSATO]]/SUMIF(DATI!$B:$B,Tabella24[[#This Row],[Cartella2]],DATI!$M:$M)*SUMIF(DATI!$B:$B,Tabella24[[#This Row],[Cartella2]],DATI!$J:$J),"")</f>
        <v/>
      </c>
      <c r="M1400" s="14" t="str">
        <f>+IFERROR(+Tabella24[[#This Row],[IMPORTO VERSATO]]/SUMIF(DATI!$B:$B,Tabella24[[#This Row],[Cartella2]],DATI!$M:$M)*SUMIF(DATI!$B:$B,Tabella24[[#This Row],[Cartella2]],DATI!$L:$L),"")</f>
        <v/>
      </c>
      <c r="N1400" s="6" t="str">
        <f>+IF(COUNTIF($C$17:C1400,Tabella24[[#This Row],[Cartella2]])=1,"X","")</f>
        <v/>
      </c>
      <c r="O1400" s="14" t="str">
        <f>+IFERROR(+Tabella24[[#This Row],[IMPORTO VERSATO]]/SUMIF(DATI!$B:$B,Tabella24[[#This Row],[Cartella2]],DATI!$M:$M)*SUMIF(DATI!$B:$B,Tabella24[[#This Row],[Cartella2]],DATI!$K:$K),"")</f>
        <v/>
      </c>
    </row>
    <row r="1401" spans="2:15" x14ac:dyDescent="0.45">
      <c r="B1401" s="27"/>
      <c r="C1401" s="140" t="e">
        <f>+IF(Tabella24[[#This Row],[INS CARTELLA]]="",C1400,+VLOOKUP(Tabella24[[#This Row],[INS CARTELLA]],Tabella1[[NUMERO CARTELLA]:[IMPOSTE]],1,0))</f>
        <v>#N/A</v>
      </c>
      <c r="D1401" s="1"/>
      <c r="E1401" s="15"/>
      <c r="F1401" s="16"/>
      <c r="G1401" s="14" t="str">
        <f>+IFERROR(+Tabella24[[#This Row],[IMPORTO VERSATO]]/SUMIF(DATI!B:B,Tabella24[[#This Row],[Cartella2]],DATI!M:M)*SUMIF(DATI!B:B,Tabella24[[#This Row],[Cartella2]],DATI!E:E),"")</f>
        <v/>
      </c>
      <c r="H1401" s="14" t="str">
        <f>+IFERROR(+Tabella24[[#This Row],[IMPORTO VERSATO]]/SUMIF(DATI!$B:$B,Tabella24[[#This Row],[Cartella2]],DATI!$M:$M)*SUMIF(DATI!$B:$B,Tabella24[[#This Row],[Cartella2]],DATI!$F:$F),"")</f>
        <v/>
      </c>
      <c r="I1401" s="19" t="str">
        <f>+IFERROR(+Tabella24[[#This Row],[IMPORTO VERSATO]]/SUMIF(DATI!$B:$B,Tabella24[[#This Row],[Cartella2]],DATI!$M:$M)*SUMIF(DATI!$B:$B,Tabella24[[#This Row],[Cartella2]],DATI!$G:$G),"")</f>
        <v/>
      </c>
      <c r="J1401" s="19" t="str">
        <f>+IFERROR(+Tabella24[[#This Row],[IMPORTO VERSATO]]/SUMIF(DATI!$B:$B,Tabella24[[#This Row],[Cartella2]],DATI!$M:$M)*SUMIF(DATI!$B:$B,Tabella24[[#This Row],[Cartella2]],DATI!$H:$H),"")</f>
        <v/>
      </c>
      <c r="K1401" s="19" t="str">
        <f>+IFERROR(+Tabella24[[#This Row],[IMPORTO VERSATO]]/SUMIF(DATI!$B:$B,Tabella24[[#This Row],[Cartella2]],DATI!$M:$M)*SUMIF(DATI!$B:$B,Tabella24[[#This Row],[Cartella2]],DATI!$I:$I),"")</f>
        <v/>
      </c>
      <c r="L1401" s="19" t="str">
        <f>+IFERROR(+Tabella24[[#This Row],[IMPORTO VERSATO]]/SUMIF(DATI!$B:$B,Tabella24[[#This Row],[Cartella2]],DATI!$M:$M)*SUMIF(DATI!$B:$B,Tabella24[[#This Row],[Cartella2]],DATI!$J:$J),"")</f>
        <v/>
      </c>
      <c r="M1401" s="14" t="str">
        <f>+IFERROR(+Tabella24[[#This Row],[IMPORTO VERSATO]]/SUMIF(DATI!$B:$B,Tabella24[[#This Row],[Cartella2]],DATI!$M:$M)*SUMIF(DATI!$B:$B,Tabella24[[#This Row],[Cartella2]],DATI!$L:$L),"")</f>
        <v/>
      </c>
      <c r="N1401" s="6" t="str">
        <f>+IF(COUNTIF($C$17:C1401,Tabella24[[#This Row],[Cartella2]])=1,"X","")</f>
        <v/>
      </c>
      <c r="O1401" s="14" t="str">
        <f>+IFERROR(+Tabella24[[#This Row],[IMPORTO VERSATO]]/SUMIF(DATI!$B:$B,Tabella24[[#This Row],[Cartella2]],DATI!$M:$M)*SUMIF(DATI!$B:$B,Tabella24[[#This Row],[Cartella2]],DATI!$K:$K),"")</f>
        <v/>
      </c>
    </row>
    <row r="1402" spans="2:15" x14ac:dyDescent="0.45">
      <c r="B1402" s="27"/>
      <c r="C1402" s="140" t="e">
        <f>+IF(Tabella24[[#This Row],[INS CARTELLA]]="",C1401,+VLOOKUP(Tabella24[[#This Row],[INS CARTELLA]],Tabella1[[NUMERO CARTELLA]:[IMPOSTE]],1,0))</f>
        <v>#N/A</v>
      </c>
      <c r="D1402" s="1"/>
      <c r="E1402" s="15"/>
      <c r="F1402" s="16"/>
      <c r="G1402" s="14" t="str">
        <f>+IFERROR(+Tabella24[[#This Row],[IMPORTO VERSATO]]/SUMIF(DATI!B:B,Tabella24[[#This Row],[Cartella2]],DATI!M:M)*SUMIF(DATI!B:B,Tabella24[[#This Row],[Cartella2]],DATI!E:E),"")</f>
        <v/>
      </c>
      <c r="H1402" s="14" t="str">
        <f>+IFERROR(+Tabella24[[#This Row],[IMPORTO VERSATO]]/SUMIF(DATI!$B:$B,Tabella24[[#This Row],[Cartella2]],DATI!$M:$M)*SUMIF(DATI!$B:$B,Tabella24[[#This Row],[Cartella2]],DATI!$F:$F),"")</f>
        <v/>
      </c>
      <c r="I1402" s="19" t="str">
        <f>+IFERROR(+Tabella24[[#This Row],[IMPORTO VERSATO]]/SUMIF(DATI!$B:$B,Tabella24[[#This Row],[Cartella2]],DATI!$M:$M)*SUMIF(DATI!$B:$B,Tabella24[[#This Row],[Cartella2]],DATI!$G:$G),"")</f>
        <v/>
      </c>
      <c r="J1402" s="19" t="str">
        <f>+IFERROR(+Tabella24[[#This Row],[IMPORTO VERSATO]]/SUMIF(DATI!$B:$B,Tabella24[[#This Row],[Cartella2]],DATI!$M:$M)*SUMIF(DATI!$B:$B,Tabella24[[#This Row],[Cartella2]],DATI!$H:$H),"")</f>
        <v/>
      </c>
      <c r="K1402" s="19" t="str">
        <f>+IFERROR(+Tabella24[[#This Row],[IMPORTO VERSATO]]/SUMIF(DATI!$B:$B,Tabella24[[#This Row],[Cartella2]],DATI!$M:$M)*SUMIF(DATI!$B:$B,Tabella24[[#This Row],[Cartella2]],DATI!$I:$I),"")</f>
        <v/>
      </c>
      <c r="L1402" s="19" t="str">
        <f>+IFERROR(+Tabella24[[#This Row],[IMPORTO VERSATO]]/SUMIF(DATI!$B:$B,Tabella24[[#This Row],[Cartella2]],DATI!$M:$M)*SUMIF(DATI!$B:$B,Tabella24[[#This Row],[Cartella2]],DATI!$J:$J),"")</f>
        <v/>
      </c>
      <c r="M1402" s="14" t="str">
        <f>+IFERROR(+Tabella24[[#This Row],[IMPORTO VERSATO]]/SUMIF(DATI!$B:$B,Tabella24[[#This Row],[Cartella2]],DATI!$M:$M)*SUMIF(DATI!$B:$B,Tabella24[[#This Row],[Cartella2]],DATI!$L:$L),"")</f>
        <v/>
      </c>
      <c r="N1402" s="6" t="str">
        <f>+IF(COUNTIF($C$17:C1402,Tabella24[[#This Row],[Cartella2]])=1,"X","")</f>
        <v/>
      </c>
      <c r="O1402" s="14" t="str">
        <f>+IFERROR(+Tabella24[[#This Row],[IMPORTO VERSATO]]/SUMIF(DATI!$B:$B,Tabella24[[#This Row],[Cartella2]],DATI!$M:$M)*SUMIF(DATI!$B:$B,Tabella24[[#This Row],[Cartella2]],DATI!$K:$K),"")</f>
        <v/>
      </c>
    </row>
    <row r="1403" spans="2:15" x14ac:dyDescent="0.45">
      <c r="B1403" s="27"/>
      <c r="C1403" s="140" t="e">
        <f>+IF(Tabella24[[#This Row],[INS CARTELLA]]="",C1402,+VLOOKUP(Tabella24[[#This Row],[INS CARTELLA]],Tabella1[[NUMERO CARTELLA]:[IMPOSTE]],1,0))</f>
        <v>#N/A</v>
      </c>
      <c r="D1403" s="1"/>
      <c r="E1403" s="15"/>
      <c r="F1403" s="16"/>
      <c r="G1403" s="14" t="str">
        <f>+IFERROR(+Tabella24[[#This Row],[IMPORTO VERSATO]]/SUMIF(DATI!B:B,Tabella24[[#This Row],[Cartella2]],DATI!M:M)*SUMIF(DATI!B:B,Tabella24[[#This Row],[Cartella2]],DATI!E:E),"")</f>
        <v/>
      </c>
      <c r="H1403" s="14" t="str">
        <f>+IFERROR(+Tabella24[[#This Row],[IMPORTO VERSATO]]/SUMIF(DATI!$B:$B,Tabella24[[#This Row],[Cartella2]],DATI!$M:$M)*SUMIF(DATI!$B:$B,Tabella24[[#This Row],[Cartella2]],DATI!$F:$F),"")</f>
        <v/>
      </c>
      <c r="I1403" s="19" t="str">
        <f>+IFERROR(+Tabella24[[#This Row],[IMPORTO VERSATO]]/SUMIF(DATI!$B:$B,Tabella24[[#This Row],[Cartella2]],DATI!$M:$M)*SUMIF(DATI!$B:$B,Tabella24[[#This Row],[Cartella2]],DATI!$G:$G),"")</f>
        <v/>
      </c>
      <c r="J1403" s="19" t="str">
        <f>+IFERROR(+Tabella24[[#This Row],[IMPORTO VERSATO]]/SUMIF(DATI!$B:$B,Tabella24[[#This Row],[Cartella2]],DATI!$M:$M)*SUMIF(DATI!$B:$B,Tabella24[[#This Row],[Cartella2]],DATI!$H:$H),"")</f>
        <v/>
      </c>
      <c r="K1403" s="19" t="str">
        <f>+IFERROR(+Tabella24[[#This Row],[IMPORTO VERSATO]]/SUMIF(DATI!$B:$B,Tabella24[[#This Row],[Cartella2]],DATI!$M:$M)*SUMIF(DATI!$B:$B,Tabella24[[#This Row],[Cartella2]],DATI!$I:$I),"")</f>
        <v/>
      </c>
      <c r="L1403" s="19" t="str">
        <f>+IFERROR(+Tabella24[[#This Row],[IMPORTO VERSATO]]/SUMIF(DATI!$B:$B,Tabella24[[#This Row],[Cartella2]],DATI!$M:$M)*SUMIF(DATI!$B:$B,Tabella24[[#This Row],[Cartella2]],DATI!$J:$J),"")</f>
        <v/>
      </c>
      <c r="M1403" s="14" t="str">
        <f>+IFERROR(+Tabella24[[#This Row],[IMPORTO VERSATO]]/SUMIF(DATI!$B:$B,Tabella24[[#This Row],[Cartella2]],DATI!$M:$M)*SUMIF(DATI!$B:$B,Tabella24[[#This Row],[Cartella2]],DATI!$L:$L),"")</f>
        <v/>
      </c>
      <c r="N1403" s="6" t="str">
        <f>+IF(COUNTIF($C$17:C1403,Tabella24[[#This Row],[Cartella2]])=1,"X","")</f>
        <v/>
      </c>
      <c r="O1403" s="14" t="str">
        <f>+IFERROR(+Tabella24[[#This Row],[IMPORTO VERSATO]]/SUMIF(DATI!$B:$B,Tabella24[[#This Row],[Cartella2]],DATI!$M:$M)*SUMIF(DATI!$B:$B,Tabella24[[#This Row],[Cartella2]],DATI!$K:$K),"")</f>
        <v/>
      </c>
    </row>
    <row r="1404" spans="2:15" x14ac:dyDescent="0.45">
      <c r="B1404" s="27"/>
      <c r="C1404" s="140" t="e">
        <f>+IF(Tabella24[[#This Row],[INS CARTELLA]]="",C1403,+VLOOKUP(Tabella24[[#This Row],[INS CARTELLA]],Tabella1[[NUMERO CARTELLA]:[IMPOSTE]],1,0))</f>
        <v>#N/A</v>
      </c>
      <c r="D1404" s="1"/>
      <c r="E1404" s="15"/>
      <c r="F1404" s="16"/>
      <c r="G1404" s="14" t="str">
        <f>+IFERROR(+Tabella24[[#This Row],[IMPORTO VERSATO]]/SUMIF(DATI!B:B,Tabella24[[#This Row],[Cartella2]],DATI!M:M)*SUMIF(DATI!B:B,Tabella24[[#This Row],[Cartella2]],DATI!E:E),"")</f>
        <v/>
      </c>
      <c r="H1404" s="14" t="str">
        <f>+IFERROR(+Tabella24[[#This Row],[IMPORTO VERSATO]]/SUMIF(DATI!$B:$B,Tabella24[[#This Row],[Cartella2]],DATI!$M:$M)*SUMIF(DATI!$B:$B,Tabella24[[#This Row],[Cartella2]],DATI!$F:$F),"")</f>
        <v/>
      </c>
      <c r="I1404" s="19" t="str">
        <f>+IFERROR(+Tabella24[[#This Row],[IMPORTO VERSATO]]/SUMIF(DATI!$B:$B,Tabella24[[#This Row],[Cartella2]],DATI!$M:$M)*SUMIF(DATI!$B:$B,Tabella24[[#This Row],[Cartella2]],DATI!$G:$G),"")</f>
        <v/>
      </c>
      <c r="J1404" s="19" t="str">
        <f>+IFERROR(+Tabella24[[#This Row],[IMPORTO VERSATO]]/SUMIF(DATI!$B:$B,Tabella24[[#This Row],[Cartella2]],DATI!$M:$M)*SUMIF(DATI!$B:$B,Tabella24[[#This Row],[Cartella2]],DATI!$H:$H),"")</f>
        <v/>
      </c>
      <c r="K1404" s="19" t="str">
        <f>+IFERROR(+Tabella24[[#This Row],[IMPORTO VERSATO]]/SUMIF(DATI!$B:$B,Tabella24[[#This Row],[Cartella2]],DATI!$M:$M)*SUMIF(DATI!$B:$B,Tabella24[[#This Row],[Cartella2]],DATI!$I:$I),"")</f>
        <v/>
      </c>
      <c r="L1404" s="19" t="str">
        <f>+IFERROR(+Tabella24[[#This Row],[IMPORTO VERSATO]]/SUMIF(DATI!$B:$B,Tabella24[[#This Row],[Cartella2]],DATI!$M:$M)*SUMIF(DATI!$B:$B,Tabella24[[#This Row],[Cartella2]],DATI!$J:$J),"")</f>
        <v/>
      </c>
      <c r="M1404" s="14" t="str">
        <f>+IFERROR(+Tabella24[[#This Row],[IMPORTO VERSATO]]/SUMIF(DATI!$B:$B,Tabella24[[#This Row],[Cartella2]],DATI!$M:$M)*SUMIF(DATI!$B:$B,Tabella24[[#This Row],[Cartella2]],DATI!$L:$L),"")</f>
        <v/>
      </c>
      <c r="N1404" s="6" t="str">
        <f>+IF(COUNTIF($C$17:C1404,Tabella24[[#This Row],[Cartella2]])=1,"X","")</f>
        <v/>
      </c>
      <c r="O1404" s="14" t="str">
        <f>+IFERROR(+Tabella24[[#This Row],[IMPORTO VERSATO]]/SUMIF(DATI!$B:$B,Tabella24[[#This Row],[Cartella2]],DATI!$M:$M)*SUMIF(DATI!$B:$B,Tabella24[[#This Row],[Cartella2]],DATI!$K:$K),"")</f>
        <v/>
      </c>
    </row>
    <row r="1405" spans="2:15" x14ac:dyDescent="0.45">
      <c r="B1405" s="27"/>
      <c r="C1405" s="140" t="e">
        <f>+IF(Tabella24[[#This Row],[INS CARTELLA]]="",C1404,+VLOOKUP(Tabella24[[#This Row],[INS CARTELLA]],Tabella1[[NUMERO CARTELLA]:[IMPOSTE]],1,0))</f>
        <v>#N/A</v>
      </c>
      <c r="D1405" s="1"/>
      <c r="E1405" s="15"/>
      <c r="F1405" s="16"/>
      <c r="G1405" s="14" t="str">
        <f>+IFERROR(+Tabella24[[#This Row],[IMPORTO VERSATO]]/SUMIF(DATI!B:B,Tabella24[[#This Row],[Cartella2]],DATI!M:M)*SUMIF(DATI!B:B,Tabella24[[#This Row],[Cartella2]],DATI!E:E),"")</f>
        <v/>
      </c>
      <c r="H1405" s="14" t="str">
        <f>+IFERROR(+Tabella24[[#This Row],[IMPORTO VERSATO]]/SUMIF(DATI!$B:$B,Tabella24[[#This Row],[Cartella2]],DATI!$M:$M)*SUMIF(DATI!$B:$B,Tabella24[[#This Row],[Cartella2]],DATI!$F:$F),"")</f>
        <v/>
      </c>
      <c r="I1405" s="19" t="str">
        <f>+IFERROR(+Tabella24[[#This Row],[IMPORTO VERSATO]]/SUMIF(DATI!$B:$B,Tabella24[[#This Row],[Cartella2]],DATI!$M:$M)*SUMIF(DATI!$B:$B,Tabella24[[#This Row],[Cartella2]],DATI!$G:$G),"")</f>
        <v/>
      </c>
      <c r="J1405" s="19" t="str">
        <f>+IFERROR(+Tabella24[[#This Row],[IMPORTO VERSATO]]/SUMIF(DATI!$B:$B,Tabella24[[#This Row],[Cartella2]],DATI!$M:$M)*SUMIF(DATI!$B:$B,Tabella24[[#This Row],[Cartella2]],DATI!$H:$H),"")</f>
        <v/>
      </c>
      <c r="K1405" s="19" t="str">
        <f>+IFERROR(+Tabella24[[#This Row],[IMPORTO VERSATO]]/SUMIF(DATI!$B:$B,Tabella24[[#This Row],[Cartella2]],DATI!$M:$M)*SUMIF(DATI!$B:$B,Tabella24[[#This Row],[Cartella2]],DATI!$I:$I),"")</f>
        <v/>
      </c>
      <c r="L1405" s="19" t="str">
        <f>+IFERROR(+Tabella24[[#This Row],[IMPORTO VERSATO]]/SUMIF(DATI!$B:$B,Tabella24[[#This Row],[Cartella2]],DATI!$M:$M)*SUMIF(DATI!$B:$B,Tabella24[[#This Row],[Cartella2]],DATI!$J:$J),"")</f>
        <v/>
      </c>
      <c r="M1405" s="14" t="str">
        <f>+IFERROR(+Tabella24[[#This Row],[IMPORTO VERSATO]]/SUMIF(DATI!$B:$B,Tabella24[[#This Row],[Cartella2]],DATI!$M:$M)*SUMIF(DATI!$B:$B,Tabella24[[#This Row],[Cartella2]],DATI!$L:$L),"")</f>
        <v/>
      </c>
      <c r="N1405" s="6" t="str">
        <f>+IF(COUNTIF($C$17:C1405,Tabella24[[#This Row],[Cartella2]])=1,"X","")</f>
        <v/>
      </c>
      <c r="O1405" s="14" t="str">
        <f>+IFERROR(+Tabella24[[#This Row],[IMPORTO VERSATO]]/SUMIF(DATI!$B:$B,Tabella24[[#This Row],[Cartella2]],DATI!$M:$M)*SUMIF(DATI!$B:$B,Tabella24[[#This Row],[Cartella2]],DATI!$K:$K),"")</f>
        <v/>
      </c>
    </row>
    <row r="1406" spans="2:15" x14ac:dyDescent="0.45">
      <c r="B1406" s="27"/>
      <c r="C1406" s="140" t="e">
        <f>+IF(Tabella24[[#This Row],[INS CARTELLA]]="",C1405,+VLOOKUP(Tabella24[[#This Row],[INS CARTELLA]],Tabella1[[NUMERO CARTELLA]:[IMPOSTE]],1,0))</f>
        <v>#N/A</v>
      </c>
      <c r="D1406" s="1"/>
      <c r="E1406" s="15"/>
      <c r="F1406" s="16"/>
      <c r="G1406" s="14" t="str">
        <f>+IFERROR(+Tabella24[[#This Row],[IMPORTO VERSATO]]/SUMIF(DATI!B:B,Tabella24[[#This Row],[Cartella2]],DATI!M:M)*SUMIF(DATI!B:B,Tabella24[[#This Row],[Cartella2]],DATI!E:E),"")</f>
        <v/>
      </c>
      <c r="H1406" s="14" t="str">
        <f>+IFERROR(+Tabella24[[#This Row],[IMPORTO VERSATO]]/SUMIF(DATI!$B:$B,Tabella24[[#This Row],[Cartella2]],DATI!$M:$M)*SUMIF(DATI!$B:$B,Tabella24[[#This Row],[Cartella2]],DATI!$F:$F),"")</f>
        <v/>
      </c>
      <c r="I1406" s="19" t="str">
        <f>+IFERROR(+Tabella24[[#This Row],[IMPORTO VERSATO]]/SUMIF(DATI!$B:$B,Tabella24[[#This Row],[Cartella2]],DATI!$M:$M)*SUMIF(DATI!$B:$B,Tabella24[[#This Row],[Cartella2]],DATI!$G:$G),"")</f>
        <v/>
      </c>
      <c r="J1406" s="19" t="str">
        <f>+IFERROR(+Tabella24[[#This Row],[IMPORTO VERSATO]]/SUMIF(DATI!$B:$B,Tabella24[[#This Row],[Cartella2]],DATI!$M:$M)*SUMIF(DATI!$B:$B,Tabella24[[#This Row],[Cartella2]],DATI!$H:$H),"")</f>
        <v/>
      </c>
      <c r="K1406" s="19" t="str">
        <f>+IFERROR(+Tabella24[[#This Row],[IMPORTO VERSATO]]/SUMIF(DATI!$B:$B,Tabella24[[#This Row],[Cartella2]],DATI!$M:$M)*SUMIF(DATI!$B:$B,Tabella24[[#This Row],[Cartella2]],DATI!$I:$I),"")</f>
        <v/>
      </c>
      <c r="L1406" s="19" t="str">
        <f>+IFERROR(+Tabella24[[#This Row],[IMPORTO VERSATO]]/SUMIF(DATI!$B:$B,Tabella24[[#This Row],[Cartella2]],DATI!$M:$M)*SUMIF(DATI!$B:$B,Tabella24[[#This Row],[Cartella2]],DATI!$J:$J),"")</f>
        <v/>
      </c>
      <c r="M1406" s="14" t="str">
        <f>+IFERROR(+Tabella24[[#This Row],[IMPORTO VERSATO]]/SUMIF(DATI!$B:$B,Tabella24[[#This Row],[Cartella2]],DATI!$M:$M)*SUMIF(DATI!$B:$B,Tabella24[[#This Row],[Cartella2]],DATI!$L:$L),"")</f>
        <v/>
      </c>
      <c r="N1406" s="6" t="str">
        <f>+IF(COUNTIF($C$17:C1406,Tabella24[[#This Row],[Cartella2]])=1,"X","")</f>
        <v/>
      </c>
      <c r="O1406" s="14" t="str">
        <f>+IFERROR(+Tabella24[[#This Row],[IMPORTO VERSATO]]/SUMIF(DATI!$B:$B,Tabella24[[#This Row],[Cartella2]],DATI!$M:$M)*SUMIF(DATI!$B:$B,Tabella24[[#This Row],[Cartella2]],DATI!$K:$K),"")</f>
        <v/>
      </c>
    </row>
    <row r="1407" spans="2:15" x14ac:dyDescent="0.45">
      <c r="B1407" s="27"/>
      <c r="C1407" s="140" t="e">
        <f>+IF(Tabella24[[#This Row],[INS CARTELLA]]="",C1406,+VLOOKUP(Tabella24[[#This Row],[INS CARTELLA]],Tabella1[[NUMERO CARTELLA]:[IMPOSTE]],1,0))</f>
        <v>#N/A</v>
      </c>
      <c r="D1407" s="1"/>
      <c r="E1407" s="15"/>
      <c r="F1407" s="16"/>
      <c r="G1407" s="14" t="str">
        <f>+IFERROR(+Tabella24[[#This Row],[IMPORTO VERSATO]]/SUMIF(DATI!B:B,Tabella24[[#This Row],[Cartella2]],DATI!M:M)*SUMIF(DATI!B:B,Tabella24[[#This Row],[Cartella2]],DATI!E:E),"")</f>
        <v/>
      </c>
      <c r="H1407" s="14" t="str">
        <f>+IFERROR(+Tabella24[[#This Row],[IMPORTO VERSATO]]/SUMIF(DATI!$B:$B,Tabella24[[#This Row],[Cartella2]],DATI!$M:$M)*SUMIF(DATI!$B:$B,Tabella24[[#This Row],[Cartella2]],DATI!$F:$F),"")</f>
        <v/>
      </c>
      <c r="I1407" s="19" t="str">
        <f>+IFERROR(+Tabella24[[#This Row],[IMPORTO VERSATO]]/SUMIF(DATI!$B:$B,Tabella24[[#This Row],[Cartella2]],DATI!$M:$M)*SUMIF(DATI!$B:$B,Tabella24[[#This Row],[Cartella2]],DATI!$G:$G),"")</f>
        <v/>
      </c>
      <c r="J1407" s="19" t="str">
        <f>+IFERROR(+Tabella24[[#This Row],[IMPORTO VERSATO]]/SUMIF(DATI!$B:$B,Tabella24[[#This Row],[Cartella2]],DATI!$M:$M)*SUMIF(DATI!$B:$B,Tabella24[[#This Row],[Cartella2]],DATI!$H:$H),"")</f>
        <v/>
      </c>
      <c r="K1407" s="19" t="str">
        <f>+IFERROR(+Tabella24[[#This Row],[IMPORTO VERSATO]]/SUMIF(DATI!$B:$B,Tabella24[[#This Row],[Cartella2]],DATI!$M:$M)*SUMIF(DATI!$B:$B,Tabella24[[#This Row],[Cartella2]],DATI!$I:$I),"")</f>
        <v/>
      </c>
      <c r="L1407" s="19" t="str">
        <f>+IFERROR(+Tabella24[[#This Row],[IMPORTO VERSATO]]/SUMIF(DATI!$B:$B,Tabella24[[#This Row],[Cartella2]],DATI!$M:$M)*SUMIF(DATI!$B:$B,Tabella24[[#This Row],[Cartella2]],DATI!$J:$J),"")</f>
        <v/>
      </c>
      <c r="M1407" s="14" t="str">
        <f>+IFERROR(+Tabella24[[#This Row],[IMPORTO VERSATO]]/SUMIF(DATI!$B:$B,Tabella24[[#This Row],[Cartella2]],DATI!$M:$M)*SUMIF(DATI!$B:$B,Tabella24[[#This Row],[Cartella2]],DATI!$L:$L),"")</f>
        <v/>
      </c>
      <c r="N1407" s="6" t="str">
        <f>+IF(COUNTIF($C$17:C1407,Tabella24[[#This Row],[Cartella2]])=1,"X","")</f>
        <v/>
      </c>
      <c r="O1407" s="14" t="str">
        <f>+IFERROR(+Tabella24[[#This Row],[IMPORTO VERSATO]]/SUMIF(DATI!$B:$B,Tabella24[[#This Row],[Cartella2]],DATI!$M:$M)*SUMIF(DATI!$B:$B,Tabella24[[#This Row],[Cartella2]],DATI!$K:$K),"")</f>
        <v/>
      </c>
    </row>
    <row r="1408" spans="2:15" x14ac:dyDescent="0.45">
      <c r="B1408" s="27"/>
      <c r="C1408" s="140" t="e">
        <f>+IF(Tabella24[[#This Row],[INS CARTELLA]]="",C1407,+VLOOKUP(Tabella24[[#This Row],[INS CARTELLA]],Tabella1[[NUMERO CARTELLA]:[IMPOSTE]],1,0))</f>
        <v>#N/A</v>
      </c>
      <c r="D1408" s="1"/>
      <c r="E1408" s="15"/>
      <c r="F1408" s="16"/>
      <c r="G1408" s="14" t="str">
        <f>+IFERROR(+Tabella24[[#This Row],[IMPORTO VERSATO]]/SUMIF(DATI!B:B,Tabella24[[#This Row],[Cartella2]],DATI!M:M)*SUMIF(DATI!B:B,Tabella24[[#This Row],[Cartella2]],DATI!E:E),"")</f>
        <v/>
      </c>
      <c r="H1408" s="14" t="str">
        <f>+IFERROR(+Tabella24[[#This Row],[IMPORTO VERSATO]]/SUMIF(DATI!$B:$B,Tabella24[[#This Row],[Cartella2]],DATI!$M:$M)*SUMIF(DATI!$B:$B,Tabella24[[#This Row],[Cartella2]],DATI!$F:$F),"")</f>
        <v/>
      </c>
      <c r="I1408" s="19" t="str">
        <f>+IFERROR(+Tabella24[[#This Row],[IMPORTO VERSATO]]/SUMIF(DATI!$B:$B,Tabella24[[#This Row],[Cartella2]],DATI!$M:$M)*SUMIF(DATI!$B:$B,Tabella24[[#This Row],[Cartella2]],DATI!$G:$G),"")</f>
        <v/>
      </c>
      <c r="J1408" s="19" t="str">
        <f>+IFERROR(+Tabella24[[#This Row],[IMPORTO VERSATO]]/SUMIF(DATI!$B:$B,Tabella24[[#This Row],[Cartella2]],DATI!$M:$M)*SUMIF(DATI!$B:$B,Tabella24[[#This Row],[Cartella2]],DATI!$H:$H),"")</f>
        <v/>
      </c>
      <c r="K1408" s="19" t="str">
        <f>+IFERROR(+Tabella24[[#This Row],[IMPORTO VERSATO]]/SUMIF(DATI!$B:$B,Tabella24[[#This Row],[Cartella2]],DATI!$M:$M)*SUMIF(DATI!$B:$B,Tabella24[[#This Row],[Cartella2]],DATI!$I:$I),"")</f>
        <v/>
      </c>
      <c r="L1408" s="19" t="str">
        <f>+IFERROR(+Tabella24[[#This Row],[IMPORTO VERSATO]]/SUMIF(DATI!$B:$B,Tabella24[[#This Row],[Cartella2]],DATI!$M:$M)*SUMIF(DATI!$B:$B,Tabella24[[#This Row],[Cartella2]],DATI!$J:$J),"")</f>
        <v/>
      </c>
      <c r="M1408" s="14" t="str">
        <f>+IFERROR(+Tabella24[[#This Row],[IMPORTO VERSATO]]/SUMIF(DATI!$B:$B,Tabella24[[#This Row],[Cartella2]],DATI!$M:$M)*SUMIF(DATI!$B:$B,Tabella24[[#This Row],[Cartella2]],DATI!$L:$L),"")</f>
        <v/>
      </c>
      <c r="N1408" s="6" t="str">
        <f>+IF(COUNTIF($C$17:C1408,Tabella24[[#This Row],[Cartella2]])=1,"X","")</f>
        <v/>
      </c>
      <c r="O1408" s="14" t="str">
        <f>+IFERROR(+Tabella24[[#This Row],[IMPORTO VERSATO]]/SUMIF(DATI!$B:$B,Tabella24[[#This Row],[Cartella2]],DATI!$M:$M)*SUMIF(DATI!$B:$B,Tabella24[[#This Row],[Cartella2]],DATI!$K:$K),"")</f>
        <v/>
      </c>
    </row>
    <row r="1409" spans="2:15" x14ac:dyDescent="0.45">
      <c r="B1409" s="27"/>
      <c r="C1409" s="140" t="e">
        <f>+IF(Tabella24[[#This Row],[INS CARTELLA]]="",C1408,+VLOOKUP(Tabella24[[#This Row],[INS CARTELLA]],Tabella1[[NUMERO CARTELLA]:[IMPOSTE]],1,0))</f>
        <v>#N/A</v>
      </c>
      <c r="D1409" s="1"/>
      <c r="E1409" s="15"/>
      <c r="F1409" s="16"/>
      <c r="G1409" s="14" t="str">
        <f>+IFERROR(+Tabella24[[#This Row],[IMPORTO VERSATO]]/SUMIF(DATI!B:B,Tabella24[[#This Row],[Cartella2]],DATI!M:M)*SUMIF(DATI!B:B,Tabella24[[#This Row],[Cartella2]],DATI!E:E),"")</f>
        <v/>
      </c>
      <c r="H1409" s="14" t="str">
        <f>+IFERROR(+Tabella24[[#This Row],[IMPORTO VERSATO]]/SUMIF(DATI!$B:$B,Tabella24[[#This Row],[Cartella2]],DATI!$M:$M)*SUMIF(DATI!$B:$B,Tabella24[[#This Row],[Cartella2]],DATI!$F:$F),"")</f>
        <v/>
      </c>
      <c r="I1409" s="19" t="str">
        <f>+IFERROR(+Tabella24[[#This Row],[IMPORTO VERSATO]]/SUMIF(DATI!$B:$B,Tabella24[[#This Row],[Cartella2]],DATI!$M:$M)*SUMIF(DATI!$B:$B,Tabella24[[#This Row],[Cartella2]],DATI!$G:$G),"")</f>
        <v/>
      </c>
      <c r="J1409" s="19" t="str">
        <f>+IFERROR(+Tabella24[[#This Row],[IMPORTO VERSATO]]/SUMIF(DATI!$B:$B,Tabella24[[#This Row],[Cartella2]],DATI!$M:$M)*SUMIF(DATI!$B:$B,Tabella24[[#This Row],[Cartella2]],DATI!$H:$H),"")</f>
        <v/>
      </c>
      <c r="K1409" s="19" t="str">
        <f>+IFERROR(+Tabella24[[#This Row],[IMPORTO VERSATO]]/SUMIF(DATI!$B:$B,Tabella24[[#This Row],[Cartella2]],DATI!$M:$M)*SUMIF(DATI!$B:$B,Tabella24[[#This Row],[Cartella2]],DATI!$I:$I),"")</f>
        <v/>
      </c>
      <c r="L1409" s="19" t="str">
        <f>+IFERROR(+Tabella24[[#This Row],[IMPORTO VERSATO]]/SUMIF(DATI!$B:$B,Tabella24[[#This Row],[Cartella2]],DATI!$M:$M)*SUMIF(DATI!$B:$B,Tabella24[[#This Row],[Cartella2]],DATI!$J:$J),"")</f>
        <v/>
      </c>
      <c r="M1409" s="14" t="str">
        <f>+IFERROR(+Tabella24[[#This Row],[IMPORTO VERSATO]]/SUMIF(DATI!$B:$B,Tabella24[[#This Row],[Cartella2]],DATI!$M:$M)*SUMIF(DATI!$B:$B,Tabella24[[#This Row],[Cartella2]],DATI!$L:$L),"")</f>
        <v/>
      </c>
      <c r="N1409" s="6" t="str">
        <f>+IF(COUNTIF($C$17:C1409,Tabella24[[#This Row],[Cartella2]])=1,"X","")</f>
        <v/>
      </c>
      <c r="O1409" s="14" t="str">
        <f>+IFERROR(+Tabella24[[#This Row],[IMPORTO VERSATO]]/SUMIF(DATI!$B:$B,Tabella24[[#This Row],[Cartella2]],DATI!$M:$M)*SUMIF(DATI!$B:$B,Tabella24[[#This Row],[Cartella2]],DATI!$K:$K),"")</f>
        <v/>
      </c>
    </row>
    <row r="1410" spans="2:15" x14ac:dyDescent="0.45">
      <c r="B1410" s="27"/>
      <c r="C1410" s="140" t="e">
        <f>+IF(Tabella24[[#This Row],[INS CARTELLA]]="",C1409,+VLOOKUP(Tabella24[[#This Row],[INS CARTELLA]],Tabella1[[NUMERO CARTELLA]:[IMPOSTE]],1,0))</f>
        <v>#N/A</v>
      </c>
      <c r="D1410" s="1"/>
      <c r="E1410" s="15"/>
      <c r="F1410" s="16"/>
      <c r="G1410" s="14" t="str">
        <f>+IFERROR(+Tabella24[[#This Row],[IMPORTO VERSATO]]/SUMIF(DATI!B:B,Tabella24[[#This Row],[Cartella2]],DATI!M:M)*SUMIF(DATI!B:B,Tabella24[[#This Row],[Cartella2]],DATI!E:E),"")</f>
        <v/>
      </c>
      <c r="H1410" s="14" t="str">
        <f>+IFERROR(+Tabella24[[#This Row],[IMPORTO VERSATO]]/SUMIF(DATI!$B:$B,Tabella24[[#This Row],[Cartella2]],DATI!$M:$M)*SUMIF(DATI!$B:$B,Tabella24[[#This Row],[Cartella2]],DATI!$F:$F),"")</f>
        <v/>
      </c>
      <c r="I1410" s="19" t="str">
        <f>+IFERROR(+Tabella24[[#This Row],[IMPORTO VERSATO]]/SUMIF(DATI!$B:$B,Tabella24[[#This Row],[Cartella2]],DATI!$M:$M)*SUMIF(DATI!$B:$B,Tabella24[[#This Row],[Cartella2]],DATI!$G:$G),"")</f>
        <v/>
      </c>
      <c r="J1410" s="19" t="str">
        <f>+IFERROR(+Tabella24[[#This Row],[IMPORTO VERSATO]]/SUMIF(DATI!$B:$B,Tabella24[[#This Row],[Cartella2]],DATI!$M:$M)*SUMIF(DATI!$B:$B,Tabella24[[#This Row],[Cartella2]],DATI!$H:$H),"")</f>
        <v/>
      </c>
      <c r="K1410" s="19" t="str">
        <f>+IFERROR(+Tabella24[[#This Row],[IMPORTO VERSATO]]/SUMIF(DATI!$B:$B,Tabella24[[#This Row],[Cartella2]],DATI!$M:$M)*SUMIF(DATI!$B:$B,Tabella24[[#This Row],[Cartella2]],DATI!$I:$I),"")</f>
        <v/>
      </c>
      <c r="L1410" s="19" t="str">
        <f>+IFERROR(+Tabella24[[#This Row],[IMPORTO VERSATO]]/SUMIF(DATI!$B:$B,Tabella24[[#This Row],[Cartella2]],DATI!$M:$M)*SUMIF(DATI!$B:$B,Tabella24[[#This Row],[Cartella2]],DATI!$J:$J),"")</f>
        <v/>
      </c>
      <c r="M1410" s="14" t="str">
        <f>+IFERROR(+Tabella24[[#This Row],[IMPORTO VERSATO]]/SUMIF(DATI!$B:$B,Tabella24[[#This Row],[Cartella2]],DATI!$M:$M)*SUMIF(DATI!$B:$B,Tabella24[[#This Row],[Cartella2]],DATI!$L:$L),"")</f>
        <v/>
      </c>
      <c r="N1410" s="6" t="str">
        <f>+IF(COUNTIF($C$17:C1410,Tabella24[[#This Row],[Cartella2]])=1,"X","")</f>
        <v/>
      </c>
      <c r="O1410" s="14" t="str">
        <f>+IFERROR(+Tabella24[[#This Row],[IMPORTO VERSATO]]/SUMIF(DATI!$B:$B,Tabella24[[#This Row],[Cartella2]],DATI!$M:$M)*SUMIF(DATI!$B:$B,Tabella24[[#This Row],[Cartella2]],DATI!$K:$K),"")</f>
        <v/>
      </c>
    </row>
    <row r="1411" spans="2:15" x14ac:dyDescent="0.45">
      <c r="B1411" s="27"/>
      <c r="C1411" s="140" t="e">
        <f>+IF(Tabella24[[#This Row],[INS CARTELLA]]="",C1410,+VLOOKUP(Tabella24[[#This Row],[INS CARTELLA]],Tabella1[[NUMERO CARTELLA]:[IMPOSTE]],1,0))</f>
        <v>#N/A</v>
      </c>
      <c r="D1411" s="1"/>
      <c r="E1411" s="15"/>
      <c r="F1411" s="16"/>
      <c r="G1411" s="14" t="str">
        <f>+IFERROR(+Tabella24[[#This Row],[IMPORTO VERSATO]]/SUMIF(DATI!B:B,Tabella24[[#This Row],[Cartella2]],DATI!M:M)*SUMIF(DATI!B:B,Tabella24[[#This Row],[Cartella2]],DATI!E:E),"")</f>
        <v/>
      </c>
      <c r="H1411" s="14" t="str">
        <f>+IFERROR(+Tabella24[[#This Row],[IMPORTO VERSATO]]/SUMIF(DATI!$B:$B,Tabella24[[#This Row],[Cartella2]],DATI!$M:$M)*SUMIF(DATI!$B:$B,Tabella24[[#This Row],[Cartella2]],DATI!$F:$F),"")</f>
        <v/>
      </c>
      <c r="I1411" s="19" t="str">
        <f>+IFERROR(+Tabella24[[#This Row],[IMPORTO VERSATO]]/SUMIF(DATI!$B:$B,Tabella24[[#This Row],[Cartella2]],DATI!$M:$M)*SUMIF(DATI!$B:$B,Tabella24[[#This Row],[Cartella2]],DATI!$G:$G),"")</f>
        <v/>
      </c>
      <c r="J1411" s="19" t="str">
        <f>+IFERROR(+Tabella24[[#This Row],[IMPORTO VERSATO]]/SUMIF(DATI!$B:$B,Tabella24[[#This Row],[Cartella2]],DATI!$M:$M)*SUMIF(DATI!$B:$B,Tabella24[[#This Row],[Cartella2]],DATI!$H:$H),"")</f>
        <v/>
      </c>
      <c r="K1411" s="19" t="str">
        <f>+IFERROR(+Tabella24[[#This Row],[IMPORTO VERSATO]]/SUMIF(DATI!$B:$B,Tabella24[[#This Row],[Cartella2]],DATI!$M:$M)*SUMIF(DATI!$B:$B,Tabella24[[#This Row],[Cartella2]],DATI!$I:$I),"")</f>
        <v/>
      </c>
      <c r="L1411" s="19" t="str">
        <f>+IFERROR(+Tabella24[[#This Row],[IMPORTO VERSATO]]/SUMIF(DATI!$B:$B,Tabella24[[#This Row],[Cartella2]],DATI!$M:$M)*SUMIF(DATI!$B:$B,Tabella24[[#This Row],[Cartella2]],DATI!$J:$J),"")</f>
        <v/>
      </c>
      <c r="M1411" s="14" t="str">
        <f>+IFERROR(+Tabella24[[#This Row],[IMPORTO VERSATO]]/SUMIF(DATI!$B:$B,Tabella24[[#This Row],[Cartella2]],DATI!$M:$M)*SUMIF(DATI!$B:$B,Tabella24[[#This Row],[Cartella2]],DATI!$L:$L),"")</f>
        <v/>
      </c>
      <c r="N1411" s="6" t="str">
        <f>+IF(COUNTIF($C$17:C1411,Tabella24[[#This Row],[Cartella2]])=1,"X","")</f>
        <v/>
      </c>
      <c r="O1411" s="14" t="str">
        <f>+IFERROR(+Tabella24[[#This Row],[IMPORTO VERSATO]]/SUMIF(DATI!$B:$B,Tabella24[[#This Row],[Cartella2]],DATI!$M:$M)*SUMIF(DATI!$B:$B,Tabella24[[#This Row],[Cartella2]],DATI!$K:$K),"")</f>
        <v/>
      </c>
    </row>
    <row r="1412" spans="2:15" x14ac:dyDescent="0.45">
      <c r="B1412" s="27"/>
      <c r="C1412" s="140" t="e">
        <f>+IF(Tabella24[[#This Row],[INS CARTELLA]]="",C1411,+VLOOKUP(Tabella24[[#This Row],[INS CARTELLA]],Tabella1[[NUMERO CARTELLA]:[IMPOSTE]],1,0))</f>
        <v>#N/A</v>
      </c>
      <c r="D1412" s="1"/>
      <c r="E1412" s="15"/>
      <c r="F1412" s="16"/>
      <c r="G1412" s="14" t="str">
        <f>+IFERROR(+Tabella24[[#This Row],[IMPORTO VERSATO]]/SUMIF(DATI!B:B,Tabella24[[#This Row],[Cartella2]],DATI!M:M)*SUMIF(DATI!B:B,Tabella24[[#This Row],[Cartella2]],DATI!E:E),"")</f>
        <v/>
      </c>
      <c r="H1412" s="14" t="str">
        <f>+IFERROR(+Tabella24[[#This Row],[IMPORTO VERSATO]]/SUMIF(DATI!$B:$B,Tabella24[[#This Row],[Cartella2]],DATI!$M:$M)*SUMIF(DATI!$B:$B,Tabella24[[#This Row],[Cartella2]],DATI!$F:$F),"")</f>
        <v/>
      </c>
      <c r="I1412" s="19" t="str">
        <f>+IFERROR(+Tabella24[[#This Row],[IMPORTO VERSATO]]/SUMIF(DATI!$B:$B,Tabella24[[#This Row],[Cartella2]],DATI!$M:$M)*SUMIF(DATI!$B:$B,Tabella24[[#This Row],[Cartella2]],DATI!$G:$G),"")</f>
        <v/>
      </c>
      <c r="J1412" s="19" t="str">
        <f>+IFERROR(+Tabella24[[#This Row],[IMPORTO VERSATO]]/SUMIF(DATI!$B:$B,Tabella24[[#This Row],[Cartella2]],DATI!$M:$M)*SUMIF(DATI!$B:$B,Tabella24[[#This Row],[Cartella2]],DATI!$H:$H),"")</f>
        <v/>
      </c>
      <c r="K1412" s="19" t="str">
        <f>+IFERROR(+Tabella24[[#This Row],[IMPORTO VERSATO]]/SUMIF(DATI!$B:$B,Tabella24[[#This Row],[Cartella2]],DATI!$M:$M)*SUMIF(DATI!$B:$B,Tabella24[[#This Row],[Cartella2]],DATI!$I:$I),"")</f>
        <v/>
      </c>
      <c r="L1412" s="19" t="str">
        <f>+IFERROR(+Tabella24[[#This Row],[IMPORTO VERSATO]]/SUMIF(DATI!$B:$B,Tabella24[[#This Row],[Cartella2]],DATI!$M:$M)*SUMIF(DATI!$B:$B,Tabella24[[#This Row],[Cartella2]],DATI!$J:$J),"")</f>
        <v/>
      </c>
      <c r="M1412" s="14" t="str">
        <f>+IFERROR(+Tabella24[[#This Row],[IMPORTO VERSATO]]/SUMIF(DATI!$B:$B,Tabella24[[#This Row],[Cartella2]],DATI!$M:$M)*SUMIF(DATI!$B:$B,Tabella24[[#This Row],[Cartella2]],DATI!$L:$L),"")</f>
        <v/>
      </c>
      <c r="N1412" s="6" t="str">
        <f>+IF(COUNTIF($C$17:C1412,Tabella24[[#This Row],[Cartella2]])=1,"X","")</f>
        <v/>
      </c>
      <c r="O1412" s="14" t="str">
        <f>+IFERROR(+Tabella24[[#This Row],[IMPORTO VERSATO]]/SUMIF(DATI!$B:$B,Tabella24[[#This Row],[Cartella2]],DATI!$M:$M)*SUMIF(DATI!$B:$B,Tabella24[[#This Row],[Cartella2]],DATI!$K:$K),"")</f>
        <v/>
      </c>
    </row>
    <row r="1413" spans="2:15" x14ac:dyDescent="0.45">
      <c r="B1413" s="27"/>
      <c r="C1413" s="140" t="e">
        <f>+IF(Tabella24[[#This Row],[INS CARTELLA]]="",C1412,+VLOOKUP(Tabella24[[#This Row],[INS CARTELLA]],Tabella1[[NUMERO CARTELLA]:[IMPOSTE]],1,0))</f>
        <v>#N/A</v>
      </c>
      <c r="D1413" s="1"/>
      <c r="E1413" s="15"/>
      <c r="F1413" s="16"/>
      <c r="G1413" s="14" t="str">
        <f>+IFERROR(+Tabella24[[#This Row],[IMPORTO VERSATO]]/SUMIF(DATI!B:B,Tabella24[[#This Row],[Cartella2]],DATI!M:M)*SUMIF(DATI!B:B,Tabella24[[#This Row],[Cartella2]],DATI!E:E),"")</f>
        <v/>
      </c>
      <c r="H1413" s="14" t="str">
        <f>+IFERROR(+Tabella24[[#This Row],[IMPORTO VERSATO]]/SUMIF(DATI!$B:$B,Tabella24[[#This Row],[Cartella2]],DATI!$M:$M)*SUMIF(DATI!$B:$B,Tabella24[[#This Row],[Cartella2]],DATI!$F:$F),"")</f>
        <v/>
      </c>
      <c r="I1413" s="19" t="str">
        <f>+IFERROR(+Tabella24[[#This Row],[IMPORTO VERSATO]]/SUMIF(DATI!$B:$B,Tabella24[[#This Row],[Cartella2]],DATI!$M:$M)*SUMIF(DATI!$B:$B,Tabella24[[#This Row],[Cartella2]],DATI!$G:$G),"")</f>
        <v/>
      </c>
      <c r="J1413" s="19" t="str">
        <f>+IFERROR(+Tabella24[[#This Row],[IMPORTO VERSATO]]/SUMIF(DATI!$B:$B,Tabella24[[#This Row],[Cartella2]],DATI!$M:$M)*SUMIF(DATI!$B:$B,Tabella24[[#This Row],[Cartella2]],DATI!$H:$H),"")</f>
        <v/>
      </c>
      <c r="K1413" s="19" t="str">
        <f>+IFERROR(+Tabella24[[#This Row],[IMPORTO VERSATO]]/SUMIF(DATI!$B:$B,Tabella24[[#This Row],[Cartella2]],DATI!$M:$M)*SUMIF(DATI!$B:$B,Tabella24[[#This Row],[Cartella2]],DATI!$I:$I),"")</f>
        <v/>
      </c>
      <c r="L1413" s="19" t="str">
        <f>+IFERROR(+Tabella24[[#This Row],[IMPORTO VERSATO]]/SUMIF(DATI!$B:$B,Tabella24[[#This Row],[Cartella2]],DATI!$M:$M)*SUMIF(DATI!$B:$B,Tabella24[[#This Row],[Cartella2]],DATI!$J:$J),"")</f>
        <v/>
      </c>
      <c r="M1413" s="14" t="str">
        <f>+IFERROR(+Tabella24[[#This Row],[IMPORTO VERSATO]]/SUMIF(DATI!$B:$B,Tabella24[[#This Row],[Cartella2]],DATI!$M:$M)*SUMIF(DATI!$B:$B,Tabella24[[#This Row],[Cartella2]],DATI!$L:$L),"")</f>
        <v/>
      </c>
      <c r="N1413" s="6" t="str">
        <f>+IF(COUNTIF($C$17:C1413,Tabella24[[#This Row],[Cartella2]])=1,"X","")</f>
        <v/>
      </c>
      <c r="O1413" s="14" t="str">
        <f>+IFERROR(+Tabella24[[#This Row],[IMPORTO VERSATO]]/SUMIF(DATI!$B:$B,Tabella24[[#This Row],[Cartella2]],DATI!$M:$M)*SUMIF(DATI!$B:$B,Tabella24[[#This Row],[Cartella2]],DATI!$K:$K),"")</f>
        <v/>
      </c>
    </row>
    <row r="1414" spans="2:15" x14ac:dyDescent="0.45">
      <c r="B1414" s="27"/>
      <c r="C1414" s="140" t="e">
        <f>+IF(Tabella24[[#This Row],[INS CARTELLA]]="",C1413,+VLOOKUP(Tabella24[[#This Row],[INS CARTELLA]],Tabella1[[NUMERO CARTELLA]:[IMPOSTE]],1,0))</f>
        <v>#N/A</v>
      </c>
      <c r="D1414" s="1"/>
      <c r="E1414" s="15"/>
      <c r="F1414" s="16"/>
      <c r="G1414" s="14" t="str">
        <f>+IFERROR(+Tabella24[[#This Row],[IMPORTO VERSATO]]/SUMIF(DATI!B:B,Tabella24[[#This Row],[Cartella2]],DATI!M:M)*SUMIF(DATI!B:B,Tabella24[[#This Row],[Cartella2]],DATI!E:E),"")</f>
        <v/>
      </c>
      <c r="H1414" s="14" t="str">
        <f>+IFERROR(+Tabella24[[#This Row],[IMPORTO VERSATO]]/SUMIF(DATI!$B:$B,Tabella24[[#This Row],[Cartella2]],DATI!$M:$M)*SUMIF(DATI!$B:$B,Tabella24[[#This Row],[Cartella2]],DATI!$F:$F),"")</f>
        <v/>
      </c>
      <c r="I1414" s="19" t="str">
        <f>+IFERROR(+Tabella24[[#This Row],[IMPORTO VERSATO]]/SUMIF(DATI!$B:$B,Tabella24[[#This Row],[Cartella2]],DATI!$M:$M)*SUMIF(DATI!$B:$B,Tabella24[[#This Row],[Cartella2]],DATI!$G:$G),"")</f>
        <v/>
      </c>
      <c r="J1414" s="19" t="str">
        <f>+IFERROR(+Tabella24[[#This Row],[IMPORTO VERSATO]]/SUMIF(DATI!$B:$B,Tabella24[[#This Row],[Cartella2]],DATI!$M:$M)*SUMIF(DATI!$B:$B,Tabella24[[#This Row],[Cartella2]],DATI!$H:$H),"")</f>
        <v/>
      </c>
      <c r="K1414" s="19" t="str">
        <f>+IFERROR(+Tabella24[[#This Row],[IMPORTO VERSATO]]/SUMIF(DATI!$B:$B,Tabella24[[#This Row],[Cartella2]],DATI!$M:$M)*SUMIF(DATI!$B:$B,Tabella24[[#This Row],[Cartella2]],DATI!$I:$I),"")</f>
        <v/>
      </c>
      <c r="L1414" s="19" t="str">
        <f>+IFERROR(+Tabella24[[#This Row],[IMPORTO VERSATO]]/SUMIF(DATI!$B:$B,Tabella24[[#This Row],[Cartella2]],DATI!$M:$M)*SUMIF(DATI!$B:$B,Tabella24[[#This Row],[Cartella2]],DATI!$J:$J),"")</f>
        <v/>
      </c>
      <c r="M1414" s="14" t="str">
        <f>+IFERROR(+Tabella24[[#This Row],[IMPORTO VERSATO]]/SUMIF(DATI!$B:$B,Tabella24[[#This Row],[Cartella2]],DATI!$M:$M)*SUMIF(DATI!$B:$B,Tabella24[[#This Row],[Cartella2]],DATI!$L:$L),"")</f>
        <v/>
      </c>
      <c r="N1414" s="6" t="str">
        <f>+IF(COUNTIF($C$17:C1414,Tabella24[[#This Row],[Cartella2]])=1,"X","")</f>
        <v/>
      </c>
      <c r="O1414" s="14" t="str">
        <f>+IFERROR(+Tabella24[[#This Row],[IMPORTO VERSATO]]/SUMIF(DATI!$B:$B,Tabella24[[#This Row],[Cartella2]],DATI!$M:$M)*SUMIF(DATI!$B:$B,Tabella24[[#This Row],[Cartella2]],DATI!$K:$K),"")</f>
        <v/>
      </c>
    </row>
    <row r="1415" spans="2:15" x14ac:dyDescent="0.45">
      <c r="B1415" s="27"/>
      <c r="C1415" s="140" t="e">
        <f>+IF(Tabella24[[#This Row],[INS CARTELLA]]="",C1414,+VLOOKUP(Tabella24[[#This Row],[INS CARTELLA]],Tabella1[[NUMERO CARTELLA]:[IMPOSTE]],1,0))</f>
        <v>#N/A</v>
      </c>
      <c r="D1415" s="1"/>
      <c r="E1415" s="15"/>
      <c r="F1415" s="16"/>
      <c r="G1415" s="14" t="str">
        <f>+IFERROR(+Tabella24[[#This Row],[IMPORTO VERSATO]]/SUMIF(DATI!B:B,Tabella24[[#This Row],[Cartella2]],DATI!M:M)*SUMIF(DATI!B:B,Tabella24[[#This Row],[Cartella2]],DATI!E:E),"")</f>
        <v/>
      </c>
      <c r="H1415" s="14" t="str">
        <f>+IFERROR(+Tabella24[[#This Row],[IMPORTO VERSATO]]/SUMIF(DATI!$B:$B,Tabella24[[#This Row],[Cartella2]],DATI!$M:$M)*SUMIF(DATI!$B:$B,Tabella24[[#This Row],[Cartella2]],DATI!$F:$F),"")</f>
        <v/>
      </c>
      <c r="I1415" s="19" t="str">
        <f>+IFERROR(+Tabella24[[#This Row],[IMPORTO VERSATO]]/SUMIF(DATI!$B:$B,Tabella24[[#This Row],[Cartella2]],DATI!$M:$M)*SUMIF(DATI!$B:$B,Tabella24[[#This Row],[Cartella2]],DATI!$G:$G),"")</f>
        <v/>
      </c>
      <c r="J1415" s="19" t="str">
        <f>+IFERROR(+Tabella24[[#This Row],[IMPORTO VERSATO]]/SUMIF(DATI!$B:$B,Tabella24[[#This Row],[Cartella2]],DATI!$M:$M)*SUMIF(DATI!$B:$B,Tabella24[[#This Row],[Cartella2]],DATI!$H:$H),"")</f>
        <v/>
      </c>
      <c r="K1415" s="19" t="str">
        <f>+IFERROR(+Tabella24[[#This Row],[IMPORTO VERSATO]]/SUMIF(DATI!$B:$B,Tabella24[[#This Row],[Cartella2]],DATI!$M:$M)*SUMIF(DATI!$B:$B,Tabella24[[#This Row],[Cartella2]],DATI!$I:$I),"")</f>
        <v/>
      </c>
      <c r="L1415" s="19" t="str">
        <f>+IFERROR(+Tabella24[[#This Row],[IMPORTO VERSATO]]/SUMIF(DATI!$B:$B,Tabella24[[#This Row],[Cartella2]],DATI!$M:$M)*SUMIF(DATI!$B:$B,Tabella24[[#This Row],[Cartella2]],DATI!$J:$J),"")</f>
        <v/>
      </c>
      <c r="M1415" s="14" t="str">
        <f>+IFERROR(+Tabella24[[#This Row],[IMPORTO VERSATO]]/SUMIF(DATI!$B:$B,Tabella24[[#This Row],[Cartella2]],DATI!$M:$M)*SUMIF(DATI!$B:$B,Tabella24[[#This Row],[Cartella2]],DATI!$L:$L),"")</f>
        <v/>
      </c>
      <c r="N1415" s="6" t="str">
        <f>+IF(COUNTIF($C$17:C1415,Tabella24[[#This Row],[Cartella2]])=1,"X","")</f>
        <v/>
      </c>
      <c r="O1415" s="14" t="str">
        <f>+IFERROR(+Tabella24[[#This Row],[IMPORTO VERSATO]]/SUMIF(DATI!$B:$B,Tabella24[[#This Row],[Cartella2]],DATI!$M:$M)*SUMIF(DATI!$B:$B,Tabella24[[#This Row],[Cartella2]],DATI!$K:$K),"")</f>
        <v/>
      </c>
    </row>
    <row r="1416" spans="2:15" x14ac:dyDescent="0.45">
      <c r="B1416" s="27"/>
      <c r="C1416" s="140" t="e">
        <f>+IF(Tabella24[[#This Row],[INS CARTELLA]]="",C1415,+VLOOKUP(Tabella24[[#This Row],[INS CARTELLA]],Tabella1[[NUMERO CARTELLA]:[IMPOSTE]],1,0))</f>
        <v>#N/A</v>
      </c>
      <c r="D1416" s="1"/>
      <c r="E1416" s="15"/>
      <c r="F1416" s="16"/>
      <c r="G1416" s="14" t="str">
        <f>+IFERROR(+Tabella24[[#This Row],[IMPORTO VERSATO]]/SUMIF(DATI!B:B,Tabella24[[#This Row],[Cartella2]],DATI!M:M)*SUMIF(DATI!B:B,Tabella24[[#This Row],[Cartella2]],DATI!E:E),"")</f>
        <v/>
      </c>
      <c r="H1416" s="14" t="str">
        <f>+IFERROR(+Tabella24[[#This Row],[IMPORTO VERSATO]]/SUMIF(DATI!$B:$B,Tabella24[[#This Row],[Cartella2]],DATI!$M:$M)*SUMIF(DATI!$B:$B,Tabella24[[#This Row],[Cartella2]],DATI!$F:$F),"")</f>
        <v/>
      </c>
      <c r="I1416" s="19" t="str">
        <f>+IFERROR(+Tabella24[[#This Row],[IMPORTO VERSATO]]/SUMIF(DATI!$B:$B,Tabella24[[#This Row],[Cartella2]],DATI!$M:$M)*SUMIF(DATI!$B:$B,Tabella24[[#This Row],[Cartella2]],DATI!$G:$G),"")</f>
        <v/>
      </c>
      <c r="J1416" s="19" t="str">
        <f>+IFERROR(+Tabella24[[#This Row],[IMPORTO VERSATO]]/SUMIF(DATI!$B:$B,Tabella24[[#This Row],[Cartella2]],DATI!$M:$M)*SUMIF(DATI!$B:$B,Tabella24[[#This Row],[Cartella2]],DATI!$H:$H),"")</f>
        <v/>
      </c>
      <c r="K1416" s="19" t="str">
        <f>+IFERROR(+Tabella24[[#This Row],[IMPORTO VERSATO]]/SUMIF(DATI!$B:$B,Tabella24[[#This Row],[Cartella2]],DATI!$M:$M)*SUMIF(DATI!$B:$B,Tabella24[[#This Row],[Cartella2]],DATI!$I:$I),"")</f>
        <v/>
      </c>
      <c r="L1416" s="19" t="str">
        <f>+IFERROR(+Tabella24[[#This Row],[IMPORTO VERSATO]]/SUMIF(DATI!$B:$B,Tabella24[[#This Row],[Cartella2]],DATI!$M:$M)*SUMIF(DATI!$B:$B,Tabella24[[#This Row],[Cartella2]],DATI!$J:$J),"")</f>
        <v/>
      </c>
      <c r="M1416" s="14" t="str">
        <f>+IFERROR(+Tabella24[[#This Row],[IMPORTO VERSATO]]/SUMIF(DATI!$B:$B,Tabella24[[#This Row],[Cartella2]],DATI!$M:$M)*SUMIF(DATI!$B:$B,Tabella24[[#This Row],[Cartella2]],DATI!$L:$L),"")</f>
        <v/>
      </c>
      <c r="N1416" s="6" t="str">
        <f>+IF(COUNTIF($C$17:C1416,Tabella24[[#This Row],[Cartella2]])=1,"X","")</f>
        <v/>
      </c>
      <c r="O1416" s="14" t="str">
        <f>+IFERROR(+Tabella24[[#This Row],[IMPORTO VERSATO]]/SUMIF(DATI!$B:$B,Tabella24[[#This Row],[Cartella2]],DATI!$M:$M)*SUMIF(DATI!$B:$B,Tabella24[[#This Row],[Cartella2]],DATI!$K:$K),"")</f>
        <v/>
      </c>
    </row>
    <row r="1417" spans="2:15" x14ac:dyDescent="0.45">
      <c r="B1417" s="27"/>
      <c r="C1417" s="140" t="e">
        <f>+IF(Tabella24[[#This Row],[INS CARTELLA]]="",C1416,+VLOOKUP(Tabella24[[#This Row],[INS CARTELLA]],Tabella1[[NUMERO CARTELLA]:[IMPOSTE]],1,0))</f>
        <v>#N/A</v>
      </c>
      <c r="D1417" s="1"/>
      <c r="E1417" s="15"/>
      <c r="F1417" s="16"/>
      <c r="G1417" s="14" t="str">
        <f>+IFERROR(+Tabella24[[#This Row],[IMPORTO VERSATO]]/SUMIF(DATI!B:B,Tabella24[[#This Row],[Cartella2]],DATI!M:M)*SUMIF(DATI!B:B,Tabella24[[#This Row],[Cartella2]],DATI!E:E),"")</f>
        <v/>
      </c>
      <c r="H1417" s="14" t="str">
        <f>+IFERROR(+Tabella24[[#This Row],[IMPORTO VERSATO]]/SUMIF(DATI!$B:$B,Tabella24[[#This Row],[Cartella2]],DATI!$M:$M)*SUMIF(DATI!$B:$B,Tabella24[[#This Row],[Cartella2]],DATI!$F:$F),"")</f>
        <v/>
      </c>
      <c r="I1417" s="19" t="str">
        <f>+IFERROR(+Tabella24[[#This Row],[IMPORTO VERSATO]]/SUMIF(DATI!$B:$B,Tabella24[[#This Row],[Cartella2]],DATI!$M:$M)*SUMIF(DATI!$B:$B,Tabella24[[#This Row],[Cartella2]],DATI!$G:$G),"")</f>
        <v/>
      </c>
      <c r="J1417" s="19" t="str">
        <f>+IFERROR(+Tabella24[[#This Row],[IMPORTO VERSATO]]/SUMIF(DATI!$B:$B,Tabella24[[#This Row],[Cartella2]],DATI!$M:$M)*SUMIF(DATI!$B:$B,Tabella24[[#This Row],[Cartella2]],DATI!$H:$H),"")</f>
        <v/>
      </c>
      <c r="K1417" s="19" t="str">
        <f>+IFERROR(+Tabella24[[#This Row],[IMPORTO VERSATO]]/SUMIF(DATI!$B:$B,Tabella24[[#This Row],[Cartella2]],DATI!$M:$M)*SUMIF(DATI!$B:$B,Tabella24[[#This Row],[Cartella2]],DATI!$I:$I),"")</f>
        <v/>
      </c>
      <c r="L1417" s="19" t="str">
        <f>+IFERROR(+Tabella24[[#This Row],[IMPORTO VERSATO]]/SUMIF(DATI!$B:$B,Tabella24[[#This Row],[Cartella2]],DATI!$M:$M)*SUMIF(DATI!$B:$B,Tabella24[[#This Row],[Cartella2]],DATI!$J:$J),"")</f>
        <v/>
      </c>
      <c r="M1417" s="14" t="str">
        <f>+IFERROR(+Tabella24[[#This Row],[IMPORTO VERSATO]]/SUMIF(DATI!$B:$B,Tabella24[[#This Row],[Cartella2]],DATI!$M:$M)*SUMIF(DATI!$B:$B,Tabella24[[#This Row],[Cartella2]],DATI!$L:$L),"")</f>
        <v/>
      </c>
      <c r="N1417" s="6" t="str">
        <f>+IF(COUNTIF($C$17:C1417,Tabella24[[#This Row],[Cartella2]])=1,"X","")</f>
        <v/>
      </c>
      <c r="O1417" s="14" t="str">
        <f>+IFERROR(+Tabella24[[#This Row],[IMPORTO VERSATO]]/SUMIF(DATI!$B:$B,Tabella24[[#This Row],[Cartella2]],DATI!$M:$M)*SUMIF(DATI!$B:$B,Tabella24[[#This Row],[Cartella2]],DATI!$K:$K),"")</f>
        <v/>
      </c>
    </row>
    <row r="1418" spans="2:15" x14ac:dyDescent="0.45">
      <c r="B1418" s="27"/>
      <c r="C1418" s="140" t="e">
        <f>+IF(Tabella24[[#This Row],[INS CARTELLA]]="",C1417,+VLOOKUP(Tabella24[[#This Row],[INS CARTELLA]],Tabella1[[NUMERO CARTELLA]:[IMPOSTE]],1,0))</f>
        <v>#N/A</v>
      </c>
      <c r="D1418" s="1"/>
      <c r="E1418" s="15"/>
      <c r="F1418" s="16"/>
      <c r="G1418" s="14" t="str">
        <f>+IFERROR(+Tabella24[[#This Row],[IMPORTO VERSATO]]/SUMIF(DATI!B:B,Tabella24[[#This Row],[Cartella2]],DATI!M:M)*SUMIF(DATI!B:B,Tabella24[[#This Row],[Cartella2]],DATI!E:E),"")</f>
        <v/>
      </c>
      <c r="H1418" s="14" t="str">
        <f>+IFERROR(+Tabella24[[#This Row],[IMPORTO VERSATO]]/SUMIF(DATI!$B:$B,Tabella24[[#This Row],[Cartella2]],DATI!$M:$M)*SUMIF(DATI!$B:$B,Tabella24[[#This Row],[Cartella2]],DATI!$F:$F),"")</f>
        <v/>
      </c>
      <c r="I1418" s="19" t="str">
        <f>+IFERROR(+Tabella24[[#This Row],[IMPORTO VERSATO]]/SUMIF(DATI!$B:$B,Tabella24[[#This Row],[Cartella2]],DATI!$M:$M)*SUMIF(DATI!$B:$B,Tabella24[[#This Row],[Cartella2]],DATI!$G:$G),"")</f>
        <v/>
      </c>
      <c r="J1418" s="19" t="str">
        <f>+IFERROR(+Tabella24[[#This Row],[IMPORTO VERSATO]]/SUMIF(DATI!$B:$B,Tabella24[[#This Row],[Cartella2]],DATI!$M:$M)*SUMIF(DATI!$B:$B,Tabella24[[#This Row],[Cartella2]],DATI!$H:$H),"")</f>
        <v/>
      </c>
      <c r="K1418" s="19" t="str">
        <f>+IFERROR(+Tabella24[[#This Row],[IMPORTO VERSATO]]/SUMIF(DATI!$B:$B,Tabella24[[#This Row],[Cartella2]],DATI!$M:$M)*SUMIF(DATI!$B:$B,Tabella24[[#This Row],[Cartella2]],DATI!$I:$I),"")</f>
        <v/>
      </c>
      <c r="L1418" s="19" t="str">
        <f>+IFERROR(+Tabella24[[#This Row],[IMPORTO VERSATO]]/SUMIF(DATI!$B:$B,Tabella24[[#This Row],[Cartella2]],DATI!$M:$M)*SUMIF(DATI!$B:$B,Tabella24[[#This Row],[Cartella2]],DATI!$J:$J),"")</f>
        <v/>
      </c>
      <c r="M1418" s="14" t="str">
        <f>+IFERROR(+Tabella24[[#This Row],[IMPORTO VERSATO]]/SUMIF(DATI!$B:$B,Tabella24[[#This Row],[Cartella2]],DATI!$M:$M)*SUMIF(DATI!$B:$B,Tabella24[[#This Row],[Cartella2]],DATI!$L:$L),"")</f>
        <v/>
      </c>
      <c r="N1418" s="6" t="str">
        <f>+IF(COUNTIF($C$17:C1418,Tabella24[[#This Row],[Cartella2]])=1,"X","")</f>
        <v/>
      </c>
      <c r="O1418" s="14" t="str">
        <f>+IFERROR(+Tabella24[[#This Row],[IMPORTO VERSATO]]/SUMIF(DATI!$B:$B,Tabella24[[#This Row],[Cartella2]],DATI!$M:$M)*SUMIF(DATI!$B:$B,Tabella24[[#This Row],[Cartella2]],DATI!$K:$K),"")</f>
        <v/>
      </c>
    </row>
    <row r="1419" spans="2:15" x14ac:dyDescent="0.45">
      <c r="B1419" s="27"/>
      <c r="C1419" s="140" t="e">
        <f>+IF(Tabella24[[#This Row],[INS CARTELLA]]="",C1418,+VLOOKUP(Tabella24[[#This Row],[INS CARTELLA]],Tabella1[[NUMERO CARTELLA]:[IMPOSTE]],1,0))</f>
        <v>#N/A</v>
      </c>
      <c r="D1419" s="1"/>
      <c r="E1419" s="15"/>
      <c r="F1419" s="16"/>
      <c r="G1419" s="14" t="str">
        <f>+IFERROR(+Tabella24[[#This Row],[IMPORTO VERSATO]]/SUMIF(DATI!B:B,Tabella24[[#This Row],[Cartella2]],DATI!M:M)*SUMIF(DATI!B:B,Tabella24[[#This Row],[Cartella2]],DATI!E:E),"")</f>
        <v/>
      </c>
      <c r="H1419" s="14" t="str">
        <f>+IFERROR(+Tabella24[[#This Row],[IMPORTO VERSATO]]/SUMIF(DATI!$B:$B,Tabella24[[#This Row],[Cartella2]],DATI!$M:$M)*SUMIF(DATI!$B:$B,Tabella24[[#This Row],[Cartella2]],DATI!$F:$F),"")</f>
        <v/>
      </c>
      <c r="I1419" s="19" t="str">
        <f>+IFERROR(+Tabella24[[#This Row],[IMPORTO VERSATO]]/SUMIF(DATI!$B:$B,Tabella24[[#This Row],[Cartella2]],DATI!$M:$M)*SUMIF(DATI!$B:$B,Tabella24[[#This Row],[Cartella2]],DATI!$G:$G),"")</f>
        <v/>
      </c>
      <c r="J1419" s="19" t="str">
        <f>+IFERROR(+Tabella24[[#This Row],[IMPORTO VERSATO]]/SUMIF(DATI!$B:$B,Tabella24[[#This Row],[Cartella2]],DATI!$M:$M)*SUMIF(DATI!$B:$B,Tabella24[[#This Row],[Cartella2]],DATI!$H:$H),"")</f>
        <v/>
      </c>
      <c r="K1419" s="19" t="str">
        <f>+IFERROR(+Tabella24[[#This Row],[IMPORTO VERSATO]]/SUMIF(DATI!$B:$B,Tabella24[[#This Row],[Cartella2]],DATI!$M:$M)*SUMIF(DATI!$B:$B,Tabella24[[#This Row],[Cartella2]],DATI!$I:$I),"")</f>
        <v/>
      </c>
      <c r="L1419" s="19" t="str">
        <f>+IFERROR(+Tabella24[[#This Row],[IMPORTO VERSATO]]/SUMIF(DATI!$B:$B,Tabella24[[#This Row],[Cartella2]],DATI!$M:$M)*SUMIF(DATI!$B:$B,Tabella24[[#This Row],[Cartella2]],DATI!$J:$J),"")</f>
        <v/>
      </c>
      <c r="M1419" s="14" t="str">
        <f>+IFERROR(+Tabella24[[#This Row],[IMPORTO VERSATO]]/SUMIF(DATI!$B:$B,Tabella24[[#This Row],[Cartella2]],DATI!$M:$M)*SUMIF(DATI!$B:$B,Tabella24[[#This Row],[Cartella2]],DATI!$L:$L),"")</f>
        <v/>
      </c>
      <c r="N1419" s="6" t="str">
        <f>+IF(COUNTIF($C$17:C1419,Tabella24[[#This Row],[Cartella2]])=1,"X","")</f>
        <v/>
      </c>
      <c r="O1419" s="14" t="str">
        <f>+IFERROR(+Tabella24[[#This Row],[IMPORTO VERSATO]]/SUMIF(DATI!$B:$B,Tabella24[[#This Row],[Cartella2]],DATI!$M:$M)*SUMIF(DATI!$B:$B,Tabella24[[#This Row],[Cartella2]],DATI!$K:$K),"")</f>
        <v/>
      </c>
    </row>
    <row r="1420" spans="2:15" x14ac:dyDescent="0.45">
      <c r="B1420" s="27"/>
      <c r="C1420" s="140" t="e">
        <f>+IF(Tabella24[[#This Row],[INS CARTELLA]]="",C1419,+VLOOKUP(Tabella24[[#This Row],[INS CARTELLA]],Tabella1[[NUMERO CARTELLA]:[IMPOSTE]],1,0))</f>
        <v>#N/A</v>
      </c>
      <c r="D1420" s="1"/>
      <c r="E1420" s="15"/>
      <c r="F1420" s="16"/>
      <c r="G1420" s="14" t="str">
        <f>+IFERROR(+Tabella24[[#This Row],[IMPORTO VERSATO]]/SUMIF(DATI!B:B,Tabella24[[#This Row],[Cartella2]],DATI!M:M)*SUMIF(DATI!B:B,Tabella24[[#This Row],[Cartella2]],DATI!E:E),"")</f>
        <v/>
      </c>
      <c r="H1420" s="14" t="str">
        <f>+IFERROR(+Tabella24[[#This Row],[IMPORTO VERSATO]]/SUMIF(DATI!$B:$B,Tabella24[[#This Row],[Cartella2]],DATI!$M:$M)*SUMIF(DATI!$B:$B,Tabella24[[#This Row],[Cartella2]],DATI!$F:$F),"")</f>
        <v/>
      </c>
      <c r="I1420" s="19" t="str">
        <f>+IFERROR(+Tabella24[[#This Row],[IMPORTO VERSATO]]/SUMIF(DATI!$B:$B,Tabella24[[#This Row],[Cartella2]],DATI!$M:$M)*SUMIF(DATI!$B:$B,Tabella24[[#This Row],[Cartella2]],DATI!$G:$G),"")</f>
        <v/>
      </c>
      <c r="J1420" s="19" t="str">
        <f>+IFERROR(+Tabella24[[#This Row],[IMPORTO VERSATO]]/SUMIF(DATI!$B:$B,Tabella24[[#This Row],[Cartella2]],DATI!$M:$M)*SUMIF(DATI!$B:$B,Tabella24[[#This Row],[Cartella2]],DATI!$H:$H),"")</f>
        <v/>
      </c>
      <c r="K1420" s="19" t="str">
        <f>+IFERROR(+Tabella24[[#This Row],[IMPORTO VERSATO]]/SUMIF(DATI!$B:$B,Tabella24[[#This Row],[Cartella2]],DATI!$M:$M)*SUMIF(DATI!$B:$B,Tabella24[[#This Row],[Cartella2]],DATI!$I:$I),"")</f>
        <v/>
      </c>
      <c r="L1420" s="19" t="str">
        <f>+IFERROR(+Tabella24[[#This Row],[IMPORTO VERSATO]]/SUMIF(DATI!$B:$B,Tabella24[[#This Row],[Cartella2]],DATI!$M:$M)*SUMIF(DATI!$B:$B,Tabella24[[#This Row],[Cartella2]],DATI!$J:$J),"")</f>
        <v/>
      </c>
      <c r="M1420" s="14" t="str">
        <f>+IFERROR(+Tabella24[[#This Row],[IMPORTO VERSATO]]/SUMIF(DATI!$B:$B,Tabella24[[#This Row],[Cartella2]],DATI!$M:$M)*SUMIF(DATI!$B:$B,Tabella24[[#This Row],[Cartella2]],DATI!$L:$L),"")</f>
        <v/>
      </c>
      <c r="N1420" s="6" t="str">
        <f>+IF(COUNTIF($C$17:C1420,Tabella24[[#This Row],[Cartella2]])=1,"X","")</f>
        <v/>
      </c>
      <c r="O1420" s="14" t="str">
        <f>+IFERROR(+Tabella24[[#This Row],[IMPORTO VERSATO]]/SUMIF(DATI!$B:$B,Tabella24[[#This Row],[Cartella2]],DATI!$M:$M)*SUMIF(DATI!$B:$B,Tabella24[[#This Row],[Cartella2]],DATI!$K:$K),"")</f>
        <v/>
      </c>
    </row>
    <row r="1421" spans="2:15" x14ac:dyDescent="0.45">
      <c r="B1421" s="27"/>
      <c r="C1421" s="140" t="e">
        <f>+IF(Tabella24[[#This Row],[INS CARTELLA]]="",C1420,+VLOOKUP(Tabella24[[#This Row],[INS CARTELLA]],Tabella1[[NUMERO CARTELLA]:[IMPOSTE]],1,0))</f>
        <v>#N/A</v>
      </c>
      <c r="D1421" s="1"/>
      <c r="E1421" s="15"/>
      <c r="F1421" s="16"/>
      <c r="G1421" s="14" t="str">
        <f>+IFERROR(+Tabella24[[#This Row],[IMPORTO VERSATO]]/SUMIF(DATI!B:B,Tabella24[[#This Row],[Cartella2]],DATI!M:M)*SUMIF(DATI!B:B,Tabella24[[#This Row],[Cartella2]],DATI!E:E),"")</f>
        <v/>
      </c>
      <c r="H1421" s="14" t="str">
        <f>+IFERROR(+Tabella24[[#This Row],[IMPORTO VERSATO]]/SUMIF(DATI!$B:$B,Tabella24[[#This Row],[Cartella2]],DATI!$M:$M)*SUMIF(DATI!$B:$B,Tabella24[[#This Row],[Cartella2]],DATI!$F:$F),"")</f>
        <v/>
      </c>
      <c r="I1421" s="19" t="str">
        <f>+IFERROR(+Tabella24[[#This Row],[IMPORTO VERSATO]]/SUMIF(DATI!$B:$B,Tabella24[[#This Row],[Cartella2]],DATI!$M:$M)*SUMIF(DATI!$B:$B,Tabella24[[#This Row],[Cartella2]],DATI!$G:$G),"")</f>
        <v/>
      </c>
      <c r="J1421" s="19" t="str">
        <f>+IFERROR(+Tabella24[[#This Row],[IMPORTO VERSATO]]/SUMIF(DATI!$B:$B,Tabella24[[#This Row],[Cartella2]],DATI!$M:$M)*SUMIF(DATI!$B:$B,Tabella24[[#This Row],[Cartella2]],DATI!$H:$H),"")</f>
        <v/>
      </c>
      <c r="K1421" s="19" t="str">
        <f>+IFERROR(+Tabella24[[#This Row],[IMPORTO VERSATO]]/SUMIF(DATI!$B:$B,Tabella24[[#This Row],[Cartella2]],DATI!$M:$M)*SUMIF(DATI!$B:$B,Tabella24[[#This Row],[Cartella2]],DATI!$I:$I),"")</f>
        <v/>
      </c>
      <c r="L1421" s="19" t="str">
        <f>+IFERROR(+Tabella24[[#This Row],[IMPORTO VERSATO]]/SUMIF(DATI!$B:$B,Tabella24[[#This Row],[Cartella2]],DATI!$M:$M)*SUMIF(DATI!$B:$B,Tabella24[[#This Row],[Cartella2]],DATI!$J:$J),"")</f>
        <v/>
      </c>
      <c r="M1421" s="14" t="str">
        <f>+IFERROR(+Tabella24[[#This Row],[IMPORTO VERSATO]]/SUMIF(DATI!$B:$B,Tabella24[[#This Row],[Cartella2]],DATI!$M:$M)*SUMIF(DATI!$B:$B,Tabella24[[#This Row],[Cartella2]],DATI!$L:$L),"")</f>
        <v/>
      </c>
      <c r="N1421" s="6" t="str">
        <f>+IF(COUNTIF($C$17:C1421,Tabella24[[#This Row],[Cartella2]])=1,"X","")</f>
        <v/>
      </c>
      <c r="O1421" s="14" t="str">
        <f>+IFERROR(+Tabella24[[#This Row],[IMPORTO VERSATO]]/SUMIF(DATI!$B:$B,Tabella24[[#This Row],[Cartella2]],DATI!$M:$M)*SUMIF(DATI!$B:$B,Tabella24[[#This Row],[Cartella2]],DATI!$K:$K),"")</f>
        <v/>
      </c>
    </row>
    <row r="1422" spans="2:15" x14ac:dyDescent="0.45">
      <c r="B1422" s="27"/>
      <c r="C1422" s="140" t="e">
        <f>+IF(Tabella24[[#This Row],[INS CARTELLA]]="",C1421,+VLOOKUP(Tabella24[[#This Row],[INS CARTELLA]],Tabella1[[NUMERO CARTELLA]:[IMPOSTE]],1,0))</f>
        <v>#N/A</v>
      </c>
      <c r="D1422" s="1"/>
      <c r="E1422" s="15"/>
      <c r="F1422" s="16"/>
      <c r="G1422" s="14" t="str">
        <f>+IFERROR(+Tabella24[[#This Row],[IMPORTO VERSATO]]/SUMIF(DATI!B:B,Tabella24[[#This Row],[Cartella2]],DATI!M:M)*SUMIF(DATI!B:B,Tabella24[[#This Row],[Cartella2]],DATI!E:E),"")</f>
        <v/>
      </c>
      <c r="H1422" s="14" t="str">
        <f>+IFERROR(+Tabella24[[#This Row],[IMPORTO VERSATO]]/SUMIF(DATI!$B:$B,Tabella24[[#This Row],[Cartella2]],DATI!$M:$M)*SUMIF(DATI!$B:$B,Tabella24[[#This Row],[Cartella2]],DATI!$F:$F),"")</f>
        <v/>
      </c>
      <c r="I1422" s="19" t="str">
        <f>+IFERROR(+Tabella24[[#This Row],[IMPORTO VERSATO]]/SUMIF(DATI!$B:$B,Tabella24[[#This Row],[Cartella2]],DATI!$M:$M)*SUMIF(DATI!$B:$B,Tabella24[[#This Row],[Cartella2]],DATI!$G:$G),"")</f>
        <v/>
      </c>
      <c r="J1422" s="19" t="str">
        <f>+IFERROR(+Tabella24[[#This Row],[IMPORTO VERSATO]]/SUMIF(DATI!$B:$B,Tabella24[[#This Row],[Cartella2]],DATI!$M:$M)*SUMIF(DATI!$B:$B,Tabella24[[#This Row],[Cartella2]],DATI!$H:$H),"")</f>
        <v/>
      </c>
      <c r="K1422" s="19" t="str">
        <f>+IFERROR(+Tabella24[[#This Row],[IMPORTO VERSATO]]/SUMIF(DATI!$B:$B,Tabella24[[#This Row],[Cartella2]],DATI!$M:$M)*SUMIF(DATI!$B:$B,Tabella24[[#This Row],[Cartella2]],DATI!$I:$I),"")</f>
        <v/>
      </c>
      <c r="L1422" s="19" t="str">
        <f>+IFERROR(+Tabella24[[#This Row],[IMPORTO VERSATO]]/SUMIF(DATI!$B:$B,Tabella24[[#This Row],[Cartella2]],DATI!$M:$M)*SUMIF(DATI!$B:$B,Tabella24[[#This Row],[Cartella2]],DATI!$J:$J),"")</f>
        <v/>
      </c>
      <c r="M1422" s="14" t="str">
        <f>+IFERROR(+Tabella24[[#This Row],[IMPORTO VERSATO]]/SUMIF(DATI!$B:$B,Tabella24[[#This Row],[Cartella2]],DATI!$M:$M)*SUMIF(DATI!$B:$B,Tabella24[[#This Row],[Cartella2]],DATI!$L:$L),"")</f>
        <v/>
      </c>
      <c r="N1422" s="6" t="str">
        <f>+IF(COUNTIF($C$17:C1422,Tabella24[[#This Row],[Cartella2]])=1,"X","")</f>
        <v/>
      </c>
      <c r="O1422" s="14" t="str">
        <f>+IFERROR(+Tabella24[[#This Row],[IMPORTO VERSATO]]/SUMIF(DATI!$B:$B,Tabella24[[#This Row],[Cartella2]],DATI!$M:$M)*SUMIF(DATI!$B:$B,Tabella24[[#This Row],[Cartella2]],DATI!$K:$K),"")</f>
        <v/>
      </c>
    </row>
    <row r="1423" spans="2:15" x14ac:dyDescent="0.45">
      <c r="B1423" s="27"/>
      <c r="C1423" s="140" t="e">
        <f>+IF(Tabella24[[#This Row],[INS CARTELLA]]="",C1422,+VLOOKUP(Tabella24[[#This Row],[INS CARTELLA]],Tabella1[[NUMERO CARTELLA]:[IMPOSTE]],1,0))</f>
        <v>#N/A</v>
      </c>
      <c r="D1423" s="1"/>
      <c r="E1423" s="15"/>
      <c r="F1423" s="16"/>
      <c r="G1423" s="14" t="str">
        <f>+IFERROR(+Tabella24[[#This Row],[IMPORTO VERSATO]]/SUMIF(DATI!B:B,Tabella24[[#This Row],[Cartella2]],DATI!M:M)*SUMIF(DATI!B:B,Tabella24[[#This Row],[Cartella2]],DATI!E:E),"")</f>
        <v/>
      </c>
      <c r="H1423" s="14" t="str">
        <f>+IFERROR(+Tabella24[[#This Row],[IMPORTO VERSATO]]/SUMIF(DATI!$B:$B,Tabella24[[#This Row],[Cartella2]],DATI!$M:$M)*SUMIF(DATI!$B:$B,Tabella24[[#This Row],[Cartella2]],DATI!$F:$F),"")</f>
        <v/>
      </c>
      <c r="I1423" s="19" t="str">
        <f>+IFERROR(+Tabella24[[#This Row],[IMPORTO VERSATO]]/SUMIF(DATI!$B:$B,Tabella24[[#This Row],[Cartella2]],DATI!$M:$M)*SUMIF(DATI!$B:$B,Tabella24[[#This Row],[Cartella2]],DATI!$G:$G),"")</f>
        <v/>
      </c>
      <c r="J1423" s="19" t="str">
        <f>+IFERROR(+Tabella24[[#This Row],[IMPORTO VERSATO]]/SUMIF(DATI!$B:$B,Tabella24[[#This Row],[Cartella2]],DATI!$M:$M)*SUMIF(DATI!$B:$B,Tabella24[[#This Row],[Cartella2]],DATI!$H:$H),"")</f>
        <v/>
      </c>
      <c r="K1423" s="19" t="str">
        <f>+IFERROR(+Tabella24[[#This Row],[IMPORTO VERSATO]]/SUMIF(DATI!$B:$B,Tabella24[[#This Row],[Cartella2]],DATI!$M:$M)*SUMIF(DATI!$B:$B,Tabella24[[#This Row],[Cartella2]],DATI!$I:$I),"")</f>
        <v/>
      </c>
      <c r="L1423" s="19" t="str">
        <f>+IFERROR(+Tabella24[[#This Row],[IMPORTO VERSATO]]/SUMIF(DATI!$B:$B,Tabella24[[#This Row],[Cartella2]],DATI!$M:$M)*SUMIF(DATI!$B:$B,Tabella24[[#This Row],[Cartella2]],DATI!$J:$J),"")</f>
        <v/>
      </c>
      <c r="M1423" s="14" t="str">
        <f>+IFERROR(+Tabella24[[#This Row],[IMPORTO VERSATO]]/SUMIF(DATI!$B:$B,Tabella24[[#This Row],[Cartella2]],DATI!$M:$M)*SUMIF(DATI!$B:$B,Tabella24[[#This Row],[Cartella2]],DATI!$L:$L),"")</f>
        <v/>
      </c>
      <c r="N1423" s="6" t="str">
        <f>+IF(COUNTIF($C$17:C1423,Tabella24[[#This Row],[Cartella2]])=1,"X","")</f>
        <v/>
      </c>
      <c r="O1423" s="14" t="str">
        <f>+IFERROR(+Tabella24[[#This Row],[IMPORTO VERSATO]]/SUMIF(DATI!$B:$B,Tabella24[[#This Row],[Cartella2]],DATI!$M:$M)*SUMIF(DATI!$B:$B,Tabella24[[#This Row],[Cartella2]],DATI!$K:$K),"")</f>
        <v/>
      </c>
    </row>
    <row r="1424" spans="2:15" x14ac:dyDescent="0.45">
      <c r="B1424" s="27"/>
      <c r="C1424" s="140" t="e">
        <f>+IF(Tabella24[[#This Row],[INS CARTELLA]]="",C1423,+VLOOKUP(Tabella24[[#This Row],[INS CARTELLA]],Tabella1[[NUMERO CARTELLA]:[IMPOSTE]],1,0))</f>
        <v>#N/A</v>
      </c>
      <c r="D1424" s="1"/>
      <c r="E1424" s="15"/>
      <c r="F1424" s="16"/>
      <c r="G1424" s="14" t="str">
        <f>+IFERROR(+Tabella24[[#This Row],[IMPORTO VERSATO]]/SUMIF(DATI!B:B,Tabella24[[#This Row],[Cartella2]],DATI!M:M)*SUMIF(DATI!B:B,Tabella24[[#This Row],[Cartella2]],DATI!E:E),"")</f>
        <v/>
      </c>
      <c r="H1424" s="14" t="str">
        <f>+IFERROR(+Tabella24[[#This Row],[IMPORTO VERSATO]]/SUMIF(DATI!$B:$B,Tabella24[[#This Row],[Cartella2]],DATI!$M:$M)*SUMIF(DATI!$B:$B,Tabella24[[#This Row],[Cartella2]],DATI!$F:$F),"")</f>
        <v/>
      </c>
      <c r="I1424" s="19" t="str">
        <f>+IFERROR(+Tabella24[[#This Row],[IMPORTO VERSATO]]/SUMIF(DATI!$B:$B,Tabella24[[#This Row],[Cartella2]],DATI!$M:$M)*SUMIF(DATI!$B:$B,Tabella24[[#This Row],[Cartella2]],DATI!$G:$G),"")</f>
        <v/>
      </c>
      <c r="J1424" s="19" t="str">
        <f>+IFERROR(+Tabella24[[#This Row],[IMPORTO VERSATO]]/SUMIF(DATI!$B:$B,Tabella24[[#This Row],[Cartella2]],DATI!$M:$M)*SUMIF(DATI!$B:$B,Tabella24[[#This Row],[Cartella2]],DATI!$H:$H),"")</f>
        <v/>
      </c>
      <c r="K1424" s="19" t="str">
        <f>+IFERROR(+Tabella24[[#This Row],[IMPORTO VERSATO]]/SUMIF(DATI!$B:$B,Tabella24[[#This Row],[Cartella2]],DATI!$M:$M)*SUMIF(DATI!$B:$B,Tabella24[[#This Row],[Cartella2]],DATI!$I:$I),"")</f>
        <v/>
      </c>
      <c r="L1424" s="19" t="str">
        <f>+IFERROR(+Tabella24[[#This Row],[IMPORTO VERSATO]]/SUMIF(DATI!$B:$B,Tabella24[[#This Row],[Cartella2]],DATI!$M:$M)*SUMIF(DATI!$B:$B,Tabella24[[#This Row],[Cartella2]],DATI!$J:$J),"")</f>
        <v/>
      </c>
      <c r="M1424" s="14" t="str">
        <f>+IFERROR(+Tabella24[[#This Row],[IMPORTO VERSATO]]/SUMIF(DATI!$B:$B,Tabella24[[#This Row],[Cartella2]],DATI!$M:$M)*SUMIF(DATI!$B:$B,Tabella24[[#This Row],[Cartella2]],DATI!$L:$L),"")</f>
        <v/>
      </c>
      <c r="N1424" s="6" t="str">
        <f>+IF(COUNTIF($C$17:C1424,Tabella24[[#This Row],[Cartella2]])=1,"X","")</f>
        <v/>
      </c>
      <c r="O1424" s="14" t="str">
        <f>+IFERROR(+Tabella24[[#This Row],[IMPORTO VERSATO]]/SUMIF(DATI!$B:$B,Tabella24[[#This Row],[Cartella2]],DATI!$M:$M)*SUMIF(DATI!$B:$B,Tabella24[[#This Row],[Cartella2]],DATI!$K:$K),"")</f>
        <v/>
      </c>
    </row>
    <row r="1425" spans="2:15" x14ac:dyDescent="0.45">
      <c r="B1425" s="27"/>
      <c r="C1425" s="140" t="e">
        <f>+IF(Tabella24[[#This Row],[INS CARTELLA]]="",C1424,+VLOOKUP(Tabella24[[#This Row],[INS CARTELLA]],Tabella1[[NUMERO CARTELLA]:[IMPOSTE]],1,0))</f>
        <v>#N/A</v>
      </c>
      <c r="D1425" s="1"/>
      <c r="E1425" s="15"/>
      <c r="F1425" s="16"/>
      <c r="G1425" s="14" t="str">
        <f>+IFERROR(+Tabella24[[#This Row],[IMPORTO VERSATO]]/SUMIF(DATI!B:B,Tabella24[[#This Row],[Cartella2]],DATI!M:M)*SUMIF(DATI!B:B,Tabella24[[#This Row],[Cartella2]],DATI!E:E),"")</f>
        <v/>
      </c>
      <c r="H1425" s="14" t="str">
        <f>+IFERROR(+Tabella24[[#This Row],[IMPORTO VERSATO]]/SUMIF(DATI!$B:$B,Tabella24[[#This Row],[Cartella2]],DATI!$M:$M)*SUMIF(DATI!$B:$B,Tabella24[[#This Row],[Cartella2]],DATI!$F:$F),"")</f>
        <v/>
      </c>
      <c r="I1425" s="19" t="str">
        <f>+IFERROR(+Tabella24[[#This Row],[IMPORTO VERSATO]]/SUMIF(DATI!$B:$B,Tabella24[[#This Row],[Cartella2]],DATI!$M:$M)*SUMIF(DATI!$B:$B,Tabella24[[#This Row],[Cartella2]],DATI!$G:$G),"")</f>
        <v/>
      </c>
      <c r="J1425" s="19" t="str">
        <f>+IFERROR(+Tabella24[[#This Row],[IMPORTO VERSATO]]/SUMIF(DATI!$B:$B,Tabella24[[#This Row],[Cartella2]],DATI!$M:$M)*SUMIF(DATI!$B:$B,Tabella24[[#This Row],[Cartella2]],DATI!$H:$H),"")</f>
        <v/>
      </c>
      <c r="K1425" s="19" t="str">
        <f>+IFERROR(+Tabella24[[#This Row],[IMPORTO VERSATO]]/SUMIF(DATI!$B:$B,Tabella24[[#This Row],[Cartella2]],DATI!$M:$M)*SUMIF(DATI!$B:$B,Tabella24[[#This Row],[Cartella2]],DATI!$I:$I),"")</f>
        <v/>
      </c>
      <c r="L1425" s="19" t="str">
        <f>+IFERROR(+Tabella24[[#This Row],[IMPORTO VERSATO]]/SUMIF(DATI!$B:$B,Tabella24[[#This Row],[Cartella2]],DATI!$M:$M)*SUMIF(DATI!$B:$B,Tabella24[[#This Row],[Cartella2]],DATI!$J:$J),"")</f>
        <v/>
      </c>
      <c r="M1425" s="14" t="str">
        <f>+IFERROR(+Tabella24[[#This Row],[IMPORTO VERSATO]]/SUMIF(DATI!$B:$B,Tabella24[[#This Row],[Cartella2]],DATI!$M:$M)*SUMIF(DATI!$B:$B,Tabella24[[#This Row],[Cartella2]],DATI!$L:$L),"")</f>
        <v/>
      </c>
      <c r="N1425" s="6" t="str">
        <f>+IF(COUNTIF($C$17:C1425,Tabella24[[#This Row],[Cartella2]])=1,"X","")</f>
        <v/>
      </c>
      <c r="O1425" s="14" t="str">
        <f>+IFERROR(+Tabella24[[#This Row],[IMPORTO VERSATO]]/SUMIF(DATI!$B:$B,Tabella24[[#This Row],[Cartella2]],DATI!$M:$M)*SUMIF(DATI!$B:$B,Tabella24[[#This Row],[Cartella2]],DATI!$K:$K),"")</f>
        <v/>
      </c>
    </row>
    <row r="1426" spans="2:15" x14ac:dyDescent="0.45">
      <c r="B1426" s="27"/>
      <c r="C1426" s="140" t="e">
        <f>+IF(Tabella24[[#This Row],[INS CARTELLA]]="",C1425,+VLOOKUP(Tabella24[[#This Row],[INS CARTELLA]],Tabella1[[NUMERO CARTELLA]:[IMPOSTE]],1,0))</f>
        <v>#N/A</v>
      </c>
      <c r="D1426" s="1"/>
      <c r="E1426" s="15"/>
      <c r="F1426" s="16"/>
      <c r="G1426" s="14" t="str">
        <f>+IFERROR(+Tabella24[[#This Row],[IMPORTO VERSATO]]/SUMIF(DATI!B:B,Tabella24[[#This Row],[Cartella2]],DATI!M:M)*SUMIF(DATI!B:B,Tabella24[[#This Row],[Cartella2]],DATI!E:E),"")</f>
        <v/>
      </c>
      <c r="H1426" s="14" t="str">
        <f>+IFERROR(+Tabella24[[#This Row],[IMPORTO VERSATO]]/SUMIF(DATI!$B:$B,Tabella24[[#This Row],[Cartella2]],DATI!$M:$M)*SUMIF(DATI!$B:$B,Tabella24[[#This Row],[Cartella2]],DATI!$F:$F),"")</f>
        <v/>
      </c>
      <c r="I1426" s="19" t="str">
        <f>+IFERROR(+Tabella24[[#This Row],[IMPORTO VERSATO]]/SUMIF(DATI!$B:$B,Tabella24[[#This Row],[Cartella2]],DATI!$M:$M)*SUMIF(DATI!$B:$B,Tabella24[[#This Row],[Cartella2]],DATI!$G:$G),"")</f>
        <v/>
      </c>
      <c r="J1426" s="19" t="str">
        <f>+IFERROR(+Tabella24[[#This Row],[IMPORTO VERSATO]]/SUMIF(DATI!$B:$B,Tabella24[[#This Row],[Cartella2]],DATI!$M:$M)*SUMIF(DATI!$B:$B,Tabella24[[#This Row],[Cartella2]],DATI!$H:$H),"")</f>
        <v/>
      </c>
      <c r="K1426" s="19" t="str">
        <f>+IFERROR(+Tabella24[[#This Row],[IMPORTO VERSATO]]/SUMIF(DATI!$B:$B,Tabella24[[#This Row],[Cartella2]],DATI!$M:$M)*SUMIF(DATI!$B:$B,Tabella24[[#This Row],[Cartella2]],DATI!$I:$I),"")</f>
        <v/>
      </c>
      <c r="L1426" s="19" t="str">
        <f>+IFERROR(+Tabella24[[#This Row],[IMPORTO VERSATO]]/SUMIF(DATI!$B:$B,Tabella24[[#This Row],[Cartella2]],DATI!$M:$M)*SUMIF(DATI!$B:$B,Tabella24[[#This Row],[Cartella2]],DATI!$J:$J),"")</f>
        <v/>
      </c>
      <c r="M1426" s="14" t="str">
        <f>+IFERROR(+Tabella24[[#This Row],[IMPORTO VERSATO]]/SUMIF(DATI!$B:$B,Tabella24[[#This Row],[Cartella2]],DATI!$M:$M)*SUMIF(DATI!$B:$B,Tabella24[[#This Row],[Cartella2]],DATI!$L:$L),"")</f>
        <v/>
      </c>
      <c r="N1426" s="6" t="str">
        <f>+IF(COUNTIF($C$17:C1426,Tabella24[[#This Row],[Cartella2]])=1,"X","")</f>
        <v/>
      </c>
      <c r="O1426" s="14" t="str">
        <f>+IFERROR(+Tabella24[[#This Row],[IMPORTO VERSATO]]/SUMIF(DATI!$B:$B,Tabella24[[#This Row],[Cartella2]],DATI!$M:$M)*SUMIF(DATI!$B:$B,Tabella24[[#This Row],[Cartella2]],DATI!$K:$K),"")</f>
        <v/>
      </c>
    </row>
    <row r="1427" spans="2:15" x14ac:dyDescent="0.45">
      <c r="B1427" s="27"/>
      <c r="C1427" s="140" t="e">
        <f>+IF(Tabella24[[#This Row],[INS CARTELLA]]="",C1426,+VLOOKUP(Tabella24[[#This Row],[INS CARTELLA]],Tabella1[[NUMERO CARTELLA]:[IMPOSTE]],1,0))</f>
        <v>#N/A</v>
      </c>
      <c r="D1427" s="1"/>
      <c r="E1427" s="15"/>
      <c r="F1427" s="16"/>
      <c r="G1427" s="14" t="str">
        <f>+IFERROR(+Tabella24[[#This Row],[IMPORTO VERSATO]]/SUMIF(DATI!B:B,Tabella24[[#This Row],[Cartella2]],DATI!M:M)*SUMIF(DATI!B:B,Tabella24[[#This Row],[Cartella2]],DATI!E:E),"")</f>
        <v/>
      </c>
      <c r="H1427" s="14" t="str">
        <f>+IFERROR(+Tabella24[[#This Row],[IMPORTO VERSATO]]/SUMIF(DATI!$B:$B,Tabella24[[#This Row],[Cartella2]],DATI!$M:$M)*SUMIF(DATI!$B:$B,Tabella24[[#This Row],[Cartella2]],DATI!$F:$F),"")</f>
        <v/>
      </c>
      <c r="I1427" s="19" t="str">
        <f>+IFERROR(+Tabella24[[#This Row],[IMPORTO VERSATO]]/SUMIF(DATI!$B:$B,Tabella24[[#This Row],[Cartella2]],DATI!$M:$M)*SUMIF(DATI!$B:$B,Tabella24[[#This Row],[Cartella2]],DATI!$G:$G),"")</f>
        <v/>
      </c>
      <c r="J1427" s="19" t="str">
        <f>+IFERROR(+Tabella24[[#This Row],[IMPORTO VERSATO]]/SUMIF(DATI!$B:$B,Tabella24[[#This Row],[Cartella2]],DATI!$M:$M)*SUMIF(DATI!$B:$B,Tabella24[[#This Row],[Cartella2]],DATI!$H:$H),"")</f>
        <v/>
      </c>
      <c r="K1427" s="19" t="str">
        <f>+IFERROR(+Tabella24[[#This Row],[IMPORTO VERSATO]]/SUMIF(DATI!$B:$B,Tabella24[[#This Row],[Cartella2]],DATI!$M:$M)*SUMIF(DATI!$B:$B,Tabella24[[#This Row],[Cartella2]],DATI!$I:$I),"")</f>
        <v/>
      </c>
      <c r="L1427" s="19" t="str">
        <f>+IFERROR(+Tabella24[[#This Row],[IMPORTO VERSATO]]/SUMIF(DATI!$B:$B,Tabella24[[#This Row],[Cartella2]],DATI!$M:$M)*SUMIF(DATI!$B:$B,Tabella24[[#This Row],[Cartella2]],DATI!$J:$J),"")</f>
        <v/>
      </c>
      <c r="M1427" s="14" t="str">
        <f>+IFERROR(+Tabella24[[#This Row],[IMPORTO VERSATO]]/SUMIF(DATI!$B:$B,Tabella24[[#This Row],[Cartella2]],DATI!$M:$M)*SUMIF(DATI!$B:$B,Tabella24[[#This Row],[Cartella2]],DATI!$L:$L),"")</f>
        <v/>
      </c>
      <c r="N1427" s="6" t="str">
        <f>+IF(COUNTIF($C$17:C1427,Tabella24[[#This Row],[Cartella2]])=1,"X","")</f>
        <v/>
      </c>
      <c r="O1427" s="14" t="str">
        <f>+IFERROR(+Tabella24[[#This Row],[IMPORTO VERSATO]]/SUMIF(DATI!$B:$B,Tabella24[[#This Row],[Cartella2]],DATI!$M:$M)*SUMIF(DATI!$B:$B,Tabella24[[#This Row],[Cartella2]],DATI!$K:$K),"")</f>
        <v/>
      </c>
    </row>
    <row r="1428" spans="2:15" x14ac:dyDescent="0.45">
      <c r="B1428" s="27"/>
      <c r="C1428" s="140" t="e">
        <f>+IF(Tabella24[[#This Row],[INS CARTELLA]]="",C1427,+VLOOKUP(Tabella24[[#This Row],[INS CARTELLA]],Tabella1[[NUMERO CARTELLA]:[IMPOSTE]],1,0))</f>
        <v>#N/A</v>
      </c>
      <c r="D1428" s="1"/>
      <c r="E1428" s="15"/>
      <c r="F1428" s="16"/>
      <c r="G1428" s="14" t="str">
        <f>+IFERROR(+Tabella24[[#This Row],[IMPORTO VERSATO]]/SUMIF(DATI!B:B,Tabella24[[#This Row],[Cartella2]],DATI!M:M)*SUMIF(DATI!B:B,Tabella24[[#This Row],[Cartella2]],DATI!E:E),"")</f>
        <v/>
      </c>
      <c r="H1428" s="14" t="str">
        <f>+IFERROR(+Tabella24[[#This Row],[IMPORTO VERSATO]]/SUMIF(DATI!$B:$B,Tabella24[[#This Row],[Cartella2]],DATI!$M:$M)*SUMIF(DATI!$B:$B,Tabella24[[#This Row],[Cartella2]],DATI!$F:$F),"")</f>
        <v/>
      </c>
      <c r="I1428" s="19" t="str">
        <f>+IFERROR(+Tabella24[[#This Row],[IMPORTO VERSATO]]/SUMIF(DATI!$B:$B,Tabella24[[#This Row],[Cartella2]],DATI!$M:$M)*SUMIF(DATI!$B:$B,Tabella24[[#This Row],[Cartella2]],DATI!$G:$G),"")</f>
        <v/>
      </c>
      <c r="J1428" s="19" t="str">
        <f>+IFERROR(+Tabella24[[#This Row],[IMPORTO VERSATO]]/SUMIF(DATI!$B:$B,Tabella24[[#This Row],[Cartella2]],DATI!$M:$M)*SUMIF(DATI!$B:$B,Tabella24[[#This Row],[Cartella2]],DATI!$H:$H),"")</f>
        <v/>
      </c>
      <c r="K1428" s="19" t="str">
        <f>+IFERROR(+Tabella24[[#This Row],[IMPORTO VERSATO]]/SUMIF(DATI!$B:$B,Tabella24[[#This Row],[Cartella2]],DATI!$M:$M)*SUMIF(DATI!$B:$B,Tabella24[[#This Row],[Cartella2]],DATI!$I:$I),"")</f>
        <v/>
      </c>
      <c r="L1428" s="19" t="str">
        <f>+IFERROR(+Tabella24[[#This Row],[IMPORTO VERSATO]]/SUMIF(DATI!$B:$B,Tabella24[[#This Row],[Cartella2]],DATI!$M:$M)*SUMIF(DATI!$B:$B,Tabella24[[#This Row],[Cartella2]],DATI!$J:$J),"")</f>
        <v/>
      </c>
      <c r="M1428" s="14" t="str">
        <f>+IFERROR(+Tabella24[[#This Row],[IMPORTO VERSATO]]/SUMIF(DATI!$B:$B,Tabella24[[#This Row],[Cartella2]],DATI!$M:$M)*SUMIF(DATI!$B:$B,Tabella24[[#This Row],[Cartella2]],DATI!$L:$L),"")</f>
        <v/>
      </c>
      <c r="N1428" s="6" t="str">
        <f>+IF(COUNTIF($C$17:C1428,Tabella24[[#This Row],[Cartella2]])=1,"X","")</f>
        <v/>
      </c>
      <c r="O1428" s="14" t="str">
        <f>+IFERROR(+Tabella24[[#This Row],[IMPORTO VERSATO]]/SUMIF(DATI!$B:$B,Tabella24[[#This Row],[Cartella2]],DATI!$M:$M)*SUMIF(DATI!$B:$B,Tabella24[[#This Row],[Cartella2]],DATI!$K:$K),"")</f>
        <v/>
      </c>
    </row>
    <row r="1429" spans="2:15" x14ac:dyDescent="0.45">
      <c r="B1429" s="27"/>
      <c r="C1429" s="140" t="e">
        <f>+IF(Tabella24[[#This Row],[INS CARTELLA]]="",C1428,+VLOOKUP(Tabella24[[#This Row],[INS CARTELLA]],Tabella1[[NUMERO CARTELLA]:[IMPOSTE]],1,0))</f>
        <v>#N/A</v>
      </c>
      <c r="D1429" s="1"/>
      <c r="E1429" s="15"/>
      <c r="F1429" s="16"/>
      <c r="G1429" s="14" t="str">
        <f>+IFERROR(+Tabella24[[#This Row],[IMPORTO VERSATO]]/SUMIF(DATI!B:B,Tabella24[[#This Row],[Cartella2]],DATI!M:M)*SUMIF(DATI!B:B,Tabella24[[#This Row],[Cartella2]],DATI!E:E),"")</f>
        <v/>
      </c>
      <c r="H1429" s="14" t="str">
        <f>+IFERROR(+Tabella24[[#This Row],[IMPORTO VERSATO]]/SUMIF(DATI!$B:$B,Tabella24[[#This Row],[Cartella2]],DATI!$M:$M)*SUMIF(DATI!$B:$B,Tabella24[[#This Row],[Cartella2]],DATI!$F:$F),"")</f>
        <v/>
      </c>
      <c r="I1429" s="19" t="str">
        <f>+IFERROR(+Tabella24[[#This Row],[IMPORTO VERSATO]]/SUMIF(DATI!$B:$B,Tabella24[[#This Row],[Cartella2]],DATI!$M:$M)*SUMIF(DATI!$B:$B,Tabella24[[#This Row],[Cartella2]],DATI!$G:$G),"")</f>
        <v/>
      </c>
      <c r="J1429" s="19" t="str">
        <f>+IFERROR(+Tabella24[[#This Row],[IMPORTO VERSATO]]/SUMIF(DATI!$B:$B,Tabella24[[#This Row],[Cartella2]],DATI!$M:$M)*SUMIF(DATI!$B:$B,Tabella24[[#This Row],[Cartella2]],DATI!$H:$H),"")</f>
        <v/>
      </c>
      <c r="K1429" s="19" t="str">
        <f>+IFERROR(+Tabella24[[#This Row],[IMPORTO VERSATO]]/SUMIF(DATI!$B:$B,Tabella24[[#This Row],[Cartella2]],DATI!$M:$M)*SUMIF(DATI!$B:$B,Tabella24[[#This Row],[Cartella2]],DATI!$I:$I),"")</f>
        <v/>
      </c>
      <c r="L1429" s="19" t="str">
        <f>+IFERROR(+Tabella24[[#This Row],[IMPORTO VERSATO]]/SUMIF(DATI!$B:$B,Tabella24[[#This Row],[Cartella2]],DATI!$M:$M)*SUMIF(DATI!$B:$B,Tabella24[[#This Row],[Cartella2]],DATI!$J:$J),"")</f>
        <v/>
      </c>
      <c r="M1429" s="14" t="str">
        <f>+IFERROR(+Tabella24[[#This Row],[IMPORTO VERSATO]]/SUMIF(DATI!$B:$B,Tabella24[[#This Row],[Cartella2]],DATI!$M:$M)*SUMIF(DATI!$B:$B,Tabella24[[#This Row],[Cartella2]],DATI!$L:$L),"")</f>
        <v/>
      </c>
      <c r="N1429" s="6" t="str">
        <f>+IF(COUNTIF($C$17:C1429,Tabella24[[#This Row],[Cartella2]])=1,"X","")</f>
        <v/>
      </c>
      <c r="O1429" s="14" t="str">
        <f>+IFERROR(+Tabella24[[#This Row],[IMPORTO VERSATO]]/SUMIF(DATI!$B:$B,Tabella24[[#This Row],[Cartella2]],DATI!$M:$M)*SUMIF(DATI!$B:$B,Tabella24[[#This Row],[Cartella2]],DATI!$K:$K),"")</f>
        <v/>
      </c>
    </row>
    <row r="1430" spans="2:15" x14ac:dyDescent="0.45">
      <c r="B1430" s="27"/>
      <c r="C1430" s="140" t="e">
        <f>+IF(Tabella24[[#This Row],[INS CARTELLA]]="",C1429,+VLOOKUP(Tabella24[[#This Row],[INS CARTELLA]],Tabella1[[NUMERO CARTELLA]:[IMPOSTE]],1,0))</f>
        <v>#N/A</v>
      </c>
      <c r="D1430" s="1"/>
      <c r="E1430" s="15"/>
      <c r="F1430" s="16"/>
      <c r="G1430" s="14" t="str">
        <f>+IFERROR(+Tabella24[[#This Row],[IMPORTO VERSATO]]/SUMIF(DATI!B:B,Tabella24[[#This Row],[Cartella2]],DATI!M:M)*SUMIF(DATI!B:B,Tabella24[[#This Row],[Cartella2]],DATI!E:E),"")</f>
        <v/>
      </c>
      <c r="H1430" s="14" t="str">
        <f>+IFERROR(+Tabella24[[#This Row],[IMPORTO VERSATO]]/SUMIF(DATI!$B:$B,Tabella24[[#This Row],[Cartella2]],DATI!$M:$M)*SUMIF(DATI!$B:$B,Tabella24[[#This Row],[Cartella2]],DATI!$F:$F),"")</f>
        <v/>
      </c>
      <c r="I1430" s="19" t="str">
        <f>+IFERROR(+Tabella24[[#This Row],[IMPORTO VERSATO]]/SUMIF(DATI!$B:$B,Tabella24[[#This Row],[Cartella2]],DATI!$M:$M)*SUMIF(DATI!$B:$B,Tabella24[[#This Row],[Cartella2]],DATI!$G:$G),"")</f>
        <v/>
      </c>
      <c r="J1430" s="19" t="str">
        <f>+IFERROR(+Tabella24[[#This Row],[IMPORTO VERSATO]]/SUMIF(DATI!$B:$B,Tabella24[[#This Row],[Cartella2]],DATI!$M:$M)*SUMIF(DATI!$B:$B,Tabella24[[#This Row],[Cartella2]],DATI!$H:$H),"")</f>
        <v/>
      </c>
      <c r="K1430" s="19" t="str">
        <f>+IFERROR(+Tabella24[[#This Row],[IMPORTO VERSATO]]/SUMIF(DATI!$B:$B,Tabella24[[#This Row],[Cartella2]],DATI!$M:$M)*SUMIF(DATI!$B:$B,Tabella24[[#This Row],[Cartella2]],DATI!$I:$I),"")</f>
        <v/>
      </c>
      <c r="L1430" s="19" t="str">
        <f>+IFERROR(+Tabella24[[#This Row],[IMPORTO VERSATO]]/SUMIF(DATI!$B:$B,Tabella24[[#This Row],[Cartella2]],DATI!$M:$M)*SUMIF(DATI!$B:$B,Tabella24[[#This Row],[Cartella2]],DATI!$J:$J),"")</f>
        <v/>
      </c>
      <c r="M1430" s="14" t="str">
        <f>+IFERROR(+Tabella24[[#This Row],[IMPORTO VERSATO]]/SUMIF(DATI!$B:$B,Tabella24[[#This Row],[Cartella2]],DATI!$M:$M)*SUMIF(DATI!$B:$B,Tabella24[[#This Row],[Cartella2]],DATI!$L:$L),"")</f>
        <v/>
      </c>
      <c r="N1430" s="6" t="str">
        <f>+IF(COUNTIF($C$17:C1430,Tabella24[[#This Row],[Cartella2]])=1,"X","")</f>
        <v/>
      </c>
      <c r="O1430" s="14" t="str">
        <f>+IFERROR(+Tabella24[[#This Row],[IMPORTO VERSATO]]/SUMIF(DATI!$B:$B,Tabella24[[#This Row],[Cartella2]],DATI!$M:$M)*SUMIF(DATI!$B:$B,Tabella24[[#This Row],[Cartella2]],DATI!$K:$K),"")</f>
        <v/>
      </c>
    </row>
    <row r="1431" spans="2:15" x14ac:dyDescent="0.45">
      <c r="B1431" s="27"/>
      <c r="C1431" s="140" t="e">
        <f>+IF(Tabella24[[#This Row],[INS CARTELLA]]="",C1430,+VLOOKUP(Tabella24[[#This Row],[INS CARTELLA]],Tabella1[[NUMERO CARTELLA]:[IMPOSTE]],1,0))</f>
        <v>#N/A</v>
      </c>
      <c r="D1431" s="1"/>
      <c r="E1431" s="15"/>
      <c r="F1431" s="16"/>
      <c r="G1431" s="14" t="str">
        <f>+IFERROR(+Tabella24[[#This Row],[IMPORTO VERSATO]]/SUMIF(DATI!B:B,Tabella24[[#This Row],[Cartella2]],DATI!M:M)*SUMIF(DATI!B:B,Tabella24[[#This Row],[Cartella2]],DATI!E:E),"")</f>
        <v/>
      </c>
      <c r="H1431" s="14" t="str">
        <f>+IFERROR(+Tabella24[[#This Row],[IMPORTO VERSATO]]/SUMIF(DATI!$B:$B,Tabella24[[#This Row],[Cartella2]],DATI!$M:$M)*SUMIF(DATI!$B:$B,Tabella24[[#This Row],[Cartella2]],DATI!$F:$F),"")</f>
        <v/>
      </c>
      <c r="I1431" s="19" t="str">
        <f>+IFERROR(+Tabella24[[#This Row],[IMPORTO VERSATO]]/SUMIF(DATI!$B:$B,Tabella24[[#This Row],[Cartella2]],DATI!$M:$M)*SUMIF(DATI!$B:$B,Tabella24[[#This Row],[Cartella2]],DATI!$G:$G),"")</f>
        <v/>
      </c>
      <c r="J1431" s="19" t="str">
        <f>+IFERROR(+Tabella24[[#This Row],[IMPORTO VERSATO]]/SUMIF(DATI!$B:$B,Tabella24[[#This Row],[Cartella2]],DATI!$M:$M)*SUMIF(DATI!$B:$B,Tabella24[[#This Row],[Cartella2]],DATI!$H:$H),"")</f>
        <v/>
      </c>
      <c r="K1431" s="19" t="str">
        <f>+IFERROR(+Tabella24[[#This Row],[IMPORTO VERSATO]]/SUMIF(DATI!$B:$B,Tabella24[[#This Row],[Cartella2]],DATI!$M:$M)*SUMIF(DATI!$B:$B,Tabella24[[#This Row],[Cartella2]],DATI!$I:$I),"")</f>
        <v/>
      </c>
      <c r="L1431" s="19" t="str">
        <f>+IFERROR(+Tabella24[[#This Row],[IMPORTO VERSATO]]/SUMIF(DATI!$B:$B,Tabella24[[#This Row],[Cartella2]],DATI!$M:$M)*SUMIF(DATI!$B:$B,Tabella24[[#This Row],[Cartella2]],DATI!$J:$J),"")</f>
        <v/>
      </c>
      <c r="M1431" s="14" t="str">
        <f>+IFERROR(+Tabella24[[#This Row],[IMPORTO VERSATO]]/SUMIF(DATI!$B:$B,Tabella24[[#This Row],[Cartella2]],DATI!$M:$M)*SUMIF(DATI!$B:$B,Tabella24[[#This Row],[Cartella2]],DATI!$L:$L),"")</f>
        <v/>
      </c>
      <c r="N1431" s="6" t="str">
        <f>+IF(COUNTIF($C$17:C1431,Tabella24[[#This Row],[Cartella2]])=1,"X","")</f>
        <v/>
      </c>
      <c r="O1431" s="14" t="str">
        <f>+IFERROR(+Tabella24[[#This Row],[IMPORTO VERSATO]]/SUMIF(DATI!$B:$B,Tabella24[[#This Row],[Cartella2]],DATI!$M:$M)*SUMIF(DATI!$B:$B,Tabella24[[#This Row],[Cartella2]],DATI!$K:$K),"")</f>
        <v/>
      </c>
    </row>
    <row r="1432" spans="2:15" x14ac:dyDescent="0.45">
      <c r="B1432" s="27"/>
      <c r="C1432" s="140" t="e">
        <f>+IF(Tabella24[[#This Row],[INS CARTELLA]]="",C1431,+VLOOKUP(Tabella24[[#This Row],[INS CARTELLA]],Tabella1[[NUMERO CARTELLA]:[IMPOSTE]],1,0))</f>
        <v>#N/A</v>
      </c>
      <c r="D1432" s="1"/>
      <c r="E1432" s="15"/>
      <c r="F1432" s="16"/>
      <c r="G1432" s="14" t="str">
        <f>+IFERROR(+Tabella24[[#This Row],[IMPORTO VERSATO]]/SUMIF(DATI!B:B,Tabella24[[#This Row],[Cartella2]],DATI!M:M)*SUMIF(DATI!B:B,Tabella24[[#This Row],[Cartella2]],DATI!E:E),"")</f>
        <v/>
      </c>
      <c r="H1432" s="14" t="str">
        <f>+IFERROR(+Tabella24[[#This Row],[IMPORTO VERSATO]]/SUMIF(DATI!$B:$B,Tabella24[[#This Row],[Cartella2]],DATI!$M:$M)*SUMIF(DATI!$B:$B,Tabella24[[#This Row],[Cartella2]],DATI!$F:$F),"")</f>
        <v/>
      </c>
      <c r="I1432" s="19" t="str">
        <f>+IFERROR(+Tabella24[[#This Row],[IMPORTO VERSATO]]/SUMIF(DATI!$B:$B,Tabella24[[#This Row],[Cartella2]],DATI!$M:$M)*SUMIF(DATI!$B:$B,Tabella24[[#This Row],[Cartella2]],DATI!$G:$G),"")</f>
        <v/>
      </c>
      <c r="J1432" s="19" t="str">
        <f>+IFERROR(+Tabella24[[#This Row],[IMPORTO VERSATO]]/SUMIF(DATI!$B:$B,Tabella24[[#This Row],[Cartella2]],DATI!$M:$M)*SUMIF(DATI!$B:$B,Tabella24[[#This Row],[Cartella2]],DATI!$H:$H),"")</f>
        <v/>
      </c>
      <c r="K1432" s="19" t="str">
        <f>+IFERROR(+Tabella24[[#This Row],[IMPORTO VERSATO]]/SUMIF(DATI!$B:$B,Tabella24[[#This Row],[Cartella2]],DATI!$M:$M)*SUMIF(DATI!$B:$B,Tabella24[[#This Row],[Cartella2]],DATI!$I:$I),"")</f>
        <v/>
      </c>
      <c r="L1432" s="19" t="str">
        <f>+IFERROR(+Tabella24[[#This Row],[IMPORTO VERSATO]]/SUMIF(DATI!$B:$B,Tabella24[[#This Row],[Cartella2]],DATI!$M:$M)*SUMIF(DATI!$B:$B,Tabella24[[#This Row],[Cartella2]],DATI!$J:$J),"")</f>
        <v/>
      </c>
      <c r="M1432" s="14" t="str">
        <f>+IFERROR(+Tabella24[[#This Row],[IMPORTO VERSATO]]/SUMIF(DATI!$B:$B,Tabella24[[#This Row],[Cartella2]],DATI!$M:$M)*SUMIF(DATI!$B:$B,Tabella24[[#This Row],[Cartella2]],DATI!$L:$L),"")</f>
        <v/>
      </c>
      <c r="N1432" s="6" t="str">
        <f>+IF(COUNTIF($C$17:C1432,Tabella24[[#This Row],[Cartella2]])=1,"X","")</f>
        <v/>
      </c>
      <c r="O1432" s="14" t="str">
        <f>+IFERROR(+Tabella24[[#This Row],[IMPORTO VERSATO]]/SUMIF(DATI!$B:$B,Tabella24[[#This Row],[Cartella2]],DATI!$M:$M)*SUMIF(DATI!$B:$B,Tabella24[[#This Row],[Cartella2]],DATI!$K:$K),"")</f>
        <v/>
      </c>
    </row>
    <row r="1433" spans="2:15" x14ac:dyDescent="0.45">
      <c r="B1433" s="27"/>
      <c r="C1433" s="140" t="e">
        <f>+IF(Tabella24[[#This Row],[INS CARTELLA]]="",C1432,+VLOOKUP(Tabella24[[#This Row],[INS CARTELLA]],Tabella1[[NUMERO CARTELLA]:[IMPOSTE]],1,0))</f>
        <v>#N/A</v>
      </c>
      <c r="D1433" s="1"/>
      <c r="E1433" s="15"/>
      <c r="F1433" s="16"/>
      <c r="G1433" s="14" t="str">
        <f>+IFERROR(+Tabella24[[#This Row],[IMPORTO VERSATO]]/SUMIF(DATI!B:B,Tabella24[[#This Row],[Cartella2]],DATI!M:M)*SUMIF(DATI!B:B,Tabella24[[#This Row],[Cartella2]],DATI!E:E),"")</f>
        <v/>
      </c>
      <c r="H1433" s="14" t="str">
        <f>+IFERROR(+Tabella24[[#This Row],[IMPORTO VERSATO]]/SUMIF(DATI!$B:$B,Tabella24[[#This Row],[Cartella2]],DATI!$M:$M)*SUMIF(DATI!$B:$B,Tabella24[[#This Row],[Cartella2]],DATI!$F:$F),"")</f>
        <v/>
      </c>
      <c r="I1433" s="19" t="str">
        <f>+IFERROR(+Tabella24[[#This Row],[IMPORTO VERSATO]]/SUMIF(DATI!$B:$B,Tabella24[[#This Row],[Cartella2]],DATI!$M:$M)*SUMIF(DATI!$B:$B,Tabella24[[#This Row],[Cartella2]],DATI!$G:$G),"")</f>
        <v/>
      </c>
      <c r="J1433" s="19" t="str">
        <f>+IFERROR(+Tabella24[[#This Row],[IMPORTO VERSATO]]/SUMIF(DATI!$B:$B,Tabella24[[#This Row],[Cartella2]],DATI!$M:$M)*SUMIF(DATI!$B:$B,Tabella24[[#This Row],[Cartella2]],DATI!$H:$H),"")</f>
        <v/>
      </c>
      <c r="K1433" s="19" t="str">
        <f>+IFERROR(+Tabella24[[#This Row],[IMPORTO VERSATO]]/SUMIF(DATI!$B:$B,Tabella24[[#This Row],[Cartella2]],DATI!$M:$M)*SUMIF(DATI!$B:$B,Tabella24[[#This Row],[Cartella2]],DATI!$I:$I),"")</f>
        <v/>
      </c>
      <c r="L1433" s="19" t="str">
        <f>+IFERROR(+Tabella24[[#This Row],[IMPORTO VERSATO]]/SUMIF(DATI!$B:$B,Tabella24[[#This Row],[Cartella2]],DATI!$M:$M)*SUMIF(DATI!$B:$B,Tabella24[[#This Row],[Cartella2]],DATI!$J:$J),"")</f>
        <v/>
      </c>
      <c r="M1433" s="14" t="str">
        <f>+IFERROR(+Tabella24[[#This Row],[IMPORTO VERSATO]]/SUMIF(DATI!$B:$B,Tabella24[[#This Row],[Cartella2]],DATI!$M:$M)*SUMIF(DATI!$B:$B,Tabella24[[#This Row],[Cartella2]],DATI!$L:$L),"")</f>
        <v/>
      </c>
      <c r="N1433" s="6" t="str">
        <f>+IF(COUNTIF($C$17:C1433,Tabella24[[#This Row],[Cartella2]])=1,"X","")</f>
        <v/>
      </c>
      <c r="O1433" s="14" t="str">
        <f>+IFERROR(+Tabella24[[#This Row],[IMPORTO VERSATO]]/SUMIF(DATI!$B:$B,Tabella24[[#This Row],[Cartella2]],DATI!$M:$M)*SUMIF(DATI!$B:$B,Tabella24[[#This Row],[Cartella2]],DATI!$K:$K),"")</f>
        <v/>
      </c>
    </row>
    <row r="1434" spans="2:15" x14ac:dyDescent="0.45">
      <c r="B1434" s="27"/>
      <c r="C1434" s="140" t="e">
        <f>+IF(Tabella24[[#This Row],[INS CARTELLA]]="",C1433,+VLOOKUP(Tabella24[[#This Row],[INS CARTELLA]],Tabella1[[NUMERO CARTELLA]:[IMPOSTE]],1,0))</f>
        <v>#N/A</v>
      </c>
      <c r="D1434" s="1"/>
      <c r="E1434" s="15"/>
      <c r="F1434" s="16"/>
      <c r="G1434" s="14" t="str">
        <f>+IFERROR(+Tabella24[[#This Row],[IMPORTO VERSATO]]/SUMIF(DATI!B:B,Tabella24[[#This Row],[Cartella2]],DATI!M:M)*SUMIF(DATI!B:B,Tabella24[[#This Row],[Cartella2]],DATI!E:E),"")</f>
        <v/>
      </c>
      <c r="H1434" s="14" t="str">
        <f>+IFERROR(+Tabella24[[#This Row],[IMPORTO VERSATO]]/SUMIF(DATI!$B:$B,Tabella24[[#This Row],[Cartella2]],DATI!$M:$M)*SUMIF(DATI!$B:$B,Tabella24[[#This Row],[Cartella2]],DATI!$F:$F),"")</f>
        <v/>
      </c>
      <c r="I1434" s="19" t="str">
        <f>+IFERROR(+Tabella24[[#This Row],[IMPORTO VERSATO]]/SUMIF(DATI!$B:$B,Tabella24[[#This Row],[Cartella2]],DATI!$M:$M)*SUMIF(DATI!$B:$B,Tabella24[[#This Row],[Cartella2]],DATI!$G:$G),"")</f>
        <v/>
      </c>
      <c r="J1434" s="19" t="str">
        <f>+IFERROR(+Tabella24[[#This Row],[IMPORTO VERSATO]]/SUMIF(DATI!$B:$B,Tabella24[[#This Row],[Cartella2]],DATI!$M:$M)*SUMIF(DATI!$B:$B,Tabella24[[#This Row],[Cartella2]],DATI!$H:$H),"")</f>
        <v/>
      </c>
      <c r="K1434" s="19" t="str">
        <f>+IFERROR(+Tabella24[[#This Row],[IMPORTO VERSATO]]/SUMIF(DATI!$B:$B,Tabella24[[#This Row],[Cartella2]],DATI!$M:$M)*SUMIF(DATI!$B:$B,Tabella24[[#This Row],[Cartella2]],DATI!$I:$I),"")</f>
        <v/>
      </c>
      <c r="L1434" s="19" t="str">
        <f>+IFERROR(+Tabella24[[#This Row],[IMPORTO VERSATO]]/SUMIF(DATI!$B:$B,Tabella24[[#This Row],[Cartella2]],DATI!$M:$M)*SUMIF(DATI!$B:$B,Tabella24[[#This Row],[Cartella2]],DATI!$J:$J),"")</f>
        <v/>
      </c>
      <c r="M1434" s="14" t="str">
        <f>+IFERROR(+Tabella24[[#This Row],[IMPORTO VERSATO]]/SUMIF(DATI!$B:$B,Tabella24[[#This Row],[Cartella2]],DATI!$M:$M)*SUMIF(DATI!$B:$B,Tabella24[[#This Row],[Cartella2]],DATI!$L:$L),"")</f>
        <v/>
      </c>
      <c r="N1434" s="6" t="str">
        <f>+IF(COUNTIF($C$17:C1434,Tabella24[[#This Row],[Cartella2]])=1,"X","")</f>
        <v/>
      </c>
      <c r="O1434" s="14" t="str">
        <f>+IFERROR(+Tabella24[[#This Row],[IMPORTO VERSATO]]/SUMIF(DATI!$B:$B,Tabella24[[#This Row],[Cartella2]],DATI!$M:$M)*SUMIF(DATI!$B:$B,Tabella24[[#This Row],[Cartella2]],DATI!$K:$K),"")</f>
        <v/>
      </c>
    </row>
    <row r="1435" spans="2:15" x14ac:dyDescent="0.45">
      <c r="B1435" s="27"/>
      <c r="C1435" s="140" t="e">
        <f>+IF(Tabella24[[#This Row],[INS CARTELLA]]="",C1434,+VLOOKUP(Tabella24[[#This Row],[INS CARTELLA]],Tabella1[[NUMERO CARTELLA]:[IMPOSTE]],1,0))</f>
        <v>#N/A</v>
      </c>
      <c r="D1435" s="1"/>
      <c r="E1435" s="15"/>
      <c r="F1435" s="16"/>
      <c r="G1435" s="14" t="str">
        <f>+IFERROR(+Tabella24[[#This Row],[IMPORTO VERSATO]]/SUMIF(DATI!B:B,Tabella24[[#This Row],[Cartella2]],DATI!M:M)*SUMIF(DATI!B:B,Tabella24[[#This Row],[Cartella2]],DATI!E:E),"")</f>
        <v/>
      </c>
      <c r="H1435" s="14" t="str">
        <f>+IFERROR(+Tabella24[[#This Row],[IMPORTO VERSATO]]/SUMIF(DATI!$B:$B,Tabella24[[#This Row],[Cartella2]],DATI!$M:$M)*SUMIF(DATI!$B:$B,Tabella24[[#This Row],[Cartella2]],DATI!$F:$F),"")</f>
        <v/>
      </c>
      <c r="I1435" s="19" t="str">
        <f>+IFERROR(+Tabella24[[#This Row],[IMPORTO VERSATO]]/SUMIF(DATI!$B:$B,Tabella24[[#This Row],[Cartella2]],DATI!$M:$M)*SUMIF(DATI!$B:$B,Tabella24[[#This Row],[Cartella2]],DATI!$G:$G),"")</f>
        <v/>
      </c>
      <c r="J1435" s="19" t="str">
        <f>+IFERROR(+Tabella24[[#This Row],[IMPORTO VERSATO]]/SUMIF(DATI!$B:$B,Tabella24[[#This Row],[Cartella2]],DATI!$M:$M)*SUMIF(DATI!$B:$B,Tabella24[[#This Row],[Cartella2]],DATI!$H:$H),"")</f>
        <v/>
      </c>
      <c r="K1435" s="19" t="str">
        <f>+IFERROR(+Tabella24[[#This Row],[IMPORTO VERSATO]]/SUMIF(DATI!$B:$B,Tabella24[[#This Row],[Cartella2]],DATI!$M:$M)*SUMIF(DATI!$B:$B,Tabella24[[#This Row],[Cartella2]],DATI!$I:$I),"")</f>
        <v/>
      </c>
      <c r="L1435" s="19" t="str">
        <f>+IFERROR(+Tabella24[[#This Row],[IMPORTO VERSATO]]/SUMIF(DATI!$B:$B,Tabella24[[#This Row],[Cartella2]],DATI!$M:$M)*SUMIF(DATI!$B:$B,Tabella24[[#This Row],[Cartella2]],DATI!$J:$J),"")</f>
        <v/>
      </c>
      <c r="M1435" s="14" t="str">
        <f>+IFERROR(+Tabella24[[#This Row],[IMPORTO VERSATO]]/SUMIF(DATI!$B:$B,Tabella24[[#This Row],[Cartella2]],DATI!$M:$M)*SUMIF(DATI!$B:$B,Tabella24[[#This Row],[Cartella2]],DATI!$L:$L),"")</f>
        <v/>
      </c>
      <c r="N1435" s="6" t="str">
        <f>+IF(COUNTIF($C$17:C1435,Tabella24[[#This Row],[Cartella2]])=1,"X","")</f>
        <v/>
      </c>
      <c r="O1435" s="14" t="str">
        <f>+IFERROR(+Tabella24[[#This Row],[IMPORTO VERSATO]]/SUMIF(DATI!$B:$B,Tabella24[[#This Row],[Cartella2]],DATI!$M:$M)*SUMIF(DATI!$B:$B,Tabella24[[#This Row],[Cartella2]],DATI!$K:$K),"")</f>
        <v/>
      </c>
    </row>
    <row r="1436" spans="2:15" x14ac:dyDescent="0.45">
      <c r="B1436" s="27"/>
      <c r="C1436" s="140" t="e">
        <f>+IF(Tabella24[[#This Row],[INS CARTELLA]]="",C1435,+VLOOKUP(Tabella24[[#This Row],[INS CARTELLA]],Tabella1[[NUMERO CARTELLA]:[IMPOSTE]],1,0))</f>
        <v>#N/A</v>
      </c>
      <c r="D1436" s="1"/>
      <c r="E1436" s="15"/>
      <c r="F1436" s="16"/>
      <c r="G1436" s="14" t="str">
        <f>+IFERROR(+Tabella24[[#This Row],[IMPORTO VERSATO]]/SUMIF(DATI!B:B,Tabella24[[#This Row],[Cartella2]],DATI!M:M)*SUMIF(DATI!B:B,Tabella24[[#This Row],[Cartella2]],DATI!E:E),"")</f>
        <v/>
      </c>
      <c r="H1436" s="14" t="str">
        <f>+IFERROR(+Tabella24[[#This Row],[IMPORTO VERSATO]]/SUMIF(DATI!$B:$B,Tabella24[[#This Row],[Cartella2]],DATI!$M:$M)*SUMIF(DATI!$B:$B,Tabella24[[#This Row],[Cartella2]],DATI!$F:$F),"")</f>
        <v/>
      </c>
      <c r="I1436" s="19" t="str">
        <f>+IFERROR(+Tabella24[[#This Row],[IMPORTO VERSATO]]/SUMIF(DATI!$B:$B,Tabella24[[#This Row],[Cartella2]],DATI!$M:$M)*SUMIF(DATI!$B:$B,Tabella24[[#This Row],[Cartella2]],DATI!$G:$G),"")</f>
        <v/>
      </c>
      <c r="J1436" s="19" t="str">
        <f>+IFERROR(+Tabella24[[#This Row],[IMPORTO VERSATO]]/SUMIF(DATI!$B:$B,Tabella24[[#This Row],[Cartella2]],DATI!$M:$M)*SUMIF(DATI!$B:$B,Tabella24[[#This Row],[Cartella2]],DATI!$H:$H),"")</f>
        <v/>
      </c>
      <c r="K1436" s="19" t="str">
        <f>+IFERROR(+Tabella24[[#This Row],[IMPORTO VERSATO]]/SUMIF(DATI!$B:$B,Tabella24[[#This Row],[Cartella2]],DATI!$M:$M)*SUMIF(DATI!$B:$B,Tabella24[[#This Row],[Cartella2]],DATI!$I:$I),"")</f>
        <v/>
      </c>
      <c r="L1436" s="19" t="str">
        <f>+IFERROR(+Tabella24[[#This Row],[IMPORTO VERSATO]]/SUMIF(DATI!$B:$B,Tabella24[[#This Row],[Cartella2]],DATI!$M:$M)*SUMIF(DATI!$B:$B,Tabella24[[#This Row],[Cartella2]],DATI!$J:$J),"")</f>
        <v/>
      </c>
      <c r="M1436" s="14" t="str">
        <f>+IFERROR(+Tabella24[[#This Row],[IMPORTO VERSATO]]/SUMIF(DATI!$B:$B,Tabella24[[#This Row],[Cartella2]],DATI!$M:$M)*SUMIF(DATI!$B:$B,Tabella24[[#This Row],[Cartella2]],DATI!$L:$L),"")</f>
        <v/>
      </c>
      <c r="N1436" s="6" t="str">
        <f>+IF(COUNTIF($C$17:C1436,Tabella24[[#This Row],[Cartella2]])=1,"X","")</f>
        <v/>
      </c>
      <c r="O1436" s="14" t="str">
        <f>+IFERROR(+Tabella24[[#This Row],[IMPORTO VERSATO]]/SUMIF(DATI!$B:$B,Tabella24[[#This Row],[Cartella2]],DATI!$M:$M)*SUMIF(DATI!$B:$B,Tabella24[[#This Row],[Cartella2]],DATI!$K:$K),"")</f>
        <v/>
      </c>
    </row>
    <row r="1437" spans="2:15" x14ac:dyDescent="0.45">
      <c r="B1437" s="27"/>
      <c r="C1437" s="140" t="e">
        <f>+IF(Tabella24[[#This Row],[INS CARTELLA]]="",C1436,+VLOOKUP(Tabella24[[#This Row],[INS CARTELLA]],Tabella1[[NUMERO CARTELLA]:[IMPOSTE]],1,0))</f>
        <v>#N/A</v>
      </c>
      <c r="D1437" s="1"/>
      <c r="E1437" s="15"/>
      <c r="F1437" s="16"/>
      <c r="G1437" s="14" t="str">
        <f>+IFERROR(+Tabella24[[#This Row],[IMPORTO VERSATO]]/SUMIF(DATI!B:B,Tabella24[[#This Row],[Cartella2]],DATI!M:M)*SUMIF(DATI!B:B,Tabella24[[#This Row],[Cartella2]],DATI!E:E),"")</f>
        <v/>
      </c>
      <c r="H1437" s="14" t="str">
        <f>+IFERROR(+Tabella24[[#This Row],[IMPORTO VERSATO]]/SUMIF(DATI!$B:$B,Tabella24[[#This Row],[Cartella2]],DATI!$M:$M)*SUMIF(DATI!$B:$B,Tabella24[[#This Row],[Cartella2]],DATI!$F:$F),"")</f>
        <v/>
      </c>
      <c r="I1437" s="19" t="str">
        <f>+IFERROR(+Tabella24[[#This Row],[IMPORTO VERSATO]]/SUMIF(DATI!$B:$B,Tabella24[[#This Row],[Cartella2]],DATI!$M:$M)*SUMIF(DATI!$B:$B,Tabella24[[#This Row],[Cartella2]],DATI!$G:$G),"")</f>
        <v/>
      </c>
      <c r="J1437" s="19" t="str">
        <f>+IFERROR(+Tabella24[[#This Row],[IMPORTO VERSATO]]/SUMIF(DATI!$B:$B,Tabella24[[#This Row],[Cartella2]],DATI!$M:$M)*SUMIF(DATI!$B:$B,Tabella24[[#This Row],[Cartella2]],DATI!$H:$H),"")</f>
        <v/>
      </c>
      <c r="K1437" s="19" t="str">
        <f>+IFERROR(+Tabella24[[#This Row],[IMPORTO VERSATO]]/SUMIF(DATI!$B:$B,Tabella24[[#This Row],[Cartella2]],DATI!$M:$M)*SUMIF(DATI!$B:$B,Tabella24[[#This Row],[Cartella2]],DATI!$I:$I),"")</f>
        <v/>
      </c>
      <c r="L1437" s="19" t="str">
        <f>+IFERROR(+Tabella24[[#This Row],[IMPORTO VERSATO]]/SUMIF(DATI!$B:$B,Tabella24[[#This Row],[Cartella2]],DATI!$M:$M)*SUMIF(DATI!$B:$B,Tabella24[[#This Row],[Cartella2]],DATI!$J:$J),"")</f>
        <v/>
      </c>
      <c r="M1437" s="14" t="str">
        <f>+IFERROR(+Tabella24[[#This Row],[IMPORTO VERSATO]]/SUMIF(DATI!$B:$B,Tabella24[[#This Row],[Cartella2]],DATI!$M:$M)*SUMIF(DATI!$B:$B,Tabella24[[#This Row],[Cartella2]],DATI!$L:$L),"")</f>
        <v/>
      </c>
      <c r="N1437" s="6" t="str">
        <f>+IF(COUNTIF($C$17:C1502,Tabella24[[#This Row],[Cartella2]])=1,"X","")</f>
        <v/>
      </c>
      <c r="O1437" s="14" t="str">
        <f>+IFERROR(+Tabella24[[#This Row],[IMPORTO VERSATO]]/SUMIF(DATI!$B:$B,Tabella24[[#This Row],[Cartella2]],DATI!$M:$M)*SUMIF(DATI!$B:$B,Tabella24[[#This Row],[Cartella2]],DATI!$K:$K),"")</f>
        <v/>
      </c>
    </row>
    <row r="1438" spans="2:15" x14ac:dyDescent="0.45">
      <c r="B1438" s="27"/>
      <c r="C1438" s="140" t="e">
        <f>+IF(Tabella24[[#This Row],[INS CARTELLA]]="",C1437,+VLOOKUP(Tabella24[[#This Row],[INS CARTELLA]],Tabella1[[NUMERO CARTELLA]:[IMPOSTE]],1,0))</f>
        <v>#N/A</v>
      </c>
      <c r="D1438" s="1"/>
      <c r="E1438" s="15"/>
      <c r="F1438" s="16"/>
      <c r="G1438" s="14" t="str">
        <f>+IFERROR(+Tabella24[[#This Row],[IMPORTO VERSATO]]/SUMIF(DATI!B:B,Tabella24[[#This Row],[Cartella2]],DATI!M:M)*SUMIF(DATI!B:B,Tabella24[[#This Row],[Cartella2]],DATI!E:E),"")</f>
        <v/>
      </c>
      <c r="H1438" s="19" t="str">
        <f>+IFERROR(+Tabella24[[#This Row],[IMPORTO VERSATO]]/SUMIF(DATI!$B:$B,Tabella24[[#This Row],[Cartella2]],DATI!$M:$M)*SUMIF(DATI!$B:$B,Tabella24[[#This Row],[Cartella2]],DATI!$F:$F),"")</f>
        <v/>
      </c>
      <c r="I1438" s="19" t="str">
        <f>+IFERROR(+Tabella24[[#This Row],[IMPORTO VERSATO]]/SUMIF(DATI!$B:$B,Tabella24[[#This Row],[Cartella2]],DATI!$M:$M)*SUMIF(DATI!$B:$B,Tabella24[[#This Row],[Cartella2]],DATI!$G:$G),"")</f>
        <v/>
      </c>
      <c r="J1438" s="19" t="str">
        <f>+IFERROR(+Tabella24[[#This Row],[IMPORTO VERSATO]]/SUMIF(DATI!$B:$B,Tabella24[[#This Row],[Cartella2]],DATI!$M:$M)*SUMIF(DATI!$B:$B,Tabella24[[#This Row],[Cartella2]],DATI!$H:$H),"")</f>
        <v/>
      </c>
      <c r="K1438" s="19" t="str">
        <f>+IFERROR(+Tabella24[[#This Row],[IMPORTO VERSATO]]/SUMIF(DATI!$B:$B,Tabella24[[#This Row],[Cartella2]],DATI!$M:$M)*SUMIF(DATI!$B:$B,Tabella24[[#This Row],[Cartella2]],DATI!$I:$I),"")</f>
        <v/>
      </c>
      <c r="L1438" s="19" t="str">
        <f>+IFERROR(+Tabella24[[#This Row],[IMPORTO VERSATO]]/SUMIF(DATI!$B:$B,Tabella24[[#This Row],[Cartella2]],DATI!$M:$M)*SUMIF(DATI!$B:$B,Tabella24[[#This Row],[Cartella2]],DATI!$J:$J),"")</f>
        <v/>
      </c>
      <c r="M1438" s="14" t="str">
        <f>+IFERROR(+Tabella24[[#This Row],[IMPORTO VERSATO]]/SUMIF(DATI!$B:$B,Tabella24[[#This Row],[Cartella2]],DATI!$M:$M)*SUMIF(DATI!$B:$B,Tabella24[[#This Row],[Cartella2]],DATI!$L:$L),"")</f>
        <v/>
      </c>
      <c r="N1438" s="6" t="str">
        <f>+IF(COUNTIF($C$17:C1438,Tabella24[[#This Row],[Cartella2]])=1,"X","")</f>
        <v/>
      </c>
      <c r="O1438" s="14" t="str">
        <f>+IFERROR(+Tabella24[[#This Row],[IMPORTO VERSATO]]/SUMIF(DATI!$B:$B,Tabella24[[#This Row],[Cartella2]],DATI!$M:$M)*SUMIF(DATI!$B:$B,Tabella24[[#This Row],[Cartella2]],DATI!$K:$K),"")</f>
        <v/>
      </c>
    </row>
    <row r="1439" spans="2:15" x14ac:dyDescent="0.45">
      <c r="B1439" s="27"/>
      <c r="C1439" s="140" t="e">
        <f>+IF(Tabella24[[#This Row],[INS CARTELLA]]="",C1438,+VLOOKUP(Tabella24[[#This Row],[INS CARTELLA]],Tabella1[[NUMERO CARTELLA]:[IMPOSTE]],1,0))</f>
        <v>#N/A</v>
      </c>
      <c r="D1439" s="1"/>
      <c r="E1439" s="15"/>
      <c r="F1439" s="16"/>
      <c r="G1439" s="14" t="str">
        <f>+IFERROR(+Tabella24[[#This Row],[IMPORTO VERSATO]]/SUMIF(DATI!B:B,Tabella24[[#This Row],[Cartella2]],DATI!M:M)*SUMIF(DATI!B:B,Tabella24[[#This Row],[Cartella2]],DATI!E:E),"")</f>
        <v/>
      </c>
      <c r="H1439" s="19" t="str">
        <f>+IFERROR(+Tabella24[[#This Row],[IMPORTO VERSATO]]/SUMIF(DATI!$B:$B,Tabella24[[#This Row],[Cartella2]],DATI!$M:$M)*SUMIF(DATI!$B:$B,Tabella24[[#This Row],[Cartella2]],DATI!$F:$F),"")</f>
        <v/>
      </c>
      <c r="I1439" s="19" t="str">
        <f>+IFERROR(+Tabella24[[#This Row],[IMPORTO VERSATO]]/SUMIF(DATI!$B:$B,Tabella24[[#This Row],[Cartella2]],DATI!$M:$M)*SUMIF(DATI!$B:$B,Tabella24[[#This Row],[Cartella2]],DATI!$G:$G),"")</f>
        <v/>
      </c>
      <c r="J1439" s="19" t="str">
        <f>+IFERROR(+Tabella24[[#This Row],[IMPORTO VERSATO]]/SUMIF(DATI!$B:$B,Tabella24[[#This Row],[Cartella2]],DATI!$M:$M)*SUMIF(DATI!$B:$B,Tabella24[[#This Row],[Cartella2]],DATI!$H:$H),"")</f>
        <v/>
      </c>
      <c r="K1439" s="19" t="str">
        <f>+IFERROR(+Tabella24[[#This Row],[IMPORTO VERSATO]]/SUMIF(DATI!$B:$B,Tabella24[[#This Row],[Cartella2]],DATI!$M:$M)*SUMIF(DATI!$B:$B,Tabella24[[#This Row],[Cartella2]],DATI!$I:$I),"")</f>
        <v/>
      </c>
      <c r="L1439" s="19" t="str">
        <f>+IFERROR(+Tabella24[[#This Row],[IMPORTO VERSATO]]/SUMIF(DATI!$B:$B,Tabella24[[#This Row],[Cartella2]],DATI!$M:$M)*SUMIF(DATI!$B:$B,Tabella24[[#This Row],[Cartella2]],DATI!$J:$J),"")</f>
        <v/>
      </c>
      <c r="M1439" s="14" t="str">
        <f>+IFERROR(+Tabella24[[#This Row],[IMPORTO VERSATO]]/SUMIF(DATI!$B:$B,Tabella24[[#This Row],[Cartella2]],DATI!$M:$M)*SUMIF(DATI!$B:$B,Tabella24[[#This Row],[Cartella2]],DATI!$L:$L),"")</f>
        <v/>
      </c>
      <c r="N1439" s="6" t="str">
        <f>+IF(COUNTIF($C$17:C1439,Tabella24[[#This Row],[Cartella2]])=1,"X","")</f>
        <v/>
      </c>
      <c r="O1439" s="14" t="str">
        <f>+IFERROR(+Tabella24[[#This Row],[IMPORTO VERSATO]]/SUMIF(DATI!$B:$B,Tabella24[[#This Row],[Cartella2]],DATI!$M:$M)*SUMIF(DATI!$B:$B,Tabella24[[#This Row],[Cartella2]],DATI!$K:$K),"")</f>
        <v/>
      </c>
    </row>
    <row r="1440" spans="2:15" x14ac:dyDescent="0.45">
      <c r="B1440" s="27"/>
      <c r="C1440" s="140" t="e">
        <f>+IF(Tabella24[[#This Row],[INS CARTELLA]]="",C1439,+VLOOKUP(Tabella24[[#This Row],[INS CARTELLA]],Tabella1[[NUMERO CARTELLA]:[IMPOSTE]],1,0))</f>
        <v>#N/A</v>
      </c>
      <c r="D1440" s="1"/>
      <c r="E1440" s="15"/>
      <c r="F1440" s="16"/>
      <c r="G1440" s="14" t="str">
        <f>+IFERROR(+Tabella24[[#This Row],[IMPORTO VERSATO]]/SUMIF(DATI!B:B,Tabella24[[#This Row],[Cartella2]],DATI!M:M)*SUMIF(DATI!B:B,Tabella24[[#This Row],[Cartella2]],DATI!E:E),"")</f>
        <v/>
      </c>
      <c r="H1440" s="19" t="str">
        <f>+IFERROR(+Tabella24[[#This Row],[IMPORTO VERSATO]]/SUMIF(DATI!$B:$B,Tabella24[[#This Row],[Cartella2]],DATI!$M:$M)*SUMIF(DATI!$B:$B,Tabella24[[#This Row],[Cartella2]],DATI!$F:$F),"")</f>
        <v/>
      </c>
      <c r="I1440" s="19" t="str">
        <f>+IFERROR(+Tabella24[[#This Row],[IMPORTO VERSATO]]/SUMIF(DATI!$B:$B,Tabella24[[#This Row],[Cartella2]],DATI!$M:$M)*SUMIF(DATI!$B:$B,Tabella24[[#This Row],[Cartella2]],DATI!$G:$G),"")</f>
        <v/>
      </c>
      <c r="J1440" s="19" t="str">
        <f>+IFERROR(+Tabella24[[#This Row],[IMPORTO VERSATO]]/SUMIF(DATI!$B:$B,Tabella24[[#This Row],[Cartella2]],DATI!$M:$M)*SUMIF(DATI!$B:$B,Tabella24[[#This Row],[Cartella2]],DATI!$H:$H),"")</f>
        <v/>
      </c>
      <c r="K1440" s="19" t="str">
        <f>+IFERROR(+Tabella24[[#This Row],[IMPORTO VERSATO]]/SUMIF(DATI!$B:$B,Tabella24[[#This Row],[Cartella2]],DATI!$M:$M)*SUMIF(DATI!$B:$B,Tabella24[[#This Row],[Cartella2]],DATI!$I:$I),"")</f>
        <v/>
      </c>
      <c r="L1440" s="19" t="str">
        <f>+IFERROR(+Tabella24[[#This Row],[IMPORTO VERSATO]]/SUMIF(DATI!$B:$B,Tabella24[[#This Row],[Cartella2]],DATI!$M:$M)*SUMIF(DATI!$B:$B,Tabella24[[#This Row],[Cartella2]],DATI!$J:$J),"")</f>
        <v/>
      </c>
      <c r="M1440" s="14" t="str">
        <f>+IFERROR(+Tabella24[[#This Row],[IMPORTO VERSATO]]/SUMIF(DATI!$B:$B,Tabella24[[#This Row],[Cartella2]],DATI!$M:$M)*SUMIF(DATI!$B:$B,Tabella24[[#This Row],[Cartella2]],DATI!$L:$L),"")</f>
        <v/>
      </c>
      <c r="N1440" s="6" t="str">
        <f>+IF(COUNTIF($C$17:C1440,Tabella24[[#This Row],[Cartella2]])=1,"X","")</f>
        <v/>
      </c>
      <c r="O1440" s="14" t="str">
        <f>+IFERROR(+Tabella24[[#This Row],[IMPORTO VERSATO]]/SUMIF(DATI!$B:$B,Tabella24[[#This Row],[Cartella2]],DATI!$M:$M)*SUMIF(DATI!$B:$B,Tabella24[[#This Row],[Cartella2]],DATI!$K:$K),"")</f>
        <v/>
      </c>
    </row>
    <row r="1441" spans="2:15" x14ac:dyDescent="0.45">
      <c r="B1441" s="27"/>
      <c r="C1441" s="140" t="e">
        <f>+IF(Tabella24[[#This Row],[INS CARTELLA]]="",C1440,+VLOOKUP(Tabella24[[#This Row],[INS CARTELLA]],Tabella1[[NUMERO CARTELLA]:[IMPOSTE]],1,0))</f>
        <v>#N/A</v>
      </c>
      <c r="D1441" s="1"/>
      <c r="E1441" s="15"/>
      <c r="F1441" s="16"/>
      <c r="G1441" s="14" t="str">
        <f>+IFERROR(+Tabella24[[#This Row],[IMPORTO VERSATO]]/SUMIF(DATI!B:B,Tabella24[[#This Row],[Cartella2]],DATI!M:M)*SUMIF(DATI!B:B,Tabella24[[#This Row],[Cartella2]],DATI!E:E),"")</f>
        <v/>
      </c>
      <c r="H1441" s="19" t="str">
        <f>+IFERROR(+Tabella24[[#This Row],[IMPORTO VERSATO]]/SUMIF(DATI!$B:$B,Tabella24[[#This Row],[Cartella2]],DATI!$M:$M)*SUMIF(DATI!$B:$B,Tabella24[[#This Row],[Cartella2]],DATI!$F:$F),"")</f>
        <v/>
      </c>
      <c r="I1441" s="19" t="str">
        <f>+IFERROR(+Tabella24[[#This Row],[IMPORTO VERSATO]]/SUMIF(DATI!$B:$B,Tabella24[[#This Row],[Cartella2]],DATI!$M:$M)*SUMIF(DATI!$B:$B,Tabella24[[#This Row],[Cartella2]],DATI!$G:$G),"")</f>
        <v/>
      </c>
      <c r="J1441" s="19" t="str">
        <f>+IFERROR(+Tabella24[[#This Row],[IMPORTO VERSATO]]/SUMIF(DATI!$B:$B,Tabella24[[#This Row],[Cartella2]],DATI!$M:$M)*SUMIF(DATI!$B:$B,Tabella24[[#This Row],[Cartella2]],DATI!$H:$H),"")</f>
        <v/>
      </c>
      <c r="K1441" s="19" t="str">
        <f>+IFERROR(+Tabella24[[#This Row],[IMPORTO VERSATO]]/SUMIF(DATI!$B:$B,Tabella24[[#This Row],[Cartella2]],DATI!$M:$M)*SUMIF(DATI!$B:$B,Tabella24[[#This Row],[Cartella2]],DATI!$I:$I),"")</f>
        <v/>
      </c>
      <c r="L1441" s="19" t="str">
        <f>+IFERROR(+Tabella24[[#This Row],[IMPORTO VERSATO]]/SUMIF(DATI!$B:$B,Tabella24[[#This Row],[Cartella2]],DATI!$M:$M)*SUMIF(DATI!$B:$B,Tabella24[[#This Row],[Cartella2]],DATI!$J:$J),"")</f>
        <v/>
      </c>
      <c r="M1441" s="14" t="str">
        <f>+IFERROR(+Tabella24[[#This Row],[IMPORTO VERSATO]]/SUMIF(DATI!$B:$B,Tabella24[[#This Row],[Cartella2]],DATI!$M:$M)*SUMIF(DATI!$B:$B,Tabella24[[#This Row],[Cartella2]],DATI!$L:$L),"")</f>
        <v/>
      </c>
      <c r="N1441" s="6" t="str">
        <f>+IF(COUNTIF($C$17:C1441,Tabella24[[#This Row],[Cartella2]])=1,"X","")</f>
        <v/>
      </c>
      <c r="O1441" s="14" t="str">
        <f>+IFERROR(+Tabella24[[#This Row],[IMPORTO VERSATO]]/SUMIF(DATI!$B:$B,Tabella24[[#This Row],[Cartella2]],DATI!$M:$M)*SUMIF(DATI!$B:$B,Tabella24[[#This Row],[Cartella2]],DATI!$K:$K),"")</f>
        <v/>
      </c>
    </row>
    <row r="1442" spans="2:15" x14ac:dyDescent="0.45">
      <c r="B1442" s="27"/>
      <c r="C1442" s="140" t="e">
        <f>+IF(Tabella24[[#This Row],[INS CARTELLA]]="",C1441,+VLOOKUP(Tabella24[[#This Row],[INS CARTELLA]],Tabella1[[NUMERO CARTELLA]:[IMPOSTE]],1,0))</f>
        <v>#N/A</v>
      </c>
      <c r="D1442" s="1"/>
      <c r="E1442" s="15"/>
      <c r="F1442" s="16"/>
      <c r="G1442" s="14" t="str">
        <f>+IFERROR(+Tabella24[[#This Row],[IMPORTO VERSATO]]/SUMIF(DATI!B:B,Tabella24[[#This Row],[Cartella2]],DATI!M:M)*SUMIF(DATI!B:B,Tabella24[[#This Row],[Cartella2]],DATI!E:E),"")</f>
        <v/>
      </c>
      <c r="H1442" s="19" t="str">
        <f>+IFERROR(+Tabella24[[#This Row],[IMPORTO VERSATO]]/SUMIF(DATI!$B:$B,Tabella24[[#This Row],[Cartella2]],DATI!$M:$M)*SUMIF(DATI!$B:$B,Tabella24[[#This Row],[Cartella2]],DATI!$F:$F),"")</f>
        <v/>
      </c>
      <c r="I1442" s="19" t="str">
        <f>+IFERROR(+Tabella24[[#This Row],[IMPORTO VERSATO]]/SUMIF(DATI!$B:$B,Tabella24[[#This Row],[Cartella2]],DATI!$M:$M)*SUMIF(DATI!$B:$B,Tabella24[[#This Row],[Cartella2]],DATI!$G:$G),"")</f>
        <v/>
      </c>
      <c r="J1442" s="19" t="str">
        <f>+IFERROR(+Tabella24[[#This Row],[IMPORTO VERSATO]]/SUMIF(DATI!$B:$B,Tabella24[[#This Row],[Cartella2]],DATI!$M:$M)*SUMIF(DATI!$B:$B,Tabella24[[#This Row],[Cartella2]],DATI!$H:$H),"")</f>
        <v/>
      </c>
      <c r="K1442" s="19" t="str">
        <f>+IFERROR(+Tabella24[[#This Row],[IMPORTO VERSATO]]/SUMIF(DATI!$B:$B,Tabella24[[#This Row],[Cartella2]],DATI!$M:$M)*SUMIF(DATI!$B:$B,Tabella24[[#This Row],[Cartella2]],DATI!$I:$I),"")</f>
        <v/>
      </c>
      <c r="L1442" s="19" t="str">
        <f>+IFERROR(+Tabella24[[#This Row],[IMPORTO VERSATO]]/SUMIF(DATI!$B:$B,Tabella24[[#This Row],[Cartella2]],DATI!$M:$M)*SUMIF(DATI!$B:$B,Tabella24[[#This Row],[Cartella2]],DATI!$J:$J),"")</f>
        <v/>
      </c>
      <c r="M1442" s="14" t="str">
        <f>+IFERROR(+Tabella24[[#This Row],[IMPORTO VERSATO]]/SUMIF(DATI!$B:$B,Tabella24[[#This Row],[Cartella2]],DATI!$M:$M)*SUMIF(DATI!$B:$B,Tabella24[[#This Row],[Cartella2]],DATI!$L:$L),"")</f>
        <v/>
      </c>
      <c r="N1442" s="6" t="str">
        <f>+IF(COUNTIF($C$17:C1442,Tabella24[[#This Row],[Cartella2]])=1,"X","")</f>
        <v/>
      </c>
      <c r="O1442" s="14" t="str">
        <f>+IFERROR(+Tabella24[[#This Row],[IMPORTO VERSATO]]/SUMIF(DATI!$B:$B,Tabella24[[#This Row],[Cartella2]],DATI!$M:$M)*SUMIF(DATI!$B:$B,Tabella24[[#This Row],[Cartella2]],DATI!$K:$K),"")</f>
        <v/>
      </c>
    </row>
    <row r="1443" spans="2:15" x14ac:dyDescent="0.45">
      <c r="B1443" s="27"/>
      <c r="C1443" s="140" t="e">
        <f>+IF(Tabella24[[#This Row],[INS CARTELLA]]="",C1442,+VLOOKUP(Tabella24[[#This Row],[INS CARTELLA]],Tabella1[[NUMERO CARTELLA]:[IMPOSTE]],1,0))</f>
        <v>#N/A</v>
      </c>
      <c r="D1443" s="1"/>
      <c r="E1443" s="15"/>
      <c r="F1443" s="16"/>
      <c r="G1443" s="14" t="str">
        <f>+IFERROR(+Tabella24[[#This Row],[IMPORTO VERSATO]]/SUMIF(DATI!B:B,Tabella24[[#This Row],[Cartella2]],DATI!M:M)*SUMIF(DATI!B:B,Tabella24[[#This Row],[Cartella2]],DATI!E:E),"")</f>
        <v/>
      </c>
      <c r="H1443" s="19" t="str">
        <f>+IFERROR(+Tabella24[[#This Row],[IMPORTO VERSATO]]/SUMIF(DATI!$B:$B,Tabella24[[#This Row],[Cartella2]],DATI!$M:$M)*SUMIF(DATI!$B:$B,Tabella24[[#This Row],[Cartella2]],DATI!$F:$F),"")</f>
        <v/>
      </c>
      <c r="I1443" s="19" t="str">
        <f>+IFERROR(+Tabella24[[#This Row],[IMPORTO VERSATO]]/SUMIF(DATI!$B:$B,Tabella24[[#This Row],[Cartella2]],DATI!$M:$M)*SUMIF(DATI!$B:$B,Tabella24[[#This Row],[Cartella2]],DATI!$G:$G),"")</f>
        <v/>
      </c>
      <c r="J1443" s="19" t="str">
        <f>+IFERROR(+Tabella24[[#This Row],[IMPORTO VERSATO]]/SUMIF(DATI!$B:$B,Tabella24[[#This Row],[Cartella2]],DATI!$M:$M)*SUMIF(DATI!$B:$B,Tabella24[[#This Row],[Cartella2]],DATI!$H:$H),"")</f>
        <v/>
      </c>
      <c r="K1443" s="19" t="str">
        <f>+IFERROR(+Tabella24[[#This Row],[IMPORTO VERSATO]]/SUMIF(DATI!$B:$B,Tabella24[[#This Row],[Cartella2]],DATI!$M:$M)*SUMIF(DATI!$B:$B,Tabella24[[#This Row],[Cartella2]],DATI!$I:$I),"")</f>
        <v/>
      </c>
      <c r="L1443" s="19" t="str">
        <f>+IFERROR(+Tabella24[[#This Row],[IMPORTO VERSATO]]/SUMIF(DATI!$B:$B,Tabella24[[#This Row],[Cartella2]],DATI!$M:$M)*SUMIF(DATI!$B:$B,Tabella24[[#This Row],[Cartella2]],DATI!$J:$J),"")</f>
        <v/>
      </c>
      <c r="M1443" s="14" t="str">
        <f>+IFERROR(+Tabella24[[#This Row],[IMPORTO VERSATO]]/SUMIF(DATI!$B:$B,Tabella24[[#This Row],[Cartella2]],DATI!$M:$M)*SUMIF(DATI!$B:$B,Tabella24[[#This Row],[Cartella2]],DATI!$L:$L),"")</f>
        <v/>
      </c>
      <c r="N1443" s="6" t="str">
        <f>+IF(COUNTIF($C$17:C1443,Tabella24[[#This Row],[Cartella2]])=1,"X","")</f>
        <v/>
      </c>
      <c r="O1443" s="14" t="str">
        <f>+IFERROR(+Tabella24[[#This Row],[IMPORTO VERSATO]]/SUMIF(DATI!$B:$B,Tabella24[[#This Row],[Cartella2]],DATI!$M:$M)*SUMIF(DATI!$B:$B,Tabella24[[#This Row],[Cartella2]],DATI!$K:$K),"")</f>
        <v/>
      </c>
    </row>
    <row r="1444" spans="2:15" x14ac:dyDescent="0.45">
      <c r="B1444" s="27"/>
      <c r="C1444" s="140" t="e">
        <f>+IF(Tabella24[[#This Row],[INS CARTELLA]]="",C1443,+VLOOKUP(Tabella24[[#This Row],[INS CARTELLA]],Tabella1[[NUMERO CARTELLA]:[IMPOSTE]],1,0))</f>
        <v>#N/A</v>
      </c>
      <c r="D1444" s="1"/>
      <c r="E1444" s="15"/>
      <c r="F1444" s="16"/>
      <c r="G1444" s="14" t="str">
        <f>+IFERROR(+Tabella24[[#This Row],[IMPORTO VERSATO]]/SUMIF(DATI!B:B,Tabella24[[#This Row],[Cartella2]],DATI!M:M)*SUMIF(DATI!B:B,Tabella24[[#This Row],[Cartella2]],DATI!E:E),"")</f>
        <v/>
      </c>
      <c r="H1444" s="19" t="str">
        <f>+IFERROR(+Tabella24[[#This Row],[IMPORTO VERSATO]]/SUMIF(DATI!$B:$B,Tabella24[[#This Row],[Cartella2]],DATI!$M:$M)*SUMIF(DATI!$B:$B,Tabella24[[#This Row],[Cartella2]],DATI!$F:$F),"")</f>
        <v/>
      </c>
      <c r="I1444" s="19" t="str">
        <f>+IFERROR(+Tabella24[[#This Row],[IMPORTO VERSATO]]/SUMIF(DATI!$B:$B,Tabella24[[#This Row],[Cartella2]],DATI!$M:$M)*SUMIF(DATI!$B:$B,Tabella24[[#This Row],[Cartella2]],DATI!$G:$G),"")</f>
        <v/>
      </c>
      <c r="J1444" s="19" t="str">
        <f>+IFERROR(+Tabella24[[#This Row],[IMPORTO VERSATO]]/SUMIF(DATI!$B:$B,Tabella24[[#This Row],[Cartella2]],DATI!$M:$M)*SUMIF(DATI!$B:$B,Tabella24[[#This Row],[Cartella2]],DATI!$H:$H),"")</f>
        <v/>
      </c>
      <c r="K1444" s="19" t="str">
        <f>+IFERROR(+Tabella24[[#This Row],[IMPORTO VERSATO]]/SUMIF(DATI!$B:$B,Tabella24[[#This Row],[Cartella2]],DATI!$M:$M)*SUMIF(DATI!$B:$B,Tabella24[[#This Row],[Cartella2]],DATI!$I:$I),"")</f>
        <v/>
      </c>
      <c r="L1444" s="19" t="str">
        <f>+IFERROR(+Tabella24[[#This Row],[IMPORTO VERSATO]]/SUMIF(DATI!$B:$B,Tabella24[[#This Row],[Cartella2]],DATI!$M:$M)*SUMIF(DATI!$B:$B,Tabella24[[#This Row],[Cartella2]],DATI!$J:$J),"")</f>
        <v/>
      </c>
      <c r="M1444" s="14" t="str">
        <f>+IFERROR(+Tabella24[[#This Row],[IMPORTO VERSATO]]/SUMIF(DATI!$B:$B,Tabella24[[#This Row],[Cartella2]],DATI!$M:$M)*SUMIF(DATI!$B:$B,Tabella24[[#This Row],[Cartella2]],DATI!$L:$L),"")</f>
        <v/>
      </c>
      <c r="N1444" s="6" t="str">
        <f>+IF(COUNTIF($C$17:C1444,Tabella24[[#This Row],[Cartella2]])=1,"X","")</f>
        <v/>
      </c>
      <c r="O1444" s="14" t="str">
        <f>+IFERROR(+Tabella24[[#This Row],[IMPORTO VERSATO]]/SUMIF(DATI!$B:$B,Tabella24[[#This Row],[Cartella2]],DATI!$M:$M)*SUMIF(DATI!$B:$B,Tabella24[[#This Row],[Cartella2]],DATI!$K:$K),"")</f>
        <v/>
      </c>
    </row>
    <row r="1445" spans="2:15" x14ac:dyDescent="0.45">
      <c r="B1445" s="27"/>
      <c r="C1445" s="140" t="e">
        <f>+IF(Tabella24[[#This Row],[INS CARTELLA]]="",C1444,+VLOOKUP(Tabella24[[#This Row],[INS CARTELLA]],Tabella1[[NUMERO CARTELLA]:[IMPOSTE]],1,0))</f>
        <v>#N/A</v>
      </c>
      <c r="D1445" s="1"/>
      <c r="E1445" s="15"/>
      <c r="F1445" s="16"/>
      <c r="G1445" s="14" t="str">
        <f>+IFERROR(+Tabella24[[#This Row],[IMPORTO VERSATO]]/SUMIF(DATI!B:B,Tabella24[[#This Row],[Cartella2]],DATI!M:M)*SUMIF(DATI!B:B,Tabella24[[#This Row],[Cartella2]],DATI!E:E),"")</f>
        <v/>
      </c>
      <c r="H1445" s="19" t="str">
        <f>+IFERROR(+Tabella24[[#This Row],[IMPORTO VERSATO]]/SUMIF(DATI!$B:$B,Tabella24[[#This Row],[Cartella2]],DATI!$M:$M)*SUMIF(DATI!$B:$B,Tabella24[[#This Row],[Cartella2]],DATI!$F:$F),"")</f>
        <v/>
      </c>
      <c r="I1445" s="19" t="str">
        <f>+IFERROR(+Tabella24[[#This Row],[IMPORTO VERSATO]]/SUMIF(DATI!$B:$B,Tabella24[[#This Row],[Cartella2]],DATI!$M:$M)*SUMIF(DATI!$B:$B,Tabella24[[#This Row],[Cartella2]],DATI!$G:$G),"")</f>
        <v/>
      </c>
      <c r="J1445" s="19" t="str">
        <f>+IFERROR(+Tabella24[[#This Row],[IMPORTO VERSATO]]/SUMIF(DATI!$B:$B,Tabella24[[#This Row],[Cartella2]],DATI!$M:$M)*SUMIF(DATI!$B:$B,Tabella24[[#This Row],[Cartella2]],DATI!$H:$H),"")</f>
        <v/>
      </c>
      <c r="K1445" s="19" t="str">
        <f>+IFERROR(+Tabella24[[#This Row],[IMPORTO VERSATO]]/SUMIF(DATI!$B:$B,Tabella24[[#This Row],[Cartella2]],DATI!$M:$M)*SUMIF(DATI!$B:$B,Tabella24[[#This Row],[Cartella2]],DATI!$I:$I),"")</f>
        <v/>
      </c>
      <c r="L1445" s="19" t="str">
        <f>+IFERROR(+Tabella24[[#This Row],[IMPORTO VERSATO]]/SUMIF(DATI!$B:$B,Tabella24[[#This Row],[Cartella2]],DATI!$M:$M)*SUMIF(DATI!$B:$B,Tabella24[[#This Row],[Cartella2]],DATI!$J:$J),"")</f>
        <v/>
      </c>
      <c r="M1445" s="14" t="str">
        <f>+IFERROR(+Tabella24[[#This Row],[IMPORTO VERSATO]]/SUMIF(DATI!$B:$B,Tabella24[[#This Row],[Cartella2]],DATI!$M:$M)*SUMIF(DATI!$B:$B,Tabella24[[#This Row],[Cartella2]],DATI!$L:$L),"")</f>
        <v/>
      </c>
      <c r="N1445" s="6" t="str">
        <f>+IF(COUNTIF($C$17:C1445,Tabella24[[#This Row],[Cartella2]])=1,"X","")</f>
        <v/>
      </c>
      <c r="O1445" s="14" t="str">
        <f>+IFERROR(+Tabella24[[#This Row],[IMPORTO VERSATO]]/SUMIF(DATI!$B:$B,Tabella24[[#This Row],[Cartella2]],DATI!$M:$M)*SUMIF(DATI!$B:$B,Tabella24[[#This Row],[Cartella2]],DATI!$K:$K),"")</f>
        <v/>
      </c>
    </row>
    <row r="1446" spans="2:15" x14ac:dyDescent="0.45">
      <c r="B1446" s="27"/>
      <c r="C1446" s="140" t="e">
        <f>+IF(Tabella24[[#This Row],[INS CARTELLA]]="",C1445,+VLOOKUP(Tabella24[[#This Row],[INS CARTELLA]],Tabella1[[NUMERO CARTELLA]:[IMPOSTE]],1,0))</f>
        <v>#N/A</v>
      </c>
      <c r="D1446" s="1"/>
      <c r="E1446" s="15"/>
      <c r="F1446" s="16"/>
      <c r="G1446" s="14" t="str">
        <f>+IFERROR(+Tabella24[[#This Row],[IMPORTO VERSATO]]/SUMIF(DATI!B:B,Tabella24[[#This Row],[Cartella2]],DATI!M:M)*SUMIF(DATI!B:B,Tabella24[[#This Row],[Cartella2]],DATI!E:E),"")</f>
        <v/>
      </c>
      <c r="H1446" s="19" t="str">
        <f>+IFERROR(+Tabella24[[#This Row],[IMPORTO VERSATO]]/SUMIF(DATI!$B:$B,Tabella24[[#This Row],[Cartella2]],DATI!$M:$M)*SUMIF(DATI!$B:$B,Tabella24[[#This Row],[Cartella2]],DATI!$F:$F),"")</f>
        <v/>
      </c>
      <c r="I1446" s="19" t="str">
        <f>+IFERROR(+Tabella24[[#This Row],[IMPORTO VERSATO]]/SUMIF(DATI!$B:$B,Tabella24[[#This Row],[Cartella2]],DATI!$M:$M)*SUMIF(DATI!$B:$B,Tabella24[[#This Row],[Cartella2]],DATI!$G:$G),"")</f>
        <v/>
      </c>
      <c r="J1446" s="19" t="str">
        <f>+IFERROR(+Tabella24[[#This Row],[IMPORTO VERSATO]]/SUMIF(DATI!$B:$B,Tabella24[[#This Row],[Cartella2]],DATI!$M:$M)*SUMIF(DATI!$B:$B,Tabella24[[#This Row],[Cartella2]],DATI!$H:$H),"")</f>
        <v/>
      </c>
      <c r="K1446" s="19" t="str">
        <f>+IFERROR(+Tabella24[[#This Row],[IMPORTO VERSATO]]/SUMIF(DATI!$B:$B,Tabella24[[#This Row],[Cartella2]],DATI!$M:$M)*SUMIF(DATI!$B:$B,Tabella24[[#This Row],[Cartella2]],DATI!$I:$I),"")</f>
        <v/>
      </c>
      <c r="L1446" s="19" t="str">
        <f>+IFERROR(+Tabella24[[#This Row],[IMPORTO VERSATO]]/SUMIF(DATI!$B:$B,Tabella24[[#This Row],[Cartella2]],DATI!$M:$M)*SUMIF(DATI!$B:$B,Tabella24[[#This Row],[Cartella2]],DATI!$J:$J),"")</f>
        <v/>
      </c>
      <c r="M1446" s="14" t="str">
        <f>+IFERROR(+Tabella24[[#This Row],[IMPORTO VERSATO]]/SUMIF(DATI!$B:$B,Tabella24[[#This Row],[Cartella2]],DATI!$M:$M)*SUMIF(DATI!$B:$B,Tabella24[[#This Row],[Cartella2]],DATI!$L:$L),"")</f>
        <v/>
      </c>
      <c r="N1446" s="6" t="str">
        <f>+IF(COUNTIF($C$17:C1446,Tabella24[[#This Row],[Cartella2]])=1,"X","")</f>
        <v/>
      </c>
      <c r="O1446" s="14" t="str">
        <f>+IFERROR(+Tabella24[[#This Row],[IMPORTO VERSATO]]/SUMIF(DATI!$B:$B,Tabella24[[#This Row],[Cartella2]],DATI!$M:$M)*SUMIF(DATI!$B:$B,Tabella24[[#This Row],[Cartella2]],DATI!$K:$K),"")</f>
        <v/>
      </c>
    </row>
    <row r="1447" spans="2:15" x14ac:dyDescent="0.45">
      <c r="B1447" s="27"/>
      <c r="C1447" s="140" t="e">
        <f>+IF(Tabella24[[#This Row],[INS CARTELLA]]="",C1446,+VLOOKUP(Tabella24[[#This Row],[INS CARTELLA]],Tabella1[[NUMERO CARTELLA]:[IMPOSTE]],1,0))</f>
        <v>#N/A</v>
      </c>
      <c r="D1447" s="1"/>
      <c r="E1447" s="15"/>
      <c r="F1447" s="16"/>
      <c r="G1447" s="14" t="str">
        <f>+IFERROR(+Tabella24[[#This Row],[IMPORTO VERSATO]]/SUMIF(DATI!B:B,Tabella24[[#This Row],[Cartella2]],DATI!M:M)*SUMIF(DATI!B:B,Tabella24[[#This Row],[Cartella2]],DATI!E:E),"")</f>
        <v/>
      </c>
      <c r="H1447" s="19" t="str">
        <f>+IFERROR(+Tabella24[[#This Row],[IMPORTO VERSATO]]/SUMIF(DATI!$B:$B,Tabella24[[#This Row],[Cartella2]],DATI!$M:$M)*SUMIF(DATI!$B:$B,Tabella24[[#This Row],[Cartella2]],DATI!$F:$F),"")</f>
        <v/>
      </c>
      <c r="I1447" s="19" t="str">
        <f>+IFERROR(+Tabella24[[#This Row],[IMPORTO VERSATO]]/SUMIF(DATI!$B:$B,Tabella24[[#This Row],[Cartella2]],DATI!$M:$M)*SUMIF(DATI!$B:$B,Tabella24[[#This Row],[Cartella2]],DATI!$G:$G),"")</f>
        <v/>
      </c>
      <c r="J1447" s="19" t="str">
        <f>+IFERROR(+Tabella24[[#This Row],[IMPORTO VERSATO]]/SUMIF(DATI!$B:$B,Tabella24[[#This Row],[Cartella2]],DATI!$M:$M)*SUMIF(DATI!$B:$B,Tabella24[[#This Row],[Cartella2]],DATI!$H:$H),"")</f>
        <v/>
      </c>
      <c r="K1447" s="19" t="str">
        <f>+IFERROR(+Tabella24[[#This Row],[IMPORTO VERSATO]]/SUMIF(DATI!$B:$B,Tabella24[[#This Row],[Cartella2]],DATI!$M:$M)*SUMIF(DATI!$B:$B,Tabella24[[#This Row],[Cartella2]],DATI!$I:$I),"")</f>
        <v/>
      </c>
      <c r="L1447" s="19" t="str">
        <f>+IFERROR(+Tabella24[[#This Row],[IMPORTO VERSATO]]/SUMIF(DATI!$B:$B,Tabella24[[#This Row],[Cartella2]],DATI!$M:$M)*SUMIF(DATI!$B:$B,Tabella24[[#This Row],[Cartella2]],DATI!$J:$J),"")</f>
        <v/>
      </c>
      <c r="M1447" s="14" t="str">
        <f>+IFERROR(+Tabella24[[#This Row],[IMPORTO VERSATO]]/SUMIF(DATI!$B:$B,Tabella24[[#This Row],[Cartella2]],DATI!$M:$M)*SUMIF(DATI!$B:$B,Tabella24[[#This Row],[Cartella2]],DATI!$L:$L),"")</f>
        <v/>
      </c>
      <c r="N1447" s="6" t="str">
        <f>+IF(COUNTIF($C$17:C1447,Tabella24[[#This Row],[Cartella2]])=1,"X","")</f>
        <v/>
      </c>
      <c r="O1447" s="14" t="str">
        <f>+IFERROR(+Tabella24[[#This Row],[IMPORTO VERSATO]]/SUMIF(DATI!$B:$B,Tabella24[[#This Row],[Cartella2]],DATI!$M:$M)*SUMIF(DATI!$B:$B,Tabella24[[#This Row],[Cartella2]],DATI!$K:$K),"")</f>
        <v/>
      </c>
    </row>
    <row r="1448" spans="2:15" x14ac:dyDescent="0.45">
      <c r="B1448" s="27"/>
      <c r="C1448" s="140" t="e">
        <f>+IF(Tabella24[[#This Row],[INS CARTELLA]]="",C1447,+VLOOKUP(Tabella24[[#This Row],[INS CARTELLA]],Tabella1[[NUMERO CARTELLA]:[IMPOSTE]],1,0))</f>
        <v>#N/A</v>
      </c>
      <c r="D1448" s="1"/>
      <c r="E1448" s="15"/>
      <c r="F1448" s="16"/>
      <c r="G1448" s="14" t="str">
        <f>+IFERROR(+Tabella24[[#This Row],[IMPORTO VERSATO]]/SUMIF(DATI!B:B,Tabella24[[#This Row],[Cartella2]],DATI!M:M)*SUMIF(DATI!B:B,Tabella24[[#This Row],[Cartella2]],DATI!E:E),"")</f>
        <v/>
      </c>
      <c r="H1448" s="19" t="str">
        <f>+IFERROR(+Tabella24[[#This Row],[IMPORTO VERSATO]]/SUMIF(DATI!$B:$B,Tabella24[[#This Row],[Cartella2]],DATI!$M:$M)*SUMIF(DATI!$B:$B,Tabella24[[#This Row],[Cartella2]],DATI!$F:$F),"")</f>
        <v/>
      </c>
      <c r="I1448" s="19" t="str">
        <f>+IFERROR(+Tabella24[[#This Row],[IMPORTO VERSATO]]/SUMIF(DATI!$B:$B,Tabella24[[#This Row],[Cartella2]],DATI!$M:$M)*SUMIF(DATI!$B:$B,Tabella24[[#This Row],[Cartella2]],DATI!$G:$G),"")</f>
        <v/>
      </c>
      <c r="J1448" s="19" t="str">
        <f>+IFERROR(+Tabella24[[#This Row],[IMPORTO VERSATO]]/SUMIF(DATI!$B:$B,Tabella24[[#This Row],[Cartella2]],DATI!$M:$M)*SUMIF(DATI!$B:$B,Tabella24[[#This Row],[Cartella2]],DATI!$H:$H),"")</f>
        <v/>
      </c>
      <c r="K1448" s="19" t="str">
        <f>+IFERROR(+Tabella24[[#This Row],[IMPORTO VERSATO]]/SUMIF(DATI!$B:$B,Tabella24[[#This Row],[Cartella2]],DATI!$M:$M)*SUMIF(DATI!$B:$B,Tabella24[[#This Row],[Cartella2]],DATI!$I:$I),"")</f>
        <v/>
      </c>
      <c r="L1448" s="19" t="str">
        <f>+IFERROR(+Tabella24[[#This Row],[IMPORTO VERSATO]]/SUMIF(DATI!$B:$B,Tabella24[[#This Row],[Cartella2]],DATI!$M:$M)*SUMIF(DATI!$B:$B,Tabella24[[#This Row],[Cartella2]],DATI!$J:$J),"")</f>
        <v/>
      </c>
      <c r="M1448" s="14" t="str">
        <f>+IFERROR(+Tabella24[[#This Row],[IMPORTO VERSATO]]/SUMIF(DATI!$B:$B,Tabella24[[#This Row],[Cartella2]],DATI!$M:$M)*SUMIF(DATI!$B:$B,Tabella24[[#This Row],[Cartella2]],DATI!$L:$L),"")</f>
        <v/>
      </c>
      <c r="N1448" s="6" t="str">
        <f>+IF(COUNTIF($C$17:C1448,Tabella24[[#This Row],[Cartella2]])=1,"X","")</f>
        <v/>
      </c>
      <c r="O1448" s="14" t="str">
        <f>+IFERROR(+Tabella24[[#This Row],[IMPORTO VERSATO]]/SUMIF(DATI!$B:$B,Tabella24[[#This Row],[Cartella2]],DATI!$M:$M)*SUMIF(DATI!$B:$B,Tabella24[[#This Row],[Cartella2]],DATI!$K:$K),"")</f>
        <v/>
      </c>
    </row>
    <row r="1449" spans="2:15" x14ac:dyDescent="0.45">
      <c r="B1449" s="27"/>
      <c r="C1449" s="140" t="e">
        <f>+IF(Tabella24[[#This Row],[INS CARTELLA]]="",C1448,+VLOOKUP(Tabella24[[#This Row],[INS CARTELLA]],Tabella1[[NUMERO CARTELLA]:[IMPOSTE]],1,0))</f>
        <v>#N/A</v>
      </c>
      <c r="D1449" s="1"/>
      <c r="E1449" s="15"/>
      <c r="F1449" s="16"/>
      <c r="G1449" s="14" t="str">
        <f>+IFERROR(+Tabella24[[#This Row],[IMPORTO VERSATO]]/SUMIF(DATI!B:B,Tabella24[[#This Row],[Cartella2]],DATI!M:M)*SUMIF(DATI!B:B,Tabella24[[#This Row],[Cartella2]],DATI!E:E),"")</f>
        <v/>
      </c>
      <c r="H1449" s="19" t="str">
        <f>+IFERROR(+Tabella24[[#This Row],[IMPORTO VERSATO]]/SUMIF(DATI!$B:$B,Tabella24[[#This Row],[Cartella2]],DATI!$M:$M)*SUMIF(DATI!$B:$B,Tabella24[[#This Row],[Cartella2]],DATI!$F:$F),"")</f>
        <v/>
      </c>
      <c r="I1449" s="19" t="str">
        <f>+IFERROR(+Tabella24[[#This Row],[IMPORTO VERSATO]]/SUMIF(DATI!$B:$B,Tabella24[[#This Row],[Cartella2]],DATI!$M:$M)*SUMIF(DATI!$B:$B,Tabella24[[#This Row],[Cartella2]],DATI!$G:$G),"")</f>
        <v/>
      </c>
      <c r="J1449" s="19" t="str">
        <f>+IFERROR(+Tabella24[[#This Row],[IMPORTO VERSATO]]/SUMIF(DATI!$B:$B,Tabella24[[#This Row],[Cartella2]],DATI!$M:$M)*SUMIF(DATI!$B:$B,Tabella24[[#This Row],[Cartella2]],DATI!$H:$H),"")</f>
        <v/>
      </c>
      <c r="K1449" s="19" t="str">
        <f>+IFERROR(+Tabella24[[#This Row],[IMPORTO VERSATO]]/SUMIF(DATI!$B:$B,Tabella24[[#This Row],[Cartella2]],DATI!$M:$M)*SUMIF(DATI!$B:$B,Tabella24[[#This Row],[Cartella2]],DATI!$I:$I),"")</f>
        <v/>
      </c>
      <c r="L1449" s="19" t="str">
        <f>+IFERROR(+Tabella24[[#This Row],[IMPORTO VERSATO]]/SUMIF(DATI!$B:$B,Tabella24[[#This Row],[Cartella2]],DATI!$M:$M)*SUMIF(DATI!$B:$B,Tabella24[[#This Row],[Cartella2]],DATI!$J:$J),"")</f>
        <v/>
      </c>
      <c r="M1449" s="14" t="str">
        <f>+IFERROR(+Tabella24[[#This Row],[IMPORTO VERSATO]]/SUMIF(DATI!$B:$B,Tabella24[[#This Row],[Cartella2]],DATI!$M:$M)*SUMIF(DATI!$B:$B,Tabella24[[#This Row],[Cartella2]],DATI!$L:$L),"")</f>
        <v/>
      </c>
      <c r="N1449" s="6" t="str">
        <f>+IF(COUNTIF($C$17:C1449,Tabella24[[#This Row],[Cartella2]])=1,"X","")</f>
        <v/>
      </c>
      <c r="O1449" s="14" t="str">
        <f>+IFERROR(+Tabella24[[#This Row],[IMPORTO VERSATO]]/SUMIF(DATI!$B:$B,Tabella24[[#This Row],[Cartella2]],DATI!$M:$M)*SUMIF(DATI!$B:$B,Tabella24[[#This Row],[Cartella2]],DATI!$K:$K),"")</f>
        <v/>
      </c>
    </row>
    <row r="1450" spans="2:15" x14ac:dyDescent="0.45">
      <c r="B1450" s="27"/>
      <c r="C1450" s="140" t="e">
        <f>+IF(Tabella24[[#This Row],[INS CARTELLA]]="",C1449,+VLOOKUP(Tabella24[[#This Row],[INS CARTELLA]],Tabella1[[NUMERO CARTELLA]:[IMPOSTE]],1,0))</f>
        <v>#N/A</v>
      </c>
      <c r="D1450" s="1"/>
      <c r="E1450" s="15"/>
      <c r="F1450" s="16"/>
      <c r="G1450" s="14" t="str">
        <f>+IFERROR(+Tabella24[[#This Row],[IMPORTO VERSATO]]/SUMIF(DATI!B:B,Tabella24[[#This Row],[Cartella2]],DATI!M:M)*SUMIF(DATI!B:B,Tabella24[[#This Row],[Cartella2]],DATI!E:E),"")</f>
        <v/>
      </c>
      <c r="H1450" s="19" t="str">
        <f>+IFERROR(+Tabella24[[#This Row],[IMPORTO VERSATO]]/SUMIF(DATI!$B:$B,Tabella24[[#This Row],[Cartella2]],DATI!$M:$M)*SUMIF(DATI!$B:$B,Tabella24[[#This Row],[Cartella2]],DATI!$F:$F),"")</f>
        <v/>
      </c>
      <c r="I1450" s="19" t="str">
        <f>+IFERROR(+Tabella24[[#This Row],[IMPORTO VERSATO]]/SUMIF(DATI!$B:$B,Tabella24[[#This Row],[Cartella2]],DATI!$M:$M)*SUMIF(DATI!$B:$B,Tabella24[[#This Row],[Cartella2]],DATI!$G:$G),"")</f>
        <v/>
      </c>
      <c r="J1450" s="19" t="str">
        <f>+IFERROR(+Tabella24[[#This Row],[IMPORTO VERSATO]]/SUMIF(DATI!$B:$B,Tabella24[[#This Row],[Cartella2]],DATI!$M:$M)*SUMIF(DATI!$B:$B,Tabella24[[#This Row],[Cartella2]],DATI!$H:$H),"")</f>
        <v/>
      </c>
      <c r="K1450" s="19" t="str">
        <f>+IFERROR(+Tabella24[[#This Row],[IMPORTO VERSATO]]/SUMIF(DATI!$B:$B,Tabella24[[#This Row],[Cartella2]],DATI!$M:$M)*SUMIF(DATI!$B:$B,Tabella24[[#This Row],[Cartella2]],DATI!$I:$I),"")</f>
        <v/>
      </c>
      <c r="L1450" s="19" t="str">
        <f>+IFERROR(+Tabella24[[#This Row],[IMPORTO VERSATO]]/SUMIF(DATI!$B:$B,Tabella24[[#This Row],[Cartella2]],DATI!$M:$M)*SUMIF(DATI!$B:$B,Tabella24[[#This Row],[Cartella2]],DATI!$J:$J),"")</f>
        <v/>
      </c>
      <c r="M1450" s="14" t="str">
        <f>+IFERROR(+Tabella24[[#This Row],[IMPORTO VERSATO]]/SUMIF(DATI!$B:$B,Tabella24[[#This Row],[Cartella2]],DATI!$M:$M)*SUMIF(DATI!$B:$B,Tabella24[[#This Row],[Cartella2]],DATI!$L:$L),"")</f>
        <v/>
      </c>
      <c r="N1450" s="6" t="str">
        <f>+IF(COUNTIF($C$17:C1450,Tabella24[[#This Row],[Cartella2]])=1,"X","")</f>
        <v/>
      </c>
      <c r="O1450" s="14" t="str">
        <f>+IFERROR(+Tabella24[[#This Row],[IMPORTO VERSATO]]/SUMIF(DATI!$B:$B,Tabella24[[#This Row],[Cartella2]],DATI!$M:$M)*SUMIF(DATI!$B:$B,Tabella24[[#This Row],[Cartella2]],DATI!$K:$K),"")</f>
        <v/>
      </c>
    </row>
    <row r="1451" spans="2:15" x14ac:dyDescent="0.45">
      <c r="B1451" s="27"/>
      <c r="C1451" s="140" t="e">
        <f>+IF(Tabella24[[#This Row],[INS CARTELLA]]="",C1450,+VLOOKUP(Tabella24[[#This Row],[INS CARTELLA]],Tabella1[[NUMERO CARTELLA]:[IMPOSTE]],1,0))</f>
        <v>#N/A</v>
      </c>
      <c r="D1451" s="1"/>
      <c r="E1451" s="15"/>
      <c r="F1451" s="16"/>
      <c r="G1451" s="14" t="str">
        <f>+IFERROR(+Tabella24[[#This Row],[IMPORTO VERSATO]]/SUMIF(DATI!B:B,Tabella24[[#This Row],[Cartella2]],DATI!M:M)*SUMIF(DATI!B:B,Tabella24[[#This Row],[Cartella2]],DATI!E:E),"")</f>
        <v/>
      </c>
      <c r="H1451" s="19" t="str">
        <f>+IFERROR(+Tabella24[[#This Row],[IMPORTO VERSATO]]/SUMIF(DATI!$B:$B,Tabella24[[#This Row],[Cartella2]],DATI!$M:$M)*SUMIF(DATI!$B:$B,Tabella24[[#This Row],[Cartella2]],DATI!$F:$F),"")</f>
        <v/>
      </c>
      <c r="I1451" s="19" t="str">
        <f>+IFERROR(+Tabella24[[#This Row],[IMPORTO VERSATO]]/SUMIF(DATI!$B:$B,Tabella24[[#This Row],[Cartella2]],DATI!$M:$M)*SUMIF(DATI!$B:$B,Tabella24[[#This Row],[Cartella2]],DATI!$G:$G),"")</f>
        <v/>
      </c>
      <c r="J1451" s="19" t="str">
        <f>+IFERROR(+Tabella24[[#This Row],[IMPORTO VERSATO]]/SUMIF(DATI!$B:$B,Tabella24[[#This Row],[Cartella2]],DATI!$M:$M)*SUMIF(DATI!$B:$B,Tabella24[[#This Row],[Cartella2]],DATI!$H:$H),"")</f>
        <v/>
      </c>
      <c r="K1451" s="19" t="str">
        <f>+IFERROR(+Tabella24[[#This Row],[IMPORTO VERSATO]]/SUMIF(DATI!$B:$B,Tabella24[[#This Row],[Cartella2]],DATI!$M:$M)*SUMIF(DATI!$B:$B,Tabella24[[#This Row],[Cartella2]],DATI!$I:$I),"")</f>
        <v/>
      </c>
      <c r="L1451" s="19" t="str">
        <f>+IFERROR(+Tabella24[[#This Row],[IMPORTO VERSATO]]/SUMIF(DATI!$B:$B,Tabella24[[#This Row],[Cartella2]],DATI!$M:$M)*SUMIF(DATI!$B:$B,Tabella24[[#This Row],[Cartella2]],DATI!$J:$J),"")</f>
        <v/>
      </c>
      <c r="M1451" s="14" t="str">
        <f>+IFERROR(+Tabella24[[#This Row],[IMPORTO VERSATO]]/SUMIF(DATI!$B:$B,Tabella24[[#This Row],[Cartella2]],DATI!$M:$M)*SUMIF(DATI!$B:$B,Tabella24[[#This Row],[Cartella2]],DATI!$L:$L),"")</f>
        <v/>
      </c>
      <c r="N1451" s="6" t="str">
        <f>+IF(COUNTIF($C$17:C1451,Tabella24[[#This Row],[Cartella2]])=1,"X","")</f>
        <v/>
      </c>
      <c r="O1451" s="14" t="str">
        <f>+IFERROR(+Tabella24[[#This Row],[IMPORTO VERSATO]]/SUMIF(DATI!$B:$B,Tabella24[[#This Row],[Cartella2]],DATI!$M:$M)*SUMIF(DATI!$B:$B,Tabella24[[#This Row],[Cartella2]],DATI!$K:$K),"")</f>
        <v/>
      </c>
    </row>
    <row r="1452" spans="2:15" x14ac:dyDescent="0.45">
      <c r="B1452" s="27"/>
      <c r="C1452" s="140" t="e">
        <f>+IF(Tabella24[[#This Row],[INS CARTELLA]]="",C1451,+VLOOKUP(Tabella24[[#This Row],[INS CARTELLA]],Tabella1[[NUMERO CARTELLA]:[IMPOSTE]],1,0))</f>
        <v>#N/A</v>
      </c>
      <c r="D1452" s="1"/>
      <c r="E1452" s="15"/>
      <c r="F1452" s="16"/>
      <c r="G1452" s="14" t="str">
        <f>+IFERROR(+Tabella24[[#This Row],[IMPORTO VERSATO]]/SUMIF(DATI!B:B,Tabella24[[#This Row],[Cartella2]],DATI!M:M)*SUMIF(DATI!B:B,Tabella24[[#This Row],[Cartella2]],DATI!E:E),"")</f>
        <v/>
      </c>
      <c r="H1452" s="19" t="str">
        <f>+IFERROR(+Tabella24[[#This Row],[IMPORTO VERSATO]]/SUMIF(DATI!$B:$B,Tabella24[[#This Row],[Cartella2]],DATI!$M:$M)*SUMIF(DATI!$B:$B,Tabella24[[#This Row],[Cartella2]],DATI!$F:$F),"")</f>
        <v/>
      </c>
      <c r="I1452" s="19" t="str">
        <f>+IFERROR(+Tabella24[[#This Row],[IMPORTO VERSATO]]/SUMIF(DATI!$B:$B,Tabella24[[#This Row],[Cartella2]],DATI!$M:$M)*SUMIF(DATI!$B:$B,Tabella24[[#This Row],[Cartella2]],DATI!$G:$G),"")</f>
        <v/>
      </c>
      <c r="J1452" s="19" t="str">
        <f>+IFERROR(+Tabella24[[#This Row],[IMPORTO VERSATO]]/SUMIF(DATI!$B:$B,Tabella24[[#This Row],[Cartella2]],DATI!$M:$M)*SUMIF(DATI!$B:$B,Tabella24[[#This Row],[Cartella2]],DATI!$H:$H),"")</f>
        <v/>
      </c>
      <c r="K1452" s="19" t="str">
        <f>+IFERROR(+Tabella24[[#This Row],[IMPORTO VERSATO]]/SUMIF(DATI!$B:$B,Tabella24[[#This Row],[Cartella2]],DATI!$M:$M)*SUMIF(DATI!$B:$B,Tabella24[[#This Row],[Cartella2]],DATI!$I:$I),"")</f>
        <v/>
      </c>
      <c r="L1452" s="19" t="str">
        <f>+IFERROR(+Tabella24[[#This Row],[IMPORTO VERSATO]]/SUMIF(DATI!$B:$B,Tabella24[[#This Row],[Cartella2]],DATI!$M:$M)*SUMIF(DATI!$B:$B,Tabella24[[#This Row],[Cartella2]],DATI!$J:$J),"")</f>
        <v/>
      </c>
      <c r="M1452" s="14" t="str">
        <f>+IFERROR(+Tabella24[[#This Row],[IMPORTO VERSATO]]/SUMIF(DATI!$B:$B,Tabella24[[#This Row],[Cartella2]],DATI!$M:$M)*SUMIF(DATI!$B:$B,Tabella24[[#This Row],[Cartella2]],DATI!$L:$L),"")</f>
        <v/>
      </c>
      <c r="N1452" s="6" t="str">
        <f>+IF(COUNTIF($C$17:C1452,Tabella24[[#This Row],[Cartella2]])=1,"X","")</f>
        <v/>
      </c>
      <c r="O1452" s="14" t="str">
        <f>+IFERROR(+Tabella24[[#This Row],[IMPORTO VERSATO]]/SUMIF(DATI!$B:$B,Tabella24[[#This Row],[Cartella2]],DATI!$M:$M)*SUMIF(DATI!$B:$B,Tabella24[[#This Row],[Cartella2]],DATI!$K:$K),"")</f>
        <v/>
      </c>
    </row>
    <row r="1453" spans="2:15" x14ac:dyDescent="0.45">
      <c r="B1453" s="27"/>
      <c r="C1453" s="140" t="e">
        <f>+IF(Tabella24[[#This Row],[INS CARTELLA]]="",C1452,+VLOOKUP(Tabella24[[#This Row],[INS CARTELLA]],Tabella1[[NUMERO CARTELLA]:[IMPOSTE]],1,0))</f>
        <v>#N/A</v>
      </c>
      <c r="D1453" s="1"/>
      <c r="E1453" s="15"/>
      <c r="F1453" s="16"/>
      <c r="G1453" s="14" t="str">
        <f>+IFERROR(+Tabella24[[#This Row],[IMPORTO VERSATO]]/SUMIF(DATI!B:B,Tabella24[[#This Row],[Cartella2]],DATI!M:M)*SUMIF(DATI!B:B,Tabella24[[#This Row],[Cartella2]],DATI!E:E),"")</f>
        <v/>
      </c>
      <c r="H1453" s="19" t="str">
        <f>+IFERROR(+Tabella24[[#This Row],[IMPORTO VERSATO]]/SUMIF(DATI!$B:$B,Tabella24[[#This Row],[Cartella2]],DATI!$M:$M)*SUMIF(DATI!$B:$B,Tabella24[[#This Row],[Cartella2]],DATI!$F:$F),"")</f>
        <v/>
      </c>
      <c r="I1453" s="19" t="str">
        <f>+IFERROR(+Tabella24[[#This Row],[IMPORTO VERSATO]]/SUMIF(DATI!$B:$B,Tabella24[[#This Row],[Cartella2]],DATI!$M:$M)*SUMIF(DATI!$B:$B,Tabella24[[#This Row],[Cartella2]],DATI!$G:$G),"")</f>
        <v/>
      </c>
      <c r="J1453" s="19" t="str">
        <f>+IFERROR(+Tabella24[[#This Row],[IMPORTO VERSATO]]/SUMIF(DATI!$B:$B,Tabella24[[#This Row],[Cartella2]],DATI!$M:$M)*SUMIF(DATI!$B:$B,Tabella24[[#This Row],[Cartella2]],DATI!$H:$H),"")</f>
        <v/>
      </c>
      <c r="K1453" s="19" t="str">
        <f>+IFERROR(+Tabella24[[#This Row],[IMPORTO VERSATO]]/SUMIF(DATI!$B:$B,Tabella24[[#This Row],[Cartella2]],DATI!$M:$M)*SUMIF(DATI!$B:$B,Tabella24[[#This Row],[Cartella2]],DATI!$I:$I),"")</f>
        <v/>
      </c>
      <c r="L1453" s="19" t="str">
        <f>+IFERROR(+Tabella24[[#This Row],[IMPORTO VERSATO]]/SUMIF(DATI!$B:$B,Tabella24[[#This Row],[Cartella2]],DATI!$M:$M)*SUMIF(DATI!$B:$B,Tabella24[[#This Row],[Cartella2]],DATI!$J:$J),"")</f>
        <v/>
      </c>
      <c r="M1453" s="14" t="str">
        <f>+IFERROR(+Tabella24[[#This Row],[IMPORTO VERSATO]]/SUMIF(DATI!$B:$B,Tabella24[[#This Row],[Cartella2]],DATI!$M:$M)*SUMIF(DATI!$B:$B,Tabella24[[#This Row],[Cartella2]],DATI!$L:$L),"")</f>
        <v/>
      </c>
      <c r="N1453" s="6" t="str">
        <f>+IF(COUNTIF($C$17:C1453,Tabella24[[#This Row],[Cartella2]])=1,"X","")</f>
        <v/>
      </c>
      <c r="O1453" s="14" t="str">
        <f>+IFERROR(+Tabella24[[#This Row],[IMPORTO VERSATO]]/SUMIF(DATI!$B:$B,Tabella24[[#This Row],[Cartella2]],DATI!$M:$M)*SUMIF(DATI!$B:$B,Tabella24[[#This Row],[Cartella2]],DATI!$K:$K),"")</f>
        <v/>
      </c>
    </row>
    <row r="1454" spans="2:15" x14ac:dyDescent="0.45">
      <c r="B1454" s="27"/>
      <c r="C1454" s="140" t="e">
        <f>+IF(Tabella24[[#This Row],[INS CARTELLA]]="",C1453,+VLOOKUP(Tabella24[[#This Row],[INS CARTELLA]],Tabella1[[NUMERO CARTELLA]:[IMPOSTE]],1,0))</f>
        <v>#N/A</v>
      </c>
      <c r="D1454" s="1"/>
      <c r="E1454" s="15"/>
      <c r="F1454" s="16"/>
      <c r="G1454" s="14" t="str">
        <f>+IFERROR(+Tabella24[[#This Row],[IMPORTO VERSATO]]/SUMIF(DATI!B:B,Tabella24[[#This Row],[Cartella2]],DATI!M:M)*SUMIF(DATI!B:B,Tabella24[[#This Row],[Cartella2]],DATI!E:E),"")</f>
        <v/>
      </c>
      <c r="H1454" s="19" t="str">
        <f>+IFERROR(+Tabella24[[#This Row],[IMPORTO VERSATO]]/SUMIF(DATI!$B:$B,Tabella24[[#This Row],[Cartella2]],DATI!$M:$M)*SUMIF(DATI!$B:$B,Tabella24[[#This Row],[Cartella2]],DATI!$F:$F),"")</f>
        <v/>
      </c>
      <c r="I1454" s="19" t="str">
        <f>+IFERROR(+Tabella24[[#This Row],[IMPORTO VERSATO]]/SUMIF(DATI!$B:$B,Tabella24[[#This Row],[Cartella2]],DATI!$M:$M)*SUMIF(DATI!$B:$B,Tabella24[[#This Row],[Cartella2]],DATI!$G:$G),"")</f>
        <v/>
      </c>
      <c r="J1454" s="19" t="str">
        <f>+IFERROR(+Tabella24[[#This Row],[IMPORTO VERSATO]]/SUMIF(DATI!$B:$B,Tabella24[[#This Row],[Cartella2]],DATI!$M:$M)*SUMIF(DATI!$B:$B,Tabella24[[#This Row],[Cartella2]],DATI!$H:$H),"")</f>
        <v/>
      </c>
      <c r="K1454" s="19" t="str">
        <f>+IFERROR(+Tabella24[[#This Row],[IMPORTO VERSATO]]/SUMIF(DATI!$B:$B,Tabella24[[#This Row],[Cartella2]],DATI!$M:$M)*SUMIF(DATI!$B:$B,Tabella24[[#This Row],[Cartella2]],DATI!$I:$I),"")</f>
        <v/>
      </c>
      <c r="L1454" s="19" t="str">
        <f>+IFERROR(+Tabella24[[#This Row],[IMPORTO VERSATO]]/SUMIF(DATI!$B:$B,Tabella24[[#This Row],[Cartella2]],DATI!$M:$M)*SUMIF(DATI!$B:$B,Tabella24[[#This Row],[Cartella2]],DATI!$J:$J),"")</f>
        <v/>
      </c>
      <c r="M1454" s="14" t="str">
        <f>+IFERROR(+Tabella24[[#This Row],[IMPORTO VERSATO]]/SUMIF(DATI!$B:$B,Tabella24[[#This Row],[Cartella2]],DATI!$M:$M)*SUMIF(DATI!$B:$B,Tabella24[[#This Row],[Cartella2]],DATI!$L:$L),"")</f>
        <v/>
      </c>
      <c r="N1454" s="6" t="str">
        <f>+IF(COUNTIF($C$17:C1454,Tabella24[[#This Row],[Cartella2]])=1,"X","")</f>
        <v/>
      </c>
      <c r="O1454" s="14" t="str">
        <f>+IFERROR(+Tabella24[[#This Row],[IMPORTO VERSATO]]/SUMIF(DATI!$B:$B,Tabella24[[#This Row],[Cartella2]],DATI!$M:$M)*SUMIF(DATI!$B:$B,Tabella24[[#This Row],[Cartella2]],DATI!$K:$K),"")</f>
        <v/>
      </c>
    </row>
    <row r="1455" spans="2:15" x14ac:dyDescent="0.45">
      <c r="B1455" s="27"/>
      <c r="C1455" s="140" t="e">
        <f>+IF(Tabella24[[#This Row],[INS CARTELLA]]="",C1454,+VLOOKUP(Tabella24[[#This Row],[INS CARTELLA]],Tabella1[[NUMERO CARTELLA]:[IMPOSTE]],1,0))</f>
        <v>#N/A</v>
      </c>
      <c r="D1455" s="1"/>
      <c r="E1455" s="15"/>
      <c r="F1455" s="16"/>
      <c r="G1455" s="14" t="str">
        <f>+IFERROR(+Tabella24[[#This Row],[IMPORTO VERSATO]]/SUMIF(DATI!B:B,Tabella24[[#This Row],[Cartella2]],DATI!M:M)*SUMIF(DATI!B:B,Tabella24[[#This Row],[Cartella2]],DATI!E:E),"")</f>
        <v/>
      </c>
      <c r="H1455" s="19" t="str">
        <f>+IFERROR(+Tabella24[[#This Row],[IMPORTO VERSATO]]/SUMIF(DATI!$B:$B,Tabella24[[#This Row],[Cartella2]],DATI!$M:$M)*SUMIF(DATI!$B:$B,Tabella24[[#This Row],[Cartella2]],DATI!$F:$F),"")</f>
        <v/>
      </c>
      <c r="I1455" s="19" t="str">
        <f>+IFERROR(+Tabella24[[#This Row],[IMPORTO VERSATO]]/SUMIF(DATI!$B:$B,Tabella24[[#This Row],[Cartella2]],DATI!$M:$M)*SUMIF(DATI!$B:$B,Tabella24[[#This Row],[Cartella2]],DATI!$G:$G),"")</f>
        <v/>
      </c>
      <c r="J1455" s="19" t="str">
        <f>+IFERROR(+Tabella24[[#This Row],[IMPORTO VERSATO]]/SUMIF(DATI!$B:$B,Tabella24[[#This Row],[Cartella2]],DATI!$M:$M)*SUMIF(DATI!$B:$B,Tabella24[[#This Row],[Cartella2]],DATI!$H:$H),"")</f>
        <v/>
      </c>
      <c r="K1455" s="19" t="str">
        <f>+IFERROR(+Tabella24[[#This Row],[IMPORTO VERSATO]]/SUMIF(DATI!$B:$B,Tabella24[[#This Row],[Cartella2]],DATI!$M:$M)*SUMIF(DATI!$B:$B,Tabella24[[#This Row],[Cartella2]],DATI!$I:$I),"")</f>
        <v/>
      </c>
      <c r="L1455" s="19" t="str">
        <f>+IFERROR(+Tabella24[[#This Row],[IMPORTO VERSATO]]/SUMIF(DATI!$B:$B,Tabella24[[#This Row],[Cartella2]],DATI!$M:$M)*SUMIF(DATI!$B:$B,Tabella24[[#This Row],[Cartella2]],DATI!$J:$J),"")</f>
        <v/>
      </c>
      <c r="M1455" s="14" t="str">
        <f>+IFERROR(+Tabella24[[#This Row],[IMPORTO VERSATO]]/SUMIF(DATI!$B:$B,Tabella24[[#This Row],[Cartella2]],DATI!$M:$M)*SUMIF(DATI!$B:$B,Tabella24[[#This Row],[Cartella2]],DATI!$L:$L),"")</f>
        <v/>
      </c>
      <c r="N1455" s="6" t="str">
        <f>+IF(COUNTIF($C$17:C1455,Tabella24[[#This Row],[Cartella2]])=1,"X","")</f>
        <v/>
      </c>
      <c r="O1455" s="14" t="str">
        <f>+IFERROR(+Tabella24[[#This Row],[IMPORTO VERSATO]]/SUMIF(DATI!$B:$B,Tabella24[[#This Row],[Cartella2]],DATI!$M:$M)*SUMIF(DATI!$B:$B,Tabella24[[#This Row],[Cartella2]],DATI!$K:$K),"")</f>
        <v/>
      </c>
    </row>
    <row r="1456" spans="2:15" x14ac:dyDescent="0.45">
      <c r="B1456" s="27"/>
      <c r="C1456" s="140" t="e">
        <f>+IF(Tabella24[[#This Row],[INS CARTELLA]]="",C1455,+VLOOKUP(Tabella24[[#This Row],[INS CARTELLA]],Tabella1[[NUMERO CARTELLA]:[IMPOSTE]],1,0))</f>
        <v>#N/A</v>
      </c>
      <c r="D1456" s="1"/>
      <c r="E1456" s="15"/>
      <c r="F1456" s="16"/>
      <c r="G1456" s="14" t="str">
        <f>+IFERROR(+Tabella24[[#This Row],[IMPORTO VERSATO]]/SUMIF(DATI!B:B,Tabella24[[#This Row],[Cartella2]],DATI!M:M)*SUMIF(DATI!B:B,Tabella24[[#This Row],[Cartella2]],DATI!E:E),"")</f>
        <v/>
      </c>
      <c r="H1456" s="19" t="str">
        <f>+IFERROR(+Tabella24[[#This Row],[IMPORTO VERSATO]]/SUMIF(DATI!$B:$B,Tabella24[[#This Row],[Cartella2]],DATI!$M:$M)*SUMIF(DATI!$B:$B,Tabella24[[#This Row],[Cartella2]],DATI!$F:$F),"")</f>
        <v/>
      </c>
      <c r="I1456" s="19" t="str">
        <f>+IFERROR(+Tabella24[[#This Row],[IMPORTO VERSATO]]/SUMIF(DATI!$B:$B,Tabella24[[#This Row],[Cartella2]],DATI!$M:$M)*SUMIF(DATI!$B:$B,Tabella24[[#This Row],[Cartella2]],DATI!$G:$G),"")</f>
        <v/>
      </c>
      <c r="J1456" s="19" t="str">
        <f>+IFERROR(+Tabella24[[#This Row],[IMPORTO VERSATO]]/SUMIF(DATI!$B:$B,Tabella24[[#This Row],[Cartella2]],DATI!$M:$M)*SUMIF(DATI!$B:$B,Tabella24[[#This Row],[Cartella2]],DATI!$H:$H),"")</f>
        <v/>
      </c>
      <c r="K1456" s="19" t="str">
        <f>+IFERROR(+Tabella24[[#This Row],[IMPORTO VERSATO]]/SUMIF(DATI!$B:$B,Tabella24[[#This Row],[Cartella2]],DATI!$M:$M)*SUMIF(DATI!$B:$B,Tabella24[[#This Row],[Cartella2]],DATI!$I:$I),"")</f>
        <v/>
      </c>
      <c r="L1456" s="19" t="str">
        <f>+IFERROR(+Tabella24[[#This Row],[IMPORTO VERSATO]]/SUMIF(DATI!$B:$B,Tabella24[[#This Row],[Cartella2]],DATI!$M:$M)*SUMIF(DATI!$B:$B,Tabella24[[#This Row],[Cartella2]],DATI!$J:$J),"")</f>
        <v/>
      </c>
      <c r="M1456" s="14" t="str">
        <f>+IFERROR(+Tabella24[[#This Row],[IMPORTO VERSATO]]/SUMIF(DATI!$B:$B,Tabella24[[#This Row],[Cartella2]],DATI!$M:$M)*SUMIF(DATI!$B:$B,Tabella24[[#This Row],[Cartella2]],DATI!$L:$L),"")</f>
        <v/>
      </c>
      <c r="N1456" s="6" t="str">
        <f>+IF(COUNTIF($C$17:C1456,Tabella24[[#This Row],[Cartella2]])=1,"X","")</f>
        <v/>
      </c>
      <c r="O1456" s="14" t="str">
        <f>+IFERROR(+Tabella24[[#This Row],[IMPORTO VERSATO]]/SUMIF(DATI!$B:$B,Tabella24[[#This Row],[Cartella2]],DATI!$M:$M)*SUMIF(DATI!$B:$B,Tabella24[[#This Row],[Cartella2]],DATI!$K:$K),"")</f>
        <v/>
      </c>
    </row>
    <row r="1457" spans="2:15" x14ac:dyDescent="0.45">
      <c r="B1457" s="27"/>
      <c r="C1457" s="140" t="e">
        <f>+IF(Tabella24[[#This Row],[INS CARTELLA]]="",C1456,+VLOOKUP(Tabella24[[#This Row],[INS CARTELLA]],Tabella1[[NUMERO CARTELLA]:[IMPOSTE]],1,0))</f>
        <v>#N/A</v>
      </c>
      <c r="D1457" s="1"/>
      <c r="E1457" s="15"/>
      <c r="F1457" s="16"/>
      <c r="G1457" s="14" t="str">
        <f>+IFERROR(+Tabella24[[#This Row],[IMPORTO VERSATO]]/SUMIF(DATI!B:B,Tabella24[[#This Row],[Cartella2]],DATI!M:M)*SUMIF(DATI!B:B,Tabella24[[#This Row],[Cartella2]],DATI!E:E),"")</f>
        <v/>
      </c>
      <c r="H1457" s="19" t="str">
        <f>+IFERROR(+Tabella24[[#This Row],[IMPORTO VERSATO]]/SUMIF(DATI!$B:$B,Tabella24[[#This Row],[Cartella2]],DATI!$M:$M)*SUMIF(DATI!$B:$B,Tabella24[[#This Row],[Cartella2]],DATI!$F:$F),"")</f>
        <v/>
      </c>
      <c r="I1457" s="19" t="str">
        <f>+IFERROR(+Tabella24[[#This Row],[IMPORTO VERSATO]]/SUMIF(DATI!$B:$B,Tabella24[[#This Row],[Cartella2]],DATI!$M:$M)*SUMIF(DATI!$B:$B,Tabella24[[#This Row],[Cartella2]],DATI!$G:$G),"")</f>
        <v/>
      </c>
      <c r="J1457" s="19" t="str">
        <f>+IFERROR(+Tabella24[[#This Row],[IMPORTO VERSATO]]/SUMIF(DATI!$B:$B,Tabella24[[#This Row],[Cartella2]],DATI!$M:$M)*SUMIF(DATI!$B:$B,Tabella24[[#This Row],[Cartella2]],DATI!$H:$H),"")</f>
        <v/>
      </c>
      <c r="K1457" s="19" t="str">
        <f>+IFERROR(+Tabella24[[#This Row],[IMPORTO VERSATO]]/SUMIF(DATI!$B:$B,Tabella24[[#This Row],[Cartella2]],DATI!$M:$M)*SUMIF(DATI!$B:$B,Tabella24[[#This Row],[Cartella2]],DATI!$I:$I),"")</f>
        <v/>
      </c>
      <c r="L1457" s="19" t="str">
        <f>+IFERROR(+Tabella24[[#This Row],[IMPORTO VERSATO]]/SUMIF(DATI!$B:$B,Tabella24[[#This Row],[Cartella2]],DATI!$M:$M)*SUMIF(DATI!$B:$B,Tabella24[[#This Row],[Cartella2]],DATI!$J:$J),"")</f>
        <v/>
      </c>
      <c r="M1457" s="14" t="str">
        <f>+IFERROR(+Tabella24[[#This Row],[IMPORTO VERSATO]]/SUMIF(DATI!$B:$B,Tabella24[[#This Row],[Cartella2]],DATI!$M:$M)*SUMIF(DATI!$B:$B,Tabella24[[#This Row],[Cartella2]],DATI!$L:$L),"")</f>
        <v/>
      </c>
      <c r="N1457" s="6" t="str">
        <f>+IF(COUNTIF($C$17:C1457,Tabella24[[#This Row],[Cartella2]])=1,"X","")</f>
        <v/>
      </c>
      <c r="O1457" s="14" t="str">
        <f>+IFERROR(+Tabella24[[#This Row],[IMPORTO VERSATO]]/SUMIF(DATI!$B:$B,Tabella24[[#This Row],[Cartella2]],DATI!$M:$M)*SUMIF(DATI!$B:$B,Tabella24[[#This Row],[Cartella2]],DATI!$K:$K),"")</f>
        <v/>
      </c>
    </row>
    <row r="1458" spans="2:15" x14ac:dyDescent="0.45">
      <c r="B1458" s="27"/>
      <c r="C1458" s="140" t="e">
        <f>+IF(Tabella24[[#This Row],[INS CARTELLA]]="",C1457,+VLOOKUP(Tabella24[[#This Row],[INS CARTELLA]],Tabella1[[NUMERO CARTELLA]:[IMPOSTE]],1,0))</f>
        <v>#N/A</v>
      </c>
      <c r="D1458" s="1"/>
      <c r="E1458" s="15"/>
      <c r="F1458" s="16"/>
      <c r="G1458" s="14" t="str">
        <f>+IFERROR(+Tabella24[[#This Row],[IMPORTO VERSATO]]/SUMIF(DATI!B:B,Tabella24[[#This Row],[Cartella2]],DATI!M:M)*SUMIF(DATI!B:B,Tabella24[[#This Row],[Cartella2]],DATI!E:E),"")</f>
        <v/>
      </c>
      <c r="H1458" s="19" t="str">
        <f>+IFERROR(+Tabella24[[#This Row],[IMPORTO VERSATO]]/SUMIF(DATI!$B:$B,Tabella24[[#This Row],[Cartella2]],DATI!$M:$M)*SUMIF(DATI!$B:$B,Tabella24[[#This Row],[Cartella2]],DATI!$F:$F),"")</f>
        <v/>
      </c>
      <c r="I1458" s="19" t="str">
        <f>+IFERROR(+Tabella24[[#This Row],[IMPORTO VERSATO]]/SUMIF(DATI!$B:$B,Tabella24[[#This Row],[Cartella2]],DATI!$M:$M)*SUMIF(DATI!$B:$B,Tabella24[[#This Row],[Cartella2]],DATI!$G:$G),"")</f>
        <v/>
      </c>
      <c r="J1458" s="19" t="str">
        <f>+IFERROR(+Tabella24[[#This Row],[IMPORTO VERSATO]]/SUMIF(DATI!$B:$B,Tabella24[[#This Row],[Cartella2]],DATI!$M:$M)*SUMIF(DATI!$B:$B,Tabella24[[#This Row],[Cartella2]],DATI!$H:$H),"")</f>
        <v/>
      </c>
      <c r="K1458" s="19" t="str">
        <f>+IFERROR(+Tabella24[[#This Row],[IMPORTO VERSATO]]/SUMIF(DATI!$B:$B,Tabella24[[#This Row],[Cartella2]],DATI!$M:$M)*SUMIF(DATI!$B:$B,Tabella24[[#This Row],[Cartella2]],DATI!$I:$I),"")</f>
        <v/>
      </c>
      <c r="L1458" s="19" t="str">
        <f>+IFERROR(+Tabella24[[#This Row],[IMPORTO VERSATO]]/SUMIF(DATI!$B:$B,Tabella24[[#This Row],[Cartella2]],DATI!$M:$M)*SUMIF(DATI!$B:$B,Tabella24[[#This Row],[Cartella2]],DATI!$J:$J),"")</f>
        <v/>
      </c>
      <c r="M1458" s="14" t="str">
        <f>+IFERROR(+Tabella24[[#This Row],[IMPORTO VERSATO]]/SUMIF(DATI!$B:$B,Tabella24[[#This Row],[Cartella2]],DATI!$M:$M)*SUMIF(DATI!$B:$B,Tabella24[[#This Row],[Cartella2]],DATI!$L:$L),"")</f>
        <v/>
      </c>
      <c r="N1458" s="6" t="str">
        <f>+IF(COUNTIF($C$17:C1458,Tabella24[[#This Row],[Cartella2]])=1,"X","")</f>
        <v/>
      </c>
      <c r="O1458" s="14" t="str">
        <f>+IFERROR(+Tabella24[[#This Row],[IMPORTO VERSATO]]/SUMIF(DATI!$B:$B,Tabella24[[#This Row],[Cartella2]],DATI!$M:$M)*SUMIF(DATI!$B:$B,Tabella24[[#This Row],[Cartella2]],DATI!$K:$K),"")</f>
        <v/>
      </c>
    </row>
    <row r="1459" spans="2:15" x14ac:dyDescent="0.45">
      <c r="B1459" s="27"/>
      <c r="C1459" s="140" t="e">
        <f>+IF(Tabella24[[#This Row],[INS CARTELLA]]="",C1458,+VLOOKUP(Tabella24[[#This Row],[INS CARTELLA]],Tabella1[[NUMERO CARTELLA]:[IMPOSTE]],1,0))</f>
        <v>#N/A</v>
      </c>
      <c r="D1459" s="1"/>
      <c r="E1459" s="15"/>
      <c r="F1459" s="16"/>
      <c r="G1459" s="14" t="str">
        <f>+IFERROR(+Tabella24[[#This Row],[IMPORTO VERSATO]]/SUMIF(DATI!B:B,Tabella24[[#This Row],[Cartella2]],DATI!M:M)*SUMIF(DATI!B:B,Tabella24[[#This Row],[Cartella2]],DATI!E:E),"")</f>
        <v/>
      </c>
      <c r="H1459" s="19" t="str">
        <f>+IFERROR(+Tabella24[[#This Row],[IMPORTO VERSATO]]/SUMIF(DATI!$B:$B,Tabella24[[#This Row],[Cartella2]],DATI!$M:$M)*SUMIF(DATI!$B:$B,Tabella24[[#This Row],[Cartella2]],DATI!$F:$F),"")</f>
        <v/>
      </c>
      <c r="I1459" s="19" t="str">
        <f>+IFERROR(+Tabella24[[#This Row],[IMPORTO VERSATO]]/SUMIF(DATI!$B:$B,Tabella24[[#This Row],[Cartella2]],DATI!$M:$M)*SUMIF(DATI!$B:$B,Tabella24[[#This Row],[Cartella2]],DATI!$G:$G),"")</f>
        <v/>
      </c>
      <c r="J1459" s="19" t="str">
        <f>+IFERROR(+Tabella24[[#This Row],[IMPORTO VERSATO]]/SUMIF(DATI!$B:$B,Tabella24[[#This Row],[Cartella2]],DATI!$M:$M)*SUMIF(DATI!$B:$B,Tabella24[[#This Row],[Cartella2]],DATI!$H:$H),"")</f>
        <v/>
      </c>
      <c r="K1459" s="19" t="str">
        <f>+IFERROR(+Tabella24[[#This Row],[IMPORTO VERSATO]]/SUMIF(DATI!$B:$B,Tabella24[[#This Row],[Cartella2]],DATI!$M:$M)*SUMIF(DATI!$B:$B,Tabella24[[#This Row],[Cartella2]],DATI!$I:$I),"")</f>
        <v/>
      </c>
      <c r="L1459" s="19" t="str">
        <f>+IFERROR(+Tabella24[[#This Row],[IMPORTO VERSATO]]/SUMIF(DATI!$B:$B,Tabella24[[#This Row],[Cartella2]],DATI!$M:$M)*SUMIF(DATI!$B:$B,Tabella24[[#This Row],[Cartella2]],DATI!$J:$J),"")</f>
        <v/>
      </c>
      <c r="M1459" s="14" t="str">
        <f>+IFERROR(+Tabella24[[#This Row],[IMPORTO VERSATO]]/SUMIF(DATI!$B:$B,Tabella24[[#This Row],[Cartella2]],DATI!$M:$M)*SUMIF(DATI!$B:$B,Tabella24[[#This Row],[Cartella2]],DATI!$L:$L),"")</f>
        <v/>
      </c>
      <c r="N1459" s="6" t="str">
        <f>+IF(COUNTIF($C$17:C1459,Tabella24[[#This Row],[Cartella2]])=1,"X","")</f>
        <v/>
      </c>
      <c r="O1459" s="14" t="str">
        <f>+IFERROR(+Tabella24[[#This Row],[IMPORTO VERSATO]]/SUMIF(DATI!$B:$B,Tabella24[[#This Row],[Cartella2]],DATI!$M:$M)*SUMIF(DATI!$B:$B,Tabella24[[#This Row],[Cartella2]],DATI!$K:$K),"")</f>
        <v/>
      </c>
    </row>
    <row r="1460" spans="2:15" x14ac:dyDescent="0.45">
      <c r="B1460" s="27"/>
      <c r="C1460" s="140" t="e">
        <f>+IF(Tabella24[[#This Row],[INS CARTELLA]]="",C1459,+VLOOKUP(Tabella24[[#This Row],[INS CARTELLA]],Tabella1[[NUMERO CARTELLA]:[IMPOSTE]],1,0))</f>
        <v>#N/A</v>
      </c>
      <c r="D1460" s="1"/>
      <c r="E1460" s="15"/>
      <c r="F1460" s="16"/>
      <c r="G1460" s="14" t="str">
        <f>+IFERROR(+Tabella24[[#This Row],[IMPORTO VERSATO]]/SUMIF(DATI!B:B,Tabella24[[#This Row],[Cartella2]],DATI!M:M)*SUMIF(DATI!B:B,Tabella24[[#This Row],[Cartella2]],DATI!E:E),"")</f>
        <v/>
      </c>
      <c r="H1460" s="19" t="str">
        <f>+IFERROR(+Tabella24[[#This Row],[IMPORTO VERSATO]]/SUMIF(DATI!$B:$B,Tabella24[[#This Row],[Cartella2]],DATI!$M:$M)*SUMIF(DATI!$B:$B,Tabella24[[#This Row],[Cartella2]],DATI!$F:$F),"")</f>
        <v/>
      </c>
      <c r="I1460" s="19" t="str">
        <f>+IFERROR(+Tabella24[[#This Row],[IMPORTO VERSATO]]/SUMIF(DATI!$B:$B,Tabella24[[#This Row],[Cartella2]],DATI!$M:$M)*SUMIF(DATI!$B:$B,Tabella24[[#This Row],[Cartella2]],DATI!$G:$G),"")</f>
        <v/>
      </c>
      <c r="J1460" s="19" t="str">
        <f>+IFERROR(+Tabella24[[#This Row],[IMPORTO VERSATO]]/SUMIF(DATI!$B:$B,Tabella24[[#This Row],[Cartella2]],DATI!$M:$M)*SUMIF(DATI!$B:$B,Tabella24[[#This Row],[Cartella2]],DATI!$H:$H),"")</f>
        <v/>
      </c>
      <c r="K1460" s="19" t="str">
        <f>+IFERROR(+Tabella24[[#This Row],[IMPORTO VERSATO]]/SUMIF(DATI!$B:$B,Tabella24[[#This Row],[Cartella2]],DATI!$M:$M)*SUMIF(DATI!$B:$B,Tabella24[[#This Row],[Cartella2]],DATI!$I:$I),"")</f>
        <v/>
      </c>
      <c r="L1460" s="19" t="str">
        <f>+IFERROR(+Tabella24[[#This Row],[IMPORTO VERSATO]]/SUMIF(DATI!$B:$B,Tabella24[[#This Row],[Cartella2]],DATI!$M:$M)*SUMIF(DATI!$B:$B,Tabella24[[#This Row],[Cartella2]],DATI!$J:$J),"")</f>
        <v/>
      </c>
      <c r="M1460" s="14" t="str">
        <f>+IFERROR(+Tabella24[[#This Row],[IMPORTO VERSATO]]/SUMIF(DATI!$B:$B,Tabella24[[#This Row],[Cartella2]],DATI!$M:$M)*SUMIF(DATI!$B:$B,Tabella24[[#This Row],[Cartella2]],DATI!$L:$L),"")</f>
        <v/>
      </c>
      <c r="N1460" s="6" t="str">
        <f>+IF(COUNTIF($C$17:C1460,Tabella24[[#This Row],[Cartella2]])=1,"X","")</f>
        <v/>
      </c>
      <c r="O1460" s="14" t="str">
        <f>+IFERROR(+Tabella24[[#This Row],[IMPORTO VERSATO]]/SUMIF(DATI!$B:$B,Tabella24[[#This Row],[Cartella2]],DATI!$M:$M)*SUMIF(DATI!$B:$B,Tabella24[[#This Row],[Cartella2]],DATI!$K:$K),"")</f>
        <v/>
      </c>
    </row>
    <row r="1461" spans="2:15" x14ac:dyDescent="0.45">
      <c r="B1461" s="27"/>
      <c r="C1461" s="140" t="e">
        <f>+IF(Tabella24[[#This Row],[INS CARTELLA]]="",C1460,+VLOOKUP(Tabella24[[#This Row],[INS CARTELLA]],Tabella1[[NUMERO CARTELLA]:[IMPOSTE]],1,0))</f>
        <v>#N/A</v>
      </c>
      <c r="D1461" s="1"/>
      <c r="E1461" s="15"/>
      <c r="F1461" s="16"/>
      <c r="G1461" s="14" t="str">
        <f>+IFERROR(+Tabella24[[#This Row],[IMPORTO VERSATO]]/SUMIF(DATI!B:B,Tabella24[[#This Row],[Cartella2]],DATI!M:M)*SUMIF(DATI!B:B,Tabella24[[#This Row],[Cartella2]],DATI!E:E),"")</f>
        <v/>
      </c>
      <c r="H1461" s="19" t="str">
        <f>+IFERROR(+Tabella24[[#This Row],[IMPORTO VERSATO]]/SUMIF(DATI!$B:$B,Tabella24[[#This Row],[Cartella2]],DATI!$M:$M)*SUMIF(DATI!$B:$B,Tabella24[[#This Row],[Cartella2]],DATI!$F:$F),"")</f>
        <v/>
      </c>
      <c r="I1461" s="19" t="str">
        <f>+IFERROR(+Tabella24[[#This Row],[IMPORTO VERSATO]]/SUMIF(DATI!$B:$B,Tabella24[[#This Row],[Cartella2]],DATI!$M:$M)*SUMIF(DATI!$B:$B,Tabella24[[#This Row],[Cartella2]],DATI!$G:$G),"")</f>
        <v/>
      </c>
      <c r="J1461" s="19" t="str">
        <f>+IFERROR(+Tabella24[[#This Row],[IMPORTO VERSATO]]/SUMIF(DATI!$B:$B,Tabella24[[#This Row],[Cartella2]],DATI!$M:$M)*SUMIF(DATI!$B:$B,Tabella24[[#This Row],[Cartella2]],DATI!$H:$H),"")</f>
        <v/>
      </c>
      <c r="K1461" s="19" t="str">
        <f>+IFERROR(+Tabella24[[#This Row],[IMPORTO VERSATO]]/SUMIF(DATI!$B:$B,Tabella24[[#This Row],[Cartella2]],DATI!$M:$M)*SUMIF(DATI!$B:$B,Tabella24[[#This Row],[Cartella2]],DATI!$I:$I),"")</f>
        <v/>
      </c>
      <c r="L1461" s="19" t="str">
        <f>+IFERROR(+Tabella24[[#This Row],[IMPORTO VERSATO]]/SUMIF(DATI!$B:$B,Tabella24[[#This Row],[Cartella2]],DATI!$M:$M)*SUMIF(DATI!$B:$B,Tabella24[[#This Row],[Cartella2]],DATI!$J:$J),"")</f>
        <v/>
      </c>
      <c r="M1461" s="14" t="str">
        <f>+IFERROR(+Tabella24[[#This Row],[IMPORTO VERSATO]]/SUMIF(DATI!$B:$B,Tabella24[[#This Row],[Cartella2]],DATI!$M:$M)*SUMIF(DATI!$B:$B,Tabella24[[#This Row],[Cartella2]],DATI!$L:$L),"")</f>
        <v/>
      </c>
      <c r="N1461" s="6" t="str">
        <f>+IF(COUNTIF($C$17:C1461,Tabella24[[#This Row],[Cartella2]])=1,"X","")</f>
        <v/>
      </c>
      <c r="O1461" s="14" t="str">
        <f>+IFERROR(+Tabella24[[#This Row],[IMPORTO VERSATO]]/SUMIF(DATI!$B:$B,Tabella24[[#This Row],[Cartella2]],DATI!$M:$M)*SUMIF(DATI!$B:$B,Tabella24[[#This Row],[Cartella2]],DATI!$K:$K),"")</f>
        <v/>
      </c>
    </row>
    <row r="1462" spans="2:15" x14ac:dyDescent="0.45">
      <c r="B1462" s="27"/>
      <c r="C1462" s="140" t="e">
        <f>+IF(Tabella24[[#This Row],[INS CARTELLA]]="",C1461,+VLOOKUP(Tabella24[[#This Row],[INS CARTELLA]],Tabella1[[NUMERO CARTELLA]:[IMPOSTE]],1,0))</f>
        <v>#N/A</v>
      </c>
      <c r="D1462" s="1"/>
      <c r="E1462" s="15"/>
      <c r="F1462" s="16"/>
      <c r="G1462" s="14" t="str">
        <f>+IFERROR(+Tabella24[[#This Row],[IMPORTO VERSATO]]/SUMIF(DATI!B:B,Tabella24[[#This Row],[Cartella2]],DATI!M:M)*SUMIF(DATI!B:B,Tabella24[[#This Row],[Cartella2]],DATI!E:E),"")</f>
        <v/>
      </c>
      <c r="H1462" s="19" t="str">
        <f>+IFERROR(+Tabella24[[#This Row],[IMPORTO VERSATO]]/SUMIF(DATI!$B:$B,Tabella24[[#This Row],[Cartella2]],DATI!$M:$M)*SUMIF(DATI!$B:$B,Tabella24[[#This Row],[Cartella2]],DATI!$F:$F),"")</f>
        <v/>
      </c>
      <c r="I1462" s="19" t="str">
        <f>+IFERROR(+Tabella24[[#This Row],[IMPORTO VERSATO]]/SUMIF(DATI!$B:$B,Tabella24[[#This Row],[Cartella2]],DATI!$M:$M)*SUMIF(DATI!$B:$B,Tabella24[[#This Row],[Cartella2]],DATI!$G:$G),"")</f>
        <v/>
      </c>
      <c r="J1462" s="19" t="str">
        <f>+IFERROR(+Tabella24[[#This Row],[IMPORTO VERSATO]]/SUMIF(DATI!$B:$B,Tabella24[[#This Row],[Cartella2]],DATI!$M:$M)*SUMIF(DATI!$B:$B,Tabella24[[#This Row],[Cartella2]],DATI!$H:$H),"")</f>
        <v/>
      </c>
      <c r="K1462" s="19" t="str">
        <f>+IFERROR(+Tabella24[[#This Row],[IMPORTO VERSATO]]/SUMIF(DATI!$B:$B,Tabella24[[#This Row],[Cartella2]],DATI!$M:$M)*SUMIF(DATI!$B:$B,Tabella24[[#This Row],[Cartella2]],DATI!$I:$I),"")</f>
        <v/>
      </c>
      <c r="L1462" s="19" t="str">
        <f>+IFERROR(+Tabella24[[#This Row],[IMPORTO VERSATO]]/SUMIF(DATI!$B:$B,Tabella24[[#This Row],[Cartella2]],DATI!$M:$M)*SUMIF(DATI!$B:$B,Tabella24[[#This Row],[Cartella2]],DATI!$J:$J),"")</f>
        <v/>
      </c>
      <c r="M1462" s="14" t="str">
        <f>+IFERROR(+Tabella24[[#This Row],[IMPORTO VERSATO]]/SUMIF(DATI!$B:$B,Tabella24[[#This Row],[Cartella2]],DATI!$M:$M)*SUMIF(DATI!$B:$B,Tabella24[[#This Row],[Cartella2]],DATI!$L:$L),"")</f>
        <v/>
      </c>
      <c r="N1462" s="6" t="str">
        <f>+IF(COUNTIF($C$17:C1462,Tabella24[[#This Row],[Cartella2]])=1,"X","")</f>
        <v/>
      </c>
      <c r="O1462" s="14" t="str">
        <f>+IFERROR(+Tabella24[[#This Row],[IMPORTO VERSATO]]/SUMIF(DATI!$B:$B,Tabella24[[#This Row],[Cartella2]],DATI!$M:$M)*SUMIF(DATI!$B:$B,Tabella24[[#This Row],[Cartella2]],DATI!$K:$K),"")</f>
        <v/>
      </c>
    </row>
    <row r="1463" spans="2:15" x14ac:dyDescent="0.45">
      <c r="B1463" s="27"/>
      <c r="C1463" s="140" t="e">
        <f>+IF(Tabella24[[#This Row],[INS CARTELLA]]="",C1462,+VLOOKUP(Tabella24[[#This Row],[INS CARTELLA]],Tabella1[[NUMERO CARTELLA]:[IMPOSTE]],1,0))</f>
        <v>#N/A</v>
      </c>
      <c r="D1463" s="1"/>
      <c r="E1463" s="15"/>
      <c r="F1463" s="16"/>
      <c r="G1463" s="14" t="str">
        <f>+IFERROR(+Tabella24[[#This Row],[IMPORTO VERSATO]]/SUMIF(DATI!B:B,Tabella24[[#This Row],[Cartella2]],DATI!M:M)*SUMIF(DATI!B:B,Tabella24[[#This Row],[Cartella2]],DATI!E:E),"")</f>
        <v/>
      </c>
      <c r="H1463" s="19" t="str">
        <f>+IFERROR(+Tabella24[[#This Row],[IMPORTO VERSATO]]/SUMIF(DATI!$B:$B,Tabella24[[#This Row],[Cartella2]],DATI!$M:$M)*SUMIF(DATI!$B:$B,Tabella24[[#This Row],[Cartella2]],DATI!$F:$F),"")</f>
        <v/>
      </c>
      <c r="I1463" s="19" t="str">
        <f>+IFERROR(+Tabella24[[#This Row],[IMPORTO VERSATO]]/SUMIF(DATI!$B:$B,Tabella24[[#This Row],[Cartella2]],DATI!$M:$M)*SUMIF(DATI!$B:$B,Tabella24[[#This Row],[Cartella2]],DATI!$G:$G),"")</f>
        <v/>
      </c>
      <c r="J1463" s="19" t="str">
        <f>+IFERROR(+Tabella24[[#This Row],[IMPORTO VERSATO]]/SUMIF(DATI!$B:$B,Tabella24[[#This Row],[Cartella2]],DATI!$M:$M)*SUMIF(DATI!$B:$B,Tabella24[[#This Row],[Cartella2]],DATI!$H:$H),"")</f>
        <v/>
      </c>
      <c r="K1463" s="19" t="str">
        <f>+IFERROR(+Tabella24[[#This Row],[IMPORTO VERSATO]]/SUMIF(DATI!$B:$B,Tabella24[[#This Row],[Cartella2]],DATI!$M:$M)*SUMIF(DATI!$B:$B,Tabella24[[#This Row],[Cartella2]],DATI!$I:$I),"")</f>
        <v/>
      </c>
      <c r="L1463" s="19" t="str">
        <f>+IFERROR(+Tabella24[[#This Row],[IMPORTO VERSATO]]/SUMIF(DATI!$B:$B,Tabella24[[#This Row],[Cartella2]],DATI!$M:$M)*SUMIF(DATI!$B:$B,Tabella24[[#This Row],[Cartella2]],DATI!$J:$J),"")</f>
        <v/>
      </c>
      <c r="M1463" s="14" t="str">
        <f>+IFERROR(+Tabella24[[#This Row],[IMPORTO VERSATO]]/SUMIF(DATI!$B:$B,Tabella24[[#This Row],[Cartella2]],DATI!$M:$M)*SUMIF(DATI!$B:$B,Tabella24[[#This Row],[Cartella2]],DATI!$L:$L),"")</f>
        <v/>
      </c>
      <c r="N1463" s="6" t="str">
        <f>+IF(COUNTIF($C$17:C1463,Tabella24[[#This Row],[Cartella2]])=1,"X","")</f>
        <v/>
      </c>
      <c r="O1463" s="14" t="str">
        <f>+IFERROR(+Tabella24[[#This Row],[IMPORTO VERSATO]]/SUMIF(DATI!$B:$B,Tabella24[[#This Row],[Cartella2]],DATI!$M:$M)*SUMIF(DATI!$B:$B,Tabella24[[#This Row],[Cartella2]],DATI!$K:$K),"")</f>
        <v/>
      </c>
    </row>
    <row r="1464" spans="2:15" x14ac:dyDescent="0.45">
      <c r="B1464" s="27"/>
      <c r="C1464" s="140" t="e">
        <f>+IF(Tabella24[[#This Row],[INS CARTELLA]]="",C1463,+VLOOKUP(Tabella24[[#This Row],[INS CARTELLA]],Tabella1[[NUMERO CARTELLA]:[IMPOSTE]],1,0))</f>
        <v>#N/A</v>
      </c>
      <c r="D1464" s="1"/>
      <c r="E1464" s="15"/>
      <c r="F1464" s="16"/>
      <c r="G1464" s="14" t="str">
        <f>+IFERROR(+Tabella24[[#This Row],[IMPORTO VERSATO]]/SUMIF(DATI!B:B,Tabella24[[#This Row],[Cartella2]],DATI!M:M)*SUMIF(DATI!B:B,Tabella24[[#This Row],[Cartella2]],DATI!E:E),"")</f>
        <v/>
      </c>
      <c r="H1464" s="19" t="str">
        <f>+IFERROR(+Tabella24[[#This Row],[IMPORTO VERSATO]]/SUMIF(DATI!$B:$B,Tabella24[[#This Row],[Cartella2]],DATI!$M:$M)*SUMIF(DATI!$B:$B,Tabella24[[#This Row],[Cartella2]],DATI!$F:$F),"")</f>
        <v/>
      </c>
      <c r="I1464" s="19" t="str">
        <f>+IFERROR(+Tabella24[[#This Row],[IMPORTO VERSATO]]/SUMIF(DATI!$B:$B,Tabella24[[#This Row],[Cartella2]],DATI!$M:$M)*SUMIF(DATI!$B:$B,Tabella24[[#This Row],[Cartella2]],DATI!$G:$G),"")</f>
        <v/>
      </c>
      <c r="J1464" s="19" t="str">
        <f>+IFERROR(+Tabella24[[#This Row],[IMPORTO VERSATO]]/SUMIF(DATI!$B:$B,Tabella24[[#This Row],[Cartella2]],DATI!$M:$M)*SUMIF(DATI!$B:$B,Tabella24[[#This Row],[Cartella2]],DATI!$H:$H),"")</f>
        <v/>
      </c>
      <c r="K1464" s="19" t="str">
        <f>+IFERROR(+Tabella24[[#This Row],[IMPORTO VERSATO]]/SUMIF(DATI!$B:$B,Tabella24[[#This Row],[Cartella2]],DATI!$M:$M)*SUMIF(DATI!$B:$B,Tabella24[[#This Row],[Cartella2]],DATI!$I:$I),"")</f>
        <v/>
      </c>
      <c r="L1464" s="19" t="str">
        <f>+IFERROR(+Tabella24[[#This Row],[IMPORTO VERSATO]]/SUMIF(DATI!$B:$B,Tabella24[[#This Row],[Cartella2]],DATI!$M:$M)*SUMIF(DATI!$B:$B,Tabella24[[#This Row],[Cartella2]],DATI!$J:$J),"")</f>
        <v/>
      </c>
      <c r="M1464" s="14" t="str">
        <f>+IFERROR(+Tabella24[[#This Row],[IMPORTO VERSATO]]/SUMIF(DATI!$B:$B,Tabella24[[#This Row],[Cartella2]],DATI!$M:$M)*SUMIF(DATI!$B:$B,Tabella24[[#This Row],[Cartella2]],DATI!$L:$L),"")</f>
        <v/>
      </c>
      <c r="N1464" s="6" t="str">
        <f>+IF(COUNTIF($C$17:C1464,Tabella24[[#This Row],[Cartella2]])=1,"X","")</f>
        <v/>
      </c>
      <c r="O1464" s="14" t="str">
        <f>+IFERROR(+Tabella24[[#This Row],[IMPORTO VERSATO]]/SUMIF(DATI!$B:$B,Tabella24[[#This Row],[Cartella2]],DATI!$M:$M)*SUMIF(DATI!$B:$B,Tabella24[[#This Row],[Cartella2]],DATI!$K:$K),"")</f>
        <v/>
      </c>
    </row>
    <row r="1465" spans="2:15" x14ac:dyDescent="0.45">
      <c r="B1465" s="27"/>
      <c r="C1465" s="140" t="e">
        <f>+IF(Tabella24[[#This Row],[INS CARTELLA]]="",C1464,+VLOOKUP(Tabella24[[#This Row],[INS CARTELLA]],Tabella1[[NUMERO CARTELLA]:[IMPOSTE]],1,0))</f>
        <v>#N/A</v>
      </c>
      <c r="D1465" s="1"/>
      <c r="E1465" s="15"/>
      <c r="F1465" s="16"/>
      <c r="G1465" s="14" t="str">
        <f>+IFERROR(+Tabella24[[#This Row],[IMPORTO VERSATO]]/SUMIF(DATI!B:B,Tabella24[[#This Row],[Cartella2]],DATI!M:M)*SUMIF(DATI!B:B,Tabella24[[#This Row],[Cartella2]],DATI!E:E),"")</f>
        <v/>
      </c>
      <c r="H1465" s="19" t="str">
        <f>+IFERROR(+Tabella24[[#This Row],[IMPORTO VERSATO]]/SUMIF(DATI!$B:$B,Tabella24[[#This Row],[Cartella2]],DATI!$M:$M)*SUMIF(DATI!$B:$B,Tabella24[[#This Row],[Cartella2]],DATI!$F:$F),"")</f>
        <v/>
      </c>
      <c r="I1465" s="19" t="str">
        <f>+IFERROR(+Tabella24[[#This Row],[IMPORTO VERSATO]]/SUMIF(DATI!$B:$B,Tabella24[[#This Row],[Cartella2]],DATI!$M:$M)*SUMIF(DATI!$B:$B,Tabella24[[#This Row],[Cartella2]],DATI!$G:$G),"")</f>
        <v/>
      </c>
      <c r="J1465" s="19" t="str">
        <f>+IFERROR(+Tabella24[[#This Row],[IMPORTO VERSATO]]/SUMIF(DATI!$B:$B,Tabella24[[#This Row],[Cartella2]],DATI!$M:$M)*SUMIF(DATI!$B:$B,Tabella24[[#This Row],[Cartella2]],DATI!$H:$H),"")</f>
        <v/>
      </c>
      <c r="K1465" s="19" t="str">
        <f>+IFERROR(+Tabella24[[#This Row],[IMPORTO VERSATO]]/SUMIF(DATI!$B:$B,Tabella24[[#This Row],[Cartella2]],DATI!$M:$M)*SUMIF(DATI!$B:$B,Tabella24[[#This Row],[Cartella2]],DATI!$I:$I),"")</f>
        <v/>
      </c>
      <c r="L1465" s="19" t="str">
        <f>+IFERROR(+Tabella24[[#This Row],[IMPORTO VERSATO]]/SUMIF(DATI!$B:$B,Tabella24[[#This Row],[Cartella2]],DATI!$M:$M)*SUMIF(DATI!$B:$B,Tabella24[[#This Row],[Cartella2]],DATI!$J:$J),"")</f>
        <v/>
      </c>
      <c r="M1465" s="14" t="str">
        <f>+IFERROR(+Tabella24[[#This Row],[IMPORTO VERSATO]]/SUMIF(DATI!$B:$B,Tabella24[[#This Row],[Cartella2]],DATI!$M:$M)*SUMIF(DATI!$B:$B,Tabella24[[#This Row],[Cartella2]],DATI!$L:$L),"")</f>
        <v/>
      </c>
      <c r="N1465" s="6" t="str">
        <f>+IF(COUNTIF($C$17:C1465,Tabella24[[#This Row],[Cartella2]])=1,"X","")</f>
        <v/>
      </c>
      <c r="O1465" s="14" t="str">
        <f>+IFERROR(+Tabella24[[#This Row],[IMPORTO VERSATO]]/SUMIF(DATI!$B:$B,Tabella24[[#This Row],[Cartella2]],DATI!$M:$M)*SUMIF(DATI!$B:$B,Tabella24[[#This Row],[Cartella2]],DATI!$K:$K),"")</f>
        <v/>
      </c>
    </row>
    <row r="1466" spans="2:15" x14ac:dyDescent="0.45">
      <c r="B1466" s="27"/>
      <c r="C1466" s="140" t="e">
        <f>+IF(Tabella24[[#This Row],[INS CARTELLA]]="",C1465,+VLOOKUP(Tabella24[[#This Row],[INS CARTELLA]],Tabella1[[NUMERO CARTELLA]:[IMPOSTE]],1,0))</f>
        <v>#N/A</v>
      </c>
      <c r="D1466" s="1"/>
      <c r="E1466" s="15"/>
      <c r="F1466" s="16"/>
      <c r="G1466" s="14" t="str">
        <f>+IFERROR(+Tabella24[[#This Row],[IMPORTO VERSATO]]/SUMIF(DATI!B:B,Tabella24[[#This Row],[Cartella2]],DATI!M:M)*SUMIF(DATI!B:B,Tabella24[[#This Row],[Cartella2]],DATI!E:E),"")</f>
        <v/>
      </c>
      <c r="H1466" s="19" t="str">
        <f>+IFERROR(+Tabella24[[#This Row],[IMPORTO VERSATO]]/SUMIF(DATI!$B:$B,Tabella24[[#This Row],[Cartella2]],DATI!$M:$M)*SUMIF(DATI!$B:$B,Tabella24[[#This Row],[Cartella2]],DATI!$F:$F),"")</f>
        <v/>
      </c>
      <c r="I1466" s="19" t="str">
        <f>+IFERROR(+Tabella24[[#This Row],[IMPORTO VERSATO]]/SUMIF(DATI!$B:$B,Tabella24[[#This Row],[Cartella2]],DATI!$M:$M)*SUMIF(DATI!$B:$B,Tabella24[[#This Row],[Cartella2]],DATI!$G:$G),"")</f>
        <v/>
      </c>
      <c r="J1466" s="19" t="str">
        <f>+IFERROR(+Tabella24[[#This Row],[IMPORTO VERSATO]]/SUMIF(DATI!$B:$B,Tabella24[[#This Row],[Cartella2]],DATI!$M:$M)*SUMIF(DATI!$B:$B,Tabella24[[#This Row],[Cartella2]],DATI!$H:$H),"")</f>
        <v/>
      </c>
      <c r="K1466" s="19" t="str">
        <f>+IFERROR(+Tabella24[[#This Row],[IMPORTO VERSATO]]/SUMIF(DATI!$B:$B,Tabella24[[#This Row],[Cartella2]],DATI!$M:$M)*SUMIF(DATI!$B:$B,Tabella24[[#This Row],[Cartella2]],DATI!$I:$I),"")</f>
        <v/>
      </c>
      <c r="L1466" s="19" t="str">
        <f>+IFERROR(+Tabella24[[#This Row],[IMPORTO VERSATO]]/SUMIF(DATI!$B:$B,Tabella24[[#This Row],[Cartella2]],DATI!$M:$M)*SUMIF(DATI!$B:$B,Tabella24[[#This Row],[Cartella2]],DATI!$J:$J),"")</f>
        <v/>
      </c>
      <c r="M1466" s="14" t="str">
        <f>+IFERROR(+Tabella24[[#This Row],[IMPORTO VERSATO]]/SUMIF(DATI!$B:$B,Tabella24[[#This Row],[Cartella2]],DATI!$M:$M)*SUMIF(DATI!$B:$B,Tabella24[[#This Row],[Cartella2]],DATI!$L:$L),"")</f>
        <v/>
      </c>
      <c r="N1466" s="6" t="str">
        <f>+IF(COUNTIF($C$17:C1466,Tabella24[[#This Row],[Cartella2]])=1,"X","")</f>
        <v/>
      </c>
      <c r="O1466" s="14" t="str">
        <f>+IFERROR(+Tabella24[[#This Row],[IMPORTO VERSATO]]/SUMIF(DATI!$B:$B,Tabella24[[#This Row],[Cartella2]],DATI!$M:$M)*SUMIF(DATI!$B:$B,Tabella24[[#This Row],[Cartella2]],DATI!$K:$K),"")</f>
        <v/>
      </c>
    </row>
    <row r="1467" spans="2:15" x14ac:dyDescent="0.45">
      <c r="B1467" s="27"/>
      <c r="C1467" s="140" t="e">
        <f>+IF(Tabella24[[#This Row],[INS CARTELLA]]="",C1466,+VLOOKUP(Tabella24[[#This Row],[INS CARTELLA]],Tabella1[[NUMERO CARTELLA]:[IMPOSTE]],1,0))</f>
        <v>#N/A</v>
      </c>
      <c r="D1467" s="1"/>
      <c r="E1467" s="15"/>
      <c r="F1467" s="16"/>
      <c r="G1467" s="14" t="str">
        <f>+IFERROR(+Tabella24[[#This Row],[IMPORTO VERSATO]]/SUMIF(DATI!B:B,Tabella24[[#This Row],[Cartella2]],DATI!M:M)*SUMIF(DATI!B:B,Tabella24[[#This Row],[Cartella2]],DATI!E:E),"")</f>
        <v/>
      </c>
      <c r="H1467" s="19" t="str">
        <f>+IFERROR(+Tabella24[[#This Row],[IMPORTO VERSATO]]/SUMIF(DATI!$B:$B,Tabella24[[#This Row],[Cartella2]],DATI!$M:$M)*SUMIF(DATI!$B:$B,Tabella24[[#This Row],[Cartella2]],DATI!$F:$F),"")</f>
        <v/>
      </c>
      <c r="I1467" s="19" t="str">
        <f>+IFERROR(+Tabella24[[#This Row],[IMPORTO VERSATO]]/SUMIF(DATI!$B:$B,Tabella24[[#This Row],[Cartella2]],DATI!$M:$M)*SUMIF(DATI!$B:$B,Tabella24[[#This Row],[Cartella2]],DATI!$G:$G),"")</f>
        <v/>
      </c>
      <c r="J1467" s="19" t="str">
        <f>+IFERROR(+Tabella24[[#This Row],[IMPORTO VERSATO]]/SUMIF(DATI!$B:$B,Tabella24[[#This Row],[Cartella2]],DATI!$M:$M)*SUMIF(DATI!$B:$B,Tabella24[[#This Row],[Cartella2]],DATI!$H:$H),"")</f>
        <v/>
      </c>
      <c r="K1467" s="19" t="str">
        <f>+IFERROR(+Tabella24[[#This Row],[IMPORTO VERSATO]]/SUMIF(DATI!$B:$B,Tabella24[[#This Row],[Cartella2]],DATI!$M:$M)*SUMIF(DATI!$B:$B,Tabella24[[#This Row],[Cartella2]],DATI!$I:$I),"")</f>
        <v/>
      </c>
      <c r="L1467" s="19" t="str">
        <f>+IFERROR(+Tabella24[[#This Row],[IMPORTO VERSATO]]/SUMIF(DATI!$B:$B,Tabella24[[#This Row],[Cartella2]],DATI!$M:$M)*SUMIF(DATI!$B:$B,Tabella24[[#This Row],[Cartella2]],DATI!$J:$J),"")</f>
        <v/>
      </c>
      <c r="M1467" s="14" t="str">
        <f>+IFERROR(+Tabella24[[#This Row],[IMPORTO VERSATO]]/SUMIF(DATI!$B:$B,Tabella24[[#This Row],[Cartella2]],DATI!$M:$M)*SUMIF(DATI!$B:$B,Tabella24[[#This Row],[Cartella2]],DATI!$L:$L),"")</f>
        <v/>
      </c>
      <c r="N1467" s="6" t="str">
        <f>+IF(COUNTIF($C$17:C1467,Tabella24[[#This Row],[Cartella2]])=1,"X","")</f>
        <v/>
      </c>
      <c r="O1467" s="14" t="str">
        <f>+IFERROR(+Tabella24[[#This Row],[IMPORTO VERSATO]]/SUMIF(DATI!$B:$B,Tabella24[[#This Row],[Cartella2]],DATI!$M:$M)*SUMIF(DATI!$B:$B,Tabella24[[#This Row],[Cartella2]],DATI!$K:$K),"")</f>
        <v/>
      </c>
    </row>
    <row r="1468" spans="2:15" x14ac:dyDescent="0.45">
      <c r="B1468" s="27"/>
      <c r="C1468" s="140" t="e">
        <f>+IF(Tabella24[[#This Row],[INS CARTELLA]]="",C1467,+VLOOKUP(Tabella24[[#This Row],[INS CARTELLA]],Tabella1[[NUMERO CARTELLA]:[IMPOSTE]],1,0))</f>
        <v>#N/A</v>
      </c>
      <c r="D1468" s="1"/>
      <c r="E1468" s="15"/>
      <c r="F1468" s="16"/>
      <c r="G1468" s="14" t="str">
        <f>+IFERROR(+Tabella24[[#This Row],[IMPORTO VERSATO]]/SUMIF(DATI!B:B,Tabella24[[#This Row],[Cartella2]],DATI!M:M)*SUMIF(DATI!B:B,Tabella24[[#This Row],[Cartella2]],DATI!E:E),"")</f>
        <v/>
      </c>
      <c r="H1468" s="19" t="str">
        <f>+IFERROR(+Tabella24[[#This Row],[IMPORTO VERSATO]]/SUMIF(DATI!$B:$B,Tabella24[[#This Row],[Cartella2]],DATI!$M:$M)*SUMIF(DATI!$B:$B,Tabella24[[#This Row],[Cartella2]],DATI!$F:$F),"")</f>
        <v/>
      </c>
      <c r="I1468" s="19" t="str">
        <f>+IFERROR(+Tabella24[[#This Row],[IMPORTO VERSATO]]/SUMIF(DATI!$B:$B,Tabella24[[#This Row],[Cartella2]],DATI!$M:$M)*SUMIF(DATI!$B:$B,Tabella24[[#This Row],[Cartella2]],DATI!$G:$G),"")</f>
        <v/>
      </c>
      <c r="J1468" s="19" t="str">
        <f>+IFERROR(+Tabella24[[#This Row],[IMPORTO VERSATO]]/SUMIF(DATI!$B:$B,Tabella24[[#This Row],[Cartella2]],DATI!$M:$M)*SUMIF(DATI!$B:$B,Tabella24[[#This Row],[Cartella2]],DATI!$H:$H),"")</f>
        <v/>
      </c>
      <c r="K1468" s="19" t="str">
        <f>+IFERROR(+Tabella24[[#This Row],[IMPORTO VERSATO]]/SUMIF(DATI!$B:$B,Tabella24[[#This Row],[Cartella2]],DATI!$M:$M)*SUMIF(DATI!$B:$B,Tabella24[[#This Row],[Cartella2]],DATI!$I:$I),"")</f>
        <v/>
      </c>
      <c r="L1468" s="19" t="str">
        <f>+IFERROR(+Tabella24[[#This Row],[IMPORTO VERSATO]]/SUMIF(DATI!$B:$B,Tabella24[[#This Row],[Cartella2]],DATI!$M:$M)*SUMIF(DATI!$B:$B,Tabella24[[#This Row],[Cartella2]],DATI!$J:$J),"")</f>
        <v/>
      </c>
      <c r="M1468" s="14" t="str">
        <f>+IFERROR(+Tabella24[[#This Row],[IMPORTO VERSATO]]/SUMIF(DATI!$B:$B,Tabella24[[#This Row],[Cartella2]],DATI!$M:$M)*SUMIF(DATI!$B:$B,Tabella24[[#This Row],[Cartella2]],DATI!$L:$L),"")</f>
        <v/>
      </c>
      <c r="N1468" s="6" t="str">
        <f>+IF(COUNTIF($C$17:C1468,Tabella24[[#This Row],[Cartella2]])=1,"X","")</f>
        <v/>
      </c>
      <c r="O1468" s="14" t="str">
        <f>+IFERROR(+Tabella24[[#This Row],[IMPORTO VERSATO]]/SUMIF(DATI!$B:$B,Tabella24[[#This Row],[Cartella2]],DATI!$M:$M)*SUMIF(DATI!$B:$B,Tabella24[[#This Row],[Cartella2]],DATI!$K:$K),"")</f>
        <v/>
      </c>
    </row>
    <row r="1469" spans="2:15" x14ac:dyDescent="0.45">
      <c r="B1469" s="27"/>
      <c r="C1469" s="140" t="e">
        <f>+IF(Tabella24[[#This Row],[INS CARTELLA]]="",C1468,+VLOOKUP(Tabella24[[#This Row],[INS CARTELLA]],Tabella1[[NUMERO CARTELLA]:[IMPOSTE]],1,0))</f>
        <v>#N/A</v>
      </c>
      <c r="D1469" s="1"/>
      <c r="E1469" s="15"/>
      <c r="F1469" s="16"/>
      <c r="G1469" s="14" t="str">
        <f>+IFERROR(+Tabella24[[#This Row],[IMPORTO VERSATO]]/SUMIF(DATI!B:B,Tabella24[[#This Row],[Cartella2]],DATI!M:M)*SUMIF(DATI!B:B,Tabella24[[#This Row],[Cartella2]],DATI!E:E),"")</f>
        <v/>
      </c>
      <c r="H1469" s="19" t="str">
        <f>+IFERROR(+Tabella24[[#This Row],[IMPORTO VERSATO]]/SUMIF(DATI!$B:$B,Tabella24[[#This Row],[Cartella2]],DATI!$M:$M)*SUMIF(DATI!$B:$B,Tabella24[[#This Row],[Cartella2]],DATI!$F:$F),"")</f>
        <v/>
      </c>
      <c r="I1469" s="19" t="str">
        <f>+IFERROR(+Tabella24[[#This Row],[IMPORTO VERSATO]]/SUMIF(DATI!$B:$B,Tabella24[[#This Row],[Cartella2]],DATI!$M:$M)*SUMIF(DATI!$B:$B,Tabella24[[#This Row],[Cartella2]],DATI!$G:$G),"")</f>
        <v/>
      </c>
      <c r="J1469" s="19" t="str">
        <f>+IFERROR(+Tabella24[[#This Row],[IMPORTO VERSATO]]/SUMIF(DATI!$B:$B,Tabella24[[#This Row],[Cartella2]],DATI!$M:$M)*SUMIF(DATI!$B:$B,Tabella24[[#This Row],[Cartella2]],DATI!$H:$H),"")</f>
        <v/>
      </c>
      <c r="K1469" s="19" t="str">
        <f>+IFERROR(+Tabella24[[#This Row],[IMPORTO VERSATO]]/SUMIF(DATI!$B:$B,Tabella24[[#This Row],[Cartella2]],DATI!$M:$M)*SUMIF(DATI!$B:$B,Tabella24[[#This Row],[Cartella2]],DATI!$I:$I),"")</f>
        <v/>
      </c>
      <c r="L1469" s="19" t="str">
        <f>+IFERROR(+Tabella24[[#This Row],[IMPORTO VERSATO]]/SUMIF(DATI!$B:$B,Tabella24[[#This Row],[Cartella2]],DATI!$M:$M)*SUMIF(DATI!$B:$B,Tabella24[[#This Row],[Cartella2]],DATI!$J:$J),"")</f>
        <v/>
      </c>
      <c r="M1469" s="14" t="str">
        <f>+IFERROR(+Tabella24[[#This Row],[IMPORTO VERSATO]]/SUMIF(DATI!$B:$B,Tabella24[[#This Row],[Cartella2]],DATI!$M:$M)*SUMIF(DATI!$B:$B,Tabella24[[#This Row],[Cartella2]],DATI!$L:$L),"")</f>
        <v/>
      </c>
      <c r="N1469" s="6" t="str">
        <f>+IF(COUNTIF($C$17:C1469,Tabella24[[#This Row],[Cartella2]])=1,"X","")</f>
        <v/>
      </c>
      <c r="O1469" s="14" t="str">
        <f>+IFERROR(+Tabella24[[#This Row],[IMPORTO VERSATO]]/SUMIF(DATI!$B:$B,Tabella24[[#This Row],[Cartella2]],DATI!$M:$M)*SUMIF(DATI!$B:$B,Tabella24[[#This Row],[Cartella2]],DATI!$K:$K),"")</f>
        <v/>
      </c>
    </row>
    <row r="1470" spans="2:15" x14ac:dyDescent="0.45">
      <c r="B1470" s="27"/>
      <c r="C1470" s="140" t="e">
        <f>+IF(Tabella24[[#This Row],[INS CARTELLA]]="",C1469,+VLOOKUP(Tabella24[[#This Row],[INS CARTELLA]],Tabella1[[NUMERO CARTELLA]:[IMPOSTE]],1,0))</f>
        <v>#N/A</v>
      </c>
      <c r="D1470" s="1"/>
      <c r="E1470" s="15"/>
      <c r="F1470" s="16"/>
      <c r="G1470" s="14" t="str">
        <f>+IFERROR(+Tabella24[[#This Row],[IMPORTO VERSATO]]/SUMIF(DATI!B:B,Tabella24[[#This Row],[Cartella2]],DATI!M:M)*SUMIF(DATI!B:B,Tabella24[[#This Row],[Cartella2]],DATI!E:E),"")</f>
        <v/>
      </c>
      <c r="H1470" s="19" t="str">
        <f>+IFERROR(+Tabella24[[#This Row],[IMPORTO VERSATO]]/SUMIF(DATI!$B:$B,Tabella24[[#This Row],[Cartella2]],DATI!$M:$M)*SUMIF(DATI!$B:$B,Tabella24[[#This Row],[Cartella2]],DATI!$F:$F),"")</f>
        <v/>
      </c>
      <c r="I1470" s="19" t="str">
        <f>+IFERROR(+Tabella24[[#This Row],[IMPORTO VERSATO]]/SUMIF(DATI!$B:$B,Tabella24[[#This Row],[Cartella2]],DATI!$M:$M)*SUMIF(DATI!$B:$B,Tabella24[[#This Row],[Cartella2]],DATI!$G:$G),"")</f>
        <v/>
      </c>
      <c r="J1470" s="19" t="str">
        <f>+IFERROR(+Tabella24[[#This Row],[IMPORTO VERSATO]]/SUMIF(DATI!$B:$B,Tabella24[[#This Row],[Cartella2]],DATI!$M:$M)*SUMIF(DATI!$B:$B,Tabella24[[#This Row],[Cartella2]],DATI!$H:$H),"")</f>
        <v/>
      </c>
      <c r="K1470" s="19" t="str">
        <f>+IFERROR(+Tabella24[[#This Row],[IMPORTO VERSATO]]/SUMIF(DATI!$B:$B,Tabella24[[#This Row],[Cartella2]],DATI!$M:$M)*SUMIF(DATI!$B:$B,Tabella24[[#This Row],[Cartella2]],DATI!$I:$I),"")</f>
        <v/>
      </c>
      <c r="L1470" s="19" t="str">
        <f>+IFERROR(+Tabella24[[#This Row],[IMPORTO VERSATO]]/SUMIF(DATI!$B:$B,Tabella24[[#This Row],[Cartella2]],DATI!$M:$M)*SUMIF(DATI!$B:$B,Tabella24[[#This Row],[Cartella2]],DATI!$J:$J),"")</f>
        <v/>
      </c>
      <c r="M1470" s="14" t="str">
        <f>+IFERROR(+Tabella24[[#This Row],[IMPORTO VERSATO]]/SUMIF(DATI!$B:$B,Tabella24[[#This Row],[Cartella2]],DATI!$M:$M)*SUMIF(DATI!$B:$B,Tabella24[[#This Row],[Cartella2]],DATI!$L:$L),"")</f>
        <v/>
      </c>
      <c r="N1470" s="6" t="str">
        <f>+IF(COUNTIF($C$17:C1470,Tabella24[[#This Row],[Cartella2]])=1,"X","")</f>
        <v/>
      </c>
      <c r="O1470" s="14" t="str">
        <f>+IFERROR(+Tabella24[[#This Row],[IMPORTO VERSATO]]/SUMIF(DATI!$B:$B,Tabella24[[#This Row],[Cartella2]],DATI!$M:$M)*SUMIF(DATI!$B:$B,Tabella24[[#This Row],[Cartella2]],DATI!$K:$K),"")</f>
        <v/>
      </c>
    </row>
    <row r="1471" spans="2:15" x14ac:dyDescent="0.45">
      <c r="B1471" s="27"/>
      <c r="C1471" s="140" t="e">
        <f>+IF(Tabella24[[#This Row],[INS CARTELLA]]="",C1470,+VLOOKUP(Tabella24[[#This Row],[INS CARTELLA]],Tabella1[[NUMERO CARTELLA]:[IMPOSTE]],1,0))</f>
        <v>#N/A</v>
      </c>
      <c r="D1471" s="1"/>
      <c r="E1471" s="15"/>
      <c r="F1471" s="16"/>
      <c r="G1471" s="14" t="str">
        <f>+IFERROR(+Tabella24[[#This Row],[IMPORTO VERSATO]]/SUMIF(DATI!B:B,Tabella24[[#This Row],[Cartella2]],DATI!M:M)*SUMIF(DATI!B:B,Tabella24[[#This Row],[Cartella2]],DATI!E:E),"")</f>
        <v/>
      </c>
      <c r="H1471" s="19" t="str">
        <f>+IFERROR(+Tabella24[[#This Row],[IMPORTO VERSATO]]/SUMIF(DATI!$B:$B,Tabella24[[#This Row],[Cartella2]],DATI!$M:$M)*SUMIF(DATI!$B:$B,Tabella24[[#This Row],[Cartella2]],DATI!$F:$F),"")</f>
        <v/>
      </c>
      <c r="I1471" s="19" t="str">
        <f>+IFERROR(+Tabella24[[#This Row],[IMPORTO VERSATO]]/SUMIF(DATI!$B:$B,Tabella24[[#This Row],[Cartella2]],DATI!$M:$M)*SUMIF(DATI!$B:$B,Tabella24[[#This Row],[Cartella2]],DATI!$G:$G),"")</f>
        <v/>
      </c>
      <c r="J1471" s="19" t="str">
        <f>+IFERROR(+Tabella24[[#This Row],[IMPORTO VERSATO]]/SUMIF(DATI!$B:$B,Tabella24[[#This Row],[Cartella2]],DATI!$M:$M)*SUMIF(DATI!$B:$B,Tabella24[[#This Row],[Cartella2]],DATI!$H:$H),"")</f>
        <v/>
      </c>
      <c r="K1471" s="19" t="str">
        <f>+IFERROR(+Tabella24[[#This Row],[IMPORTO VERSATO]]/SUMIF(DATI!$B:$B,Tabella24[[#This Row],[Cartella2]],DATI!$M:$M)*SUMIF(DATI!$B:$B,Tabella24[[#This Row],[Cartella2]],DATI!$I:$I),"")</f>
        <v/>
      </c>
      <c r="L1471" s="19" t="str">
        <f>+IFERROR(+Tabella24[[#This Row],[IMPORTO VERSATO]]/SUMIF(DATI!$B:$B,Tabella24[[#This Row],[Cartella2]],DATI!$M:$M)*SUMIF(DATI!$B:$B,Tabella24[[#This Row],[Cartella2]],DATI!$J:$J),"")</f>
        <v/>
      </c>
      <c r="M1471" s="14" t="str">
        <f>+IFERROR(+Tabella24[[#This Row],[IMPORTO VERSATO]]/SUMIF(DATI!$B:$B,Tabella24[[#This Row],[Cartella2]],DATI!$M:$M)*SUMIF(DATI!$B:$B,Tabella24[[#This Row],[Cartella2]],DATI!$L:$L),"")</f>
        <v/>
      </c>
      <c r="N1471" s="6" t="str">
        <f>+IF(COUNTIF($C$17:C1471,Tabella24[[#This Row],[Cartella2]])=1,"X","")</f>
        <v/>
      </c>
      <c r="O1471" s="14" t="str">
        <f>+IFERROR(+Tabella24[[#This Row],[IMPORTO VERSATO]]/SUMIF(DATI!$B:$B,Tabella24[[#This Row],[Cartella2]],DATI!$M:$M)*SUMIF(DATI!$B:$B,Tabella24[[#This Row],[Cartella2]],DATI!$K:$K),"")</f>
        <v/>
      </c>
    </row>
    <row r="1472" spans="2:15" x14ac:dyDescent="0.45">
      <c r="B1472" s="27"/>
      <c r="C1472" s="140" t="e">
        <f>+IF(Tabella24[[#This Row],[INS CARTELLA]]="",C1471,+VLOOKUP(Tabella24[[#This Row],[INS CARTELLA]],Tabella1[[NUMERO CARTELLA]:[IMPOSTE]],1,0))</f>
        <v>#N/A</v>
      </c>
      <c r="D1472" s="1"/>
      <c r="E1472" s="15"/>
      <c r="F1472" s="16"/>
      <c r="G1472" s="14" t="str">
        <f>+IFERROR(+Tabella24[[#This Row],[IMPORTO VERSATO]]/SUMIF(DATI!B:B,Tabella24[[#This Row],[Cartella2]],DATI!M:M)*SUMIF(DATI!B:B,Tabella24[[#This Row],[Cartella2]],DATI!E:E),"")</f>
        <v/>
      </c>
      <c r="H1472" s="19" t="str">
        <f>+IFERROR(+Tabella24[[#This Row],[IMPORTO VERSATO]]/SUMIF(DATI!$B:$B,Tabella24[[#This Row],[Cartella2]],DATI!$M:$M)*SUMIF(DATI!$B:$B,Tabella24[[#This Row],[Cartella2]],DATI!$F:$F),"")</f>
        <v/>
      </c>
      <c r="I1472" s="19" t="str">
        <f>+IFERROR(+Tabella24[[#This Row],[IMPORTO VERSATO]]/SUMIF(DATI!$B:$B,Tabella24[[#This Row],[Cartella2]],DATI!$M:$M)*SUMIF(DATI!$B:$B,Tabella24[[#This Row],[Cartella2]],DATI!$G:$G),"")</f>
        <v/>
      </c>
      <c r="J1472" s="19" t="str">
        <f>+IFERROR(+Tabella24[[#This Row],[IMPORTO VERSATO]]/SUMIF(DATI!$B:$B,Tabella24[[#This Row],[Cartella2]],DATI!$M:$M)*SUMIF(DATI!$B:$B,Tabella24[[#This Row],[Cartella2]],DATI!$H:$H),"")</f>
        <v/>
      </c>
      <c r="K1472" s="19" t="str">
        <f>+IFERROR(+Tabella24[[#This Row],[IMPORTO VERSATO]]/SUMIF(DATI!$B:$B,Tabella24[[#This Row],[Cartella2]],DATI!$M:$M)*SUMIF(DATI!$B:$B,Tabella24[[#This Row],[Cartella2]],DATI!$I:$I),"")</f>
        <v/>
      </c>
      <c r="L1472" s="19" t="str">
        <f>+IFERROR(+Tabella24[[#This Row],[IMPORTO VERSATO]]/SUMIF(DATI!$B:$B,Tabella24[[#This Row],[Cartella2]],DATI!$M:$M)*SUMIF(DATI!$B:$B,Tabella24[[#This Row],[Cartella2]],DATI!$J:$J),"")</f>
        <v/>
      </c>
      <c r="M1472" s="14" t="str">
        <f>+IFERROR(+Tabella24[[#This Row],[IMPORTO VERSATO]]/SUMIF(DATI!$B:$B,Tabella24[[#This Row],[Cartella2]],DATI!$M:$M)*SUMIF(DATI!$B:$B,Tabella24[[#This Row],[Cartella2]],DATI!$L:$L),"")</f>
        <v/>
      </c>
      <c r="N1472" s="6" t="str">
        <f>+IF(COUNTIF($C$17:C1472,Tabella24[[#This Row],[Cartella2]])=1,"X","")</f>
        <v/>
      </c>
      <c r="O1472" s="14" t="str">
        <f>+IFERROR(+Tabella24[[#This Row],[IMPORTO VERSATO]]/SUMIF(DATI!$B:$B,Tabella24[[#This Row],[Cartella2]],DATI!$M:$M)*SUMIF(DATI!$B:$B,Tabella24[[#This Row],[Cartella2]],DATI!$K:$K),"")</f>
        <v/>
      </c>
    </row>
    <row r="1473" spans="2:15" x14ac:dyDescent="0.45">
      <c r="B1473" s="27"/>
      <c r="C1473" s="140" t="e">
        <f>+IF(Tabella24[[#This Row],[INS CARTELLA]]="",C1472,+VLOOKUP(Tabella24[[#This Row],[INS CARTELLA]],Tabella1[[NUMERO CARTELLA]:[IMPOSTE]],1,0))</f>
        <v>#N/A</v>
      </c>
      <c r="D1473" s="1"/>
      <c r="E1473" s="15"/>
      <c r="F1473" s="16"/>
      <c r="G1473" s="14" t="str">
        <f>+IFERROR(+Tabella24[[#This Row],[IMPORTO VERSATO]]/SUMIF(DATI!B:B,Tabella24[[#This Row],[Cartella2]],DATI!M:M)*SUMIF(DATI!B:B,Tabella24[[#This Row],[Cartella2]],DATI!E:E),"")</f>
        <v/>
      </c>
      <c r="H1473" s="19" t="str">
        <f>+IFERROR(+Tabella24[[#This Row],[IMPORTO VERSATO]]/SUMIF(DATI!$B:$B,Tabella24[[#This Row],[Cartella2]],DATI!$M:$M)*SUMIF(DATI!$B:$B,Tabella24[[#This Row],[Cartella2]],DATI!$F:$F),"")</f>
        <v/>
      </c>
      <c r="I1473" s="19" t="str">
        <f>+IFERROR(+Tabella24[[#This Row],[IMPORTO VERSATO]]/SUMIF(DATI!$B:$B,Tabella24[[#This Row],[Cartella2]],DATI!$M:$M)*SUMIF(DATI!$B:$B,Tabella24[[#This Row],[Cartella2]],DATI!$G:$G),"")</f>
        <v/>
      </c>
      <c r="J1473" s="19" t="str">
        <f>+IFERROR(+Tabella24[[#This Row],[IMPORTO VERSATO]]/SUMIF(DATI!$B:$B,Tabella24[[#This Row],[Cartella2]],DATI!$M:$M)*SUMIF(DATI!$B:$B,Tabella24[[#This Row],[Cartella2]],DATI!$H:$H),"")</f>
        <v/>
      </c>
      <c r="K1473" s="19" t="str">
        <f>+IFERROR(+Tabella24[[#This Row],[IMPORTO VERSATO]]/SUMIF(DATI!$B:$B,Tabella24[[#This Row],[Cartella2]],DATI!$M:$M)*SUMIF(DATI!$B:$B,Tabella24[[#This Row],[Cartella2]],DATI!$I:$I),"")</f>
        <v/>
      </c>
      <c r="L1473" s="19" t="str">
        <f>+IFERROR(+Tabella24[[#This Row],[IMPORTO VERSATO]]/SUMIF(DATI!$B:$B,Tabella24[[#This Row],[Cartella2]],DATI!$M:$M)*SUMIF(DATI!$B:$B,Tabella24[[#This Row],[Cartella2]],DATI!$J:$J),"")</f>
        <v/>
      </c>
      <c r="M1473" s="14" t="str">
        <f>+IFERROR(+Tabella24[[#This Row],[IMPORTO VERSATO]]/SUMIF(DATI!$B:$B,Tabella24[[#This Row],[Cartella2]],DATI!$M:$M)*SUMIF(DATI!$B:$B,Tabella24[[#This Row],[Cartella2]],DATI!$L:$L),"")</f>
        <v/>
      </c>
      <c r="N1473" s="6" t="str">
        <f>+IF(COUNTIF($C$17:C1473,Tabella24[[#This Row],[Cartella2]])=1,"X","")</f>
        <v/>
      </c>
      <c r="O1473" s="14" t="str">
        <f>+IFERROR(+Tabella24[[#This Row],[IMPORTO VERSATO]]/SUMIF(DATI!$B:$B,Tabella24[[#This Row],[Cartella2]],DATI!$M:$M)*SUMIF(DATI!$B:$B,Tabella24[[#This Row],[Cartella2]],DATI!$K:$K),"")</f>
        <v/>
      </c>
    </row>
    <row r="1474" spans="2:15" x14ac:dyDescent="0.45">
      <c r="B1474" s="27"/>
      <c r="C1474" s="140" t="e">
        <f>+IF(Tabella24[[#This Row],[INS CARTELLA]]="",C1473,+VLOOKUP(Tabella24[[#This Row],[INS CARTELLA]],Tabella1[[NUMERO CARTELLA]:[IMPOSTE]],1,0))</f>
        <v>#N/A</v>
      </c>
      <c r="D1474" s="1"/>
      <c r="E1474" s="15"/>
      <c r="F1474" s="16"/>
      <c r="G1474" s="14" t="str">
        <f>+IFERROR(+Tabella24[[#This Row],[IMPORTO VERSATO]]/SUMIF(DATI!B:B,Tabella24[[#This Row],[Cartella2]],DATI!M:M)*SUMIF(DATI!B:B,Tabella24[[#This Row],[Cartella2]],DATI!E:E),"")</f>
        <v/>
      </c>
      <c r="H1474" s="19" t="str">
        <f>+IFERROR(+Tabella24[[#This Row],[IMPORTO VERSATO]]/SUMIF(DATI!$B:$B,Tabella24[[#This Row],[Cartella2]],DATI!$M:$M)*SUMIF(DATI!$B:$B,Tabella24[[#This Row],[Cartella2]],DATI!$F:$F),"")</f>
        <v/>
      </c>
      <c r="I1474" s="19" t="str">
        <f>+IFERROR(+Tabella24[[#This Row],[IMPORTO VERSATO]]/SUMIF(DATI!$B:$B,Tabella24[[#This Row],[Cartella2]],DATI!$M:$M)*SUMIF(DATI!$B:$B,Tabella24[[#This Row],[Cartella2]],DATI!$G:$G),"")</f>
        <v/>
      </c>
      <c r="J1474" s="19" t="str">
        <f>+IFERROR(+Tabella24[[#This Row],[IMPORTO VERSATO]]/SUMIF(DATI!$B:$B,Tabella24[[#This Row],[Cartella2]],DATI!$M:$M)*SUMIF(DATI!$B:$B,Tabella24[[#This Row],[Cartella2]],DATI!$H:$H),"")</f>
        <v/>
      </c>
      <c r="K1474" s="19" t="str">
        <f>+IFERROR(+Tabella24[[#This Row],[IMPORTO VERSATO]]/SUMIF(DATI!$B:$B,Tabella24[[#This Row],[Cartella2]],DATI!$M:$M)*SUMIF(DATI!$B:$B,Tabella24[[#This Row],[Cartella2]],DATI!$I:$I),"")</f>
        <v/>
      </c>
      <c r="L1474" s="19" t="str">
        <f>+IFERROR(+Tabella24[[#This Row],[IMPORTO VERSATO]]/SUMIF(DATI!$B:$B,Tabella24[[#This Row],[Cartella2]],DATI!$M:$M)*SUMIF(DATI!$B:$B,Tabella24[[#This Row],[Cartella2]],DATI!$J:$J),"")</f>
        <v/>
      </c>
      <c r="M1474" s="14" t="str">
        <f>+IFERROR(+Tabella24[[#This Row],[IMPORTO VERSATO]]/SUMIF(DATI!$B:$B,Tabella24[[#This Row],[Cartella2]],DATI!$M:$M)*SUMIF(DATI!$B:$B,Tabella24[[#This Row],[Cartella2]],DATI!$L:$L),"")</f>
        <v/>
      </c>
      <c r="N1474" s="6" t="str">
        <f>+IF(COUNTIF($C$17:C1474,Tabella24[[#This Row],[Cartella2]])=1,"X","")</f>
        <v/>
      </c>
      <c r="O1474" s="14" t="str">
        <f>+IFERROR(+Tabella24[[#This Row],[IMPORTO VERSATO]]/SUMIF(DATI!$B:$B,Tabella24[[#This Row],[Cartella2]],DATI!$M:$M)*SUMIF(DATI!$B:$B,Tabella24[[#This Row],[Cartella2]],DATI!$K:$K),"")</f>
        <v/>
      </c>
    </row>
    <row r="1475" spans="2:15" x14ac:dyDescent="0.45">
      <c r="B1475" s="27"/>
      <c r="C1475" s="140" t="e">
        <f>+IF(Tabella24[[#This Row],[INS CARTELLA]]="",C1474,+VLOOKUP(Tabella24[[#This Row],[INS CARTELLA]],Tabella1[[NUMERO CARTELLA]:[IMPOSTE]],1,0))</f>
        <v>#N/A</v>
      </c>
      <c r="D1475" s="1"/>
      <c r="E1475" s="15"/>
      <c r="F1475" s="16"/>
      <c r="G1475" s="14" t="str">
        <f>+IFERROR(+Tabella24[[#This Row],[IMPORTO VERSATO]]/SUMIF(DATI!B:B,Tabella24[[#This Row],[Cartella2]],DATI!M:M)*SUMIF(DATI!B:B,Tabella24[[#This Row],[Cartella2]],DATI!E:E),"")</f>
        <v/>
      </c>
      <c r="H1475" s="19" t="str">
        <f>+IFERROR(+Tabella24[[#This Row],[IMPORTO VERSATO]]/SUMIF(DATI!$B:$B,Tabella24[[#This Row],[Cartella2]],DATI!$M:$M)*SUMIF(DATI!$B:$B,Tabella24[[#This Row],[Cartella2]],DATI!$F:$F),"")</f>
        <v/>
      </c>
      <c r="I1475" s="19" t="str">
        <f>+IFERROR(+Tabella24[[#This Row],[IMPORTO VERSATO]]/SUMIF(DATI!$B:$B,Tabella24[[#This Row],[Cartella2]],DATI!$M:$M)*SUMIF(DATI!$B:$B,Tabella24[[#This Row],[Cartella2]],DATI!$G:$G),"")</f>
        <v/>
      </c>
      <c r="J1475" s="19" t="str">
        <f>+IFERROR(+Tabella24[[#This Row],[IMPORTO VERSATO]]/SUMIF(DATI!$B:$B,Tabella24[[#This Row],[Cartella2]],DATI!$M:$M)*SUMIF(DATI!$B:$B,Tabella24[[#This Row],[Cartella2]],DATI!$H:$H),"")</f>
        <v/>
      </c>
      <c r="K1475" s="19" t="str">
        <f>+IFERROR(+Tabella24[[#This Row],[IMPORTO VERSATO]]/SUMIF(DATI!$B:$B,Tabella24[[#This Row],[Cartella2]],DATI!$M:$M)*SUMIF(DATI!$B:$B,Tabella24[[#This Row],[Cartella2]],DATI!$I:$I),"")</f>
        <v/>
      </c>
      <c r="L1475" s="19" t="str">
        <f>+IFERROR(+Tabella24[[#This Row],[IMPORTO VERSATO]]/SUMIF(DATI!$B:$B,Tabella24[[#This Row],[Cartella2]],DATI!$M:$M)*SUMIF(DATI!$B:$B,Tabella24[[#This Row],[Cartella2]],DATI!$J:$J),"")</f>
        <v/>
      </c>
      <c r="M1475" s="14" t="str">
        <f>+IFERROR(+Tabella24[[#This Row],[IMPORTO VERSATO]]/SUMIF(DATI!$B:$B,Tabella24[[#This Row],[Cartella2]],DATI!$M:$M)*SUMIF(DATI!$B:$B,Tabella24[[#This Row],[Cartella2]],DATI!$L:$L),"")</f>
        <v/>
      </c>
      <c r="N1475" s="6" t="str">
        <f>+IF(COUNTIF($C$17:C1475,Tabella24[[#This Row],[Cartella2]])=1,"X","")</f>
        <v/>
      </c>
      <c r="O1475" s="14" t="str">
        <f>+IFERROR(+Tabella24[[#This Row],[IMPORTO VERSATO]]/SUMIF(DATI!$B:$B,Tabella24[[#This Row],[Cartella2]],DATI!$M:$M)*SUMIF(DATI!$B:$B,Tabella24[[#This Row],[Cartella2]],DATI!$K:$K),"")</f>
        <v/>
      </c>
    </row>
    <row r="1476" spans="2:15" x14ac:dyDescent="0.45">
      <c r="B1476" s="27"/>
      <c r="C1476" s="140" t="e">
        <f>+IF(Tabella24[[#This Row],[INS CARTELLA]]="",C1475,+VLOOKUP(Tabella24[[#This Row],[INS CARTELLA]],Tabella1[[NUMERO CARTELLA]:[IMPOSTE]],1,0))</f>
        <v>#N/A</v>
      </c>
      <c r="D1476" s="1"/>
      <c r="E1476" s="15"/>
      <c r="F1476" s="16"/>
      <c r="G1476" s="14" t="str">
        <f>+IFERROR(+Tabella24[[#This Row],[IMPORTO VERSATO]]/SUMIF(DATI!B:B,Tabella24[[#This Row],[Cartella2]],DATI!M:M)*SUMIF(DATI!B:B,Tabella24[[#This Row],[Cartella2]],DATI!E:E),"")</f>
        <v/>
      </c>
      <c r="H1476" s="19" t="str">
        <f>+IFERROR(+Tabella24[[#This Row],[IMPORTO VERSATO]]/SUMIF(DATI!$B:$B,Tabella24[[#This Row],[Cartella2]],DATI!$M:$M)*SUMIF(DATI!$B:$B,Tabella24[[#This Row],[Cartella2]],DATI!$F:$F),"")</f>
        <v/>
      </c>
      <c r="I1476" s="19" t="str">
        <f>+IFERROR(+Tabella24[[#This Row],[IMPORTO VERSATO]]/SUMIF(DATI!$B:$B,Tabella24[[#This Row],[Cartella2]],DATI!$M:$M)*SUMIF(DATI!$B:$B,Tabella24[[#This Row],[Cartella2]],DATI!$G:$G),"")</f>
        <v/>
      </c>
      <c r="J1476" s="19" t="str">
        <f>+IFERROR(+Tabella24[[#This Row],[IMPORTO VERSATO]]/SUMIF(DATI!$B:$B,Tabella24[[#This Row],[Cartella2]],DATI!$M:$M)*SUMIF(DATI!$B:$B,Tabella24[[#This Row],[Cartella2]],DATI!$H:$H),"")</f>
        <v/>
      </c>
      <c r="K1476" s="19" t="str">
        <f>+IFERROR(+Tabella24[[#This Row],[IMPORTO VERSATO]]/SUMIF(DATI!$B:$B,Tabella24[[#This Row],[Cartella2]],DATI!$M:$M)*SUMIF(DATI!$B:$B,Tabella24[[#This Row],[Cartella2]],DATI!$I:$I),"")</f>
        <v/>
      </c>
      <c r="L1476" s="19" t="str">
        <f>+IFERROR(+Tabella24[[#This Row],[IMPORTO VERSATO]]/SUMIF(DATI!$B:$B,Tabella24[[#This Row],[Cartella2]],DATI!$M:$M)*SUMIF(DATI!$B:$B,Tabella24[[#This Row],[Cartella2]],DATI!$J:$J),"")</f>
        <v/>
      </c>
      <c r="M1476" s="14" t="str">
        <f>+IFERROR(+Tabella24[[#This Row],[IMPORTO VERSATO]]/SUMIF(DATI!$B:$B,Tabella24[[#This Row],[Cartella2]],DATI!$M:$M)*SUMIF(DATI!$B:$B,Tabella24[[#This Row],[Cartella2]],DATI!$L:$L),"")</f>
        <v/>
      </c>
      <c r="N1476" s="6" t="str">
        <f>+IF(COUNTIF($C$17:C1476,Tabella24[[#This Row],[Cartella2]])=1,"X","")</f>
        <v/>
      </c>
      <c r="O1476" s="14" t="str">
        <f>+IFERROR(+Tabella24[[#This Row],[IMPORTO VERSATO]]/SUMIF(DATI!$B:$B,Tabella24[[#This Row],[Cartella2]],DATI!$M:$M)*SUMIF(DATI!$B:$B,Tabella24[[#This Row],[Cartella2]],DATI!$K:$K),"")</f>
        <v/>
      </c>
    </row>
    <row r="1477" spans="2:15" x14ac:dyDescent="0.45">
      <c r="B1477" s="27"/>
      <c r="C1477" s="140" t="e">
        <f>+IF(Tabella24[[#This Row],[INS CARTELLA]]="",C1476,+VLOOKUP(Tabella24[[#This Row],[INS CARTELLA]],Tabella1[[NUMERO CARTELLA]:[IMPOSTE]],1,0))</f>
        <v>#N/A</v>
      </c>
      <c r="D1477" s="1"/>
      <c r="E1477" s="15"/>
      <c r="F1477" s="16"/>
      <c r="G1477" s="14" t="str">
        <f>+IFERROR(+Tabella24[[#This Row],[IMPORTO VERSATO]]/SUMIF(DATI!B:B,Tabella24[[#This Row],[Cartella2]],DATI!M:M)*SUMIF(DATI!B:B,Tabella24[[#This Row],[Cartella2]],DATI!E:E),"")</f>
        <v/>
      </c>
      <c r="H1477" s="19" t="str">
        <f>+IFERROR(+Tabella24[[#This Row],[IMPORTO VERSATO]]/SUMIF(DATI!$B:$B,Tabella24[[#This Row],[Cartella2]],DATI!$M:$M)*SUMIF(DATI!$B:$B,Tabella24[[#This Row],[Cartella2]],DATI!$F:$F),"")</f>
        <v/>
      </c>
      <c r="I1477" s="19" t="str">
        <f>+IFERROR(+Tabella24[[#This Row],[IMPORTO VERSATO]]/SUMIF(DATI!$B:$B,Tabella24[[#This Row],[Cartella2]],DATI!$M:$M)*SUMIF(DATI!$B:$B,Tabella24[[#This Row],[Cartella2]],DATI!$G:$G),"")</f>
        <v/>
      </c>
      <c r="J1477" s="19" t="str">
        <f>+IFERROR(+Tabella24[[#This Row],[IMPORTO VERSATO]]/SUMIF(DATI!$B:$B,Tabella24[[#This Row],[Cartella2]],DATI!$M:$M)*SUMIF(DATI!$B:$B,Tabella24[[#This Row],[Cartella2]],DATI!$H:$H),"")</f>
        <v/>
      </c>
      <c r="K1477" s="19" t="str">
        <f>+IFERROR(+Tabella24[[#This Row],[IMPORTO VERSATO]]/SUMIF(DATI!$B:$B,Tabella24[[#This Row],[Cartella2]],DATI!$M:$M)*SUMIF(DATI!$B:$B,Tabella24[[#This Row],[Cartella2]],DATI!$I:$I),"")</f>
        <v/>
      </c>
      <c r="L1477" s="19" t="str">
        <f>+IFERROR(+Tabella24[[#This Row],[IMPORTO VERSATO]]/SUMIF(DATI!$B:$B,Tabella24[[#This Row],[Cartella2]],DATI!$M:$M)*SUMIF(DATI!$B:$B,Tabella24[[#This Row],[Cartella2]],DATI!$J:$J),"")</f>
        <v/>
      </c>
      <c r="M1477" s="14" t="str">
        <f>+IFERROR(+Tabella24[[#This Row],[IMPORTO VERSATO]]/SUMIF(DATI!$B:$B,Tabella24[[#This Row],[Cartella2]],DATI!$M:$M)*SUMIF(DATI!$B:$B,Tabella24[[#This Row],[Cartella2]],DATI!$L:$L),"")</f>
        <v/>
      </c>
      <c r="N1477" s="6" t="str">
        <f>+IF(COUNTIF($C$17:C1477,Tabella24[[#This Row],[Cartella2]])=1,"X","")</f>
        <v/>
      </c>
      <c r="O1477" s="14" t="str">
        <f>+IFERROR(+Tabella24[[#This Row],[IMPORTO VERSATO]]/SUMIF(DATI!$B:$B,Tabella24[[#This Row],[Cartella2]],DATI!$M:$M)*SUMIF(DATI!$B:$B,Tabella24[[#This Row],[Cartella2]],DATI!$K:$K),"")</f>
        <v/>
      </c>
    </row>
    <row r="1478" spans="2:15" x14ac:dyDescent="0.45">
      <c r="B1478" s="27"/>
      <c r="C1478" s="140" t="e">
        <f>+IF(Tabella24[[#This Row],[INS CARTELLA]]="",C1477,+VLOOKUP(Tabella24[[#This Row],[INS CARTELLA]],Tabella1[[NUMERO CARTELLA]:[IMPOSTE]],1,0))</f>
        <v>#N/A</v>
      </c>
      <c r="D1478" s="1"/>
      <c r="E1478" s="15"/>
      <c r="F1478" s="16"/>
      <c r="G1478" s="14" t="str">
        <f>+IFERROR(+Tabella24[[#This Row],[IMPORTO VERSATO]]/SUMIF(DATI!B:B,Tabella24[[#This Row],[Cartella2]],DATI!M:M)*SUMIF(DATI!B:B,Tabella24[[#This Row],[Cartella2]],DATI!E:E),"")</f>
        <v/>
      </c>
      <c r="H1478" s="19" t="str">
        <f>+IFERROR(+Tabella24[[#This Row],[IMPORTO VERSATO]]/SUMIF(DATI!$B:$B,Tabella24[[#This Row],[Cartella2]],DATI!$M:$M)*SUMIF(DATI!$B:$B,Tabella24[[#This Row],[Cartella2]],DATI!$F:$F),"")</f>
        <v/>
      </c>
      <c r="I1478" s="19" t="str">
        <f>+IFERROR(+Tabella24[[#This Row],[IMPORTO VERSATO]]/SUMIF(DATI!$B:$B,Tabella24[[#This Row],[Cartella2]],DATI!$M:$M)*SUMIF(DATI!$B:$B,Tabella24[[#This Row],[Cartella2]],DATI!$G:$G),"")</f>
        <v/>
      </c>
      <c r="J1478" s="19" t="str">
        <f>+IFERROR(+Tabella24[[#This Row],[IMPORTO VERSATO]]/SUMIF(DATI!$B:$B,Tabella24[[#This Row],[Cartella2]],DATI!$M:$M)*SUMIF(DATI!$B:$B,Tabella24[[#This Row],[Cartella2]],DATI!$H:$H),"")</f>
        <v/>
      </c>
      <c r="K1478" s="19" t="str">
        <f>+IFERROR(+Tabella24[[#This Row],[IMPORTO VERSATO]]/SUMIF(DATI!$B:$B,Tabella24[[#This Row],[Cartella2]],DATI!$M:$M)*SUMIF(DATI!$B:$B,Tabella24[[#This Row],[Cartella2]],DATI!$I:$I),"")</f>
        <v/>
      </c>
      <c r="L1478" s="19" t="str">
        <f>+IFERROR(+Tabella24[[#This Row],[IMPORTO VERSATO]]/SUMIF(DATI!$B:$B,Tabella24[[#This Row],[Cartella2]],DATI!$M:$M)*SUMIF(DATI!$B:$B,Tabella24[[#This Row],[Cartella2]],DATI!$J:$J),"")</f>
        <v/>
      </c>
      <c r="M1478" s="14" t="str">
        <f>+IFERROR(+Tabella24[[#This Row],[IMPORTO VERSATO]]/SUMIF(DATI!$B:$B,Tabella24[[#This Row],[Cartella2]],DATI!$M:$M)*SUMIF(DATI!$B:$B,Tabella24[[#This Row],[Cartella2]],DATI!$L:$L),"")</f>
        <v/>
      </c>
      <c r="N1478" s="6" t="str">
        <f>+IF(COUNTIF($C$17:C1478,Tabella24[[#This Row],[Cartella2]])=1,"X","")</f>
        <v/>
      </c>
      <c r="O1478" s="14" t="str">
        <f>+IFERROR(+Tabella24[[#This Row],[IMPORTO VERSATO]]/SUMIF(DATI!$B:$B,Tabella24[[#This Row],[Cartella2]],DATI!$M:$M)*SUMIF(DATI!$B:$B,Tabella24[[#This Row],[Cartella2]],DATI!$K:$K),"")</f>
        <v/>
      </c>
    </row>
    <row r="1479" spans="2:15" x14ac:dyDescent="0.45">
      <c r="B1479" s="27"/>
      <c r="C1479" s="140" t="e">
        <f>+IF(Tabella24[[#This Row],[INS CARTELLA]]="",C1478,+VLOOKUP(Tabella24[[#This Row],[INS CARTELLA]],Tabella1[[NUMERO CARTELLA]:[IMPOSTE]],1,0))</f>
        <v>#N/A</v>
      </c>
      <c r="D1479" s="1"/>
      <c r="E1479" s="15"/>
      <c r="F1479" s="16"/>
      <c r="G1479" s="14" t="str">
        <f>+IFERROR(+Tabella24[[#This Row],[IMPORTO VERSATO]]/SUMIF(DATI!B:B,Tabella24[[#This Row],[Cartella2]],DATI!M:M)*SUMIF(DATI!B:B,Tabella24[[#This Row],[Cartella2]],DATI!E:E),"")</f>
        <v/>
      </c>
      <c r="H1479" s="19" t="str">
        <f>+IFERROR(+Tabella24[[#This Row],[IMPORTO VERSATO]]/SUMIF(DATI!$B:$B,Tabella24[[#This Row],[Cartella2]],DATI!$M:$M)*SUMIF(DATI!$B:$B,Tabella24[[#This Row],[Cartella2]],DATI!$F:$F),"")</f>
        <v/>
      </c>
      <c r="I1479" s="19" t="str">
        <f>+IFERROR(+Tabella24[[#This Row],[IMPORTO VERSATO]]/SUMIF(DATI!$B:$B,Tabella24[[#This Row],[Cartella2]],DATI!$M:$M)*SUMIF(DATI!$B:$B,Tabella24[[#This Row],[Cartella2]],DATI!$G:$G),"")</f>
        <v/>
      </c>
      <c r="J1479" s="19" t="str">
        <f>+IFERROR(+Tabella24[[#This Row],[IMPORTO VERSATO]]/SUMIF(DATI!$B:$B,Tabella24[[#This Row],[Cartella2]],DATI!$M:$M)*SUMIF(DATI!$B:$B,Tabella24[[#This Row],[Cartella2]],DATI!$H:$H),"")</f>
        <v/>
      </c>
      <c r="K1479" s="19" t="str">
        <f>+IFERROR(+Tabella24[[#This Row],[IMPORTO VERSATO]]/SUMIF(DATI!$B:$B,Tabella24[[#This Row],[Cartella2]],DATI!$M:$M)*SUMIF(DATI!$B:$B,Tabella24[[#This Row],[Cartella2]],DATI!$I:$I),"")</f>
        <v/>
      </c>
      <c r="L1479" s="19" t="str">
        <f>+IFERROR(+Tabella24[[#This Row],[IMPORTO VERSATO]]/SUMIF(DATI!$B:$B,Tabella24[[#This Row],[Cartella2]],DATI!$M:$M)*SUMIF(DATI!$B:$B,Tabella24[[#This Row],[Cartella2]],DATI!$J:$J),"")</f>
        <v/>
      </c>
      <c r="M1479" s="14" t="str">
        <f>+IFERROR(+Tabella24[[#This Row],[IMPORTO VERSATO]]/SUMIF(DATI!$B:$B,Tabella24[[#This Row],[Cartella2]],DATI!$M:$M)*SUMIF(DATI!$B:$B,Tabella24[[#This Row],[Cartella2]],DATI!$L:$L),"")</f>
        <v/>
      </c>
      <c r="N1479" s="6" t="str">
        <f>+IF(COUNTIF($C$17:C1479,Tabella24[[#This Row],[Cartella2]])=1,"X","")</f>
        <v/>
      </c>
      <c r="O1479" s="14" t="str">
        <f>+IFERROR(+Tabella24[[#This Row],[IMPORTO VERSATO]]/SUMIF(DATI!$B:$B,Tabella24[[#This Row],[Cartella2]],DATI!$M:$M)*SUMIF(DATI!$B:$B,Tabella24[[#This Row],[Cartella2]],DATI!$K:$K),"")</f>
        <v/>
      </c>
    </row>
    <row r="1480" spans="2:15" x14ac:dyDescent="0.45">
      <c r="B1480" s="27"/>
      <c r="C1480" s="140" t="e">
        <f>+IF(Tabella24[[#This Row],[INS CARTELLA]]="",C1479,+VLOOKUP(Tabella24[[#This Row],[INS CARTELLA]],Tabella1[[NUMERO CARTELLA]:[IMPOSTE]],1,0))</f>
        <v>#N/A</v>
      </c>
      <c r="D1480" s="1"/>
      <c r="E1480" s="15"/>
      <c r="F1480" s="16"/>
      <c r="G1480" s="14" t="str">
        <f>+IFERROR(+Tabella24[[#This Row],[IMPORTO VERSATO]]/SUMIF(DATI!B:B,Tabella24[[#This Row],[Cartella2]],DATI!M:M)*SUMIF(DATI!B:B,Tabella24[[#This Row],[Cartella2]],DATI!E:E),"")</f>
        <v/>
      </c>
      <c r="H1480" s="19" t="str">
        <f>+IFERROR(+Tabella24[[#This Row],[IMPORTO VERSATO]]/SUMIF(DATI!$B:$B,Tabella24[[#This Row],[Cartella2]],DATI!$M:$M)*SUMIF(DATI!$B:$B,Tabella24[[#This Row],[Cartella2]],DATI!$F:$F),"")</f>
        <v/>
      </c>
      <c r="I1480" s="19" t="str">
        <f>+IFERROR(+Tabella24[[#This Row],[IMPORTO VERSATO]]/SUMIF(DATI!$B:$B,Tabella24[[#This Row],[Cartella2]],DATI!$M:$M)*SUMIF(DATI!$B:$B,Tabella24[[#This Row],[Cartella2]],DATI!$G:$G),"")</f>
        <v/>
      </c>
      <c r="J1480" s="19" t="str">
        <f>+IFERROR(+Tabella24[[#This Row],[IMPORTO VERSATO]]/SUMIF(DATI!$B:$B,Tabella24[[#This Row],[Cartella2]],DATI!$M:$M)*SUMIF(DATI!$B:$B,Tabella24[[#This Row],[Cartella2]],DATI!$H:$H),"")</f>
        <v/>
      </c>
      <c r="K1480" s="19" t="str">
        <f>+IFERROR(+Tabella24[[#This Row],[IMPORTO VERSATO]]/SUMIF(DATI!$B:$B,Tabella24[[#This Row],[Cartella2]],DATI!$M:$M)*SUMIF(DATI!$B:$B,Tabella24[[#This Row],[Cartella2]],DATI!$I:$I),"")</f>
        <v/>
      </c>
      <c r="L1480" s="19" t="str">
        <f>+IFERROR(+Tabella24[[#This Row],[IMPORTO VERSATO]]/SUMIF(DATI!$B:$B,Tabella24[[#This Row],[Cartella2]],DATI!$M:$M)*SUMIF(DATI!$B:$B,Tabella24[[#This Row],[Cartella2]],DATI!$J:$J),"")</f>
        <v/>
      </c>
      <c r="M1480" s="14" t="str">
        <f>+IFERROR(+Tabella24[[#This Row],[IMPORTO VERSATO]]/SUMIF(DATI!$B:$B,Tabella24[[#This Row],[Cartella2]],DATI!$M:$M)*SUMIF(DATI!$B:$B,Tabella24[[#This Row],[Cartella2]],DATI!$L:$L),"")</f>
        <v/>
      </c>
      <c r="N1480" s="6" t="str">
        <f>+IF(COUNTIF($C$17:C1480,Tabella24[[#This Row],[Cartella2]])=1,"X","")</f>
        <v/>
      </c>
      <c r="O1480" s="14" t="str">
        <f>+IFERROR(+Tabella24[[#This Row],[IMPORTO VERSATO]]/SUMIF(DATI!$B:$B,Tabella24[[#This Row],[Cartella2]],DATI!$M:$M)*SUMIF(DATI!$B:$B,Tabella24[[#This Row],[Cartella2]],DATI!$K:$K),"")</f>
        <v/>
      </c>
    </row>
    <row r="1481" spans="2:15" x14ac:dyDescent="0.45">
      <c r="B1481" s="27"/>
      <c r="C1481" s="140" t="e">
        <f>+IF(Tabella24[[#This Row],[INS CARTELLA]]="",C1480,+VLOOKUP(Tabella24[[#This Row],[INS CARTELLA]],Tabella1[[NUMERO CARTELLA]:[IMPOSTE]],1,0))</f>
        <v>#N/A</v>
      </c>
      <c r="D1481" s="1"/>
      <c r="E1481" s="15"/>
      <c r="F1481" s="16"/>
      <c r="G1481" s="14" t="str">
        <f>+IFERROR(+Tabella24[[#This Row],[IMPORTO VERSATO]]/SUMIF(DATI!B:B,Tabella24[[#This Row],[Cartella2]],DATI!M:M)*SUMIF(DATI!B:B,Tabella24[[#This Row],[Cartella2]],DATI!E:E),"")</f>
        <v/>
      </c>
      <c r="H1481" s="19" t="str">
        <f>+IFERROR(+Tabella24[[#This Row],[IMPORTO VERSATO]]/SUMIF(DATI!$B:$B,Tabella24[[#This Row],[Cartella2]],DATI!$M:$M)*SUMIF(DATI!$B:$B,Tabella24[[#This Row],[Cartella2]],DATI!$F:$F),"")</f>
        <v/>
      </c>
      <c r="I1481" s="19" t="str">
        <f>+IFERROR(+Tabella24[[#This Row],[IMPORTO VERSATO]]/SUMIF(DATI!$B:$B,Tabella24[[#This Row],[Cartella2]],DATI!$M:$M)*SUMIF(DATI!$B:$B,Tabella24[[#This Row],[Cartella2]],DATI!$G:$G),"")</f>
        <v/>
      </c>
      <c r="J1481" s="19" t="str">
        <f>+IFERROR(+Tabella24[[#This Row],[IMPORTO VERSATO]]/SUMIF(DATI!$B:$B,Tabella24[[#This Row],[Cartella2]],DATI!$M:$M)*SUMIF(DATI!$B:$B,Tabella24[[#This Row],[Cartella2]],DATI!$H:$H),"")</f>
        <v/>
      </c>
      <c r="K1481" s="19" t="str">
        <f>+IFERROR(+Tabella24[[#This Row],[IMPORTO VERSATO]]/SUMIF(DATI!$B:$B,Tabella24[[#This Row],[Cartella2]],DATI!$M:$M)*SUMIF(DATI!$B:$B,Tabella24[[#This Row],[Cartella2]],DATI!$I:$I),"")</f>
        <v/>
      </c>
      <c r="L1481" s="19" t="str">
        <f>+IFERROR(+Tabella24[[#This Row],[IMPORTO VERSATO]]/SUMIF(DATI!$B:$B,Tabella24[[#This Row],[Cartella2]],DATI!$M:$M)*SUMIF(DATI!$B:$B,Tabella24[[#This Row],[Cartella2]],DATI!$J:$J),"")</f>
        <v/>
      </c>
      <c r="M1481" s="14" t="str">
        <f>+IFERROR(+Tabella24[[#This Row],[IMPORTO VERSATO]]/SUMIF(DATI!$B:$B,Tabella24[[#This Row],[Cartella2]],DATI!$M:$M)*SUMIF(DATI!$B:$B,Tabella24[[#This Row],[Cartella2]],DATI!$L:$L),"")</f>
        <v/>
      </c>
      <c r="N1481" s="6" t="str">
        <f>+IF(COUNTIF($C$17:C1481,Tabella24[[#This Row],[Cartella2]])=1,"X","")</f>
        <v/>
      </c>
      <c r="O1481" s="14" t="str">
        <f>+IFERROR(+Tabella24[[#This Row],[IMPORTO VERSATO]]/SUMIF(DATI!$B:$B,Tabella24[[#This Row],[Cartella2]],DATI!$M:$M)*SUMIF(DATI!$B:$B,Tabella24[[#This Row],[Cartella2]],DATI!$K:$K),"")</f>
        <v/>
      </c>
    </row>
    <row r="1482" spans="2:15" x14ac:dyDescent="0.45">
      <c r="B1482" s="27"/>
      <c r="C1482" s="140" t="e">
        <f>+IF(Tabella24[[#This Row],[INS CARTELLA]]="",C1481,+VLOOKUP(Tabella24[[#This Row],[INS CARTELLA]],Tabella1[[NUMERO CARTELLA]:[IMPOSTE]],1,0))</f>
        <v>#N/A</v>
      </c>
      <c r="D1482" s="1"/>
      <c r="E1482" s="15"/>
      <c r="F1482" s="16"/>
      <c r="G1482" s="14" t="str">
        <f>+IFERROR(+Tabella24[[#This Row],[IMPORTO VERSATO]]/SUMIF(DATI!B:B,Tabella24[[#This Row],[Cartella2]],DATI!M:M)*SUMIF(DATI!B:B,Tabella24[[#This Row],[Cartella2]],DATI!E:E),"")</f>
        <v/>
      </c>
      <c r="H1482" s="19" t="str">
        <f>+IFERROR(+Tabella24[[#This Row],[IMPORTO VERSATO]]/SUMIF(DATI!$B:$B,Tabella24[[#This Row],[Cartella2]],DATI!$M:$M)*SUMIF(DATI!$B:$B,Tabella24[[#This Row],[Cartella2]],DATI!$F:$F),"")</f>
        <v/>
      </c>
      <c r="I1482" s="19" t="str">
        <f>+IFERROR(+Tabella24[[#This Row],[IMPORTO VERSATO]]/SUMIF(DATI!$B:$B,Tabella24[[#This Row],[Cartella2]],DATI!$M:$M)*SUMIF(DATI!$B:$B,Tabella24[[#This Row],[Cartella2]],DATI!$G:$G),"")</f>
        <v/>
      </c>
      <c r="J1482" s="19" t="str">
        <f>+IFERROR(+Tabella24[[#This Row],[IMPORTO VERSATO]]/SUMIF(DATI!$B:$B,Tabella24[[#This Row],[Cartella2]],DATI!$M:$M)*SUMIF(DATI!$B:$B,Tabella24[[#This Row],[Cartella2]],DATI!$H:$H),"")</f>
        <v/>
      </c>
      <c r="K1482" s="19" t="str">
        <f>+IFERROR(+Tabella24[[#This Row],[IMPORTO VERSATO]]/SUMIF(DATI!$B:$B,Tabella24[[#This Row],[Cartella2]],DATI!$M:$M)*SUMIF(DATI!$B:$B,Tabella24[[#This Row],[Cartella2]],DATI!$I:$I),"")</f>
        <v/>
      </c>
      <c r="L1482" s="19" t="str">
        <f>+IFERROR(+Tabella24[[#This Row],[IMPORTO VERSATO]]/SUMIF(DATI!$B:$B,Tabella24[[#This Row],[Cartella2]],DATI!$M:$M)*SUMIF(DATI!$B:$B,Tabella24[[#This Row],[Cartella2]],DATI!$J:$J),"")</f>
        <v/>
      </c>
      <c r="M1482" s="14" t="str">
        <f>+IFERROR(+Tabella24[[#This Row],[IMPORTO VERSATO]]/SUMIF(DATI!$B:$B,Tabella24[[#This Row],[Cartella2]],DATI!$M:$M)*SUMIF(DATI!$B:$B,Tabella24[[#This Row],[Cartella2]],DATI!$L:$L),"")</f>
        <v/>
      </c>
      <c r="N1482" s="6" t="str">
        <f>+IF(COUNTIF($C$17:C1482,Tabella24[[#This Row],[Cartella2]])=1,"X","")</f>
        <v/>
      </c>
      <c r="O1482" s="14" t="str">
        <f>+IFERROR(+Tabella24[[#This Row],[IMPORTO VERSATO]]/SUMIF(DATI!$B:$B,Tabella24[[#This Row],[Cartella2]],DATI!$M:$M)*SUMIF(DATI!$B:$B,Tabella24[[#This Row],[Cartella2]],DATI!$K:$K),"")</f>
        <v/>
      </c>
    </row>
    <row r="1483" spans="2:15" x14ac:dyDescent="0.45">
      <c r="B1483" s="27"/>
      <c r="C1483" s="140" t="e">
        <f>+IF(Tabella24[[#This Row],[INS CARTELLA]]="",C1482,+VLOOKUP(Tabella24[[#This Row],[INS CARTELLA]],Tabella1[[NUMERO CARTELLA]:[IMPOSTE]],1,0))</f>
        <v>#N/A</v>
      </c>
      <c r="D1483" s="1"/>
      <c r="E1483" s="15"/>
      <c r="F1483" s="16"/>
      <c r="G1483" s="14" t="str">
        <f>+IFERROR(+Tabella24[[#This Row],[IMPORTO VERSATO]]/SUMIF(DATI!B:B,Tabella24[[#This Row],[Cartella2]],DATI!M:M)*SUMIF(DATI!B:B,Tabella24[[#This Row],[Cartella2]],DATI!E:E),"")</f>
        <v/>
      </c>
      <c r="H1483" s="19" t="str">
        <f>+IFERROR(+Tabella24[[#This Row],[IMPORTO VERSATO]]/SUMIF(DATI!$B:$B,Tabella24[[#This Row],[Cartella2]],DATI!$M:$M)*SUMIF(DATI!$B:$B,Tabella24[[#This Row],[Cartella2]],DATI!$F:$F),"")</f>
        <v/>
      </c>
      <c r="I1483" s="19" t="str">
        <f>+IFERROR(+Tabella24[[#This Row],[IMPORTO VERSATO]]/SUMIF(DATI!$B:$B,Tabella24[[#This Row],[Cartella2]],DATI!$M:$M)*SUMIF(DATI!$B:$B,Tabella24[[#This Row],[Cartella2]],DATI!$G:$G),"")</f>
        <v/>
      </c>
      <c r="J1483" s="19" t="str">
        <f>+IFERROR(+Tabella24[[#This Row],[IMPORTO VERSATO]]/SUMIF(DATI!$B:$B,Tabella24[[#This Row],[Cartella2]],DATI!$M:$M)*SUMIF(DATI!$B:$B,Tabella24[[#This Row],[Cartella2]],DATI!$H:$H),"")</f>
        <v/>
      </c>
      <c r="K1483" s="19" t="str">
        <f>+IFERROR(+Tabella24[[#This Row],[IMPORTO VERSATO]]/SUMIF(DATI!$B:$B,Tabella24[[#This Row],[Cartella2]],DATI!$M:$M)*SUMIF(DATI!$B:$B,Tabella24[[#This Row],[Cartella2]],DATI!$I:$I),"")</f>
        <v/>
      </c>
      <c r="L1483" s="19" t="str">
        <f>+IFERROR(+Tabella24[[#This Row],[IMPORTO VERSATO]]/SUMIF(DATI!$B:$B,Tabella24[[#This Row],[Cartella2]],DATI!$M:$M)*SUMIF(DATI!$B:$B,Tabella24[[#This Row],[Cartella2]],DATI!$J:$J),"")</f>
        <v/>
      </c>
      <c r="M1483" s="14" t="str">
        <f>+IFERROR(+Tabella24[[#This Row],[IMPORTO VERSATO]]/SUMIF(DATI!$B:$B,Tabella24[[#This Row],[Cartella2]],DATI!$M:$M)*SUMIF(DATI!$B:$B,Tabella24[[#This Row],[Cartella2]],DATI!$L:$L),"")</f>
        <v/>
      </c>
      <c r="N1483" s="6" t="str">
        <f>+IF(COUNTIF($C$17:C1483,Tabella24[[#This Row],[Cartella2]])=1,"X","")</f>
        <v/>
      </c>
      <c r="O1483" s="14" t="str">
        <f>+IFERROR(+Tabella24[[#This Row],[IMPORTO VERSATO]]/SUMIF(DATI!$B:$B,Tabella24[[#This Row],[Cartella2]],DATI!$M:$M)*SUMIF(DATI!$B:$B,Tabella24[[#This Row],[Cartella2]],DATI!$K:$K),"")</f>
        <v/>
      </c>
    </row>
    <row r="1484" spans="2:15" x14ac:dyDescent="0.45">
      <c r="B1484" s="27"/>
      <c r="C1484" s="140" t="e">
        <f>+IF(Tabella24[[#This Row],[INS CARTELLA]]="",C1483,+VLOOKUP(Tabella24[[#This Row],[INS CARTELLA]],Tabella1[[NUMERO CARTELLA]:[IMPOSTE]],1,0))</f>
        <v>#N/A</v>
      </c>
      <c r="D1484" s="1"/>
      <c r="E1484" s="15"/>
      <c r="F1484" s="16"/>
      <c r="G1484" s="14" t="str">
        <f>+IFERROR(+Tabella24[[#This Row],[IMPORTO VERSATO]]/SUMIF(DATI!B:B,Tabella24[[#This Row],[Cartella2]],DATI!M:M)*SUMIF(DATI!B:B,Tabella24[[#This Row],[Cartella2]],DATI!E:E),"")</f>
        <v/>
      </c>
      <c r="H1484" s="19" t="str">
        <f>+IFERROR(+Tabella24[[#This Row],[IMPORTO VERSATO]]/SUMIF(DATI!$B:$B,Tabella24[[#This Row],[Cartella2]],DATI!$M:$M)*SUMIF(DATI!$B:$B,Tabella24[[#This Row],[Cartella2]],DATI!$F:$F),"")</f>
        <v/>
      </c>
      <c r="I1484" s="19" t="str">
        <f>+IFERROR(+Tabella24[[#This Row],[IMPORTO VERSATO]]/SUMIF(DATI!$B:$B,Tabella24[[#This Row],[Cartella2]],DATI!$M:$M)*SUMIF(DATI!$B:$B,Tabella24[[#This Row],[Cartella2]],DATI!$G:$G),"")</f>
        <v/>
      </c>
      <c r="J1484" s="19" t="str">
        <f>+IFERROR(+Tabella24[[#This Row],[IMPORTO VERSATO]]/SUMIF(DATI!$B:$B,Tabella24[[#This Row],[Cartella2]],DATI!$M:$M)*SUMIF(DATI!$B:$B,Tabella24[[#This Row],[Cartella2]],DATI!$H:$H),"")</f>
        <v/>
      </c>
      <c r="K1484" s="19" t="str">
        <f>+IFERROR(+Tabella24[[#This Row],[IMPORTO VERSATO]]/SUMIF(DATI!$B:$B,Tabella24[[#This Row],[Cartella2]],DATI!$M:$M)*SUMIF(DATI!$B:$B,Tabella24[[#This Row],[Cartella2]],DATI!$I:$I),"")</f>
        <v/>
      </c>
      <c r="L1484" s="19" t="str">
        <f>+IFERROR(+Tabella24[[#This Row],[IMPORTO VERSATO]]/SUMIF(DATI!$B:$B,Tabella24[[#This Row],[Cartella2]],DATI!$M:$M)*SUMIF(DATI!$B:$B,Tabella24[[#This Row],[Cartella2]],DATI!$J:$J),"")</f>
        <v/>
      </c>
      <c r="M1484" s="14" t="str">
        <f>+IFERROR(+Tabella24[[#This Row],[IMPORTO VERSATO]]/SUMIF(DATI!$B:$B,Tabella24[[#This Row],[Cartella2]],DATI!$M:$M)*SUMIF(DATI!$B:$B,Tabella24[[#This Row],[Cartella2]],DATI!$L:$L),"")</f>
        <v/>
      </c>
      <c r="N1484" s="6" t="str">
        <f>+IF(COUNTIF($C$17:C1484,Tabella24[[#This Row],[Cartella2]])=1,"X","")</f>
        <v/>
      </c>
      <c r="O1484" s="14" t="str">
        <f>+IFERROR(+Tabella24[[#This Row],[IMPORTO VERSATO]]/SUMIF(DATI!$B:$B,Tabella24[[#This Row],[Cartella2]],DATI!$M:$M)*SUMIF(DATI!$B:$B,Tabella24[[#This Row],[Cartella2]],DATI!$K:$K),"")</f>
        <v/>
      </c>
    </row>
    <row r="1485" spans="2:15" x14ac:dyDescent="0.45">
      <c r="B1485" s="27"/>
      <c r="C1485" s="140" t="e">
        <f>+IF(Tabella24[[#This Row],[INS CARTELLA]]="",C1484,+VLOOKUP(Tabella24[[#This Row],[INS CARTELLA]],Tabella1[[NUMERO CARTELLA]:[IMPOSTE]],1,0))</f>
        <v>#N/A</v>
      </c>
      <c r="D1485" s="1"/>
      <c r="E1485" s="15"/>
      <c r="F1485" s="16"/>
      <c r="G1485" s="14" t="str">
        <f>+IFERROR(+Tabella24[[#This Row],[IMPORTO VERSATO]]/SUMIF(DATI!B:B,Tabella24[[#This Row],[Cartella2]],DATI!M:M)*SUMIF(DATI!B:B,Tabella24[[#This Row],[Cartella2]],DATI!E:E),"")</f>
        <v/>
      </c>
      <c r="H1485" s="19" t="str">
        <f>+IFERROR(+Tabella24[[#This Row],[IMPORTO VERSATO]]/SUMIF(DATI!$B:$B,Tabella24[[#This Row],[Cartella2]],DATI!$M:$M)*SUMIF(DATI!$B:$B,Tabella24[[#This Row],[Cartella2]],DATI!$F:$F),"")</f>
        <v/>
      </c>
      <c r="I1485" s="19" t="str">
        <f>+IFERROR(+Tabella24[[#This Row],[IMPORTO VERSATO]]/SUMIF(DATI!$B:$B,Tabella24[[#This Row],[Cartella2]],DATI!$M:$M)*SUMIF(DATI!$B:$B,Tabella24[[#This Row],[Cartella2]],DATI!$G:$G),"")</f>
        <v/>
      </c>
      <c r="J1485" s="19" t="str">
        <f>+IFERROR(+Tabella24[[#This Row],[IMPORTO VERSATO]]/SUMIF(DATI!$B:$B,Tabella24[[#This Row],[Cartella2]],DATI!$M:$M)*SUMIF(DATI!$B:$B,Tabella24[[#This Row],[Cartella2]],DATI!$H:$H),"")</f>
        <v/>
      </c>
      <c r="K1485" s="19" t="str">
        <f>+IFERROR(+Tabella24[[#This Row],[IMPORTO VERSATO]]/SUMIF(DATI!$B:$B,Tabella24[[#This Row],[Cartella2]],DATI!$M:$M)*SUMIF(DATI!$B:$B,Tabella24[[#This Row],[Cartella2]],DATI!$I:$I),"")</f>
        <v/>
      </c>
      <c r="L1485" s="19" t="str">
        <f>+IFERROR(+Tabella24[[#This Row],[IMPORTO VERSATO]]/SUMIF(DATI!$B:$B,Tabella24[[#This Row],[Cartella2]],DATI!$M:$M)*SUMIF(DATI!$B:$B,Tabella24[[#This Row],[Cartella2]],DATI!$J:$J),"")</f>
        <v/>
      </c>
      <c r="M1485" s="14" t="str">
        <f>+IFERROR(+Tabella24[[#This Row],[IMPORTO VERSATO]]/SUMIF(DATI!$B:$B,Tabella24[[#This Row],[Cartella2]],DATI!$M:$M)*SUMIF(DATI!$B:$B,Tabella24[[#This Row],[Cartella2]],DATI!$L:$L),"")</f>
        <v/>
      </c>
      <c r="N1485" s="6" t="str">
        <f>+IF(COUNTIF($C$17:C1485,Tabella24[[#This Row],[Cartella2]])=1,"X","")</f>
        <v/>
      </c>
      <c r="O1485" s="14" t="str">
        <f>+IFERROR(+Tabella24[[#This Row],[IMPORTO VERSATO]]/SUMIF(DATI!$B:$B,Tabella24[[#This Row],[Cartella2]],DATI!$M:$M)*SUMIF(DATI!$B:$B,Tabella24[[#This Row],[Cartella2]],DATI!$K:$K),"")</f>
        <v/>
      </c>
    </row>
    <row r="1486" spans="2:15" x14ac:dyDescent="0.45">
      <c r="B1486" s="27"/>
      <c r="C1486" s="140" t="e">
        <f>+IF(Tabella24[[#This Row],[INS CARTELLA]]="",C1485,+VLOOKUP(Tabella24[[#This Row],[INS CARTELLA]],Tabella1[[NUMERO CARTELLA]:[IMPOSTE]],1,0))</f>
        <v>#N/A</v>
      </c>
      <c r="D1486" s="1"/>
      <c r="E1486" s="15"/>
      <c r="F1486" s="16"/>
      <c r="G1486" s="14" t="str">
        <f>+IFERROR(+Tabella24[[#This Row],[IMPORTO VERSATO]]/SUMIF(DATI!B:B,Tabella24[[#This Row],[Cartella2]],DATI!M:M)*SUMIF(DATI!B:B,Tabella24[[#This Row],[Cartella2]],DATI!E:E),"")</f>
        <v/>
      </c>
      <c r="H1486" s="19" t="str">
        <f>+IFERROR(+Tabella24[[#This Row],[IMPORTO VERSATO]]/SUMIF(DATI!$B:$B,Tabella24[[#This Row],[Cartella2]],DATI!$M:$M)*SUMIF(DATI!$B:$B,Tabella24[[#This Row],[Cartella2]],DATI!$F:$F),"")</f>
        <v/>
      </c>
      <c r="I1486" s="19" t="str">
        <f>+IFERROR(+Tabella24[[#This Row],[IMPORTO VERSATO]]/SUMIF(DATI!$B:$B,Tabella24[[#This Row],[Cartella2]],DATI!$M:$M)*SUMIF(DATI!$B:$B,Tabella24[[#This Row],[Cartella2]],DATI!$G:$G),"")</f>
        <v/>
      </c>
      <c r="J1486" s="19" t="str">
        <f>+IFERROR(+Tabella24[[#This Row],[IMPORTO VERSATO]]/SUMIF(DATI!$B:$B,Tabella24[[#This Row],[Cartella2]],DATI!$M:$M)*SUMIF(DATI!$B:$B,Tabella24[[#This Row],[Cartella2]],DATI!$H:$H),"")</f>
        <v/>
      </c>
      <c r="K1486" s="19" t="str">
        <f>+IFERROR(+Tabella24[[#This Row],[IMPORTO VERSATO]]/SUMIF(DATI!$B:$B,Tabella24[[#This Row],[Cartella2]],DATI!$M:$M)*SUMIF(DATI!$B:$B,Tabella24[[#This Row],[Cartella2]],DATI!$I:$I),"")</f>
        <v/>
      </c>
      <c r="L1486" s="19" t="str">
        <f>+IFERROR(+Tabella24[[#This Row],[IMPORTO VERSATO]]/SUMIF(DATI!$B:$B,Tabella24[[#This Row],[Cartella2]],DATI!$M:$M)*SUMIF(DATI!$B:$B,Tabella24[[#This Row],[Cartella2]],DATI!$J:$J),"")</f>
        <v/>
      </c>
      <c r="M1486" s="14" t="str">
        <f>+IFERROR(+Tabella24[[#This Row],[IMPORTO VERSATO]]/SUMIF(DATI!$B:$B,Tabella24[[#This Row],[Cartella2]],DATI!$M:$M)*SUMIF(DATI!$B:$B,Tabella24[[#This Row],[Cartella2]],DATI!$L:$L),"")</f>
        <v/>
      </c>
      <c r="N1486" s="6" t="str">
        <f>+IF(COUNTIF($C$17:C1486,Tabella24[[#This Row],[Cartella2]])=1,"X","")</f>
        <v/>
      </c>
      <c r="O1486" s="14" t="str">
        <f>+IFERROR(+Tabella24[[#This Row],[IMPORTO VERSATO]]/SUMIF(DATI!$B:$B,Tabella24[[#This Row],[Cartella2]],DATI!$M:$M)*SUMIF(DATI!$B:$B,Tabella24[[#This Row],[Cartella2]],DATI!$K:$K),"")</f>
        <v/>
      </c>
    </row>
    <row r="1487" spans="2:15" x14ac:dyDescent="0.45">
      <c r="B1487" s="27"/>
      <c r="C1487" s="140" t="e">
        <f>+IF(Tabella24[[#This Row],[INS CARTELLA]]="",C1486,+VLOOKUP(Tabella24[[#This Row],[INS CARTELLA]],Tabella1[[NUMERO CARTELLA]:[IMPOSTE]],1,0))</f>
        <v>#N/A</v>
      </c>
      <c r="D1487" s="1"/>
      <c r="E1487" s="15"/>
      <c r="F1487" s="16"/>
      <c r="G1487" s="14" t="str">
        <f>+IFERROR(+Tabella24[[#This Row],[IMPORTO VERSATO]]/SUMIF(DATI!B:B,Tabella24[[#This Row],[Cartella2]],DATI!M:M)*SUMIF(DATI!B:B,Tabella24[[#This Row],[Cartella2]],DATI!E:E),"")</f>
        <v/>
      </c>
      <c r="H1487" s="19" t="str">
        <f>+IFERROR(+Tabella24[[#This Row],[IMPORTO VERSATO]]/SUMIF(DATI!$B:$B,Tabella24[[#This Row],[Cartella2]],DATI!$M:$M)*SUMIF(DATI!$B:$B,Tabella24[[#This Row],[Cartella2]],DATI!$F:$F),"")</f>
        <v/>
      </c>
      <c r="I1487" s="19" t="str">
        <f>+IFERROR(+Tabella24[[#This Row],[IMPORTO VERSATO]]/SUMIF(DATI!$B:$B,Tabella24[[#This Row],[Cartella2]],DATI!$M:$M)*SUMIF(DATI!$B:$B,Tabella24[[#This Row],[Cartella2]],DATI!$G:$G),"")</f>
        <v/>
      </c>
      <c r="J1487" s="19" t="str">
        <f>+IFERROR(+Tabella24[[#This Row],[IMPORTO VERSATO]]/SUMIF(DATI!$B:$B,Tabella24[[#This Row],[Cartella2]],DATI!$M:$M)*SUMIF(DATI!$B:$B,Tabella24[[#This Row],[Cartella2]],DATI!$H:$H),"")</f>
        <v/>
      </c>
      <c r="K1487" s="19" t="str">
        <f>+IFERROR(+Tabella24[[#This Row],[IMPORTO VERSATO]]/SUMIF(DATI!$B:$B,Tabella24[[#This Row],[Cartella2]],DATI!$M:$M)*SUMIF(DATI!$B:$B,Tabella24[[#This Row],[Cartella2]],DATI!$I:$I),"")</f>
        <v/>
      </c>
      <c r="L1487" s="19" t="str">
        <f>+IFERROR(+Tabella24[[#This Row],[IMPORTO VERSATO]]/SUMIF(DATI!$B:$B,Tabella24[[#This Row],[Cartella2]],DATI!$M:$M)*SUMIF(DATI!$B:$B,Tabella24[[#This Row],[Cartella2]],DATI!$J:$J),"")</f>
        <v/>
      </c>
      <c r="M1487" s="14" t="str">
        <f>+IFERROR(+Tabella24[[#This Row],[IMPORTO VERSATO]]/SUMIF(DATI!$B:$B,Tabella24[[#This Row],[Cartella2]],DATI!$M:$M)*SUMIF(DATI!$B:$B,Tabella24[[#This Row],[Cartella2]],DATI!$L:$L),"")</f>
        <v/>
      </c>
      <c r="N1487" s="6" t="str">
        <f>+IF(COUNTIF($C$17:C1487,Tabella24[[#This Row],[Cartella2]])=1,"X","")</f>
        <v/>
      </c>
      <c r="O1487" s="14" t="str">
        <f>+IFERROR(+Tabella24[[#This Row],[IMPORTO VERSATO]]/SUMIF(DATI!$B:$B,Tabella24[[#This Row],[Cartella2]],DATI!$M:$M)*SUMIF(DATI!$B:$B,Tabella24[[#This Row],[Cartella2]],DATI!$K:$K),"")</f>
        <v/>
      </c>
    </row>
    <row r="1488" spans="2:15" x14ac:dyDescent="0.45">
      <c r="B1488" s="27"/>
      <c r="C1488" s="140" t="e">
        <f>+IF(Tabella24[[#This Row],[INS CARTELLA]]="",C1487,+VLOOKUP(Tabella24[[#This Row],[INS CARTELLA]],Tabella1[[NUMERO CARTELLA]:[IMPOSTE]],1,0))</f>
        <v>#N/A</v>
      </c>
      <c r="D1488" s="1"/>
      <c r="E1488" s="15"/>
      <c r="F1488" s="16"/>
      <c r="G1488" s="14" t="str">
        <f>+IFERROR(+Tabella24[[#This Row],[IMPORTO VERSATO]]/SUMIF(DATI!B:B,Tabella24[[#This Row],[Cartella2]],DATI!M:M)*SUMIF(DATI!B:B,Tabella24[[#This Row],[Cartella2]],DATI!E:E),"")</f>
        <v/>
      </c>
      <c r="H1488" s="19" t="str">
        <f>+IFERROR(+Tabella24[[#This Row],[IMPORTO VERSATO]]/SUMIF(DATI!$B:$B,Tabella24[[#This Row],[Cartella2]],DATI!$M:$M)*SUMIF(DATI!$B:$B,Tabella24[[#This Row],[Cartella2]],DATI!$F:$F),"")</f>
        <v/>
      </c>
      <c r="I1488" s="19" t="str">
        <f>+IFERROR(+Tabella24[[#This Row],[IMPORTO VERSATO]]/SUMIF(DATI!$B:$B,Tabella24[[#This Row],[Cartella2]],DATI!$M:$M)*SUMIF(DATI!$B:$B,Tabella24[[#This Row],[Cartella2]],DATI!$G:$G),"")</f>
        <v/>
      </c>
      <c r="J1488" s="19" t="str">
        <f>+IFERROR(+Tabella24[[#This Row],[IMPORTO VERSATO]]/SUMIF(DATI!$B:$B,Tabella24[[#This Row],[Cartella2]],DATI!$M:$M)*SUMIF(DATI!$B:$B,Tabella24[[#This Row],[Cartella2]],DATI!$H:$H),"")</f>
        <v/>
      </c>
      <c r="K1488" s="19" t="str">
        <f>+IFERROR(+Tabella24[[#This Row],[IMPORTO VERSATO]]/SUMIF(DATI!$B:$B,Tabella24[[#This Row],[Cartella2]],DATI!$M:$M)*SUMIF(DATI!$B:$B,Tabella24[[#This Row],[Cartella2]],DATI!$I:$I),"")</f>
        <v/>
      </c>
      <c r="L1488" s="19" t="str">
        <f>+IFERROR(+Tabella24[[#This Row],[IMPORTO VERSATO]]/SUMIF(DATI!$B:$B,Tabella24[[#This Row],[Cartella2]],DATI!$M:$M)*SUMIF(DATI!$B:$B,Tabella24[[#This Row],[Cartella2]],DATI!$J:$J),"")</f>
        <v/>
      </c>
      <c r="M1488" s="14" t="str">
        <f>+IFERROR(+Tabella24[[#This Row],[IMPORTO VERSATO]]/SUMIF(DATI!$B:$B,Tabella24[[#This Row],[Cartella2]],DATI!$M:$M)*SUMIF(DATI!$B:$B,Tabella24[[#This Row],[Cartella2]],DATI!$L:$L),"")</f>
        <v/>
      </c>
      <c r="N1488" s="6" t="str">
        <f>+IF(COUNTIF($C$17:C1488,Tabella24[[#This Row],[Cartella2]])=1,"X","")</f>
        <v/>
      </c>
      <c r="O1488" s="14" t="str">
        <f>+IFERROR(+Tabella24[[#This Row],[IMPORTO VERSATO]]/SUMIF(DATI!$B:$B,Tabella24[[#This Row],[Cartella2]],DATI!$M:$M)*SUMIF(DATI!$B:$B,Tabella24[[#This Row],[Cartella2]],DATI!$K:$K),"")</f>
        <v/>
      </c>
    </row>
    <row r="1489" spans="2:15" x14ac:dyDescent="0.45">
      <c r="B1489" s="27"/>
      <c r="C1489" s="140" t="e">
        <f>+IF(Tabella24[[#This Row],[INS CARTELLA]]="",C1488,+VLOOKUP(Tabella24[[#This Row],[INS CARTELLA]],Tabella1[[NUMERO CARTELLA]:[IMPOSTE]],1,0))</f>
        <v>#N/A</v>
      </c>
      <c r="D1489" s="1"/>
      <c r="E1489" s="15"/>
      <c r="F1489" s="16"/>
      <c r="G1489" s="14" t="str">
        <f>+IFERROR(+Tabella24[[#This Row],[IMPORTO VERSATO]]/SUMIF(DATI!B:B,Tabella24[[#This Row],[Cartella2]],DATI!M:M)*SUMIF(DATI!B:B,Tabella24[[#This Row],[Cartella2]],DATI!E:E),"")</f>
        <v/>
      </c>
      <c r="H1489" s="19" t="str">
        <f>+IFERROR(+Tabella24[[#This Row],[IMPORTO VERSATO]]/SUMIF(DATI!$B:$B,Tabella24[[#This Row],[Cartella2]],DATI!$M:$M)*SUMIF(DATI!$B:$B,Tabella24[[#This Row],[Cartella2]],DATI!$F:$F),"")</f>
        <v/>
      </c>
      <c r="I1489" s="19" t="str">
        <f>+IFERROR(+Tabella24[[#This Row],[IMPORTO VERSATO]]/SUMIF(DATI!$B:$B,Tabella24[[#This Row],[Cartella2]],DATI!$M:$M)*SUMIF(DATI!$B:$B,Tabella24[[#This Row],[Cartella2]],DATI!$G:$G),"")</f>
        <v/>
      </c>
      <c r="J1489" s="19" t="str">
        <f>+IFERROR(+Tabella24[[#This Row],[IMPORTO VERSATO]]/SUMIF(DATI!$B:$B,Tabella24[[#This Row],[Cartella2]],DATI!$M:$M)*SUMIF(DATI!$B:$B,Tabella24[[#This Row],[Cartella2]],DATI!$H:$H),"")</f>
        <v/>
      </c>
      <c r="K1489" s="19" t="str">
        <f>+IFERROR(+Tabella24[[#This Row],[IMPORTO VERSATO]]/SUMIF(DATI!$B:$B,Tabella24[[#This Row],[Cartella2]],DATI!$M:$M)*SUMIF(DATI!$B:$B,Tabella24[[#This Row],[Cartella2]],DATI!$I:$I),"")</f>
        <v/>
      </c>
      <c r="L1489" s="19" t="str">
        <f>+IFERROR(+Tabella24[[#This Row],[IMPORTO VERSATO]]/SUMIF(DATI!$B:$B,Tabella24[[#This Row],[Cartella2]],DATI!$M:$M)*SUMIF(DATI!$B:$B,Tabella24[[#This Row],[Cartella2]],DATI!$J:$J),"")</f>
        <v/>
      </c>
      <c r="M1489" s="14" t="str">
        <f>+IFERROR(+Tabella24[[#This Row],[IMPORTO VERSATO]]/SUMIF(DATI!$B:$B,Tabella24[[#This Row],[Cartella2]],DATI!$M:$M)*SUMIF(DATI!$B:$B,Tabella24[[#This Row],[Cartella2]],DATI!$L:$L),"")</f>
        <v/>
      </c>
      <c r="N1489" s="6" t="str">
        <f>+IF(COUNTIF($C$17:C1489,Tabella24[[#This Row],[Cartella2]])=1,"X","")</f>
        <v/>
      </c>
      <c r="O1489" s="14" t="str">
        <f>+IFERROR(+Tabella24[[#This Row],[IMPORTO VERSATO]]/SUMIF(DATI!$B:$B,Tabella24[[#This Row],[Cartella2]],DATI!$M:$M)*SUMIF(DATI!$B:$B,Tabella24[[#This Row],[Cartella2]],DATI!$K:$K),"")</f>
        <v/>
      </c>
    </row>
    <row r="1490" spans="2:15" x14ac:dyDescent="0.45">
      <c r="B1490" s="27"/>
      <c r="C1490" s="140" t="e">
        <f>+IF(Tabella24[[#This Row],[INS CARTELLA]]="",C1489,+VLOOKUP(Tabella24[[#This Row],[INS CARTELLA]],Tabella1[[NUMERO CARTELLA]:[IMPOSTE]],1,0))</f>
        <v>#N/A</v>
      </c>
      <c r="D1490" s="1"/>
      <c r="E1490" s="15"/>
      <c r="F1490" s="16"/>
      <c r="G1490" s="14" t="str">
        <f>+IFERROR(+Tabella24[[#This Row],[IMPORTO VERSATO]]/SUMIF(DATI!B:B,Tabella24[[#This Row],[Cartella2]],DATI!M:M)*SUMIF(DATI!B:B,Tabella24[[#This Row],[Cartella2]],DATI!E:E),"")</f>
        <v/>
      </c>
      <c r="H1490" s="19" t="str">
        <f>+IFERROR(+Tabella24[[#This Row],[IMPORTO VERSATO]]/SUMIF(DATI!$B:$B,Tabella24[[#This Row],[Cartella2]],DATI!$M:$M)*SUMIF(DATI!$B:$B,Tabella24[[#This Row],[Cartella2]],DATI!$F:$F),"")</f>
        <v/>
      </c>
      <c r="I1490" s="19" t="str">
        <f>+IFERROR(+Tabella24[[#This Row],[IMPORTO VERSATO]]/SUMIF(DATI!$B:$B,Tabella24[[#This Row],[Cartella2]],DATI!$M:$M)*SUMIF(DATI!$B:$B,Tabella24[[#This Row],[Cartella2]],DATI!$G:$G),"")</f>
        <v/>
      </c>
      <c r="J1490" s="19" t="str">
        <f>+IFERROR(+Tabella24[[#This Row],[IMPORTO VERSATO]]/SUMIF(DATI!$B:$B,Tabella24[[#This Row],[Cartella2]],DATI!$M:$M)*SUMIF(DATI!$B:$B,Tabella24[[#This Row],[Cartella2]],DATI!$H:$H),"")</f>
        <v/>
      </c>
      <c r="K1490" s="19" t="str">
        <f>+IFERROR(+Tabella24[[#This Row],[IMPORTO VERSATO]]/SUMIF(DATI!$B:$B,Tabella24[[#This Row],[Cartella2]],DATI!$M:$M)*SUMIF(DATI!$B:$B,Tabella24[[#This Row],[Cartella2]],DATI!$I:$I),"")</f>
        <v/>
      </c>
      <c r="L1490" s="19" t="str">
        <f>+IFERROR(+Tabella24[[#This Row],[IMPORTO VERSATO]]/SUMIF(DATI!$B:$B,Tabella24[[#This Row],[Cartella2]],DATI!$M:$M)*SUMIF(DATI!$B:$B,Tabella24[[#This Row],[Cartella2]],DATI!$J:$J),"")</f>
        <v/>
      </c>
      <c r="M1490" s="14" t="str">
        <f>+IFERROR(+Tabella24[[#This Row],[IMPORTO VERSATO]]/SUMIF(DATI!$B:$B,Tabella24[[#This Row],[Cartella2]],DATI!$M:$M)*SUMIF(DATI!$B:$B,Tabella24[[#This Row],[Cartella2]],DATI!$L:$L),"")</f>
        <v/>
      </c>
      <c r="N1490" s="6" t="str">
        <f>+IF(COUNTIF($C$17:C1490,Tabella24[[#This Row],[Cartella2]])=1,"X","")</f>
        <v/>
      </c>
      <c r="O1490" s="14" t="str">
        <f>+IFERROR(+Tabella24[[#This Row],[IMPORTO VERSATO]]/SUMIF(DATI!$B:$B,Tabella24[[#This Row],[Cartella2]],DATI!$M:$M)*SUMIF(DATI!$B:$B,Tabella24[[#This Row],[Cartella2]],DATI!$K:$K),"")</f>
        <v/>
      </c>
    </row>
    <row r="1491" spans="2:15" x14ac:dyDescent="0.45">
      <c r="B1491" s="27"/>
      <c r="C1491" s="140" t="e">
        <f>+IF(Tabella24[[#This Row],[INS CARTELLA]]="",C1490,+VLOOKUP(Tabella24[[#This Row],[INS CARTELLA]],Tabella1[[NUMERO CARTELLA]:[IMPOSTE]],1,0))</f>
        <v>#N/A</v>
      </c>
      <c r="D1491" s="1"/>
      <c r="E1491" s="15"/>
      <c r="F1491" s="16"/>
      <c r="G1491" s="14" t="str">
        <f>+IFERROR(+Tabella24[[#This Row],[IMPORTO VERSATO]]/SUMIF(DATI!B:B,Tabella24[[#This Row],[Cartella2]],DATI!M:M)*SUMIF(DATI!B:B,Tabella24[[#This Row],[Cartella2]],DATI!E:E),"")</f>
        <v/>
      </c>
      <c r="H1491" s="19" t="str">
        <f>+IFERROR(+Tabella24[[#This Row],[IMPORTO VERSATO]]/SUMIF(DATI!$B:$B,Tabella24[[#This Row],[Cartella2]],DATI!$M:$M)*SUMIF(DATI!$B:$B,Tabella24[[#This Row],[Cartella2]],DATI!$F:$F),"")</f>
        <v/>
      </c>
      <c r="I1491" s="19" t="str">
        <f>+IFERROR(+Tabella24[[#This Row],[IMPORTO VERSATO]]/SUMIF(DATI!$B:$B,Tabella24[[#This Row],[Cartella2]],DATI!$M:$M)*SUMIF(DATI!$B:$B,Tabella24[[#This Row],[Cartella2]],DATI!$G:$G),"")</f>
        <v/>
      </c>
      <c r="J1491" s="19" t="str">
        <f>+IFERROR(+Tabella24[[#This Row],[IMPORTO VERSATO]]/SUMIF(DATI!$B:$B,Tabella24[[#This Row],[Cartella2]],DATI!$M:$M)*SUMIF(DATI!$B:$B,Tabella24[[#This Row],[Cartella2]],DATI!$H:$H),"")</f>
        <v/>
      </c>
      <c r="K1491" s="19" t="str">
        <f>+IFERROR(+Tabella24[[#This Row],[IMPORTO VERSATO]]/SUMIF(DATI!$B:$B,Tabella24[[#This Row],[Cartella2]],DATI!$M:$M)*SUMIF(DATI!$B:$B,Tabella24[[#This Row],[Cartella2]],DATI!$I:$I),"")</f>
        <v/>
      </c>
      <c r="L1491" s="19" t="str">
        <f>+IFERROR(+Tabella24[[#This Row],[IMPORTO VERSATO]]/SUMIF(DATI!$B:$B,Tabella24[[#This Row],[Cartella2]],DATI!$M:$M)*SUMIF(DATI!$B:$B,Tabella24[[#This Row],[Cartella2]],DATI!$J:$J),"")</f>
        <v/>
      </c>
      <c r="M1491" s="14" t="str">
        <f>+IFERROR(+Tabella24[[#This Row],[IMPORTO VERSATO]]/SUMIF(DATI!$B:$B,Tabella24[[#This Row],[Cartella2]],DATI!$M:$M)*SUMIF(DATI!$B:$B,Tabella24[[#This Row],[Cartella2]],DATI!$L:$L),"")</f>
        <v/>
      </c>
      <c r="N1491" s="6" t="str">
        <f>+IF(COUNTIF($C$17:C1491,Tabella24[[#This Row],[Cartella2]])=1,"X","")</f>
        <v/>
      </c>
      <c r="O1491" s="14" t="str">
        <f>+IFERROR(+Tabella24[[#This Row],[IMPORTO VERSATO]]/SUMIF(DATI!$B:$B,Tabella24[[#This Row],[Cartella2]],DATI!$M:$M)*SUMIF(DATI!$B:$B,Tabella24[[#This Row],[Cartella2]],DATI!$K:$K),"")</f>
        <v/>
      </c>
    </row>
    <row r="1492" spans="2:15" x14ac:dyDescent="0.45">
      <c r="B1492" s="27"/>
      <c r="C1492" s="140" t="e">
        <f>+IF(Tabella24[[#This Row],[INS CARTELLA]]="",C1491,+VLOOKUP(Tabella24[[#This Row],[INS CARTELLA]],Tabella1[[NUMERO CARTELLA]:[IMPOSTE]],1,0))</f>
        <v>#N/A</v>
      </c>
      <c r="D1492" s="1"/>
      <c r="E1492" s="15"/>
      <c r="F1492" s="16"/>
      <c r="G1492" s="14" t="str">
        <f>+IFERROR(+Tabella24[[#This Row],[IMPORTO VERSATO]]/SUMIF(DATI!B:B,Tabella24[[#This Row],[Cartella2]],DATI!M:M)*SUMIF(DATI!B:B,Tabella24[[#This Row],[Cartella2]],DATI!E:E),"")</f>
        <v/>
      </c>
      <c r="H1492" s="19" t="str">
        <f>+IFERROR(+Tabella24[[#This Row],[IMPORTO VERSATO]]/SUMIF(DATI!$B:$B,Tabella24[[#This Row],[Cartella2]],DATI!$M:$M)*SUMIF(DATI!$B:$B,Tabella24[[#This Row],[Cartella2]],DATI!$F:$F),"")</f>
        <v/>
      </c>
      <c r="I1492" s="19" t="str">
        <f>+IFERROR(+Tabella24[[#This Row],[IMPORTO VERSATO]]/SUMIF(DATI!$B:$B,Tabella24[[#This Row],[Cartella2]],DATI!$M:$M)*SUMIF(DATI!$B:$B,Tabella24[[#This Row],[Cartella2]],DATI!$G:$G),"")</f>
        <v/>
      </c>
      <c r="J1492" s="19" t="str">
        <f>+IFERROR(+Tabella24[[#This Row],[IMPORTO VERSATO]]/SUMIF(DATI!$B:$B,Tabella24[[#This Row],[Cartella2]],DATI!$M:$M)*SUMIF(DATI!$B:$B,Tabella24[[#This Row],[Cartella2]],DATI!$H:$H),"")</f>
        <v/>
      </c>
      <c r="K1492" s="19" t="str">
        <f>+IFERROR(+Tabella24[[#This Row],[IMPORTO VERSATO]]/SUMIF(DATI!$B:$B,Tabella24[[#This Row],[Cartella2]],DATI!$M:$M)*SUMIF(DATI!$B:$B,Tabella24[[#This Row],[Cartella2]],DATI!$I:$I),"")</f>
        <v/>
      </c>
      <c r="L1492" s="19" t="str">
        <f>+IFERROR(+Tabella24[[#This Row],[IMPORTO VERSATO]]/SUMIF(DATI!$B:$B,Tabella24[[#This Row],[Cartella2]],DATI!$M:$M)*SUMIF(DATI!$B:$B,Tabella24[[#This Row],[Cartella2]],DATI!$J:$J),"")</f>
        <v/>
      </c>
      <c r="M1492" s="14" t="str">
        <f>+IFERROR(+Tabella24[[#This Row],[IMPORTO VERSATO]]/SUMIF(DATI!$B:$B,Tabella24[[#This Row],[Cartella2]],DATI!$M:$M)*SUMIF(DATI!$B:$B,Tabella24[[#This Row],[Cartella2]],DATI!$L:$L),"")</f>
        <v/>
      </c>
      <c r="N1492" s="6" t="str">
        <f>+IF(COUNTIF($C$17:C1492,Tabella24[[#This Row],[Cartella2]])=1,"X","")</f>
        <v/>
      </c>
      <c r="O1492" s="14" t="str">
        <f>+IFERROR(+Tabella24[[#This Row],[IMPORTO VERSATO]]/SUMIF(DATI!$B:$B,Tabella24[[#This Row],[Cartella2]],DATI!$M:$M)*SUMIF(DATI!$B:$B,Tabella24[[#This Row],[Cartella2]],DATI!$K:$K),"")</f>
        <v/>
      </c>
    </row>
    <row r="1493" spans="2:15" x14ac:dyDescent="0.45">
      <c r="B1493" s="27"/>
      <c r="C1493" s="140" t="e">
        <f>+IF(Tabella24[[#This Row],[INS CARTELLA]]="",C1492,+VLOOKUP(Tabella24[[#This Row],[INS CARTELLA]],Tabella1[[NUMERO CARTELLA]:[IMPOSTE]],1,0))</f>
        <v>#N/A</v>
      </c>
      <c r="D1493" s="1"/>
      <c r="E1493" s="15"/>
      <c r="F1493" s="16"/>
      <c r="G1493" s="14" t="str">
        <f>+IFERROR(+Tabella24[[#This Row],[IMPORTO VERSATO]]/SUMIF(DATI!B:B,Tabella24[[#This Row],[Cartella2]],DATI!M:M)*SUMIF(DATI!B:B,Tabella24[[#This Row],[Cartella2]],DATI!E:E),"")</f>
        <v/>
      </c>
      <c r="H1493" s="19" t="str">
        <f>+IFERROR(+Tabella24[[#This Row],[IMPORTO VERSATO]]/SUMIF(DATI!$B:$B,Tabella24[[#This Row],[Cartella2]],DATI!$M:$M)*SUMIF(DATI!$B:$B,Tabella24[[#This Row],[Cartella2]],DATI!$F:$F),"")</f>
        <v/>
      </c>
      <c r="I1493" s="19" t="str">
        <f>+IFERROR(+Tabella24[[#This Row],[IMPORTO VERSATO]]/SUMIF(DATI!$B:$B,Tabella24[[#This Row],[Cartella2]],DATI!$M:$M)*SUMIF(DATI!$B:$B,Tabella24[[#This Row],[Cartella2]],DATI!$G:$G),"")</f>
        <v/>
      </c>
      <c r="J1493" s="19" t="str">
        <f>+IFERROR(+Tabella24[[#This Row],[IMPORTO VERSATO]]/SUMIF(DATI!$B:$B,Tabella24[[#This Row],[Cartella2]],DATI!$M:$M)*SUMIF(DATI!$B:$B,Tabella24[[#This Row],[Cartella2]],DATI!$H:$H),"")</f>
        <v/>
      </c>
      <c r="K1493" s="19" t="str">
        <f>+IFERROR(+Tabella24[[#This Row],[IMPORTO VERSATO]]/SUMIF(DATI!$B:$B,Tabella24[[#This Row],[Cartella2]],DATI!$M:$M)*SUMIF(DATI!$B:$B,Tabella24[[#This Row],[Cartella2]],DATI!$I:$I),"")</f>
        <v/>
      </c>
      <c r="L1493" s="19" t="str">
        <f>+IFERROR(+Tabella24[[#This Row],[IMPORTO VERSATO]]/SUMIF(DATI!$B:$B,Tabella24[[#This Row],[Cartella2]],DATI!$M:$M)*SUMIF(DATI!$B:$B,Tabella24[[#This Row],[Cartella2]],DATI!$J:$J),"")</f>
        <v/>
      </c>
      <c r="M1493" s="14" t="str">
        <f>+IFERROR(+Tabella24[[#This Row],[IMPORTO VERSATO]]/SUMIF(DATI!$B:$B,Tabella24[[#This Row],[Cartella2]],DATI!$M:$M)*SUMIF(DATI!$B:$B,Tabella24[[#This Row],[Cartella2]],DATI!$L:$L),"")</f>
        <v/>
      </c>
      <c r="N1493" s="6" t="str">
        <f>+IF(COUNTIF($C$17:C1493,Tabella24[[#This Row],[Cartella2]])=1,"X","")</f>
        <v/>
      </c>
      <c r="O1493" s="14" t="str">
        <f>+IFERROR(+Tabella24[[#This Row],[IMPORTO VERSATO]]/SUMIF(DATI!$B:$B,Tabella24[[#This Row],[Cartella2]],DATI!$M:$M)*SUMIF(DATI!$B:$B,Tabella24[[#This Row],[Cartella2]],DATI!$K:$K),"")</f>
        <v/>
      </c>
    </row>
    <row r="1494" spans="2:15" x14ac:dyDescent="0.45">
      <c r="B1494" s="27"/>
      <c r="C1494" s="140" t="e">
        <f>+IF(Tabella24[[#This Row],[INS CARTELLA]]="",C1493,+VLOOKUP(Tabella24[[#This Row],[INS CARTELLA]],Tabella1[[NUMERO CARTELLA]:[IMPOSTE]],1,0))</f>
        <v>#N/A</v>
      </c>
      <c r="D1494" s="1"/>
      <c r="E1494" s="15"/>
      <c r="F1494" s="16"/>
      <c r="G1494" s="14" t="str">
        <f>+IFERROR(+Tabella24[[#This Row],[IMPORTO VERSATO]]/SUMIF(DATI!B:B,Tabella24[[#This Row],[Cartella2]],DATI!M:M)*SUMIF(DATI!B:B,Tabella24[[#This Row],[Cartella2]],DATI!E:E),"")</f>
        <v/>
      </c>
      <c r="H1494" s="19" t="str">
        <f>+IFERROR(+Tabella24[[#This Row],[IMPORTO VERSATO]]/SUMIF(DATI!$B:$B,Tabella24[[#This Row],[Cartella2]],DATI!$M:$M)*SUMIF(DATI!$B:$B,Tabella24[[#This Row],[Cartella2]],DATI!$F:$F),"")</f>
        <v/>
      </c>
      <c r="I1494" s="19" t="str">
        <f>+IFERROR(+Tabella24[[#This Row],[IMPORTO VERSATO]]/SUMIF(DATI!$B:$B,Tabella24[[#This Row],[Cartella2]],DATI!$M:$M)*SUMIF(DATI!$B:$B,Tabella24[[#This Row],[Cartella2]],DATI!$G:$G),"")</f>
        <v/>
      </c>
      <c r="J1494" s="19" t="str">
        <f>+IFERROR(+Tabella24[[#This Row],[IMPORTO VERSATO]]/SUMIF(DATI!$B:$B,Tabella24[[#This Row],[Cartella2]],DATI!$M:$M)*SUMIF(DATI!$B:$B,Tabella24[[#This Row],[Cartella2]],DATI!$H:$H),"")</f>
        <v/>
      </c>
      <c r="K1494" s="19" t="str">
        <f>+IFERROR(+Tabella24[[#This Row],[IMPORTO VERSATO]]/SUMIF(DATI!$B:$B,Tabella24[[#This Row],[Cartella2]],DATI!$M:$M)*SUMIF(DATI!$B:$B,Tabella24[[#This Row],[Cartella2]],DATI!$I:$I),"")</f>
        <v/>
      </c>
      <c r="L1494" s="19" t="str">
        <f>+IFERROR(+Tabella24[[#This Row],[IMPORTO VERSATO]]/SUMIF(DATI!$B:$B,Tabella24[[#This Row],[Cartella2]],DATI!$M:$M)*SUMIF(DATI!$B:$B,Tabella24[[#This Row],[Cartella2]],DATI!$J:$J),"")</f>
        <v/>
      </c>
      <c r="M1494" s="14" t="str">
        <f>+IFERROR(+Tabella24[[#This Row],[IMPORTO VERSATO]]/SUMIF(DATI!$B:$B,Tabella24[[#This Row],[Cartella2]],DATI!$M:$M)*SUMIF(DATI!$B:$B,Tabella24[[#This Row],[Cartella2]],DATI!$L:$L),"")</f>
        <v/>
      </c>
      <c r="N1494" s="6" t="str">
        <f>+IF(COUNTIF($C$17:C1494,Tabella24[[#This Row],[Cartella2]])=1,"X","")</f>
        <v/>
      </c>
      <c r="O1494" s="14" t="str">
        <f>+IFERROR(+Tabella24[[#This Row],[IMPORTO VERSATO]]/SUMIF(DATI!$B:$B,Tabella24[[#This Row],[Cartella2]],DATI!$M:$M)*SUMIF(DATI!$B:$B,Tabella24[[#This Row],[Cartella2]],DATI!$K:$K),"")</f>
        <v/>
      </c>
    </row>
    <row r="1495" spans="2:15" x14ac:dyDescent="0.45">
      <c r="B1495" s="27"/>
      <c r="C1495" s="140" t="e">
        <f>+IF(Tabella24[[#This Row],[INS CARTELLA]]="",C1494,+VLOOKUP(Tabella24[[#This Row],[INS CARTELLA]],Tabella1[[NUMERO CARTELLA]:[IMPOSTE]],1,0))</f>
        <v>#N/A</v>
      </c>
      <c r="D1495" s="1"/>
      <c r="E1495" s="15"/>
      <c r="F1495" s="16"/>
      <c r="G1495" s="14" t="str">
        <f>+IFERROR(+Tabella24[[#This Row],[IMPORTO VERSATO]]/SUMIF(DATI!B:B,Tabella24[[#This Row],[Cartella2]],DATI!M:M)*SUMIF(DATI!B:B,Tabella24[[#This Row],[Cartella2]],DATI!E:E),"")</f>
        <v/>
      </c>
      <c r="H1495" s="19" t="str">
        <f>+IFERROR(+Tabella24[[#This Row],[IMPORTO VERSATO]]/SUMIF(DATI!$B:$B,Tabella24[[#This Row],[Cartella2]],DATI!$M:$M)*SUMIF(DATI!$B:$B,Tabella24[[#This Row],[Cartella2]],DATI!$F:$F),"")</f>
        <v/>
      </c>
      <c r="I1495" s="19" t="str">
        <f>+IFERROR(+Tabella24[[#This Row],[IMPORTO VERSATO]]/SUMIF(DATI!$B:$B,Tabella24[[#This Row],[Cartella2]],DATI!$M:$M)*SUMIF(DATI!$B:$B,Tabella24[[#This Row],[Cartella2]],DATI!$G:$G),"")</f>
        <v/>
      </c>
      <c r="J1495" s="19" t="str">
        <f>+IFERROR(+Tabella24[[#This Row],[IMPORTO VERSATO]]/SUMIF(DATI!$B:$B,Tabella24[[#This Row],[Cartella2]],DATI!$M:$M)*SUMIF(DATI!$B:$B,Tabella24[[#This Row],[Cartella2]],DATI!$H:$H),"")</f>
        <v/>
      </c>
      <c r="K1495" s="19" t="str">
        <f>+IFERROR(+Tabella24[[#This Row],[IMPORTO VERSATO]]/SUMIF(DATI!$B:$B,Tabella24[[#This Row],[Cartella2]],DATI!$M:$M)*SUMIF(DATI!$B:$B,Tabella24[[#This Row],[Cartella2]],DATI!$I:$I),"")</f>
        <v/>
      </c>
      <c r="L1495" s="19" t="str">
        <f>+IFERROR(+Tabella24[[#This Row],[IMPORTO VERSATO]]/SUMIF(DATI!$B:$B,Tabella24[[#This Row],[Cartella2]],DATI!$M:$M)*SUMIF(DATI!$B:$B,Tabella24[[#This Row],[Cartella2]],DATI!$J:$J),"")</f>
        <v/>
      </c>
      <c r="M1495" s="14" t="str">
        <f>+IFERROR(+Tabella24[[#This Row],[IMPORTO VERSATO]]/SUMIF(DATI!$B:$B,Tabella24[[#This Row],[Cartella2]],DATI!$M:$M)*SUMIF(DATI!$B:$B,Tabella24[[#This Row],[Cartella2]],DATI!$L:$L),"")</f>
        <v/>
      </c>
      <c r="N1495" s="6" t="str">
        <f>+IF(COUNTIF($C$17:C1495,Tabella24[[#This Row],[Cartella2]])=1,"X","")</f>
        <v/>
      </c>
      <c r="O1495" s="14" t="str">
        <f>+IFERROR(+Tabella24[[#This Row],[IMPORTO VERSATO]]/SUMIF(DATI!$B:$B,Tabella24[[#This Row],[Cartella2]],DATI!$M:$M)*SUMIF(DATI!$B:$B,Tabella24[[#This Row],[Cartella2]],DATI!$K:$K),"")</f>
        <v/>
      </c>
    </row>
    <row r="1496" spans="2:15" x14ac:dyDescent="0.45">
      <c r="B1496" s="27"/>
      <c r="C1496" s="140" t="e">
        <f>+IF(Tabella24[[#This Row],[INS CARTELLA]]="",C1495,+VLOOKUP(Tabella24[[#This Row],[INS CARTELLA]],Tabella1[[NUMERO CARTELLA]:[IMPOSTE]],1,0))</f>
        <v>#N/A</v>
      </c>
      <c r="D1496" s="1"/>
      <c r="E1496" s="15"/>
      <c r="F1496" s="16"/>
      <c r="G1496" s="14" t="str">
        <f>+IFERROR(+Tabella24[[#This Row],[IMPORTO VERSATO]]/SUMIF(DATI!B:B,Tabella24[[#This Row],[Cartella2]],DATI!M:M)*SUMIF(DATI!B:B,Tabella24[[#This Row],[Cartella2]],DATI!E:E),"")</f>
        <v/>
      </c>
      <c r="H1496" s="19" t="str">
        <f>+IFERROR(+Tabella24[[#This Row],[IMPORTO VERSATO]]/SUMIF(DATI!$B:$B,Tabella24[[#This Row],[Cartella2]],DATI!$M:$M)*SUMIF(DATI!$B:$B,Tabella24[[#This Row],[Cartella2]],DATI!$F:$F),"")</f>
        <v/>
      </c>
      <c r="I1496" s="19" t="str">
        <f>+IFERROR(+Tabella24[[#This Row],[IMPORTO VERSATO]]/SUMIF(DATI!$B:$B,Tabella24[[#This Row],[Cartella2]],DATI!$M:$M)*SUMIF(DATI!$B:$B,Tabella24[[#This Row],[Cartella2]],DATI!$G:$G),"")</f>
        <v/>
      </c>
      <c r="J1496" s="19" t="str">
        <f>+IFERROR(+Tabella24[[#This Row],[IMPORTO VERSATO]]/SUMIF(DATI!$B:$B,Tabella24[[#This Row],[Cartella2]],DATI!$M:$M)*SUMIF(DATI!$B:$B,Tabella24[[#This Row],[Cartella2]],DATI!$H:$H),"")</f>
        <v/>
      </c>
      <c r="K1496" s="19" t="str">
        <f>+IFERROR(+Tabella24[[#This Row],[IMPORTO VERSATO]]/SUMIF(DATI!$B:$B,Tabella24[[#This Row],[Cartella2]],DATI!$M:$M)*SUMIF(DATI!$B:$B,Tabella24[[#This Row],[Cartella2]],DATI!$I:$I),"")</f>
        <v/>
      </c>
      <c r="L1496" s="19" t="str">
        <f>+IFERROR(+Tabella24[[#This Row],[IMPORTO VERSATO]]/SUMIF(DATI!$B:$B,Tabella24[[#This Row],[Cartella2]],DATI!$M:$M)*SUMIF(DATI!$B:$B,Tabella24[[#This Row],[Cartella2]],DATI!$J:$J),"")</f>
        <v/>
      </c>
      <c r="M1496" s="14" t="str">
        <f>+IFERROR(+Tabella24[[#This Row],[IMPORTO VERSATO]]/SUMIF(DATI!$B:$B,Tabella24[[#This Row],[Cartella2]],DATI!$M:$M)*SUMIF(DATI!$B:$B,Tabella24[[#This Row],[Cartella2]],DATI!$L:$L),"")</f>
        <v/>
      </c>
      <c r="N1496" s="6" t="str">
        <f>+IF(COUNTIF($C$17:C1496,Tabella24[[#This Row],[Cartella2]])=1,"X","")</f>
        <v/>
      </c>
      <c r="O1496" s="14" t="str">
        <f>+IFERROR(+Tabella24[[#This Row],[IMPORTO VERSATO]]/SUMIF(DATI!$B:$B,Tabella24[[#This Row],[Cartella2]],DATI!$M:$M)*SUMIF(DATI!$B:$B,Tabella24[[#This Row],[Cartella2]],DATI!$K:$K),"")</f>
        <v/>
      </c>
    </row>
    <row r="1497" spans="2:15" x14ac:dyDescent="0.45">
      <c r="B1497" s="27"/>
      <c r="C1497" s="140" t="e">
        <f>+IF(Tabella24[[#This Row],[INS CARTELLA]]="",C1496,+VLOOKUP(Tabella24[[#This Row],[INS CARTELLA]],Tabella1[[NUMERO CARTELLA]:[IMPOSTE]],1,0))</f>
        <v>#N/A</v>
      </c>
      <c r="D1497" s="1"/>
      <c r="E1497" s="15"/>
      <c r="F1497" s="16"/>
      <c r="G1497" s="14" t="str">
        <f>+IFERROR(+Tabella24[[#This Row],[IMPORTO VERSATO]]/SUMIF(DATI!B:B,Tabella24[[#This Row],[Cartella2]],DATI!M:M)*SUMIF(DATI!B:B,Tabella24[[#This Row],[Cartella2]],DATI!E:E),"")</f>
        <v/>
      </c>
      <c r="H1497" s="19" t="str">
        <f>+IFERROR(+Tabella24[[#This Row],[IMPORTO VERSATO]]/SUMIF(DATI!$B:$B,Tabella24[[#This Row],[Cartella2]],DATI!$M:$M)*SUMIF(DATI!$B:$B,Tabella24[[#This Row],[Cartella2]],DATI!$F:$F),"")</f>
        <v/>
      </c>
      <c r="I1497" s="19" t="str">
        <f>+IFERROR(+Tabella24[[#This Row],[IMPORTO VERSATO]]/SUMIF(DATI!$B:$B,Tabella24[[#This Row],[Cartella2]],DATI!$M:$M)*SUMIF(DATI!$B:$B,Tabella24[[#This Row],[Cartella2]],DATI!$G:$G),"")</f>
        <v/>
      </c>
      <c r="J1497" s="19" t="str">
        <f>+IFERROR(+Tabella24[[#This Row],[IMPORTO VERSATO]]/SUMIF(DATI!$B:$B,Tabella24[[#This Row],[Cartella2]],DATI!$M:$M)*SUMIF(DATI!$B:$B,Tabella24[[#This Row],[Cartella2]],DATI!$H:$H),"")</f>
        <v/>
      </c>
      <c r="K1497" s="19" t="str">
        <f>+IFERROR(+Tabella24[[#This Row],[IMPORTO VERSATO]]/SUMIF(DATI!$B:$B,Tabella24[[#This Row],[Cartella2]],DATI!$M:$M)*SUMIF(DATI!$B:$B,Tabella24[[#This Row],[Cartella2]],DATI!$I:$I),"")</f>
        <v/>
      </c>
      <c r="L1497" s="19" t="str">
        <f>+IFERROR(+Tabella24[[#This Row],[IMPORTO VERSATO]]/SUMIF(DATI!$B:$B,Tabella24[[#This Row],[Cartella2]],DATI!$M:$M)*SUMIF(DATI!$B:$B,Tabella24[[#This Row],[Cartella2]],DATI!$J:$J),"")</f>
        <v/>
      </c>
      <c r="M1497" s="14" t="str">
        <f>+IFERROR(+Tabella24[[#This Row],[IMPORTO VERSATO]]/SUMIF(DATI!$B:$B,Tabella24[[#This Row],[Cartella2]],DATI!$M:$M)*SUMIF(DATI!$B:$B,Tabella24[[#This Row],[Cartella2]],DATI!$L:$L),"")</f>
        <v/>
      </c>
      <c r="N1497" s="6" t="str">
        <f>+IF(COUNTIF($C$17:C1497,Tabella24[[#This Row],[Cartella2]])=1,"X","")</f>
        <v/>
      </c>
      <c r="O1497" s="14" t="str">
        <f>+IFERROR(+Tabella24[[#This Row],[IMPORTO VERSATO]]/SUMIF(DATI!$B:$B,Tabella24[[#This Row],[Cartella2]],DATI!$M:$M)*SUMIF(DATI!$B:$B,Tabella24[[#This Row],[Cartella2]],DATI!$K:$K),"")</f>
        <v/>
      </c>
    </row>
    <row r="1498" spans="2:15" x14ac:dyDescent="0.45">
      <c r="B1498" s="27"/>
      <c r="C1498" s="140" t="e">
        <f>+IF(Tabella24[[#This Row],[INS CARTELLA]]="",C1497,+VLOOKUP(Tabella24[[#This Row],[INS CARTELLA]],Tabella1[[NUMERO CARTELLA]:[IMPOSTE]],1,0))</f>
        <v>#N/A</v>
      </c>
      <c r="D1498" s="1"/>
      <c r="E1498" s="15"/>
      <c r="F1498" s="16"/>
      <c r="G1498" s="14" t="str">
        <f>+IFERROR(+Tabella24[[#This Row],[IMPORTO VERSATO]]/SUMIF(DATI!B:B,Tabella24[[#This Row],[Cartella2]],DATI!M:M)*SUMIF(DATI!B:B,Tabella24[[#This Row],[Cartella2]],DATI!E:E),"")</f>
        <v/>
      </c>
      <c r="H1498" s="19" t="str">
        <f>+IFERROR(+Tabella24[[#This Row],[IMPORTO VERSATO]]/SUMIF(DATI!$B:$B,Tabella24[[#This Row],[Cartella2]],DATI!$M:$M)*SUMIF(DATI!$B:$B,Tabella24[[#This Row],[Cartella2]],DATI!$F:$F),"")</f>
        <v/>
      </c>
      <c r="I1498" s="19" t="str">
        <f>+IFERROR(+Tabella24[[#This Row],[IMPORTO VERSATO]]/SUMIF(DATI!$B:$B,Tabella24[[#This Row],[Cartella2]],DATI!$M:$M)*SUMIF(DATI!$B:$B,Tabella24[[#This Row],[Cartella2]],DATI!$G:$G),"")</f>
        <v/>
      </c>
      <c r="J1498" s="19" t="str">
        <f>+IFERROR(+Tabella24[[#This Row],[IMPORTO VERSATO]]/SUMIF(DATI!$B:$B,Tabella24[[#This Row],[Cartella2]],DATI!$M:$M)*SUMIF(DATI!$B:$B,Tabella24[[#This Row],[Cartella2]],DATI!$H:$H),"")</f>
        <v/>
      </c>
      <c r="K1498" s="19" t="str">
        <f>+IFERROR(+Tabella24[[#This Row],[IMPORTO VERSATO]]/SUMIF(DATI!$B:$B,Tabella24[[#This Row],[Cartella2]],DATI!$M:$M)*SUMIF(DATI!$B:$B,Tabella24[[#This Row],[Cartella2]],DATI!$I:$I),"")</f>
        <v/>
      </c>
      <c r="L1498" s="19" t="str">
        <f>+IFERROR(+Tabella24[[#This Row],[IMPORTO VERSATO]]/SUMIF(DATI!$B:$B,Tabella24[[#This Row],[Cartella2]],DATI!$M:$M)*SUMIF(DATI!$B:$B,Tabella24[[#This Row],[Cartella2]],DATI!$J:$J),"")</f>
        <v/>
      </c>
      <c r="M1498" s="14" t="str">
        <f>+IFERROR(+Tabella24[[#This Row],[IMPORTO VERSATO]]/SUMIF(DATI!$B:$B,Tabella24[[#This Row],[Cartella2]],DATI!$M:$M)*SUMIF(DATI!$B:$B,Tabella24[[#This Row],[Cartella2]],DATI!$L:$L),"")</f>
        <v/>
      </c>
      <c r="N1498" s="6" t="str">
        <f>+IF(COUNTIF($C$17:C1498,Tabella24[[#This Row],[Cartella2]])=1,"X","")</f>
        <v/>
      </c>
      <c r="O1498" s="14" t="str">
        <f>+IFERROR(+Tabella24[[#This Row],[IMPORTO VERSATO]]/SUMIF(DATI!$B:$B,Tabella24[[#This Row],[Cartella2]],DATI!$M:$M)*SUMIF(DATI!$B:$B,Tabella24[[#This Row],[Cartella2]],DATI!$K:$K),"")</f>
        <v/>
      </c>
    </row>
    <row r="1499" spans="2:15" x14ac:dyDescent="0.45">
      <c r="B1499" s="27"/>
      <c r="C1499" s="140" t="e">
        <f>+IF(Tabella24[[#This Row],[INS CARTELLA]]="",C1498,+VLOOKUP(Tabella24[[#This Row],[INS CARTELLA]],Tabella1[[NUMERO CARTELLA]:[IMPOSTE]],1,0))</f>
        <v>#N/A</v>
      </c>
      <c r="D1499" s="1"/>
      <c r="E1499" s="15"/>
      <c r="F1499" s="16"/>
      <c r="G1499" s="14" t="str">
        <f>+IFERROR(+Tabella24[[#This Row],[IMPORTO VERSATO]]/SUMIF(DATI!B:B,Tabella24[[#This Row],[Cartella2]],DATI!M:M)*SUMIF(DATI!B:B,Tabella24[[#This Row],[Cartella2]],DATI!E:E),"")</f>
        <v/>
      </c>
      <c r="H1499" s="19" t="str">
        <f>+IFERROR(+Tabella24[[#This Row],[IMPORTO VERSATO]]/SUMIF(DATI!$B:$B,Tabella24[[#This Row],[Cartella2]],DATI!$M:$M)*SUMIF(DATI!$B:$B,Tabella24[[#This Row],[Cartella2]],DATI!$F:$F),"")</f>
        <v/>
      </c>
      <c r="I1499" s="19" t="str">
        <f>+IFERROR(+Tabella24[[#This Row],[IMPORTO VERSATO]]/SUMIF(DATI!$B:$B,Tabella24[[#This Row],[Cartella2]],DATI!$M:$M)*SUMIF(DATI!$B:$B,Tabella24[[#This Row],[Cartella2]],DATI!$G:$G),"")</f>
        <v/>
      </c>
      <c r="J1499" s="19" t="str">
        <f>+IFERROR(+Tabella24[[#This Row],[IMPORTO VERSATO]]/SUMIF(DATI!$B:$B,Tabella24[[#This Row],[Cartella2]],DATI!$M:$M)*SUMIF(DATI!$B:$B,Tabella24[[#This Row],[Cartella2]],DATI!$H:$H),"")</f>
        <v/>
      </c>
      <c r="K1499" s="19" t="str">
        <f>+IFERROR(+Tabella24[[#This Row],[IMPORTO VERSATO]]/SUMIF(DATI!$B:$B,Tabella24[[#This Row],[Cartella2]],DATI!$M:$M)*SUMIF(DATI!$B:$B,Tabella24[[#This Row],[Cartella2]],DATI!$I:$I),"")</f>
        <v/>
      </c>
      <c r="L1499" s="19" t="str">
        <f>+IFERROR(+Tabella24[[#This Row],[IMPORTO VERSATO]]/SUMIF(DATI!$B:$B,Tabella24[[#This Row],[Cartella2]],DATI!$M:$M)*SUMIF(DATI!$B:$B,Tabella24[[#This Row],[Cartella2]],DATI!$J:$J),"")</f>
        <v/>
      </c>
      <c r="M1499" s="14" t="str">
        <f>+IFERROR(+Tabella24[[#This Row],[IMPORTO VERSATO]]/SUMIF(DATI!$B:$B,Tabella24[[#This Row],[Cartella2]],DATI!$M:$M)*SUMIF(DATI!$B:$B,Tabella24[[#This Row],[Cartella2]],DATI!$L:$L),"")</f>
        <v/>
      </c>
      <c r="N1499" s="6" t="str">
        <f>+IF(COUNTIF($C$17:C1499,Tabella24[[#This Row],[Cartella2]])=1,"X","")</f>
        <v/>
      </c>
      <c r="O1499" s="14" t="str">
        <f>+IFERROR(+Tabella24[[#This Row],[IMPORTO VERSATO]]/SUMIF(DATI!$B:$B,Tabella24[[#This Row],[Cartella2]],DATI!$M:$M)*SUMIF(DATI!$B:$B,Tabella24[[#This Row],[Cartella2]],DATI!$K:$K),"")</f>
        <v/>
      </c>
    </row>
    <row r="1500" spans="2:15" x14ac:dyDescent="0.45">
      <c r="B1500" s="27"/>
      <c r="C1500" s="140" t="e">
        <f>+IF(Tabella24[[#This Row],[INS CARTELLA]]="",C1499,+VLOOKUP(Tabella24[[#This Row],[INS CARTELLA]],Tabella1[[NUMERO CARTELLA]:[IMPOSTE]],1,0))</f>
        <v>#N/A</v>
      </c>
      <c r="D1500" s="1"/>
      <c r="E1500" s="15"/>
      <c r="F1500" s="16"/>
      <c r="G1500" s="14" t="str">
        <f>+IFERROR(+Tabella24[[#This Row],[IMPORTO VERSATO]]/SUMIF(DATI!B:B,Tabella24[[#This Row],[Cartella2]],DATI!M:M)*SUMIF(DATI!B:B,Tabella24[[#This Row],[Cartella2]],DATI!E:E),"")</f>
        <v/>
      </c>
      <c r="H1500" s="19" t="str">
        <f>+IFERROR(+Tabella24[[#This Row],[IMPORTO VERSATO]]/SUMIF(DATI!$B:$B,Tabella24[[#This Row],[Cartella2]],DATI!$M:$M)*SUMIF(DATI!$B:$B,Tabella24[[#This Row],[Cartella2]],DATI!$F:$F),"")</f>
        <v/>
      </c>
      <c r="I1500" s="19" t="str">
        <f>+IFERROR(+Tabella24[[#This Row],[IMPORTO VERSATO]]/SUMIF(DATI!$B:$B,Tabella24[[#This Row],[Cartella2]],DATI!$M:$M)*SUMIF(DATI!$B:$B,Tabella24[[#This Row],[Cartella2]],DATI!$G:$G),"")</f>
        <v/>
      </c>
      <c r="J1500" s="19" t="str">
        <f>+IFERROR(+Tabella24[[#This Row],[IMPORTO VERSATO]]/SUMIF(DATI!$B:$B,Tabella24[[#This Row],[Cartella2]],DATI!$M:$M)*SUMIF(DATI!$B:$B,Tabella24[[#This Row],[Cartella2]],DATI!$H:$H),"")</f>
        <v/>
      </c>
      <c r="K1500" s="19" t="str">
        <f>+IFERROR(+Tabella24[[#This Row],[IMPORTO VERSATO]]/SUMIF(DATI!$B:$B,Tabella24[[#This Row],[Cartella2]],DATI!$M:$M)*SUMIF(DATI!$B:$B,Tabella24[[#This Row],[Cartella2]],DATI!$I:$I),"")</f>
        <v/>
      </c>
      <c r="L1500" s="19" t="str">
        <f>+IFERROR(+Tabella24[[#This Row],[IMPORTO VERSATO]]/SUMIF(DATI!$B:$B,Tabella24[[#This Row],[Cartella2]],DATI!$M:$M)*SUMIF(DATI!$B:$B,Tabella24[[#This Row],[Cartella2]],DATI!$J:$J),"")</f>
        <v/>
      </c>
      <c r="M1500" s="14" t="str">
        <f>+IFERROR(+Tabella24[[#This Row],[IMPORTO VERSATO]]/SUMIF(DATI!$B:$B,Tabella24[[#This Row],[Cartella2]],DATI!$M:$M)*SUMIF(DATI!$B:$B,Tabella24[[#This Row],[Cartella2]],DATI!$L:$L),"")</f>
        <v/>
      </c>
      <c r="N1500" s="6" t="str">
        <f>+IF(COUNTIF($C$17:C1500,Tabella24[[#This Row],[Cartella2]])=1,"X","")</f>
        <v/>
      </c>
      <c r="O1500" s="14" t="str">
        <f>+IFERROR(+Tabella24[[#This Row],[IMPORTO VERSATO]]/SUMIF(DATI!$B:$B,Tabella24[[#This Row],[Cartella2]],DATI!$M:$M)*SUMIF(DATI!$B:$B,Tabella24[[#This Row],[Cartella2]],DATI!$K:$K),"")</f>
        <v/>
      </c>
    </row>
    <row r="1501" spans="2:15" x14ac:dyDescent="0.45">
      <c r="B1501" s="27"/>
      <c r="C1501" s="140" t="e">
        <f>+IF(Tabella24[[#This Row],[INS CARTELLA]]="",C1500,+VLOOKUP(Tabella24[[#This Row],[INS CARTELLA]],Tabella1[[NUMERO CARTELLA]:[IMPOSTE]],1,0))</f>
        <v>#N/A</v>
      </c>
      <c r="D1501" s="1"/>
      <c r="E1501" s="15"/>
      <c r="F1501" s="16"/>
      <c r="G1501" s="14" t="str">
        <f>+IFERROR(+Tabella24[[#This Row],[IMPORTO VERSATO]]/SUMIF(DATI!B:B,Tabella24[[#This Row],[Cartella2]],DATI!M:M)*SUMIF(DATI!B:B,Tabella24[[#This Row],[Cartella2]],DATI!E:E),"")</f>
        <v/>
      </c>
      <c r="H1501" s="19" t="str">
        <f>+IFERROR(+Tabella24[[#This Row],[IMPORTO VERSATO]]/SUMIF(DATI!$B:$B,Tabella24[[#This Row],[Cartella2]],DATI!$M:$M)*SUMIF(DATI!$B:$B,Tabella24[[#This Row],[Cartella2]],DATI!$F:$F),"")</f>
        <v/>
      </c>
      <c r="I1501" s="19" t="str">
        <f>+IFERROR(+Tabella24[[#This Row],[IMPORTO VERSATO]]/SUMIF(DATI!$B:$B,Tabella24[[#This Row],[Cartella2]],DATI!$M:$M)*SUMIF(DATI!$B:$B,Tabella24[[#This Row],[Cartella2]],DATI!$G:$G),"")</f>
        <v/>
      </c>
      <c r="J1501" s="19" t="str">
        <f>+IFERROR(+Tabella24[[#This Row],[IMPORTO VERSATO]]/SUMIF(DATI!$B:$B,Tabella24[[#This Row],[Cartella2]],DATI!$M:$M)*SUMIF(DATI!$B:$B,Tabella24[[#This Row],[Cartella2]],DATI!$H:$H),"")</f>
        <v/>
      </c>
      <c r="K1501" s="19" t="str">
        <f>+IFERROR(+Tabella24[[#This Row],[IMPORTO VERSATO]]/SUMIF(DATI!$B:$B,Tabella24[[#This Row],[Cartella2]],DATI!$M:$M)*SUMIF(DATI!$B:$B,Tabella24[[#This Row],[Cartella2]],DATI!$I:$I),"")</f>
        <v/>
      </c>
      <c r="L1501" s="19" t="str">
        <f>+IFERROR(+Tabella24[[#This Row],[IMPORTO VERSATO]]/SUMIF(DATI!$B:$B,Tabella24[[#This Row],[Cartella2]],DATI!$M:$M)*SUMIF(DATI!$B:$B,Tabella24[[#This Row],[Cartella2]],DATI!$J:$J),"")</f>
        <v/>
      </c>
      <c r="M1501" s="14" t="str">
        <f>+IFERROR(+Tabella24[[#This Row],[IMPORTO VERSATO]]/SUMIF(DATI!$B:$B,Tabella24[[#This Row],[Cartella2]],DATI!$M:$M)*SUMIF(DATI!$B:$B,Tabella24[[#This Row],[Cartella2]],DATI!$L:$L),"")</f>
        <v/>
      </c>
      <c r="N1501" s="6" t="str">
        <f>+IF(COUNTIF($C$17:C1501,Tabella24[[#This Row],[Cartella2]])=1,"X","")</f>
        <v/>
      </c>
      <c r="O1501" s="14" t="str">
        <f>+IFERROR(+Tabella24[[#This Row],[IMPORTO VERSATO]]/SUMIF(DATI!$B:$B,Tabella24[[#This Row],[Cartella2]],DATI!$M:$M)*SUMIF(DATI!$B:$B,Tabella24[[#This Row],[Cartella2]],DATI!$K:$K),"")</f>
        <v/>
      </c>
    </row>
    <row r="1502" spans="2:15" x14ac:dyDescent="0.45">
      <c r="B1502" s="27"/>
      <c r="C1502" s="140" t="e">
        <f>+IF(Tabella24[[#This Row],[INS CARTELLA]]="",C1501,+VLOOKUP(Tabella24[[#This Row],[INS CARTELLA]],Tabella1[[NUMERO CARTELLA]:[IMPOSTE]],1,0))</f>
        <v>#N/A</v>
      </c>
      <c r="D1502" s="1"/>
      <c r="E1502" s="15"/>
      <c r="F1502" s="16"/>
      <c r="G1502" s="14" t="str">
        <f>+IFERROR(+Tabella24[[#This Row],[IMPORTO VERSATO]]/SUMIF(DATI!B:B,Tabella24[[#This Row],[Cartella2]],DATI!M:M)*SUMIF(DATI!B:B,Tabella24[[#This Row],[Cartella2]],DATI!E:E),"")</f>
        <v/>
      </c>
      <c r="H1502" s="19" t="str">
        <f>+IFERROR(+Tabella24[[#This Row],[IMPORTO VERSATO]]/SUMIF(DATI!$B:$B,Tabella24[[#This Row],[Cartella2]],DATI!$M:$M)*SUMIF(DATI!$B:$B,Tabella24[[#This Row],[Cartella2]],DATI!$F:$F),"")</f>
        <v/>
      </c>
      <c r="I1502" s="19" t="str">
        <f>+IFERROR(+Tabella24[[#This Row],[IMPORTO VERSATO]]/SUMIF(DATI!$B:$B,Tabella24[[#This Row],[Cartella2]],DATI!$M:$M)*SUMIF(DATI!$B:$B,Tabella24[[#This Row],[Cartella2]],DATI!$G:$G),"")</f>
        <v/>
      </c>
      <c r="J1502" s="19" t="str">
        <f>+IFERROR(+Tabella24[[#This Row],[IMPORTO VERSATO]]/SUMIF(DATI!$B:$B,Tabella24[[#This Row],[Cartella2]],DATI!$M:$M)*SUMIF(DATI!$B:$B,Tabella24[[#This Row],[Cartella2]],DATI!$H:$H),"")</f>
        <v/>
      </c>
      <c r="K1502" s="19" t="str">
        <f>+IFERROR(+Tabella24[[#This Row],[IMPORTO VERSATO]]/SUMIF(DATI!$B:$B,Tabella24[[#This Row],[Cartella2]],DATI!$M:$M)*SUMIF(DATI!$B:$B,Tabella24[[#This Row],[Cartella2]],DATI!$I:$I),"")</f>
        <v/>
      </c>
      <c r="L1502" s="19" t="str">
        <f>+IFERROR(+Tabella24[[#This Row],[IMPORTO VERSATO]]/SUMIF(DATI!$B:$B,Tabella24[[#This Row],[Cartella2]],DATI!$M:$M)*SUMIF(DATI!$B:$B,Tabella24[[#This Row],[Cartella2]],DATI!$J:$J),"")</f>
        <v/>
      </c>
      <c r="M1502" s="14" t="str">
        <f>+IFERROR(+Tabella24[[#This Row],[IMPORTO VERSATO]]/SUMIF(DATI!$B:$B,Tabella24[[#This Row],[Cartella2]],DATI!$M:$M)*SUMIF(DATI!$B:$B,Tabella24[[#This Row],[Cartella2]],DATI!$L:$L),"")</f>
        <v/>
      </c>
      <c r="N1502" s="6" t="str">
        <f>+IF(COUNTIF($C$17:C1502,Tabella24[[#This Row],[Cartella2]])=1,"X","")</f>
        <v/>
      </c>
      <c r="O1502" s="14" t="str">
        <f>+IFERROR(+Tabella24[[#This Row],[IMPORTO VERSATO]]/SUMIF(DATI!$B:$B,Tabella24[[#This Row],[Cartella2]],DATI!$M:$M)*SUMIF(DATI!$B:$B,Tabella24[[#This Row],[Cartella2]],DATI!$K:$K),"")</f>
        <v/>
      </c>
    </row>
    <row r="1503" spans="2:15" x14ac:dyDescent="0.45"/>
    <row r="1504" spans="2:15" x14ac:dyDescent="0.45"/>
  </sheetData>
  <sheetProtection selectLockedCells="1" autoFilter="0"/>
  <phoneticPr fontId="51" type="noConversion"/>
  <dataValidations count="1">
    <dataValidation type="list" allowBlank="1" showInputMessage="1" showErrorMessage="1" sqref="B17:B1502" xr:uid="{00000000-0002-0000-0200-000000000000}">
      <formula1>NUMCART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horizontalDpi="0" verticalDpi="0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7">
    <pageSetUpPr fitToPage="1"/>
  </sheetPr>
  <dimension ref="A1:AD1504"/>
  <sheetViews>
    <sheetView showGridLines="0" zoomScale="85" zoomScaleNormal="85" workbookViewId="0">
      <selection activeCell="J3" sqref="J3"/>
    </sheetView>
  </sheetViews>
  <sheetFormatPr defaultColWidth="0" defaultRowHeight="14.25" zeroHeight="1" x14ac:dyDescent="0.45"/>
  <cols>
    <col min="1" max="1" width="3.796875" customWidth="1"/>
    <col min="2" max="2" width="22.53125" customWidth="1"/>
    <col min="3" max="3" width="15.19921875" style="6" hidden="1" customWidth="1"/>
    <col min="4" max="4" width="10.73046875" customWidth="1"/>
    <col min="5" max="6" width="16.46484375" customWidth="1"/>
    <col min="7" max="7" width="16.46484375" bestFit="1" customWidth="1"/>
    <col min="8" max="8" width="16.73046875" bestFit="1" customWidth="1"/>
    <col min="9" max="9" width="17.53125" bestFit="1" customWidth="1"/>
    <col min="10" max="10" width="16.73046875" customWidth="1"/>
    <col min="11" max="11" width="17.46484375" customWidth="1"/>
    <col min="12" max="12" width="17.46484375" bestFit="1" customWidth="1"/>
    <col min="13" max="13" width="17" customWidth="1"/>
    <col min="14" max="14" width="0" hidden="1" customWidth="1"/>
    <col min="15" max="15" width="22.73046875" customWidth="1"/>
    <col min="16" max="16" width="9.19921875" customWidth="1"/>
    <col min="17" max="16384" width="9.19921875" hidden="1"/>
  </cols>
  <sheetData>
    <row r="1" spans="1:30" s="92" customFormat="1" x14ac:dyDescent="0.4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30" s="92" customFormat="1" x14ac:dyDescent="0.4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s="92" customFormat="1" x14ac:dyDescent="0.4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30" s="92" customFormat="1" x14ac:dyDescent="0.4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</row>
    <row r="5" spans="1:30" x14ac:dyDescent="0.45">
      <c r="C5"/>
    </row>
    <row r="6" spans="1:30" x14ac:dyDescent="0.45">
      <c r="C6"/>
    </row>
    <row r="7" spans="1:30" x14ac:dyDescent="0.45"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</row>
    <row r="8" spans="1:30" x14ac:dyDescent="0.45"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</row>
    <row r="9" spans="1:30" ht="12.75" customHeight="1" x14ac:dyDescent="0.45"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</row>
    <row r="10" spans="1:30" ht="9" customHeight="1" x14ac:dyDescent="0.45"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</row>
    <row r="11" spans="1:30" ht="14.65" thickBot="1" x14ac:dyDescent="0.5"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</row>
    <row r="12" spans="1:30" ht="18.399999999999999" thickBot="1" x14ac:dyDescent="0.5">
      <c r="B12" s="134" t="s">
        <v>50</v>
      </c>
      <c r="C12" s="51"/>
      <c r="D12" s="141"/>
    </row>
    <row r="13" spans="1:30" x14ac:dyDescent="0.45"/>
    <row r="14" spans="1:30" x14ac:dyDescent="0.45"/>
    <row r="15" spans="1:30" x14ac:dyDescent="0.45"/>
    <row r="16" spans="1:30" s="143" customFormat="1" ht="47.25" x14ac:dyDescent="0.45">
      <c r="B16" s="144" t="s">
        <v>17</v>
      </c>
      <c r="C16" s="55" t="s">
        <v>16</v>
      </c>
      <c r="D16" s="144" t="s">
        <v>18</v>
      </c>
      <c r="E16" s="144" t="s">
        <v>19</v>
      </c>
      <c r="F16" s="144" t="s">
        <v>34</v>
      </c>
      <c r="G16" s="144" t="s">
        <v>22</v>
      </c>
      <c r="H16" s="144" t="s">
        <v>23</v>
      </c>
      <c r="I16" s="144" t="s">
        <v>24</v>
      </c>
      <c r="J16" s="144" t="s">
        <v>25</v>
      </c>
      <c r="K16" s="144" t="s">
        <v>26</v>
      </c>
      <c r="L16" s="144" t="s">
        <v>20</v>
      </c>
      <c r="M16" s="144" t="s">
        <v>21</v>
      </c>
      <c r="N16" s="146" t="s">
        <v>33</v>
      </c>
      <c r="O16" s="144" t="s">
        <v>35</v>
      </c>
    </row>
    <row r="17" spans="2:15" x14ac:dyDescent="0.45">
      <c r="B17" s="27"/>
      <c r="C17" s="140" t="str">
        <f>+IF(Tabella245[[#This Row],[Ins Cartella]]="",C16,+VLOOKUP(Tabella245[[#This Row],[Ins Cartella]],Tabella1[[NUMERO CARTELLA]:[IMPOSTE]],1,0))</f>
        <v>Cartella2</v>
      </c>
      <c r="D17" s="1"/>
      <c r="E17" s="15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2:15" x14ac:dyDescent="0.45">
      <c r="B18" s="27"/>
      <c r="C18" s="140" t="str">
        <f>+IF(Tabella245[[#This Row],[Ins Cartella]]="",C17,+VLOOKUP(Tabella245[[#This Row],[Ins Cartella]],Tabella1[[NUMERO CARTELLA]:[IMPOSTE]],1,0))</f>
        <v>Cartella2</v>
      </c>
      <c r="D18" s="1"/>
      <c r="E18" s="15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2:15" x14ac:dyDescent="0.45">
      <c r="B19" s="27"/>
      <c r="C19" s="140" t="str">
        <f>+IF(Tabella245[[#This Row],[Ins Cartella]]="",C18,+VLOOKUP(Tabella245[[#This Row],[Ins Cartella]],Tabella1[[NUMERO CARTELLA]:[IMPOSTE]],1,0))</f>
        <v>Cartella2</v>
      </c>
      <c r="D19" s="1"/>
      <c r="E19" s="15"/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spans="2:15" x14ac:dyDescent="0.45">
      <c r="B20" s="27"/>
      <c r="C20" s="140" t="str">
        <f>+IF(Tabella245[[#This Row],[Ins Cartella]]="",C19,+VLOOKUP(Tabella245[[#This Row],[Ins Cartella]],Tabella1[[NUMERO CARTELLA]:[IMPOSTE]],1,0))</f>
        <v>Cartella2</v>
      </c>
      <c r="D20" s="1"/>
      <c r="E20" s="15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2:15" x14ac:dyDescent="0.45">
      <c r="B21" s="27"/>
      <c r="C21" s="140" t="str">
        <f>+IF(Tabella245[[#This Row],[Ins Cartella]]="",C20,+VLOOKUP(Tabella245[[#This Row],[Ins Cartella]],Tabella1[[NUMERO CARTELLA]:[IMPOSTE]],1,0))</f>
        <v>Cartella2</v>
      </c>
      <c r="D21" s="1"/>
      <c r="E21" s="15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2:15" x14ac:dyDescent="0.45">
      <c r="B22" s="27"/>
      <c r="C22" s="140" t="str">
        <f>+IF(Tabella245[[#This Row],[Ins Cartella]]="",C21,+VLOOKUP(Tabella245[[#This Row],[Ins Cartella]],Tabella1[[NUMERO CARTELLA]:[IMPOSTE]],1,0))</f>
        <v>Cartella2</v>
      </c>
      <c r="D22" s="1"/>
      <c r="E22" s="15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2:15" x14ac:dyDescent="0.45">
      <c r="B23" s="27"/>
      <c r="C23" s="140" t="str">
        <f>+IF(Tabella245[[#This Row],[Ins Cartella]]="",C22,+VLOOKUP(Tabella245[[#This Row],[Ins Cartella]],Tabella1[[NUMERO CARTELLA]:[IMPOSTE]],1,0))</f>
        <v>Cartella2</v>
      </c>
      <c r="D23" s="1"/>
      <c r="E23" s="15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2:15" x14ac:dyDescent="0.45">
      <c r="B24" s="27"/>
      <c r="C24" s="140" t="str">
        <f>+IF(Tabella245[[#This Row],[Ins Cartella]]="",C23,+VLOOKUP(Tabella245[[#This Row],[Ins Cartella]],Tabella1[[NUMERO CARTELLA]:[IMPOSTE]],1,0))</f>
        <v>Cartella2</v>
      </c>
      <c r="D24" s="1"/>
      <c r="E24" s="15"/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spans="2:15" x14ac:dyDescent="0.45">
      <c r="B25" s="27"/>
      <c r="C25" s="140" t="str">
        <f>+IF(Tabella245[[#This Row],[Ins Cartella]]="",C24,+VLOOKUP(Tabella245[[#This Row],[Ins Cartella]],Tabella1[[NUMERO CARTELLA]:[IMPOSTE]],1,0))</f>
        <v>Cartella2</v>
      </c>
      <c r="D25" s="1"/>
      <c r="E25" s="15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2:15" x14ac:dyDescent="0.45">
      <c r="B26" s="27"/>
      <c r="C26" s="140" t="str">
        <f>+IF(Tabella245[[#This Row],[Ins Cartella]]="",C25,+VLOOKUP(Tabella245[[#This Row],[Ins Cartella]],Tabella1[[NUMERO CARTELLA]:[IMPOSTE]],1,0))</f>
        <v>Cartella2</v>
      </c>
      <c r="D26" s="1"/>
      <c r="E26" s="15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spans="2:15" x14ac:dyDescent="0.45">
      <c r="B27" s="27"/>
      <c r="C27" s="140" t="str">
        <f>+IF(Tabella245[[#This Row],[Ins Cartella]]="",C26,+VLOOKUP(Tabella245[[#This Row],[Ins Cartella]],Tabella1[[NUMERO CARTELLA]:[IMPOSTE]],1,0))</f>
        <v>Cartella2</v>
      </c>
      <c r="D27" s="1"/>
      <c r="E27" s="15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spans="2:15" x14ac:dyDescent="0.45">
      <c r="B28" s="27"/>
      <c r="C28" s="140" t="str">
        <f>+IF(Tabella245[[#This Row],[Ins Cartella]]="",C27,+VLOOKUP(Tabella245[[#This Row],[Ins Cartella]],Tabella1[[NUMERO CARTELLA]:[IMPOSTE]],1,0))</f>
        <v>Cartella2</v>
      </c>
      <c r="D28" s="1"/>
      <c r="E28" s="15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2:15" x14ac:dyDescent="0.45">
      <c r="B29" s="27"/>
      <c r="C29" s="140" t="str">
        <f>+IF(Tabella245[[#This Row],[Ins Cartella]]="",C28,+VLOOKUP(Tabella245[[#This Row],[Ins Cartella]],Tabella1[[NUMERO CARTELLA]:[IMPOSTE]],1,0))</f>
        <v>Cartella2</v>
      </c>
      <c r="D29" s="1"/>
      <c r="E29" s="15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spans="2:15" x14ac:dyDescent="0.45">
      <c r="B30" s="27"/>
      <c r="C30" s="140" t="str">
        <f>+IF(Tabella245[[#This Row],[Ins Cartella]]="",C29,+VLOOKUP(Tabella245[[#This Row],[Ins Cartella]],Tabella1[[NUMERO CARTELLA]:[IMPOSTE]],1,0))</f>
        <v>Cartella2</v>
      </c>
      <c r="D30" s="1"/>
      <c r="E30" s="15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spans="2:15" x14ac:dyDescent="0.45">
      <c r="B31" s="27"/>
      <c r="C31" s="140" t="str">
        <f>+IF(Tabella245[[#This Row],[Ins Cartella]]="",C30,+VLOOKUP(Tabella245[[#This Row],[Ins Cartella]],Tabella1[[NUMERO CARTELLA]:[IMPOSTE]],1,0))</f>
        <v>Cartella2</v>
      </c>
      <c r="D31" s="1"/>
      <c r="E31" s="15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spans="2:15" x14ac:dyDescent="0.45">
      <c r="B32" s="27"/>
      <c r="C32" s="140" t="str">
        <f>+IF(Tabella245[[#This Row],[Ins Cartella]]="",C31,+VLOOKUP(Tabella245[[#This Row],[Ins Cartella]],Tabella1[[NUMERO CARTELLA]:[IMPOSTE]],1,0))</f>
        <v>Cartella2</v>
      </c>
      <c r="D32" s="1"/>
      <c r="E32" s="15"/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spans="2:15" x14ac:dyDescent="0.45">
      <c r="B33" s="27"/>
      <c r="C33" s="140" t="str">
        <f>+IF(Tabella245[[#This Row],[Ins Cartella]]="",C32,+VLOOKUP(Tabella245[[#This Row],[Ins Cartella]],Tabella1[[NUMERO CARTELLA]:[IMPOSTE]],1,0))</f>
        <v>Cartella2</v>
      </c>
      <c r="D33" s="1"/>
      <c r="E33" s="15"/>
      <c r="F33" s="16"/>
      <c r="G33" s="16"/>
      <c r="H33" s="16"/>
      <c r="I33" s="16"/>
      <c r="J33" s="16"/>
      <c r="K33" s="16"/>
      <c r="L33" s="16"/>
      <c r="M33" s="16"/>
      <c r="N33" s="16"/>
      <c r="O33" s="16"/>
    </row>
    <row r="34" spans="2:15" x14ac:dyDescent="0.45">
      <c r="B34" s="27"/>
      <c r="C34" s="140" t="str">
        <f>+IF(Tabella245[[#This Row],[Ins Cartella]]="",C33,+VLOOKUP(Tabella245[[#This Row],[Ins Cartella]],Tabella1[[NUMERO CARTELLA]:[IMPOSTE]],1,0))</f>
        <v>Cartella2</v>
      </c>
      <c r="D34" s="1"/>
      <c r="E34" s="15"/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spans="2:15" x14ac:dyDescent="0.45">
      <c r="B35" s="27"/>
      <c r="C35" s="140" t="str">
        <f>+IF(Tabella245[[#This Row],[Ins Cartella]]="",C34,+VLOOKUP(Tabella245[[#This Row],[Ins Cartella]],Tabella1[[NUMERO CARTELLA]:[IMPOSTE]],1,0))</f>
        <v>Cartella2</v>
      </c>
      <c r="D35" s="1"/>
      <c r="E35" s="15"/>
      <c r="F35" s="16"/>
      <c r="G35" s="16"/>
      <c r="H35" s="16"/>
      <c r="I35" s="16"/>
      <c r="J35" s="16"/>
      <c r="K35" s="16"/>
      <c r="L35" s="16"/>
      <c r="M35" s="16"/>
      <c r="N35" s="16"/>
      <c r="O35" s="16"/>
    </row>
    <row r="36" spans="2:15" x14ac:dyDescent="0.45">
      <c r="B36" s="27"/>
      <c r="C36" s="140" t="str">
        <f>+IF(Tabella245[[#This Row],[Ins Cartella]]="",C35,+VLOOKUP(Tabella245[[#This Row],[Ins Cartella]],Tabella1[[NUMERO CARTELLA]:[IMPOSTE]],1,0))</f>
        <v>Cartella2</v>
      </c>
      <c r="D36" s="1"/>
      <c r="E36" s="15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2:15" x14ac:dyDescent="0.45">
      <c r="B37" s="27"/>
      <c r="C37" s="140" t="str">
        <f>+IF(Tabella245[[#This Row],[Ins Cartella]]="",C36,+VLOOKUP(Tabella245[[#This Row],[Ins Cartella]],Tabella1[[NUMERO CARTELLA]:[IMPOSTE]],1,0))</f>
        <v>Cartella2</v>
      </c>
      <c r="D37" s="1"/>
      <c r="E37" s="15"/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spans="2:15" x14ac:dyDescent="0.45">
      <c r="B38" s="27"/>
      <c r="C38" s="140" t="str">
        <f>+IF(Tabella245[[#This Row],[Ins Cartella]]="",C37,+VLOOKUP(Tabella245[[#This Row],[Ins Cartella]],Tabella1[[NUMERO CARTELLA]:[IMPOSTE]],1,0))</f>
        <v>Cartella2</v>
      </c>
      <c r="D38" s="1"/>
      <c r="E38" s="15"/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spans="2:15" x14ac:dyDescent="0.45">
      <c r="B39" s="27"/>
      <c r="C39" s="140" t="str">
        <f>+IF(Tabella245[[#This Row],[Ins Cartella]]="",C38,+VLOOKUP(Tabella245[[#This Row],[Ins Cartella]],Tabella1[[NUMERO CARTELLA]:[IMPOSTE]],1,0))</f>
        <v>Cartella2</v>
      </c>
      <c r="D39" s="1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spans="2:15" x14ac:dyDescent="0.45">
      <c r="B40" s="27"/>
      <c r="C40" s="140" t="str">
        <f>+IF(Tabella245[[#This Row],[Ins Cartella]]="",C39,+VLOOKUP(Tabella245[[#This Row],[Ins Cartella]],Tabella1[[NUMERO CARTELLA]:[IMPOSTE]],1,0))</f>
        <v>Cartella2</v>
      </c>
      <c r="D40" s="1"/>
      <c r="E40" s="15"/>
      <c r="F40" s="16"/>
      <c r="G40" s="16"/>
      <c r="H40" s="16"/>
      <c r="I40" s="16"/>
      <c r="J40" s="16"/>
      <c r="K40" s="16"/>
      <c r="L40" s="16"/>
      <c r="M40" s="16"/>
      <c r="N40" s="16"/>
      <c r="O40" s="16"/>
    </row>
    <row r="41" spans="2:15" x14ac:dyDescent="0.45">
      <c r="B41" s="27"/>
      <c r="C41" s="140" t="str">
        <f>+IF(Tabella245[[#This Row],[Ins Cartella]]="",C40,+VLOOKUP(Tabella245[[#This Row],[Ins Cartella]],Tabella1[[NUMERO CARTELLA]:[IMPOSTE]],1,0))</f>
        <v>Cartella2</v>
      </c>
      <c r="D41" s="1"/>
      <c r="E41" s="15"/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spans="2:15" x14ac:dyDescent="0.45">
      <c r="B42" s="27"/>
      <c r="C42" s="140" t="str">
        <f>+IF(Tabella245[[#This Row],[Ins Cartella]]="",C41,+VLOOKUP(Tabella245[[#This Row],[Ins Cartella]],Tabella1[[NUMERO CARTELLA]:[IMPOSTE]],1,0))</f>
        <v>Cartella2</v>
      </c>
      <c r="D42" s="1"/>
      <c r="E42" s="15"/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spans="2:15" x14ac:dyDescent="0.45">
      <c r="B43" s="27"/>
      <c r="C43" s="140" t="str">
        <f>+IF(Tabella245[[#This Row],[Ins Cartella]]="",C42,+VLOOKUP(Tabella245[[#This Row],[Ins Cartella]],Tabella1[[NUMERO CARTELLA]:[IMPOSTE]],1,0))</f>
        <v>Cartella2</v>
      </c>
      <c r="D43" s="1"/>
      <c r="E43" s="15"/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2:15" x14ac:dyDescent="0.45">
      <c r="B44" s="27"/>
      <c r="C44" s="140" t="str">
        <f>+IF(Tabella245[[#This Row],[Ins Cartella]]="",C43,+VLOOKUP(Tabella245[[#This Row],[Ins Cartella]],Tabella1[[NUMERO CARTELLA]:[IMPOSTE]],1,0))</f>
        <v>Cartella2</v>
      </c>
      <c r="D44" s="1"/>
      <c r="E44" s="15"/>
      <c r="F44" s="16"/>
      <c r="G44" s="16"/>
      <c r="H44" s="16"/>
      <c r="I44" s="16"/>
      <c r="J44" s="16"/>
      <c r="K44" s="16"/>
      <c r="L44" s="16"/>
      <c r="M44" s="16"/>
      <c r="N44" s="16"/>
      <c r="O44" s="16"/>
    </row>
    <row r="45" spans="2:15" x14ac:dyDescent="0.45">
      <c r="B45" s="27"/>
      <c r="C45" s="140" t="str">
        <f>+IF(Tabella245[[#This Row],[Ins Cartella]]="",C44,+VLOOKUP(Tabella245[[#This Row],[Ins Cartella]],Tabella1[[NUMERO CARTELLA]:[IMPOSTE]],1,0))</f>
        <v>Cartella2</v>
      </c>
      <c r="D45" s="1"/>
      <c r="E45" s="15"/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spans="2:15" x14ac:dyDescent="0.45">
      <c r="B46" s="27"/>
      <c r="C46" s="140" t="str">
        <f>+IF(Tabella245[[#This Row],[Ins Cartella]]="",C45,+VLOOKUP(Tabella245[[#This Row],[Ins Cartella]],Tabella1[[NUMERO CARTELLA]:[IMPOSTE]],1,0))</f>
        <v>Cartella2</v>
      </c>
      <c r="D46" s="1"/>
      <c r="E46" s="15"/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2:15" x14ac:dyDescent="0.45">
      <c r="B47" s="27"/>
      <c r="C47" s="140" t="str">
        <f>+IF(Tabella245[[#This Row],[Ins Cartella]]="",C46,+VLOOKUP(Tabella245[[#This Row],[Ins Cartella]],Tabella1[[NUMERO CARTELLA]:[IMPOSTE]],1,0))</f>
        <v>Cartella2</v>
      </c>
      <c r="D47" s="1"/>
      <c r="E47" s="15"/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spans="2:15" x14ac:dyDescent="0.45">
      <c r="B48" s="27"/>
      <c r="C48" s="140" t="str">
        <f>+IF(Tabella245[[#This Row],[Ins Cartella]]="",C47,+VLOOKUP(Tabella245[[#This Row],[Ins Cartella]],Tabella1[[NUMERO CARTELLA]:[IMPOSTE]],1,0))</f>
        <v>Cartella2</v>
      </c>
      <c r="D48" s="1"/>
      <c r="E48" s="15"/>
      <c r="F48" s="16"/>
      <c r="G48" s="16"/>
      <c r="H48" s="16"/>
      <c r="I48" s="16"/>
      <c r="J48" s="16"/>
      <c r="K48" s="16"/>
      <c r="L48" s="16"/>
      <c r="M48" s="16"/>
      <c r="N48" s="16"/>
      <c r="O48" s="16"/>
    </row>
    <row r="49" spans="2:15" x14ac:dyDescent="0.45">
      <c r="B49" s="27"/>
      <c r="C49" s="140" t="str">
        <f>+IF(Tabella245[[#This Row],[Ins Cartella]]="",C48,+VLOOKUP(Tabella245[[#This Row],[Ins Cartella]],Tabella1[[NUMERO CARTELLA]:[IMPOSTE]],1,0))</f>
        <v>Cartella2</v>
      </c>
      <c r="D49" s="1"/>
      <c r="E49" s="15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spans="2:15" x14ac:dyDescent="0.45">
      <c r="B50" s="27"/>
      <c r="C50" s="140" t="str">
        <f>+IF(Tabella245[[#This Row],[Ins Cartella]]="",C49,+VLOOKUP(Tabella245[[#This Row],[Ins Cartella]],Tabella1[[NUMERO CARTELLA]:[IMPOSTE]],1,0))</f>
        <v>Cartella2</v>
      </c>
      <c r="D50" s="1"/>
      <c r="E50" s="15"/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spans="2:15" x14ac:dyDescent="0.45">
      <c r="B51" s="27"/>
      <c r="C51" s="140" t="str">
        <f>+IF(Tabella245[[#This Row],[Ins Cartella]]="",C50,+VLOOKUP(Tabella245[[#This Row],[Ins Cartella]],Tabella1[[NUMERO CARTELLA]:[IMPOSTE]],1,0))</f>
        <v>Cartella2</v>
      </c>
      <c r="D51" s="1"/>
      <c r="E51" s="15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2:15" x14ac:dyDescent="0.45">
      <c r="B52" s="27"/>
      <c r="C52" s="140" t="str">
        <f>+IF(Tabella245[[#This Row],[Ins Cartella]]="",C51,+VLOOKUP(Tabella245[[#This Row],[Ins Cartella]],Tabella1[[NUMERO CARTELLA]:[IMPOSTE]],1,0))</f>
        <v>Cartella2</v>
      </c>
      <c r="D52" s="1"/>
      <c r="E52" s="15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2:15" x14ac:dyDescent="0.45">
      <c r="B53" s="27"/>
      <c r="C53" s="140" t="str">
        <f>+IF(Tabella245[[#This Row],[Ins Cartella]]="",C52,+VLOOKUP(Tabella245[[#This Row],[Ins Cartella]],Tabella1[[NUMERO CARTELLA]:[IMPOSTE]],1,0))</f>
        <v>Cartella2</v>
      </c>
      <c r="D53" s="1"/>
      <c r="E53" s="15"/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spans="2:15" x14ac:dyDescent="0.45">
      <c r="B54" s="27"/>
      <c r="C54" s="140" t="str">
        <f>+IF(Tabella245[[#This Row],[Ins Cartella]]="",C53,+VLOOKUP(Tabella245[[#This Row],[Ins Cartella]],Tabella1[[NUMERO CARTELLA]:[IMPOSTE]],1,0))</f>
        <v>Cartella2</v>
      </c>
      <c r="D54" s="1"/>
      <c r="E54" s="15"/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spans="2:15" x14ac:dyDescent="0.45">
      <c r="B55" s="27"/>
      <c r="C55" s="140" t="str">
        <f>+IF(Tabella245[[#This Row],[Ins Cartella]]="",C54,+VLOOKUP(Tabella245[[#This Row],[Ins Cartella]],Tabella1[[NUMERO CARTELLA]:[IMPOSTE]],1,0))</f>
        <v>Cartella2</v>
      </c>
      <c r="D55" s="1"/>
      <c r="E55" s="15"/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spans="2:15" x14ac:dyDescent="0.45">
      <c r="B56" s="27"/>
      <c r="C56" s="140" t="str">
        <f>+IF(Tabella245[[#This Row],[Ins Cartella]]="",C55,+VLOOKUP(Tabella245[[#This Row],[Ins Cartella]],Tabella1[[NUMERO CARTELLA]:[IMPOSTE]],1,0))</f>
        <v>Cartella2</v>
      </c>
      <c r="D56" s="1"/>
      <c r="E56" s="15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2:15" x14ac:dyDescent="0.45">
      <c r="B57" s="27"/>
      <c r="C57" s="140" t="str">
        <f>+IF(Tabella245[[#This Row],[Ins Cartella]]="",C56,+VLOOKUP(Tabella245[[#This Row],[Ins Cartella]],Tabella1[[NUMERO CARTELLA]:[IMPOSTE]],1,0))</f>
        <v>Cartella2</v>
      </c>
      <c r="D57" s="1"/>
      <c r="E57" s="15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spans="2:15" x14ac:dyDescent="0.45">
      <c r="B58" s="27"/>
      <c r="C58" s="140" t="str">
        <f>+IF(Tabella245[[#This Row],[Ins Cartella]]="",C57,+VLOOKUP(Tabella245[[#This Row],[Ins Cartella]],Tabella1[[NUMERO CARTELLA]:[IMPOSTE]],1,0))</f>
        <v>Cartella2</v>
      </c>
      <c r="D58" s="1"/>
      <c r="E58" s="15"/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spans="2:15" x14ac:dyDescent="0.45">
      <c r="B59" s="27"/>
      <c r="C59" s="140" t="str">
        <f>+IF(Tabella245[[#This Row],[Ins Cartella]]="",C58,+VLOOKUP(Tabella245[[#This Row],[Ins Cartella]],Tabella1[[NUMERO CARTELLA]:[IMPOSTE]],1,0))</f>
        <v>Cartella2</v>
      </c>
      <c r="D59" s="1"/>
      <c r="E59" s="15"/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spans="2:15" x14ac:dyDescent="0.45">
      <c r="B60" s="27"/>
      <c r="C60" s="140" t="str">
        <f>+IF(Tabella245[[#This Row],[Ins Cartella]]="",C59,+VLOOKUP(Tabella245[[#This Row],[Ins Cartella]],Tabella1[[NUMERO CARTELLA]:[IMPOSTE]],1,0))</f>
        <v>Cartella2</v>
      </c>
      <c r="D60" s="1"/>
      <c r="E60" s="15"/>
      <c r="F60" s="16"/>
      <c r="G60" s="16"/>
      <c r="H60" s="16"/>
      <c r="I60" s="16"/>
      <c r="J60" s="16"/>
      <c r="K60" s="16"/>
      <c r="L60" s="16"/>
      <c r="M60" s="16"/>
      <c r="N60" s="16"/>
      <c r="O60" s="16"/>
    </row>
    <row r="61" spans="2:15" x14ac:dyDescent="0.45">
      <c r="B61" s="27"/>
      <c r="C61" s="140" t="str">
        <f>+IF(Tabella245[[#This Row],[Ins Cartella]]="",C60,+VLOOKUP(Tabella245[[#This Row],[Ins Cartella]],Tabella1[[NUMERO CARTELLA]:[IMPOSTE]],1,0))</f>
        <v>Cartella2</v>
      </c>
      <c r="D61" s="1"/>
      <c r="E61" s="15"/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spans="2:15" x14ac:dyDescent="0.45">
      <c r="B62" s="27"/>
      <c r="C62" s="140" t="str">
        <f>+IF(Tabella245[[#This Row],[Ins Cartella]]="",C61,+VLOOKUP(Tabella245[[#This Row],[Ins Cartella]],Tabella1[[NUMERO CARTELLA]:[IMPOSTE]],1,0))</f>
        <v>Cartella2</v>
      </c>
      <c r="D62" s="1"/>
      <c r="E62" s="15"/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spans="2:15" x14ac:dyDescent="0.45">
      <c r="B63" s="27"/>
      <c r="C63" s="140" t="str">
        <f>+IF(Tabella245[[#This Row],[Ins Cartella]]="",C62,+VLOOKUP(Tabella245[[#This Row],[Ins Cartella]],Tabella1[[NUMERO CARTELLA]:[IMPOSTE]],1,0))</f>
        <v>Cartella2</v>
      </c>
      <c r="D63" s="1"/>
      <c r="E63" s="15"/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spans="2:15" x14ac:dyDescent="0.45">
      <c r="B64" s="27"/>
      <c r="C64" s="140" t="str">
        <f>+IF(Tabella245[[#This Row],[Ins Cartella]]="",C63,+VLOOKUP(Tabella245[[#This Row],[Ins Cartella]],Tabella1[[NUMERO CARTELLA]:[IMPOSTE]],1,0))</f>
        <v>Cartella2</v>
      </c>
      <c r="D64" s="1"/>
      <c r="E64" s="15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spans="2:15" x14ac:dyDescent="0.45">
      <c r="B65" s="27"/>
      <c r="C65" s="140" t="str">
        <f>+IF(Tabella245[[#This Row],[Ins Cartella]]="",C64,+VLOOKUP(Tabella245[[#This Row],[Ins Cartella]],Tabella1[[NUMERO CARTELLA]:[IMPOSTE]],1,0))</f>
        <v>Cartella2</v>
      </c>
      <c r="D65" s="1"/>
      <c r="E65" s="15"/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spans="2:15" x14ac:dyDescent="0.45">
      <c r="B66" s="27"/>
      <c r="C66" s="140" t="str">
        <f>+IF(Tabella245[[#This Row],[Ins Cartella]]="",C65,+VLOOKUP(Tabella245[[#This Row],[Ins Cartella]],Tabella1[[NUMERO CARTELLA]:[IMPOSTE]],1,0))</f>
        <v>Cartella2</v>
      </c>
      <c r="D66" s="1"/>
      <c r="E66" s="15"/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spans="2:15" x14ac:dyDescent="0.45">
      <c r="B67" s="27"/>
      <c r="C67" s="140" t="str">
        <f>+IF(Tabella245[[#This Row],[Ins Cartella]]="",C66,+VLOOKUP(Tabella245[[#This Row],[Ins Cartella]],Tabella1[[NUMERO CARTELLA]:[IMPOSTE]],1,0))</f>
        <v>Cartella2</v>
      </c>
      <c r="D67" s="1"/>
      <c r="E67" s="15"/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spans="2:15" x14ac:dyDescent="0.45">
      <c r="B68" s="27"/>
      <c r="C68" s="140" t="str">
        <f>+IF(Tabella245[[#This Row],[Ins Cartella]]="",C67,+VLOOKUP(Tabella245[[#This Row],[Ins Cartella]],Tabella1[[NUMERO CARTELLA]:[IMPOSTE]],1,0))</f>
        <v>Cartella2</v>
      </c>
      <c r="D68" s="1"/>
      <c r="E68" s="15"/>
      <c r="F68" s="16"/>
      <c r="G68" s="16"/>
      <c r="H68" s="16"/>
      <c r="I68" s="16"/>
      <c r="J68" s="16"/>
      <c r="K68" s="16"/>
      <c r="L68" s="16"/>
      <c r="M68" s="16"/>
      <c r="N68" s="16"/>
      <c r="O68" s="16"/>
    </row>
    <row r="69" spans="2:15" x14ac:dyDescent="0.45">
      <c r="B69" s="27"/>
      <c r="C69" s="140" t="str">
        <f>+IF(Tabella245[[#This Row],[Ins Cartella]]="",C68,+VLOOKUP(Tabella245[[#This Row],[Ins Cartella]],Tabella1[[NUMERO CARTELLA]:[IMPOSTE]],1,0))</f>
        <v>Cartella2</v>
      </c>
      <c r="D69" s="1"/>
      <c r="E69" s="15"/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spans="2:15" x14ac:dyDescent="0.45">
      <c r="B70" s="27"/>
      <c r="C70" s="140" t="str">
        <f>+IF(Tabella245[[#This Row],[Ins Cartella]]="",C69,+VLOOKUP(Tabella245[[#This Row],[Ins Cartella]],Tabella1[[NUMERO CARTELLA]:[IMPOSTE]],1,0))</f>
        <v>Cartella2</v>
      </c>
      <c r="D70" s="1"/>
      <c r="E70" s="15"/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spans="2:15" x14ac:dyDescent="0.45">
      <c r="B71" s="27"/>
      <c r="C71" s="140" t="str">
        <f>+IF(Tabella245[[#This Row],[Ins Cartella]]="",C70,+VLOOKUP(Tabella245[[#This Row],[Ins Cartella]],Tabella1[[NUMERO CARTELLA]:[IMPOSTE]],1,0))</f>
        <v>Cartella2</v>
      </c>
      <c r="D71" s="1"/>
      <c r="E71" s="15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spans="2:15" x14ac:dyDescent="0.45">
      <c r="B72" s="27"/>
      <c r="C72" s="140" t="str">
        <f>+IF(Tabella245[[#This Row],[Ins Cartella]]="",C71,+VLOOKUP(Tabella245[[#This Row],[Ins Cartella]],Tabella1[[NUMERO CARTELLA]:[IMPOSTE]],1,0))</f>
        <v>Cartella2</v>
      </c>
      <c r="D72" s="1"/>
      <c r="E72" s="15"/>
      <c r="F72" s="16"/>
      <c r="G72" s="16"/>
      <c r="H72" s="16"/>
      <c r="I72" s="16"/>
      <c r="J72" s="16"/>
      <c r="K72" s="16"/>
      <c r="L72" s="16"/>
      <c r="M72" s="16"/>
      <c r="N72" s="16"/>
      <c r="O72" s="16"/>
    </row>
    <row r="73" spans="2:15" x14ac:dyDescent="0.45">
      <c r="B73" s="27"/>
      <c r="C73" s="140" t="str">
        <f>+IF(Tabella245[[#This Row],[Ins Cartella]]="",C72,+VLOOKUP(Tabella245[[#This Row],[Ins Cartella]],Tabella1[[NUMERO CARTELLA]:[IMPOSTE]],1,0))</f>
        <v>Cartella2</v>
      </c>
      <c r="D73" s="1"/>
      <c r="E73" s="15"/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spans="2:15" x14ac:dyDescent="0.45">
      <c r="B74" s="27"/>
      <c r="C74" s="140" t="str">
        <f>+IF(Tabella245[[#This Row],[Ins Cartella]]="",C73,+VLOOKUP(Tabella245[[#This Row],[Ins Cartella]],Tabella1[[NUMERO CARTELLA]:[IMPOSTE]],1,0))</f>
        <v>Cartella2</v>
      </c>
      <c r="D74" s="1"/>
      <c r="E74" s="15"/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spans="2:15" x14ac:dyDescent="0.45">
      <c r="B75" s="27"/>
      <c r="C75" s="140" t="str">
        <f>+IF(Tabella245[[#This Row],[Ins Cartella]]="",C74,+VLOOKUP(Tabella245[[#This Row],[Ins Cartella]],Tabella1[[NUMERO CARTELLA]:[IMPOSTE]],1,0))</f>
        <v>Cartella2</v>
      </c>
      <c r="D75" s="1"/>
      <c r="E75" s="15"/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spans="2:15" x14ac:dyDescent="0.45">
      <c r="B76" s="27"/>
      <c r="C76" s="140" t="str">
        <f>+IF(Tabella245[[#This Row],[Ins Cartella]]="",C75,+VLOOKUP(Tabella245[[#This Row],[Ins Cartella]],Tabella1[[NUMERO CARTELLA]:[IMPOSTE]],1,0))</f>
        <v>Cartella2</v>
      </c>
      <c r="D76" s="1"/>
      <c r="E76" s="15"/>
      <c r="F76" s="16"/>
      <c r="G76" s="16"/>
      <c r="H76" s="16"/>
      <c r="I76" s="16"/>
      <c r="J76" s="16"/>
      <c r="K76" s="16"/>
      <c r="L76" s="16"/>
      <c r="M76" s="16"/>
      <c r="N76" s="16"/>
      <c r="O76" s="16"/>
    </row>
    <row r="77" spans="2:15" x14ac:dyDescent="0.45">
      <c r="B77" s="27"/>
      <c r="C77" s="140" t="str">
        <f>+IF(Tabella245[[#This Row],[Ins Cartella]]="",C76,+VLOOKUP(Tabella245[[#This Row],[Ins Cartella]],Tabella1[[NUMERO CARTELLA]:[IMPOSTE]],1,0))</f>
        <v>Cartella2</v>
      </c>
      <c r="D77" s="1"/>
      <c r="E77" s="15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x14ac:dyDescent="0.45">
      <c r="B78" s="27"/>
      <c r="C78" s="140" t="str">
        <f>+IF(Tabella245[[#This Row],[Ins Cartella]]="",C77,+VLOOKUP(Tabella245[[#This Row],[Ins Cartella]],Tabella1[[NUMERO CARTELLA]:[IMPOSTE]],1,0))</f>
        <v>Cartella2</v>
      </c>
      <c r="D78" s="1"/>
      <c r="E78" s="15"/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spans="2:15" x14ac:dyDescent="0.45">
      <c r="B79" s="27"/>
      <c r="C79" s="140" t="str">
        <f>+IF(Tabella245[[#This Row],[Ins Cartella]]="",C78,+VLOOKUP(Tabella245[[#This Row],[Ins Cartella]],Tabella1[[NUMERO CARTELLA]:[IMPOSTE]],1,0))</f>
        <v>Cartella2</v>
      </c>
      <c r="D79" s="1"/>
      <c r="E79" s="15"/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spans="2:15" x14ac:dyDescent="0.45">
      <c r="B80" s="27"/>
      <c r="C80" s="140" t="str">
        <f>+IF(Tabella245[[#This Row],[Ins Cartella]]="",C79,+VLOOKUP(Tabella245[[#This Row],[Ins Cartella]],Tabella1[[NUMERO CARTELLA]:[IMPOSTE]],1,0))</f>
        <v>Cartella2</v>
      </c>
      <c r="D80" s="1"/>
      <c r="E80" s="15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x14ac:dyDescent="0.45">
      <c r="B81" s="27"/>
      <c r="C81" s="140" t="str">
        <f>+IF(Tabella245[[#This Row],[Ins Cartella]]="",C80,+VLOOKUP(Tabella245[[#This Row],[Ins Cartella]],Tabella1[[NUMERO CARTELLA]:[IMPOSTE]],1,0))</f>
        <v>Cartella2</v>
      </c>
      <c r="D81" s="1"/>
      <c r="E81" s="15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x14ac:dyDescent="0.45">
      <c r="B82" s="27"/>
      <c r="C82" s="140" t="str">
        <f>+IF(Tabella245[[#This Row],[Ins Cartella]]="",C81,+VLOOKUP(Tabella245[[#This Row],[Ins Cartella]],Tabella1[[NUMERO CARTELLA]:[IMPOSTE]],1,0))</f>
        <v>Cartella2</v>
      </c>
      <c r="D82" s="1"/>
      <c r="E82" s="15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x14ac:dyDescent="0.45">
      <c r="B83" s="27"/>
      <c r="C83" s="140" t="str">
        <f>+IF(Tabella245[[#This Row],[Ins Cartella]]="",C82,+VLOOKUP(Tabella245[[#This Row],[Ins Cartella]],Tabella1[[NUMERO CARTELLA]:[IMPOSTE]],1,0))</f>
        <v>Cartella2</v>
      </c>
      <c r="D83" s="1"/>
      <c r="E83" s="15"/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spans="2:15" x14ac:dyDescent="0.45">
      <c r="B84" s="27"/>
      <c r="C84" s="140" t="str">
        <f>+IF(Tabella245[[#This Row],[Ins Cartella]]="",C83,+VLOOKUP(Tabella245[[#This Row],[Ins Cartella]],Tabella1[[NUMERO CARTELLA]:[IMPOSTE]],1,0))</f>
        <v>Cartella2</v>
      </c>
      <c r="D84" s="1"/>
      <c r="E84" s="15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x14ac:dyDescent="0.45">
      <c r="B85" s="27"/>
      <c r="C85" s="140" t="str">
        <f>+IF(Tabella245[[#This Row],[Ins Cartella]]="",C84,+VLOOKUP(Tabella245[[#This Row],[Ins Cartella]],Tabella1[[NUMERO CARTELLA]:[IMPOSTE]],1,0))</f>
        <v>Cartella2</v>
      </c>
      <c r="D85" s="1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x14ac:dyDescent="0.45">
      <c r="B86" s="27"/>
      <c r="C86" s="140" t="str">
        <f>+IF(Tabella245[[#This Row],[Ins Cartella]]="",C85,+VLOOKUP(Tabella245[[#This Row],[Ins Cartella]],Tabella1[[NUMERO CARTELLA]:[IMPOSTE]],1,0))</f>
        <v>Cartella2</v>
      </c>
      <c r="D86" s="1"/>
      <c r="E86" s="15"/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spans="2:15" x14ac:dyDescent="0.45">
      <c r="B87" s="27"/>
      <c r="C87" s="140" t="str">
        <f>+IF(Tabella245[[#This Row],[Ins Cartella]]="",C86,+VLOOKUP(Tabella245[[#This Row],[Ins Cartella]],Tabella1[[NUMERO CARTELLA]:[IMPOSTE]],1,0))</f>
        <v>Cartella2</v>
      </c>
      <c r="D87" s="1"/>
      <c r="E87" s="15"/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spans="2:15" x14ac:dyDescent="0.45">
      <c r="B88" s="27"/>
      <c r="C88" s="140" t="str">
        <f>+IF(Tabella245[[#This Row],[Ins Cartella]]="",C87,+VLOOKUP(Tabella245[[#This Row],[Ins Cartella]],Tabella1[[NUMERO CARTELLA]:[IMPOSTE]],1,0))</f>
        <v>Cartella2</v>
      </c>
      <c r="D88" s="1"/>
      <c r="E88" s="15"/>
      <c r="F88" s="16"/>
      <c r="G88" s="16"/>
      <c r="H88" s="16"/>
      <c r="I88" s="16"/>
      <c r="J88" s="16"/>
      <c r="K88" s="16"/>
      <c r="L88" s="16"/>
      <c r="M88" s="16"/>
      <c r="N88" s="16"/>
      <c r="O88" s="16"/>
    </row>
    <row r="89" spans="2:15" x14ac:dyDescent="0.45">
      <c r="B89" s="27"/>
      <c r="C89" s="140" t="str">
        <f>+IF(Tabella245[[#This Row],[Ins Cartella]]="",C88,+VLOOKUP(Tabella245[[#This Row],[Ins Cartella]],Tabella1[[NUMERO CARTELLA]:[IMPOSTE]],1,0))</f>
        <v>Cartella2</v>
      </c>
      <c r="D89" s="1"/>
      <c r="E89" s="15"/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spans="2:15" x14ac:dyDescent="0.45">
      <c r="B90" s="27"/>
      <c r="C90" s="140" t="str">
        <f>+IF(Tabella245[[#This Row],[Ins Cartella]]="",C89,+VLOOKUP(Tabella245[[#This Row],[Ins Cartella]],Tabella1[[NUMERO CARTELLA]:[IMPOSTE]],1,0))</f>
        <v>Cartella2</v>
      </c>
      <c r="D90" s="1"/>
      <c r="E90" s="15"/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spans="2:15" x14ac:dyDescent="0.45">
      <c r="B91" s="27"/>
      <c r="C91" s="140" t="str">
        <f>+IF(Tabella245[[#This Row],[Ins Cartella]]="",C90,+VLOOKUP(Tabella245[[#This Row],[Ins Cartella]],Tabella1[[NUMERO CARTELLA]:[IMPOSTE]],1,0))</f>
        <v>Cartella2</v>
      </c>
      <c r="D91" s="1"/>
      <c r="E91" s="15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2:15" x14ac:dyDescent="0.45">
      <c r="B92" s="27"/>
      <c r="C92" s="140" t="str">
        <f>+IF(Tabella245[[#This Row],[Ins Cartella]]="",C91,+VLOOKUP(Tabella245[[#This Row],[Ins Cartella]],Tabella1[[NUMERO CARTELLA]:[IMPOSTE]],1,0))</f>
        <v>Cartella2</v>
      </c>
      <c r="D92" s="1"/>
      <c r="E92" s="15"/>
      <c r="F92" s="16"/>
      <c r="G92" s="16"/>
      <c r="H92" s="16"/>
      <c r="I92" s="16"/>
      <c r="J92" s="16"/>
      <c r="K92" s="16"/>
      <c r="L92" s="16"/>
      <c r="M92" s="16"/>
      <c r="N92" s="16"/>
      <c r="O92" s="16"/>
    </row>
    <row r="93" spans="2:15" x14ac:dyDescent="0.45">
      <c r="B93" s="27"/>
      <c r="C93" s="140" t="str">
        <f>+IF(Tabella245[[#This Row],[Ins Cartella]]="",C92,+VLOOKUP(Tabella245[[#This Row],[Ins Cartella]],Tabella1[[NUMERO CARTELLA]:[IMPOSTE]],1,0))</f>
        <v>Cartella2</v>
      </c>
      <c r="D93" s="1"/>
      <c r="E93" s="15"/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spans="2:15" x14ac:dyDescent="0.45">
      <c r="B94" s="27"/>
      <c r="C94" s="140" t="str">
        <f>+IF(Tabella245[[#This Row],[Ins Cartella]]="",C93,+VLOOKUP(Tabella245[[#This Row],[Ins Cartella]],Tabella1[[NUMERO CARTELLA]:[IMPOSTE]],1,0))</f>
        <v>Cartella2</v>
      </c>
      <c r="D94" s="1"/>
      <c r="E94" s="15"/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spans="2:15" x14ac:dyDescent="0.45">
      <c r="B95" s="27"/>
      <c r="C95" s="140" t="str">
        <f>+IF(Tabella245[[#This Row],[Ins Cartella]]="",C94,+VLOOKUP(Tabella245[[#This Row],[Ins Cartella]],Tabella1[[NUMERO CARTELLA]:[IMPOSTE]],1,0))</f>
        <v>Cartella2</v>
      </c>
      <c r="D95" s="1"/>
      <c r="E95" s="15"/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spans="2:15" x14ac:dyDescent="0.45">
      <c r="B96" s="27"/>
      <c r="C96" s="140" t="str">
        <f>+IF(Tabella245[[#This Row],[Ins Cartella]]="",C95,+VLOOKUP(Tabella245[[#This Row],[Ins Cartella]],Tabella1[[NUMERO CARTELLA]:[IMPOSTE]],1,0))</f>
        <v>Cartella2</v>
      </c>
      <c r="D96" s="1"/>
      <c r="E96" s="15"/>
      <c r="F96" s="16"/>
      <c r="G96" s="16"/>
      <c r="H96" s="16"/>
      <c r="I96" s="16"/>
      <c r="J96" s="16"/>
      <c r="K96" s="16"/>
      <c r="L96" s="16"/>
      <c r="M96" s="16"/>
      <c r="N96" s="16"/>
      <c r="O96" s="16"/>
    </row>
    <row r="97" spans="2:15" x14ac:dyDescent="0.45">
      <c r="B97" s="27"/>
      <c r="C97" s="140" t="str">
        <f>+IF(Tabella245[[#This Row],[Ins Cartella]]="",C96,+VLOOKUP(Tabella245[[#This Row],[Ins Cartella]],Tabella1[[NUMERO CARTELLA]:[IMPOSTE]],1,0))</f>
        <v>Cartella2</v>
      </c>
      <c r="D97" s="1"/>
      <c r="E97" s="15"/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spans="2:15" x14ac:dyDescent="0.45">
      <c r="B98" s="27"/>
      <c r="C98" s="140" t="str">
        <f>+IF(Tabella245[[#This Row],[Ins Cartella]]="",C97,+VLOOKUP(Tabella245[[#This Row],[Ins Cartella]],Tabella1[[NUMERO CARTELLA]:[IMPOSTE]],1,0))</f>
        <v>Cartella2</v>
      </c>
      <c r="D98" s="1"/>
      <c r="E98" s="15"/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spans="2:15" x14ac:dyDescent="0.45">
      <c r="B99" s="27"/>
      <c r="C99" s="140" t="str">
        <f>+IF(Tabella245[[#This Row],[Ins Cartella]]="",C98,+VLOOKUP(Tabella245[[#This Row],[Ins Cartella]],Tabella1[[NUMERO CARTELLA]:[IMPOSTE]],1,0))</f>
        <v>Cartella2</v>
      </c>
      <c r="D99" s="1"/>
      <c r="E99" s="15"/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spans="2:15" x14ac:dyDescent="0.45">
      <c r="B100" s="27"/>
      <c r="C100" s="140" t="str">
        <f>+IF(Tabella245[[#This Row],[Ins Cartella]]="",C99,+VLOOKUP(Tabella245[[#This Row],[Ins Cartella]],Tabella1[[NUMERO CARTELLA]:[IMPOSTE]],1,0))</f>
        <v>Cartella2</v>
      </c>
      <c r="D100" s="1"/>
      <c r="E100" s="15"/>
      <c r="F100" s="16"/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2:15" x14ac:dyDescent="0.45">
      <c r="B101" s="27"/>
      <c r="C101" s="140" t="str">
        <f>+IF(Tabella245[[#This Row],[Ins Cartella]]="",C100,+VLOOKUP(Tabella245[[#This Row],[Ins Cartella]],Tabella1[[NUMERO CARTELLA]:[IMPOSTE]],1,0))</f>
        <v>Cartella2</v>
      </c>
      <c r="D101" s="1"/>
      <c r="E101" s="15"/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2:15" x14ac:dyDescent="0.45">
      <c r="B102" s="27"/>
      <c r="C102" s="140" t="str">
        <f>+IF(Tabella245[[#This Row],[Ins Cartella]]="",C101,+VLOOKUP(Tabella245[[#This Row],[Ins Cartella]],Tabella1[[NUMERO CARTELLA]:[IMPOSTE]],1,0))</f>
        <v>Cartella2</v>
      </c>
      <c r="D102" s="1"/>
      <c r="E102" s="15"/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2:15" x14ac:dyDescent="0.45">
      <c r="B103" s="27"/>
      <c r="C103" s="140" t="str">
        <f>+IF(Tabella245[[#This Row],[Ins Cartella]]="",C102,+VLOOKUP(Tabella245[[#This Row],[Ins Cartella]],Tabella1[[NUMERO CARTELLA]:[IMPOSTE]],1,0))</f>
        <v>Cartella2</v>
      </c>
      <c r="D103" s="1"/>
      <c r="E103" s="15"/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2:15" x14ac:dyDescent="0.45">
      <c r="B104" s="27"/>
      <c r="C104" s="140" t="str">
        <f>+IF(Tabella245[[#This Row],[Ins Cartella]]="",C103,+VLOOKUP(Tabella245[[#This Row],[Ins Cartella]],Tabella1[[NUMERO CARTELLA]:[IMPOSTE]],1,0))</f>
        <v>Cartella2</v>
      </c>
      <c r="D104" s="1"/>
      <c r="E104" s="15"/>
      <c r="F104" s="16"/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2:15" x14ac:dyDescent="0.45">
      <c r="B105" s="27"/>
      <c r="C105" s="140" t="str">
        <f>+IF(Tabella245[[#This Row],[Ins Cartella]]="",C104,+VLOOKUP(Tabella245[[#This Row],[Ins Cartella]],Tabella1[[NUMERO CARTELLA]:[IMPOSTE]],1,0))</f>
        <v>Cartella2</v>
      </c>
      <c r="D105" s="1"/>
      <c r="E105" s="15"/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2:15" x14ac:dyDescent="0.45">
      <c r="B106" s="27"/>
      <c r="C106" s="140" t="str">
        <f>+IF(Tabella245[[#This Row],[Ins Cartella]]="",C105,+VLOOKUP(Tabella245[[#This Row],[Ins Cartella]],Tabella1[[NUMERO CARTELLA]:[IMPOSTE]],1,0))</f>
        <v>Cartella2</v>
      </c>
      <c r="D106" s="1"/>
      <c r="E106" s="15"/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2:15" x14ac:dyDescent="0.45">
      <c r="B107" s="27"/>
      <c r="C107" s="140" t="str">
        <f>+IF(Tabella245[[#This Row],[Ins Cartella]]="",C106,+VLOOKUP(Tabella245[[#This Row],[Ins Cartella]],Tabella1[[NUMERO CARTELLA]:[IMPOSTE]],1,0))</f>
        <v>Cartella2</v>
      </c>
      <c r="D107" s="1"/>
      <c r="E107" s="15"/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2:15" x14ac:dyDescent="0.45">
      <c r="B108" s="27"/>
      <c r="C108" s="140" t="str">
        <f>+IF(Tabella245[[#This Row],[Ins Cartella]]="",C107,+VLOOKUP(Tabella245[[#This Row],[Ins Cartella]],Tabella1[[NUMERO CARTELLA]:[IMPOSTE]],1,0))</f>
        <v>Cartella2</v>
      </c>
      <c r="D108" s="1"/>
      <c r="E108" s="15"/>
      <c r="F108" s="16"/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2:15" x14ac:dyDescent="0.45">
      <c r="B109" s="27"/>
      <c r="C109" s="140" t="str">
        <f>+IF(Tabella245[[#This Row],[Ins Cartella]]="",C108,+VLOOKUP(Tabella245[[#This Row],[Ins Cartella]],Tabella1[[NUMERO CARTELLA]:[IMPOSTE]],1,0))</f>
        <v>Cartella2</v>
      </c>
      <c r="D109" s="1"/>
      <c r="E109" s="15"/>
      <c r="F109" s="16"/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2:15" x14ac:dyDescent="0.45">
      <c r="B110" s="27"/>
      <c r="C110" s="140" t="str">
        <f>+IF(Tabella245[[#This Row],[Ins Cartella]]="",C109,+VLOOKUP(Tabella245[[#This Row],[Ins Cartella]],Tabella1[[NUMERO CARTELLA]:[IMPOSTE]],1,0))</f>
        <v>Cartella2</v>
      </c>
      <c r="D110" s="1"/>
      <c r="E110" s="15"/>
      <c r="F110" s="16"/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2:15" x14ac:dyDescent="0.45">
      <c r="B111" s="27"/>
      <c r="C111" s="140" t="str">
        <f>+IF(Tabella245[[#This Row],[Ins Cartella]]="",C110,+VLOOKUP(Tabella245[[#This Row],[Ins Cartella]],Tabella1[[NUMERO CARTELLA]:[IMPOSTE]],1,0))</f>
        <v>Cartella2</v>
      </c>
      <c r="D111" s="1"/>
      <c r="E111" s="15"/>
      <c r="F111" s="16"/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2:15" x14ac:dyDescent="0.45">
      <c r="B112" s="27"/>
      <c r="C112" s="140" t="str">
        <f>+IF(Tabella245[[#This Row],[Ins Cartella]]="",C111,+VLOOKUP(Tabella245[[#This Row],[Ins Cartella]],Tabella1[[NUMERO CARTELLA]:[IMPOSTE]],1,0))</f>
        <v>Cartella2</v>
      </c>
      <c r="D112" s="1"/>
      <c r="E112" s="15"/>
      <c r="F112" s="1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2:15" x14ac:dyDescent="0.45">
      <c r="B113" s="27"/>
      <c r="C113" s="140" t="str">
        <f>+IF(Tabella245[[#This Row],[Ins Cartella]]="",C112,+VLOOKUP(Tabella245[[#This Row],[Ins Cartella]],Tabella1[[NUMERO CARTELLA]:[IMPOSTE]],1,0))</f>
        <v>Cartella2</v>
      </c>
      <c r="D113" s="1"/>
      <c r="E113" s="15"/>
      <c r="F113" s="16"/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2:15" x14ac:dyDescent="0.45">
      <c r="B114" s="27"/>
      <c r="C114" s="140" t="str">
        <f>+IF(Tabella245[[#This Row],[Ins Cartella]]="",C113,+VLOOKUP(Tabella245[[#This Row],[Ins Cartella]],Tabella1[[NUMERO CARTELLA]:[IMPOSTE]],1,0))</f>
        <v>Cartella2</v>
      </c>
      <c r="D114" s="1"/>
      <c r="E114" s="15"/>
      <c r="F114" s="16"/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2:15" x14ac:dyDescent="0.45">
      <c r="B115" s="27"/>
      <c r="C115" s="140" t="str">
        <f>+IF(Tabella245[[#This Row],[Ins Cartella]]="",C114,+VLOOKUP(Tabella245[[#This Row],[Ins Cartella]],Tabella1[[NUMERO CARTELLA]:[IMPOSTE]],1,0))</f>
        <v>Cartella2</v>
      </c>
      <c r="D115" s="1"/>
      <c r="E115" s="15"/>
      <c r="F115" s="16"/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2:15" x14ac:dyDescent="0.45">
      <c r="B116" s="27"/>
      <c r="C116" s="140" t="str">
        <f>+IF(Tabella245[[#This Row],[Ins Cartella]]="",C115,+VLOOKUP(Tabella245[[#This Row],[Ins Cartella]],Tabella1[[NUMERO CARTELLA]:[IMPOSTE]],1,0))</f>
        <v>Cartella2</v>
      </c>
      <c r="D116" s="1"/>
      <c r="E116" s="15"/>
      <c r="F116" s="16"/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2:15" x14ac:dyDescent="0.45">
      <c r="B117" s="27"/>
      <c r="C117" s="140" t="str">
        <f>+IF(Tabella245[[#This Row],[Ins Cartella]]="",C116,+VLOOKUP(Tabella245[[#This Row],[Ins Cartella]],Tabella1[[NUMERO CARTELLA]:[IMPOSTE]],1,0))</f>
        <v>Cartella2</v>
      </c>
      <c r="D117" s="1"/>
      <c r="E117" s="15"/>
      <c r="F117" s="16"/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2:15" x14ac:dyDescent="0.45">
      <c r="B118" s="27"/>
      <c r="C118" s="140" t="str">
        <f>+IF(Tabella245[[#This Row],[Ins Cartella]]="",C117,+VLOOKUP(Tabella245[[#This Row],[Ins Cartella]],Tabella1[[NUMERO CARTELLA]:[IMPOSTE]],1,0))</f>
        <v>Cartella2</v>
      </c>
      <c r="D118" s="1"/>
      <c r="E118" s="15"/>
      <c r="F118" s="16"/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2:15" x14ac:dyDescent="0.45">
      <c r="B119" s="27"/>
      <c r="C119" s="140" t="str">
        <f>+IF(Tabella245[[#This Row],[Ins Cartella]]="",C118,+VLOOKUP(Tabella245[[#This Row],[Ins Cartella]],Tabella1[[NUMERO CARTELLA]:[IMPOSTE]],1,0))</f>
        <v>Cartella2</v>
      </c>
      <c r="D119" s="1"/>
      <c r="E119" s="15"/>
      <c r="F119" s="16"/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2:15" x14ac:dyDescent="0.45">
      <c r="B120" s="27"/>
      <c r="C120" s="140" t="str">
        <f>+IF(Tabella245[[#This Row],[Ins Cartella]]="",C119,+VLOOKUP(Tabella245[[#This Row],[Ins Cartella]],Tabella1[[NUMERO CARTELLA]:[IMPOSTE]],1,0))</f>
        <v>Cartella2</v>
      </c>
      <c r="D120" s="1"/>
      <c r="E120" s="15"/>
      <c r="F120" s="16"/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2:15" x14ac:dyDescent="0.45">
      <c r="B121" s="27"/>
      <c r="C121" s="140" t="str">
        <f>+IF(Tabella245[[#This Row],[Ins Cartella]]="",C120,+VLOOKUP(Tabella245[[#This Row],[Ins Cartella]],Tabella1[[NUMERO CARTELLA]:[IMPOSTE]],1,0))</f>
        <v>Cartella2</v>
      </c>
      <c r="D121" s="1"/>
      <c r="E121" s="15"/>
      <c r="F121" s="16"/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2:15" x14ac:dyDescent="0.45">
      <c r="B122" s="27"/>
      <c r="C122" s="140" t="str">
        <f>+IF(Tabella245[[#This Row],[Ins Cartella]]="",C121,+VLOOKUP(Tabella245[[#This Row],[Ins Cartella]],Tabella1[[NUMERO CARTELLA]:[IMPOSTE]],1,0))</f>
        <v>Cartella2</v>
      </c>
      <c r="D122" s="1"/>
      <c r="E122" s="15"/>
      <c r="F122" s="16"/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2:15" x14ac:dyDescent="0.45">
      <c r="B123" s="27"/>
      <c r="C123" s="140" t="str">
        <f>+IF(Tabella245[[#This Row],[Ins Cartella]]="",C122,+VLOOKUP(Tabella245[[#This Row],[Ins Cartella]],Tabella1[[NUMERO CARTELLA]:[IMPOSTE]],1,0))</f>
        <v>Cartella2</v>
      </c>
      <c r="D123" s="1"/>
      <c r="E123" s="15"/>
      <c r="F123" s="16"/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2:15" x14ac:dyDescent="0.45">
      <c r="B124" s="27"/>
      <c r="C124" s="140" t="str">
        <f>+IF(Tabella245[[#This Row],[Ins Cartella]]="",C123,+VLOOKUP(Tabella245[[#This Row],[Ins Cartella]],Tabella1[[NUMERO CARTELLA]:[IMPOSTE]],1,0))</f>
        <v>Cartella2</v>
      </c>
      <c r="D124" s="1"/>
      <c r="E124" s="15"/>
      <c r="F124" s="16"/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2:15" x14ac:dyDescent="0.45">
      <c r="B125" s="27"/>
      <c r="C125" s="140" t="str">
        <f>+IF(Tabella245[[#This Row],[Ins Cartella]]="",C124,+VLOOKUP(Tabella245[[#This Row],[Ins Cartella]],Tabella1[[NUMERO CARTELLA]:[IMPOSTE]],1,0))</f>
        <v>Cartella2</v>
      </c>
      <c r="D125" s="1"/>
      <c r="E125" s="15"/>
      <c r="F125" s="16"/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2:15" x14ac:dyDescent="0.45">
      <c r="B126" s="27"/>
      <c r="C126" s="140" t="str">
        <f>+IF(Tabella245[[#This Row],[Ins Cartella]]="",C125,+VLOOKUP(Tabella245[[#This Row],[Ins Cartella]],Tabella1[[NUMERO CARTELLA]:[IMPOSTE]],1,0))</f>
        <v>Cartella2</v>
      </c>
      <c r="D126" s="1"/>
      <c r="E126" s="15"/>
      <c r="F126" s="16"/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2:15" x14ac:dyDescent="0.45">
      <c r="B127" s="27"/>
      <c r="C127" s="140" t="str">
        <f>+IF(Tabella245[[#This Row],[Ins Cartella]]="",C126,+VLOOKUP(Tabella245[[#This Row],[Ins Cartella]],Tabella1[[NUMERO CARTELLA]:[IMPOSTE]],1,0))</f>
        <v>Cartella2</v>
      </c>
      <c r="D127" s="1"/>
      <c r="E127" s="15"/>
      <c r="F127" s="16"/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2:15" x14ac:dyDescent="0.45">
      <c r="B128" s="27"/>
      <c r="C128" s="140" t="str">
        <f>+IF(Tabella245[[#This Row],[Ins Cartella]]="",C127,+VLOOKUP(Tabella245[[#This Row],[Ins Cartella]],Tabella1[[NUMERO CARTELLA]:[IMPOSTE]],1,0))</f>
        <v>Cartella2</v>
      </c>
      <c r="D128" s="1"/>
      <c r="E128" s="15"/>
      <c r="F128" s="16"/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2:15" x14ac:dyDescent="0.45">
      <c r="B129" s="27"/>
      <c r="C129" s="140" t="str">
        <f>+IF(Tabella245[[#This Row],[Ins Cartella]]="",C128,+VLOOKUP(Tabella245[[#This Row],[Ins Cartella]],Tabella1[[NUMERO CARTELLA]:[IMPOSTE]],1,0))</f>
        <v>Cartella2</v>
      </c>
      <c r="D129" s="1"/>
      <c r="E129" s="15"/>
      <c r="F129" s="16"/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2:15" x14ac:dyDescent="0.45">
      <c r="B130" s="27"/>
      <c r="C130" s="140" t="str">
        <f>+IF(Tabella245[[#This Row],[Ins Cartella]]="",C129,+VLOOKUP(Tabella245[[#This Row],[Ins Cartella]],Tabella1[[NUMERO CARTELLA]:[IMPOSTE]],1,0))</f>
        <v>Cartella2</v>
      </c>
      <c r="D130" s="1"/>
      <c r="E130" s="15"/>
      <c r="F130" s="16"/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2:15" x14ac:dyDescent="0.45">
      <c r="B131" s="27"/>
      <c r="C131" s="140" t="str">
        <f>+IF(Tabella245[[#This Row],[Ins Cartella]]="",C130,+VLOOKUP(Tabella245[[#This Row],[Ins Cartella]],Tabella1[[NUMERO CARTELLA]:[IMPOSTE]],1,0))</f>
        <v>Cartella2</v>
      </c>
      <c r="D131" s="1"/>
      <c r="E131" s="15"/>
      <c r="F131" s="16"/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2:15" x14ac:dyDescent="0.45">
      <c r="B132" s="27"/>
      <c r="C132" s="140" t="str">
        <f>+IF(Tabella245[[#This Row],[Ins Cartella]]="",C131,+VLOOKUP(Tabella245[[#This Row],[Ins Cartella]],Tabella1[[NUMERO CARTELLA]:[IMPOSTE]],1,0))</f>
        <v>Cartella2</v>
      </c>
      <c r="D132" s="1"/>
      <c r="E132" s="15"/>
      <c r="F132" s="16"/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2:15" x14ac:dyDescent="0.45">
      <c r="B133" s="27"/>
      <c r="C133" s="140" t="str">
        <f>+IF(Tabella245[[#This Row],[Ins Cartella]]="",C132,+VLOOKUP(Tabella245[[#This Row],[Ins Cartella]],Tabella1[[NUMERO CARTELLA]:[IMPOSTE]],1,0))</f>
        <v>Cartella2</v>
      </c>
      <c r="D133" s="1"/>
      <c r="E133" s="15"/>
      <c r="F133" s="16"/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2:15" x14ac:dyDescent="0.45">
      <c r="B134" s="27"/>
      <c r="C134" s="140" t="str">
        <f>+IF(Tabella245[[#This Row],[Ins Cartella]]="",C133,+VLOOKUP(Tabella245[[#This Row],[Ins Cartella]],Tabella1[[NUMERO CARTELLA]:[IMPOSTE]],1,0))</f>
        <v>Cartella2</v>
      </c>
      <c r="D134" s="1"/>
      <c r="E134" s="15"/>
      <c r="F134" s="16"/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2:15" x14ac:dyDescent="0.45">
      <c r="B135" s="27"/>
      <c r="C135" s="140" t="str">
        <f>+IF(Tabella245[[#This Row],[Ins Cartella]]="",C134,+VLOOKUP(Tabella245[[#This Row],[Ins Cartella]],Tabella1[[NUMERO CARTELLA]:[IMPOSTE]],1,0))</f>
        <v>Cartella2</v>
      </c>
      <c r="D135" s="1"/>
      <c r="E135" s="15"/>
      <c r="F135" s="16"/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2:15" x14ac:dyDescent="0.45">
      <c r="B136" s="27"/>
      <c r="C136" s="140" t="str">
        <f>+IF(Tabella245[[#This Row],[Ins Cartella]]="",C135,+VLOOKUP(Tabella245[[#This Row],[Ins Cartella]],Tabella1[[NUMERO CARTELLA]:[IMPOSTE]],1,0))</f>
        <v>Cartella2</v>
      </c>
      <c r="D136" s="1"/>
      <c r="E136" s="15"/>
      <c r="F136" s="16"/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2:15" x14ac:dyDescent="0.45">
      <c r="B137" s="27"/>
      <c r="C137" s="140" t="str">
        <f>+IF(Tabella245[[#This Row],[Ins Cartella]]="",C136,+VLOOKUP(Tabella245[[#This Row],[Ins Cartella]],Tabella1[[NUMERO CARTELLA]:[IMPOSTE]],1,0))</f>
        <v>Cartella2</v>
      </c>
      <c r="D137" s="1"/>
      <c r="E137" s="15"/>
      <c r="F137" s="16"/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2:15" x14ac:dyDescent="0.45">
      <c r="B138" s="27"/>
      <c r="C138" s="140" t="str">
        <f>+IF(Tabella245[[#This Row],[Ins Cartella]]="",C137,+VLOOKUP(Tabella245[[#This Row],[Ins Cartella]],Tabella1[[NUMERO CARTELLA]:[IMPOSTE]],1,0))</f>
        <v>Cartella2</v>
      </c>
      <c r="D138" s="1"/>
      <c r="E138" s="15"/>
      <c r="F138" s="16"/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2:15" x14ac:dyDescent="0.45">
      <c r="B139" s="27"/>
      <c r="C139" s="140" t="str">
        <f>+IF(Tabella245[[#This Row],[Ins Cartella]]="",C138,+VLOOKUP(Tabella245[[#This Row],[Ins Cartella]],Tabella1[[NUMERO CARTELLA]:[IMPOSTE]],1,0))</f>
        <v>Cartella2</v>
      </c>
      <c r="D139" s="1"/>
      <c r="E139" s="15"/>
      <c r="F139" s="16"/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2:15" x14ac:dyDescent="0.45">
      <c r="B140" s="27"/>
      <c r="C140" s="140" t="str">
        <f>+IF(Tabella245[[#This Row],[Ins Cartella]]="",C139,+VLOOKUP(Tabella245[[#This Row],[Ins Cartella]],Tabella1[[NUMERO CARTELLA]:[IMPOSTE]],1,0))</f>
        <v>Cartella2</v>
      </c>
      <c r="D140" s="1"/>
      <c r="E140" s="15"/>
      <c r="F140" s="16"/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2:15" x14ac:dyDescent="0.45">
      <c r="B141" s="27"/>
      <c r="C141" s="140" t="str">
        <f>+IF(Tabella245[[#This Row],[Ins Cartella]]="",C140,+VLOOKUP(Tabella245[[#This Row],[Ins Cartella]],Tabella1[[NUMERO CARTELLA]:[IMPOSTE]],1,0))</f>
        <v>Cartella2</v>
      </c>
      <c r="D141" s="1"/>
      <c r="E141" s="15"/>
      <c r="F141" s="16"/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2:15" x14ac:dyDescent="0.45">
      <c r="B142" s="27"/>
      <c r="C142" s="140" t="str">
        <f>+IF(Tabella245[[#This Row],[Ins Cartella]]="",C141,+VLOOKUP(Tabella245[[#This Row],[Ins Cartella]],Tabella1[[NUMERO CARTELLA]:[IMPOSTE]],1,0))</f>
        <v>Cartella2</v>
      </c>
      <c r="D142" s="1"/>
      <c r="E142" s="15"/>
      <c r="F142" s="16"/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2:15" x14ac:dyDescent="0.45">
      <c r="B143" s="27"/>
      <c r="C143" s="140" t="str">
        <f>+IF(Tabella245[[#This Row],[Ins Cartella]]="",C142,+VLOOKUP(Tabella245[[#This Row],[Ins Cartella]],Tabella1[[NUMERO CARTELLA]:[IMPOSTE]],1,0))</f>
        <v>Cartella2</v>
      </c>
      <c r="D143" s="1"/>
      <c r="E143" s="15"/>
      <c r="F143" s="1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2:15" x14ac:dyDescent="0.45">
      <c r="B144" s="27"/>
      <c r="C144" s="140" t="str">
        <f>+IF(Tabella245[[#This Row],[Ins Cartella]]="",C143,+VLOOKUP(Tabella245[[#This Row],[Ins Cartella]],Tabella1[[NUMERO CARTELLA]:[IMPOSTE]],1,0))</f>
        <v>Cartella2</v>
      </c>
      <c r="D144" s="1"/>
      <c r="E144" s="15"/>
      <c r="F144" s="1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2:15" x14ac:dyDescent="0.45">
      <c r="B145" s="27"/>
      <c r="C145" s="140" t="str">
        <f>+IF(Tabella245[[#This Row],[Ins Cartella]]="",C144,+VLOOKUP(Tabella245[[#This Row],[Ins Cartella]],Tabella1[[NUMERO CARTELLA]:[IMPOSTE]],1,0))</f>
        <v>Cartella2</v>
      </c>
      <c r="D145" s="1"/>
      <c r="E145" s="15"/>
      <c r="F145" s="1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2:15" x14ac:dyDescent="0.45">
      <c r="B146" s="27"/>
      <c r="C146" s="140" t="str">
        <f>+IF(Tabella245[[#This Row],[Ins Cartella]]="",C145,+VLOOKUP(Tabella245[[#This Row],[Ins Cartella]],Tabella1[[NUMERO CARTELLA]:[IMPOSTE]],1,0))</f>
        <v>Cartella2</v>
      </c>
      <c r="D146" s="1"/>
      <c r="E146" s="15"/>
      <c r="F146" s="1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2:15" x14ac:dyDescent="0.45">
      <c r="B147" s="27"/>
      <c r="C147" s="140" t="str">
        <f>+IF(Tabella245[[#This Row],[Ins Cartella]]="",C146,+VLOOKUP(Tabella245[[#This Row],[Ins Cartella]],Tabella1[[NUMERO CARTELLA]:[IMPOSTE]],1,0))</f>
        <v>Cartella2</v>
      </c>
      <c r="D147" s="1"/>
      <c r="E147" s="15"/>
      <c r="F147" s="1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2:15" x14ac:dyDescent="0.45">
      <c r="B148" s="27"/>
      <c r="C148" s="140" t="str">
        <f>+IF(Tabella245[[#This Row],[Ins Cartella]]="",C147,+VLOOKUP(Tabella245[[#This Row],[Ins Cartella]],Tabella1[[NUMERO CARTELLA]:[IMPOSTE]],1,0))</f>
        <v>Cartella2</v>
      </c>
      <c r="D148" s="1"/>
      <c r="E148" s="15"/>
      <c r="F148" s="1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2:15" x14ac:dyDescent="0.45">
      <c r="B149" s="27"/>
      <c r="C149" s="140" t="str">
        <f>+IF(Tabella245[[#This Row],[Ins Cartella]]="",C148,+VLOOKUP(Tabella245[[#This Row],[Ins Cartella]],Tabella1[[NUMERO CARTELLA]:[IMPOSTE]],1,0))</f>
        <v>Cartella2</v>
      </c>
      <c r="D149" s="1"/>
      <c r="E149" s="15"/>
      <c r="F149" s="1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2:15" x14ac:dyDescent="0.45">
      <c r="B150" s="27"/>
      <c r="C150" s="140" t="str">
        <f>+IF(Tabella245[[#This Row],[Ins Cartella]]="",C149,+VLOOKUP(Tabella245[[#This Row],[Ins Cartella]],Tabella1[[NUMERO CARTELLA]:[IMPOSTE]],1,0))</f>
        <v>Cartella2</v>
      </c>
      <c r="D150" s="1"/>
      <c r="E150" s="15"/>
      <c r="F150" s="16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2:15" x14ac:dyDescent="0.45">
      <c r="B151" s="27"/>
      <c r="C151" s="140" t="str">
        <f>+IF(Tabella245[[#This Row],[Ins Cartella]]="",C150,+VLOOKUP(Tabella245[[#This Row],[Ins Cartella]],Tabella1[[NUMERO CARTELLA]:[IMPOSTE]],1,0))</f>
        <v>Cartella2</v>
      </c>
      <c r="D151" s="1"/>
      <c r="E151" s="15"/>
      <c r="F151" s="16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2:15" x14ac:dyDescent="0.45">
      <c r="B152" s="27"/>
      <c r="C152" s="140" t="str">
        <f>+IF(Tabella245[[#This Row],[Ins Cartella]]="",C151,+VLOOKUP(Tabella245[[#This Row],[Ins Cartella]],Tabella1[[NUMERO CARTELLA]:[IMPOSTE]],1,0))</f>
        <v>Cartella2</v>
      </c>
      <c r="D152" s="1"/>
      <c r="E152" s="15"/>
      <c r="F152" s="16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2:15" x14ac:dyDescent="0.45">
      <c r="B153" s="27"/>
      <c r="C153" s="140" t="str">
        <f>+IF(Tabella245[[#This Row],[Ins Cartella]]="",C152,+VLOOKUP(Tabella245[[#This Row],[Ins Cartella]],Tabella1[[NUMERO CARTELLA]:[IMPOSTE]],1,0))</f>
        <v>Cartella2</v>
      </c>
      <c r="D153" s="1"/>
      <c r="E153" s="15"/>
      <c r="F153" s="16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2:15" x14ac:dyDescent="0.45">
      <c r="B154" s="27"/>
      <c r="C154" s="140" t="str">
        <f>+IF(Tabella245[[#This Row],[Ins Cartella]]="",C153,+VLOOKUP(Tabella245[[#This Row],[Ins Cartella]],Tabella1[[NUMERO CARTELLA]:[IMPOSTE]],1,0))</f>
        <v>Cartella2</v>
      </c>
      <c r="D154" s="1"/>
      <c r="E154" s="15"/>
      <c r="F154" s="16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2:15" x14ac:dyDescent="0.45">
      <c r="B155" s="27"/>
      <c r="C155" s="140" t="str">
        <f>+IF(Tabella245[[#This Row],[Ins Cartella]]="",C154,+VLOOKUP(Tabella245[[#This Row],[Ins Cartella]],Tabella1[[NUMERO CARTELLA]:[IMPOSTE]],1,0))</f>
        <v>Cartella2</v>
      </c>
      <c r="D155" s="1"/>
      <c r="E155" s="15"/>
      <c r="F155" s="16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2:15" x14ac:dyDescent="0.45">
      <c r="B156" s="27"/>
      <c r="C156" s="140" t="str">
        <f>+IF(Tabella245[[#This Row],[Ins Cartella]]="",C155,+VLOOKUP(Tabella245[[#This Row],[Ins Cartella]],Tabella1[[NUMERO CARTELLA]:[IMPOSTE]],1,0))</f>
        <v>Cartella2</v>
      </c>
      <c r="D156" s="1"/>
      <c r="E156" s="15"/>
      <c r="F156" s="16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2:15" x14ac:dyDescent="0.45">
      <c r="B157" s="27"/>
      <c r="C157" s="140" t="str">
        <f>+IF(Tabella245[[#This Row],[Ins Cartella]]="",C156,+VLOOKUP(Tabella245[[#This Row],[Ins Cartella]],Tabella1[[NUMERO CARTELLA]:[IMPOSTE]],1,0))</f>
        <v>Cartella2</v>
      </c>
      <c r="D157" s="1"/>
      <c r="E157" s="15"/>
      <c r="F157" s="16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2:15" x14ac:dyDescent="0.45">
      <c r="B158" s="27"/>
      <c r="C158" s="140" t="str">
        <f>+IF(Tabella245[[#This Row],[Ins Cartella]]="",C157,+VLOOKUP(Tabella245[[#This Row],[Ins Cartella]],Tabella1[[NUMERO CARTELLA]:[IMPOSTE]],1,0))</f>
        <v>Cartella2</v>
      </c>
      <c r="D158" s="1"/>
      <c r="E158" s="15"/>
      <c r="F158" s="16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2:15" x14ac:dyDescent="0.45">
      <c r="B159" s="27"/>
      <c r="C159" s="140" t="str">
        <f>+IF(Tabella245[[#This Row],[Ins Cartella]]="",C158,+VLOOKUP(Tabella245[[#This Row],[Ins Cartella]],Tabella1[[NUMERO CARTELLA]:[IMPOSTE]],1,0))</f>
        <v>Cartella2</v>
      </c>
      <c r="D159" s="1"/>
      <c r="E159" s="15"/>
      <c r="F159" s="16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2:15" x14ac:dyDescent="0.45">
      <c r="B160" s="27"/>
      <c r="C160" s="140" t="str">
        <f>+IF(Tabella245[[#This Row],[Ins Cartella]]="",C159,+VLOOKUP(Tabella245[[#This Row],[Ins Cartella]],Tabella1[[NUMERO CARTELLA]:[IMPOSTE]],1,0))</f>
        <v>Cartella2</v>
      </c>
      <c r="D160" s="1"/>
      <c r="E160" s="15"/>
      <c r="F160" s="16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2:15" x14ac:dyDescent="0.45">
      <c r="B161" s="27"/>
      <c r="C161" s="140" t="str">
        <f>+IF(Tabella245[[#This Row],[Ins Cartella]]="",C160,+VLOOKUP(Tabella245[[#This Row],[Ins Cartella]],Tabella1[[NUMERO CARTELLA]:[IMPOSTE]],1,0))</f>
        <v>Cartella2</v>
      </c>
      <c r="D161" s="1"/>
      <c r="E161" s="15"/>
      <c r="F161" s="16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2:15" x14ac:dyDescent="0.45">
      <c r="B162" s="27"/>
      <c r="C162" s="140" t="str">
        <f>+IF(Tabella245[[#This Row],[Ins Cartella]]="",C161,+VLOOKUP(Tabella245[[#This Row],[Ins Cartella]],Tabella1[[NUMERO CARTELLA]:[IMPOSTE]],1,0))</f>
        <v>Cartella2</v>
      </c>
      <c r="D162" s="1"/>
      <c r="E162" s="15"/>
      <c r="F162" s="16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2:15" x14ac:dyDescent="0.45">
      <c r="B163" s="27"/>
      <c r="C163" s="140" t="str">
        <f>+IF(Tabella245[[#This Row],[Ins Cartella]]="",C162,+VLOOKUP(Tabella245[[#This Row],[Ins Cartella]],Tabella1[[NUMERO CARTELLA]:[IMPOSTE]],1,0))</f>
        <v>Cartella2</v>
      </c>
      <c r="D163" s="1"/>
      <c r="E163" s="15"/>
      <c r="F163" s="16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2:15" x14ac:dyDescent="0.45">
      <c r="B164" s="27"/>
      <c r="C164" s="140" t="str">
        <f>+IF(Tabella245[[#This Row],[Ins Cartella]]="",C163,+VLOOKUP(Tabella245[[#This Row],[Ins Cartella]],Tabella1[[NUMERO CARTELLA]:[IMPOSTE]],1,0))</f>
        <v>Cartella2</v>
      </c>
      <c r="D164" s="1"/>
      <c r="E164" s="15"/>
      <c r="F164" s="16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2:15" x14ac:dyDescent="0.45">
      <c r="B165" s="27"/>
      <c r="C165" s="140" t="str">
        <f>+IF(Tabella245[[#This Row],[Ins Cartella]]="",C164,+VLOOKUP(Tabella245[[#This Row],[Ins Cartella]],Tabella1[[NUMERO CARTELLA]:[IMPOSTE]],1,0))</f>
        <v>Cartella2</v>
      </c>
      <c r="D165" s="1"/>
      <c r="E165" s="15"/>
      <c r="F165" s="16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2:15" x14ac:dyDescent="0.45">
      <c r="B166" s="27"/>
      <c r="C166" s="140" t="str">
        <f>+IF(Tabella245[[#This Row],[Ins Cartella]]="",C165,+VLOOKUP(Tabella245[[#This Row],[Ins Cartella]],Tabella1[[NUMERO CARTELLA]:[IMPOSTE]],1,0))</f>
        <v>Cartella2</v>
      </c>
      <c r="D166" s="1"/>
      <c r="E166" s="15"/>
      <c r="F166" s="16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2:15" x14ac:dyDescent="0.45">
      <c r="B167" s="27"/>
      <c r="C167" s="140" t="str">
        <f>+IF(Tabella245[[#This Row],[Ins Cartella]]="",C166,+VLOOKUP(Tabella245[[#This Row],[Ins Cartella]],Tabella1[[NUMERO CARTELLA]:[IMPOSTE]],1,0))</f>
        <v>Cartella2</v>
      </c>
      <c r="D167" s="1"/>
      <c r="E167" s="15"/>
      <c r="F167" s="16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2:15" x14ac:dyDescent="0.45">
      <c r="B168" s="27"/>
      <c r="C168" s="140" t="str">
        <f>+IF(Tabella245[[#This Row],[Ins Cartella]]="",C167,+VLOOKUP(Tabella245[[#This Row],[Ins Cartella]],Tabella1[[NUMERO CARTELLA]:[IMPOSTE]],1,0))</f>
        <v>Cartella2</v>
      </c>
      <c r="D168" s="1"/>
      <c r="E168" s="15"/>
      <c r="F168" s="16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2:15" x14ac:dyDescent="0.45">
      <c r="B169" s="27"/>
      <c r="C169" s="140" t="str">
        <f>+IF(Tabella245[[#This Row],[Ins Cartella]]="",C168,+VLOOKUP(Tabella245[[#This Row],[Ins Cartella]],Tabella1[[NUMERO CARTELLA]:[IMPOSTE]],1,0))</f>
        <v>Cartella2</v>
      </c>
      <c r="D169" s="1"/>
      <c r="E169" s="15"/>
      <c r="F169" s="16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2:15" x14ac:dyDescent="0.45">
      <c r="B170" s="27"/>
      <c r="C170" s="140" t="str">
        <f>+IF(Tabella245[[#This Row],[Ins Cartella]]="",C169,+VLOOKUP(Tabella245[[#This Row],[Ins Cartella]],Tabella1[[NUMERO CARTELLA]:[IMPOSTE]],1,0))</f>
        <v>Cartella2</v>
      </c>
      <c r="D170" s="1"/>
      <c r="E170" s="15"/>
      <c r="F170" s="16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2:15" x14ac:dyDescent="0.45">
      <c r="B171" s="27"/>
      <c r="C171" s="140" t="str">
        <f>+IF(Tabella245[[#This Row],[Ins Cartella]]="",C170,+VLOOKUP(Tabella245[[#This Row],[Ins Cartella]],Tabella1[[NUMERO CARTELLA]:[IMPOSTE]],1,0))</f>
        <v>Cartella2</v>
      </c>
      <c r="D171" s="1"/>
      <c r="E171" s="15"/>
      <c r="F171" s="16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2:15" x14ac:dyDescent="0.45">
      <c r="B172" s="27"/>
      <c r="C172" s="140" t="str">
        <f>+IF(Tabella245[[#This Row],[Ins Cartella]]="",C171,+VLOOKUP(Tabella245[[#This Row],[Ins Cartella]],Tabella1[[NUMERO CARTELLA]:[IMPOSTE]],1,0))</f>
        <v>Cartella2</v>
      </c>
      <c r="D172" s="1"/>
      <c r="E172" s="15"/>
      <c r="F172" s="16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2:15" x14ac:dyDescent="0.45">
      <c r="B173" s="27"/>
      <c r="C173" s="140" t="str">
        <f>+IF(Tabella245[[#This Row],[Ins Cartella]]="",C172,+VLOOKUP(Tabella245[[#This Row],[Ins Cartella]],Tabella1[[NUMERO CARTELLA]:[IMPOSTE]],1,0))</f>
        <v>Cartella2</v>
      </c>
      <c r="D173" s="1"/>
      <c r="E173" s="15"/>
      <c r="F173" s="16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2:15" x14ac:dyDescent="0.45">
      <c r="B174" s="27"/>
      <c r="C174" s="140" t="str">
        <f>+IF(Tabella245[[#This Row],[Ins Cartella]]="",C173,+VLOOKUP(Tabella245[[#This Row],[Ins Cartella]],Tabella1[[NUMERO CARTELLA]:[IMPOSTE]],1,0))</f>
        <v>Cartella2</v>
      </c>
      <c r="D174" s="1"/>
      <c r="E174" s="15"/>
      <c r="F174" s="16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2:15" x14ac:dyDescent="0.45">
      <c r="B175" s="27"/>
      <c r="C175" s="140" t="str">
        <f>+IF(Tabella245[[#This Row],[Ins Cartella]]="",C174,+VLOOKUP(Tabella245[[#This Row],[Ins Cartella]],Tabella1[[NUMERO CARTELLA]:[IMPOSTE]],1,0))</f>
        <v>Cartella2</v>
      </c>
      <c r="D175" s="1"/>
      <c r="E175" s="15"/>
      <c r="F175" s="16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2:15" x14ac:dyDescent="0.45">
      <c r="B176" s="27"/>
      <c r="C176" s="140" t="str">
        <f>+IF(Tabella245[[#This Row],[Ins Cartella]]="",C175,+VLOOKUP(Tabella245[[#This Row],[Ins Cartella]],Tabella1[[NUMERO CARTELLA]:[IMPOSTE]],1,0))</f>
        <v>Cartella2</v>
      </c>
      <c r="D176" s="1"/>
      <c r="E176" s="15"/>
      <c r="F176" s="16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2:15" x14ac:dyDescent="0.45">
      <c r="B177" s="27"/>
      <c r="C177" s="140" t="str">
        <f>+IF(Tabella245[[#This Row],[Ins Cartella]]="",C176,+VLOOKUP(Tabella245[[#This Row],[Ins Cartella]],Tabella1[[NUMERO CARTELLA]:[IMPOSTE]],1,0))</f>
        <v>Cartella2</v>
      </c>
      <c r="D177" s="1"/>
      <c r="E177" s="15"/>
      <c r="F177" s="16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2:15" x14ac:dyDescent="0.45">
      <c r="B178" s="27"/>
      <c r="C178" s="140" t="str">
        <f>+IF(Tabella245[[#This Row],[Ins Cartella]]="",C177,+VLOOKUP(Tabella245[[#This Row],[Ins Cartella]],Tabella1[[NUMERO CARTELLA]:[IMPOSTE]],1,0))</f>
        <v>Cartella2</v>
      </c>
      <c r="D178" s="1"/>
      <c r="E178" s="15"/>
      <c r="F178" s="16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2:15" x14ac:dyDescent="0.45">
      <c r="B179" s="27"/>
      <c r="C179" s="140" t="str">
        <f>+IF(Tabella245[[#This Row],[Ins Cartella]]="",C178,+VLOOKUP(Tabella245[[#This Row],[Ins Cartella]],Tabella1[[NUMERO CARTELLA]:[IMPOSTE]],1,0))</f>
        <v>Cartella2</v>
      </c>
      <c r="D179" s="1"/>
      <c r="E179" s="15"/>
      <c r="F179" s="16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2:15" x14ac:dyDescent="0.45">
      <c r="B180" s="27"/>
      <c r="C180" s="140" t="str">
        <f>+IF(Tabella245[[#This Row],[Ins Cartella]]="",C179,+VLOOKUP(Tabella245[[#This Row],[Ins Cartella]],Tabella1[[NUMERO CARTELLA]:[IMPOSTE]],1,0))</f>
        <v>Cartella2</v>
      </c>
      <c r="D180" s="1"/>
      <c r="E180" s="15"/>
      <c r="F180" s="16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2:15" x14ac:dyDescent="0.45">
      <c r="B181" s="27"/>
      <c r="C181" s="140" t="str">
        <f>+IF(Tabella245[[#This Row],[Ins Cartella]]="",C180,+VLOOKUP(Tabella245[[#This Row],[Ins Cartella]],Tabella1[[NUMERO CARTELLA]:[IMPOSTE]],1,0))</f>
        <v>Cartella2</v>
      </c>
      <c r="D181" s="1"/>
      <c r="E181" s="15"/>
      <c r="F181" s="16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2:15" x14ac:dyDescent="0.45">
      <c r="B182" s="27"/>
      <c r="C182" s="140" t="str">
        <f>+IF(Tabella245[[#This Row],[Ins Cartella]]="",C181,+VLOOKUP(Tabella245[[#This Row],[Ins Cartella]],Tabella1[[NUMERO CARTELLA]:[IMPOSTE]],1,0))</f>
        <v>Cartella2</v>
      </c>
      <c r="D182" s="1"/>
      <c r="E182" s="15"/>
      <c r="F182" s="16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2:15" x14ac:dyDescent="0.45">
      <c r="B183" s="27"/>
      <c r="C183" s="140" t="str">
        <f>+IF(Tabella245[[#This Row],[Ins Cartella]]="",C182,+VLOOKUP(Tabella245[[#This Row],[Ins Cartella]],Tabella1[[NUMERO CARTELLA]:[IMPOSTE]],1,0))</f>
        <v>Cartella2</v>
      </c>
      <c r="D183" s="1"/>
      <c r="E183" s="15"/>
      <c r="F183" s="16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2:15" x14ac:dyDescent="0.45">
      <c r="B184" s="27"/>
      <c r="C184" s="140" t="str">
        <f>+IF(Tabella245[[#This Row],[Ins Cartella]]="",C183,+VLOOKUP(Tabella245[[#This Row],[Ins Cartella]],Tabella1[[NUMERO CARTELLA]:[IMPOSTE]],1,0))</f>
        <v>Cartella2</v>
      </c>
      <c r="D184" s="1"/>
      <c r="E184" s="15"/>
      <c r="F184" s="16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2:15" x14ac:dyDescent="0.45">
      <c r="B185" s="27"/>
      <c r="C185" s="140" t="str">
        <f>+IF(Tabella245[[#This Row],[Ins Cartella]]="",C184,+VLOOKUP(Tabella245[[#This Row],[Ins Cartella]],Tabella1[[NUMERO CARTELLA]:[IMPOSTE]],1,0))</f>
        <v>Cartella2</v>
      </c>
      <c r="D185" s="1"/>
      <c r="E185" s="15"/>
      <c r="F185" s="16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2:15" x14ac:dyDescent="0.45">
      <c r="B186" s="27"/>
      <c r="C186" s="140" t="str">
        <f>+IF(Tabella245[[#This Row],[Ins Cartella]]="",C185,+VLOOKUP(Tabella245[[#This Row],[Ins Cartella]],Tabella1[[NUMERO CARTELLA]:[IMPOSTE]],1,0))</f>
        <v>Cartella2</v>
      </c>
      <c r="D186" s="1"/>
      <c r="E186" s="15"/>
      <c r="F186" s="16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2:15" x14ac:dyDescent="0.45">
      <c r="B187" s="27"/>
      <c r="C187" s="140" t="str">
        <f>+IF(Tabella245[[#This Row],[Ins Cartella]]="",C186,+VLOOKUP(Tabella245[[#This Row],[Ins Cartella]],Tabella1[[NUMERO CARTELLA]:[IMPOSTE]],1,0))</f>
        <v>Cartella2</v>
      </c>
      <c r="D187" s="1"/>
      <c r="E187" s="15"/>
      <c r="F187" s="16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2:15" x14ac:dyDescent="0.45">
      <c r="B188" s="27"/>
      <c r="C188" s="140" t="str">
        <f>+IF(Tabella245[[#This Row],[Ins Cartella]]="",C187,+VLOOKUP(Tabella245[[#This Row],[Ins Cartella]],Tabella1[[NUMERO CARTELLA]:[IMPOSTE]],1,0))</f>
        <v>Cartella2</v>
      </c>
      <c r="D188" s="1"/>
      <c r="E188" s="15"/>
      <c r="F188" s="16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2:15" x14ac:dyDescent="0.45">
      <c r="B189" s="27"/>
      <c r="C189" s="140" t="str">
        <f>+IF(Tabella245[[#This Row],[Ins Cartella]]="",C188,+VLOOKUP(Tabella245[[#This Row],[Ins Cartella]],Tabella1[[NUMERO CARTELLA]:[IMPOSTE]],1,0))</f>
        <v>Cartella2</v>
      </c>
      <c r="D189" s="1"/>
      <c r="E189" s="15"/>
      <c r="F189" s="16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2:15" x14ac:dyDescent="0.45">
      <c r="B190" s="27"/>
      <c r="C190" s="140" t="str">
        <f>+IF(Tabella245[[#This Row],[Ins Cartella]]="",C189,+VLOOKUP(Tabella245[[#This Row],[Ins Cartella]],Tabella1[[NUMERO CARTELLA]:[IMPOSTE]],1,0))</f>
        <v>Cartella2</v>
      </c>
      <c r="D190" s="1"/>
      <c r="E190" s="15"/>
      <c r="F190" s="16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2:15" x14ac:dyDescent="0.45">
      <c r="B191" s="27"/>
      <c r="C191" s="140" t="str">
        <f>+IF(Tabella245[[#This Row],[Ins Cartella]]="",C190,+VLOOKUP(Tabella245[[#This Row],[Ins Cartella]],Tabella1[[NUMERO CARTELLA]:[IMPOSTE]],1,0))</f>
        <v>Cartella2</v>
      </c>
      <c r="D191" s="1"/>
      <c r="E191" s="15"/>
      <c r="F191" s="16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2:15" x14ac:dyDescent="0.45">
      <c r="B192" s="27"/>
      <c r="C192" s="140" t="str">
        <f>+IF(Tabella245[[#This Row],[Ins Cartella]]="",C191,+VLOOKUP(Tabella245[[#This Row],[Ins Cartella]],Tabella1[[NUMERO CARTELLA]:[IMPOSTE]],1,0))</f>
        <v>Cartella2</v>
      </c>
      <c r="D192" s="1"/>
      <c r="E192" s="15"/>
      <c r="F192" s="16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2:15" x14ac:dyDescent="0.45">
      <c r="B193" s="27"/>
      <c r="C193" s="140" t="str">
        <f>+IF(Tabella245[[#This Row],[Ins Cartella]]="",C192,+VLOOKUP(Tabella245[[#This Row],[Ins Cartella]],Tabella1[[NUMERO CARTELLA]:[IMPOSTE]],1,0))</f>
        <v>Cartella2</v>
      </c>
      <c r="D193" s="1"/>
      <c r="E193" s="15"/>
      <c r="F193" s="16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2:15" x14ac:dyDescent="0.45">
      <c r="B194" s="27"/>
      <c r="C194" s="140" t="str">
        <f>+IF(Tabella245[[#This Row],[Ins Cartella]]="",C193,+VLOOKUP(Tabella245[[#This Row],[Ins Cartella]],Tabella1[[NUMERO CARTELLA]:[IMPOSTE]],1,0))</f>
        <v>Cartella2</v>
      </c>
      <c r="D194" s="1"/>
      <c r="E194" s="15"/>
      <c r="F194" s="16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2:15" x14ac:dyDescent="0.45">
      <c r="B195" s="27"/>
      <c r="C195" s="140" t="str">
        <f>+IF(Tabella245[[#This Row],[Ins Cartella]]="",C194,+VLOOKUP(Tabella245[[#This Row],[Ins Cartella]],Tabella1[[NUMERO CARTELLA]:[IMPOSTE]],1,0))</f>
        <v>Cartella2</v>
      </c>
      <c r="D195" s="1"/>
      <c r="E195" s="15"/>
      <c r="F195" s="16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2:15" x14ac:dyDescent="0.45">
      <c r="B196" s="27"/>
      <c r="C196" s="140" t="str">
        <f>+IF(Tabella245[[#This Row],[Ins Cartella]]="",C195,+VLOOKUP(Tabella245[[#This Row],[Ins Cartella]],Tabella1[[NUMERO CARTELLA]:[IMPOSTE]],1,0))</f>
        <v>Cartella2</v>
      </c>
      <c r="D196" s="1"/>
      <c r="E196" s="15"/>
      <c r="F196" s="16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2:15" x14ac:dyDescent="0.45">
      <c r="B197" s="27"/>
      <c r="C197" s="140" t="str">
        <f>+IF(Tabella245[[#This Row],[Ins Cartella]]="",C196,+VLOOKUP(Tabella245[[#This Row],[Ins Cartella]],Tabella1[[NUMERO CARTELLA]:[IMPOSTE]],1,0))</f>
        <v>Cartella2</v>
      </c>
      <c r="D197" s="1"/>
      <c r="E197" s="15"/>
      <c r="F197" s="16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2:15" x14ac:dyDescent="0.45">
      <c r="B198" s="27"/>
      <c r="C198" s="140" t="str">
        <f>+IF(Tabella245[[#This Row],[Ins Cartella]]="",C197,+VLOOKUP(Tabella245[[#This Row],[Ins Cartella]],Tabella1[[NUMERO CARTELLA]:[IMPOSTE]],1,0))</f>
        <v>Cartella2</v>
      </c>
      <c r="D198" s="1"/>
      <c r="E198" s="15"/>
      <c r="F198" s="16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2:15" x14ac:dyDescent="0.45">
      <c r="B199" s="27"/>
      <c r="C199" s="140" t="str">
        <f>+IF(Tabella245[[#This Row],[Ins Cartella]]="",C198,+VLOOKUP(Tabella245[[#This Row],[Ins Cartella]],Tabella1[[NUMERO CARTELLA]:[IMPOSTE]],1,0))</f>
        <v>Cartella2</v>
      </c>
      <c r="D199" s="1"/>
      <c r="E199" s="15"/>
      <c r="F199" s="16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2:15" x14ac:dyDescent="0.45">
      <c r="B200" s="27"/>
      <c r="C200" s="140" t="str">
        <f>+IF(Tabella245[[#This Row],[Ins Cartella]]="",C199,+VLOOKUP(Tabella245[[#This Row],[Ins Cartella]],Tabella1[[NUMERO CARTELLA]:[IMPOSTE]],1,0))</f>
        <v>Cartella2</v>
      </c>
      <c r="D200" s="1"/>
      <c r="E200" s="15"/>
      <c r="F200" s="16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2:15" x14ac:dyDescent="0.45">
      <c r="B201" s="27"/>
      <c r="C201" s="140" t="str">
        <f>+IF(Tabella245[[#This Row],[Ins Cartella]]="",C200,+VLOOKUP(Tabella245[[#This Row],[Ins Cartella]],Tabella1[[NUMERO CARTELLA]:[IMPOSTE]],1,0))</f>
        <v>Cartella2</v>
      </c>
      <c r="D201" s="1"/>
      <c r="E201" s="15"/>
      <c r="F201" s="16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2:15" x14ac:dyDescent="0.45">
      <c r="B202" s="27"/>
      <c r="C202" s="140" t="str">
        <f>+IF(Tabella245[[#This Row],[Ins Cartella]]="",C201,+VLOOKUP(Tabella245[[#This Row],[Ins Cartella]],Tabella1[[NUMERO CARTELLA]:[IMPOSTE]],1,0))</f>
        <v>Cartella2</v>
      </c>
      <c r="D202" s="1"/>
      <c r="E202" s="15"/>
      <c r="F202" s="16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2:15" x14ac:dyDescent="0.45">
      <c r="B203" s="27"/>
      <c r="C203" s="140" t="str">
        <f>+IF(Tabella245[[#This Row],[Ins Cartella]]="",C202,+VLOOKUP(Tabella245[[#This Row],[Ins Cartella]],Tabella1[[NUMERO CARTELLA]:[IMPOSTE]],1,0))</f>
        <v>Cartella2</v>
      </c>
      <c r="D203" s="1"/>
      <c r="E203" s="15"/>
      <c r="F203" s="16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2:15" x14ac:dyDescent="0.45">
      <c r="B204" s="27"/>
      <c r="C204" s="140" t="str">
        <f>+IF(Tabella245[[#This Row],[Ins Cartella]]="",C203,+VLOOKUP(Tabella245[[#This Row],[Ins Cartella]],Tabella1[[NUMERO CARTELLA]:[IMPOSTE]],1,0))</f>
        <v>Cartella2</v>
      </c>
      <c r="D204" s="1"/>
      <c r="E204" s="15"/>
      <c r="F204" s="16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2:15" x14ac:dyDescent="0.45">
      <c r="B205" s="27"/>
      <c r="C205" s="140" t="str">
        <f>+IF(Tabella245[[#This Row],[Ins Cartella]]="",C204,+VLOOKUP(Tabella245[[#This Row],[Ins Cartella]],Tabella1[[NUMERO CARTELLA]:[IMPOSTE]],1,0))</f>
        <v>Cartella2</v>
      </c>
      <c r="D205" s="1"/>
      <c r="E205" s="15"/>
      <c r="F205" s="16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2:15" x14ac:dyDescent="0.45">
      <c r="B206" s="27"/>
      <c r="C206" s="140" t="str">
        <f>+IF(Tabella245[[#This Row],[Ins Cartella]]="",C205,+VLOOKUP(Tabella245[[#This Row],[Ins Cartella]],Tabella1[[NUMERO CARTELLA]:[IMPOSTE]],1,0))</f>
        <v>Cartella2</v>
      </c>
      <c r="D206" s="1"/>
      <c r="E206" s="15"/>
      <c r="F206" s="16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2:15" x14ac:dyDescent="0.45">
      <c r="B207" s="27"/>
      <c r="C207" s="140" t="str">
        <f>+IF(Tabella245[[#This Row],[Ins Cartella]]="",C206,+VLOOKUP(Tabella245[[#This Row],[Ins Cartella]],Tabella1[[NUMERO CARTELLA]:[IMPOSTE]],1,0))</f>
        <v>Cartella2</v>
      </c>
      <c r="D207" s="1"/>
      <c r="E207" s="15"/>
      <c r="F207" s="16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2:15" x14ac:dyDescent="0.45">
      <c r="B208" s="27"/>
      <c r="C208" s="140" t="str">
        <f>+IF(Tabella245[[#This Row],[Ins Cartella]]="",C207,+VLOOKUP(Tabella245[[#This Row],[Ins Cartella]],Tabella1[[NUMERO CARTELLA]:[IMPOSTE]],1,0))</f>
        <v>Cartella2</v>
      </c>
      <c r="D208" s="1"/>
      <c r="E208" s="15"/>
      <c r="F208" s="16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2:15" x14ac:dyDescent="0.45">
      <c r="B209" s="27"/>
      <c r="C209" s="140" t="str">
        <f>+IF(Tabella245[[#This Row],[Ins Cartella]]="",C208,+VLOOKUP(Tabella245[[#This Row],[Ins Cartella]],Tabella1[[NUMERO CARTELLA]:[IMPOSTE]],1,0))</f>
        <v>Cartella2</v>
      </c>
      <c r="D209" s="1"/>
      <c r="E209" s="15"/>
      <c r="F209" s="16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2:15" x14ac:dyDescent="0.45">
      <c r="B210" s="27"/>
      <c r="C210" s="140" t="str">
        <f>+IF(Tabella245[[#This Row],[Ins Cartella]]="",C209,+VLOOKUP(Tabella245[[#This Row],[Ins Cartella]],Tabella1[[NUMERO CARTELLA]:[IMPOSTE]],1,0))</f>
        <v>Cartella2</v>
      </c>
      <c r="D210" s="1"/>
      <c r="E210" s="15"/>
      <c r="F210" s="16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2:15" x14ac:dyDescent="0.45">
      <c r="B211" s="27"/>
      <c r="C211" s="140" t="str">
        <f>+IF(Tabella245[[#This Row],[Ins Cartella]]="",C210,+VLOOKUP(Tabella245[[#This Row],[Ins Cartella]],Tabella1[[NUMERO CARTELLA]:[IMPOSTE]],1,0))</f>
        <v>Cartella2</v>
      </c>
      <c r="D211" s="1"/>
      <c r="E211" s="15"/>
      <c r="F211" s="16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2:15" x14ac:dyDescent="0.45">
      <c r="B212" s="27"/>
      <c r="C212" s="140" t="str">
        <f>+IF(Tabella245[[#This Row],[Ins Cartella]]="",C211,+VLOOKUP(Tabella245[[#This Row],[Ins Cartella]],Tabella1[[NUMERO CARTELLA]:[IMPOSTE]],1,0))</f>
        <v>Cartella2</v>
      </c>
      <c r="D212" s="1"/>
      <c r="E212" s="15"/>
      <c r="F212" s="16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2:15" x14ac:dyDescent="0.45">
      <c r="B213" s="27"/>
      <c r="C213" s="140" t="str">
        <f>+IF(Tabella245[[#This Row],[Ins Cartella]]="",C212,+VLOOKUP(Tabella245[[#This Row],[Ins Cartella]],Tabella1[[NUMERO CARTELLA]:[IMPOSTE]],1,0))</f>
        <v>Cartella2</v>
      </c>
      <c r="D213" s="1"/>
      <c r="E213" s="15"/>
      <c r="F213" s="16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2:15" x14ac:dyDescent="0.45">
      <c r="B214" s="27"/>
      <c r="C214" s="140" t="str">
        <f>+IF(Tabella245[[#This Row],[Ins Cartella]]="",C213,+VLOOKUP(Tabella245[[#This Row],[Ins Cartella]],Tabella1[[NUMERO CARTELLA]:[IMPOSTE]],1,0))</f>
        <v>Cartella2</v>
      </c>
      <c r="D214" s="1"/>
      <c r="E214" s="15"/>
      <c r="F214" s="16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2:15" x14ac:dyDescent="0.45">
      <c r="B215" s="27"/>
      <c r="C215" s="140" t="str">
        <f>+IF(Tabella245[[#This Row],[Ins Cartella]]="",C214,+VLOOKUP(Tabella245[[#This Row],[Ins Cartella]],Tabella1[[NUMERO CARTELLA]:[IMPOSTE]],1,0))</f>
        <v>Cartella2</v>
      </c>
      <c r="D215" s="1"/>
      <c r="E215" s="15"/>
      <c r="F215" s="16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2:15" x14ac:dyDescent="0.45">
      <c r="B216" s="27"/>
      <c r="C216" s="140" t="str">
        <f>+IF(Tabella245[[#This Row],[Ins Cartella]]="",C215,+VLOOKUP(Tabella245[[#This Row],[Ins Cartella]],Tabella1[[NUMERO CARTELLA]:[IMPOSTE]],1,0))</f>
        <v>Cartella2</v>
      </c>
      <c r="D216" s="1"/>
      <c r="E216" s="15"/>
      <c r="F216" s="16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2:15" x14ac:dyDescent="0.45">
      <c r="B217" s="27"/>
      <c r="C217" s="140" t="str">
        <f>+IF(Tabella245[[#This Row],[Ins Cartella]]="",C216,+VLOOKUP(Tabella245[[#This Row],[Ins Cartella]],Tabella1[[NUMERO CARTELLA]:[IMPOSTE]],1,0))</f>
        <v>Cartella2</v>
      </c>
      <c r="D217" s="1"/>
      <c r="E217" s="15"/>
      <c r="F217" s="16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2:15" x14ac:dyDescent="0.45">
      <c r="B218" s="27"/>
      <c r="C218" s="140" t="str">
        <f>+IF(Tabella245[[#This Row],[Ins Cartella]]="",C217,+VLOOKUP(Tabella245[[#This Row],[Ins Cartella]],Tabella1[[NUMERO CARTELLA]:[IMPOSTE]],1,0))</f>
        <v>Cartella2</v>
      </c>
      <c r="D218" s="1"/>
      <c r="E218" s="15"/>
      <c r="F218" s="16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2:15" x14ac:dyDescent="0.45">
      <c r="B219" s="27"/>
      <c r="C219" s="140" t="str">
        <f>+IF(Tabella245[[#This Row],[Ins Cartella]]="",C218,+VLOOKUP(Tabella245[[#This Row],[Ins Cartella]],Tabella1[[NUMERO CARTELLA]:[IMPOSTE]],1,0))</f>
        <v>Cartella2</v>
      </c>
      <c r="D219" s="1"/>
      <c r="E219" s="15"/>
      <c r="F219" s="16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2:15" x14ac:dyDescent="0.45">
      <c r="B220" s="27"/>
      <c r="C220" s="140" t="str">
        <f>+IF(Tabella245[[#This Row],[Ins Cartella]]="",C219,+VLOOKUP(Tabella245[[#This Row],[Ins Cartella]],Tabella1[[NUMERO CARTELLA]:[IMPOSTE]],1,0))</f>
        <v>Cartella2</v>
      </c>
      <c r="D220" s="1"/>
      <c r="E220" s="15"/>
      <c r="F220" s="16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2:15" x14ac:dyDescent="0.45">
      <c r="B221" s="27"/>
      <c r="C221" s="140" t="str">
        <f>+IF(Tabella245[[#This Row],[Ins Cartella]]="",C220,+VLOOKUP(Tabella245[[#This Row],[Ins Cartella]],Tabella1[[NUMERO CARTELLA]:[IMPOSTE]],1,0))</f>
        <v>Cartella2</v>
      </c>
      <c r="D221" s="1"/>
      <c r="E221" s="15"/>
      <c r="F221" s="16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2:15" x14ac:dyDescent="0.45">
      <c r="B222" s="27"/>
      <c r="C222" s="140" t="str">
        <f>+IF(Tabella245[[#This Row],[Ins Cartella]]="",C221,+VLOOKUP(Tabella245[[#This Row],[Ins Cartella]],Tabella1[[NUMERO CARTELLA]:[IMPOSTE]],1,0))</f>
        <v>Cartella2</v>
      </c>
      <c r="D222" s="1"/>
      <c r="E222" s="15"/>
      <c r="F222" s="16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2:15" x14ac:dyDescent="0.45">
      <c r="B223" s="27"/>
      <c r="C223" s="140" t="str">
        <f>+IF(Tabella245[[#This Row],[Ins Cartella]]="",C222,+VLOOKUP(Tabella245[[#This Row],[Ins Cartella]],Tabella1[[NUMERO CARTELLA]:[IMPOSTE]],1,0))</f>
        <v>Cartella2</v>
      </c>
      <c r="D223" s="1"/>
      <c r="E223" s="15"/>
      <c r="F223" s="16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2:15" x14ac:dyDescent="0.45">
      <c r="B224" s="27"/>
      <c r="C224" s="140" t="str">
        <f>+IF(Tabella245[[#This Row],[Ins Cartella]]="",C223,+VLOOKUP(Tabella245[[#This Row],[Ins Cartella]],Tabella1[[NUMERO CARTELLA]:[IMPOSTE]],1,0))</f>
        <v>Cartella2</v>
      </c>
      <c r="D224" s="1"/>
      <c r="E224" s="15"/>
      <c r="F224" s="16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2:15" x14ac:dyDescent="0.45">
      <c r="B225" s="27"/>
      <c r="C225" s="140" t="str">
        <f>+IF(Tabella245[[#This Row],[Ins Cartella]]="",C224,+VLOOKUP(Tabella245[[#This Row],[Ins Cartella]],Tabella1[[NUMERO CARTELLA]:[IMPOSTE]],1,0))</f>
        <v>Cartella2</v>
      </c>
      <c r="D225" s="1"/>
      <c r="E225" s="15"/>
      <c r="F225" s="16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2:15" x14ac:dyDescent="0.45">
      <c r="B226" s="27"/>
      <c r="C226" s="140" t="str">
        <f>+IF(Tabella245[[#This Row],[Ins Cartella]]="",C225,+VLOOKUP(Tabella245[[#This Row],[Ins Cartella]],Tabella1[[NUMERO CARTELLA]:[IMPOSTE]],1,0))</f>
        <v>Cartella2</v>
      </c>
      <c r="D226" s="1"/>
      <c r="E226" s="15"/>
      <c r="F226" s="16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2:15" x14ac:dyDescent="0.45">
      <c r="B227" s="27"/>
      <c r="C227" s="140" t="str">
        <f>+IF(Tabella245[[#This Row],[Ins Cartella]]="",C226,+VLOOKUP(Tabella245[[#This Row],[Ins Cartella]],Tabella1[[NUMERO CARTELLA]:[IMPOSTE]],1,0))</f>
        <v>Cartella2</v>
      </c>
      <c r="D227" s="1"/>
      <c r="E227" s="15"/>
      <c r="F227" s="16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2:15" x14ac:dyDescent="0.45">
      <c r="B228" s="27"/>
      <c r="C228" s="140" t="str">
        <f>+IF(Tabella245[[#This Row],[Ins Cartella]]="",C227,+VLOOKUP(Tabella245[[#This Row],[Ins Cartella]],Tabella1[[NUMERO CARTELLA]:[IMPOSTE]],1,0))</f>
        <v>Cartella2</v>
      </c>
      <c r="D228" s="1"/>
      <c r="E228" s="15"/>
      <c r="F228" s="16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2:15" x14ac:dyDescent="0.45">
      <c r="B229" s="27"/>
      <c r="C229" s="140" t="str">
        <f>+IF(Tabella245[[#This Row],[Ins Cartella]]="",C228,+VLOOKUP(Tabella245[[#This Row],[Ins Cartella]],Tabella1[[NUMERO CARTELLA]:[IMPOSTE]],1,0))</f>
        <v>Cartella2</v>
      </c>
      <c r="D229" s="1"/>
      <c r="E229" s="15"/>
      <c r="F229" s="16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2:15" x14ac:dyDescent="0.45">
      <c r="B230" s="27"/>
      <c r="C230" s="140" t="str">
        <f>+IF(Tabella245[[#This Row],[Ins Cartella]]="",C229,+VLOOKUP(Tabella245[[#This Row],[Ins Cartella]],Tabella1[[NUMERO CARTELLA]:[IMPOSTE]],1,0))</f>
        <v>Cartella2</v>
      </c>
      <c r="D230" s="1"/>
      <c r="E230" s="15"/>
      <c r="F230" s="16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2:15" x14ac:dyDescent="0.45">
      <c r="B231" s="27"/>
      <c r="C231" s="140" t="str">
        <f>+IF(Tabella245[[#This Row],[Ins Cartella]]="",C230,+VLOOKUP(Tabella245[[#This Row],[Ins Cartella]],Tabella1[[NUMERO CARTELLA]:[IMPOSTE]],1,0))</f>
        <v>Cartella2</v>
      </c>
      <c r="D231" s="1"/>
      <c r="E231" s="15"/>
      <c r="F231" s="16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2:15" x14ac:dyDescent="0.45">
      <c r="B232" s="27"/>
      <c r="C232" s="140" t="str">
        <f>+IF(Tabella245[[#This Row],[Ins Cartella]]="",C231,+VLOOKUP(Tabella245[[#This Row],[Ins Cartella]],Tabella1[[NUMERO CARTELLA]:[IMPOSTE]],1,0))</f>
        <v>Cartella2</v>
      </c>
      <c r="D232" s="1"/>
      <c r="E232" s="15"/>
      <c r="F232" s="16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2:15" x14ac:dyDescent="0.45">
      <c r="B233" s="27"/>
      <c r="C233" s="140" t="str">
        <f>+IF(Tabella245[[#This Row],[Ins Cartella]]="",C232,+VLOOKUP(Tabella245[[#This Row],[Ins Cartella]],Tabella1[[NUMERO CARTELLA]:[IMPOSTE]],1,0))</f>
        <v>Cartella2</v>
      </c>
      <c r="D233" s="1"/>
      <c r="E233" s="15"/>
      <c r="F233" s="16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2:15" x14ac:dyDescent="0.45">
      <c r="B234" s="27"/>
      <c r="C234" s="140" t="str">
        <f>+IF(Tabella245[[#This Row],[Ins Cartella]]="",C233,+VLOOKUP(Tabella245[[#This Row],[Ins Cartella]],Tabella1[[NUMERO CARTELLA]:[IMPOSTE]],1,0))</f>
        <v>Cartella2</v>
      </c>
      <c r="D234" s="1"/>
      <c r="E234" s="15"/>
      <c r="F234" s="16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2:15" x14ac:dyDescent="0.45">
      <c r="B235" s="27"/>
      <c r="C235" s="140" t="str">
        <f>+IF(Tabella245[[#This Row],[Ins Cartella]]="",C234,+VLOOKUP(Tabella245[[#This Row],[Ins Cartella]],Tabella1[[NUMERO CARTELLA]:[IMPOSTE]],1,0))</f>
        <v>Cartella2</v>
      </c>
      <c r="D235" s="1"/>
      <c r="E235" s="15"/>
      <c r="F235" s="16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2:15" x14ac:dyDescent="0.45">
      <c r="B236" s="27"/>
      <c r="C236" s="140" t="str">
        <f>+IF(Tabella245[[#This Row],[Ins Cartella]]="",C235,+VLOOKUP(Tabella245[[#This Row],[Ins Cartella]],Tabella1[[NUMERO CARTELLA]:[IMPOSTE]],1,0))</f>
        <v>Cartella2</v>
      </c>
      <c r="D236" s="1"/>
      <c r="E236" s="15"/>
      <c r="F236" s="16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2:15" x14ac:dyDescent="0.45">
      <c r="B237" s="27"/>
      <c r="C237" s="140" t="str">
        <f>+IF(Tabella245[[#This Row],[Ins Cartella]]="",C236,+VLOOKUP(Tabella245[[#This Row],[Ins Cartella]],Tabella1[[NUMERO CARTELLA]:[IMPOSTE]],1,0))</f>
        <v>Cartella2</v>
      </c>
      <c r="D237" s="1"/>
      <c r="E237" s="15"/>
      <c r="F237" s="16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2:15" x14ac:dyDescent="0.45">
      <c r="B238" s="27"/>
      <c r="C238" s="140" t="str">
        <f>+IF(Tabella245[[#This Row],[Ins Cartella]]="",C237,+VLOOKUP(Tabella245[[#This Row],[Ins Cartella]],Tabella1[[NUMERO CARTELLA]:[IMPOSTE]],1,0))</f>
        <v>Cartella2</v>
      </c>
      <c r="D238" s="1"/>
      <c r="E238" s="15"/>
      <c r="F238" s="16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2:15" x14ac:dyDescent="0.45">
      <c r="B239" s="27"/>
      <c r="C239" s="140" t="str">
        <f>+IF(Tabella245[[#This Row],[Ins Cartella]]="",C238,+VLOOKUP(Tabella245[[#This Row],[Ins Cartella]],Tabella1[[NUMERO CARTELLA]:[IMPOSTE]],1,0))</f>
        <v>Cartella2</v>
      </c>
      <c r="D239" s="1"/>
      <c r="E239" s="15"/>
      <c r="F239" s="16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2:15" x14ac:dyDescent="0.45">
      <c r="B240" s="27"/>
      <c r="C240" s="140" t="str">
        <f>+IF(Tabella245[[#This Row],[Ins Cartella]]="",C239,+VLOOKUP(Tabella245[[#This Row],[Ins Cartella]],Tabella1[[NUMERO CARTELLA]:[IMPOSTE]],1,0))</f>
        <v>Cartella2</v>
      </c>
      <c r="D240" s="1"/>
      <c r="E240" s="15"/>
      <c r="F240" s="16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2:15" x14ac:dyDescent="0.45">
      <c r="B241" s="27"/>
      <c r="C241" s="140" t="str">
        <f>+IF(Tabella245[[#This Row],[Ins Cartella]]="",C240,+VLOOKUP(Tabella245[[#This Row],[Ins Cartella]],Tabella1[[NUMERO CARTELLA]:[IMPOSTE]],1,0))</f>
        <v>Cartella2</v>
      </c>
      <c r="D241" s="1"/>
      <c r="E241" s="15"/>
      <c r="F241" s="16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2:15" x14ac:dyDescent="0.45">
      <c r="B242" s="27"/>
      <c r="C242" s="140" t="str">
        <f>+IF(Tabella245[[#This Row],[Ins Cartella]]="",C241,+VLOOKUP(Tabella245[[#This Row],[Ins Cartella]],Tabella1[[NUMERO CARTELLA]:[IMPOSTE]],1,0))</f>
        <v>Cartella2</v>
      </c>
      <c r="D242" s="1"/>
      <c r="E242" s="15"/>
      <c r="F242" s="16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2:15" x14ac:dyDescent="0.45">
      <c r="B243" s="27"/>
      <c r="C243" s="140" t="str">
        <f>+IF(Tabella245[[#This Row],[Ins Cartella]]="",C242,+VLOOKUP(Tabella245[[#This Row],[Ins Cartella]],Tabella1[[NUMERO CARTELLA]:[IMPOSTE]],1,0))</f>
        <v>Cartella2</v>
      </c>
      <c r="D243" s="1"/>
      <c r="E243" s="15"/>
      <c r="F243" s="16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2:15" x14ac:dyDescent="0.45">
      <c r="B244" s="27"/>
      <c r="C244" s="140" t="str">
        <f>+IF(Tabella245[[#This Row],[Ins Cartella]]="",C243,+VLOOKUP(Tabella245[[#This Row],[Ins Cartella]],Tabella1[[NUMERO CARTELLA]:[IMPOSTE]],1,0))</f>
        <v>Cartella2</v>
      </c>
      <c r="D244" s="1"/>
      <c r="E244" s="15"/>
      <c r="F244" s="16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2:15" x14ac:dyDescent="0.45">
      <c r="B245" s="27"/>
      <c r="C245" s="140" t="str">
        <f>+IF(Tabella245[[#This Row],[Ins Cartella]]="",C244,+VLOOKUP(Tabella245[[#This Row],[Ins Cartella]],Tabella1[[NUMERO CARTELLA]:[IMPOSTE]],1,0))</f>
        <v>Cartella2</v>
      </c>
      <c r="D245" s="1"/>
      <c r="E245" s="15"/>
      <c r="F245" s="16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2:15" x14ac:dyDescent="0.45">
      <c r="B246" s="27"/>
      <c r="C246" s="140" t="str">
        <f>+IF(Tabella245[[#This Row],[Ins Cartella]]="",C245,+VLOOKUP(Tabella245[[#This Row],[Ins Cartella]],Tabella1[[NUMERO CARTELLA]:[IMPOSTE]],1,0))</f>
        <v>Cartella2</v>
      </c>
      <c r="D246" s="1"/>
      <c r="E246" s="15"/>
      <c r="F246" s="16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2:15" x14ac:dyDescent="0.45">
      <c r="B247" s="27"/>
      <c r="C247" s="140" t="str">
        <f>+IF(Tabella245[[#This Row],[Ins Cartella]]="",C246,+VLOOKUP(Tabella245[[#This Row],[Ins Cartella]],Tabella1[[NUMERO CARTELLA]:[IMPOSTE]],1,0))</f>
        <v>Cartella2</v>
      </c>
      <c r="D247" s="1"/>
      <c r="E247" s="15"/>
      <c r="F247" s="16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2:15" x14ac:dyDescent="0.45">
      <c r="B248" s="27"/>
      <c r="C248" s="140" t="str">
        <f>+IF(Tabella245[[#This Row],[Ins Cartella]]="",C247,+VLOOKUP(Tabella245[[#This Row],[Ins Cartella]],Tabella1[[NUMERO CARTELLA]:[IMPOSTE]],1,0))</f>
        <v>Cartella2</v>
      </c>
      <c r="D248" s="1"/>
      <c r="E248" s="15"/>
      <c r="F248" s="16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2:15" x14ac:dyDescent="0.45">
      <c r="B249" s="27"/>
      <c r="C249" s="140" t="str">
        <f>+IF(Tabella245[[#This Row],[Ins Cartella]]="",C248,+VLOOKUP(Tabella245[[#This Row],[Ins Cartella]],Tabella1[[NUMERO CARTELLA]:[IMPOSTE]],1,0))</f>
        <v>Cartella2</v>
      </c>
      <c r="D249" s="1"/>
      <c r="E249" s="15"/>
      <c r="F249" s="16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2:15" x14ac:dyDescent="0.45">
      <c r="B250" s="27"/>
      <c r="C250" s="140" t="str">
        <f>+IF(Tabella245[[#This Row],[Ins Cartella]]="",C249,+VLOOKUP(Tabella245[[#This Row],[Ins Cartella]],Tabella1[[NUMERO CARTELLA]:[IMPOSTE]],1,0))</f>
        <v>Cartella2</v>
      </c>
      <c r="D250" s="1"/>
      <c r="E250" s="15"/>
      <c r="F250" s="16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2:15" x14ac:dyDescent="0.45">
      <c r="B251" s="27"/>
      <c r="C251" s="140" t="str">
        <f>+IF(Tabella245[[#This Row],[Ins Cartella]]="",C250,+VLOOKUP(Tabella245[[#This Row],[Ins Cartella]],Tabella1[[NUMERO CARTELLA]:[IMPOSTE]],1,0))</f>
        <v>Cartella2</v>
      </c>
      <c r="D251" s="1"/>
      <c r="E251" s="15"/>
      <c r="F251" s="16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2:15" x14ac:dyDescent="0.45">
      <c r="B252" s="27"/>
      <c r="C252" s="140" t="str">
        <f>+IF(Tabella245[[#This Row],[Ins Cartella]]="",C251,+VLOOKUP(Tabella245[[#This Row],[Ins Cartella]],Tabella1[[NUMERO CARTELLA]:[IMPOSTE]],1,0))</f>
        <v>Cartella2</v>
      </c>
      <c r="D252" s="1"/>
      <c r="E252" s="15"/>
      <c r="F252" s="16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2:15" x14ac:dyDescent="0.45">
      <c r="B253" s="27"/>
      <c r="C253" s="140" t="str">
        <f>+IF(Tabella245[[#This Row],[Ins Cartella]]="",C252,+VLOOKUP(Tabella245[[#This Row],[Ins Cartella]],Tabella1[[NUMERO CARTELLA]:[IMPOSTE]],1,0))</f>
        <v>Cartella2</v>
      </c>
      <c r="D253" s="1"/>
      <c r="E253" s="15"/>
      <c r="F253" s="16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2:15" x14ac:dyDescent="0.45">
      <c r="B254" s="27"/>
      <c r="C254" s="140" t="str">
        <f>+IF(Tabella245[[#This Row],[Ins Cartella]]="",C253,+VLOOKUP(Tabella245[[#This Row],[Ins Cartella]],Tabella1[[NUMERO CARTELLA]:[IMPOSTE]],1,0))</f>
        <v>Cartella2</v>
      </c>
      <c r="D254" s="1"/>
      <c r="E254" s="15"/>
      <c r="F254" s="16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2:15" x14ac:dyDescent="0.45">
      <c r="B255" s="27"/>
      <c r="C255" s="140" t="str">
        <f>+IF(Tabella245[[#This Row],[Ins Cartella]]="",C254,+VLOOKUP(Tabella245[[#This Row],[Ins Cartella]],Tabella1[[NUMERO CARTELLA]:[IMPOSTE]],1,0))</f>
        <v>Cartella2</v>
      </c>
      <c r="D255" s="1"/>
      <c r="E255" s="15"/>
      <c r="F255" s="16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2:15" x14ac:dyDescent="0.45">
      <c r="B256" s="27"/>
      <c r="C256" s="140" t="str">
        <f>+IF(Tabella245[[#This Row],[Ins Cartella]]="",C255,+VLOOKUP(Tabella245[[#This Row],[Ins Cartella]],Tabella1[[NUMERO CARTELLA]:[IMPOSTE]],1,0))</f>
        <v>Cartella2</v>
      </c>
      <c r="D256" s="1"/>
      <c r="E256" s="15"/>
      <c r="F256" s="16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2:15" x14ac:dyDescent="0.45">
      <c r="B257" s="27"/>
      <c r="C257" s="140" t="str">
        <f>+IF(Tabella245[[#This Row],[Ins Cartella]]="",C256,+VLOOKUP(Tabella245[[#This Row],[Ins Cartella]],Tabella1[[NUMERO CARTELLA]:[IMPOSTE]],1,0))</f>
        <v>Cartella2</v>
      </c>
      <c r="D257" s="1"/>
      <c r="E257" s="15"/>
      <c r="F257" s="16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2:15" x14ac:dyDescent="0.45">
      <c r="B258" s="27"/>
      <c r="C258" s="140" t="str">
        <f>+IF(Tabella245[[#This Row],[Ins Cartella]]="",C257,+VLOOKUP(Tabella245[[#This Row],[Ins Cartella]],Tabella1[[NUMERO CARTELLA]:[IMPOSTE]],1,0))</f>
        <v>Cartella2</v>
      </c>
      <c r="D258" s="1"/>
      <c r="E258" s="15"/>
      <c r="F258" s="16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2:15" x14ac:dyDescent="0.45">
      <c r="B259" s="27"/>
      <c r="C259" s="140" t="str">
        <f>+IF(Tabella245[[#This Row],[Ins Cartella]]="",C258,+VLOOKUP(Tabella245[[#This Row],[Ins Cartella]],Tabella1[[NUMERO CARTELLA]:[IMPOSTE]],1,0))</f>
        <v>Cartella2</v>
      </c>
      <c r="D259" s="1"/>
      <c r="E259" s="15"/>
      <c r="F259" s="16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2:15" x14ac:dyDescent="0.45">
      <c r="B260" s="27"/>
      <c r="C260" s="140" t="str">
        <f>+IF(Tabella245[[#This Row],[Ins Cartella]]="",C259,+VLOOKUP(Tabella245[[#This Row],[Ins Cartella]],Tabella1[[NUMERO CARTELLA]:[IMPOSTE]],1,0))</f>
        <v>Cartella2</v>
      </c>
      <c r="D260" s="1"/>
      <c r="E260" s="15"/>
      <c r="F260" s="16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2:15" x14ac:dyDescent="0.45">
      <c r="B261" s="27"/>
      <c r="C261" s="140" t="str">
        <f>+IF(Tabella245[[#This Row],[Ins Cartella]]="",C260,+VLOOKUP(Tabella245[[#This Row],[Ins Cartella]],Tabella1[[NUMERO CARTELLA]:[IMPOSTE]],1,0))</f>
        <v>Cartella2</v>
      </c>
      <c r="D261" s="1"/>
      <c r="E261" s="15"/>
      <c r="F261" s="16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2:15" x14ac:dyDescent="0.45">
      <c r="B262" s="27"/>
      <c r="C262" s="140" t="str">
        <f>+IF(Tabella245[[#This Row],[Ins Cartella]]="",C261,+VLOOKUP(Tabella245[[#This Row],[Ins Cartella]],Tabella1[[NUMERO CARTELLA]:[IMPOSTE]],1,0))</f>
        <v>Cartella2</v>
      </c>
      <c r="D262" s="1"/>
      <c r="E262" s="15"/>
      <c r="F262" s="16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2:15" x14ac:dyDescent="0.45">
      <c r="B263" s="27"/>
      <c r="C263" s="140" t="str">
        <f>+IF(Tabella245[[#This Row],[Ins Cartella]]="",C262,+VLOOKUP(Tabella245[[#This Row],[Ins Cartella]],Tabella1[[NUMERO CARTELLA]:[IMPOSTE]],1,0))</f>
        <v>Cartella2</v>
      </c>
      <c r="D263" s="1"/>
      <c r="E263" s="15"/>
      <c r="F263" s="16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2:15" x14ac:dyDescent="0.45">
      <c r="B264" s="27"/>
      <c r="C264" s="140" t="str">
        <f>+IF(Tabella245[[#This Row],[Ins Cartella]]="",C263,+VLOOKUP(Tabella245[[#This Row],[Ins Cartella]],Tabella1[[NUMERO CARTELLA]:[IMPOSTE]],1,0))</f>
        <v>Cartella2</v>
      </c>
      <c r="D264" s="1"/>
      <c r="E264" s="15"/>
      <c r="F264" s="16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2:15" x14ac:dyDescent="0.45">
      <c r="B265" s="27"/>
      <c r="C265" s="140" t="str">
        <f>+IF(Tabella245[[#This Row],[Ins Cartella]]="",C264,+VLOOKUP(Tabella245[[#This Row],[Ins Cartella]],Tabella1[[NUMERO CARTELLA]:[IMPOSTE]],1,0))</f>
        <v>Cartella2</v>
      </c>
      <c r="D265" s="1"/>
      <c r="E265" s="15"/>
      <c r="F265" s="16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2:15" x14ac:dyDescent="0.45">
      <c r="B266" s="27"/>
      <c r="C266" s="140" t="str">
        <f>+IF(Tabella245[[#This Row],[Ins Cartella]]="",C265,+VLOOKUP(Tabella245[[#This Row],[Ins Cartella]],Tabella1[[NUMERO CARTELLA]:[IMPOSTE]],1,0))</f>
        <v>Cartella2</v>
      </c>
      <c r="D266" s="1"/>
      <c r="E266" s="15"/>
      <c r="F266" s="16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2:15" x14ac:dyDescent="0.45">
      <c r="B267" s="27"/>
      <c r="C267" s="140" t="str">
        <f>+IF(Tabella245[[#This Row],[Ins Cartella]]="",C266,+VLOOKUP(Tabella245[[#This Row],[Ins Cartella]],Tabella1[[NUMERO CARTELLA]:[IMPOSTE]],1,0))</f>
        <v>Cartella2</v>
      </c>
      <c r="D267" s="1"/>
      <c r="E267" s="15"/>
      <c r="F267" s="16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2:15" x14ac:dyDescent="0.45">
      <c r="B268" s="27"/>
      <c r="C268" s="140" t="str">
        <f>+IF(Tabella245[[#This Row],[Ins Cartella]]="",C267,+VLOOKUP(Tabella245[[#This Row],[Ins Cartella]],Tabella1[[NUMERO CARTELLA]:[IMPOSTE]],1,0))</f>
        <v>Cartella2</v>
      </c>
      <c r="D268" s="1"/>
      <c r="E268" s="15"/>
      <c r="F268" s="16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2:15" x14ac:dyDescent="0.45">
      <c r="B269" s="27"/>
      <c r="C269" s="140" t="str">
        <f>+IF(Tabella245[[#This Row],[Ins Cartella]]="",C268,+VLOOKUP(Tabella245[[#This Row],[Ins Cartella]],Tabella1[[NUMERO CARTELLA]:[IMPOSTE]],1,0))</f>
        <v>Cartella2</v>
      </c>
      <c r="D269" s="1"/>
      <c r="E269" s="15"/>
      <c r="F269" s="16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2:15" x14ac:dyDescent="0.45">
      <c r="B270" s="27"/>
      <c r="C270" s="140" t="str">
        <f>+IF(Tabella245[[#This Row],[Ins Cartella]]="",C269,+VLOOKUP(Tabella245[[#This Row],[Ins Cartella]],Tabella1[[NUMERO CARTELLA]:[IMPOSTE]],1,0))</f>
        <v>Cartella2</v>
      </c>
      <c r="D270" s="1"/>
      <c r="E270" s="15"/>
      <c r="F270" s="16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2:15" x14ac:dyDescent="0.45">
      <c r="B271" s="27"/>
      <c r="C271" s="140" t="str">
        <f>+IF(Tabella245[[#This Row],[Ins Cartella]]="",C270,+VLOOKUP(Tabella245[[#This Row],[Ins Cartella]],Tabella1[[NUMERO CARTELLA]:[IMPOSTE]],1,0))</f>
        <v>Cartella2</v>
      </c>
      <c r="D271" s="1"/>
      <c r="E271" s="15"/>
      <c r="F271" s="16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2:15" x14ac:dyDescent="0.45">
      <c r="B272" s="27"/>
      <c r="C272" s="140" t="str">
        <f>+IF(Tabella245[[#This Row],[Ins Cartella]]="",C271,+VLOOKUP(Tabella245[[#This Row],[Ins Cartella]],Tabella1[[NUMERO CARTELLA]:[IMPOSTE]],1,0))</f>
        <v>Cartella2</v>
      </c>
      <c r="D272" s="1"/>
      <c r="E272" s="15"/>
      <c r="F272" s="16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2:15" x14ac:dyDescent="0.45">
      <c r="B273" s="27"/>
      <c r="C273" s="140" t="str">
        <f>+IF(Tabella245[[#This Row],[Ins Cartella]]="",C272,+VLOOKUP(Tabella245[[#This Row],[Ins Cartella]],Tabella1[[NUMERO CARTELLA]:[IMPOSTE]],1,0))</f>
        <v>Cartella2</v>
      </c>
      <c r="D273" s="1"/>
      <c r="E273" s="15"/>
      <c r="F273" s="16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2:15" x14ac:dyDescent="0.45">
      <c r="B274" s="27"/>
      <c r="C274" s="140" t="str">
        <f>+IF(Tabella245[[#This Row],[Ins Cartella]]="",C273,+VLOOKUP(Tabella245[[#This Row],[Ins Cartella]],Tabella1[[NUMERO CARTELLA]:[IMPOSTE]],1,0))</f>
        <v>Cartella2</v>
      </c>
      <c r="D274" s="1"/>
      <c r="E274" s="15"/>
      <c r="F274" s="16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2:15" x14ac:dyDescent="0.45">
      <c r="B275" s="27"/>
      <c r="C275" s="140" t="str">
        <f>+IF(Tabella245[[#This Row],[Ins Cartella]]="",C274,+VLOOKUP(Tabella245[[#This Row],[Ins Cartella]],Tabella1[[NUMERO CARTELLA]:[IMPOSTE]],1,0))</f>
        <v>Cartella2</v>
      </c>
      <c r="D275" s="1"/>
      <c r="E275" s="15"/>
      <c r="F275" s="16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2:15" x14ac:dyDescent="0.45">
      <c r="B276" s="27"/>
      <c r="C276" s="140" t="str">
        <f>+IF(Tabella245[[#This Row],[Ins Cartella]]="",C275,+VLOOKUP(Tabella245[[#This Row],[Ins Cartella]],Tabella1[[NUMERO CARTELLA]:[IMPOSTE]],1,0))</f>
        <v>Cartella2</v>
      </c>
      <c r="D276" s="1"/>
      <c r="E276" s="15"/>
      <c r="F276" s="16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2:15" x14ac:dyDescent="0.45">
      <c r="B277" s="27"/>
      <c r="C277" s="140" t="str">
        <f>+IF(Tabella245[[#This Row],[Ins Cartella]]="",C276,+VLOOKUP(Tabella245[[#This Row],[Ins Cartella]],Tabella1[[NUMERO CARTELLA]:[IMPOSTE]],1,0))</f>
        <v>Cartella2</v>
      </c>
      <c r="D277" s="1"/>
      <c r="E277" s="15"/>
      <c r="F277" s="16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2:15" x14ac:dyDescent="0.45">
      <c r="B278" s="27"/>
      <c r="C278" s="140" t="str">
        <f>+IF(Tabella245[[#This Row],[Ins Cartella]]="",C277,+VLOOKUP(Tabella245[[#This Row],[Ins Cartella]],Tabella1[[NUMERO CARTELLA]:[IMPOSTE]],1,0))</f>
        <v>Cartella2</v>
      </c>
      <c r="D278" s="1"/>
      <c r="E278" s="15"/>
      <c r="F278" s="16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2:15" x14ac:dyDescent="0.45">
      <c r="B279" s="27"/>
      <c r="C279" s="140" t="str">
        <f>+IF(Tabella245[[#This Row],[Ins Cartella]]="",C278,+VLOOKUP(Tabella245[[#This Row],[Ins Cartella]],Tabella1[[NUMERO CARTELLA]:[IMPOSTE]],1,0))</f>
        <v>Cartella2</v>
      </c>
      <c r="D279" s="1"/>
      <c r="E279" s="15"/>
      <c r="F279" s="16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2:15" x14ac:dyDescent="0.45">
      <c r="B280" s="27"/>
      <c r="C280" s="140" t="str">
        <f>+IF(Tabella245[[#This Row],[Ins Cartella]]="",C279,+VLOOKUP(Tabella245[[#This Row],[Ins Cartella]],Tabella1[[NUMERO CARTELLA]:[IMPOSTE]],1,0))</f>
        <v>Cartella2</v>
      </c>
      <c r="D280" s="1"/>
      <c r="E280" s="15"/>
      <c r="F280" s="16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2:15" x14ac:dyDescent="0.45">
      <c r="B281" s="27"/>
      <c r="C281" s="140" t="str">
        <f>+IF(Tabella245[[#This Row],[Ins Cartella]]="",C280,+VLOOKUP(Tabella245[[#This Row],[Ins Cartella]],Tabella1[[NUMERO CARTELLA]:[IMPOSTE]],1,0))</f>
        <v>Cartella2</v>
      </c>
      <c r="D281" s="1"/>
      <c r="E281" s="15"/>
      <c r="F281" s="16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2:15" x14ac:dyDescent="0.45">
      <c r="B282" s="27"/>
      <c r="C282" s="140" t="str">
        <f>+IF(Tabella245[[#This Row],[Ins Cartella]]="",C281,+VLOOKUP(Tabella245[[#This Row],[Ins Cartella]],Tabella1[[NUMERO CARTELLA]:[IMPOSTE]],1,0))</f>
        <v>Cartella2</v>
      </c>
      <c r="D282" s="1"/>
      <c r="E282" s="15"/>
      <c r="F282" s="16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2:15" x14ac:dyDescent="0.45">
      <c r="B283" s="27"/>
      <c r="C283" s="140" t="str">
        <f>+IF(Tabella245[[#This Row],[Ins Cartella]]="",C282,+VLOOKUP(Tabella245[[#This Row],[Ins Cartella]],Tabella1[[NUMERO CARTELLA]:[IMPOSTE]],1,0))</f>
        <v>Cartella2</v>
      </c>
      <c r="D283" s="1"/>
      <c r="E283" s="15"/>
      <c r="F283" s="16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2:15" x14ac:dyDescent="0.45">
      <c r="B284" s="27"/>
      <c r="C284" s="140" t="str">
        <f>+IF(Tabella245[[#This Row],[Ins Cartella]]="",C283,+VLOOKUP(Tabella245[[#This Row],[Ins Cartella]],Tabella1[[NUMERO CARTELLA]:[IMPOSTE]],1,0))</f>
        <v>Cartella2</v>
      </c>
      <c r="D284" s="1"/>
      <c r="E284" s="15"/>
      <c r="F284" s="16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2:15" x14ac:dyDescent="0.45">
      <c r="B285" s="27"/>
      <c r="C285" s="140" t="str">
        <f>+IF(Tabella245[[#This Row],[Ins Cartella]]="",C284,+VLOOKUP(Tabella245[[#This Row],[Ins Cartella]],Tabella1[[NUMERO CARTELLA]:[IMPOSTE]],1,0))</f>
        <v>Cartella2</v>
      </c>
      <c r="D285" s="1"/>
      <c r="E285" s="15"/>
      <c r="F285" s="16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2:15" x14ac:dyDescent="0.45">
      <c r="B286" s="27"/>
      <c r="C286" s="140" t="str">
        <f>+IF(Tabella245[[#This Row],[Ins Cartella]]="",C285,+VLOOKUP(Tabella245[[#This Row],[Ins Cartella]],Tabella1[[NUMERO CARTELLA]:[IMPOSTE]],1,0))</f>
        <v>Cartella2</v>
      </c>
      <c r="D286" s="1"/>
      <c r="E286" s="15"/>
      <c r="F286" s="16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2:15" x14ac:dyDescent="0.45">
      <c r="B287" s="27"/>
      <c r="C287" s="140" t="str">
        <f>+IF(Tabella245[[#This Row],[Ins Cartella]]="",C286,+VLOOKUP(Tabella245[[#This Row],[Ins Cartella]],Tabella1[[NUMERO CARTELLA]:[IMPOSTE]],1,0))</f>
        <v>Cartella2</v>
      </c>
      <c r="D287" s="1"/>
      <c r="E287" s="15"/>
      <c r="F287" s="16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2:15" x14ac:dyDescent="0.45">
      <c r="B288" s="27"/>
      <c r="C288" s="140" t="str">
        <f>+IF(Tabella245[[#This Row],[Ins Cartella]]="",C287,+VLOOKUP(Tabella245[[#This Row],[Ins Cartella]],Tabella1[[NUMERO CARTELLA]:[IMPOSTE]],1,0))</f>
        <v>Cartella2</v>
      </c>
      <c r="D288" s="1"/>
      <c r="E288" s="15"/>
      <c r="F288" s="16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2:15" x14ac:dyDescent="0.45">
      <c r="B289" s="27"/>
      <c r="C289" s="140" t="str">
        <f>+IF(Tabella245[[#This Row],[Ins Cartella]]="",C288,+VLOOKUP(Tabella245[[#This Row],[Ins Cartella]],Tabella1[[NUMERO CARTELLA]:[IMPOSTE]],1,0))</f>
        <v>Cartella2</v>
      </c>
      <c r="D289" s="1"/>
      <c r="E289" s="15"/>
      <c r="F289" s="16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2:15" x14ac:dyDescent="0.45">
      <c r="B290" s="27"/>
      <c r="C290" s="140" t="str">
        <f>+IF(Tabella245[[#This Row],[Ins Cartella]]="",C289,+VLOOKUP(Tabella245[[#This Row],[Ins Cartella]],Tabella1[[NUMERO CARTELLA]:[IMPOSTE]],1,0))</f>
        <v>Cartella2</v>
      </c>
      <c r="D290" s="1"/>
      <c r="E290" s="15"/>
      <c r="F290" s="16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2:15" x14ac:dyDescent="0.45">
      <c r="B291" s="27"/>
      <c r="C291" s="140" t="str">
        <f>+IF(Tabella245[[#This Row],[Ins Cartella]]="",C290,+VLOOKUP(Tabella245[[#This Row],[Ins Cartella]],Tabella1[[NUMERO CARTELLA]:[IMPOSTE]],1,0))</f>
        <v>Cartella2</v>
      </c>
      <c r="D291" s="1"/>
      <c r="E291" s="15"/>
      <c r="F291" s="16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2:15" x14ac:dyDescent="0.45">
      <c r="B292" s="27"/>
      <c r="C292" s="140" t="str">
        <f>+IF(Tabella245[[#This Row],[Ins Cartella]]="",C291,+VLOOKUP(Tabella245[[#This Row],[Ins Cartella]],Tabella1[[NUMERO CARTELLA]:[IMPOSTE]],1,0))</f>
        <v>Cartella2</v>
      </c>
      <c r="D292" s="1"/>
      <c r="E292" s="15"/>
      <c r="F292" s="16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2:15" x14ac:dyDescent="0.45">
      <c r="B293" s="27"/>
      <c r="C293" s="140" t="str">
        <f>+IF(Tabella245[[#This Row],[Ins Cartella]]="",C292,+VLOOKUP(Tabella245[[#This Row],[Ins Cartella]],Tabella1[[NUMERO CARTELLA]:[IMPOSTE]],1,0))</f>
        <v>Cartella2</v>
      </c>
      <c r="D293" s="1"/>
      <c r="E293" s="15"/>
      <c r="F293" s="16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2:15" x14ac:dyDescent="0.45">
      <c r="B294" s="27"/>
      <c r="C294" s="140" t="str">
        <f>+IF(Tabella245[[#This Row],[Ins Cartella]]="",C293,+VLOOKUP(Tabella245[[#This Row],[Ins Cartella]],Tabella1[[NUMERO CARTELLA]:[IMPOSTE]],1,0))</f>
        <v>Cartella2</v>
      </c>
      <c r="D294" s="1"/>
      <c r="E294" s="15"/>
      <c r="F294" s="16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2:15" x14ac:dyDescent="0.45">
      <c r="B295" s="27"/>
      <c r="C295" s="140" t="str">
        <f>+IF(Tabella245[[#This Row],[Ins Cartella]]="",C294,+VLOOKUP(Tabella245[[#This Row],[Ins Cartella]],Tabella1[[NUMERO CARTELLA]:[IMPOSTE]],1,0))</f>
        <v>Cartella2</v>
      </c>
      <c r="D295" s="1"/>
      <c r="E295" s="15"/>
      <c r="F295" s="16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2:15" x14ac:dyDescent="0.45">
      <c r="B296" s="27"/>
      <c r="C296" s="140" t="str">
        <f>+IF(Tabella245[[#This Row],[Ins Cartella]]="",C295,+VLOOKUP(Tabella245[[#This Row],[Ins Cartella]],Tabella1[[NUMERO CARTELLA]:[IMPOSTE]],1,0))</f>
        <v>Cartella2</v>
      </c>
      <c r="D296" s="1"/>
      <c r="E296" s="15"/>
      <c r="F296" s="16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2:15" x14ac:dyDescent="0.45">
      <c r="B297" s="27"/>
      <c r="C297" s="140" t="str">
        <f>+IF(Tabella245[[#This Row],[Ins Cartella]]="",C296,+VLOOKUP(Tabella245[[#This Row],[Ins Cartella]],Tabella1[[NUMERO CARTELLA]:[IMPOSTE]],1,0))</f>
        <v>Cartella2</v>
      </c>
      <c r="D297" s="1"/>
      <c r="E297" s="15"/>
      <c r="F297" s="16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2:15" x14ac:dyDescent="0.45">
      <c r="B298" s="27"/>
      <c r="C298" s="140" t="str">
        <f>+IF(Tabella245[[#This Row],[Ins Cartella]]="",C297,+VLOOKUP(Tabella245[[#This Row],[Ins Cartella]],Tabella1[[NUMERO CARTELLA]:[IMPOSTE]],1,0))</f>
        <v>Cartella2</v>
      </c>
      <c r="D298" s="1"/>
      <c r="E298" s="15"/>
      <c r="F298" s="16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2:15" x14ac:dyDescent="0.45">
      <c r="B299" s="27"/>
      <c r="C299" s="140" t="str">
        <f>+IF(Tabella245[[#This Row],[Ins Cartella]]="",C298,+VLOOKUP(Tabella245[[#This Row],[Ins Cartella]],Tabella1[[NUMERO CARTELLA]:[IMPOSTE]],1,0))</f>
        <v>Cartella2</v>
      </c>
      <c r="D299" s="1"/>
      <c r="E299" s="15"/>
      <c r="F299" s="16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2:15" x14ac:dyDescent="0.45">
      <c r="B300" s="27"/>
      <c r="C300" s="140" t="str">
        <f>+IF(Tabella245[[#This Row],[Ins Cartella]]="",C299,+VLOOKUP(Tabella245[[#This Row],[Ins Cartella]],Tabella1[[NUMERO CARTELLA]:[IMPOSTE]],1,0))</f>
        <v>Cartella2</v>
      </c>
      <c r="D300" s="1"/>
      <c r="E300" s="15"/>
      <c r="F300" s="16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2:15" x14ac:dyDescent="0.45">
      <c r="B301" s="27"/>
      <c r="C301" s="140" t="str">
        <f>+IF(Tabella245[[#This Row],[Ins Cartella]]="",C300,+VLOOKUP(Tabella245[[#This Row],[Ins Cartella]],Tabella1[[NUMERO CARTELLA]:[IMPOSTE]],1,0))</f>
        <v>Cartella2</v>
      </c>
      <c r="D301" s="1"/>
      <c r="E301" s="15"/>
      <c r="F301" s="16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2:15" x14ac:dyDescent="0.45">
      <c r="B302" s="27"/>
      <c r="C302" s="140" t="str">
        <f>+IF(Tabella245[[#This Row],[Ins Cartella]]="",C301,+VLOOKUP(Tabella245[[#This Row],[Ins Cartella]],Tabella1[[NUMERO CARTELLA]:[IMPOSTE]],1,0))</f>
        <v>Cartella2</v>
      </c>
      <c r="D302" s="1"/>
      <c r="E302" s="15"/>
      <c r="F302" s="16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2:15" x14ac:dyDescent="0.45">
      <c r="B303" s="27"/>
      <c r="C303" s="140" t="str">
        <f>+IF(Tabella245[[#This Row],[Ins Cartella]]="",C302,+VLOOKUP(Tabella245[[#This Row],[Ins Cartella]],Tabella1[[NUMERO CARTELLA]:[IMPOSTE]],1,0))</f>
        <v>Cartella2</v>
      </c>
      <c r="D303" s="1"/>
      <c r="E303" s="15"/>
      <c r="F303" s="16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2:15" x14ac:dyDescent="0.45">
      <c r="B304" s="27"/>
      <c r="C304" s="140" t="str">
        <f>+IF(Tabella245[[#This Row],[Ins Cartella]]="",C303,+VLOOKUP(Tabella245[[#This Row],[Ins Cartella]],Tabella1[[NUMERO CARTELLA]:[IMPOSTE]],1,0))</f>
        <v>Cartella2</v>
      </c>
      <c r="D304" s="1"/>
      <c r="E304" s="15"/>
      <c r="F304" s="16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2:15" x14ac:dyDescent="0.45">
      <c r="B305" s="27"/>
      <c r="C305" s="140" t="str">
        <f>+IF(Tabella245[[#This Row],[Ins Cartella]]="",C304,+VLOOKUP(Tabella245[[#This Row],[Ins Cartella]],Tabella1[[NUMERO CARTELLA]:[IMPOSTE]],1,0))</f>
        <v>Cartella2</v>
      </c>
      <c r="D305" s="1"/>
      <c r="E305" s="15"/>
      <c r="F305" s="16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2:15" x14ac:dyDescent="0.45">
      <c r="B306" s="27"/>
      <c r="C306" s="140" t="str">
        <f>+IF(Tabella245[[#This Row],[Ins Cartella]]="",C305,+VLOOKUP(Tabella245[[#This Row],[Ins Cartella]],Tabella1[[NUMERO CARTELLA]:[IMPOSTE]],1,0))</f>
        <v>Cartella2</v>
      </c>
      <c r="D306" s="1"/>
      <c r="E306" s="15"/>
      <c r="F306" s="16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2:15" x14ac:dyDescent="0.45">
      <c r="B307" s="27"/>
      <c r="C307" s="140" t="str">
        <f>+IF(Tabella245[[#This Row],[Ins Cartella]]="",C306,+VLOOKUP(Tabella245[[#This Row],[Ins Cartella]],Tabella1[[NUMERO CARTELLA]:[IMPOSTE]],1,0))</f>
        <v>Cartella2</v>
      </c>
      <c r="D307" s="1"/>
      <c r="E307" s="15"/>
      <c r="F307" s="16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2:15" x14ac:dyDescent="0.45">
      <c r="B308" s="27"/>
      <c r="C308" s="140" t="str">
        <f>+IF(Tabella245[[#This Row],[Ins Cartella]]="",C307,+VLOOKUP(Tabella245[[#This Row],[Ins Cartella]],Tabella1[[NUMERO CARTELLA]:[IMPOSTE]],1,0))</f>
        <v>Cartella2</v>
      </c>
      <c r="D308" s="1"/>
      <c r="E308" s="15"/>
      <c r="F308" s="16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2:15" x14ac:dyDescent="0.45">
      <c r="B309" s="27"/>
      <c r="C309" s="140" t="str">
        <f>+IF(Tabella245[[#This Row],[Ins Cartella]]="",C308,+VLOOKUP(Tabella245[[#This Row],[Ins Cartella]],Tabella1[[NUMERO CARTELLA]:[IMPOSTE]],1,0))</f>
        <v>Cartella2</v>
      </c>
      <c r="D309" s="1"/>
      <c r="E309" s="15"/>
      <c r="F309" s="16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2:15" x14ac:dyDescent="0.45">
      <c r="B310" s="27"/>
      <c r="C310" s="140" t="str">
        <f>+IF(Tabella245[[#This Row],[Ins Cartella]]="",C309,+VLOOKUP(Tabella245[[#This Row],[Ins Cartella]],Tabella1[[NUMERO CARTELLA]:[IMPOSTE]],1,0))</f>
        <v>Cartella2</v>
      </c>
      <c r="D310" s="1"/>
      <c r="E310" s="15"/>
      <c r="F310" s="16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2:15" x14ac:dyDescent="0.45">
      <c r="B311" s="27"/>
      <c r="C311" s="140" t="str">
        <f>+IF(Tabella245[[#This Row],[Ins Cartella]]="",C310,+VLOOKUP(Tabella245[[#This Row],[Ins Cartella]],Tabella1[[NUMERO CARTELLA]:[IMPOSTE]],1,0))</f>
        <v>Cartella2</v>
      </c>
      <c r="D311" s="1"/>
      <c r="E311" s="15"/>
      <c r="F311" s="16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2:15" x14ac:dyDescent="0.45">
      <c r="B312" s="27"/>
      <c r="C312" s="140" t="str">
        <f>+IF(Tabella245[[#This Row],[Ins Cartella]]="",C311,+VLOOKUP(Tabella245[[#This Row],[Ins Cartella]],Tabella1[[NUMERO CARTELLA]:[IMPOSTE]],1,0))</f>
        <v>Cartella2</v>
      </c>
      <c r="D312" s="1"/>
      <c r="E312" s="15"/>
      <c r="F312" s="16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2:15" x14ac:dyDescent="0.45">
      <c r="B313" s="27"/>
      <c r="C313" s="140" t="str">
        <f>+IF(Tabella245[[#This Row],[Ins Cartella]]="",C312,+VLOOKUP(Tabella245[[#This Row],[Ins Cartella]],Tabella1[[NUMERO CARTELLA]:[IMPOSTE]],1,0))</f>
        <v>Cartella2</v>
      </c>
      <c r="D313" s="1"/>
      <c r="E313" s="15"/>
      <c r="F313" s="16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2:15" x14ac:dyDescent="0.45">
      <c r="B314" s="27"/>
      <c r="C314" s="140" t="str">
        <f>+IF(Tabella245[[#This Row],[Ins Cartella]]="",C313,+VLOOKUP(Tabella245[[#This Row],[Ins Cartella]],Tabella1[[NUMERO CARTELLA]:[IMPOSTE]],1,0))</f>
        <v>Cartella2</v>
      </c>
      <c r="D314" s="1"/>
      <c r="E314" s="15"/>
      <c r="F314" s="16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2:15" x14ac:dyDescent="0.45">
      <c r="B315" s="27"/>
      <c r="C315" s="140" t="str">
        <f>+IF(Tabella245[[#This Row],[Ins Cartella]]="",C314,+VLOOKUP(Tabella245[[#This Row],[Ins Cartella]],Tabella1[[NUMERO CARTELLA]:[IMPOSTE]],1,0))</f>
        <v>Cartella2</v>
      </c>
      <c r="D315" s="1"/>
      <c r="E315" s="15"/>
      <c r="F315" s="16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2:15" x14ac:dyDescent="0.45">
      <c r="B316" s="27"/>
      <c r="C316" s="140" t="str">
        <f>+IF(Tabella245[[#This Row],[Ins Cartella]]="",C315,+VLOOKUP(Tabella245[[#This Row],[Ins Cartella]],Tabella1[[NUMERO CARTELLA]:[IMPOSTE]],1,0))</f>
        <v>Cartella2</v>
      </c>
      <c r="D316" s="1"/>
      <c r="E316" s="15"/>
      <c r="F316" s="16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2:15" x14ac:dyDescent="0.45">
      <c r="B317" s="27"/>
      <c r="C317" s="140" t="str">
        <f>+IF(Tabella245[[#This Row],[Ins Cartella]]="",C316,+VLOOKUP(Tabella245[[#This Row],[Ins Cartella]],Tabella1[[NUMERO CARTELLA]:[IMPOSTE]],1,0))</f>
        <v>Cartella2</v>
      </c>
      <c r="D317" s="1"/>
      <c r="E317" s="15"/>
      <c r="F317" s="16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2:15" x14ac:dyDescent="0.45">
      <c r="B318" s="27"/>
      <c r="C318" s="140" t="str">
        <f>+IF(Tabella245[[#This Row],[Ins Cartella]]="",C317,+VLOOKUP(Tabella245[[#This Row],[Ins Cartella]],Tabella1[[NUMERO CARTELLA]:[IMPOSTE]],1,0))</f>
        <v>Cartella2</v>
      </c>
      <c r="D318" s="1"/>
      <c r="E318" s="15"/>
      <c r="F318" s="16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2:15" x14ac:dyDescent="0.45">
      <c r="B319" s="27"/>
      <c r="C319" s="140" t="str">
        <f>+IF(Tabella245[[#This Row],[Ins Cartella]]="",C318,+VLOOKUP(Tabella245[[#This Row],[Ins Cartella]],Tabella1[[NUMERO CARTELLA]:[IMPOSTE]],1,0))</f>
        <v>Cartella2</v>
      </c>
      <c r="D319" s="1"/>
      <c r="E319" s="15"/>
      <c r="F319" s="16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2:15" x14ac:dyDescent="0.45">
      <c r="B320" s="27"/>
      <c r="C320" s="140" t="str">
        <f>+IF(Tabella245[[#This Row],[Ins Cartella]]="",C319,+VLOOKUP(Tabella245[[#This Row],[Ins Cartella]],Tabella1[[NUMERO CARTELLA]:[IMPOSTE]],1,0))</f>
        <v>Cartella2</v>
      </c>
      <c r="D320" s="1"/>
      <c r="E320" s="15"/>
      <c r="F320" s="16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2:15" x14ac:dyDescent="0.45">
      <c r="B321" s="27"/>
      <c r="C321" s="140" t="str">
        <f>+IF(Tabella245[[#This Row],[Ins Cartella]]="",C320,+VLOOKUP(Tabella245[[#This Row],[Ins Cartella]],Tabella1[[NUMERO CARTELLA]:[IMPOSTE]],1,0))</f>
        <v>Cartella2</v>
      </c>
      <c r="D321" s="1"/>
      <c r="E321" s="15"/>
      <c r="F321" s="16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2:15" x14ac:dyDescent="0.45">
      <c r="B322" s="27"/>
      <c r="C322" s="140" t="str">
        <f>+IF(Tabella245[[#This Row],[Ins Cartella]]="",C321,+VLOOKUP(Tabella245[[#This Row],[Ins Cartella]],Tabella1[[NUMERO CARTELLA]:[IMPOSTE]],1,0))</f>
        <v>Cartella2</v>
      </c>
      <c r="D322" s="1"/>
      <c r="E322" s="15"/>
      <c r="F322" s="16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2:15" x14ac:dyDescent="0.45">
      <c r="B323" s="27"/>
      <c r="C323" s="140" t="str">
        <f>+IF(Tabella245[[#This Row],[Ins Cartella]]="",C322,+VLOOKUP(Tabella245[[#This Row],[Ins Cartella]],Tabella1[[NUMERO CARTELLA]:[IMPOSTE]],1,0))</f>
        <v>Cartella2</v>
      </c>
      <c r="D323" s="1"/>
      <c r="E323" s="15"/>
      <c r="F323" s="16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2:15" x14ac:dyDescent="0.45">
      <c r="B324" s="27"/>
      <c r="C324" s="140" t="str">
        <f>+IF(Tabella245[[#This Row],[Ins Cartella]]="",C323,+VLOOKUP(Tabella245[[#This Row],[Ins Cartella]],Tabella1[[NUMERO CARTELLA]:[IMPOSTE]],1,0))</f>
        <v>Cartella2</v>
      </c>
      <c r="D324" s="1"/>
      <c r="E324" s="15"/>
      <c r="F324" s="16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2:15" x14ac:dyDescent="0.45">
      <c r="B325" s="27"/>
      <c r="C325" s="140" t="str">
        <f>+IF(Tabella245[[#This Row],[Ins Cartella]]="",C324,+VLOOKUP(Tabella245[[#This Row],[Ins Cartella]],Tabella1[[NUMERO CARTELLA]:[IMPOSTE]],1,0))</f>
        <v>Cartella2</v>
      </c>
      <c r="D325" s="1"/>
      <c r="E325" s="15"/>
      <c r="F325" s="16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2:15" x14ac:dyDescent="0.45">
      <c r="B326" s="27"/>
      <c r="C326" s="140" t="str">
        <f>+IF(Tabella245[[#This Row],[Ins Cartella]]="",C325,+VLOOKUP(Tabella245[[#This Row],[Ins Cartella]],Tabella1[[NUMERO CARTELLA]:[IMPOSTE]],1,0))</f>
        <v>Cartella2</v>
      </c>
      <c r="D326" s="1"/>
      <c r="E326" s="15"/>
      <c r="F326" s="16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2:15" x14ac:dyDescent="0.45">
      <c r="B327" s="27"/>
      <c r="C327" s="140" t="str">
        <f>+IF(Tabella245[[#This Row],[Ins Cartella]]="",C326,+VLOOKUP(Tabella245[[#This Row],[Ins Cartella]],Tabella1[[NUMERO CARTELLA]:[IMPOSTE]],1,0))</f>
        <v>Cartella2</v>
      </c>
      <c r="D327" s="1"/>
      <c r="E327" s="15"/>
      <c r="F327" s="16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2:15" x14ac:dyDescent="0.45">
      <c r="B328" s="27"/>
      <c r="C328" s="140" t="str">
        <f>+IF(Tabella245[[#This Row],[Ins Cartella]]="",C327,+VLOOKUP(Tabella245[[#This Row],[Ins Cartella]],Tabella1[[NUMERO CARTELLA]:[IMPOSTE]],1,0))</f>
        <v>Cartella2</v>
      </c>
      <c r="D328" s="1"/>
      <c r="E328" s="15"/>
      <c r="F328" s="16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2:15" x14ac:dyDescent="0.45">
      <c r="B329" s="27"/>
      <c r="C329" s="140" t="str">
        <f>+IF(Tabella245[[#This Row],[Ins Cartella]]="",C328,+VLOOKUP(Tabella245[[#This Row],[Ins Cartella]],Tabella1[[NUMERO CARTELLA]:[IMPOSTE]],1,0))</f>
        <v>Cartella2</v>
      </c>
      <c r="D329" s="1"/>
      <c r="E329" s="15"/>
      <c r="F329" s="16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2:15" x14ac:dyDescent="0.45">
      <c r="B330" s="27"/>
      <c r="C330" s="140" t="str">
        <f>+IF(Tabella245[[#This Row],[Ins Cartella]]="",C329,+VLOOKUP(Tabella245[[#This Row],[Ins Cartella]],Tabella1[[NUMERO CARTELLA]:[IMPOSTE]],1,0))</f>
        <v>Cartella2</v>
      </c>
      <c r="D330" s="1"/>
      <c r="E330" s="15"/>
      <c r="F330" s="16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2:15" x14ac:dyDescent="0.45">
      <c r="B331" s="27"/>
      <c r="C331" s="140" t="str">
        <f>+IF(Tabella245[[#This Row],[Ins Cartella]]="",C330,+VLOOKUP(Tabella245[[#This Row],[Ins Cartella]],Tabella1[[NUMERO CARTELLA]:[IMPOSTE]],1,0))</f>
        <v>Cartella2</v>
      </c>
      <c r="D331" s="1"/>
      <c r="E331" s="15"/>
      <c r="F331" s="16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2:15" x14ac:dyDescent="0.45">
      <c r="B332" s="27"/>
      <c r="C332" s="140" t="str">
        <f>+IF(Tabella245[[#This Row],[Ins Cartella]]="",C331,+VLOOKUP(Tabella245[[#This Row],[Ins Cartella]],Tabella1[[NUMERO CARTELLA]:[IMPOSTE]],1,0))</f>
        <v>Cartella2</v>
      </c>
      <c r="D332" s="1"/>
      <c r="E332" s="15"/>
      <c r="F332" s="16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2:15" x14ac:dyDescent="0.45">
      <c r="B333" s="27"/>
      <c r="C333" s="140" t="str">
        <f>+IF(Tabella245[[#This Row],[Ins Cartella]]="",C332,+VLOOKUP(Tabella245[[#This Row],[Ins Cartella]],Tabella1[[NUMERO CARTELLA]:[IMPOSTE]],1,0))</f>
        <v>Cartella2</v>
      </c>
      <c r="D333" s="1"/>
      <c r="E333" s="15"/>
      <c r="F333" s="16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2:15" x14ac:dyDescent="0.45">
      <c r="B334" s="27"/>
      <c r="C334" s="140" t="str">
        <f>+IF(Tabella245[[#This Row],[Ins Cartella]]="",C333,+VLOOKUP(Tabella245[[#This Row],[Ins Cartella]],Tabella1[[NUMERO CARTELLA]:[IMPOSTE]],1,0))</f>
        <v>Cartella2</v>
      </c>
      <c r="D334" s="1"/>
      <c r="E334" s="15"/>
      <c r="F334" s="16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2:15" x14ac:dyDescent="0.45">
      <c r="B335" s="27"/>
      <c r="C335" s="140" t="str">
        <f>+IF(Tabella245[[#This Row],[Ins Cartella]]="",C334,+VLOOKUP(Tabella245[[#This Row],[Ins Cartella]],Tabella1[[NUMERO CARTELLA]:[IMPOSTE]],1,0))</f>
        <v>Cartella2</v>
      </c>
      <c r="D335" s="1"/>
      <c r="E335" s="15"/>
      <c r="F335" s="16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2:15" x14ac:dyDescent="0.45">
      <c r="B336" s="27"/>
      <c r="C336" s="140" t="str">
        <f>+IF(Tabella245[[#This Row],[Ins Cartella]]="",C335,+VLOOKUP(Tabella245[[#This Row],[Ins Cartella]],Tabella1[[NUMERO CARTELLA]:[IMPOSTE]],1,0))</f>
        <v>Cartella2</v>
      </c>
      <c r="D336" s="1"/>
      <c r="E336" s="15"/>
      <c r="F336" s="16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2:15" x14ac:dyDescent="0.45">
      <c r="B337" s="27"/>
      <c r="C337" s="140" t="str">
        <f>+IF(Tabella245[[#This Row],[Ins Cartella]]="",C336,+VLOOKUP(Tabella245[[#This Row],[Ins Cartella]],Tabella1[[NUMERO CARTELLA]:[IMPOSTE]],1,0))</f>
        <v>Cartella2</v>
      </c>
      <c r="D337" s="1"/>
      <c r="E337" s="15"/>
      <c r="F337" s="16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2:15" x14ac:dyDescent="0.45">
      <c r="B338" s="27"/>
      <c r="C338" s="140" t="str">
        <f>+IF(Tabella245[[#This Row],[Ins Cartella]]="",C337,+VLOOKUP(Tabella245[[#This Row],[Ins Cartella]],Tabella1[[NUMERO CARTELLA]:[IMPOSTE]],1,0))</f>
        <v>Cartella2</v>
      </c>
      <c r="D338" s="1"/>
      <c r="E338" s="15"/>
      <c r="F338" s="16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2:15" x14ac:dyDescent="0.45">
      <c r="B339" s="27"/>
      <c r="C339" s="140" t="str">
        <f>+IF(Tabella245[[#This Row],[Ins Cartella]]="",C338,+VLOOKUP(Tabella245[[#This Row],[Ins Cartella]],Tabella1[[NUMERO CARTELLA]:[IMPOSTE]],1,0))</f>
        <v>Cartella2</v>
      </c>
      <c r="D339" s="1"/>
      <c r="E339" s="15"/>
      <c r="F339" s="16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2:15" x14ac:dyDescent="0.45">
      <c r="B340" s="27"/>
      <c r="C340" s="140" t="str">
        <f>+IF(Tabella245[[#This Row],[Ins Cartella]]="",C339,+VLOOKUP(Tabella245[[#This Row],[Ins Cartella]],Tabella1[[NUMERO CARTELLA]:[IMPOSTE]],1,0))</f>
        <v>Cartella2</v>
      </c>
      <c r="D340" s="1"/>
      <c r="E340" s="15"/>
      <c r="F340" s="16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2:15" x14ac:dyDescent="0.45">
      <c r="B341" s="27"/>
      <c r="C341" s="140" t="str">
        <f>+IF(Tabella245[[#This Row],[Ins Cartella]]="",C340,+VLOOKUP(Tabella245[[#This Row],[Ins Cartella]],Tabella1[[NUMERO CARTELLA]:[IMPOSTE]],1,0))</f>
        <v>Cartella2</v>
      </c>
      <c r="D341" s="1"/>
      <c r="E341" s="15"/>
      <c r="F341" s="16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2:15" x14ac:dyDescent="0.45">
      <c r="B342" s="27"/>
      <c r="C342" s="140" t="str">
        <f>+IF(Tabella245[[#This Row],[Ins Cartella]]="",C341,+VLOOKUP(Tabella245[[#This Row],[Ins Cartella]],Tabella1[[NUMERO CARTELLA]:[IMPOSTE]],1,0))</f>
        <v>Cartella2</v>
      </c>
      <c r="D342" s="1"/>
      <c r="E342" s="15"/>
      <c r="F342" s="16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2:15" x14ac:dyDescent="0.45">
      <c r="B343" s="27"/>
      <c r="C343" s="140" t="str">
        <f>+IF(Tabella245[[#This Row],[Ins Cartella]]="",C342,+VLOOKUP(Tabella245[[#This Row],[Ins Cartella]],Tabella1[[NUMERO CARTELLA]:[IMPOSTE]],1,0))</f>
        <v>Cartella2</v>
      </c>
      <c r="D343" s="1"/>
      <c r="E343" s="15"/>
      <c r="F343" s="16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2:15" x14ac:dyDescent="0.45">
      <c r="B344" s="27"/>
      <c r="C344" s="140" t="str">
        <f>+IF(Tabella245[[#This Row],[Ins Cartella]]="",C343,+VLOOKUP(Tabella245[[#This Row],[Ins Cartella]],Tabella1[[NUMERO CARTELLA]:[IMPOSTE]],1,0))</f>
        <v>Cartella2</v>
      </c>
      <c r="D344" s="1"/>
      <c r="E344" s="15"/>
      <c r="F344" s="16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2:15" x14ac:dyDescent="0.45">
      <c r="B345" s="27"/>
      <c r="C345" s="140" t="str">
        <f>+IF(Tabella245[[#This Row],[Ins Cartella]]="",C344,+VLOOKUP(Tabella245[[#This Row],[Ins Cartella]],Tabella1[[NUMERO CARTELLA]:[IMPOSTE]],1,0))</f>
        <v>Cartella2</v>
      </c>
      <c r="D345" s="1"/>
      <c r="E345" s="15"/>
      <c r="F345" s="16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2:15" x14ac:dyDescent="0.45">
      <c r="B346" s="27"/>
      <c r="C346" s="140" t="str">
        <f>+IF(Tabella245[[#This Row],[Ins Cartella]]="",C345,+VLOOKUP(Tabella245[[#This Row],[Ins Cartella]],Tabella1[[NUMERO CARTELLA]:[IMPOSTE]],1,0))</f>
        <v>Cartella2</v>
      </c>
      <c r="D346" s="1"/>
      <c r="E346" s="15"/>
      <c r="F346" s="16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2:15" x14ac:dyDescent="0.45">
      <c r="B347" s="27"/>
      <c r="C347" s="140" t="str">
        <f>+IF(Tabella245[[#This Row],[Ins Cartella]]="",C346,+VLOOKUP(Tabella245[[#This Row],[Ins Cartella]],Tabella1[[NUMERO CARTELLA]:[IMPOSTE]],1,0))</f>
        <v>Cartella2</v>
      </c>
      <c r="D347" s="1"/>
      <c r="E347" s="15"/>
      <c r="F347" s="16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2:15" x14ac:dyDescent="0.45">
      <c r="B348" s="27"/>
      <c r="C348" s="140" t="str">
        <f>+IF(Tabella245[[#This Row],[Ins Cartella]]="",C347,+VLOOKUP(Tabella245[[#This Row],[Ins Cartella]],Tabella1[[NUMERO CARTELLA]:[IMPOSTE]],1,0))</f>
        <v>Cartella2</v>
      </c>
      <c r="D348" s="1"/>
      <c r="E348" s="15"/>
      <c r="F348" s="16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2:15" x14ac:dyDescent="0.45">
      <c r="B349" s="27"/>
      <c r="C349" s="140" t="str">
        <f>+IF(Tabella245[[#This Row],[Ins Cartella]]="",C348,+VLOOKUP(Tabella245[[#This Row],[Ins Cartella]],Tabella1[[NUMERO CARTELLA]:[IMPOSTE]],1,0))</f>
        <v>Cartella2</v>
      </c>
      <c r="D349" s="1"/>
      <c r="E349" s="15"/>
      <c r="F349" s="16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2:15" x14ac:dyDescent="0.45">
      <c r="B350" s="27"/>
      <c r="C350" s="140" t="str">
        <f>+IF(Tabella245[[#This Row],[Ins Cartella]]="",C349,+VLOOKUP(Tabella245[[#This Row],[Ins Cartella]],Tabella1[[NUMERO CARTELLA]:[IMPOSTE]],1,0))</f>
        <v>Cartella2</v>
      </c>
      <c r="D350" s="1"/>
      <c r="E350" s="15"/>
      <c r="F350" s="16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2:15" x14ac:dyDescent="0.45">
      <c r="B351" s="27"/>
      <c r="C351" s="140" t="str">
        <f>+IF(Tabella245[[#This Row],[Ins Cartella]]="",C350,+VLOOKUP(Tabella245[[#This Row],[Ins Cartella]],Tabella1[[NUMERO CARTELLA]:[IMPOSTE]],1,0))</f>
        <v>Cartella2</v>
      </c>
      <c r="D351" s="1"/>
      <c r="E351" s="15"/>
      <c r="F351" s="16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2:15" x14ac:dyDescent="0.45">
      <c r="B352" s="27"/>
      <c r="C352" s="140" t="str">
        <f>+IF(Tabella245[[#This Row],[Ins Cartella]]="",C351,+VLOOKUP(Tabella245[[#This Row],[Ins Cartella]],Tabella1[[NUMERO CARTELLA]:[IMPOSTE]],1,0))</f>
        <v>Cartella2</v>
      </c>
      <c r="D352" s="1"/>
      <c r="E352" s="15"/>
      <c r="F352" s="16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2:15" x14ac:dyDescent="0.45">
      <c r="B353" s="27"/>
      <c r="C353" s="140" t="str">
        <f>+IF(Tabella245[[#This Row],[Ins Cartella]]="",C352,+VLOOKUP(Tabella245[[#This Row],[Ins Cartella]],Tabella1[[NUMERO CARTELLA]:[IMPOSTE]],1,0))</f>
        <v>Cartella2</v>
      </c>
      <c r="D353" s="1"/>
      <c r="E353" s="15"/>
      <c r="F353" s="16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2:15" x14ac:dyDescent="0.45">
      <c r="B354" s="27"/>
      <c r="C354" s="140" t="str">
        <f>+IF(Tabella245[[#This Row],[Ins Cartella]]="",C353,+VLOOKUP(Tabella245[[#This Row],[Ins Cartella]],Tabella1[[NUMERO CARTELLA]:[IMPOSTE]],1,0))</f>
        <v>Cartella2</v>
      </c>
      <c r="D354" s="1"/>
      <c r="E354" s="15"/>
      <c r="F354" s="16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2:15" x14ac:dyDescent="0.45">
      <c r="B355" s="27"/>
      <c r="C355" s="140" t="str">
        <f>+IF(Tabella245[[#This Row],[Ins Cartella]]="",C354,+VLOOKUP(Tabella245[[#This Row],[Ins Cartella]],Tabella1[[NUMERO CARTELLA]:[IMPOSTE]],1,0))</f>
        <v>Cartella2</v>
      </c>
      <c r="D355" s="1"/>
      <c r="E355" s="15"/>
      <c r="F355" s="16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2:15" x14ac:dyDescent="0.45">
      <c r="B356" s="27"/>
      <c r="C356" s="140" t="str">
        <f>+IF(Tabella245[[#This Row],[Ins Cartella]]="",C355,+VLOOKUP(Tabella245[[#This Row],[Ins Cartella]],Tabella1[[NUMERO CARTELLA]:[IMPOSTE]],1,0))</f>
        <v>Cartella2</v>
      </c>
      <c r="D356" s="1"/>
      <c r="E356" s="15"/>
      <c r="F356" s="16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2:15" x14ac:dyDescent="0.45">
      <c r="B357" s="27"/>
      <c r="C357" s="140" t="str">
        <f>+IF(Tabella245[[#This Row],[Ins Cartella]]="",C356,+VLOOKUP(Tabella245[[#This Row],[Ins Cartella]],Tabella1[[NUMERO CARTELLA]:[IMPOSTE]],1,0))</f>
        <v>Cartella2</v>
      </c>
      <c r="D357" s="1"/>
      <c r="E357" s="15"/>
      <c r="F357" s="16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2:15" x14ac:dyDescent="0.45">
      <c r="B358" s="27"/>
      <c r="C358" s="140" t="str">
        <f>+IF(Tabella245[[#This Row],[Ins Cartella]]="",C357,+VLOOKUP(Tabella245[[#This Row],[Ins Cartella]],Tabella1[[NUMERO CARTELLA]:[IMPOSTE]],1,0))</f>
        <v>Cartella2</v>
      </c>
      <c r="D358" s="1"/>
      <c r="E358" s="15"/>
      <c r="F358" s="16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2:15" x14ac:dyDescent="0.45">
      <c r="B359" s="27"/>
      <c r="C359" s="140" t="str">
        <f>+IF(Tabella245[[#This Row],[Ins Cartella]]="",C358,+VLOOKUP(Tabella245[[#This Row],[Ins Cartella]],Tabella1[[NUMERO CARTELLA]:[IMPOSTE]],1,0))</f>
        <v>Cartella2</v>
      </c>
      <c r="D359" s="1"/>
      <c r="E359" s="15"/>
      <c r="F359" s="16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2:15" x14ac:dyDescent="0.45">
      <c r="B360" s="27"/>
      <c r="C360" s="140" t="str">
        <f>+IF(Tabella245[[#This Row],[Ins Cartella]]="",C359,+VLOOKUP(Tabella245[[#This Row],[Ins Cartella]],Tabella1[[NUMERO CARTELLA]:[IMPOSTE]],1,0))</f>
        <v>Cartella2</v>
      </c>
      <c r="D360" s="1"/>
      <c r="E360" s="15"/>
      <c r="F360" s="16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2:15" x14ac:dyDescent="0.45">
      <c r="B361" s="27"/>
      <c r="C361" s="140" t="str">
        <f>+IF(Tabella245[[#This Row],[Ins Cartella]]="",C360,+VLOOKUP(Tabella245[[#This Row],[Ins Cartella]],Tabella1[[NUMERO CARTELLA]:[IMPOSTE]],1,0))</f>
        <v>Cartella2</v>
      </c>
      <c r="D361" s="1"/>
      <c r="E361" s="15"/>
      <c r="F361" s="16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2:15" x14ac:dyDescent="0.45">
      <c r="B362" s="27"/>
      <c r="C362" s="140" t="str">
        <f>+IF(Tabella245[[#This Row],[Ins Cartella]]="",C361,+VLOOKUP(Tabella245[[#This Row],[Ins Cartella]],Tabella1[[NUMERO CARTELLA]:[IMPOSTE]],1,0))</f>
        <v>Cartella2</v>
      </c>
      <c r="D362" s="1"/>
      <c r="E362" s="15"/>
      <c r="F362" s="16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2:15" x14ac:dyDescent="0.45">
      <c r="B363" s="27"/>
      <c r="C363" s="140" t="str">
        <f>+IF(Tabella245[[#This Row],[Ins Cartella]]="",C362,+VLOOKUP(Tabella245[[#This Row],[Ins Cartella]],Tabella1[[NUMERO CARTELLA]:[IMPOSTE]],1,0))</f>
        <v>Cartella2</v>
      </c>
      <c r="D363" s="1"/>
      <c r="E363" s="15"/>
      <c r="F363" s="16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2:15" x14ac:dyDescent="0.45">
      <c r="B364" s="27"/>
      <c r="C364" s="140" t="str">
        <f>+IF(Tabella245[[#This Row],[Ins Cartella]]="",C363,+VLOOKUP(Tabella245[[#This Row],[Ins Cartella]],Tabella1[[NUMERO CARTELLA]:[IMPOSTE]],1,0))</f>
        <v>Cartella2</v>
      </c>
      <c r="D364" s="1"/>
      <c r="E364" s="15"/>
      <c r="F364" s="16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2:15" x14ac:dyDescent="0.45">
      <c r="B365" s="27"/>
      <c r="C365" s="140" t="str">
        <f>+IF(Tabella245[[#This Row],[Ins Cartella]]="",C364,+VLOOKUP(Tabella245[[#This Row],[Ins Cartella]],Tabella1[[NUMERO CARTELLA]:[IMPOSTE]],1,0))</f>
        <v>Cartella2</v>
      </c>
      <c r="D365" s="1"/>
      <c r="E365" s="15"/>
      <c r="F365" s="16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2:15" x14ac:dyDescent="0.45">
      <c r="B366" s="27"/>
      <c r="C366" s="140" t="str">
        <f>+IF(Tabella245[[#This Row],[Ins Cartella]]="",C365,+VLOOKUP(Tabella245[[#This Row],[Ins Cartella]],Tabella1[[NUMERO CARTELLA]:[IMPOSTE]],1,0))</f>
        <v>Cartella2</v>
      </c>
      <c r="D366" s="1"/>
      <c r="E366" s="15"/>
      <c r="F366" s="16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2:15" x14ac:dyDescent="0.45">
      <c r="B367" s="27"/>
      <c r="C367" s="140" t="str">
        <f>+IF(Tabella245[[#This Row],[Ins Cartella]]="",C366,+VLOOKUP(Tabella245[[#This Row],[Ins Cartella]],Tabella1[[NUMERO CARTELLA]:[IMPOSTE]],1,0))</f>
        <v>Cartella2</v>
      </c>
      <c r="D367" s="1"/>
      <c r="E367" s="15"/>
      <c r="F367" s="16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2:15" x14ac:dyDescent="0.45">
      <c r="B368" s="27"/>
      <c r="C368" s="140" t="str">
        <f>+IF(Tabella245[[#This Row],[Ins Cartella]]="",C367,+VLOOKUP(Tabella245[[#This Row],[Ins Cartella]],Tabella1[[NUMERO CARTELLA]:[IMPOSTE]],1,0))</f>
        <v>Cartella2</v>
      </c>
      <c r="D368" s="1"/>
      <c r="E368" s="15"/>
      <c r="F368" s="16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2:15" x14ac:dyDescent="0.45">
      <c r="B369" s="27"/>
      <c r="C369" s="140" t="str">
        <f>+IF(Tabella245[[#This Row],[Ins Cartella]]="",C368,+VLOOKUP(Tabella245[[#This Row],[Ins Cartella]],Tabella1[[NUMERO CARTELLA]:[IMPOSTE]],1,0))</f>
        <v>Cartella2</v>
      </c>
      <c r="D369" s="1"/>
      <c r="E369" s="15"/>
      <c r="F369" s="16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2:15" x14ac:dyDescent="0.45">
      <c r="B370" s="27"/>
      <c r="C370" s="140" t="str">
        <f>+IF(Tabella245[[#This Row],[Ins Cartella]]="",C369,+VLOOKUP(Tabella245[[#This Row],[Ins Cartella]],Tabella1[[NUMERO CARTELLA]:[IMPOSTE]],1,0))</f>
        <v>Cartella2</v>
      </c>
      <c r="D370" s="1"/>
      <c r="E370" s="15"/>
      <c r="F370" s="16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2:15" x14ac:dyDescent="0.45">
      <c r="B371" s="27"/>
      <c r="C371" s="140" t="str">
        <f>+IF(Tabella245[[#This Row],[Ins Cartella]]="",C370,+VLOOKUP(Tabella245[[#This Row],[Ins Cartella]],Tabella1[[NUMERO CARTELLA]:[IMPOSTE]],1,0))</f>
        <v>Cartella2</v>
      </c>
      <c r="D371" s="1"/>
      <c r="E371" s="15"/>
      <c r="F371" s="16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2:15" x14ac:dyDescent="0.45">
      <c r="B372" s="27"/>
      <c r="C372" s="140" t="str">
        <f>+IF(Tabella245[[#This Row],[Ins Cartella]]="",C371,+VLOOKUP(Tabella245[[#This Row],[Ins Cartella]],Tabella1[[NUMERO CARTELLA]:[IMPOSTE]],1,0))</f>
        <v>Cartella2</v>
      </c>
      <c r="D372" s="1"/>
      <c r="E372" s="15"/>
      <c r="F372" s="16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2:15" x14ac:dyDescent="0.45">
      <c r="B373" s="27"/>
      <c r="C373" s="140" t="str">
        <f>+IF(Tabella245[[#This Row],[Ins Cartella]]="",C372,+VLOOKUP(Tabella245[[#This Row],[Ins Cartella]],Tabella1[[NUMERO CARTELLA]:[IMPOSTE]],1,0))</f>
        <v>Cartella2</v>
      </c>
      <c r="D373" s="1"/>
      <c r="E373" s="15"/>
      <c r="F373" s="16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2:15" x14ac:dyDescent="0.45">
      <c r="B374" s="27"/>
      <c r="C374" s="140" t="str">
        <f>+IF(Tabella245[[#This Row],[Ins Cartella]]="",C373,+VLOOKUP(Tabella245[[#This Row],[Ins Cartella]],Tabella1[[NUMERO CARTELLA]:[IMPOSTE]],1,0))</f>
        <v>Cartella2</v>
      </c>
      <c r="D374" s="1"/>
      <c r="E374" s="15"/>
      <c r="F374" s="16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2:15" x14ac:dyDescent="0.45">
      <c r="B375" s="27"/>
      <c r="C375" s="140" t="str">
        <f>+IF(Tabella245[[#This Row],[Ins Cartella]]="",C374,+VLOOKUP(Tabella245[[#This Row],[Ins Cartella]],Tabella1[[NUMERO CARTELLA]:[IMPOSTE]],1,0))</f>
        <v>Cartella2</v>
      </c>
      <c r="D375" s="1"/>
      <c r="E375" s="15"/>
      <c r="F375" s="16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2:15" x14ac:dyDescent="0.45">
      <c r="B376" s="27"/>
      <c r="C376" s="140" t="str">
        <f>+IF(Tabella245[[#This Row],[Ins Cartella]]="",C375,+VLOOKUP(Tabella245[[#This Row],[Ins Cartella]],Tabella1[[NUMERO CARTELLA]:[IMPOSTE]],1,0))</f>
        <v>Cartella2</v>
      </c>
      <c r="D376" s="1"/>
      <c r="E376" s="15"/>
      <c r="F376" s="16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2:15" x14ac:dyDescent="0.45">
      <c r="B377" s="27"/>
      <c r="C377" s="140" t="str">
        <f>+IF(Tabella245[[#This Row],[Ins Cartella]]="",C376,+VLOOKUP(Tabella245[[#This Row],[Ins Cartella]],Tabella1[[NUMERO CARTELLA]:[IMPOSTE]],1,0))</f>
        <v>Cartella2</v>
      </c>
      <c r="D377" s="1"/>
      <c r="E377" s="15"/>
      <c r="F377" s="16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2:15" x14ac:dyDescent="0.45">
      <c r="B378" s="27"/>
      <c r="C378" s="140" t="str">
        <f>+IF(Tabella245[[#This Row],[Ins Cartella]]="",C377,+VLOOKUP(Tabella245[[#This Row],[Ins Cartella]],Tabella1[[NUMERO CARTELLA]:[IMPOSTE]],1,0))</f>
        <v>Cartella2</v>
      </c>
      <c r="D378" s="1"/>
      <c r="E378" s="15"/>
      <c r="F378" s="16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2:15" x14ac:dyDescent="0.45">
      <c r="B379" s="27"/>
      <c r="C379" s="140" t="str">
        <f>+IF(Tabella245[[#This Row],[Ins Cartella]]="",C378,+VLOOKUP(Tabella245[[#This Row],[Ins Cartella]],Tabella1[[NUMERO CARTELLA]:[IMPOSTE]],1,0))</f>
        <v>Cartella2</v>
      </c>
      <c r="D379" s="1"/>
      <c r="E379" s="15"/>
      <c r="F379" s="16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2:15" x14ac:dyDescent="0.45">
      <c r="B380" s="27"/>
      <c r="C380" s="140" t="str">
        <f>+IF(Tabella245[[#This Row],[Ins Cartella]]="",C379,+VLOOKUP(Tabella245[[#This Row],[Ins Cartella]],Tabella1[[NUMERO CARTELLA]:[IMPOSTE]],1,0))</f>
        <v>Cartella2</v>
      </c>
      <c r="D380" s="1"/>
      <c r="E380" s="15"/>
      <c r="F380" s="16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2:15" x14ac:dyDescent="0.45">
      <c r="B381" s="27"/>
      <c r="C381" s="140" t="str">
        <f>+IF(Tabella245[[#This Row],[Ins Cartella]]="",C380,+VLOOKUP(Tabella245[[#This Row],[Ins Cartella]],Tabella1[[NUMERO CARTELLA]:[IMPOSTE]],1,0))</f>
        <v>Cartella2</v>
      </c>
      <c r="D381" s="1"/>
      <c r="E381" s="15"/>
      <c r="F381" s="16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2:15" x14ac:dyDescent="0.45">
      <c r="B382" s="27"/>
      <c r="C382" s="140" t="str">
        <f>+IF(Tabella245[[#This Row],[Ins Cartella]]="",C381,+VLOOKUP(Tabella245[[#This Row],[Ins Cartella]],Tabella1[[NUMERO CARTELLA]:[IMPOSTE]],1,0))</f>
        <v>Cartella2</v>
      </c>
      <c r="D382" s="1"/>
      <c r="E382" s="15"/>
      <c r="F382" s="16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2:15" x14ac:dyDescent="0.45">
      <c r="B383" s="27"/>
      <c r="C383" s="140" t="str">
        <f>+IF(Tabella245[[#This Row],[Ins Cartella]]="",C382,+VLOOKUP(Tabella245[[#This Row],[Ins Cartella]],Tabella1[[NUMERO CARTELLA]:[IMPOSTE]],1,0))</f>
        <v>Cartella2</v>
      </c>
      <c r="D383" s="1"/>
      <c r="E383" s="15"/>
      <c r="F383" s="16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2:15" x14ac:dyDescent="0.45">
      <c r="B384" s="27"/>
      <c r="C384" s="140" t="str">
        <f>+IF(Tabella245[[#This Row],[Ins Cartella]]="",C383,+VLOOKUP(Tabella245[[#This Row],[Ins Cartella]],Tabella1[[NUMERO CARTELLA]:[IMPOSTE]],1,0))</f>
        <v>Cartella2</v>
      </c>
      <c r="D384" s="1"/>
      <c r="E384" s="15"/>
      <c r="F384" s="16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2:15" x14ac:dyDescent="0.45">
      <c r="B385" s="27"/>
      <c r="C385" s="140" t="str">
        <f>+IF(Tabella245[[#This Row],[Ins Cartella]]="",C384,+VLOOKUP(Tabella245[[#This Row],[Ins Cartella]],Tabella1[[NUMERO CARTELLA]:[IMPOSTE]],1,0))</f>
        <v>Cartella2</v>
      </c>
      <c r="D385" s="1"/>
      <c r="E385" s="15"/>
      <c r="F385" s="16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2:15" x14ac:dyDescent="0.45">
      <c r="B386" s="27"/>
      <c r="C386" s="140" t="str">
        <f>+IF(Tabella245[[#This Row],[Ins Cartella]]="",C385,+VLOOKUP(Tabella245[[#This Row],[Ins Cartella]],Tabella1[[NUMERO CARTELLA]:[IMPOSTE]],1,0))</f>
        <v>Cartella2</v>
      </c>
      <c r="D386" s="1"/>
      <c r="E386" s="15"/>
      <c r="F386" s="16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2:15" x14ac:dyDescent="0.45">
      <c r="B387" s="27"/>
      <c r="C387" s="140" t="str">
        <f>+IF(Tabella245[[#This Row],[Ins Cartella]]="",C386,+VLOOKUP(Tabella245[[#This Row],[Ins Cartella]],Tabella1[[NUMERO CARTELLA]:[IMPOSTE]],1,0))</f>
        <v>Cartella2</v>
      </c>
      <c r="D387" s="1"/>
      <c r="E387" s="15"/>
      <c r="F387" s="16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2:15" x14ac:dyDescent="0.45">
      <c r="B388" s="27"/>
      <c r="C388" s="140" t="str">
        <f>+IF(Tabella245[[#This Row],[Ins Cartella]]="",C387,+VLOOKUP(Tabella245[[#This Row],[Ins Cartella]],Tabella1[[NUMERO CARTELLA]:[IMPOSTE]],1,0))</f>
        <v>Cartella2</v>
      </c>
      <c r="D388" s="1"/>
      <c r="E388" s="15"/>
      <c r="F388" s="16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2:15" x14ac:dyDescent="0.45">
      <c r="B389" s="27"/>
      <c r="C389" s="140" t="str">
        <f>+IF(Tabella245[[#This Row],[Ins Cartella]]="",C388,+VLOOKUP(Tabella245[[#This Row],[Ins Cartella]],Tabella1[[NUMERO CARTELLA]:[IMPOSTE]],1,0))</f>
        <v>Cartella2</v>
      </c>
      <c r="D389" s="1"/>
      <c r="E389" s="15"/>
      <c r="F389" s="16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2:15" x14ac:dyDescent="0.45">
      <c r="B390" s="27"/>
      <c r="C390" s="140" t="str">
        <f>+IF(Tabella245[[#This Row],[Ins Cartella]]="",C389,+VLOOKUP(Tabella245[[#This Row],[Ins Cartella]],Tabella1[[NUMERO CARTELLA]:[IMPOSTE]],1,0))</f>
        <v>Cartella2</v>
      </c>
      <c r="D390" s="1"/>
      <c r="E390" s="15"/>
      <c r="F390" s="16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2:15" x14ac:dyDescent="0.45">
      <c r="B391" s="27"/>
      <c r="C391" s="140" t="str">
        <f>+IF(Tabella245[[#This Row],[Ins Cartella]]="",C390,+VLOOKUP(Tabella245[[#This Row],[Ins Cartella]],Tabella1[[NUMERO CARTELLA]:[IMPOSTE]],1,0))</f>
        <v>Cartella2</v>
      </c>
      <c r="D391" s="1"/>
      <c r="E391" s="15"/>
      <c r="F391" s="16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2:15" x14ac:dyDescent="0.45">
      <c r="B392" s="27"/>
      <c r="C392" s="140" t="str">
        <f>+IF(Tabella245[[#This Row],[Ins Cartella]]="",C391,+VLOOKUP(Tabella245[[#This Row],[Ins Cartella]],Tabella1[[NUMERO CARTELLA]:[IMPOSTE]],1,0))</f>
        <v>Cartella2</v>
      </c>
      <c r="D392" s="1"/>
      <c r="E392" s="15"/>
      <c r="F392" s="16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2:15" x14ac:dyDescent="0.45">
      <c r="B393" s="27"/>
      <c r="C393" s="140" t="str">
        <f>+IF(Tabella245[[#This Row],[Ins Cartella]]="",C392,+VLOOKUP(Tabella245[[#This Row],[Ins Cartella]],Tabella1[[NUMERO CARTELLA]:[IMPOSTE]],1,0))</f>
        <v>Cartella2</v>
      </c>
      <c r="D393" s="1"/>
      <c r="E393" s="15"/>
      <c r="F393" s="16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2:15" x14ac:dyDescent="0.45">
      <c r="B394" s="27"/>
      <c r="C394" s="140" t="str">
        <f>+IF(Tabella245[[#This Row],[Ins Cartella]]="",C393,+VLOOKUP(Tabella245[[#This Row],[Ins Cartella]],Tabella1[[NUMERO CARTELLA]:[IMPOSTE]],1,0))</f>
        <v>Cartella2</v>
      </c>
      <c r="D394" s="1"/>
      <c r="E394" s="15"/>
      <c r="F394" s="16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2:15" x14ac:dyDescent="0.45">
      <c r="B395" s="27"/>
      <c r="C395" s="140" t="str">
        <f>+IF(Tabella245[[#This Row],[Ins Cartella]]="",C394,+VLOOKUP(Tabella245[[#This Row],[Ins Cartella]],Tabella1[[NUMERO CARTELLA]:[IMPOSTE]],1,0))</f>
        <v>Cartella2</v>
      </c>
      <c r="D395" s="1"/>
      <c r="E395" s="15"/>
      <c r="F395" s="16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2:15" x14ac:dyDescent="0.45">
      <c r="B396" s="27"/>
      <c r="C396" s="140" t="str">
        <f>+IF(Tabella245[[#This Row],[Ins Cartella]]="",C395,+VLOOKUP(Tabella245[[#This Row],[Ins Cartella]],Tabella1[[NUMERO CARTELLA]:[IMPOSTE]],1,0))</f>
        <v>Cartella2</v>
      </c>
      <c r="D396" s="1"/>
      <c r="E396" s="15"/>
      <c r="F396" s="16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2:15" x14ac:dyDescent="0.45">
      <c r="B397" s="27"/>
      <c r="C397" s="140" t="str">
        <f>+IF(Tabella245[[#This Row],[Ins Cartella]]="",C396,+VLOOKUP(Tabella245[[#This Row],[Ins Cartella]],Tabella1[[NUMERO CARTELLA]:[IMPOSTE]],1,0))</f>
        <v>Cartella2</v>
      </c>
      <c r="D397" s="1"/>
      <c r="E397" s="15"/>
      <c r="F397" s="16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2:15" x14ac:dyDescent="0.45">
      <c r="B398" s="27"/>
      <c r="C398" s="140" t="str">
        <f>+IF(Tabella245[[#This Row],[Ins Cartella]]="",C397,+VLOOKUP(Tabella245[[#This Row],[Ins Cartella]],Tabella1[[NUMERO CARTELLA]:[IMPOSTE]],1,0))</f>
        <v>Cartella2</v>
      </c>
      <c r="D398" s="1"/>
      <c r="E398" s="15"/>
      <c r="F398" s="16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2:15" x14ac:dyDescent="0.45">
      <c r="B399" s="27"/>
      <c r="C399" s="140" t="str">
        <f>+IF(Tabella245[[#This Row],[Ins Cartella]]="",C398,+VLOOKUP(Tabella245[[#This Row],[Ins Cartella]],Tabella1[[NUMERO CARTELLA]:[IMPOSTE]],1,0))</f>
        <v>Cartella2</v>
      </c>
      <c r="D399" s="1"/>
      <c r="E399" s="15"/>
      <c r="F399" s="16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2:15" x14ac:dyDescent="0.45">
      <c r="B400" s="27"/>
      <c r="C400" s="140" t="str">
        <f>+IF(Tabella245[[#This Row],[Ins Cartella]]="",C399,+VLOOKUP(Tabella245[[#This Row],[Ins Cartella]],Tabella1[[NUMERO CARTELLA]:[IMPOSTE]],1,0))</f>
        <v>Cartella2</v>
      </c>
      <c r="D400" s="1"/>
      <c r="E400" s="15"/>
      <c r="F400" s="16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2:15" x14ac:dyDescent="0.45">
      <c r="B401" s="27"/>
      <c r="C401" s="140" t="str">
        <f>+IF(Tabella245[[#This Row],[Ins Cartella]]="",C400,+VLOOKUP(Tabella245[[#This Row],[Ins Cartella]],Tabella1[[NUMERO CARTELLA]:[IMPOSTE]],1,0))</f>
        <v>Cartella2</v>
      </c>
      <c r="D401" s="1"/>
      <c r="E401" s="15"/>
      <c r="F401" s="16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2:15" x14ac:dyDescent="0.45">
      <c r="B402" s="27"/>
      <c r="C402" s="140" t="str">
        <f>+IF(Tabella245[[#This Row],[Ins Cartella]]="",C401,+VLOOKUP(Tabella245[[#This Row],[Ins Cartella]],Tabella1[[NUMERO CARTELLA]:[IMPOSTE]],1,0))</f>
        <v>Cartella2</v>
      </c>
      <c r="D402" s="1"/>
      <c r="E402" s="15"/>
      <c r="F402" s="16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2:15" x14ac:dyDescent="0.45">
      <c r="B403" s="27"/>
      <c r="C403" s="140" t="str">
        <f>+IF(Tabella245[[#This Row],[Ins Cartella]]="",C402,+VLOOKUP(Tabella245[[#This Row],[Ins Cartella]],Tabella1[[NUMERO CARTELLA]:[IMPOSTE]],1,0))</f>
        <v>Cartella2</v>
      </c>
      <c r="D403" s="1"/>
      <c r="E403" s="15"/>
      <c r="F403" s="16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2:15" x14ac:dyDescent="0.45">
      <c r="B404" s="27"/>
      <c r="C404" s="140" t="str">
        <f>+IF(Tabella245[[#This Row],[Ins Cartella]]="",C403,+VLOOKUP(Tabella245[[#This Row],[Ins Cartella]],Tabella1[[NUMERO CARTELLA]:[IMPOSTE]],1,0))</f>
        <v>Cartella2</v>
      </c>
      <c r="D404" s="1"/>
      <c r="E404" s="15"/>
      <c r="F404" s="16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2:15" x14ac:dyDescent="0.45">
      <c r="B405" s="27"/>
      <c r="C405" s="140" t="str">
        <f>+IF(Tabella245[[#This Row],[Ins Cartella]]="",C404,+VLOOKUP(Tabella245[[#This Row],[Ins Cartella]],Tabella1[[NUMERO CARTELLA]:[IMPOSTE]],1,0))</f>
        <v>Cartella2</v>
      </c>
      <c r="D405" s="1"/>
      <c r="E405" s="15"/>
      <c r="F405" s="16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2:15" x14ac:dyDescent="0.45">
      <c r="B406" s="27"/>
      <c r="C406" s="140" t="str">
        <f>+IF(Tabella245[[#This Row],[Ins Cartella]]="",C405,+VLOOKUP(Tabella245[[#This Row],[Ins Cartella]],Tabella1[[NUMERO CARTELLA]:[IMPOSTE]],1,0))</f>
        <v>Cartella2</v>
      </c>
      <c r="D406" s="1"/>
      <c r="E406" s="15"/>
      <c r="F406" s="16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2:15" x14ac:dyDescent="0.45">
      <c r="B407" s="27"/>
      <c r="C407" s="140" t="str">
        <f>+IF(Tabella245[[#This Row],[Ins Cartella]]="",C406,+VLOOKUP(Tabella245[[#This Row],[Ins Cartella]],Tabella1[[NUMERO CARTELLA]:[IMPOSTE]],1,0))</f>
        <v>Cartella2</v>
      </c>
      <c r="D407" s="1"/>
      <c r="E407" s="15"/>
      <c r="F407" s="16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2:15" x14ac:dyDescent="0.45">
      <c r="B408" s="27"/>
      <c r="C408" s="140" t="str">
        <f>+IF(Tabella245[[#This Row],[Ins Cartella]]="",C407,+VLOOKUP(Tabella245[[#This Row],[Ins Cartella]],Tabella1[[NUMERO CARTELLA]:[IMPOSTE]],1,0))</f>
        <v>Cartella2</v>
      </c>
      <c r="D408" s="1"/>
      <c r="E408" s="15"/>
      <c r="F408" s="16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2:15" x14ac:dyDescent="0.45">
      <c r="B409" s="27"/>
      <c r="C409" s="140" t="str">
        <f>+IF(Tabella245[[#This Row],[Ins Cartella]]="",C408,+VLOOKUP(Tabella245[[#This Row],[Ins Cartella]],Tabella1[[NUMERO CARTELLA]:[IMPOSTE]],1,0))</f>
        <v>Cartella2</v>
      </c>
      <c r="D409" s="1"/>
      <c r="E409" s="15"/>
      <c r="F409" s="16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2:15" x14ac:dyDescent="0.45">
      <c r="B410" s="27"/>
      <c r="C410" s="140" t="str">
        <f>+IF(Tabella245[[#This Row],[Ins Cartella]]="",C409,+VLOOKUP(Tabella245[[#This Row],[Ins Cartella]],Tabella1[[NUMERO CARTELLA]:[IMPOSTE]],1,0))</f>
        <v>Cartella2</v>
      </c>
      <c r="D410" s="1"/>
      <c r="E410" s="15"/>
      <c r="F410" s="16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2:15" x14ac:dyDescent="0.45">
      <c r="B411" s="27"/>
      <c r="C411" s="140" t="str">
        <f>+IF(Tabella245[[#This Row],[Ins Cartella]]="",C410,+VLOOKUP(Tabella245[[#This Row],[Ins Cartella]],Tabella1[[NUMERO CARTELLA]:[IMPOSTE]],1,0))</f>
        <v>Cartella2</v>
      </c>
      <c r="D411" s="1"/>
      <c r="E411" s="15"/>
      <c r="F411" s="16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2:15" x14ac:dyDescent="0.45">
      <c r="B412" s="27"/>
      <c r="C412" s="140" t="str">
        <f>+IF(Tabella245[[#This Row],[Ins Cartella]]="",C411,+VLOOKUP(Tabella245[[#This Row],[Ins Cartella]],Tabella1[[NUMERO CARTELLA]:[IMPOSTE]],1,0))</f>
        <v>Cartella2</v>
      </c>
      <c r="D412" s="1"/>
      <c r="E412" s="15"/>
      <c r="F412" s="16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2:15" x14ac:dyDescent="0.45">
      <c r="B413" s="27"/>
      <c r="C413" s="140" t="str">
        <f>+IF(Tabella245[[#This Row],[Ins Cartella]]="",C412,+VLOOKUP(Tabella245[[#This Row],[Ins Cartella]],Tabella1[[NUMERO CARTELLA]:[IMPOSTE]],1,0))</f>
        <v>Cartella2</v>
      </c>
      <c r="D413" s="1"/>
      <c r="E413" s="15"/>
      <c r="F413" s="16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2:15" x14ac:dyDescent="0.45">
      <c r="B414" s="27"/>
      <c r="C414" s="140" t="str">
        <f>+IF(Tabella245[[#This Row],[Ins Cartella]]="",C413,+VLOOKUP(Tabella245[[#This Row],[Ins Cartella]],Tabella1[[NUMERO CARTELLA]:[IMPOSTE]],1,0))</f>
        <v>Cartella2</v>
      </c>
      <c r="D414" s="1"/>
      <c r="E414" s="15"/>
      <c r="F414" s="16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2:15" x14ac:dyDescent="0.45">
      <c r="B415" s="27"/>
      <c r="C415" s="140" t="str">
        <f>+IF(Tabella245[[#This Row],[Ins Cartella]]="",C414,+VLOOKUP(Tabella245[[#This Row],[Ins Cartella]],Tabella1[[NUMERO CARTELLA]:[IMPOSTE]],1,0))</f>
        <v>Cartella2</v>
      </c>
      <c r="D415" s="1"/>
      <c r="E415" s="15"/>
      <c r="F415" s="16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2:15" x14ac:dyDescent="0.45">
      <c r="B416" s="27"/>
      <c r="C416" s="140" t="str">
        <f>+IF(Tabella245[[#This Row],[Ins Cartella]]="",C415,+VLOOKUP(Tabella245[[#This Row],[Ins Cartella]],Tabella1[[NUMERO CARTELLA]:[IMPOSTE]],1,0))</f>
        <v>Cartella2</v>
      </c>
      <c r="D416" s="1"/>
      <c r="E416" s="15"/>
      <c r="F416" s="16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2:15" x14ac:dyDescent="0.45">
      <c r="B417" s="27"/>
      <c r="C417" s="140" t="str">
        <f>+IF(Tabella245[[#This Row],[Ins Cartella]]="",C416,+VLOOKUP(Tabella245[[#This Row],[Ins Cartella]],Tabella1[[NUMERO CARTELLA]:[IMPOSTE]],1,0))</f>
        <v>Cartella2</v>
      </c>
      <c r="D417" s="1"/>
      <c r="E417" s="15"/>
      <c r="F417" s="16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2:15" x14ac:dyDescent="0.45">
      <c r="B418" s="27"/>
      <c r="C418" s="140" t="str">
        <f>+IF(Tabella245[[#This Row],[Ins Cartella]]="",C417,+VLOOKUP(Tabella245[[#This Row],[Ins Cartella]],Tabella1[[NUMERO CARTELLA]:[IMPOSTE]],1,0))</f>
        <v>Cartella2</v>
      </c>
      <c r="D418" s="1"/>
      <c r="E418" s="15"/>
      <c r="F418" s="16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2:15" x14ac:dyDescent="0.45">
      <c r="B419" s="27"/>
      <c r="C419" s="140" t="str">
        <f>+IF(Tabella245[[#This Row],[Ins Cartella]]="",C418,+VLOOKUP(Tabella245[[#This Row],[Ins Cartella]],Tabella1[[NUMERO CARTELLA]:[IMPOSTE]],1,0))</f>
        <v>Cartella2</v>
      </c>
      <c r="D419" s="1"/>
      <c r="E419" s="15"/>
      <c r="F419" s="16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2:15" x14ac:dyDescent="0.45">
      <c r="B420" s="27"/>
      <c r="C420" s="140" t="str">
        <f>+IF(Tabella245[[#This Row],[Ins Cartella]]="",C419,+VLOOKUP(Tabella245[[#This Row],[Ins Cartella]],Tabella1[[NUMERO CARTELLA]:[IMPOSTE]],1,0))</f>
        <v>Cartella2</v>
      </c>
      <c r="D420" s="1"/>
      <c r="E420" s="15"/>
      <c r="F420" s="16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2:15" x14ac:dyDescent="0.45">
      <c r="B421" s="27"/>
      <c r="C421" s="140" t="str">
        <f>+IF(Tabella245[[#This Row],[Ins Cartella]]="",C420,+VLOOKUP(Tabella245[[#This Row],[Ins Cartella]],Tabella1[[NUMERO CARTELLA]:[IMPOSTE]],1,0))</f>
        <v>Cartella2</v>
      </c>
      <c r="D421" s="1"/>
      <c r="E421" s="15"/>
      <c r="F421" s="16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2:15" x14ac:dyDescent="0.45">
      <c r="B422" s="27"/>
      <c r="C422" s="140" t="str">
        <f>+IF(Tabella245[[#This Row],[Ins Cartella]]="",C421,+VLOOKUP(Tabella245[[#This Row],[Ins Cartella]],Tabella1[[NUMERO CARTELLA]:[IMPOSTE]],1,0))</f>
        <v>Cartella2</v>
      </c>
      <c r="D422" s="1"/>
      <c r="E422" s="15"/>
      <c r="F422" s="16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2:15" x14ac:dyDescent="0.45">
      <c r="B423" s="27"/>
      <c r="C423" s="140" t="str">
        <f>+IF(Tabella245[[#This Row],[Ins Cartella]]="",C422,+VLOOKUP(Tabella245[[#This Row],[Ins Cartella]],Tabella1[[NUMERO CARTELLA]:[IMPOSTE]],1,0))</f>
        <v>Cartella2</v>
      </c>
      <c r="D423" s="1"/>
      <c r="E423" s="15"/>
      <c r="F423" s="16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2:15" x14ac:dyDescent="0.45">
      <c r="B424" s="27"/>
      <c r="C424" s="140" t="str">
        <f>+IF(Tabella245[[#This Row],[Ins Cartella]]="",C423,+VLOOKUP(Tabella245[[#This Row],[Ins Cartella]],Tabella1[[NUMERO CARTELLA]:[IMPOSTE]],1,0))</f>
        <v>Cartella2</v>
      </c>
      <c r="D424" s="1"/>
      <c r="E424" s="15"/>
      <c r="F424" s="16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2:15" x14ac:dyDescent="0.45">
      <c r="B425" s="27"/>
      <c r="C425" s="140" t="str">
        <f>+IF(Tabella245[[#This Row],[Ins Cartella]]="",C424,+VLOOKUP(Tabella245[[#This Row],[Ins Cartella]],Tabella1[[NUMERO CARTELLA]:[IMPOSTE]],1,0))</f>
        <v>Cartella2</v>
      </c>
      <c r="D425" s="1"/>
      <c r="E425" s="15"/>
      <c r="F425" s="16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2:15" x14ac:dyDescent="0.45">
      <c r="B426" s="27"/>
      <c r="C426" s="140" t="str">
        <f>+IF(Tabella245[[#This Row],[Ins Cartella]]="",C425,+VLOOKUP(Tabella245[[#This Row],[Ins Cartella]],Tabella1[[NUMERO CARTELLA]:[IMPOSTE]],1,0))</f>
        <v>Cartella2</v>
      </c>
      <c r="D426" s="1"/>
      <c r="E426" s="15"/>
      <c r="F426" s="16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2:15" x14ac:dyDescent="0.45">
      <c r="B427" s="27"/>
      <c r="C427" s="140" t="str">
        <f>+IF(Tabella245[[#This Row],[Ins Cartella]]="",C426,+VLOOKUP(Tabella245[[#This Row],[Ins Cartella]],Tabella1[[NUMERO CARTELLA]:[IMPOSTE]],1,0))</f>
        <v>Cartella2</v>
      </c>
      <c r="D427" s="1"/>
      <c r="E427" s="15"/>
      <c r="F427" s="16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2:15" x14ac:dyDescent="0.45">
      <c r="B428" s="27"/>
      <c r="C428" s="140" t="str">
        <f>+IF(Tabella245[[#This Row],[Ins Cartella]]="",C427,+VLOOKUP(Tabella245[[#This Row],[Ins Cartella]],Tabella1[[NUMERO CARTELLA]:[IMPOSTE]],1,0))</f>
        <v>Cartella2</v>
      </c>
      <c r="D428" s="1"/>
      <c r="E428" s="15"/>
      <c r="F428" s="16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2:15" x14ac:dyDescent="0.45">
      <c r="B429" s="27"/>
      <c r="C429" s="140" t="str">
        <f>+IF(Tabella245[[#This Row],[Ins Cartella]]="",C428,+VLOOKUP(Tabella245[[#This Row],[Ins Cartella]],Tabella1[[NUMERO CARTELLA]:[IMPOSTE]],1,0))</f>
        <v>Cartella2</v>
      </c>
      <c r="D429" s="1"/>
      <c r="E429" s="15"/>
      <c r="F429" s="16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2:15" x14ac:dyDescent="0.45">
      <c r="B430" s="27"/>
      <c r="C430" s="140" t="str">
        <f>+IF(Tabella245[[#This Row],[Ins Cartella]]="",C429,+VLOOKUP(Tabella245[[#This Row],[Ins Cartella]],Tabella1[[NUMERO CARTELLA]:[IMPOSTE]],1,0))</f>
        <v>Cartella2</v>
      </c>
      <c r="D430" s="1"/>
      <c r="E430" s="15"/>
      <c r="F430" s="16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2:15" x14ac:dyDescent="0.45">
      <c r="B431" s="27"/>
      <c r="C431" s="140" t="str">
        <f>+IF(Tabella245[[#This Row],[Ins Cartella]]="",C430,+VLOOKUP(Tabella245[[#This Row],[Ins Cartella]],Tabella1[[NUMERO CARTELLA]:[IMPOSTE]],1,0))</f>
        <v>Cartella2</v>
      </c>
      <c r="D431" s="1"/>
      <c r="E431" s="15"/>
      <c r="F431" s="16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2:15" x14ac:dyDescent="0.45">
      <c r="B432" s="27"/>
      <c r="C432" s="140" t="str">
        <f>+IF(Tabella245[[#This Row],[Ins Cartella]]="",C431,+VLOOKUP(Tabella245[[#This Row],[Ins Cartella]],Tabella1[[NUMERO CARTELLA]:[IMPOSTE]],1,0))</f>
        <v>Cartella2</v>
      </c>
      <c r="D432" s="1"/>
      <c r="E432" s="15"/>
      <c r="F432" s="16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2:15" x14ac:dyDescent="0.45">
      <c r="B433" s="27"/>
      <c r="C433" s="140" t="str">
        <f>+IF(Tabella245[[#This Row],[Ins Cartella]]="",C432,+VLOOKUP(Tabella245[[#This Row],[Ins Cartella]],Tabella1[[NUMERO CARTELLA]:[IMPOSTE]],1,0))</f>
        <v>Cartella2</v>
      </c>
      <c r="D433" s="1"/>
      <c r="E433" s="15"/>
      <c r="F433" s="16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2:15" x14ac:dyDescent="0.45">
      <c r="B434" s="27"/>
      <c r="C434" s="140" t="str">
        <f>+IF(Tabella245[[#This Row],[Ins Cartella]]="",C433,+VLOOKUP(Tabella245[[#This Row],[Ins Cartella]],Tabella1[[NUMERO CARTELLA]:[IMPOSTE]],1,0))</f>
        <v>Cartella2</v>
      </c>
      <c r="D434" s="1"/>
      <c r="E434" s="15"/>
      <c r="F434" s="16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2:15" x14ac:dyDescent="0.45">
      <c r="B435" s="27"/>
      <c r="C435" s="140" t="str">
        <f>+IF(Tabella245[[#This Row],[Ins Cartella]]="",C434,+VLOOKUP(Tabella245[[#This Row],[Ins Cartella]],Tabella1[[NUMERO CARTELLA]:[IMPOSTE]],1,0))</f>
        <v>Cartella2</v>
      </c>
      <c r="D435" s="1"/>
      <c r="E435" s="15"/>
      <c r="F435" s="16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2:15" x14ac:dyDescent="0.45">
      <c r="B436" s="27"/>
      <c r="C436" s="140" t="str">
        <f>+IF(Tabella245[[#This Row],[Ins Cartella]]="",C435,+VLOOKUP(Tabella245[[#This Row],[Ins Cartella]],Tabella1[[NUMERO CARTELLA]:[IMPOSTE]],1,0))</f>
        <v>Cartella2</v>
      </c>
      <c r="D436" s="1"/>
      <c r="E436" s="15"/>
      <c r="F436" s="16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2:15" x14ac:dyDescent="0.45">
      <c r="B437" s="27"/>
      <c r="C437" s="140" t="str">
        <f>+IF(Tabella245[[#This Row],[Ins Cartella]]="",C436,+VLOOKUP(Tabella245[[#This Row],[Ins Cartella]],Tabella1[[NUMERO CARTELLA]:[IMPOSTE]],1,0))</f>
        <v>Cartella2</v>
      </c>
      <c r="D437" s="1"/>
      <c r="E437" s="15"/>
      <c r="F437" s="16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2:15" x14ac:dyDescent="0.45">
      <c r="B438" s="27"/>
      <c r="C438" s="140" t="str">
        <f>+IF(Tabella245[[#This Row],[Ins Cartella]]="",C437,+VLOOKUP(Tabella245[[#This Row],[Ins Cartella]],Tabella1[[NUMERO CARTELLA]:[IMPOSTE]],1,0))</f>
        <v>Cartella2</v>
      </c>
      <c r="D438" s="1"/>
      <c r="E438" s="15"/>
      <c r="F438" s="16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2:15" x14ac:dyDescent="0.45">
      <c r="B439" s="27"/>
      <c r="C439" s="140" t="str">
        <f>+IF(Tabella245[[#This Row],[Ins Cartella]]="",C438,+VLOOKUP(Tabella245[[#This Row],[Ins Cartella]],Tabella1[[NUMERO CARTELLA]:[IMPOSTE]],1,0))</f>
        <v>Cartella2</v>
      </c>
      <c r="D439" s="1"/>
      <c r="E439" s="15"/>
      <c r="F439" s="16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2:15" x14ac:dyDescent="0.45">
      <c r="B440" s="27"/>
      <c r="C440" s="140" t="str">
        <f>+IF(Tabella245[[#This Row],[Ins Cartella]]="",C439,+VLOOKUP(Tabella245[[#This Row],[Ins Cartella]],Tabella1[[NUMERO CARTELLA]:[IMPOSTE]],1,0))</f>
        <v>Cartella2</v>
      </c>
      <c r="D440" s="1"/>
      <c r="E440" s="15"/>
      <c r="F440" s="16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2:15" x14ac:dyDescent="0.45">
      <c r="B441" s="27"/>
      <c r="C441" s="140" t="str">
        <f>+IF(Tabella245[[#This Row],[Ins Cartella]]="",C440,+VLOOKUP(Tabella245[[#This Row],[Ins Cartella]],Tabella1[[NUMERO CARTELLA]:[IMPOSTE]],1,0))</f>
        <v>Cartella2</v>
      </c>
      <c r="D441" s="1"/>
      <c r="E441" s="15"/>
      <c r="F441" s="16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2:15" x14ac:dyDescent="0.45">
      <c r="B442" s="27"/>
      <c r="C442" s="140" t="str">
        <f>+IF(Tabella245[[#This Row],[Ins Cartella]]="",C441,+VLOOKUP(Tabella245[[#This Row],[Ins Cartella]],Tabella1[[NUMERO CARTELLA]:[IMPOSTE]],1,0))</f>
        <v>Cartella2</v>
      </c>
      <c r="D442" s="1"/>
      <c r="E442" s="15"/>
      <c r="F442" s="16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2:15" x14ac:dyDescent="0.45">
      <c r="B443" s="27"/>
      <c r="C443" s="140" t="str">
        <f>+IF(Tabella245[[#This Row],[Ins Cartella]]="",C442,+VLOOKUP(Tabella245[[#This Row],[Ins Cartella]],Tabella1[[NUMERO CARTELLA]:[IMPOSTE]],1,0))</f>
        <v>Cartella2</v>
      </c>
      <c r="D443" s="1"/>
      <c r="E443" s="15"/>
      <c r="F443" s="16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2:15" x14ac:dyDescent="0.45">
      <c r="B444" s="27"/>
      <c r="C444" s="140" t="str">
        <f>+IF(Tabella245[[#This Row],[Ins Cartella]]="",C443,+VLOOKUP(Tabella245[[#This Row],[Ins Cartella]],Tabella1[[NUMERO CARTELLA]:[IMPOSTE]],1,0))</f>
        <v>Cartella2</v>
      </c>
      <c r="D444" s="1"/>
      <c r="E444" s="15"/>
      <c r="F444" s="16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2:15" x14ac:dyDescent="0.45">
      <c r="B445" s="27"/>
      <c r="C445" s="140" t="str">
        <f>+IF(Tabella245[[#This Row],[Ins Cartella]]="",C444,+VLOOKUP(Tabella245[[#This Row],[Ins Cartella]],Tabella1[[NUMERO CARTELLA]:[IMPOSTE]],1,0))</f>
        <v>Cartella2</v>
      </c>
      <c r="D445" s="1"/>
      <c r="E445" s="15"/>
      <c r="F445" s="16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2:15" x14ac:dyDescent="0.45">
      <c r="B446" s="27"/>
      <c r="C446" s="140" t="str">
        <f>+IF(Tabella245[[#This Row],[Ins Cartella]]="",C445,+VLOOKUP(Tabella245[[#This Row],[Ins Cartella]],Tabella1[[NUMERO CARTELLA]:[IMPOSTE]],1,0))</f>
        <v>Cartella2</v>
      </c>
      <c r="D446" s="1"/>
      <c r="E446" s="15"/>
      <c r="F446" s="16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2:15" x14ac:dyDescent="0.45">
      <c r="B447" s="27"/>
      <c r="C447" s="140" t="str">
        <f>+IF(Tabella245[[#This Row],[Ins Cartella]]="",C446,+VLOOKUP(Tabella245[[#This Row],[Ins Cartella]],Tabella1[[NUMERO CARTELLA]:[IMPOSTE]],1,0))</f>
        <v>Cartella2</v>
      </c>
      <c r="D447" s="1"/>
      <c r="E447" s="15"/>
      <c r="F447" s="16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2:15" x14ac:dyDescent="0.45">
      <c r="B448" s="27"/>
      <c r="C448" s="140" t="str">
        <f>+IF(Tabella245[[#This Row],[Ins Cartella]]="",C447,+VLOOKUP(Tabella245[[#This Row],[Ins Cartella]],Tabella1[[NUMERO CARTELLA]:[IMPOSTE]],1,0))</f>
        <v>Cartella2</v>
      </c>
      <c r="D448" s="1"/>
      <c r="E448" s="15"/>
      <c r="F448" s="16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2:15" x14ac:dyDescent="0.45">
      <c r="B449" s="27"/>
      <c r="C449" s="140" t="str">
        <f>+IF(Tabella245[[#This Row],[Ins Cartella]]="",C448,+VLOOKUP(Tabella245[[#This Row],[Ins Cartella]],Tabella1[[NUMERO CARTELLA]:[IMPOSTE]],1,0))</f>
        <v>Cartella2</v>
      </c>
      <c r="D449" s="1"/>
      <c r="E449" s="15"/>
      <c r="F449" s="16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2:15" x14ac:dyDescent="0.45">
      <c r="B450" s="27"/>
      <c r="C450" s="140" t="str">
        <f>+IF(Tabella245[[#This Row],[Ins Cartella]]="",C449,+VLOOKUP(Tabella245[[#This Row],[Ins Cartella]],Tabella1[[NUMERO CARTELLA]:[IMPOSTE]],1,0))</f>
        <v>Cartella2</v>
      </c>
      <c r="D450" s="1"/>
      <c r="E450" s="15"/>
      <c r="F450" s="16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2:15" x14ac:dyDescent="0.45">
      <c r="B451" s="27"/>
      <c r="C451" s="140" t="str">
        <f>+IF(Tabella245[[#This Row],[Ins Cartella]]="",C450,+VLOOKUP(Tabella245[[#This Row],[Ins Cartella]],Tabella1[[NUMERO CARTELLA]:[IMPOSTE]],1,0))</f>
        <v>Cartella2</v>
      </c>
      <c r="D451" s="1"/>
      <c r="E451" s="15"/>
      <c r="F451" s="16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2:15" x14ac:dyDescent="0.45">
      <c r="B452" s="27"/>
      <c r="C452" s="140" t="str">
        <f>+IF(Tabella245[[#This Row],[Ins Cartella]]="",C451,+VLOOKUP(Tabella245[[#This Row],[Ins Cartella]],Tabella1[[NUMERO CARTELLA]:[IMPOSTE]],1,0))</f>
        <v>Cartella2</v>
      </c>
      <c r="D452" s="1"/>
      <c r="E452" s="15"/>
      <c r="F452" s="16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2:15" x14ac:dyDescent="0.45">
      <c r="B453" s="27"/>
      <c r="C453" s="140" t="str">
        <f>+IF(Tabella245[[#This Row],[Ins Cartella]]="",C452,+VLOOKUP(Tabella245[[#This Row],[Ins Cartella]],Tabella1[[NUMERO CARTELLA]:[IMPOSTE]],1,0))</f>
        <v>Cartella2</v>
      </c>
      <c r="D453" s="1"/>
      <c r="E453" s="15"/>
      <c r="F453" s="16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2:15" x14ac:dyDescent="0.45">
      <c r="B454" s="27"/>
      <c r="C454" s="140" t="str">
        <f>+IF(Tabella245[[#This Row],[Ins Cartella]]="",C453,+VLOOKUP(Tabella245[[#This Row],[Ins Cartella]],Tabella1[[NUMERO CARTELLA]:[IMPOSTE]],1,0))</f>
        <v>Cartella2</v>
      </c>
      <c r="D454" s="1"/>
      <c r="E454" s="15"/>
      <c r="F454" s="16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2:15" x14ac:dyDescent="0.45">
      <c r="B455" s="27"/>
      <c r="C455" s="140" t="str">
        <f>+IF(Tabella245[[#This Row],[Ins Cartella]]="",C454,+VLOOKUP(Tabella245[[#This Row],[Ins Cartella]],Tabella1[[NUMERO CARTELLA]:[IMPOSTE]],1,0))</f>
        <v>Cartella2</v>
      </c>
      <c r="D455" s="1"/>
      <c r="E455" s="15"/>
      <c r="F455" s="16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2:15" x14ac:dyDescent="0.45">
      <c r="B456" s="27"/>
      <c r="C456" s="140" t="str">
        <f>+IF(Tabella245[[#This Row],[Ins Cartella]]="",C455,+VLOOKUP(Tabella245[[#This Row],[Ins Cartella]],Tabella1[[NUMERO CARTELLA]:[IMPOSTE]],1,0))</f>
        <v>Cartella2</v>
      </c>
      <c r="D456" s="1"/>
      <c r="E456" s="15"/>
      <c r="F456" s="16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2:15" x14ac:dyDescent="0.45">
      <c r="B457" s="27"/>
      <c r="C457" s="140" t="str">
        <f>+IF(Tabella245[[#This Row],[Ins Cartella]]="",C456,+VLOOKUP(Tabella245[[#This Row],[Ins Cartella]],Tabella1[[NUMERO CARTELLA]:[IMPOSTE]],1,0))</f>
        <v>Cartella2</v>
      </c>
      <c r="D457" s="1"/>
      <c r="E457" s="15"/>
      <c r="F457" s="16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2:15" x14ac:dyDescent="0.45">
      <c r="B458" s="27"/>
      <c r="C458" s="140" t="str">
        <f>+IF(Tabella245[[#This Row],[Ins Cartella]]="",C457,+VLOOKUP(Tabella245[[#This Row],[Ins Cartella]],Tabella1[[NUMERO CARTELLA]:[IMPOSTE]],1,0))</f>
        <v>Cartella2</v>
      </c>
      <c r="D458" s="1"/>
      <c r="E458" s="15"/>
      <c r="F458" s="16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2:15" x14ac:dyDescent="0.45">
      <c r="B459" s="27"/>
      <c r="C459" s="140" t="str">
        <f>+IF(Tabella245[[#This Row],[Ins Cartella]]="",C458,+VLOOKUP(Tabella245[[#This Row],[Ins Cartella]],Tabella1[[NUMERO CARTELLA]:[IMPOSTE]],1,0))</f>
        <v>Cartella2</v>
      </c>
      <c r="D459" s="1"/>
      <c r="E459" s="15"/>
      <c r="F459" s="16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2:15" x14ac:dyDescent="0.45">
      <c r="B460" s="27"/>
      <c r="C460" s="140" t="str">
        <f>+IF(Tabella245[[#This Row],[Ins Cartella]]="",C459,+VLOOKUP(Tabella245[[#This Row],[Ins Cartella]],Tabella1[[NUMERO CARTELLA]:[IMPOSTE]],1,0))</f>
        <v>Cartella2</v>
      </c>
      <c r="D460" s="1"/>
      <c r="E460" s="15"/>
      <c r="F460" s="16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2:15" x14ac:dyDescent="0.45">
      <c r="B461" s="27"/>
      <c r="C461" s="140" t="str">
        <f>+IF(Tabella245[[#This Row],[Ins Cartella]]="",C460,+VLOOKUP(Tabella245[[#This Row],[Ins Cartella]],Tabella1[[NUMERO CARTELLA]:[IMPOSTE]],1,0))</f>
        <v>Cartella2</v>
      </c>
      <c r="D461" s="1"/>
      <c r="E461" s="15"/>
      <c r="F461" s="16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2:15" x14ac:dyDescent="0.45">
      <c r="B462" s="27"/>
      <c r="C462" s="140" t="str">
        <f>+IF(Tabella245[[#This Row],[Ins Cartella]]="",C461,+VLOOKUP(Tabella245[[#This Row],[Ins Cartella]],Tabella1[[NUMERO CARTELLA]:[IMPOSTE]],1,0))</f>
        <v>Cartella2</v>
      </c>
      <c r="D462" s="1"/>
      <c r="E462" s="15"/>
      <c r="F462" s="16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2:15" x14ac:dyDescent="0.45">
      <c r="B463" s="27"/>
      <c r="C463" s="140" t="str">
        <f>+IF(Tabella245[[#This Row],[Ins Cartella]]="",C462,+VLOOKUP(Tabella245[[#This Row],[Ins Cartella]],Tabella1[[NUMERO CARTELLA]:[IMPOSTE]],1,0))</f>
        <v>Cartella2</v>
      </c>
      <c r="D463" s="1"/>
      <c r="E463" s="15"/>
      <c r="F463" s="16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2:15" x14ac:dyDescent="0.45">
      <c r="B464" s="27"/>
      <c r="C464" s="140" t="str">
        <f>+IF(Tabella245[[#This Row],[Ins Cartella]]="",C463,+VLOOKUP(Tabella245[[#This Row],[Ins Cartella]],Tabella1[[NUMERO CARTELLA]:[IMPOSTE]],1,0))</f>
        <v>Cartella2</v>
      </c>
      <c r="D464" s="1"/>
      <c r="E464" s="15"/>
      <c r="F464" s="16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2:15" x14ac:dyDescent="0.45">
      <c r="B465" s="27"/>
      <c r="C465" s="140" t="str">
        <f>+IF(Tabella245[[#This Row],[Ins Cartella]]="",C464,+VLOOKUP(Tabella245[[#This Row],[Ins Cartella]],Tabella1[[NUMERO CARTELLA]:[IMPOSTE]],1,0))</f>
        <v>Cartella2</v>
      </c>
      <c r="D465" s="1"/>
      <c r="E465" s="15"/>
      <c r="F465" s="16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2:15" x14ac:dyDescent="0.45">
      <c r="B466" s="27"/>
      <c r="C466" s="140" t="str">
        <f>+IF(Tabella245[[#This Row],[Ins Cartella]]="",C465,+VLOOKUP(Tabella245[[#This Row],[Ins Cartella]],Tabella1[[NUMERO CARTELLA]:[IMPOSTE]],1,0))</f>
        <v>Cartella2</v>
      </c>
      <c r="D466" s="1"/>
      <c r="E466" s="15"/>
      <c r="F466" s="16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2:15" x14ac:dyDescent="0.45">
      <c r="B467" s="27"/>
      <c r="C467" s="140" t="str">
        <f>+IF(Tabella245[[#This Row],[Ins Cartella]]="",C466,+VLOOKUP(Tabella245[[#This Row],[Ins Cartella]],Tabella1[[NUMERO CARTELLA]:[IMPOSTE]],1,0))</f>
        <v>Cartella2</v>
      </c>
      <c r="D467" s="1"/>
      <c r="E467" s="15"/>
      <c r="F467" s="16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2:15" x14ac:dyDescent="0.45">
      <c r="B468" s="27"/>
      <c r="C468" s="140" t="str">
        <f>+IF(Tabella245[[#This Row],[Ins Cartella]]="",C467,+VLOOKUP(Tabella245[[#This Row],[Ins Cartella]],Tabella1[[NUMERO CARTELLA]:[IMPOSTE]],1,0))</f>
        <v>Cartella2</v>
      </c>
      <c r="D468" s="1"/>
      <c r="E468" s="15"/>
      <c r="F468" s="16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2:15" x14ac:dyDescent="0.45">
      <c r="B469" s="27"/>
      <c r="C469" s="140" t="str">
        <f>+IF(Tabella245[[#This Row],[Ins Cartella]]="",C468,+VLOOKUP(Tabella245[[#This Row],[Ins Cartella]],Tabella1[[NUMERO CARTELLA]:[IMPOSTE]],1,0))</f>
        <v>Cartella2</v>
      </c>
      <c r="D469" s="1"/>
      <c r="E469" s="15"/>
      <c r="F469" s="16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2:15" x14ac:dyDescent="0.45">
      <c r="B470" s="27"/>
      <c r="C470" s="140" t="str">
        <f>+IF(Tabella245[[#This Row],[Ins Cartella]]="",C469,+VLOOKUP(Tabella245[[#This Row],[Ins Cartella]],Tabella1[[NUMERO CARTELLA]:[IMPOSTE]],1,0))</f>
        <v>Cartella2</v>
      </c>
      <c r="D470" s="1"/>
      <c r="E470" s="15"/>
      <c r="F470" s="16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2:15" x14ac:dyDescent="0.45">
      <c r="B471" s="27"/>
      <c r="C471" s="140" t="str">
        <f>+IF(Tabella245[[#This Row],[Ins Cartella]]="",C470,+VLOOKUP(Tabella245[[#This Row],[Ins Cartella]],Tabella1[[NUMERO CARTELLA]:[IMPOSTE]],1,0))</f>
        <v>Cartella2</v>
      </c>
      <c r="D471" s="1"/>
      <c r="E471" s="15"/>
      <c r="F471" s="16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2:15" x14ac:dyDescent="0.45">
      <c r="B472" s="27"/>
      <c r="C472" s="140" t="str">
        <f>+IF(Tabella245[[#This Row],[Ins Cartella]]="",C471,+VLOOKUP(Tabella245[[#This Row],[Ins Cartella]],Tabella1[[NUMERO CARTELLA]:[IMPOSTE]],1,0))</f>
        <v>Cartella2</v>
      </c>
      <c r="D472" s="1"/>
      <c r="E472" s="15"/>
      <c r="F472" s="16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2:15" x14ac:dyDescent="0.45">
      <c r="B473" s="27"/>
      <c r="C473" s="140" t="str">
        <f>+IF(Tabella245[[#This Row],[Ins Cartella]]="",C472,+VLOOKUP(Tabella245[[#This Row],[Ins Cartella]],Tabella1[[NUMERO CARTELLA]:[IMPOSTE]],1,0))</f>
        <v>Cartella2</v>
      </c>
      <c r="D473" s="1"/>
      <c r="E473" s="15"/>
      <c r="F473" s="16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2:15" x14ac:dyDescent="0.45">
      <c r="B474" s="27"/>
      <c r="C474" s="140" t="str">
        <f>+IF(Tabella245[[#This Row],[Ins Cartella]]="",C473,+VLOOKUP(Tabella245[[#This Row],[Ins Cartella]],Tabella1[[NUMERO CARTELLA]:[IMPOSTE]],1,0))</f>
        <v>Cartella2</v>
      </c>
      <c r="D474" s="1"/>
      <c r="E474" s="15"/>
      <c r="F474" s="16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2:15" x14ac:dyDescent="0.45">
      <c r="B475" s="27"/>
      <c r="C475" s="140" t="str">
        <f>+IF(Tabella245[[#This Row],[Ins Cartella]]="",C474,+VLOOKUP(Tabella245[[#This Row],[Ins Cartella]],Tabella1[[NUMERO CARTELLA]:[IMPOSTE]],1,0))</f>
        <v>Cartella2</v>
      </c>
      <c r="D475" s="1"/>
      <c r="E475" s="15"/>
      <c r="F475" s="16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2:15" x14ac:dyDescent="0.45">
      <c r="B476" s="27"/>
      <c r="C476" s="140" t="str">
        <f>+IF(Tabella245[[#This Row],[Ins Cartella]]="",C475,+VLOOKUP(Tabella245[[#This Row],[Ins Cartella]],Tabella1[[NUMERO CARTELLA]:[IMPOSTE]],1,0))</f>
        <v>Cartella2</v>
      </c>
      <c r="D476" s="1"/>
      <c r="E476" s="15"/>
      <c r="F476" s="16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2:15" x14ac:dyDescent="0.45">
      <c r="B477" s="27"/>
      <c r="C477" s="140" t="str">
        <f>+IF(Tabella245[[#This Row],[Ins Cartella]]="",C476,+VLOOKUP(Tabella245[[#This Row],[Ins Cartella]],Tabella1[[NUMERO CARTELLA]:[IMPOSTE]],1,0))</f>
        <v>Cartella2</v>
      </c>
      <c r="D477" s="1"/>
      <c r="E477" s="15"/>
      <c r="F477" s="16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2:15" x14ac:dyDescent="0.45">
      <c r="B478" s="27"/>
      <c r="C478" s="140" t="str">
        <f>+IF(Tabella245[[#This Row],[Ins Cartella]]="",C477,+VLOOKUP(Tabella245[[#This Row],[Ins Cartella]],Tabella1[[NUMERO CARTELLA]:[IMPOSTE]],1,0))</f>
        <v>Cartella2</v>
      </c>
      <c r="D478" s="1"/>
      <c r="E478" s="15"/>
      <c r="F478" s="16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2:15" x14ac:dyDescent="0.45">
      <c r="B479" s="27"/>
      <c r="C479" s="140" t="str">
        <f>+IF(Tabella245[[#This Row],[Ins Cartella]]="",C478,+VLOOKUP(Tabella245[[#This Row],[Ins Cartella]],Tabella1[[NUMERO CARTELLA]:[IMPOSTE]],1,0))</f>
        <v>Cartella2</v>
      </c>
      <c r="D479" s="1"/>
      <c r="E479" s="15"/>
      <c r="F479" s="16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2:15" x14ac:dyDescent="0.45">
      <c r="B480" s="27"/>
      <c r="C480" s="140" t="str">
        <f>+IF(Tabella245[[#This Row],[Ins Cartella]]="",C479,+VLOOKUP(Tabella245[[#This Row],[Ins Cartella]],Tabella1[[NUMERO CARTELLA]:[IMPOSTE]],1,0))</f>
        <v>Cartella2</v>
      </c>
      <c r="D480" s="1"/>
      <c r="E480" s="15"/>
      <c r="F480" s="16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2:15" x14ac:dyDescent="0.45">
      <c r="B481" s="27"/>
      <c r="C481" s="140" t="str">
        <f>+IF(Tabella245[[#This Row],[Ins Cartella]]="",C480,+VLOOKUP(Tabella245[[#This Row],[Ins Cartella]],Tabella1[[NUMERO CARTELLA]:[IMPOSTE]],1,0))</f>
        <v>Cartella2</v>
      </c>
      <c r="D481" s="1"/>
      <c r="E481" s="15"/>
      <c r="F481" s="16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2:15" x14ac:dyDescent="0.45">
      <c r="B482" s="27"/>
      <c r="C482" s="140" t="str">
        <f>+IF(Tabella245[[#This Row],[Ins Cartella]]="",C481,+VLOOKUP(Tabella245[[#This Row],[Ins Cartella]],Tabella1[[NUMERO CARTELLA]:[IMPOSTE]],1,0))</f>
        <v>Cartella2</v>
      </c>
      <c r="D482" s="1"/>
      <c r="E482" s="15"/>
      <c r="F482" s="16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2:15" x14ac:dyDescent="0.45">
      <c r="B483" s="27"/>
      <c r="C483" s="140" t="str">
        <f>+IF(Tabella245[[#This Row],[Ins Cartella]]="",C482,+VLOOKUP(Tabella245[[#This Row],[Ins Cartella]],Tabella1[[NUMERO CARTELLA]:[IMPOSTE]],1,0))</f>
        <v>Cartella2</v>
      </c>
      <c r="D483" s="1"/>
      <c r="E483" s="15"/>
      <c r="F483" s="16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2:15" x14ac:dyDescent="0.45">
      <c r="B484" s="27"/>
      <c r="C484" s="140" t="str">
        <f>+IF(Tabella245[[#This Row],[Ins Cartella]]="",C483,+VLOOKUP(Tabella245[[#This Row],[Ins Cartella]],Tabella1[[NUMERO CARTELLA]:[IMPOSTE]],1,0))</f>
        <v>Cartella2</v>
      </c>
      <c r="D484" s="1"/>
      <c r="E484" s="15"/>
      <c r="F484" s="16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2:15" x14ac:dyDescent="0.45">
      <c r="B485" s="27"/>
      <c r="C485" s="140" t="str">
        <f>+IF(Tabella245[[#This Row],[Ins Cartella]]="",C484,+VLOOKUP(Tabella245[[#This Row],[Ins Cartella]],Tabella1[[NUMERO CARTELLA]:[IMPOSTE]],1,0))</f>
        <v>Cartella2</v>
      </c>
      <c r="D485" s="1"/>
      <c r="E485" s="15"/>
      <c r="F485" s="16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2:15" x14ac:dyDescent="0.45">
      <c r="B486" s="27"/>
      <c r="C486" s="140" t="str">
        <f>+IF(Tabella245[[#This Row],[Ins Cartella]]="",C485,+VLOOKUP(Tabella245[[#This Row],[Ins Cartella]],Tabella1[[NUMERO CARTELLA]:[IMPOSTE]],1,0))</f>
        <v>Cartella2</v>
      </c>
      <c r="D486" s="1"/>
      <c r="E486" s="15"/>
      <c r="F486" s="16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2:15" x14ac:dyDescent="0.45">
      <c r="B487" s="27"/>
      <c r="C487" s="140" t="str">
        <f>+IF(Tabella245[[#This Row],[Ins Cartella]]="",C486,+VLOOKUP(Tabella245[[#This Row],[Ins Cartella]],Tabella1[[NUMERO CARTELLA]:[IMPOSTE]],1,0))</f>
        <v>Cartella2</v>
      </c>
      <c r="D487" s="1"/>
      <c r="E487" s="15"/>
      <c r="F487" s="16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2:15" x14ac:dyDescent="0.45">
      <c r="B488" s="27"/>
      <c r="C488" s="140" t="str">
        <f>+IF(Tabella245[[#This Row],[Ins Cartella]]="",C487,+VLOOKUP(Tabella245[[#This Row],[Ins Cartella]],Tabella1[[NUMERO CARTELLA]:[IMPOSTE]],1,0))</f>
        <v>Cartella2</v>
      </c>
      <c r="D488" s="1"/>
      <c r="E488" s="15"/>
      <c r="F488" s="16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2:15" x14ac:dyDescent="0.45">
      <c r="B489" s="27"/>
      <c r="C489" s="140" t="str">
        <f>+IF(Tabella245[[#This Row],[Ins Cartella]]="",C488,+VLOOKUP(Tabella245[[#This Row],[Ins Cartella]],Tabella1[[NUMERO CARTELLA]:[IMPOSTE]],1,0))</f>
        <v>Cartella2</v>
      </c>
      <c r="D489" s="1"/>
      <c r="E489" s="15"/>
      <c r="F489" s="16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2:15" x14ac:dyDescent="0.45">
      <c r="B490" s="27"/>
      <c r="C490" s="140" t="str">
        <f>+IF(Tabella245[[#This Row],[Ins Cartella]]="",C489,+VLOOKUP(Tabella245[[#This Row],[Ins Cartella]],Tabella1[[NUMERO CARTELLA]:[IMPOSTE]],1,0))</f>
        <v>Cartella2</v>
      </c>
      <c r="D490" s="1"/>
      <c r="E490" s="15"/>
      <c r="F490" s="16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2:15" x14ac:dyDescent="0.45">
      <c r="B491" s="27"/>
      <c r="C491" s="140" t="str">
        <f>+IF(Tabella245[[#This Row],[Ins Cartella]]="",C490,+VLOOKUP(Tabella245[[#This Row],[Ins Cartella]],Tabella1[[NUMERO CARTELLA]:[IMPOSTE]],1,0))</f>
        <v>Cartella2</v>
      </c>
      <c r="D491" s="1"/>
      <c r="E491" s="15"/>
      <c r="F491" s="16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2:15" x14ac:dyDescent="0.45">
      <c r="B492" s="27"/>
      <c r="C492" s="140" t="str">
        <f>+IF(Tabella245[[#This Row],[Ins Cartella]]="",C491,+VLOOKUP(Tabella245[[#This Row],[Ins Cartella]],Tabella1[[NUMERO CARTELLA]:[IMPOSTE]],1,0))</f>
        <v>Cartella2</v>
      </c>
      <c r="D492" s="1"/>
      <c r="E492" s="15"/>
      <c r="F492" s="16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2:15" x14ac:dyDescent="0.45">
      <c r="B493" s="27"/>
      <c r="C493" s="140" t="str">
        <f>+IF(Tabella245[[#This Row],[Ins Cartella]]="",C492,+VLOOKUP(Tabella245[[#This Row],[Ins Cartella]],Tabella1[[NUMERO CARTELLA]:[IMPOSTE]],1,0))</f>
        <v>Cartella2</v>
      </c>
      <c r="D493" s="1"/>
      <c r="E493" s="15"/>
      <c r="F493" s="16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2:15" x14ac:dyDescent="0.45">
      <c r="B494" s="27"/>
      <c r="C494" s="140" t="str">
        <f>+IF(Tabella245[[#This Row],[Ins Cartella]]="",C493,+VLOOKUP(Tabella245[[#This Row],[Ins Cartella]],Tabella1[[NUMERO CARTELLA]:[IMPOSTE]],1,0))</f>
        <v>Cartella2</v>
      </c>
      <c r="D494" s="1"/>
      <c r="E494" s="15"/>
      <c r="F494" s="16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2:15" x14ac:dyDescent="0.45">
      <c r="B495" s="27"/>
      <c r="C495" s="140" t="str">
        <f>+IF(Tabella245[[#This Row],[Ins Cartella]]="",C494,+VLOOKUP(Tabella245[[#This Row],[Ins Cartella]],Tabella1[[NUMERO CARTELLA]:[IMPOSTE]],1,0))</f>
        <v>Cartella2</v>
      </c>
      <c r="D495" s="1"/>
      <c r="E495" s="15"/>
      <c r="F495" s="16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2:15" x14ac:dyDescent="0.45">
      <c r="B496" s="27"/>
      <c r="C496" s="140" t="str">
        <f>+IF(Tabella245[[#This Row],[Ins Cartella]]="",C495,+VLOOKUP(Tabella245[[#This Row],[Ins Cartella]],Tabella1[[NUMERO CARTELLA]:[IMPOSTE]],1,0))</f>
        <v>Cartella2</v>
      </c>
      <c r="D496" s="1"/>
      <c r="E496" s="15"/>
      <c r="F496" s="16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2:15" x14ac:dyDescent="0.45">
      <c r="B497" s="27"/>
      <c r="C497" s="140" t="str">
        <f>+IF(Tabella245[[#This Row],[Ins Cartella]]="",C496,+VLOOKUP(Tabella245[[#This Row],[Ins Cartella]],Tabella1[[NUMERO CARTELLA]:[IMPOSTE]],1,0))</f>
        <v>Cartella2</v>
      </c>
      <c r="D497" s="1"/>
      <c r="E497" s="15"/>
      <c r="F497" s="16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2:15" x14ac:dyDescent="0.45">
      <c r="B498" s="27"/>
      <c r="C498" s="140" t="str">
        <f>+IF(Tabella245[[#This Row],[Ins Cartella]]="",C497,+VLOOKUP(Tabella245[[#This Row],[Ins Cartella]],Tabella1[[NUMERO CARTELLA]:[IMPOSTE]],1,0))</f>
        <v>Cartella2</v>
      </c>
      <c r="D498" s="1"/>
      <c r="E498" s="15"/>
      <c r="F498" s="16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2:15" x14ac:dyDescent="0.45">
      <c r="B499" s="27"/>
      <c r="C499" s="140" t="str">
        <f>+IF(Tabella245[[#This Row],[Ins Cartella]]="",C498,+VLOOKUP(Tabella245[[#This Row],[Ins Cartella]],Tabella1[[NUMERO CARTELLA]:[IMPOSTE]],1,0))</f>
        <v>Cartella2</v>
      </c>
      <c r="D499" s="1"/>
      <c r="E499" s="15"/>
      <c r="F499" s="16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2:15" x14ac:dyDescent="0.45">
      <c r="B500" s="27"/>
      <c r="C500" s="140" t="str">
        <f>+IF(Tabella245[[#This Row],[Ins Cartella]]="",C499,+VLOOKUP(Tabella245[[#This Row],[Ins Cartella]],Tabella1[[NUMERO CARTELLA]:[IMPOSTE]],1,0))</f>
        <v>Cartella2</v>
      </c>
      <c r="D500" s="1"/>
      <c r="E500" s="15"/>
      <c r="F500" s="16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2:15" x14ac:dyDescent="0.45">
      <c r="B501" s="27"/>
      <c r="C501" s="140" t="str">
        <f>+IF(Tabella245[[#This Row],[Ins Cartella]]="",C500,+VLOOKUP(Tabella245[[#This Row],[Ins Cartella]],Tabella1[[NUMERO CARTELLA]:[IMPOSTE]],1,0))</f>
        <v>Cartella2</v>
      </c>
      <c r="D501" s="1"/>
      <c r="E501" s="15"/>
      <c r="F501" s="16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2:15" x14ac:dyDescent="0.45">
      <c r="B502" s="27"/>
      <c r="C502" s="140" t="str">
        <f>+IF(Tabella245[[#This Row],[Ins Cartella]]="",C501,+VLOOKUP(Tabella245[[#This Row],[Ins Cartella]],Tabella1[[NUMERO CARTELLA]:[IMPOSTE]],1,0))</f>
        <v>Cartella2</v>
      </c>
      <c r="D502" s="1"/>
      <c r="E502" s="15"/>
      <c r="F502" s="16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2:15" x14ac:dyDescent="0.45">
      <c r="B503" s="27"/>
      <c r="C503" s="140" t="str">
        <f>+IF(Tabella245[[#This Row],[Ins Cartella]]="",C502,+VLOOKUP(Tabella245[[#This Row],[Ins Cartella]],Tabella1[[NUMERO CARTELLA]:[IMPOSTE]],1,0))</f>
        <v>Cartella2</v>
      </c>
      <c r="D503" s="1"/>
      <c r="E503" s="15"/>
      <c r="F503" s="16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2:15" x14ac:dyDescent="0.45">
      <c r="B504" s="27"/>
      <c r="C504" s="140" t="str">
        <f>+IF(Tabella245[[#This Row],[Ins Cartella]]="",C503,+VLOOKUP(Tabella245[[#This Row],[Ins Cartella]],Tabella1[[NUMERO CARTELLA]:[IMPOSTE]],1,0))</f>
        <v>Cartella2</v>
      </c>
      <c r="D504" s="1"/>
      <c r="E504" s="15"/>
      <c r="F504" s="16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2:15" x14ac:dyDescent="0.45">
      <c r="B505" s="27"/>
      <c r="C505" s="140" t="str">
        <f>+IF(Tabella245[[#This Row],[Ins Cartella]]="",C504,+VLOOKUP(Tabella245[[#This Row],[Ins Cartella]],Tabella1[[NUMERO CARTELLA]:[IMPOSTE]],1,0))</f>
        <v>Cartella2</v>
      </c>
      <c r="D505" s="1"/>
      <c r="E505" s="15"/>
      <c r="F505" s="16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2:15" x14ac:dyDescent="0.45">
      <c r="B506" s="27"/>
      <c r="C506" s="140" t="str">
        <f>+IF(Tabella245[[#This Row],[Ins Cartella]]="",C505,+VLOOKUP(Tabella245[[#This Row],[Ins Cartella]],Tabella1[[NUMERO CARTELLA]:[IMPOSTE]],1,0))</f>
        <v>Cartella2</v>
      </c>
      <c r="D506" s="1"/>
      <c r="E506" s="15"/>
      <c r="F506" s="16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2:15" x14ac:dyDescent="0.45">
      <c r="B507" s="27"/>
      <c r="C507" s="140" t="str">
        <f>+IF(Tabella245[[#This Row],[Ins Cartella]]="",C506,+VLOOKUP(Tabella245[[#This Row],[Ins Cartella]],Tabella1[[NUMERO CARTELLA]:[IMPOSTE]],1,0))</f>
        <v>Cartella2</v>
      </c>
      <c r="D507" s="1"/>
      <c r="E507" s="15"/>
      <c r="F507" s="16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2:15" x14ac:dyDescent="0.45">
      <c r="B508" s="27"/>
      <c r="C508" s="140" t="str">
        <f>+IF(Tabella245[[#This Row],[Ins Cartella]]="",C507,+VLOOKUP(Tabella245[[#This Row],[Ins Cartella]],Tabella1[[NUMERO CARTELLA]:[IMPOSTE]],1,0))</f>
        <v>Cartella2</v>
      </c>
      <c r="D508" s="1"/>
      <c r="E508" s="15"/>
      <c r="F508" s="16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2:15" x14ac:dyDescent="0.45">
      <c r="B509" s="27"/>
      <c r="C509" s="140" t="str">
        <f>+IF(Tabella245[[#This Row],[Ins Cartella]]="",C508,+VLOOKUP(Tabella245[[#This Row],[Ins Cartella]],Tabella1[[NUMERO CARTELLA]:[IMPOSTE]],1,0))</f>
        <v>Cartella2</v>
      </c>
      <c r="D509" s="1"/>
      <c r="E509" s="15"/>
      <c r="F509" s="16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2:15" x14ac:dyDescent="0.45">
      <c r="B510" s="27"/>
      <c r="C510" s="140" t="str">
        <f>+IF(Tabella245[[#This Row],[Ins Cartella]]="",C509,+VLOOKUP(Tabella245[[#This Row],[Ins Cartella]],Tabella1[[NUMERO CARTELLA]:[IMPOSTE]],1,0))</f>
        <v>Cartella2</v>
      </c>
      <c r="D510" s="1"/>
      <c r="E510" s="15"/>
      <c r="F510" s="16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2:15" x14ac:dyDescent="0.45">
      <c r="B511" s="27"/>
      <c r="C511" s="140" t="str">
        <f>+IF(Tabella245[[#This Row],[Ins Cartella]]="",C510,+VLOOKUP(Tabella245[[#This Row],[Ins Cartella]],Tabella1[[NUMERO CARTELLA]:[IMPOSTE]],1,0))</f>
        <v>Cartella2</v>
      </c>
      <c r="D511" s="1"/>
      <c r="E511" s="15"/>
      <c r="F511" s="16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2:15" x14ac:dyDescent="0.45">
      <c r="B512" s="27"/>
      <c r="C512" s="140" t="str">
        <f>+IF(Tabella245[[#This Row],[Ins Cartella]]="",C511,+VLOOKUP(Tabella245[[#This Row],[Ins Cartella]],Tabella1[[NUMERO CARTELLA]:[IMPOSTE]],1,0))</f>
        <v>Cartella2</v>
      </c>
      <c r="D512" s="1"/>
      <c r="E512" s="15"/>
      <c r="F512" s="16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2:15" x14ac:dyDescent="0.45">
      <c r="B513" s="27"/>
      <c r="C513" s="140" t="str">
        <f>+IF(Tabella245[[#This Row],[Ins Cartella]]="",C512,+VLOOKUP(Tabella245[[#This Row],[Ins Cartella]],Tabella1[[NUMERO CARTELLA]:[IMPOSTE]],1,0))</f>
        <v>Cartella2</v>
      </c>
      <c r="D513" s="1"/>
      <c r="E513" s="15"/>
      <c r="F513" s="16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2:15" x14ac:dyDescent="0.45">
      <c r="B514" s="27"/>
      <c r="C514" s="140" t="str">
        <f>+IF(Tabella245[[#This Row],[Ins Cartella]]="",C513,+VLOOKUP(Tabella245[[#This Row],[Ins Cartella]],Tabella1[[NUMERO CARTELLA]:[IMPOSTE]],1,0))</f>
        <v>Cartella2</v>
      </c>
      <c r="D514" s="1"/>
      <c r="E514" s="15"/>
      <c r="F514" s="16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2:15" x14ac:dyDescent="0.45">
      <c r="B515" s="27"/>
      <c r="C515" s="140" t="str">
        <f>+IF(Tabella245[[#This Row],[Ins Cartella]]="",C514,+VLOOKUP(Tabella245[[#This Row],[Ins Cartella]],Tabella1[[NUMERO CARTELLA]:[IMPOSTE]],1,0))</f>
        <v>Cartella2</v>
      </c>
      <c r="D515" s="1"/>
      <c r="E515" s="15"/>
      <c r="F515" s="16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2:15" x14ac:dyDescent="0.45">
      <c r="B516" s="27"/>
      <c r="C516" s="140" t="str">
        <f>+IF(Tabella245[[#This Row],[Ins Cartella]]="",C515,+VLOOKUP(Tabella245[[#This Row],[Ins Cartella]],Tabella1[[NUMERO CARTELLA]:[IMPOSTE]],1,0))</f>
        <v>Cartella2</v>
      </c>
      <c r="D516" s="1"/>
      <c r="E516" s="15"/>
      <c r="F516" s="16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2:15" x14ac:dyDescent="0.45">
      <c r="B517" s="27"/>
      <c r="C517" s="140" t="str">
        <f>+IF(Tabella245[[#This Row],[Ins Cartella]]="",C516,+VLOOKUP(Tabella245[[#This Row],[Ins Cartella]],Tabella1[[NUMERO CARTELLA]:[IMPOSTE]],1,0))</f>
        <v>Cartella2</v>
      </c>
      <c r="D517" s="1"/>
      <c r="E517" s="15"/>
      <c r="F517" s="16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2:15" x14ac:dyDescent="0.45">
      <c r="B518" s="27"/>
      <c r="C518" s="140" t="str">
        <f>+IF(Tabella245[[#This Row],[Ins Cartella]]="",C517,+VLOOKUP(Tabella245[[#This Row],[Ins Cartella]],Tabella1[[NUMERO CARTELLA]:[IMPOSTE]],1,0))</f>
        <v>Cartella2</v>
      </c>
      <c r="D518" s="1"/>
      <c r="E518" s="15"/>
      <c r="F518" s="16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2:15" x14ac:dyDescent="0.45">
      <c r="B519" s="27"/>
      <c r="C519" s="140" t="str">
        <f>+IF(Tabella245[[#This Row],[Ins Cartella]]="",C518,+VLOOKUP(Tabella245[[#This Row],[Ins Cartella]],Tabella1[[NUMERO CARTELLA]:[IMPOSTE]],1,0))</f>
        <v>Cartella2</v>
      </c>
      <c r="D519" s="1"/>
      <c r="E519" s="15"/>
      <c r="F519" s="16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2:15" x14ac:dyDescent="0.45">
      <c r="B520" s="27"/>
      <c r="C520" s="140" t="str">
        <f>+IF(Tabella245[[#This Row],[Ins Cartella]]="",C519,+VLOOKUP(Tabella245[[#This Row],[Ins Cartella]],Tabella1[[NUMERO CARTELLA]:[IMPOSTE]],1,0))</f>
        <v>Cartella2</v>
      </c>
      <c r="D520" s="1"/>
      <c r="E520" s="15"/>
      <c r="F520" s="16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2:15" x14ac:dyDescent="0.45">
      <c r="B521" s="27"/>
      <c r="C521" s="140" t="str">
        <f>+IF(Tabella245[[#This Row],[Ins Cartella]]="",C520,+VLOOKUP(Tabella245[[#This Row],[Ins Cartella]],Tabella1[[NUMERO CARTELLA]:[IMPOSTE]],1,0))</f>
        <v>Cartella2</v>
      </c>
      <c r="D521" s="1"/>
      <c r="E521" s="15"/>
      <c r="F521" s="16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2:15" x14ac:dyDescent="0.45">
      <c r="B522" s="27"/>
      <c r="C522" s="140" t="str">
        <f>+IF(Tabella245[[#This Row],[Ins Cartella]]="",C521,+VLOOKUP(Tabella245[[#This Row],[Ins Cartella]],Tabella1[[NUMERO CARTELLA]:[IMPOSTE]],1,0))</f>
        <v>Cartella2</v>
      </c>
      <c r="D522" s="1"/>
      <c r="E522" s="15"/>
      <c r="F522" s="16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2:15" x14ac:dyDescent="0.45">
      <c r="B523" s="27"/>
      <c r="C523" s="140" t="str">
        <f>+IF(Tabella245[[#This Row],[Ins Cartella]]="",C522,+VLOOKUP(Tabella245[[#This Row],[Ins Cartella]],Tabella1[[NUMERO CARTELLA]:[IMPOSTE]],1,0))</f>
        <v>Cartella2</v>
      </c>
      <c r="D523" s="1"/>
      <c r="E523" s="15"/>
      <c r="F523" s="16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2:15" x14ac:dyDescent="0.45">
      <c r="B524" s="27"/>
      <c r="C524" s="140" t="str">
        <f>+IF(Tabella245[[#This Row],[Ins Cartella]]="",C523,+VLOOKUP(Tabella245[[#This Row],[Ins Cartella]],Tabella1[[NUMERO CARTELLA]:[IMPOSTE]],1,0))</f>
        <v>Cartella2</v>
      </c>
      <c r="D524" s="1"/>
      <c r="E524" s="15"/>
      <c r="F524" s="16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2:15" x14ac:dyDescent="0.45">
      <c r="B525" s="27"/>
      <c r="C525" s="140" t="str">
        <f>+IF(Tabella245[[#This Row],[Ins Cartella]]="",C524,+VLOOKUP(Tabella245[[#This Row],[Ins Cartella]],Tabella1[[NUMERO CARTELLA]:[IMPOSTE]],1,0))</f>
        <v>Cartella2</v>
      </c>
      <c r="D525" s="1"/>
      <c r="E525" s="15"/>
      <c r="F525" s="16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2:15" x14ac:dyDescent="0.45">
      <c r="B526" s="27"/>
      <c r="C526" s="140" t="str">
        <f>+IF(Tabella245[[#This Row],[Ins Cartella]]="",C525,+VLOOKUP(Tabella245[[#This Row],[Ins Cartella]],Tabella1[[NUMERO CARTELLA]:[IMPOSTE]],1,0))</f>
        <v>Cartella2</v>
      </c>
      <c r="D526" s="1"/>
      <c r="E526" s="15"/>
      <c r="F526" s="16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2:15" x14ac:dyDescent="0.45">
      <c r="B527" s="27"/>
      <c r="C527" s="140" t="str">
        <f>+IF(Tabella245[[#This Row],[Ins Cartella]]="",C526,+VLOOKUP(Tabella245[[#This Row],[Ins Cartella]],Tabella1[[NUMERO CARTELLA]:[IMPOSTE]],1,0))</f>
        <v>Cartella2</v>
      </c>
      <c r="D527" s="1"/>
      <c r="E527" s="15"/>
      <c r="F527" s="16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2:15" x14ac:dyDescent="0.45">
      <c r="B528" s="27"/>
      <c r="C528" s="140" t="str">
        <f>+IF(Tabella245[[#This Row],[Ins Cartella]]="",C527,+VLOOKUP(Tabella245[[#This Row],[Ins Cartella]],Tabella1[[NUMERO CARTELLA]:[IMPOSTE]],1,0))</f>
        <v>Cartella2</v>
      </c>
      <c r="D528" s="1"/>
      <c r="E528" s="15"/>
      <c r="F528" s="16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2:15" x14ac:dyDescent="0.45">
      <c r="B529" s="27"/>
      <c r="C529" s="140" t="str">
        <f>+IF(Tabella245[[#This Row],[Ins Cartella]]="",C528,+VLOOKUP(Tabella245[[#This Row],[Ins Cartella]],Tabella1[[NUMERO CARTELLA]:[IMPOSTE]],1,0))</f>
        <v>Cartella2</v>
      </c>
      <c r="D529" s="1"/>
      <c r="E529" s="15"/>
      <c r="F529" s="16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2:15" x14ac:dyDescent="0.45">
      <c r="B530" s="27"/>
      <c r="C530" s="140" t="str">
        <f>+IF(Tabella245[[#This Row],[Ins Cartella]]="",C529,+VLOOKUP(Tabella245[[#This Row],[Ins Cartella]],Tabella1[[NUMERO CARTELLA]:[IMPOSTE]],1,0))</f>
        <v>Cartella2</v>
      </c>
      <c r="D530" s="1"/>
      <c r="E530" s="15"/>
      <c r="F530" s="16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2:15" x14ac:dyDescent="0.45">
      <c r="B531" s="27"/>
      <c r="C531" s="140" t="str">
        <f>+IF(Tabella245[[#This Row],[Ins Cartella]]="",C530,+VLOOKUP(Tabella245[[#This Row],[Ins Cartella]],Tabella1[[NUMERO CARTELLA]:[IMPOSTE]],1,0))</f>
        <v>Cartella2</v>
      </c>
      <c r="D531" s="1"/>
      <c r="E531" s="15"/>
      <c r="F531" s="16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2:15" x14ac:dyDescent="0.45">
      <c r="B532" s="27"/>
      <c r="C532" s="140" t="str">
        <f>+IF(Tabella245[[#This Row],[Ins Cartella]]="",C531,+VLOOKUP(Tabella245[[#This Row],[Ins Cartella]],Tabella1[[NUMERO CARTELLA]:[IMPOSTE]],1,0))</f>
        <v>Cartella2</v>
      </c>
      <c r="D532" s="1"/>
      <c r="E532" s="15"/>
      <c r="F532" s="16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2:15" x14ac:dyDescent="0.45">
      <c r="B533" s="27"/>
      <c r="C533" s="140" t="str">
        <f>+IF(Tabella245[[#This Row],[Ins Cartella]]="",C532,+VLOOKUP(Tabella245[[#This Row],[Ins Cartella]],Tabella1[[NUMERO CARTELLA]:[IMPOSTE]],1,0))</f>
        <v>Cartella2</v>
      </c>
      <c r="D533" s="1"/>
      <c r="E533" s="15"/>
      <c r="F533" s="16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2:15" x14ac:dyDescent="0.45">
      <c r="B534" s="27"/>
      <c r="C534" s="140" t="str">
        <f>+IF(Tabella245[[#This Row],[Ins Cartella]]="",C533,+VLOOKUP(Tabella245[[#This Row],[Ins Cartella]],Tabella1[[NUMERO CARTELLA]:[IMPOSTE]],1,0))</f>
        <v>Cartella2</v>
      </c>
      <c r="D534" s="1"/>
      <c r="E534" s="15"/>
      <c r="F534" s="16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2:15" x14ac:dyDescent="0.45">
      <c r="B535" s="27"/>
      <c r="C535" s="140" t="str">
        <f>+IF(Tabella245[[#This Row],[Ins Cartella]]="",C534,+VLOOKUP(Tabella245[[#This Row],[Ins Cartella]],Tabella1[[NUMERO CARTELLA]:[IMPOSTE]],1,0))</f>
        <v>Cartella2</v>
      </c>
      <c r="D535" s="1"/>
      <c r="E535" s="15"/>
      <c r="F535" s="16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2:15" x14ac:dyDescent="0.45">
      <c r="B536" s="27"/>
      <c r="C536" s="140" t="str">
        <f>+IF(Tabella245[[#This Row],[Ins Cartella]]="",C535,+VLOOKUP(Tabella245[[#This Row],[Ins Cartella]],Tabella1[[NUMERO CARTELLA]:[IMPOSTE]],1,0))</f>
        <v>Cartella2</v>
      </c>
      <c r="D536" s="1"/>
      <c r="E536" s="15"/>
      <c r="F536" s="16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2:15" x14ac:dyDescent="0.45">
      <c r="B537" s="27"/>
      <c r="C537" s="140" t="str">
        <f>+IF(Tabella245[[#This Row],[Ins Cartella]]="",C536,+VLOOKUP(Tabella245[[#This Row],[Ins Cartella]],Tabella1[[NUMERO CARTELLA]:[IMPOSTE]],1,0))</f>
        <v>Cartella2</v>
      </c>
      <c r="D537" s="1"/>
      <c r="E537" s="15"/>
      <c r="F537" s="16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2:15" x14ac:dyDescent="0.45">
      <c r="B538" s="27"/>
      <c r="C538" s="140" t="str">
        <f>+IF(Tabella245[[#This Row],[Ins Cartella]]="",C537,+VLOOKUP(Tabella245[[#This Row],[Ins Cartella]],Tabella1[[NUMERO CARTELLA]:[IMPOSTE]],1,0))</f>
        <v>Cartella2</v>
      </c>
      <c r="D538" s="1"/>
      <c r="E538" s="15"/>
      <c r="F538" s="16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2:15" x14ac:dyDescent="0.45">
      <c r="B539" s="27"/>
      <c r="C539" s="140" t="str">
        <f>+IF(Tabella245[[#This Row],[Ins Cartella]]="",C538,+VLOOKUP(Tabella245[[#This Row],[Ins Cartella]],Tabella1[[NUMERO CARTELLA]:[IMPOSTE]],1,0))</f>
        <v>Cartella2</v>
      </c>
      <c r="D539" s="1"/>
      <c r="E539" s="15"/>
      <c r="F539" s="16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2:15" x14ac:dyDescent="0.45">
      <c r="B540" s="27"/>
      <c r="C540" s="140" t="str">
        <f>+IF(Tabella245[[#This Row],[Ins Cartella]]="",C539,+VLOOKUP(Tabella245[[#This Row],[Ins Cartella]],Tabella1[[NUMERO CARTELLA]:[IMPOSTE]],1,0))</f>
        <v>Cartella2</v>
      </c>
      <c r="D540" s="1"/>
      <c r="E540" s="15"/>
      <c r="F540" s="16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2:15" x14ac:dyDescent="0.45">
      <c r="B541" s="27"/>
      <c r="C541" s="140" t="str">
        <f>+IF(Tabella245[[#This Row],[Ins Cartella]]="",C540,+VLOOKUP(Tabella245[[#This Row],[Ins Cartella]],Tabella1[[NUMERO CARTELLA]:[IMPOSTE]],1,0))</f>
        <v>Cartella2</v>
      </c>
      <c r="D541" s="1"/>
      <c r="E541" s="15"/>
      <c r="F541" s="16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2:15" x14ac:dyDescent="0.45">
      <c r="B542" s="27"/>
      <c r="C542" s="140" t="str">
        <f>+IF(Tabella245[[#This Row],[Ins Cartella]]="",C541,+VLOOKUP(Tabella245[[#This Row],[Ins Cartella]],Tabella1[[NUMERO CARTELLA]:[IMPOSTE]],1,0))</f>
        <v>Cartella2</v>
      </c>
      <c r="D542" s="1"/>
      <c r="E542" s="15"/>
      <c r="F542" s="16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2:15" x14ac:dyDescent="0.45">
      <c r="B543" s="27"/>
      <c r="C543" s="140" t="str">
        <f>+IF(Tabella245[[#This Row],[Ins Cartella]]="",C542,+VLOOKUP(Tabella245[[#This Row],[Ins Cartella]],Tabella1[[NUMERO CARTELLA]:[IMPOSTE]],1,0))</f>
        <v>Cartella2</v>
      </c>
      <c r="D543" s="1"/>
      <c r="E543" s="15"/>
      <c r="F543" s="16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2:15" x14ac:dyDescent="0.45">
      <c r="B544" s="27"/>
      <c r="C544" s="140" t="str">
        <f>+IF(Tabella245[[#This Row],[Ins Cartella]]="",C543,+VLOOKUP(Tabella245[[#This Row],[Ins Cartella]],Tabella1[[NUMERO CARTELLA]:[IMPOSTE]],1,0))</f>
        <v>Cartella2</v>
      </c>
      <c r="D544" s="1"/>
      <c r="E544" s="15"/>
      <c r="F544" s="16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2:15" x14ac:dyDescent="0.45">
      <c r="B545" s="27"/>
      <c r="C545" s="140" t="str">
        <f>+IF(Tabella245[[#This Row],[Ins Cartella]]="",C544,+VLOOKUP(Tabella245[[#This Row],[Ins Cartella]],Tabella1[[NUMERO CARTELLA]:[IMPOSTE]],1,0))</f>
        <v>Cartella2</v>
      </c>
      <c r="D545" s="1"/>
      <c r="E545" s="15"/>
      <c r="F545" s="16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2:15" x14ac:dyDescent="0.45">
      <c r="B546" s="27"/>
      <c r="C546" s="140" t="str">
        <f>+IF(Tabella245[[#This Row],[Ins Cartella]]="",C545,+VLOOKUP(Tabella245[[#This Row],[Ins Cartella]],Tabella1[[NUMERO CARTELLA]:[IMPOSTE]],1,0))</f>
        <v>Cartella2</v>
      </c>
      <c r="D546" s="1"/>
      <c r="E546" s="15"/>
      <c r="F546" s="16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2:15" x14ac:dyDescent="0.45">
      <c r="B547" s="27"/>
      <c r="C547" s="140" t="str">
        <f>+IF(Tabella245[[#This Row],[Ins Cartella]]="",C546,+VLOOKUP(Tabella245[[#This Row],[Ins Cartella]],Tabella1[[NUMERO CARTELLA]:[IMPOSTE]],1,0))</f>
        <v>Cartella2</v>
      </c>
      <c r="D547" s="1"/>
      <c r="E547" s="15"/>
      <c r="F547" s="16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2:15" x14ac:dyDescent="0.45">
      <c r="B548" s="27"/>
      <c r="C548" s="140" t="str">
        <f>+IF(Tabella245[[#This Row],[Ins Cartella]]="",C547,+VLOOKUP(Tabella245[[#This Row],[Ins Cartella]],Tabella1[[NUMERO CARTELLA]:[IMPOSTE]],1,0))</f>
        <v>Cartella2</v>
      </c>
      <c r="D548" s="1"/>
      <c r="E548" s="15"/>
      <c r="F548" s="16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2:15" x14ac:dyDescent="0.45">
      <c r="B549" s="27"/>
      <c r="C549" s="140" t="str">
        <f>+IF(Tabella245[[#This Row],[Ins Cartella]]="",C548,+VLOOKUP(Tabella245[[#This Row],[Ins Cartella]],Tabella1[[NUMERO CARTELLA]:[IMPOSTE]],1,0))</f>
        <v>Cartella2</v>
      </c>
      <c r="D549" s="1"/>
      <c r="E549" s="15"/>
      <c r="F549" s="16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2:15" x14ac:dyDescent="0.45">
      <c r="B550" s="27"/>
      <c r="C550" s="140" t="str">
        <f>+IF(Tabella245[[#This Row],[Ins Cartella]]="",C549,+VLOOKUP(Tabella245[[#This Row],[Ins Cartella]],Tabella1[[NUMERO CARTELLA]:[IMPOSTE]],1,0))</f>
        <v>Cartella2</v>
      </c>
      <c r="D550" s="1"/>
      <c r="E550" s="15"/>
      <c r="F550" s="16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2:15" x14ac:dyDescent="0.45">
      <c r="B551" s="27"/>
      <c r="C551" s="140" t="str">
        <f>+IF(Tabella245[[#This Row],[Ins Cartella]]="",C550,+VLOOKUP(Tabella245[[#This Row],[Ins Cartella]],Tabella1[[NUMERO CARTELLA]:[IMPOSTE]],1,0))</f>
        <v>Cartella2</v>
      </c>
      <c r="D551" s="1"/>
      <c r="E551" s="15"/>
      <c r="F551" s="16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2:15" x14ac:dyDescent="0.45">
      <c r="B552" s="27"/>
      <c r="C552" s="140" t="str">
        <f>+IF(Tabella245[[#This Row],[Ins Cartella]]="",C551,+VLOOKUP(Tabella245[[#This Row],[Ins Cartella]],Tabella1[[NUMERO CARTELLA]:[IMPOSTE]],1,0))</f>
        <v>Cartella2</v>
      </c>
      <c r="D552" s="1"/>
      <c r="E552" s="15"/>
      <c r="F552" s="16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2:15" x14ac:dyDescent="0.45">
      <c r="B553" s="27"/>
      <c r="C553" s="140" t="str">
        <f>+IF(Tabella245[[#This Row],[Ins Cartella]]="",C552,+VLOOKUP(Tabella245[[#This Row],[Ins Cartella]],Tabella1[[NUMERO CARTELLA]:[IMPOSTE]],1,0))</f>
        <v>Cartella2</v>
      </c>
      <c r="D553" s="1"/>
      <c r="E553" s="15"/>
      <c r="F553" s="16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2:15" x14ac:dyDescent="0.45">
      <c r="B554" s="27"/>
      <c r="C554" s="140" t="str">
        <f>+IF(Tabella245[[#This Row],[Ins Cartella]]="",C553,+VLOOKUP(Tabella245[[#This Row],[Ins Cartella]],Tabella1[[NUMERO CARTELLA]:[IMPOSTE]],1,0))</f>
        <v>Cartella2</v>
      </c>
      <c r="D554" s="1"/>
      <c r="E554" s="15"/>
      <c r="F554" s="16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2:15" x14ac:dyDescent="0.45">
      <c r="B555" s="27"/>
      <c r="C555" s="140" t="str">
        <f>+IF(Tabella245[[#This Row],[Ins Cartella]]="",C554,+VLOOKUP(Tabella245[[#This Row],[Ins Cartella]],Tabella1[[NUMERO CARTELLA]:[IMPOSTE]],1,0))</f>
        <v>Cartella2</v>
      </c>
      <c r="D555" s="1"/>
      <c r="E555" s="15"/>
      <c r="F555" s="16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2:15" x14ac:dyDescent="0.45">
      <c r="B556" s="27"/>
      <c r="C556" s="140" t="str">
        <f>+IF(Tabella245[[#This Row],[Ins Cartella]]="",C555,+VLOOKUP(Tabella245[[#This Row],[Ins Cartella]],Tabella1[[NUMERO CARTELLA]:[IMPOSTE]],1,0))</f>
        <v>Cartella2</v>
      </c>
      <c r="D556" s="1"/>
      <c r="E556" s="15"/>
      <c r="F556" s="16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2:15" x14ac:dyDescent="0.45">
      <c r="B557" s="27"/>
      <c r="C557" s="140" t="str">
        <f>+IF(Tabella245[[#This Row],[Ins Cartella]]="",C556,+VLOOKUP(Tabella245[[#This Row],[Ins Cartella]],Tabella1[[NUMERO CARTELLA]:[IMPOSTE]],1,0))</f>
        <v>Cartella2</v>
      </c>
      <c r="D557" s="1"/>
      <c r="E557" s="15"/>
      <c r="F557" s="16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2:15" x14ac:dyDescent="0.45">
      <c r="B558" s="27"/>
      <c r="C558" s="140" t="str">
        <f>+IF(Tabella245[[#This Row],[Ins Cartella]]="",C557,+VLOOKUP(Tabella245[[#This Row],[Ins Cartella]],Tabella1[[NUMERO CARTELLA]:[IMPOSTE]],1,0))</f>
        <v>Cartella2</v>
      </c>
      <c r="D558" s="1"/>
      <c r="E558" s="15"/>
      <c r="F558" s="16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2:15" x14ac:dyDescent="0.45">
      <c r="B559" s="27"/>
      <c r="C559" s="140" t="str">
        <f>+IF(Tabella245[[#This Row],[Ins Cartella]]="",C558,+VLOOKUP(Tabella245[[#This Row],[Ins Cartella]],Tabella1[[NUMERO CARTELLA]:[IMPOSTE]],1,0))</f>
        <v>Cartella2</v>
      </c>
      <c r="D559" s="1"/>
      <c r="E559" s="15"/>
      <c r="F559" s="16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2:15" x14ac:dyDescent="0.45">
      <c r="B560" s="27"/>
      <c r="C560" s="140" t="str">
        <f>+IF(Tabella245[[#This Row],[Ins Cartella]]="",C559,+VLOOKUP(Tabella245[[#This Row],[Ins Cartella]],Tabella1[[NUMERO CARTELLA]:[IMPOSTE]],1,0))</f>
        <v>Cartella2</v>
      </c>
      <c r="D560" s="1"/>
      <c r="E560" s="15"/>
      <c r="F560" s="16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2:15" x14ac:dyDescent="0.45">
      <c r="B561" s="27"/>
      <c r="C561" s="140" t="str">
        <f>+IF(Tabella245[[#This Row],[Ins Cartella]]="",C560,+VLOOKUP(Tabella245[[#This Row],[Ins Cartella]],Tabella1[[NUMERO CARTELLA]:[IMPOSTE]],1,0))</f>
        <v>Cartella2</v>
      </c>
      <c r="D561" s="1"/>
      <c r="E561" s="15"/>
      <c r="F561" s="16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2:15" x14ac:dyDescent="0.45">
      <c r="B562" s="27"/>
      <c r="C562" s="140" t="str">
        <f>+IF(Tabella245[[#This Row],[Ins Cartella]]="",C561,+VLOOKUP(Tabella245[[#This Row],[Ins Cartella]],Tabella1[[NUMERO CARTELLA]:[IMPOSTE]],1,0))</f>
        <v>Cartella2</v>
      </c>
      <c r="D562" s="1"/>
      <c r="E562" s="15"/>
      <c r="F562" s="16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2:15" x14ac:dyDescent="0.45">
      <c r="B563" s="27"/>
      <c r="C563" s="140" t="str">
        <f>+IF(Tabella245[[#This Row],[Ins Cartella]]="",C562,+VLOOKUP(Tabella245[[#This Row],[Ins Cartella]],Tabella1[[NUMERO CARTELLA]:[IMPOSTE]],1,0))</f>
        <v>Cartella2</v>
      </c>
      <c r="D563" s="1"/>
      <c r="E563" s="15"/>
      <c r="F563" s="16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2:15" x14ac:dyDescent="0.45">
      <c r="B564" s="27"/>
      <c r="C564" s="140" t="str">
        <f>+IF(Tabella245[[#This Row],[Ins Cartella]]="",C563,+VLOOKUP(Tabella245[[#This Row],[Ins Cartella]],Tabella1[[NUMERO CARTELLA]:[IMPOSTE]],1,0))</f>
        <v>Cartella2</v>
      </c>
      <c r="D564" s="1"/>
      <c r="E564" s="15"/>
      <c r="F564" s="16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2:15" x14ac:dyDescent="0.45">
      <c r="B565" s="27"/>
      <c r="C565" s="140" t="str">
        <f>+IF(Tabella245[[#This Row],[Ins Cartella]]="",C564,+VLOOKUP(Tabella245[[#This Row],[Ins Cartella]],Tabella1[[NUMERO CARTELLA]:[IMPOSTE]],1,0))</f>
        <v>Cartella2</v>
      </c>
      <c r="D565" s="1"/>
      <c r="E565" s="15"/>
      <c r="F565" s="16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2:15" x14ac:dyDescent="0.45">
      <c r="B566" s="27"/>
      <c r="C566" s="140" t="str">
        <f>+IF(Tabella245[[#This Row],[Ins Cartella]]="",C565,+VLOOKUP(Tabella245[[#This Row],[Ins Cartella]],Tabella1[[NUMERO CARTELLA]:[IMPOSTE]],1,0))</f>
        <v>Cartella2</v>
      </c>
      <c r="D566" s="1"/>
      <c r="E566" s="15"/>
      <c r="F566" s="16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2:15" x14ac:dyDescent="0.45">
      <c r="B567" s="27"/>
      <c r="C567" s="140" t="str">
        <f>+IF(Tabella245[[#This Row],[Ins Cartella]]="",C566,+VLOOKUP(Tabella245[[#This Row],[Ins Cartella]],Tabella1[[NUMERO CARTELLA]:[IMPOSTE]],1,0))</f>
        <v>Cartella2</v>
      </c>
      <c r="D567" s="1"/>
      <c r="E567" s="15"/>
      <c r="F567" s="16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2:15" x14ac:dyDescent="0.45">
      <c r="B568" s="27"/>
      <c r="C568" s="140" t="str">
        <f>+IF(Tabella245[[#This Row],[Ins Cartella]]="",C567,+VLOOKUP(Tabella245[[#This Row],[Ins Cartella]],Tabella1[[NUMERO CARTELLA]:[IMPOSTE]],1,0))</f>
        <v>Cartella2</v>
      </c>
      <c r="D568" s="1"/>
      <c r="E568" s="15"/>
      <c r="F568" s="16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2:15" x14ac:dyDescent="0.45">
      <c r="B569" s="27"/>
      <c r="C569" s="140" t="str">
        <f>+IF(Tabella245[[#This Row],[Ins Cartella]]="",C568,+VLOOKUP(Tabella245[[#This Row],[Ins Cartella]],Tabella1[[NUMERO CARTELLA]:[IMPOSTE]],1,0))</f>
        <v>Cartella2</v>
      </c>
      <c r="D569" s="1"/>
      <c r="E569" s="15"/>
      <c r="F569" s="16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2:15" x14ac:dyDescent="0.45">
      <c r="B570" s="27"/>
      <c r="C570" s="140" t="str">
        <f>+IF(Tabella245[[#This Row],[Ins Cartella]]="",C569,+VLOOKUP(Tabella245[[#This Row],[Ins Cartella]],Tabella1[[NUMERO CARTELLA]:[IMPOSTE]],1,0))</f>
        <v>Cartella2</v>
      </c>
      <c r="D570" s="1"/>
      <c r="E570" s="15"/>
      <c r="F570" s="16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2:15" x14ac:dyDescent="0.45">
      <c r="B571" s="27"/>
      <c r="C571" s="140" t="str">
        <f>+IF(Tabella245[[#This Row],[Ins Cartella]]="",C570,+VLOOKUP(Tabella245[[#This Row],[Ins Cartella]],Tabella1[[NUMERO CARTELLA]:[IMPOSTE]],1,0))</f>
        <v>Cartella2</v>
      </c>
      <c r="D571" s="1"/>
      <c r="E571" s="15"/>
      <c r="F571" s="16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2:15" x14ac:dyDescent="0.45">
      <c r="B572" s="27"/>
      <c r="C572" s="140" t="str">
        <f>+IF(Tabella245[[#This Row],[Ins Cartella]]="",C571,+VLOOKUP(Tabella245[[#This Row],[Ins Cartella]],Tabella1[[NUMERO CARTELLA]:[IMPOSTE]],1,0))</f>
        <v>Cartella2</v>
      </c>
      <c r="D572" s="1"/>
      <c r="E572" s="15"/>
      <c r="F572" s="16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2:15" x14ac:dyDescent="0.45">
      <c r="B573" s="27"/>
      <c r="C573" s="140" t="str">
        <f>+IF(Tabella245[[#This Row],[Ins Cartella]]="",C572,+VLOOKUP(Tabella245[[#This Row],[Ins Cartella]],Tabella1[[NUMERO CARTELLA]:[IMPOSTE]],1,0))</f>
        <v>Cartella2</v>
      </c>
      <c r="D573" s="1"/>
      <c r="E573" s="15"/>
      <c r="F573" s="16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2:15" x14ac:dyDescent="0.45">
      <c r="B574" s="27"/>
      <c r="C574" s="140" t="str">
        <f>+IF(Tabella245[[#This Row],[Ins Cartella]]="",C573,+VLOOKUP(Tabella245[[#This Row],[Ins Cartella]],Tabella1[[NUMERO CARTELLA]:[IMPOSTE]],1,0))</f>
        <v>Cartella2</v>
      </c>
      <c r="D574" s="1"/>
      <c r="E574" s="15"/>
      <c r="F574" s="16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2:15" x14ac:dyDescent="0.45">
      <c r="B575" s="27"/>
      <c r="C575" s="140" t="str">
        <f>+IF(Tabella245[[#This Row],[Ins Cartella]]="",C574,+VLOOKUP(Tabella245[[#This Row],[Ins Cartella]],Tabella1[[NUMERO CARTELLA]:[IMPOSTE]],1,0))</f>
        <v>Cartella2</v>
      </c>
      <c r="D575" s="1"/>
      <c r="E575" s="15"/>
      <c r="F575" s="16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2:15" x14ac:dyDescent="0.45">
      <c r="B576" s="27"/>
      <c r="C576" s="140" t="str">
        <f>+IF(Tabella245[[#This Row],[Ins Cartella]]="",C575,+VLOOKUP(Tabella245[[#This Row],[Ins Cartella]],Tabella1[[NUMERO CARTELLA]:[IMPOSTE]],1,0))</f>
        <v>Cartella2</v>
      </c>
      <c r="D576" s="1"/>
      <c r="E576" s="15"/>
      <c r="F576" s="16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2:15" x14ac:dyDescent="0.45">
      <c r="B577" s="27"/>
      <c r="C577" s="140" t="str">
        <f>+IF(Tabella245[[#This Row],[Ins Cartella]]="",C576,+VLOOKUP(Tabella245[[#This Row],[Ins Cartella]],Tabella1[[NUMERO CARTELLA]:[IMPOSTE]],1,0))</f>
        <v>Cartella2</v>
      </c>
      <c r="D577" s="1"/>
      <c r="E577" s="15"/>
      <c r="F577" s="16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2:15" x14ac:dyDescent="0.45">
      <c r="B578" s="27"/>
      <c r="C578" s="140" t="str">
        <f>+IF(Tabella245[[#This Row],[Ins Cartella]]="",C577,+VLOOKUP(Tabella245[[#This Row],[Ins Cartella]],Tabella1[[NUMERO CARTELLA]:[IMPOSTE]],1,0))</f>
        <v>Cartella2</v>
      </c>
      <c r="D578" s="1"/>
      <c r="E578" s="15"/>
      <c r="F578" s="16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2:15" x14ac:dyDescent="0.45">
      <c r="B579" s="27"/>
      <c r="C579" s="140" t="str">
        <f>+IF(Tabella245[[#This Row],[Ins Cartella]]="",C578,+VLOOKUP(Tabella245[[#This Row],[Ins Cartella]],Tabella1[[NUMERO CARTELLA]:[IMPOSTE]],1,0))</f>
        <v>Cartella2</v>
      </c>
      <c r="D579" s="1"/>
      <c r="E579" s="15"/>
      <c r="F579" s="16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2:15" x14ac:dyDescent="0.45">
      <c r="B580" s="27"/>
      <c r="C580" s="140" t="str">
        <f>+IF(Tabella245[[#This Row],[Ins Cartella]]="",C579,+VLOOKUP(Tabella245[[#This Row],[Ins Cartella]],Tabella1[[NUMERO CARTELLA]:[IMPOSTE]],1,0))</f>
        <v>Cartella2</v>
      </c>
      <c r="D580" s="1"/>
      <c r="E580" s="15"/>
      <c r="F580" s="16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2:15" x14ac:dyDescent="0.45">
      <c r="B581" s="27"/>
      <c r="C581" s="140" t="str">
        <f>+IF(Tabella245[[#This Row],[Ins Cartella]]="",C580,+VLOOKUP(Tabella245[[#This Row],[Ins Cartella]],Tabella1[[NUMERO CARTELLA]:[IMPOSTE]],1,0))</f>
        <v>Cartella2</v>
      </c>
      <c r="D581" s="1"/>
      <c r="E581" s="15"/>
      <c r="F581" s="16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2:15" x14ac:dyDescent="0.45">
      <c r="B582" s="27"/>
      <c r="C582" s="140" t="str">
        <f>+IF(Tabella245[[#This Row],[Ins Cartella]]="",C581,+VLOOKUP(Tabella245[[#This Row],[Ins Cartella]],Tabella1[[NUMERO CARTELLA]:[IMPOSTE]],1,0))</f>
        <v>Cartella2</v>
      </c>
      <c r="D582" s="1"/>
      <c r="E582" s="15"/>
      <c r="F582" s="16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2:15" x14ac:dyDescent="0.45">
      <c r="B583" s="27"/>
      <c r="C583" s="140" t="str">
        <f>+IF(Tabella245[[#This Row],[Ins Cartella]]="",C582,+VLOOKUP(Tabella245[[#This Row],[Ins Cartella]],Tabella1[[NUMERO CARTELLA]:[IMPOSTE]],1,0))</f>
        <v>Cartella2</v>
      </c>
      <c r="D583" s="1"/>
      <c r="E583" s="15"/>
      <c r="F583" s="16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2:15" x14ac:dyDescent="0.45">
      <c r="B584" s="27"/>
      <c r="C584" s="140" t="str">
        <f>+IF(Tabella245[[#This Row],[Ins Cartella]]="",C583,+VLOOKUP(Tabella245[[#This Row],[Ins Cartella]],Tabella1[[NUMERO CARTELLA]:[IMPOSTE]],1,0))</f>
        <v>Cartella2</v>
      </c>
      <c r="D584" s="1"/>
      <c r="E584" s="15"/>
      <c r="F584" s="16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2:15" x14ac:dyDescent="0.45">
      <c r="B585" s="27"/>
      <c r="C585" s="140" t="str">
        <f>+IF(Tabella245[[#This Row],[Ins Cartella]]="",C584,+VLOOKUP(Tabella245[[#This Row],[Ins Cartella]],Tabella1[[NUMERO CARTELLA]:[IMPOSTE]],1,0))</f>
        <v>Cartella2</v>
      </c>
      <c r="D585" s="1"/>
      <c r="E585" s="15"/>
      <c r="F585" s="16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2:15" x14ac:dyDescent="0.45">
      <c r="B586" s="27"/>
      <c r="C586" s="140" t="str">
        <f>+IF(Tabella245[[#This Row],[Ins Cartella]]="",C585,+VLOOKUP(Tabella245[[#This Row],[Ins Cartella]],Tabella1[[NUMERO CARTELLA]:[IMPOSTE]],1,0))</f>
        <v>Cartella2</v>
      </c>
      <c r="D586" s="1"/>
      <c r="E586" s="15"/>
      <c r="F586" s="16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2:15" x14ac:dyDescent="0.45">
      <c r="B587" s="27"/>
      <c r="C587" s="140" t="str">
        <f>+IF(Tabella245[[#This Row],[Ins Cartella]]="",C586,+VLOOKUP(Tabella245[[#This Row],[Ins Cartella]],Tabella1[[NUMERO CARTELLA]:[IMPOSTE]],1,0))</f>
        <v>Cartella2</v>
      </c>
      <c r="D587" s="1"/>
      <c r="E587" s="15"/>
      <c r="F587" s="16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2:15" x14ac:dyDescent="0.45">
      <c r="B588" s="27"/>
      <c r="C588" s="140" t="str">
        <f>+IF(Tabella245[[#This Row],[Ins Cartella]]="",C587,+VLOOKUP(Tabella245[[#This Row],[Ins Cartella]],Tabella1[[NUMERO CARTELLA]:[IMPOSTE]],1,0))</f>
        <v>Cartella2</v>
      </c>
      <c r="D588" s="1"/>
      <c r="E588" s="15"/>
      <c r="F588" s="16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2:15" x14ac:dyDescent="0.45">
      <c r="B589" s="27"/>
      <c r="C589" s="140" t="str">
        <f>+IF(Tabella245[[#This Row],[Ins Cartella]]="",C588,+VLOOKUP(Tabella245[[#This Row],[Ins Cartella]],Tabella1[[NUMERO CARTELLA]:[IMPOSTE]],1,0))</f>
        <v>Cartella2</v>
      </c>
      <c r="D589" s="1"/>
      <c r="E589" s="15"/>
      <c r="F589" s="16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2:15" x14ac:dyDescent="0.45">
      <c r="B590" s="27"/>
      <c r="C590" s="140" t="str">
        <f>+IF(Tabella245[[#This Row],[Ins Cartella]]="",C589,+VLOOKUP(Tabella245[[#This Row],[Ins Cartella]],Tabella1[[NUMERO CARTELLA]:[IMPOSTE]],1,0))</f>
        <v>Cartella2</v>
      </c>
      <c r="D590" s="1"/>
      <c r="E590" s="15"/>
      <c r="F590" s="16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2:15" x14ac:dyDescent="0.45">
      <c r="B591" s="27"/>
      <c r="C591" s="140" t="str">
        <f>+IF(Tabella245[[#This Row],[Ins Cartella]]="",C590,+VLOOKUP(Tabella245[[#This Row],[Ins Cartella]],Tabella1[[NUMERO CARTELLA]:[IMPOSTE]],1,0))</f>
        <v>Cartella2</v>
      </c>
      <c r="D591" s="1"/>
      <c r="E591" s="15"/>
      <c r="F591" s="16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2:15" x14ac:dyDescent="0.45">
      <c r="B592" s="27"/>
      <c r="C592" s="140" t="str">
        <f>+IF(Tabella245[[#This Row],[Ins Cartella]]="",C591,+VLOOKUP(Tabella245[[#This Row],[Ins Cartella]],Tabella1[[NUMERO CARTELLA]:[IMPOSTE]],1,0))</f>
        <v>Cartella2</v>
      </c>
      <c r="D592" s="1"/>
      <c r="E592" s="15"/>
      <c r="F592" s="16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2:15" x14ac:dyDescent="0.45">
      <c r="B593" s="27"/>
      <c r="C593" s="140" t="str">
        <f>+IF(Tabella245[[#This Row],[Ins Cartella]]="",C592,+VLOOKUP(Tabella245[[#This Row],[Ins Cartella]],Tabella1[[NUMERO CARTELLA]:[IMPOSTE]],1,0))</f>
        <v>Cartella2</v>
      </c>
      <c r="D593" s="1"/>
      <c r="E593" s="15"/>
      <c r="F593" s="16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2:15" x14ac:dyDescent="0.45">
      <c r="B594" s="27"/>
      <c r="C594" s="140" t="str">
        <f>+IF(Tabella245[[#This Row],[Ins Cartella]]="",C593,+VLOOKUP(Tabella245[[#This Row],[Ins Cartella]],Tabella1[[NUMERO CARTELLA]:[IMPOSTE]],1,0))</f>
        <v>Cartella2</v>
      </c>
      <c r="D594" s="1"/>
      <c r="E594" s="15"/>
      <c r="F594" s="16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2:15" x14ac:dyDescent="0.45">
      <c r="B595" s="27"/>
      <c r="C595" s="140" t="str">
        <f>+IF(Tabella245[[#This Row],[Ins Cartella]]="",C594,+VLOOKUP(Tabella245[[#This Row],[Ins Cartella]],Tabella1[[NUMERO CARTELLA]:[IMPOSTE]],1,0))</f>
        <v>Cartella2</v>
      </c>
      <c r="D595" s="1"/>
      <c r="E595" s="15"/>
      <c r="F595" s="16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2:15" x14ac:dyDescent="0.45">
      <c r="B596" s="27"/>
      <c r="C596" s="140" t="str">
        <f>+IF(Tabella245[[#This Row],[Ins Cartella]]="",C595,+VLOOKUP(Tabella245[[#This Row],[Ins Cartella]],Tabella1[[NUMERO CARTELLA]:[IMPOSTE]],1,0))</f>
        <v>Cartella2</v>
      </c>
      <c r="D596" s="1"/>
      <c r="E596" s="15"/>
      <c r="F596" s="16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2:15" x14ac:dyDescent="0.45">
      <c r="B597" s="27"/>
      <c r="C597" s="140" t="str">
        <f>+IF(Tabella245[[#This Row],[Ins Cartella]]="",C596,+VLOOKUP(Tabella245[[#This Row],[Ins Cartella]],Tabella1[[NUMERO CARTELLA]:[IMPOSTE]],1,0))</f>
        <v>Cartella2</v>
      </c>
      <c r="D597" s="1"/>
      <c r="E597" s="15"/>
      <c r="F597" s="16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2:15" x14ac:dyDescent="0.45">
      <c r="B598" s="27"/>
      <c r="C598" s="140" t="str">
        <f>+IF(Tabella245[[#This Row],[Ins Cartella]]="",C597,+VLOOKUP(Tabella245[[#This Row],[Ins Cartella]],Tabella1[[NUMERO CARTELLA]:[IMPOSTE]],1,0))</f>
        <v>Cartella2</v>
      </c>
      <c r="D598" s="1"/>
      <c r="E598" s="15"/>
      <c r="F598" s="16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2:15" x14ac:dyDescent="0.45">
      <c r="B599" s="27"/>
      <c r="C599" s="140" t="str">
        <f>+IF(Tabella245[[#This Row],[Ins Cartella]]="",C598,+VLOOKUP(Tabella245[[#This Row],[Ins Cartella]],Tabella1[[NUMERO CARTELLA]:[IMPOSTE]],1,0))</f>
        <v>Cartella2</v>
      </c>
      <c r="D599" s="1"/>
      <c r="E599" s="15"/>
      <c r="F599" s="16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2:15" x14ac:dyDescent="0.45">
      <c r="B600" s="27"/>
      <c r="C600" s="140" t="str">
        <f>+IF(Tabella245[[#This Row],[Ins Cartella]]="",C599,+VLOOKUP(Tabella245[[#This Row],[Ins Cartella]],Tabella1[[NUMERO CARTELLA]:[IMPOSTE]],1,0))</f>
        <v>Cartella2</v>
      </c>
      <c r="D600" s="1"/>
      <c r="E600" s="15"/>
      <c r="F600" s="16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2:15" x14ac:dyDescent="0.45">
      <c r="B601" s="27"/>
      <c r="C601" s="140" t="str">
        <f>+IF(Tabella245[[#This Row],[Ins Cartella]]="",C600,+VLOOKUP(Tabella245[[#This Row],[Ins Cartella]],Tabella1[[NUMERO CARTELLA]:[IMPOSTE]],1,0))</f>
        <v>Cartella2</v>
      </c>
      <c r="D601" s="1"/>
      <c r="E601" s="15"/>
      <c r="F601" s="16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2:15" x14ac:dyDescent="0.45">
      <c r="B602" s="27"/>
      <c r="C602" s="140" t="str">
        <f>+IF(Tabella245[[#This Row],[Ins Cartella]]="",C601,+VLOOKUP(Tabella245[[#This Row],[Ins Cartella]],Tabella1[[NUMERO CARTELLA]:[IMPOSTE]],1,0))</f>
        <v>Cartella2</v>
      </c>
      <c r="D602" s="1"/>
      <c r="E602" s="15"/>
      <c r="F602" s="16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2:15" x14ac:dyDescent="0.45">
      <c r="B603" s="27"/>
      <c r="C603" s="140" t="str">
        <f>+IF(Tabella245[[#This Row],[Ins Cartella]]="",C602,+VLOOKUP(Tabella245[[#This Row],[Ins Cartella]],Tabella1[[NUMERO CARTELLA]:[IMPOSTE]],1,0))</f>
        <v>Cartella2</v>
      </c>
      <c r="D603" s="1"/>
      <c r="E603" s="15"/>
      <c r="F603" s="16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2:15" x14ac:dyDescent="0.45">
      <c r="B604" s="27"/>
      <c r="C604" s="140" t="str">
        <f>+IF(Tabella245[[#This Row],[Ins Cartella]]="",C603,+VLOOKUP(Tabella245[[#This Row],[Ins Cartella]],Tabella1[[NUMERO CARTELLA]:[IMPOSTE]],1,0))</f>
        <v>Cartella2</v>
      </c>
      <c r="D604" s="1"/>
      <c r="E604" s="15"/>
      <c r="F604" s="16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2:15" x14ac:dyDescent="0.45">
      <c r="B605" s="27"/>
      <c r="C605" s="140" t="str">
        <f>+IF(Tabella245[[#This Row],[Ins Cartella]]="",C604,+VLOOKUP(Tabella245[[#This Row],[Ins Cartella]],Tabella1[[NUMERO CARTELLA]:[IMPOSTE]],1,0))</f>
        <v>Cartella2</v>
      </c>
      <c r="D605" s="1"/>
      <c r="E605" s="15"/>
      <c r="F605" s="16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2:15" x14ac:dyDescent="0.45">
      <c r="B606" s="27"/>
      <c r="C606" s="140" t="str">
        <f>+IF(Tabella245[[#This Row],[Ins Cartella]]="",C605,+VLOOKUP(Tabella245[[#This Row],[Ins Cartella]],Tabella1[[NUMERO CARTELLA]:[IMPOSTE]],1,0))</f>
        <v>Cartella2</v>
      </c>
      <c r="D606" s="1"/>
      <c r="E606" s="15"/>
      <c r="F606" s="16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2:15" x14ac:dyDescent="0.45">
      <c r="B607" s="27"/>
      <c r="C607" s="140" t="str">
        <f>+IF(Tabella245[[#This Row],[Ins Cartella]]="",C606,+VLOOKUP(Tabella245[[#This Row],[Ins Cartella]],Tabella1[[NUMERO CARTELLA]:[IMPOSTE]],1,0))</f>
        <v>Cartella2</v>
      </c>
      <c r="D607" s="1"/>
      <c r="E607" s="15"/>
      <c r="F607" s="16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2:15" x14ac:dyDescent="0.45">
      <c r="B608" s="27"/>
      <c r="C608" s="140" t="str">
        <f>+IF(Tabella245[[#This Row],[Ins Cartella]]="",C607,+VLOOKUP(Tabella245[[#This Row],[Ins Cartella]],Tabella1[[NUMERO CARTELLA]:[IMPOSTE]],1,0))</f>
        <v>Cartella2</v>
      </c>
      <c r="D608" s="1"/>
      <c r="E608" s="15"/>
      <c r="F608" s="16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2:15" x14ac:dyDescent="0.45">
      <c r="B609" s="27"/>
      <c r="C609" s="140" t="str">
        <f>+IF(Tabella245[[#This Row],[Ins Cartella]]="",C608,+VLOOKUP(Tabella245[[#This Row],[Ins Cartella]],Tabella1[[NUMERO CARTELLA]:[IMPOSTE]],1,0))</f>
        <v>Cartella2</v>
      </c>
      <c r="D609" s="1"/>
      <c r="E609" s="15"/>
      <c r="F609" s="16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2:15" x14ac:dyDescent="0.45">
      <c r="B610" s="27"/>
      <c r="C610" s="140" t="str">
        <f>+IF(Tabella245[[#This Row],[Ins Cartella]]="",C609,+VLOOKUP(Tabella245[[#This Row],[Ins Cartella]],Tabella1[[NUMERO CARTELLA]:[IMPOSTE]],1,0))</f>
        <v>Cartella2</v>
      </c>
      <c r="D610" s="1"/>
      <c r="E610" s="15"/>
      <c r="F610" s="16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2:15" x14ac:dyDescent="0.45">
      <c r="B611" s="27"/>
      <c r="C611" s="140" t="str">
        <f>+IF(Tabella245[[#This Row],[Ins Cartella]]="",C610,+VLOOKUP(Tabella245[[#This Row],[Ins Cartella]],Tabella1[[NUMERO CARTELLA]:[IMPOSTE]],1,0))</f>
        <v>Cartella2</v>
      </c>
      <c r="D611" s="1"/>
      <c r="E611" s="15"/>
      <c r="F611" s="16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2:15" x14ac:dyDescent="0.45">
      <c r="B612" s="27"/>
      <c r="C612" s="140" t="str">
        <f>+IF(Tabella245[[#This Row],[Ins Cartella]]="",C611,+VLOOKUP(Tabella245[[#This Row],[Ins Cartella]],Tabella1[[NUMERO CARTELLA]:[IMPOSTE]],1,0))</f>
        <v>Cartella2</v>
      </c>
      <c r="D612" s="1"/>
      <c r="E612" s="15"/>
      <c r="F612" s="16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2:15" x14ac:dyDescent="0.45">
      <c r="B613" s="27"/>
      <c r="C613" s="140" t="str">
        <f>+IF(Tabella245[[#This Row],[Ins Cartella]]="",C612,+VLOOKUP(Tabella245[[#This Row],[Ins Cartella]],Tabella1[[NUMERO CARTELLA]:[IMPOSTE]],1,0))</f>
        <v>Cartella2</v>
      </c>
      <c r="D613" s="1"/>
      <c r="E613" s="15"/>
      <c r="F613" s="16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2:15" x14ac:dyDescent="0.45">
      <c r="B614" s="27"/>
      <c r="C614" s="140" t="str">
        <f>+IF(Tabella245[[#This Row],[Ins Cartella]]="",C613,+VLOOKUP(Tabella245[[#This Row],[Ins Cartella]],Tabella1[[NUMERO CARTELLA]:[IMPOSTE]],1,0))</f>
        <v>Cartella2</v>
      </c>
      <c r="D614" s="1"/>
      <c r="E614" s="15"/>
      <c r="F614" s="16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2:15" x14ac:dyDescent="0.45">
      <c r="B615" s="27"/>
      <c r="C615" s="140" t="str">
        <f>+IF(Tabella245[[#This Row],[Ins Cartella]]="",C614,+VLOOKUP(Tabella245[[#This Row],[Ins Cartella]],Tabella1[[NUMERO CARTELLA]:[IMPOSTE]],1,0))</f>
        <v>Cartella2</v>
      </c>
      <c r="D615" s="1"/>
      <c r="E615" s="15"/>
      <c r="F615" s="16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2:15" x14ac:dyDescent="0.45">
      <c r="B616" s="27"/>
      <c r="C616" s="140" t="str">
        <f>+IF(Tabella245[[#This Row],[Ins Cartella]]="",C615,+VLOOKUP(Tabella245[[#This Row],[Ins Cartella]],Tabella1[[NUMERO CARTELLA]:[IMPOSTE]],1,0))</f>
        <v>Cartella2</v>
      </c>
      <c r="D616" s="1"/>
      <c r="E616" s="15"/>
      <c r="F616" s="16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2:15" x14ac:dyDescent="0.45">
      <c r="B617" s="27"/>
      <c r="C617" s="140" t="str">
        <f>+IF(Tabella245[[#This Row],[Ins Cartella]]="",C616,+VLOOKUP(Tabella245[[#This Row],[Ins Cartella]],Tabella1[[NUMERO CARTELLA]:[IMPOSTE]],1,0))</f>
        <v>Cartella2</v>
      </c>
      <c r="D617" s="1"/>
      <c r="E617" s="15"/>
      <c r="F617" s="16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2:15" x14ac:dyDescent="0.45">
      <c r="B618" s="27"/>
      <c r="C618" s="140" t="str">
        <f>+IF(Tabella245[[#This Row],[Ins Cartella]]="",C617,+VLOOKUP(Tabella245[[#This Row],[Ins Cartella]],Tabella1[[NUMERO CARTELLA]:[IMPOSTE]],1,0))</f>
        <v>Cartella2</v>
      </c>
      <c r="D618" s="1"/>
      <c r="E618" s="15"/>
      <c r="F618" s="16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2:15" x14ac:dyDescent="0.45">
      <c r="B619" s="27"/>
      <c r="C619" s="140" t="str">
        <f>+IF(Tabella245[[#This Row],[Ins Cartella]]="",C618,+VLOOKUP(Tabella245[[#This Row],[Ins Cartella]],Tabella1[[NUMERO CARTELLA]:[IMPOSTE]],1,0))</f>
        <v>Cartella2</v>
      </c>
      <c r="D619" s="1"/>
      <c r="E619" s="15"/>
      <c r="F619" s="16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2:15" x14ac:dyDescent="0.45">
      <c r="B620" s="27"/>
      <c r="C620" s="140" t="str">
        <f>+IF(Tabella245[[#This Row],[Ins Cartella]]="",C619,+VLOOKUP(Tabella245[[#This Row],[Ins Cartella]],Tabella1[[NUMERO CARTELLA]:[IMPOSTE]],1,0))</f>
        <v>Cartella2</v>
      </c>
      <c r="D620" s="1"/>
      <c r="E620" s="15"/>
      <c r="F620" s="16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2:15" x14ac:dyDescent="0.45">
      <c r="B621" s="27"/>
      <c r="C621" s="140" t="str">
        <f>+IF(Tabella245[[#This Row],[Ins Cartella]]="",C620,+VLOOKUP(Tabella245[[#This Row],[Ins Cartella]],Tabella1[[NUMERO CARTELLA]:[IMPOSTE]],1,0))</f>
        <v>Cartella2</v>
      </c>
      <c r="D621" s="1"/>
      <c r="E621" s="15"/>
      <c r="F621" s="16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2:15" x14ac:dyDescent="0.45">
      <c r="B622" s="27"/>
      <c r="C622" s="140" t="str">
        <f>+IF(Tabella245[[#This Row],[Ins Cartella]]="",C621,+VLOOKUP(Tabella245[[#This Row],[Ins Cartella]],Tabella1[[NUMERO CARTELLA]:[IMPOSTE]],1,0))</f>
        <v>Cartella2</v>
      </c>
      <c r="D622" s="1"/>
      <c r="E622" s="15"/>
      <c r="F622" s="16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2:15" x14ac:dyDescent="0.45">
      <c r="B623" s="27"/>
      <c r="C623" s="140" t="str">
        <f>+IF(Tabella245[[#This Row],[Ins Cartella]]="",C622,+VLOOKUP(Tabella245[[#This Row],[Ins Cartella]],Tabella1[[NUMERO CARTELLA]:[IMPOSTE]],1,0))</f>
        <v>Cartella2</v>
      </c>
      <c r="D623" s="1"/>
      <c r="E623" s="15"/>
      <c r="F623" s="16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2:15" x14ac:dyDescent="0.45">
      <c r="B624" s="27"/>
      <c r="C624" s="140" t="str">
        <f>+IF(Tabella245[[#This Row],[Ins Cartella]]="",C623,+VLOOKUP(Tabella245[[#This Row],[Ins Cartella]],Tabella1[[NUMERO CARTELLA]:[IMPOSTE]],1,0))</f>
        <v>Cartella2</v>
      </c>
      <c r="D624" s="1"/>
      <c r="E624" s="15"/>
      <c r="F624" s="16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2:15" x14ac:dyDescent="0.45">
      <c r="B625" s="27"/>
      <c r="C625" s="140" t="str">
        <f>+IF(Tabella245[[#This Row],[Ins Cartella]]="",C624,+VLOOKUP(Tabella245[[#This Row],[Ins Cartella]],Tabella1[[NUMERO CARTELLA]:[IMPOSTE]],1,0))</f>
        <v>Cartella2</v>
      </c>
      <c r="D625" s="1"/>
      <c r="E625" s="15"/>
      <c r="F625" s="16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2:15" x14ac:dyDescent="0.45">
      <c r="B626" s="27"/>
      <c r="C626" s="140" t="str">
        <f>+IF(Tabella245[[#This Row],[Ins Cartella]]="",C625,+VLOOKUP(Tabella245[[#This Row],[Ins Cartella]],Tabella1[[NUMERO CARTELLA]:[IMPOSTE]],1,0))</f>
        <v>Cartella2</v>
      </c>
      <c r="D626" s="1"/>
      <c r="E626" s="15"/>
      <c r="F626" s="16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2:15" x14ac:dyDescent="0.45">
      <c r="B627" s="27"/>
      <c r="C627" s="140" t="str">
        <f>+IF(Tabella245[[#This Row],[Ins Cartella]]="",C626,+VLOOKUP(Tabella245[[#This Row],[Ins Cartella]],Tabella1[[NUMERO CARTELLA]:[IMPOSTE]],1,0))</f>
        <v>Cartella2</v>
      </c>
      <c r="D627" s="1"/>
      <c r="E627" s="15"/>
      <c r="F627" s="16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2:15" x14ac:dyDescent="0.45">
      <c r="B628" s="27"/>
      <c r="C628" s="140" t="str">
        <f>+IF(Tabella245[[#This Row],[Ins Cartella]]="",C627,+VLOOKUP(Tabella245[[#This Row],[Ins Cartella]],Tabella1[[NUMERO CARTELLA]:[IMPOSTE]],1,0))</f>
        <v>Cartella2</v>
      </c>
      <c r="D628" s="1"/>
      <c r="E628" s="15"/>
      <c r="F628" s="16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2:15" x14ac:dyDescent="0.45">
      <c r="B629" s="27"/>
      <c r="C629" s="140" t="str">
        <f>+IF(Tabella245[[#This Row],[Ins Cartella]]="",C628,+VLOOKUP(Tabella245[[#This Row],[Ins Cartella]],Tabella1[[NUMERO CARTELLA]:[IMPOSTE]],1,0))</f>
        <v>Cartella2</v>
      </c>
      <c r="D629" s="1"/>
      <c r="E629" s="15"/>
      <c r="F629" s="16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2:15" x14ac:dyDescent="0.45">
      <c r="B630" s="27"/>
      <c r="C630" s="140" t="str">
        <f>+IF(Tabella245[[#This Row],[Ins Cartella]]="",C629,+VLOOKUP(Tabella245[[#This Row],[Ins Cartella]],Tabella1[[NUMERO CARTELLA]:[IMPOSTE]],1,0))</f>
        <v>Cartella2</v>
      </c>
      <c r="D630" s="1"/>
      <c r="E630" s="15"/>
      <c r="F630" s="16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2:15" x14ac:dyDescent="0.45">
      <c r="B631" s="27"/>
      <c r="C631" s="140" t="str">
        <f>+IF(Tabella245[[#This Row],[Ins Cartella]]="",C630,+VLOOKUP(Tabella245[[#This Row],[Ins Cartella]],Tabella1[[NUMERO CARTELLA]:[IMPOSTE]],1,0))</f>
        <v>Cartella2</v>
      </c>
      <c r="D631" s="1"/>
      <c r="E631" s="15"/>
      <c r="F631" s="16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2:15" x14ac:dyDescent="0.45">
      <c r="B632" s="27"/>
      <c r="C632" s="140" t="str">
        <f>+IF(Tabella245[[#This Row],[Ins Cartella]]="",C631,+VLOOKUP(Tabella245[[#This Row],[Ins Cartella]],Tabella1[[NUMERO CARTELLA]:[IMPOSTE]],1,0))</f>
        <v>Cartella2</v>
      </c>
      <c r="D632" s="1"/>
      <c r="E632" s="15"/>
      <c r="F632" s="16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2:15" x14ac:dyDescent="0.45">
      <c r="B633" s="27"/>
      <c r="C633" s="140" t="str">
        <f>+IF(Tabella245[[#This Row],[Ins Cartella]]="",C632,+VLOOKUP(Tabella245[[#This Row],[Ins Cartella]],Tabella1[[NUMERO CARTELLA]:[IMPOSTE]],1,0))</f>
        <v>Cartella2</v>
      </c>
      <c r="D633" s="1"/>
      <c r="E633" s="15"/>
      <c r="F633" s="16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2:15" x14ac:dyDescent="0.45">
      <c r="B634" s="27"/>
      <c r="C634" s="140" t="str">
        <f>+IF(Tabella245[[#This Row],[Ins Cartella]]="",C633,+VLOOKUP(Tabella245[[#This Row],[Ins Cartella]],Tabella1[[NUMERO CARTELLA]:[IMPOSTE]],1,0))</f>
        <v>Cartella2</v>
      </c>
      <c r="D634" s="1"/>
      <c r="E634" s="15"/>
      <c r="F634" s="16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2:15" x14ac:dyDescent="0.45">
      <c r="B635" s="27"/>
      <c r="C635" s="140" t="str">
        <f>+IF(Tabella245[[#This Row],[Ins Cartella]]="",C634,+VLOOKUP(Tabella245[[#This Row],[Ins Cartella]],Tabella1[[NUMERO CARTELLA]:[IMPOSTE]],1,0))</f>
        <v>Cartella2</v>
      </c>
      <c r="D635" s="1"/>
      <c r="E635" s="15"/>
      <c r="F635" s="16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2:15" x14ac:dyDescent="0.45">
      <c r="B636" s="27"/>
      <c r="C636" s="140" t="str">
        <f>+IF(Tabella245[[#This Row],[Ins Cartella]]="",C635,+VLOOKUP(Tabella245[[#This Row],[Ins Cartella]],Tabella1[[NUMERO CARTELLA]:[IMPOSTE]],1,0))</f>
        <v>Cartella2</v>
      </c>
      <c r="D636" s="1"/>
      <c r="E636" s="15"/>
      <c r="F636" s="16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2:15" x14ac:dyDescent="0.45">
      <c r="B637" s="27"/>
      <c r="C637" s="140" t="str">
        <f>+IF(Tabella245[[#This Row],[Ins Cartella]]="",C636,+VLOOKUP(Tabella245[[#This Row],[Ins Cartella]],Tabella1[[NUMERO CARTELLA]:[IMPOSTE]],1,0))</f>
        <v>Cartella2</v>
      </c>
      <c r="D637" s="1"/>
      <c r="E637" s="15"/>
      <c r="F637" s="16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2:15" x14ac:dyDescent="0.45">
      <c r="B638" s="27"/>
      <c r="C638" s="140" t="str">
        <f>+IF(Tabella245[[#This Row],[Ins Cartella]]="",C637,+VLOOKUP(Tabella245[[#This Row],[Ins Cartella]],Tabella1[[NUMERO CARTELLA]:[IMPOSTE]],1,0))</f>
        <v>Cartella2</v>
      </c>
      <c r="D638" s="1"/>
      <c r="E638" s="15"/>
      <c r="F638" s="16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2:15" x14ac:dyDescent="0.45">
      <c r="B639" s="27"/>
      <c r="C639" s="140" t="str">
        <f>+IF(Tabella245[[#This Row],[Ins Cartella]]="",C638,+VLOOKUP(Tabella245[[#This Row],[Ins Cartella]],Tabella1[[NUMERO CARTELLA]:[IMPOSTE]],1,0))</f>
        <v>Cartella2</v>
      </c>
      <c r="D639" s="1"/>
      <c r="E639" s="15"/>
      <c r="F639" s="16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2:15" x14ac:dyDescent="0.45">
      <c r="B640" s="27"/>
      <c r="C640" s="140" t="str">
        <f>+IF(Tabella245[[#This Row],[Ins Cartella]]="",C639,+VLOOKUP(Tabella245[[#This Row],[Ins Cartella]],Tabella1[[NUMERO CARTELLA]:[IMPOSTE]],1,0))</f>
        <v>Cartella2</v>
      </c>
      <c r="D640" s="1"/>
      <c r="E640" s="15"/>
      <c r="F640" s="16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2:15" x14ac:dyDescent="0.45">
      <c r="B641" s="27"/>
      <c r="C641" s="140" t="str">
        <f>+IF(Tabella245[[#This Row],[Ins Cartella]]="",C640,+VLOOKUP(Tabella245[[#This Row],[Ins Cartella]],Tabella1[[NUMERO CARTELLA]:[IMPOSTE]],1,0))</f>
        <v>Cartella2</v>
      </c>
      <c r="D641" s="1"/>
      <c r="E641" s="15"/>
      <c r="F641" s="16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2:15" x14ac:dyDescent="0.45">
      <c r="B642" s="27"/>
      <c r="C642" s="140" t="str">
        <f>+IF(Tabella245[[#This Row],[Ins Cartella]]="",C641,+VLOOKUP(Tabella245[[#This Row],[Ins Cartella]],Tabella1[[NUMERO CARTELLA]:[IMPOSTE]],1,0))</f>
        <v>Cartella2</v>
      </c>
      <c r="D642" s="1"/>
      <c r="E642" s="15"/>
      <c r="F642" s="16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2:15" x14ac:dyDescent="0.45">
      <c r="B643" s="27"/>
      <c r="C643" s="140" t="str">
        <f>+IF(Tabella245[[#This Row],[Ins Cartella]]="",C642,+VLOOKUP(Tabella245[[#This Row],[Ins Cartella]],Tabella1[[NUMERO CARTELLA]:[IMPOSTE]],1,0))</f>
        <v>Cartella2</v>
      </c>
      <c r="D643" s="1"/>
      <c r="E643" s="15"/>
      <c r="F643" s="16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2:15" x14ac:dyDescent="0.45">
      <c r="B644" s="27"/>
      <c r="C644" s="140" t="str">
        <f>+IF(Tabella245[[#This Row],[Ins Cartella]]="",C643,+VLOOKUP(Tabella245[[#This Row],[Ins Cartella]],Tabella1[[NUMERO CARTELLA]:[IMPOSTE]],1,0))</f>
        <v>Cartella2</v>
      </c>
      <c r="D644" s="1"/>
      <c r="E644" s="15"/>
      <c r="F644" s="16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2:15" x14ac:dyDescent="0.45">
      <c r="B645" s="27"/>
      <c r="C645" s="140" t="str">
        <f>+IF(Tabella245[[#This Row],[Ins Cartella]]="",C644,+VLOOKUP(Tabella245[[#This Row],[Ins Cartella]],Tabella1[[NUMERO CARTELLA]:[IMPOSTE]],1,0))</f>
        <v>Cartella2</v>
      </c>
      <c r="D645" s="1"/>
      <c r="E645" s="15"/>
      <c r="F645" s="16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2:15" x14ac:dyDescent="0.45">
      <c r="B646" s="27"/>
      <c r="C646" s="140" t="str">
        <f>+IF(Tabella245[[#This Row],[Ins Cartella]]="",C645,+VLOOKUP(Tabella245[[#This Row],[Ins Cartella]],Tabella1[[NUMERO CARTELLA]:[IMPOSTE]],1,0))</f>
        <v>Cartella2</v>
      </c>
      <c r="D646" s="1"/>
      <c r="E646" s="15"/>
      <c r="F646" s="16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2:15" x14ac:dyDescent="0.45">
      <c r="B647" s="27"/>
      <c r="C647" s="140" t="str">
        <f>+IF(Tabella245[[#This Row],[Ins Cartella]]="",C646,+VLOOKUP(Tabella245[[#This Row],[Ins Cartella]],Tabella1[[NUMERO CARTELLA]:[IMPOSTE]],1,0))</f>
        <v>Cartella2</v>
      </c>
      <c r="D647" s="1"/>
      <c r="E647" s="15"/>
      <c r="F647" s="16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2:15" x14ac:dyDescent="0.45">
      <c r="B648" s="27"/>
      <c r="C648" s="140" t="str">
        <f>+IF(Tabella245[[#This Row],[Ins Cartella]]="",C647,+VLOOKUP(Tabella245[[#This Row],[Ins Cartella]],Tabella1[[NUMERO CARTELLA]:[IMPOSTE]],1,0))</f>
        <v>Cartella2</v>
      </c>
      <c r="D648" s="1"/>
      <c r="E648" s="15"/>
      <c r="F648" s="16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2:15" x14ac:dyDescent="0.45">
      <c r="B649" s="27"/>
      <c r="C649" s="140" t="str">
        <f>+IF(Tabella245[[#This Row],[Ins Cartella]]="",C648,+VLOOKUP(Tabella245[[#This Row],[Ins Cartella]],Tabella1[[NUMERO CARTELLA]:[IMPOSTE]],1,0))</f>
        <v>Cartella2</v>
      </c>
      <c r="D649" s="1"/>
      <c r="E649" s="15"/>
      <c r="F649" s="16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2:15" x14ac:dyDescent="0.45">
      <c r="B650" s="27"/>
      <c r="C650" s="140" t="str">
        <f>+IF(Tabella245[[#This Row],[Ins Cartella]]="",C649,+VLOOKUP(Tabella245[[#This Row],[Ins Cartella]],Tabella1[[NUMERO CARTELLA]:[IMPOSTE]],1,0))</f>
        <v>Cartella2</v>
      </c>
      <c r="D650" s="1"/>
      <c r="E650" s="15"/>
      <c r="F650" s="16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2:15" x14ac:dyDescent="0.45">
      <c r="B651" s="27"/>
      <c r="C651" s="140" t="str">
        <f>+IF(Tabella245[[#This Row],[Ins Cartella]]="",C650,+VLOOKUP(Tabella245[[#This Row],[Ins Cartella]],Tabella1[[NUMERO CARTELLA]:[IMPOSTE]],1,0))</f>
        <v>Cartella2</v>
      </c>
      <c r="D651" s="1"/>
      <c r="E651" s="15"/>
      <c r="F651" s="16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2:15" x14ac:dyDescent="0.45">
      <c r="B652" s="27"/>
      <c r="C652" s="140" t="str">
        <f>+IF(Tabella245[[#This Row],[Ins Cartella]]="",C651,+VLOOKUP(Tabella245[[#This Row],[Ins Cartella]],Tabella1[[NUMERO CARTELLA]:[IMPOSTE]],1,0))</f>
        <v>Cartella2</v>
      </c>
      <c r="D652" s="1"/>
      <c r="E652" s="15"/>
      <c r="F652" s="16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2:15" x14ac:dyDescent="0.45">
      <c r="B653" s="27"/>
      <c r="C653" s="140" t="str">
        <f>+IF(Tabella245[[#This Row],[Ins Cartella]]="",C652,+VLOOKUP(Tabella245[[#This Row],[Ins Cartella]],Tabella1[[NUMERO CARTELLA]:[IMPOSTE]],1,0))</f>
        <v>Cartella2</v>
      </c>
      <c r="D653" s="1"/>
      <c r="E653" s="15"/>
      <c r="F653" s="16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2:15" x14ac:dyDescent="0.45">
      <c r="B654" s="27"/>
      <c r="C654" s="140" t="str">
        <f>+IF(Tabella245[[#This Row],[Ins Cartella]]="",C653,+VLOOKUP(Tabella245[[#This Row],[Ins Cartella]],Tabella1[[NUMERO CARTELLA]:[IMPOSTE]],1,0))</f>
        <v>Cartella2</v>
      </c>
      <c r="D654" s="1"/>
      <c r="E654" s="15"/>
      <c r="F654" s="16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2:15" x14ac:dyDescent="0.45">
      <c r="B655" s="27"/>
      <c r="C655" s="140" t="str">
        <f>+IF(Tabella245[[#This Row],[Ins Cartella]]="",C654,+VLOOKUP(Tabella245[[#This Row],[Ins Cartella]],Tabella1[[NUMERO CARTELLA]:[IMPOSTE]],1,0))</f>
        <v>Cartella2</v>
      </c>
      <c r="D655" s="1"/>
      <c r="E655" s="15"/>
      <c r="F655" s="16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2:15" x14ac:dyDescent="0.45">
      <c r="B656" s="27"/>
      <c r="C656" s="140" t="str">
        <f>+IF(Tabella245[[#This Row],[Ins Cartella]]="",C655,+VLOOKUP(Tabella245[[#This Row],[Ins Cartella]],Tabella1[[NUMERO CARTELLA]:[IMPOSTE]],1,0))</f>
        <v>Cartella2</v>
      </c>
      <c r="D656" s="1"/>
      <c r="E656" s="15"/>
      <c r="F656" s="16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2:15" x14ac:dyDescent="0.45">
      <c r="B657" s="27"/>
      <c r="C657" s="140" t="str">
        <f>+IF(Tabella245[[#This Row],[Ins Cartella]]="",C656,+VLOOKUP(Tabella245[[#This Row],[Ins Cartella]],Tabella1[[NUMERO CARTELLA]:[IMPOSTE]],1,0))</f>
        <v>Cartella2</v>
      </c>
      <c r="D657" s="1"/>
      <c r="E657" s="15"/>
      <c r="F657" s="16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2:15" x14ac:dyDescent="0.45">
      <c r="B658" s="27"/>
      <c r="C658" s="140" t="str">
        <f>+IF(Tabella245[[#This Row],[Ins Cartella]]="",C657,+VLOOKUP(Tabella245[[#This Row],[Ins Cartella]],Tabella1[[NUMERO CARTELLA]:[IMPOSTE]],1,0))</f>
        <v>Cartella2</v>
      </c>
      <c r="D658" s="1"/>
      <c r="E658" s="15"/>
      <c r="F658" s="16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2:15" x14ac:dyDescent="0.45">
      <c r="B659" s="27"/>
      <c r="C659" s="140" t="str">
        <f>+IF(Tabella245[[#This Row],[Ins Cartella]]="",C658,+VLOOKUP(Tabella245[[#This Row],[Ins Cartella]],Tabella1[[NUMERO CARTELLA]:[IMPOSTE]],1,0))</f>
        <v>Cartella2</v>
      </c>
      <c r="D659" s="1"/>
      <c r="E659" s="15"/>
      <c r="F659" s="16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2:15" x14ac:dyDescent="0.45">
      <c r="B660" s="27"/>
      <c r="C660" s="140" t="str">
        <f>+IF(Tabella245[[#This Row],[Ins Cartella]]="",C659,+VLOOKUP(Tabella245[[#This Row],[Ins Cartella]],Tabella1[[NUMERO CARTELLA]:[IMPOSTE]],1,0))</f>
        <v>Cartella2</v>
      </c>
      <c r="D660" s="1"/>
      <c r="E660" s="15"/>
      <c r="F660" s="16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2:15" x14ac:dyDescent="0.45">
      <c r="B661" s="27"/>
      <c r="C661" s="140" t="str">
        <f>+IF(Tabella245[[#This Row],[Ins Cartella]]="",C660,+VLOOKUP(Tabella245[[#This Row],[Ins Cartella]],Tabella1[[NUMERO CARTELLA]:[IMPOSTE]],1,0))</f>
        <v>Cartella2</v>
      </c>
      <c r="D661" s="1"/>
      <c r="E661" s="15"/>
      <c r="F661" s="16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2:15" x14ac:dyDescent="0.45">
      <c r="B662" s="27"/>
      <c r="C662" s="140" t="str">
        <f>+IF(Tabella245[[#This Row],[Ins Cartella]]="",C661,+VLOOKUP(Tabella245[[#This Row],[Ins Cartella]],Tabella1[[NUMERO CARTELLA]:[IMPOSTE]],1,0))</f>
        <v>Cartella2</v>
      </c>
      <c r="D662" s="1"/>
      <c r="E662" s="15"/>
      <c r="F662" s="16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2:15" x14ac:dyDescent="0.45">
      <c r="B663" s="27"/>
      <c r="C663" s="140" t="str">
        <f>+IF(Tabella245[[#This Row],[Ins Cartella]]="",C662,+VLOOKUP(Tabella245[[#This Row],[Ins Cartella]],Tabella1[[NUMERO CARTELLA]:[IMPOSTE]],1,0))</f>
        <v>Cartella2</v>
      </c>
      <c r="D663" s="1"/>
      <c r="E663" s="15"/>
      <c r="F663" s="16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2:15" x14ac:dyDescent="0.45">
      <c r="B664" s="27"/>
      <c r="C664" s="140" t="str">
        <f>+IF(Tabella245[[#This Row],[Ins Cartella]]="",C663,+VLOOKUP(Tabella245[[#This Row],[Ins Cartella]],Tabella1[[NUMERO CARTELLA]:[IMPOSTE]],1,0))</f>
        <v>Cartella2</v>
      </c>
      <c r="D664" s="1"/>
      <c r="E664" s="15"/>
      <c r="F664" s="16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2:15" x14ac:dyDescent="0.45">
      <c r="B665" s="27"/>
      <c r="C665" s="140" t="str">
        <f>+IF(Tabella245[[#This Row],[Ins Cartella]]="",C664,+VLOOKUP(Tabella245[[#This Row],[Ins Cartella]],Tabella1[[NUMERO CARTELLA]:[IMPOSTE]],1,0))</f>
        <v>Cartella2</v>
      </c>
      <c r="D665" s="1"/>
      <c r="E665" s="15"/>
      <c r="F665" s="16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2:15" x14ac:dyDescent="0.45">
      <c r="B666" s="27"/>
      <c r="C666" s="140" t="str">
        <f>+IF(Tabella245[[#This Row],[Ins Cartella]]="",C665,+VLOOKUP(Tabella245[[#This Row],[Ins Cartella]],Tabella1[[NUMERO CARTELLA]:[IMPOSTE]],1,0))</f>
        <v>Cartella2</v>
      </c>
      <c r="D666" s="1"/>
      <c r="E666" s="15"/>
      <c r="F666" s="16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2:15" x14ac:dyDescent="0.45">
      <c r="B667" s="27"/>
      <c r="C667" s="140" t="str">
        <f>+IF(Tabella245[[#This Row],[Ins Cartella]]="",C666,+VLOOKUP(Tabella245[[#This Row],[Ins Cartella]],Tabella1[[NUMERO CARTELLA]:[IMPOSTE]],1,0))</f>
        <v>Cartella2</v>
      </c>
      <c r="D667" s="1"/>
      <c r="E667" s="15"/>
      <c r="F667" s="16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2:15" x14ac:dyDescent="0.45">
      <c r="B668" s="27"/>
      <c r="C668" s="140" t="str">
        <f>+IF(Tabella245[[#This Row],[Ins Cartella]]="",C667,+VLOOKUP(Tabella245[[#This Row],[Ins Cartella]],Tabella1[[NUMERO CARTELLA]:[IMPOSTE]],1,0))</f>
        <v>Cartella2</v>
      </c>
      <c r="D668" s="1"/>
      <c r="E668" s="15"/>
      <c r="F668" s="16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2:15" x14ac:dyDescent="0.45">
      <c r="B669" s="27"/>
      <c r="C669" s="140" t="str">
        <f>+IF(Tabella245[[#This Row],[Ins Cartella]]="",C668,+VLOOKUP(Tabella245[[#This Row],[Ins Cartella]],Tabella1[[NUMERO CARTELLA]:[IMPOSTE]],1,0))</f>
        <v>Cartella2</v>
      </c>
      <c r="D669" s="1"/>
      <c r="E669" s="15"/>
      <c r="F669" s="16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2:15" x14ac:dyDescent="0.45">
      <c r="B670" s="27"/>
      <c r="C670" s="140" t="str">
        <f>+IF(Tabella245[[#This Row],[Ins Cartella]]="",C669,+VLOOKUP(Tabella245[[#This Row],[Ins Cartella]],Tabella1[[NUMERO CARTELLA]:[IMPOSTE]],1,0))</f>
        <v>Cartella2</v>
      </c>
      <c r="D670" s="1"/>
      <c r="E670" s="15"/>
      <c r="F670" s="16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2:15" x14ac:dyDescent="0.45">
      <c r="B671" s="27"/>
      <c r="C671" s="140" t="str">
        <f>+IF(Tabella245[[#This Row],[Ins Cartella]]="",C670,+VLOOKUP(Tabella245[[#This Row],[Ins Cartella]],Tabella1[[NUMERO CARTELLA]:[IMPOSTE]],1,0))</f>
        <v>Cartella2</v>
      </c>
      <c r="D671" s="1"/>
      <c r="E671" s="15"/>
      <c r="F671" s="16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2:15" x14ac:dyDescent="0.45">
      <c r="B672" s="27"/>
      <c r="C672" s="140" t="str">
        <f>+IF(Tabella245[[#This Row],[Ins Cartella]]="",C671,+VLOOKUP(Tabella245[[#This Row],[Ins Cartella]],Tabella1[[NUMERO CARTELLA]:[IMPOSTE]],1,0))</f>
        <v>Cartella2</v>
      </c>
      <c r="D672" s="1"/>
      <c r="E672" s="15"/>
      <c r="F672" s="16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2:15" x14ac:dyDescent="0.45">
      <c r="B673" s="27"/>
      <c r="C673" s="140" t="str">
        <f>+IF(Tabella245[[#This Row],[Ins Cartella]]="",C672,+VLOOKUP(Tabella245[[#This Row],[Ins Cartella]],Tabella1[[NUMERO CARTELLA]:[IMPOSTE]],1,0))</f>
        <v>Cartella2</v>
      </c>
      <c r="D673" s="1"/>
      <c r="E673" s="15"/>
      <c r="F673" s="16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2:15" x14ac:dyDescent="0.45">
      <c r="B674" s="27"/>
      <c r="C674" s="140" t="str">
        <f>+IF(Tabella245[[#This Row],[Ins Cartella]]="",C673,+VLOOKUP(Tabella245[[#This Row],[Ins Cartella]],Tabella1[[NUMERO CARTELLA]:[IMPOSTE]],1,0))</f>
        <v>Cartella2</v>
      </c>
      <c r="D674" s="1"/>
      <c r="E674" s="15"/>
      <c r="F674" s="16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2:15" x14ac:dyDescent="0.45">
      <c r="B675" s="27"/>
      <c r="C675" s="140" t="str">
        <f>+IF(Tabella245[[#This Row],[Ins Cartella]]="",C674,+VLOOKUP(Tabella245[[#This Row],[Ins Cartella]],Tabella1[[NUMERO CARTELLA]:[IMPOSTE]],1,0))</f>
        <v>Cartella2</v>
      </c>
      <c r="D675" s="1"/>
      <c r="E675" s="15"/>
      <c r="F675" s="16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2:15" x14ac:dyDescent="0.45">
      <c r="B676" s="27"/>
      <c r="C676" s="140" t="str">
        <f>+IF(Tabella245[[#This Row],[Ins Cartella]]="",C675,+VLOOKUP(Tabella245[[#This Row],[Ins Cartella]],Tabella1[[NUMERO CARTELLA]:[IMPOSTE]],1,0))</f>
        <v>Cartella2</v>
      </c>
      <c r="D676" s="1"/>
      <c r="E676" s="15"/>
      <c r="F676" s="16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2:15" x14ac:dyDescent="0.45">
      <c r="B677" s="27"/>
      <c r="C677" s="140" t="str">
        <f>+IF(Tabella245[[#This Row],[Ins Cartella]]="",C676,+VLOOKUP(Tabella245[[#This Row],[Ins Cartella]],Tabella1[[NUMERO CARTELLA]:[IMPOSTE]],1,0))</f>
        <v>Cartella2</v>
      </c>
      <c r="D677" s="1"/>
      <c r="E677" s="15"/>
      <c r="F677" s="16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2:15" x14ac:dyDescent="0.45">
      <c r="B678" s="27"/>
      <c r="C678" s="140" t="str">
        <f>+IF(Tabella245[[#This Row],[Ins Cartella]]="",C677,+VLOOKUP(Tabella245[[#This Row],[Ins Cartella]],Tabella1[[NUMERO CARTELLA]:[IMPOSTE]],1,0))</f>
        <v>Cartella2</v>
      </c>
      <c r="D678" s="1"/>
      <c r="E678" s="15"/>
      <c r="F678" s="16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2:15" x14ac:dyDescent="0.45">
      <c r="B679" s="27"/>
      <c r="C679" s="140" t="str">
        <f>+IF(Tabella245[[#This Row],[Ins Cartella]]="",C678,+VLOOKUP(Tabella245[[#This Row],[Ins Cartella]],Tabella1[[NUMERO CARTELLA]:[IMPOSTE]],1,0))</f>
        <v>Cartella2</v>
      </c>
      <c r="D679" s="1"/>
      <c r="E679" s="15"/>
      <c r="F679" s="16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2:15" x14ac:dyDescent="0.45">
      <c r="B680" s="27"/>
      <c r="C680" s="140" t="str">
        <f>+IF(Tabella245[[#This Row],[Ins Cartella]]="",C679,+VLOOKUP(Tabella245[[#This Row],[Ins Cartella]],Tabella1[[NUMERO CARTELLA]:[IMPOSTE]],1,0))</f>
        <v>Cartella2</v>
      </c>
      <c r="D680" s="1"/>
      <c r="E680" s="15"/>
      <c r="F680" s="16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2:15" x14ac:dyDescent="0.45">
      <c r="B681" s="27"/>
      <c r="C681" s="140" t="str">
        <f>+IF(Tabella245[[#This Row],[Ins Cartella]]="",C680,+VLOOKUP(Tabella245[[#This Row],[Ins Cartella]],Tabella1[[NUMERO CARTELLA]:[IMPOSTE]],1,0))</f>
        <v>Cartella2</v>
      </c>
      <c r="D681" s="1"/>
      <c r="E681" s="15"/>
      <c r="F681" s="16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2:15" x14ac:dyDescent="0.45">
      <c r="B682" s="27"/>
      <c r="C682" s="140" t="str">
        <f>+IF(Tabella245[[#This Row],[Ins Cartella]]="",C681,+VLOOKUP(Tabella245[[#This Row],[Ins Cartella]],Tabella1[[NUMERO CARTELLA]:[IMPOSTE]],1,0))</f>
        <v>Cartella2</v>
      </c>
      <c r="D682" s="1"/>
      <c r="E682" s="15"/>
      <c r="F682" s="16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2:15" x14ac:dyDescent="0.45">
      <c r="B683" s="27"/>
      <c r="C683" s="140" t="str">
        <f>+IF(Tabella245[[#This Row],[Ins Cartella]]="",C682,+VLOOKUP(Tabella245[[#This Row],[Ins Cartella]],Tabella1[[NUMERO CARTELLA]:[IMPOSTE]],1,0))</f>
        <v>Cartella2</v>
      </c>
      <c r="D683" s="1"/>
      <c r="E683" s="15"/>
      <c r="F683" s="16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2:15" x14ac:dyDescent="0.45">
      <c r="B684" s="27"/>
      <c r="C684" s="140" t="str">
        <f>+IF(Tabella245[[#This Row],[Ins Cartella]]="",C683,+VLOOKUP(Tabella245[[#This Row],[Ins Cartella]],Tabella1[[NUMERO CARTELLA]:[IMPOSTE]],1,0))</f>
        <v>Cartella2</v>
      </c>
      <c r="D684" s="1"/>
      <c r="E684" s="15"/>
      <c r="F684" s="16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2:15" x14ac:dyDescent="0.45">
      <c r="B685" s="27"/>
      <c r="C685" s="140" t="str">
        <f>+IF(Tabella245[[#This Row],[Ins Cartella]]="",C684,+VLOOKUP(Tabella245[[#This Row],[Ins Cartella]],Tabella1[[NUMERO CARTELLA]:[IMPOSTE]],1,0))</f>
        <v>Cartella2</v>
      </c>
      <c r="D685" s="1"/>
      <c r="E685" s="15"/>
      <c r="F685" s="16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2:15" x14ac:dyDescent="0.45">
      <c r="B686" s="27"/>
      <c r="C686" s="140" t="str">
        <f>+IF(Tabella245[[#This Row],[Ins Cartella]]="",C685,+VLOOKUP(Tabella245[[#This Row],[Ins Cartella]],Tabella1[[NUMERO CARTELLA]:[IMPOSTE]],1,0))</f>
        <v>Cartella2</v>
      </c>
      <c r="D686" s="1"/>
      <c r="E686" s="15"/>
      <c r="F686" s="16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2:15" x14ac:dyDescent="0.45">
      <c r="B687" s="27"/>
      <c r="C687" s="140" t="str">
        <f>+IF(Tabella245[[#This Row],[Ins Cartella]]="",C686,+VLOOKUP(Tabella245[[#This Row],[Ins Cartella]],Tabella1[[NUMERO CARTELLA]:[IMPOSTE]],1,0))</f>
        <v>Cartella2</v>
      </c>
      <c r="D687" s="1"/>
      <c r="E687" s="15"/>
      <c r="F687" s="16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2:15" x14ac:dyDescent="0.45">
      <c r="B688" s="27"/>
      <c r="C688" s="140" t="str">
        <f>+IF(Tabella245[[#This Row],[Ins Cartella]]="",C687,+VLOOKUP(Tabella245[[#This Row],[Ins Cartella]],Tabella1[[NUMERO CARTELLA]:[IMPOSTE]],1,0))</f>
        <v>Cartella2</v>
      </c>
      <c r="D688" s="1"/>
      <c r="E688" s="15"/>
      <c r="F688" s="16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2:15" x14ac:dyDescent="0.45">
      <c r="B689" s="27"/>
      <c r="C689" s="140" t="str">
        <f>+IF(Tabella245[[#This Row],[Ins Cartella]]="",C688,+VLOOKUP(Tabella245[[#This Row],[Ins Cartella]],Tabella1[[NUMERO CARTELLA]:[IMPOSTE]],1,0))</f>
        <v>Cartella2</v>
      </c>
      <c r="D689" s="1"/>
      <c r="E689" s="15"/>
      <c r="F689" s="16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2:15" x14ac:dyDescent="0.45">
      <c r="B690" s="27"/>
      <c r="C690" s="140" t="str">
        <f>+IF(Tabella245[[#This Row],[Ins Cartella]]="",C689,+VLOOKUP(Tabella245[[#This Row],[Ins Cartella]],Tabella1[[NUMERO CARTELLA]:[IMPOSTE]],1,0))</f>
        <v>Cartella2</v>
      </c>
      <c r="D690" s="1"/>
      <c r="E690" s="15"/>
      <c r="F690" s="16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2:15" x14ac:dyDescent="0.45">
      <c r="B691" s="27"/>
      <c r="C691" s="140" t="str">
        <f>+IF(Tabella245[[#This Row],[Ins Cartella]]="",C690,+VLOOKUP(Tabella245[[#This Row],[Ins Cartella]],Tabella1[[NUMERO CARTELLA]:[IMPOSTE]],1,0))</f>
        <v>Cartella2</v>
      </c>
      <c r="D691" s="1"/>
      <c r="E691" s="15"/>
      <c r="F691" s="16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2:15" x14ac:dyDescent="0.45">
      <c r="B692" s="27"/>
      <c r="C692" s="140" t="str">
        <f>+IF(Tabella245[[#This Row],[Ins Cartella]]="",C691,+VLOOKUP(Tabella245[[#This Row],[Ins Cartella]],Tabella1[[NUMERO CARTELLA]:[IMPOSTE]],1,0))</f>
        <v>Cartella2</v>
      </c>
      <c r="D692" s="1"/>
      <c r="E692" s="15"/>
      <c r="F692" s="16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2:15" x14ac:dyDescent="0.45">
      <c r="B693" s="27"/>
      <c r="C693" s="140" t="str">
        <f>+IF(Tabella245[[#This Row],[Ins Cartella]]="",C692,+VLOOKUP(Tabella245[[#This Row],[Ins Cartella]],Tabella1[[NUMERO CARTELLA]:[IMPOSTE]],1,0))</f>
        <v>Cartella2</v>
      </c>
      <c r="D693" s="1"/>
      <c r="E693" s="15"/>
      <c r="F693" s="16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2:15" x14ac:dyDescent="0.45">
      <c r="B694" s="27"/>
      <c r="C694" s="140" t="str">
        <f>+IF(Tabella245[[#This Row],[Ins Cartella]]="",C693,+VLOOKUP(Tabella245[[#This Row],[Ins Cartella]],Tabella1[[NUMERO CARTELLA]:[IMPOSTE]],1,0))</f>
        <v>Cartella2</v>
      </c>
      <c r="D694" s="1"/>
      <c r="E694" s="15"/>
      <c r="F694" s="16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2:15" x14ac:dyDescent="0.45">
      <c r="B695" s="27"/>
      <c r="C695" s="140" t="str">
        <f>+IF(Tabella245[[#This Row],[Ins Cartella]]="",C694,+VLOOKUP(Tabella245[[#This Row],[Ins Cartella]],Tabella1[[NUMERO CARTELLA]:[IMPOSTE]],1,0))</f>
        <v>Cartella2</v>
      </c>
      <c r="D695" s="1"/>
      <c r="E695" s="15"/>
      <c r="F695" s="16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2:15" x14ac:dyDescent="0.45">
      <c r="B696" s="27"/>
      <c r="C696" s="140" t="str">
        <f>+IF(Tabella245[[#This Row],[Ins Cartella]]="",C695,+VLOOKUP(Tabella245[[#This Row],[Ins Cartella]],Tabella1[[NUMERO CARTELLA]:[IMPOSTE]],1,0))</f>
        <v>Cartella2</v>
      </c>
      <c r="D696" s="1"/>
      <c r="E696" s="15"/>
      <c r="F696" s="16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2:15" x14ac:dyDescent="0.45">
      <c r="B697" s="27"/>
      <c r="C697" s="140" t="str">
        <f>+IF(Tabella245[[#This Row],[Ins Cartella]]="",C696,+VLOOKUP(Tabella245[[#This Row],[Ins Cartella]],Tabella1[[NUMERO CARTELLA]:[IMPOSTE]],1,0))</f>
        <v>Cartella2</v>
      </c>
      <c r="D697" s="1"/>
      <c r="E697" s="15"/>
      <c r="F697" s="16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2:15" x14ac:dyDescent="0.45">
      <c r="B698" s="27"/>
      <c r="C698" s="140" t="str">
        <f>+IF(Tabella245[[#This Row],[Ins Cartella]]="",C697,+VLOOKUP(Tabella245[[#This Row],[Ins Cartella]],Tabella1[[NUMERO CARTELLA]:[IMPOSTE]],1,0))</f>
        <v>Cartella2</v>
      </c>
      <c r="D698" s="1"/>
      <c r="E698" s="15"/>
      <c r="F698" s="16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2:15" x14ac:dyDescent="0.45">
      <c r="B699" s="27"/>
      <c r="C699" s="140" t="str">
        <f>+IF(Tabella245[[#This Row],[Ins Cartella]]="",C698,+VLOOKUP(Tabella245[[#This Row],[Ins Cartella]],Tabella1[[NUMERO CARTELLA]:[IMPOSTE]],1,0))</f>
        <v>Cartella2</v>
      </c>
      <c r="D699" s="1"/>
      <c r="E699" s="15"/>
      <c r="F699" s="16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2:15" x14ac:dyDescent="0.45">
      <c r="B700" s="27"/>
      <c r="C700" s="140" t="str">
        <f>+IF(Tabella245[[#This Row],[Ins Cartella]]="",C699,+VLOOKUP(Tabella245[[#This Row],[Ins Cartella]],Tabella1[[NUMERO CARTELLA]:[IMPOSTE]],1,0))</f>
        <v>Cartella2</v>
      </c>
      <c r="D700" s="1"/>
      <c r="E700" s="15"/>
      <c r="F700" s="16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2:15" x14ac:dyDescent="0.45">
      <c r="B701" s="27"/>
      <c r="C701" s="140" t="str">
        <f>+IF(Tabella245[[#This Row],[Ins Cartella]]="",C700,+VLOOKUP(Tabella245[[#This Row],[Ins Cartella]],Tabella1[[NUMERO CARTELLA]:[IMPOSTE]],1,0))</f>
        <v>Cartella2</v>
      </c>
      <c r="D701" s="1"/>
      <c r="E701" s="15"/>
      <c r="F701" s="16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2:15" x14ac:dyDescent="0.45">
      <c r="B702" s="27"/>
      <c r="C702" s="140" t="str">
        <f>+IF(Tabella245[[#This Row],[Ins Cartella]]="",C701,+VLOOKUP(Tabella245[[#This Row],[Ins Cartella]],Tabella1[[NUMERO CARTELLA]:[IMPOSTE]],1,0))</f>
        <v>Cartella2</v>
      </c>
      <c r="D702" s="1"/>
      <c r="E702" s="15"/>
      <c r="F702" s="16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2:15" x14ac:dyDescent="0.45">
      <c r="B703" s="27"/>
      <c r="C703" s="140" t="str">
        <f>+IF(Tabella245[[#This Row],[Ins Cartella]]="",C702,+VLOOKUP(Tabella245[[#This Row],[Ins Cartella]],Tabella1[[NUMERO CARTELLA]:[IMPOSTE]],1,0))</f>
        <v>Cartella2</v>
      </c>
      <c r="D703" s="1"/>
      <c r="E703" s="15"/>
      <c r="F703" s="16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2:15" x14ac:dyDescent="0.45">
      <c r="B704" s="27"/>
      <c r="C704" s="140" t="str">
        <f>+IF(Tabella245[[#This Row],[Ins Cartella]]="",C703,+VLOOKUP(Tabella245[[#This Row],[Ins Cartella]],Tabella1[[NUMERO CARTELLA]:[IMPOSTE]],1,0))</f>
        <v>Cartella2</v>
      </c>
      <c r="D704" s="1"/>
      <c r="E704" s="15"/>
      <c r="F704" s="16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2:15" x14ac:dyDescent="0.45">
      <c r="B705" s="27"/>
      <c r="C705" s="140" t="str">
        <f>+IF(Tabella245[[#This Row],[Ins Cartella]]="",C704,+VLOOKUP(Tabella245[[#This Row],[Ins Cartella]],Tabella1[[NUMERO CARTELLA]:[IMPOSTE]],1,0))</f>
        <v>Cartella2</v>
      </c>
      <c r="D705" s="1"/>
      <c r="E705" s="15"/>
      <c r="F705" s="16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2:15" x14ac:dyDescent="0.45">
      <c r="B706" s="27"/>
      <c r="C706" s="140" t="str">
        <f>+IF(Tabella245[[#This Row],[Ins Cartella]]="",C705,+VLOOKUP(Tabella245[[#This Row],[Ins Cartella]],Tabella1[[NUMERO CARTELLA]:[IMPOSTE]],1,0))</f>
        <v>Cartella2</v>
      </c>
      <c r="D706" s="1"/>
      <c r="E706" s="15"/>
      <c r="F706" s="16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2:15" x14ac:dyDescent="0.45">
      <c r="B707" s="27"/>
      <c r="C707" s="140" t="str">
        <f>+IF(Tabella245[[#This Row],[Ins Cartella]]="",C706,+VLOOKUP(Tabella245[[#This Row],[Ins Cartella]],Tabella1[[NUMERO CARTELLA]:[IMPOSTE]],1,0))</f>
        <v>Cartella2</v>
      </c>
      <c r="D707" s="1"/>
      <c r="E707" s="15"/>
      <c r="F707" s="16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2:15" x14ac:dyDescent="0.45">
      <c r="B708" s="27"/>
      <c r="C708" s="140" t="str">
        <f>+IF(Tabella245[[#This Row],[Ins Cartella]]="",C707,+VLOOKUP(Tabella245[[#This Row],[Ins Cartella]],Tabella1[[NUMERO CARTELLA]:[IMPOSTE]],1,0))</f>
        <v>Cartella2</v>
      </c>
      <c r="D708" s="1"/>
      <c r="E708" s="15"/>
      <c r="F708" s="16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2:15" x14ac:dyDescent="0.45">
      <c r="B709" s="27"/>
      <c r="C709" s="140" t="str">
        <f>+IF(Tabella245[[#This Row],[Ins Cartella]]="",C708,+VLOOKUP(Tabella245[[#This Row],[Ins Cartella]],Tabella1[[NUMERO CARTELLA]:[IMPOSTE]],1,0))</f>
        <v>Cartella2</v>
      </c>
      <c r="D709" s="1"/>
      <c r="E709" s="15"/>
      <c r="F709" s="16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2:15" x14ac:dyDescent="0.45">
      <c r="B710" s="27"/>
      <c r="C710" s="140" t="str">
        <f>+IF(Tabella245[[#This Row],[Ins Cartella]]="",C709,+VLOOKUP(Tabella245[[#This Row],[Ins Cartella]],Tabella1[[NUMERO CARTELLA]:[IMPOSTE]],1,0))</f>
        <v>Cartella2</v>
      </c>
      <c r="D710" s="1"/>
      <c r="E710" s="15"/>
      <c r="F710" s="16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2:15" x14ac:dyDescent="0.45">
      <c r="B711" s="27"/>
      <c r="C711" s="140" t="str">
        <f>+IF(Tabella245[[#This Row],[Ins Cartella]]="",C710,+VLOOKUP(Tabella245[[#This Row],[Ins Cartella]],Tabella1[[NUMERO CARTELLA]:[IMPOSTE]],1,0))</f>
        <v>Cartella2</v>
      </c>
      <c r="D711" s="1"/>
      <c r="E711" s="15"/>
      <c r="F711" s="16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2:15" x14ac:dyDescent="0.45">
      <c r="B712" s="27"/>
      <c r="C712" s="140" t="str">
        <f>+IF(Tabella245[[#This Row],[Ins Cartella]]="",C711,+VLOOKUP(Tabella245[[#This Row],[Ins Cartella]],Tabella1[[NUMERO CARTELLA]:[IMPOSTE]],1,0))</f>
        <v>Cartella2</v>
      </c>
      <c r="D712" s="1"/>
      <c r="E712" s="15"/>
      <c r="F712" s="16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2:15" x14ac:dyDescent="0.45">
      <c r="B713" s="27"/>
      <c r="C713" s="140" t="str">
        <f>+IF(Tabella245[[#This Row],[Ins Cartella]]="",C712,+VLOOKUP(Tabella245[[#This Row],[Ins Cartella]],Tabella1[[NUMERO CARTELLA]:[IMPOSTE]],1,0))</f>
        <v>Cartella2</v>
      </c>
      <c r="D713" s="1"/>
      <c r="E713" s="15"/>
      <c r="F713" s="16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2:15" x14ac:dyDescent="0.45">
      <c r="B714" s="27"/>
      <c r="C714" s="140" t="str">
        <f>+IF(Tabella245[[#This Row],[Ins Cartella]]="",C713,+VLOOKUP(Tabella245[[#This Row],[Ins Cartella]],Tabella1[[NUMERO CARTELLA]:[IMPOSTE]],1,0))</f>
        <v>Cartella2</v>
      </c>
      <c r="D714" s="1"/>
      <c r="E714" s="15"/>
      <c r="F714" s="16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2:15" x14ac:dyDescent="0.45">
      <c r="B715" s="27"/>
      <c r="C715" s="140" t="str">
        <f>+IF(Tabella245[[#This Row],[Ins Cartella]]="",C714,+VLOOKUP(Tabella245[[#This Row],[Ins Cartella]],Tabella1[[NUMERO CARTELLA]:[IMPOSTE]],1,0))</f>
        <v>Cartella2</v>
      </c>
      <c r="D715" s="1"/>
      <c r="E715" s="15"/>
      <c r="F715" s="16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2:15" x14ac:dyDescent="0.45">
      <c r="B716" s="27"/>
      <c r="C716" s="140" t="str">
        <f>+IF(Tabella245[[#This Row],[Ins Cartella]]="",C715,+VLOOKUP(Tabella245[[#This Row],[Ins Cartella]],Tabella1[[NUMERO CARTELLA]:[IMPOSTE]],1,0))</f>
        <v>Cartella2</v>
      </c>
      <c r="D716" s="1"/>
      <c r="E716" s="15"/>
      <c r="F716" s="16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2:15" x14ac:dyDescent="0.45">
      <c r="B717" s="27"/>
      <c r="C717" s="140" t="str">
        <f>+IF(Tabella245[[#This Row],[Ins Cartella]]="",C716,+VLOOKUP(Tabella245[[#This Row],[Ins Cartella]],Tabella1[[NUMERO CARTELLA]:[IMPOSTE]],1,0))</f>
        <v>Cartella2</v>
      </c>
      <c r="D717" s="1"/>
      <c r="E717" s="15"/>
      <c r="F717" s="16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2:15" x14ac:dyDescent="0.45">
      <c r="B718" s="27"/>
      <c r="C718" s="140" t="str">
        <f>+IF(Tabella245[[#This Row],[Ins Cartella]]="",C717,+VLOOKUP(Tabella245[[#This Row],[Ins Cartella]],Tabella1[[NUMERO CARTELLA]:[IMPOSTE]],1,0))</f>
        <v>Cartella2</v>
      </c>
      <c r="D718" s="1"/>
      <c r="E718" s="15"/>
      <c r="F718" s="16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2:15" x14ac:dyDescent="0.45">
      <c r="B719" s="27"/>
      <c r="C719" s="140" t="str">
        <f>+IF(Tabella245[[#This Row],[Ins Cartella]]="",C718,+VLOOKUP(Tabella245[[#This Row],[Ins Cartella]],Tabella1[[NUMERO CARTELLA]:[IMPOSTE]],1,0))</f>
        <v>Cartella2</v>
      </c>
      <c r="D719" s="1"/>
      <c r="E719" s="15"/>
      <c r="F719" s="16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2:15" x14ac:dyDescent="0.45">
      <c r="B720" s="27"/>
      <c r="C720" s="140" t="str">
        <f>+IF(Tabella245[[#This Row],[Ins Cartella]]="",C719,+VLOOKUP(Tabella245[[#This Row],[Ins Cartella]],Tabella1[[NUMERO CARTELLA]:[IMPOSTE]],1,0))</f>
        <v>Cartella2</v>
      </c>
      <c r="D720" s="1"/>
      <c r="E720" s="15"/>
      <c r="F720" s="16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2:15" x14ac:dyDescent="0.45">
      <c r="B721" s="27"/>
      <c r="C721" s="140" t="str">
        <f>+IF(Tabella245[[#This Row],[Ins Cartella]]="",C720,+VLOOKUP(Tabella245[[#This Row],[Ins Cartella]],Tabella1[[NUMERO CARTELLA]:[IMPOSTE]],1,0))</f>
        <v>Cartella2</v>
      </c>
      <c r="D721" s="1"/>
      <c r="E721" s="15"/>
      <c r="F721" s="16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2:15" x14ac:dyDescent="0.45">
      <c r="B722" s="27"/>
      <c r="C722" s="140" t="str">
        <f>+IF(Tabella245[[#This Row],[Ins Cartella]]="",C721,+VLOOKUP(Tabella245[[#This Row],[Ins Cartella]],Tabella1[[NUMERO CARTELLA]:[IMPOSTE]],1,0))</f>
        <v>Cartella2</v>
      </c>
      <c r="D722" s="1"/>
      <c r="E722" s="15"/>
      <c r="F722" s="16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2:15" x14ac:dyDescent="0.45">
      <c r="B723" s="27"/>
      <c r="C723" s="140" t="str">
        <f>+IF(Tabella245[[#This Row],[Ins Cartella]]="",C722,+VLOOKUP(Tabella245[[#This Row],[Ins Cartella]],Tabella1[[NUMERO CARTELLA]:[IMPOSTE]],1,0))</f>
        <v>Cartella2</v>
      </c>
      <c r="D723" s="1"/>
      <c r="E723" s="15"/>
      <c r="F723" s="16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2:15" x14ac:dyDescent="0.45">
      <c r="B724" s="27"/>
      <c r="C724" s="140" t="str">
        <f>+IF(Tabella245[[#This Row],[Ins Cartella]]="",C723,+VLOOKUP(Tabella245[[#This Row],[Ins Cartella]],Tabella1[[NUMERO CARTELLA]:[IMPOSTE]],1,0))</f>
        <v>Cartella2</v>
      </c>
      <c r="D724" s="1"/>
      <c r="E724" s="15"/>
      <c r="F724" s="16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2:15" x14ac:dyDescent="0.45">
      <c r="B725" s="27"/>
      <c r="C725" s="140" t="str">
        <f>+IF(Tabella245[[#This Row],[Ins Cartella]]="",C724,+VLOOKUP(Tabella245[[#This Row],[Ins Cartella]],Tabella1[[NUMERO CARTELLA]:[IMPOSTE]],1,0))</f>
        <v>Cartella2</v>
      </c>
      <c r="D725" s="1"/>
      <c r="E725" s="15"/>
      <c r="F725" s="16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2:15" x14ac:dyDescent="0.45">
      <c r="B726" s="27"/>
      <c r="C726" s="140" t="str">
        <f>+IF(Tabella245[[#This Row],[Ins Cartella]]="",C725,+VLOOKUP(Tabella245[[#This Row],[Ins Cartella]],Tabella1[[NUMERO CARTELLA]:[IMPOSTE]],1,0))</f>
        <v>Cartella2</v>
      </c>
      <c r="D726" s="1"/>
      <c r="E726" s="15"/>
      <c r="F726" s="16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2:15" x14ac:dyDescent="0.45">
      <c r="B727" s="27"/>
      <c r="C727" s="140" t="str">
        <f>+IF(Tabella245[[#This Row],[Ins Cartella]]="",C726,+VLOOKUP(Tabella245[[#This Row],[Ins Cartella]],Tabella1[[NUMERO CARTELLA]:[IMPOSTE]],1,0))</f>
        <v>Cartella2</v>
      </c>
      <c r="D727" s="1"/>
      <c r="E727" s="15"/>
      <c r="F727" s="16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2:15" x14ac:dyDescent="0.45">
      <c r="B728" s="27"/>
      <c r="C728" s="140" t="str">
        <f>+IF(Tabella245[[#This Row],[Ins Cartella]]="",C727,+VLOOKUP(Tabella245[[#This Row],[Ins Cartella]],Tabella1[[NUMERO CARTELLA]:[IMPOSTE]],1,0))</f>
        <v>Cartella2</v>
      </c>
      <c r="D728" s="1"/>
      <c r="E728" s="15"/>
      <c r="F728" s="16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2:15" x14ac:dyDescent="0.45">
      <c r="B729" s="27"/>
      <c r="C729" s="140" t="str">
        <f>+IF(Tabella245[[#This Row],[Ins Cartella]]="",C728,+VLOOKUP(Tabella245[[#This Row],[Ins Cartella]],Tabella1[[NUMERO CARTELLA]:[IMPOSTE]],1,0))</f>
        <v>Cartella2</v>
      </c>
      <c r="D729" s="1"/>
      <c r="E729" s="15"/>
      <c r="F729" s="16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2:15" x14ac:dyDescent="0.45">
      <c r="B730" s="27"/>
      <c r="C730" s="140" t="str">
        <f>+IF(Tabella245[[#This Row],[Ins Cartella]]="",C729,+VLOOKUP(Tabella245[[#This Row],[Ins Cartella]],Tabella1[[NUMERO CARTELLA]:[IMPOSTE]],1,0))</f>
        <v>Cartella2</v>
      </c>
      <c r="D730" s="1"/>
      <c r="E730" s="15"/>
      <c r="F730" s="16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2:15" x14ac:dyDescent="0.45">
      <c r="B731" s="27"/>
      <c r="C731" s="140" t="str">
        <f>+IF(Tabella245[[#This Row],[Ins Cartella]]="",C730,+VLOOKUP(Tabella245[[#This Row],[Ins Cartella]],Tabella1[[NUMERO CARTELLA]:[IMPOSTE]],1,0))</f>
        <v>Cartella2</v>
      </c>
      <c r="D731" s="1"/>
      <c r="E731" s="15"/>
      <c r="F731" s="16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2:15" x14ac:dyDescent="0.45">
      <c r="B732" s="27"/>
      <c r="C732" s="140" t="str">
        <f>+IF(Tabella245[[#This Row],[Ins Cartella]]="",C731,+VLOOKUP(Tabella245[[#This Row],[Ins Cartella]],Tabella1[[NUMERO CARTELLA]:[IMPOSTE]],1,0))</f>
        <v>Cartella2</v>
      </c>
      <c r="D732" s="1"/>
      <c r="E732" s="15"/>
      <c r="F732" s="16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2:15" x14ac:dyDescent="0.45">
      <c r="B733" s="27"/>
      <c r="C733" s="140" t="str">
        <f>+IF(Tabella245[[#This Row],[Ins Cartella]]="",C732,+VLOOKUP(Tabella245[[#This Row],[Ins Cartella]],Tabella1[[NUMERO CARTELLA]:[IMPOSTE]],1,0))</f>
        <v>Cartella2</v>
      </c>
      <c r="D733" s="1"/>
      <c r="E733" s="15"/>
      <c r="F733" s="16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2:15" x14ac:dyDescent="0.45">
      <c r="B734" s="27"/>
      <c r="C734" s="140" t="str">
        <f>+IF(Tabella245[[#This Row],[Ins Cartella]]="",C733,+VLOOKUP(Tabella245[[#This Row],[Ins Cartella]],Tabella1[[NUMERO CARTELLA]:[IMPOSTE]],1,0))</f>
        <v>Cartella2</v>
      </c>
      <c r="D734" s="1"/>
      <c r="E734" s="15"/>
      <c r="F734" s="16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2:15" x14ac:dyDescent="0.45">
      <c r="B735" s="27"/>
      <c r="C735" s="140" t="str">
        <f>+IF(Tabella245[[#This Row],[Ins Cartella]]="",C734,+VLOOKUP(Tabella245[[#This Row],[Ins Cartella]],Tabella1[[NUMERO CARTELLA]:[IMPOSTE]],1,0))</f>
        <v>Cartella2</v>
      </c>
      <c r="D735" s="1"/>
      <c r="E735" s="15"/>
      <c r="F735" s="16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2:15" x14ac:dyDescent="0.45">
      <c r="B736" s="27"/>
      <c r="C736" s="140" t="str">
        <f>+IF(Tabella245[[#This Row],[Ins Cartella]]="",C735,+VLOOKUP(Tabella245[[#This Row],[Ins Cartella]],Tabella1[[NUMERO CARTELLA]:[IMPOSTE]],1,0))</f>
        <v>Cartella2</v>
      </c>
      <c r="D736" s="1"/>
      <c r="E736" s="15"/>
      <c r="F736" s="16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2:15" x14ac:dyDescent="0.45">
      <c r="B737" s="27"/>
      <c r="C737" s="140" t="str">
        <f>+IF(Tabella245[[#This Row],[Ins Cartella]]="",C736,+VLOOKUP(Tabella245[[#This Row],[Ins Cartella]],Tabella1[[NUMERO CARTELLA]:[IMPOSTE]],1,0))</f>
        <v>Cartella2</v>
      </c>
      <c r="D737" s="1"/>
      <c r="E737" s="15"/>
      <c r="F737" s="16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2:15" x14ac:dyDescent="0.45">
      <c r="B738" s="27"/>
      <c r="C738" s="140" t="str">
        <f>+IF(Tabella245[[#This Row],[Ins Cartella]]="",C737,+VLOOKUP(Tabella245[[#This Row],[Ins Cartella]],Tabella1[[NUMERO CARTELLA]:[IMPOSTE]],1,0))</f>
        <v>Cartella2</v>
      </c>
      <c r="D738" s="1"/>
      <c r="E738" s="15"/>
      <c r="F738" s="16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2:15" x14ac:dyDescent="0.45">
      <c r="B739" s="27"/>
      <c r="C739" s="140" t="str">
        <f>+IF(Tabella245[[#This Row],[Ins Cartella]]="",C738,+VLOOKUP(Tabella245[[#This Row],[Ins Cartella]],Tabella1[[NUMERO CARTELLA]:[IMPOSTE]],1,0))</f>
        <v>Cartella2</v>
      </c>
      <c r="D739" s="1"/>
      <c r="E739" s="15"/>
      <c r="F739" s="16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2:15" x14ac:dyDescent="0.45">
      <c r="B740" s="27"/>
      <c r="C740" s="140" t="str">
        <f>+IF(Tabella245[[#This Row],[Ins Cartella]]="",C739,+VLOOKUP(Tabella245[[#This Row],[Ins Cartella]],Tabella1[[NUMERO CARTELLA]:[IMPOSTE]],1,0))</f>
        <v>Cartella2</v>
      </c>
      <c r="D740" s="1"/>
      <c r="E740" s="15"/>
      <c r="F740" s="16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2:15" x14ac:dyDescent="0.45">
      <c r="B741" s="27"/>
      <c r="C741" s="140" t="str">
        <f>+IF(Tabella245[[#This Row],[Ins Cartella]]="",C740,+VLOOKUP(Tabella245[[#This Row],[Ins Cartella]],Tabella1[[NUMERO CARTELLA]:[IMPOSTE]],1,0))</f>
        <v>Cartella2</v>
      </c>
      <c r="D741" s="1"/>
      <c r="E741" s="15"/>
      <c r="F741" s="16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2:15" x14ac:dyDescent="0.45">
      <c r="B742" s="27"/>
      <c r="C742" s="140" t="str">
        <f>+IF(Tabella245[[#This Row],[Ins Cartella]]="",C741,+VLOOKUP(Tabella245[[#This Row],[Ins Cartella]],Tabella1[[NUMERO CARTELLA]:[IMPOSTE]],1,0))</f>
        <v>Cartella2</v>
      </c>
      <c r="D742" s="1"/>
      <c r="E742" s="15"/>
      <c r="F742" s="16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2:15" x14ac:dyDescent="0.45">
      <c r="B743" s="27"/>
      <c r="C743" s="140" t="str">
        <f>+IF(Tabella245[[#This Row],[Ins Cartella]]="",C742,+VLOOKUP(Tabella245[[#This Row],[Ins Cartella]],Tabella1[[NUMERO CARTELLA]:[IMPOSTE]],1,0))</f>
        <v>Cartella2</v>
      </c>
      <c r="D743" s="1"/>
      <c r="E743" s="15"/>
      <c r="F743" s="16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2:15" x14ac:dyDescent="0.45">
      <c r="B744" s="27"/>
      <c r="C744" s="140" t="str">
        <f>+IF(Tabella245[[#This Row],[Ins Cartella]]="",C743,+VLOOKUP(Tabella245[[#This Row],[Ins Cartella]],Tabella1[[NUMERO CARTELLA]:[IMPOSTE]],1,0))</f>
        <v>Cartella2</v>
      </c>
      <c r="D744" s="1"/>
      <c r="E744" s="15"/>
      <c r="F744" s="16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2:15" x14ac:dyDescent="0.45">
      <c r="B745" s="27"/>
      <c r="C745" s="140" t="str">
        <f>+IF(Tabella245[[#This Row],[Ins Cartella]]="",C744,+VLOOKUP(Tabella245[[#This Row],[Ins Cartella]],Tabella1[[NUMERO CARTELLA]:[IMPOSTE]],1,0))</f>
        <v>Cartella2</v>
      </c>
      <c r="D745" s="1"/>
      <c r="E745" s="15"/>
      <c r="F745" s="16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2:15" x14ac:dyDescent="0.45">
      <c r="B746" s="27"/>
      <c r="C746" s="140" t="str">
        <f>+IF(Tabella245[[#This Row],[Ins Cartella]]="",C745,+VLOOKUP(Tabella245[[#This Row],[Ins Cartella]],Tabella1[[NUMERO CARTELLA]:[IMPOSTE]],1,0))</f>
        <v>Cartella2</v>
      </c>
      <c r="D746" s="1"/>
      <c r="E746" s="15"/>
      <c r="F746" s="16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2:15" x14ac:dyDescent="0.45">
      <c r="B747" s="27"/>
      <c r="C747" s="140" t="str">
        <f>+IF(Tabella245[[#This Row],[Ins Cartella]]="",C746,+VLOOKUP(Tabella245[[#This Row],[Ins Cartella]],Tabella1[[NUMERO CARTELLA]:[IMPOSTE]],1,0))</f>
        <v>Cartella2</v>
      </c>
      <c r="D747" s="1"/>
      <c r="E747" s="15"/>
      <c r="F747" s="16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2:15" x14ac:dyDescent="0.45">
      <c r="B748" s="27"/>
      <c r="C748" s="140" t="str">
        <f>+IF(Tabella245[[#This Row],[Ins Cartella]]="",C747,+VLOOKUP(Tabella245[[#This Row],[Ins Cartella]],Tabella1[[NUMERO CARTELLA]:[IMPOSTE]],1,0))</f>
        <v>Cartella2</v>
      </c>
      <c r="D748" s="1"/>
      <c r="E748" s="15"/>
      <c r="F748" s="16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2:15" x14ac:dyDescent="0.45">
      <c r="B749" s="27"/>
      <c r="C749" s="140" t="str">
        <f>+IF(Tabella245[[#This Row],[Ins Cartella]]="",C748,+VLOOKUP(Tabella245[[#This Row],[Ins Cartella]],Tabella1[[NUMERO CARTELLA]:[IMPOSTE]],1,0))</f>
        <v>Cartella2</v>
      </c>
      <c r="D749" s="1"/>
      <c r="E749" s="15"/>
      <c r="F749" s="16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2:15" x14ac:dyDescent="0.45">
      <c r="B750" s="27"/>
      <c r="C750" s="140" t="str">
        <f>+IF(Tabella245[[#This Row],[Ins Cartella]]="",C749,+VLOOKUP(Tabella245[[#This Row],[Ins Cartella]],Tabella1[[NUMERO CARTELLA]:[IMPOSTE]],1,0))</f>
        <v>Cartella2</v>
      </c>
      <c r="D750" s="1"/>
      <c r="E750" s="15"/>
      <c r="F750" s="16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2:15" x14ac:dyDescent="0.45">
      <c r="B751" s="27"/>
      <c r="C751" s="140" t="str">
        <f>+IF(Tabella245[[#This Row],[Ins Cartella]]="",C750,+VLOOKUP(Tabella245[[#This Row],[Ins Cartella]],Tabella1[[NUMERO CARTELLA]:[IMPOSTE]],1,0))</f>
        <v>Cartella2</v>
      </c>
      <c r="D751" s="1"/>
      <c r="E751" s="15"/>
      <c r="F751" s="16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2:15" x14ac:dyDescent="0.45">
      <c r="B752" s="27"/>
      <c r="C752" s="140" t="str">
        <f>+IF(Tabella245[[#This Row],[Ins Cartella]]="",C751,+VLOOKUP(Tabella245[[#This Row],[Ins Cartella]],Tabella1[[NUMERO CARTELLA]:[IMPOSTE]],1,0))</f>
        <v>Cartella2</v>
      </c>
      <c r="D752" s="1"/>
      <c r="E752" s="15"/>
      <c r="F752" s="16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2:15" x14ac:dyDescent="0.45">
      <c r="B753" s="27"/>
      <c r="C753" s="140" t="str">
        <f>+IF(Tabella245[[#This Row],[Ins Cartella]]="",C752,+VLOOKUP(Tabella245[[#This Row],[Ins Cartella]],Tabella1[[NUMERO CARTELLA]:[IMPOSTE]],1,0))</f>
        <v>Cartella2</v>
      </c>
      <c r="D753" s="1"/>
      <c r="E753" s="15"/>
      <c r="F753" s="16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2:15" x14ac:dyDescent="0.45">
      <c r="B754" s="27"/>
      <c r="C754" s="140" t="str">
        <f>+IF(Tabella245[[#This Row],[Ins Cartella]]="",C753,+VLOOKUP(Tabella245[[#This Row],[Ins Cartella]],Tabella1[[NUMERO CARTELLA]:[IMPOSTE]],1,0))</f>
        <v>Cartella2</v>
      </c>
      <c r="D754" s="1"/>
      <c r="E754" s="15"/>
      <c r="F754" s="16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2:15" x14ac:dyDescent="0.45">
      <c r="B755" s="27"/>
      <c r="C755" s="140" t="str">
        <f>+IF(Tabella245[[#This Row],[Ins Cartella]]="",C754,+VLOOKUP(Tabella245[[#This Row],[Ins Cartella]],Tabella1[[NUMERO CARTELLA]:[IMPOSTE]],1,0))</f>
        <v>Cartella2</v>
      </c>
      <c r="D755" s="1"/>
      <c r="E755" s="15"/>
      <c r="F755" s="16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2:15" x14ac:dyDescent="0.45">
      <c r="B756" s="27"/>
      <c r="C756" s="140" t="str">
        <f>+IF(Tabella245[[#This Row],[Ins Cartella]]="",C755,+VLOOKUP(Tabella245[[#This Row],[Ins Cartella]],Tabella1[[NUMERO CARTELLA]:[IMPOSTE]],1,0))</f>
        <v>Cartella2</v>
      </c>
      <c r="D756" s="1"/>
      <c r="E756" s="15"/>
      <c r="F756" s="16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2:15" x14ac:dyDescent="0.45">
      <c r="B757" s="27"/>
      <c r="C757" s="140" t="str">
        <f>+IF(Tabella245[[#This Row],[Ins Cartella]]="",C756,+VLOOKUP(Tabella245[[#This Row],[Ins Cartella]],Tabella1[[NUMERO CARTELLA]:[IMPOSTE]],1,0))</f>
        <v>Cartella2</v>
      </c>
      <c r="D757" s="1"/>
      <c r="E757" s="15"/>
      <c r="F757" s="16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2:15" x14ac:dyDescent="0.45">
      <c r="B758" s="27"/>
      <c r="C758" s="140" t="str">
        <f>+IF(Tabella245[[#This Row],[Ins Cartella]]="",C757,+VLOOKUP(Tabella245[[#This Row],[Ins Cartella]],Tabella1[[NUMERO CARTELLA]:[IMPOSTE]],1,0))</f>
        <v>Cartella2</v>
      </c>
      <c r="D758" s="1"/>
      <c r="E758" s="15"/>
      <c r="F758" s="16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2:15" x14ac:dyDescent="0.45">
      <c r="B759" s="27"/>
      <c r="C759" s="140" t="str">
        <f>+IF(Tabella245[[#This Row],[Ins Cartella]]="",C758,+VLOOKUP(Tabella245[[#This Row],[Ins Cartella]],Tabella1[[NUMERO CARTELLA]:[IMPOSTE]],1,0))</f>
        <v>Cartella2</v>
      </c>
      <c r="D759" s="1"/>
      <c r="E759" s="15"/>
      <c r="F759" s="16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2:15" x14ac:dyDescent="0.45">
      <c r="B760" s="27"/>
      <c r="C760" s="140" t="str">
        <f>+IF(Tabella245[[#This Row],[Ins Cartella]]="",C759,+VLOOKUP(Tabella245[[#This Row],[Ins Cartella]],Tabella1[[NUMERO CARTELLA]:[IMPOSTE]],1,0))</f>
        <v>Cartella2</v>
      </c>
      <c r="D760" s="1"/>
      <c r="E760" s="15"/>
      <c r="F760" s="16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2:15" x14ac:dyDescent="0.45">
      <c r="B761" s="27"/>
      <c r="C761" s="140" t="str">
        <f>+IF(Tabella245[[#This Row],[Ins Cartella]]="",C760,+VLOOKUP(Tabella245[[#This Row],[Ins Cartella]],Tabella1[[NUMERO CARTELLA]:[IMPOSTE]],1,0))</f>
        <v>Cartella2</v>
      </c>
      <c r="D761" s="1"/>
      <c r="E761" s="15"/>
      <c r="F761" s="16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2:15" x14ac:dyDescent="0.45">
      <c r="B762" s="27"/>
      <c r="C762" s="140" t="str">
        <f>+IF(Tabella245[[#This Row],[Ins Cartella]]="",C761,+VLOOKUP(Tabella245[[#This Row],[Ins Cartella]],Tabella1[[NUMERO CARTELLA]:[IMPOSTE]],1,0))</f>
        <v>Cartella2</v>
      </c>
      <c r="D762" s="1"/>
      <c r="E762" s="15"/>
      <c r="F762" s="16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2:15" x14ac:dyDescent="0.45">
      <c r="B763" s="27"/>
      <c r="C763" s="140" t="str">
        <f>+IF(Tabella245[[#This Row],[Ins Cartella]]="",C762,+VLOOKUP(Tabella245[[#This Row],[Ins Cartella]],Tabella1[[NUMERO CARTELLA]:[IMPOSTE]],1,0))</f>
        <v>Cartella2</v>
      </c>
      <c r="D763" s="1"/>
      <c r="E763" s="15"/>
      <c r="F763" s="16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2:15" x14ac:dyDescent="0.45">
      <c r="B764" s="27"/>
      <c r="C764" s="140" t="str">
        <f>+IF(Tabella245[[#This Row],[Ins Cartella]]="",C763,+VLOOKUP(Tabella245[[#This Row],[Ins Cartella]],Tabella1[[NUMERO CARTELLA]:[IMPOSTE]],1,0))</f>
        <v>Cartella2</v>
      </c>
      <c r="D764" s="1"/>
      <c r="E764" s="15"/>
      <c r="F764" s="16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2:15" x14ac:dyDescent="0.45">
      <c r="B765" s="27"/>
      <c r="C765" s="140" t="str">
        <f>+IF(Tabella245[[#This Row],[Ins Cartella]]="",C764,+VLOOKUP(Tabella245[[#This Row],[Ins Cartella]],Tabella1[[NUMERO CARTELLA]:[IMPOSTE]],1,0))</f>
        <v>Cartella2</v>
      </c>
      <c r="D765" s="1"/>
      <c r="E765" s="15"/>
      <c r="F765" s="16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2:15" x14ac:dyDescent="0.45">
      <c r="B766" s="27"/>
      <c r="C766" s="140" t="str">
        <f>+IF(Tabella245[[#This Row],[Ins Cartella]]="",C765,+VLOOKUP(Tabella245[[#This Row],[Ins Cartella]],Tabella1[[NUMERO CARTELLA]:[IMPOSTE]],1,0))</f>
        <v>Cartella2</v>
      </c>
      <c r="D766" s="1"/>
      <c r="E766" s="15"/>
      <c r="F766" s="16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2:15" x14ac:dyDescent="0.45">
      <c r="B767" s="27"/>
      <c r="C767" s="140" t="str">
        <f>+IF(Tabella245[[#This Row],[Ins Cartella]]="",C766,+VLOOKUP(Tabella245[[#This Row],[Ins Cartella]],Tabella1[[NUMERO CARTELLA]:[IMPOSTE]],1,0))</f>
        <v>Cartella2</v>
      </c>
      <c r="D767" s="1"/>
      <c r="E767" s="15"/>
      <c r="F767" s="16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2:15" x14ac:dyDescent="0.45">
      <c r="B768" s="27"/>
      <c r="C768" s="140" t="str">
        <f>+IF(Tabella245[[#This Row],[Ins Cartella]]="",C767,+VLOOKUP(Tabella245[[#This Row],[Ins Cartella]],Tabella1[[NUMERO CARTELLA]:[IMPOSTE]],1,0))</f>
        <v>Cartella2</v>
      </c>
      <c r="D768" s="1"/>
      <c r="E768" s="15"/>
      <c r="F768" s="16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2:15" x14ac:dyDescent="0.45">
      <c r="B769" s="27"/>
      <c r="C769" s="140" t="str">
        <f>+IF(Tabella245[[#This Row],[Ins Cartella]]="",C768,+VLOOKUP(Tabella245[[#This Row],[Ins Cartella]],Tabella1[[NUMERO CARTELLA]:[IMPOSTE]],1,0))</f>
        <v>Cartella2</v>
      </c>
      <c r="D769" s="1"/>
      <c r="E769" s="15"/>
      <c r="F769" s="16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2:15" x14ac:dyDescent="0.45">
      <c r="B770" s="27"/>
      <c r="C770" s="140" t="str">
        <f>+IF(Tabella245[[#This Row],[Ins Cartella]]="",C769,+VLOOKUP(Tabella245[[#This Row],[Ins Cartella]],Tabella1[[NUMERO CARTELLA]:[IMPOSTE]],1,0))</f>
        <v>Cartella2</v>
      </c>
      <c r="D770" s="1"/>
      <c r="E770" s="15"/>
      <c r="F770" s="16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2:15" x14ac:dyDescent="0.45">
      <c r="B771" s="27"/>
      <c r="C771" s="140" t="str">
        <f>+IF(Tabella245[[#This Row],[Ins Cartella]]="",C770,+VLOOKUP(Tabella245[[#This Row],[Ins Cartella]],Tabella1[[NUMERO CARTELLA]:[IMPOSTE]],1,0))</f>
        <v>Cartella2</v>
      </c>
      <c r="D771" s="1"/>
      <c r="E771" s="15"/>
      <c r="F771" s="16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2:15" x14ac:dyDescent="0.45">
      <c r="B772" s="27"/>
      <c r="C772" s="140" t="str">
        <f>+IF(Tabella245[[#This Row],[Ins Cartella]]="",C771,+VLOOKUP(Tabella245[[#This Row],[Ins Cartella]],Tabella1[[NUMERO CARTELLA]:[IMPOSTE]],1,0))</f>
        <v>Cartella2</v>
      </c>
      <c r="D772" s="1"/>
      <c r="E772" s="15"/>
      <c r="F772" s="16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2:15" x14ac:dyDescent="0.45">
      <c r="B773" s="27"/>
      <c r="C773" s="140" t="str">
        <f>+IF(Tabella245[[#This Row],[Ins Cartella]]="",C772,+VLOOKUP(Tabella245[[#This Row],[Ins Cartella]],Tabella1[[NUMERO CARTELLA]:[IMPOSTE]],1,0))</f>
        <v>Cartella2</v>
      </c>
      <c r="D773" s="1"/>
      <c r="E773" s="15"/>
      <c r="F773" s="16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2:15" x14ac:dyDescent="0.45">
      <c r="B774" s="27"/>
      <c r="C774" s="140" t="str">
        <f>+IF(Tabella245[[#This Row],[Ins Cartella]]="",C773,+VLOOKUP(Tabella245[[#This Row],[Ins Cartella]],Tabella1[[NUMERO CARTELLA]:[IMPOSTE]],1,0))</f>
        <v>Cartella2</v>
      </c>
      <c r="D774" s="1"/>
      <c r="E774" s="15"/>
      <c r="F774" s="16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2:15" x14ac:dyDescent="0.45">
      <c r="B775" s="27"/>
      <c r="C775" s="140" t="str">
        <f>+IF(Tabella245[[#This Row],[Ins Cartella]]="",C774,+VLOOKUP(Tabella245[[#This Row],[Ins Cartella]],Tabella1[[NUMERO CARTELLA]:[IMPOSTE]],1,0))</f>
        <v>Cartella2</v>
      </c>
      <c r="D775" s="1"/>
      <c r="E775" s="15"/>
      <c r="F775" s="16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2:15" x14ac:dyDescent="0.45">
      <c r="B776" s="27"/>
      <c r="C776" s="140" t="str">
        <f>+IF(Tabella245[[#This Row],[Ins Cartella]]="",C775,+VLOOKUP(Tabella245[[#This Row],[Ins Cartella]],Tabella1[[NUMERO CARTELLA]:[IMPOSTE]],1,0))</f>
        <v>Cartella2</v>
      </c>
      <c r="D776" s="1"/>
      <c r="E776" s="15"/>
      <c r="F776" s="16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2:15" x14ac:dyDescent="0.45">
      <c r="B777" s="27"/>
      <c r="C777" s="140" t="str">
        <f>+IF(Tabella245[[#This Row],[Ins Cartella]]="",C776,+VLOOKUP(Tabella245[[#This Row],[Ins Cartella]],Tabella1[[NUMERO CARTELLA]:[IMPOSTE]],1,0))</f>
        <v>Cartella2</v>
      </c>
      <c r="D777" s="1"/>
      <c r="E777" s="15"/>
      <c r="F777" s="16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2:15" x14ac:dyDescent="0.45">
      <c r="B778" s="27"/>
      <c r="C778" s="140" t="str">
        <f>+IF(Tabella245[[#This Row],[Ins Cartella]]="",C777,+VLOOKUP(Tabella245[[#This Row],[Ins Cartella]],Tabella1[[NUMERO CARTELLA]:[IMPOSTE]],1,0))</f>
        <v>Cartella2</v>
      </c>
      <c r="D778" s="1"/>
      <c r="E778" s="15"/>
      <c r="F778" s="16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2:15" x14ac:dyDescent="0.45">
      <c r="B779" s="27"/>
      <c r="C779" s="140" t="str">
        <f>+IF(Tabella245[[#This Row],[Ins Cartella]]="",C778,+VLOOKUP(Tabella245[[#This Row],[Ins Cartella]],Tabella1[[NUMERO CARTELLA]:[IMPOSTE]],1,0))</f>
        <v>Cartella2</v>
      </c>
      <c r="D779" s="1"/>
      <c r="E779" s="15"/>
      <c r="F779" s="16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2:15" x14ac:dyDescent="0.45">
      <c r="B780" s="27"/>
      <c r="C780" s="140" t="str">
        <f>+IF(Tabella245[[#This Row],[Ins Cartella]]="",C779,+VLOOKUP(Tabella245[[#This Row],[Ins Cartella]],Tabella1[[NUMERO CARTELLA]:[IMPOSTE]],1,0))</f>
        <v>Cartella2</v>
      </c>
      <c r="D780" s="1"/>
      <c r="E780" s="15"/>
      <c r="F780" s="16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2:15" x14ac:dyDescent="0.45">
      <c r="B781" s="27"/>
      <c r="C781" s="140" t="str">
        <f>+IF(Tabella245[[#This Row],[Ins Cartella]]="",C780,+VLOOKUP(Tabella245[[#This Row],[Ins Cartella]],Tabella1[[NUMERO CARTELLA]:[IMPOSTE]],1,0))</f>
        <v>Cartella2</v>
      </c>
      <c r="D781" s="1"/>
      <c r="E781" s="15"/>
      <c r="F781" s="16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2:15" x14ac:dyDescent="0.45">
      <c r="B782" s="27"/>
      <c r="C782" s="140" t="str">
        <f>+IF(Tabella245[[#This Row],[Ins Cartella]]="",C781,+VLOOKUP(Tabella245[[#This Row],[Ins Cartella]],Tabella1[[NUMERO CARTELLA]:[IMPOSTE]],1,0))</f>
        <v>Cartella2</v>
      </c>
      <c r="D782" s="1"/>
      <c r="E782" s="15"/>
      <c r="F782" s="16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2:15" x14ac:dyDescent="0.45">
      <c r="B783" s="27"/>
      <c r="C783" s="140" t="str">
        <f>+IF(Tabella245[[#This Row],[Ins Cartella]]="",C782,+VLOOKUP(Tabella245[[#This Row],[Ins Cartella]],Tabella1[[NUMERO CARTELLA]:[IMPOSTE]],1,0))</f>
        <v>Cartella2</v>
      </c>
      <c r="D783" s="1"/>
      <c r="E783" s="15"/>
      <c r="F783" s="16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2:15" x14ac:dyDescent="0.45">
      <c r="B784" s="27"/>
      <c r="C784" s="140" t="str">
        <f>+IF(Tabella245[[#This Row],[Ins Cartella]]="",C783,+VLOOKUP(Tabella245[[#This Row],[Ins Cartella]],Tabella1[[NUMERO CARTELLA]:[IMPOSTE]],1,0))</f>
        <v>Cartella2</v>
      </c>
      <c r="D784" s="1"/>
      <c r="E784" s="15"/>
      <c r="F784" s="16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2:15" x14ac:dyDescent="0.45">
      <c r="B785" s="27"/>
      <c r="C785" s="140" t="str">
        <f>+IF(Tabella245[[#This Row],[Ins Cartella]]="",C784,+VLOOKUP(Tabella245[[#This Row],[Ins Cartella]],Tabella1[[NUMERO CARTELLA]:[IMPOSTE]],1,0))</f>
        <v>Cartella2</v>
      </c>
      <c r="D785" s="1"/>
      <c r="E785" s="15"/>
      <c r="F785" s="16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2:15" x14ac:dyDescent="0.45">
      <c r="B786" s="27"/>
      <c r="C786" s="140" t="str">
        <f>+IF(Tabella245[[#This Row],[Ins Cartella]]="",C785,+VLOOKUP(Tabella245[[#This Row],[Ins Cartella]],Tabella1[[NUMERO CARTELLA]:[IMPOSTE]],1,0))</f>
        <v>Cartella2</v>
      </c>
      <c r="D786" s="1"/>
      <c r="E786" s="15"/>
      <c r="F786" s="16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2:15" x14ac:dyDescent="0.45">
      <c r="B787" s="27"/>
      <c r="C787" s="140" t="str">
        <f>+IF(Tabella245[[#This Row],[Ins Cartella]]="",C786,+VLOOKUP(Tabella245[[#This Row],[Ins Cartella]],Tabella1[[NUMERO CARTELLA]:[IMPOSTE]],1,0))</f>
        <v>Cartella2</v>
      </c>
      <c r="D787" s="1"/>
      <c r="E787" s="15"/>
      <c r="F787" s="16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2:15" x14ac:dyDescent="0.45">
      <c r="B788" s="27"/>
      <c r="C788" s="140" t="str">
        <f>+IF(Tabella245[[#This Row],[Ins Cartella]]="",C787,+VLOOKUP(Tabella245[[#This Row],[Ins Cartella]],Tabella1[[NUMERO CARTELLA]:[IMPOSTE]],1,0))</f>
        <v>Cartella2</v>
      </c>
      <c r="D788" s="1"/>
      <c r="E788" s="15"/>
      <c r="F788" s="16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2:15" x14ac:dyDescent="0.45">
      <c r="B789" s="27"/>
      <c r="C789" s="140" t="str">
        <f>+IF(Tabella245[[#This Row],[Ins Cartella]]="",C788,+VLOOKUP(Tabella245[[#This Row],[Ins Cartella]],Tabella1[[NUMERO CARTELLA]:[IMPOSTE]],1,0))</f>
        <v>Cartella2</v>
      </c>
      <c r="D789" s="1"/>
      <c r="E789" s="15"/>
      <c r="F789" s="16"/>
      <c r="G789" s="16"/>
      <c r="H789" s="16"/>
      <c r="I789" s="16"/>
      <c r="J789" s="16"/>
      <c r="K789" s="16"/>
      <c r="L789" s="16"/>
      <c r="M789" s="16"/>
      <c r="N789" s="16"/>
      <c r="O789" s="16"/>
    </row>
    <row r="790" spans="2:15" x14ac:dyDescent="0.45">
      <c r="B790" s="27"/>
      <c r="C790" s="140" t="str">
        <f>+IF(Tabella245[[#This Row],[Ins Cartella]]="",C789,+VLOOKUP(Tabella245[[#This Row],[Ins Cartella]],Tabella1[[NUMERO CARTELLA]:[IMPOSTE]],1,0))</f>
        <v>Cartella2</v>
      </c>
      <c r="D790" s="1"/>
      <c r="E790" s="15"/>
      <c r="F790" s="16"/>
      <c r="G790" s="16"/>
      <c r="H790" s="16"/>
      <c r="I790" s="16"/>
      <c r="J790" s="16"/>
      <c r="K790" s="16"/>
      <c r="L790" s="16"/>
      <c r="M790" s="16"/>
      <c r="N790" s="16"/>
      <c r="O790" s="16"/>
    </row>
    <row r="791" spans="2:15" x14ac:dyDescent="0.45">
      <c r="B791" s="27"/>
      <c r="C791" s="140" t="str">
        <f>+IF(Tabella245[[#This Row],[Ins Cartella]]="",C790,+VLOOKUP(Tabella245[[#This Row],[Ins Cartella]],Tabella1[[NUMERO CARTELLA]:[IMPOSTE]],1,0))</f>
        <v>Cartella2</v>
      </c>
      <c r="D791" s="1"/>
      <c r="E791" s="15"/>
      <c r="F791" s="16"/>
      <c r="G791" s="16"/>
      <c r="H791" s="16"/>
      <c r="I791" s="16"/>
      <c r="J791" s="16"/>
      <c r="K791" s="16"/>
      <c r="L791" s="16"/>
      <c r="M791" s="16"/>
      <c r="N791" s="16"/>
      <c r="O791" s="16"/>
    </row>
    <row r="792" spans="2:15" x14ac:dyDescent="0.45">
      <c r="B792" s="27"/>
      <c r="C792" s="140" t="str">
        <f>+IF(Tabella245[[#This Row],[Ins Cartella]]="",C791,+VLOOKUP(Tabella245[[#This Row],[Ins Cartella]],Tabella1[[NUMERO CARTELLA]:[IMPOSTE]],1,0))</f>
        <v>Cartella2</v>
      </c>
      <c r="D792" s="1"/>
      <c r="E792" s="15"/>
      <c r="F792" s="16"/>
      <c r="G792" s="16"/>
      <c r="H792" s="16"/>
      <c r="I792" s="16"/>
      <c r="J792" s="16"/>
      <c r="K792" s="16"/>
      <c r="L792" s="16"/>
      <c r="M792" s="16"/>
      <c r="N792" s="16"/>
      <c r="O792" s="16"/>
    </row>
    <row r="793" spans="2:15" x14ac:dyDescent="0.45">
      <c r="B793" s="27"/>
      <c r="C793" s="140" t="str">
        <f>+IF(Tabella245[[#This Row],[Ins Cartella]]="",C792,+VLOOKUP(Tabella245[[#This Row],[Ins Cartella]],Tabella1[[NUMERO CARTELLA]:[IMPOSTE]],1,0))</f>
        <v>Cartella2</v>
      </c>
      <c r="D793" s="1"/>
      <c r="E793" s="15"/>
      <c r="F793" s="16"/>
      <c r="G793" s="16"/>
      <c r="H793" s="16"/>
      <c r="I793" s="16"/>
      <c r="J793" s="16"/>
      <c r="K793" s="16"/>
      <c r="L793" s="16"/>
      <c r="M793" s="16"/>
      <c r="N793" s="16"/>
      <c r="O793" s="16"/>
    </row>
    <row r="794" spans="2:15" x14ac:dyDescent="0.45">
      <c r="B794" s="27"/>
      <c r="C794" s="140" t="str">
        <f>+IF(Tabella245[[#This Row],[Ins Cartella]]="",C793,+VLOOKUP(Tabella245[[#This Row],[Ins Cartella]],Tabella1[[NUMERO CARTELLA]:[IMPOSTE]],1,0))</f>
        <v>Cartella2</v>
      </c>
      <c r="D794" s="1"/>
      <c r="E794" s="15"/>
      <c r="F794" s="16"/>
      <c r="G794" s="16"/>
      <c r="H794" s="16"/>
      <c r="I794" s="16"/>
      <c r="J794" s="16"/>
      <c r="K794" s="16"/>
      <c r="L794" s="16"/>
      <c r="M794" s="16"/>
      <c r="N794" s="16"/>
      <c r="O794" s="16"/>
    </row>
    <row r="795" spans="2:15" x14ac:dyDescent="0.45">
      <c r="B795" s="27"/>
      <c r="C795" s="140" t="str">
        <f>+IF(Tabella245[[#This Row],[Ins Cartella]]="",C794,+VLOOKUP(Tabella245[[#This Row],[Ins Cartella]],Tabella1[[NUMERO CARTELLA]:[IMPOSTE]],1,0))</f>
        <v>Cartella2</v>
      </c>
      <c r="D795" s="1"/>
      <c r="E795" s="15"/>
      <c r="F795" s="16"/>
      <c r="G795" s="16"/>
      <c r="H795" s="16"/>
      <c r="I795" s="16"/>
      <c r="J795" s="16"/>
      <c r="K795" s="16"/>
      <c r="L795" s="16"/>
      <c r="M795" s="16"/>
      <c r="N795" s="16"/>
      <c r="O795" s="16"/>
    </row>
    <row r="796" spans="2:15" x14ac:dyDescent="0.45">
      <c r="B796" s="27"/>
      <c r="C796" s="140" t="str">
        <f>+IF(Tabella245[[#This Row],[Ins Cartella]]="",C795,+VLOOKUP(Tabella245[[#This Row],[Ins Cartella]],Tabella1[[NUMERO CARTELLA]:[IMPOSTE]],1,0))</f>
        <v>Cartella2</v>
      </c>
      <c r="D796" s="1"/>
      <c r="E796" s="15"/>
      <c r="F796" s="16"/>
      <c r="G796" s="16"/>
      <c r="H796" s="16"/>
      <c r="I796" s="16"/>
      <c r="J796" s="16"/>
      <c r="K796" s="16"/>
      <c r="L796" s="16"/>
      <c r="M796" s="16"/>
      <c r="N796" s="16"/>
      <c r="O796" s="16"/>
    </row>
    <row r="797" spans="2:15" x14ac:dyDescent="0.45">
      <c r="B797" s="27"/>
      <c r="C797" s="140" t="str">
        <f>+IF(Tabella245[[#This Row],[Ins Cartella]]="",C796,+VLOOKUP(Tabella245[[#This Row],[Ins Cartella]],Tabella1[[NUMERO CARTELLA]:[IMPOSTE]],1,0))</f>
        <v>Cartella2</v>
      </c>
      <c r="D797" s="1"/>
      <c r="E797" s="15"/>
      <c r="F797" s="16"/>
      <c r="G797" s="16"/>
      <c r="H797" s="16"/>
      <c r="I797" s="16"/>
      <c r="J797" s="16"/>
      <c r="K797" s="16"/>
      <c r="L797" s="16"/>
      <c r="M797" s="16"/>
      <c r="N797" s="16"/>
      <c r="O797" s="16"/>
    </row>
    <row r="798" spans="2:15" x14ac:dyDescent="0.45">
      <c r="B798" s="27"/>
      <c r="C798" s="140" t="str">
        <f>+IF(Tabella245[[#This Row],[Ins Cartella]]="",C797,+VLOOKUP(Tabella245[[#This Row],[Ins Cartella]],Tabella1[[NUMERO CARTELLA]:[IMPOSTE]],1,0))</f>
        <v>Cartella2</v>
      </c>
      <c r="D798" s="1"/>
      <c r="E798" s="15"/>
      <c r="F798" s="16"/>
      <c r="G798" s="16"/>
      <c r="H798" s="16"/>
      <c r="I798" s="16"/>
      <c r="J798" s="16"/>
      <c r="K798" s="16"/>
      <c r="L798" s="16"/>
      <c r="M798" s="16"/>
      <c r="N798" s="16"/>
      <c r="O798" s="16"/>
    </row>
    <row r="799" spans="2:15" x14ac:dyDescent="0.45">
      <c r="B799" s="27"/>
      <c r="C799" s="140" t="str">
        <f>+IF(Tabella245[[#This Row],[Ins Cartella]]="",C798,+VLOOKUP(Tabella245[[#This Row],[Ins Cartella]],Tabella1[[NUMERO CARTELLA]:[IMPOSTE]],1,0))</f>
        <v>Cartella2</v>
      </c>
      <c r="D799" s="1"/>
      <c r="E799" s="15"/>
      <c r="F799" s="16"/>
      <c r="G799" s="16"/>
      <c r="H799" s="16"/>
      <c r="I799" s="16"/>
      <c r="J799" s="16"/>
      <c r="K799" s="16"/>
      <c r="L799" s="16"/>
      <c r="M799" s="16"/>
      <c r="N799" s="16"/>
      <c r="O799" s="16"/>
    </row>
    <row r="800" spans="2:15" x14ac:dyDescent="0.45">
      <c r="B800" s="27"/>
      <c r="C800" s="140" t="str">
        <f>+IF(Tabella245[[#This Row],[Ins Cartella]]="",C799,+VLOOKUP(Tabella245[[#This Row],[Ins Cartella]],Tabella1[[NUMERO CARTELLA]:[IMPOSTE]],1,0))</f>
        <v>Cartella2</v>
      </c>
      <c r="D800" s="1"/>
      <c r="E800" s="15"/>
      <c r="F800" s="16"/>
      <c r="G800" s="16"/>
      <c r="H800" s="16"/>
      <c r="I800" s="16"/>
      <c r="J800" s="16"/>
      <c r="K800" s="16"/>
      <c r="L800" s="16"/>
      <c r="M800" s="16"/>
      <c r="N800" s="16"/>
      <c r="O800" s="16"/>
    </row>
    <row r="801" spans="2:15" x14ac:dyDescent="0.45">
      <c r="B801" s="27"/>
      <c r="C801" s="140" t="str">
        <f>+IF(Tabella245[[#This Row],[Ins Cartella]]="",C800,+VLOOKUP(Tabella245[[#This Row],[Ins Cartella]],Tabella1[[NUMERO CARTELLA]:[IMPOSTE]],1,0))</f>
        <v>Cartella2</v>
      </c>
      <c r="D801" s="1"/>
      <c r="E801" s="15"/>
      <c r="F801" s="16"/>
      <c r="G801" s="16"/>
      <c r="H801" s="16"/>
      <c r="I801" s="16"/>
      <c r="J801" s="16"/>
      <c r="K801" s="16"/>
      <c r="L801" s="16"/>
      <c r="M801" s="16"/>
      <c r="N801" s="16"/>
      <c r="O801" s="16"/>
    </row>
    <row r="802" spans="2:15" x14ac:dyDescent="0.45">
      <c r="B802" s="27"/>
      <c r="C802" s="140" t="str">
        <f>+IF(Tabella245[[#This Row],[Ins Cartella]]="",C801,+VLOOKUP(Tabella245[[#This Row],[Ins Cartella]],Tabella1[[NUMERO CARTELLA]:[IMPOSTE]],1,0))</f>
        <v>Cartella2</v>
      </c>
      <c r="D802" s="1"/>
      <c r="E802" s="15"/>
      <c r="F802" s="16"/>
      <c r="G802" s="16"/>
      <c r="H802" s="16"/>
      <c r="I802" s="16"/>
      <c r="J802" s="16"/>
      <c r="K802" s="16"/>
      <c r="L802" s="16"/>
      <c r="M802" s="16"/>
      <c r="N802" s="16"/>
      <c r="O802" s="16"/>
    </row>
    <row r="803" spans="2:15" x14ac:dyDescent="0.45">
      <c r="B803" s="27"/>
      <c r="C803" s="140" t="str">
        <f>+IF(Tabella245[[#This Row],[Ins Cartella]]="",C802,+VLOOKUP(Tabella245[[#This Row],[Ins Cartella]],Tabella1[[NUMERO CARTELLA]:[IMPOSTE]],1,0))</f>
        <v>Cartella2</v>
      </c>
      <c r="D803" s="1"/>
      <c r="E803" s="15"/>
      <c r="F803" s="16"/>
      <c r="G803" s="16"/>
      <c r="H803" s="16"/>
      <c r="I803" s="16"/>
      <c r="J803" s="16"/>
      <c r="K803" s="16"/>
      <c r="L803" s="16"/>
      <c r="M803" s="16"/>
      <c r="N803" s="16"/>
      <c r="O803" s="16"/>
    </row>
    <row r="804" spans="2:15" x14ac:dyDescent="0.45">
      <c r="B804" s="27"/>
      <c r="C804" s="140" t="str">
        <f>+IF(Tabella245[[#This Row],[Ins Cartella]]="",C803,+VLOOKUP(Tabella245[[#This Row],[Ins Cartella]],Tabella1[[NUMERO CARTELLA]:[IMPOSTE]],1,0))</f>
        <v>Cartella2</v>
      </c>
      <c r="D804" s="1"/>
      <c r="E804" s="15"/>
      <c r="F804" s="16"/>
      <c r="G804" s="16"/>
      <c r="H804" s="16"/>
      <c r="I804" s="16"/>
      <c r="J804" s="16"/>
      <c r="K804" s="16"/>
      <c r="L804" s="16"/>
      <c r="M804" s="16"/>
      <c r="N804" s="16"/>
      <c r="O804" s="16"/>
    </row>
    <row r="805" spans="2:15" x14ac:dyDescent="0.45">
      <c r="B805" s="27"/>
      <c r="C805" s="140" t="str">
        <f>+IF(Tabella245[[#This Row],[Ins Cartella]]="",C804,+VLOOKUP(Tabella245[[#This Row],[Ins Cartella]],Tabella1[[NUMERO CARTELLA]:[IMPOSTE]],1,0))</f>
        <v>Cartella2</v>
      </c>
      <c r="D805" s="1"/>
      <c r="E805" s="15"/>
      <c r="F805" s="16"/>
      <c r="G805" s="16"/>
      <c r="H805" s="16"/>
      <c r="I805" s="16"/>
      <c r="J805" s="16"/>
      <c r="K805" s="16"/>
      <c r="L805" s="16"/>
      <c r="M805" s="16"/>
      <c r="N805" s="16"/>
      <c r="O805" s="16"/>
    </row>
    <row r="806" spans="2:15" x14ac:dyDescent="0.45">
      <c r="B806" s="27"/>
      <c r="C806" s="140" t="str">
        <f>+IF(Tabella245[[#This Row],[Ins Cartella]]="",C805,+VLOOKUP(Tabella245[[#This Row],[Ins Cartella]],Tabella1[[NUMERO CARTELLA]:[IMPOSTE]],1,0))</f>
        <v>Cartella2</v>
      </c>
      <c r="D806" s="1"/>
      <c r="E806" s="15"/>
      <c r="F806" s="16"/>
      <c r="G806" s="16"/>
      <c r="H806" s="16"/>
      <c r="I806" s="16"/>
      <c r="J806" s="16"/>
      <c r="K806" s="16"/>
      <c r="L806" s="16"/>
      <c r="M806" s="16"/>
      <c r="N806" s="16"/>
      <c r="O806" s="16"/>
    </row>
    <row r="807" spans="2:15" x14ac:dyDescent="0.45">
      <c r="B807" s="27"/>
      <c r="C807" s="140" t="str">
        <f>+IF(Tabella245[[#This Row],[Ins Cartella]]="",C806,+VLOOKUP(Tabella245[[#This Row],[Ins Cartella]],Tabella1[[NUMERO CARTELLA]:[IMPOSTE]],1,0))</f>
        <v>Cartella2</v>
      </c>
      <c r="D807" s="1"/>
      <c r="E807" s="15"/>
      <c r="F807" s="16"/>
      <c r="G807" s="16"/>
      <c r="H807" s="16"/>
      <c r="I807" s="16"/>
      <c r="J807" s="16"/>
      <c r="K807" s="16"/>
      <c r="L807" s="16"/>
      <c r="M807" s="16"/>
      <c r="N807" s="16"/>
      <c r="O807" s="16"/>
    </row>
    <row r="808" spans="2:15" x14ac:dyDescent="0.45">
      <c r="B808" s="27"/>
      <c r="C808" s="140" t="str">
        <f>+IF(Tabella245[[#This Row],[Ins Cartella]]="",C807,+VLOOKUP(Tabella245[[#This Row],[Ins Cartella]],Tabella1[[NUMERO CARTELLA]:[IMPOSTE]],1,0))</f>
        <v>Cartella2</v>
      </c>
      <c r="D808" s="1"/>
      <c r="E808" s="15"/>
      <c r="F808" s="16"/>
      <c r="G808" s="16"/>
      <c r="H808" s="16"/>
      <c r="I808" s="16"/>
      <c r="J808" s="16"/>
      <c r="K808" s="16"/>
      <c r="L808" s="16"/>
      <c r="M808" s="16"/>
      <c r="N808" s="16"/>
      <c r="O808" s="16"/>
    </row>
    <row r="809" spans="2:15" x14ac:dyDescent="0.45">
      <c r="B809" s="27"/>
      <c r="C809" s="140" t="str">
        <f>+IF(Tabella245[[#This Row],[Ins Cartella]]="",C808,+VLOOKUP(Tabella245[[#This Row],[Ins Cartella]],Tabella1[[NUMERO CARTELLA]:[IMPOSTE]],1,0))</f>
        <v>Cartella2</v>
      </c>
      <c r="D809" s="1"/>
      <c r="E809" s="15"/>
      <c r="F809" s="16"/>
      <c r="G809" s="16"/>
      <c r="H809" s="16"/>
      <c r="I809" s="16"/>
      <c r="J809" s="16"/>
      <c r="K809" s="16"/>
      <c r="L809" s="16"/>
      <c r="M809" s="16"/>
      <c r="N809" s="16"/>
      <c r="O809" s="16"/>
    </row>
    <row r="810" spans="2:15" x14ac:dyDescent="0.45">
      <c r="B810" s="27"/>
      <c r="C810" s="140" t="str">
        <f>+IF(Tabella245[[#This Row],[Ins Cartella]]="",C809,+VLOOKUP(Tabella245[[#This Row],[Ins Cartella]],Tabella1[[NUMERO CARTELLA]:[IMPOSTE]],1,0))</f>
        <v>Cartella2</v>
      </c>
      <c r="D810" s="1"/>
      <c r="E810" s="15"/>
      <c r="F810" s="16"/>
      <c r="G810" s="16"/>
      <c r="H810" s="16"/>
      <c r="I810" s="16"/>
      <c r="J810" s="16"/>
      <c r="K810" s="16"/>
      <c r="L810" s="16"/>
      <c r="M810" s="16"/>
      <c r="N810" s="16"/>
      <c r="O810" s="16"/>
    </row>
    <row r="811" spans="2:15" x14ac:dyDescent="0.45">
      <c r="B811" s="27"/>
      <c r="C811" s="140" t="str">
        <f>+IF(Tabella245[[#This Row],[Ins Cartella]]="",C810,+VLOOKUP(Tabella245[[#This Row],[Ins Cartella]],Tabella1[[NUMERO CARTELLA]:[IMPOSTE]],1,0))</f>
        <v>Cartella2</v>
      </c>
      <c r="D811" s="1"/>
      <c r="E811" s="15"/>
      <c r="F811" s="16"/>
      <c r="G811" s="16"/>
      <c r="H811" s="16"/>
      <c r="I811" s="16"/>
      <c r="J811" s="16"/>
      <c r="K811" s="16"/>
      <c r="L811" s="16"/>
      <c r="M811" s="16"/>
      <c r="N811" s="16"/>
      <c r="O811" s="16"/>
    </row>
    <row r="812" spans="2:15" x14ac:dyDescent="0.45">
      <c r="B812" s="27"/>
      <c r="C812" s="140" t="str">
        <f>+IF(Tabella245[[#This Row],[Ins Cartella]]="",C811,+VLOOKUP(Tabella245[[#This Row],[Ins Cartella]],Tabella1[[NUMERO CARTELLA]:[IMPOSTE]],1,0))</f>
        <v>Cartella2</v>
      </c>
      <c r="D812" s="1"/>
      <c r="E812" s="15"/>
      <c r="F812" s="16"/>
      <c r="G812" s="16"/>
      <c r="H812" s="16"/>
      <c r="I812" s="16"/>
      <c r="J812" s="16"/>
      <c r="K812" s="16"/>
      <c r="L812" s="16"/>
      <c r="M812" s="16"/>
      <c r="N812" s="16"/>
      <c r="O812" s="16"/>
    </row>
    <row r="813" spans="2:15" x14ac:dyDescent="0.45">
      <c r="B813" s="27"/>
      <c r="C813" s="140" t="str">
        <f>+IF(Tabella245[[#This Row],[Ins Cartella]]="",C812,+VLOOKUP(Tabella245[[#This Row],[Ins Cartella]],Tabella1[[NUMERO CARTELLA]:[IMPOSTE]],1,0))</f>
        <v>Cartella2</v>
      </c>
      <c r="D813" s="1"/>
      <c r="E813" s="15"/>
      <c r="F813" s="16"/>
      <c r="G813" s="16"/>
      <c r="H813" s="16"/>
      <c r="I813" s="16"/>
      <c r="J813" s="16"/>
      <c r="K813" s="16"/>
      <c r="L813" s="16"/>
      <c r="M813" s="16"/>
      <c r="N813" s="16"/>
      <c r="O813" s="16"/>
    </row>
    <row r="814" spans="2:15" x14ac:dyDescent="0.45">
      <c r="B814" s="27"/>
      <c r="C814" s="140" t="str">
        <f>+IF(Tabella245[[#This Row],[Ins Cartella]]="",C813,+VLOOKUP(Tabella245[[#This Row],[Ins Cartella]],Tabella1[[NUMERO CARTELLA]:[IMPOSTE]],1,0))</f>
        <v>Cartella2</v>
      </c>
      <c r="D814" s="1"/>
      <c r="E814" s="15"/>
      <c r="F814" s="16"/>
      <c r="G814" s="16"/>
      <c r="H814" s="16"/>
      <c r="I814" s="16"/>
      <c r="J814" s="16"/>
      <c r="K814" s="16"/>
      <c r="L814" s="16"/>
      <c r="M814" s="16"/>
      <c r="N814" s="16"/>
      <c r="O814" s="16"/>
    </row>
    <row r="815" spans="2:15" x14ac:dyDescent="0.45">
      <c r="B815" s="27"/>
      <c r="C815" s="140" t="str">
        <f>+IF(Tabella245[[#This Row],[Ins Cartella]]="",C814,+VLOOKUP(Tabella245[[#This Row],[Ins Cartella]],Tabella1[[NUMERO CARTELLA]:[IMPOSTE]],1,0))</f>
        <v>Cartella2</v>
      </c>
      <c r="D815" s="1"/>
      <c r="E815" s="15"/>
      <c r="F815" s="16"/>
      <c r="G815" s="16"/>
      <c r="H815" s="16"/>
      <c r="I815" s="16"/>
      <c r="J815" s="16"/>
      <c r="K815" s="16"/>
      <c r="L815" s="16"/>
      <c r="M815" s="16"/>
      <c r="N815" s="16"/>
      <c r="O815" s="16"/>
    </row>
    <row r="816" spans="2:15" x14ac:dyDescent="0.45">
      <c r="B816" s="27"/>
      <c r="C816" s="140" t="str">
        <f>+IF(Tabella245[[#This Row],[Ins Cartella]]="",C815,+VLOOKUP(Tabella245[[#This Row],[Ins Cartella]],Tabella1[[NUMERO CARTELLA]:[IMPOSTE]],1,0))</f>
        <v>Cartella2</v>
      </c>
      <c r="D816" s="1"/>
      <c r="E816" s="15"/>
      <c r="F816" s="16"/>
      <c r="G816" s="16"/>
      <c r="H816" s="16"/>
      <c r="I816" s="16"/>
      <c r="J816" s="16"/>
      <c r="K816" s="16"/>
      <c r="L816" s="16"/>
      <c r="M816" s="16"/>
      <c r="N816" s="16"/>
      <c r="O816" s="16"/>
    </row>
    <row r="817" spans="2:15" x14ac:dyDescent="0.45">
      <c r="B817" s="27"/>
      <c r="C817" s="140" t="str">
        <f>+IF(Tabella245[[#This Row],[Ins Cartella]]="",C816,+VLOOKUP(Tabella245[[#This Row],[Ins Cartella]],Tabella1[[NUMERO CARTELLA]:[IMPOSTE]],1,0))</f>
        <v>Cartella2</v>
      </c>
      <c r="D817" s="1"/>
      <c r="E817" s="15"/>
      <c r="F817" s="16"/>
      <c r="G817" s="16"/>
      <c r="H817" s="16"/>
      <c r="I817" s="16"/>
      <c r="J817" s="16"/>
      <c r="K817" s="16"/>
      <c r="L817" s="16"/>
      <c r="M817" s="16"/>
      <c r="N817" s="16"/>
      <c r="O817" s="16"/>
    </row>
    <row r="818" spans="2:15" x14ac:dyDescent="0.45">
      <c r="B818" s="27"/>
      <c r="C818" s="140" t="str">
        <f>+IF(Tabella245[[#This Row],[Ins Cartella]]="",C817,+VLOOKUP(Tabella245[[#This Row],[Ins Cartella]],Tabella1[[NUMERO CARTELLA]:[IMPOSTE]],1,0))</f>
        <v>Cartella2</v>
      </c>
      <c r="D818" s="1"/>
      <c r="E818" s="15"/>
      <c r="F818" s="16"/>
      <c r="G818" s="16"/>
      <c r="H818" s="16"/>
      <c r="I818" s="16"/>
      <c r="J818" s="16"/>
      <c r="K818" s="16"/>
      <c r="L818" s="16"/>
      <c r="M818" s="16"/>
      <c r="N818" s="16"/>
      <c r="O818" s="16"/>
    </row>
    <row r="819" spans="2:15" x14ac:dyDescent="0.45">
      <c r="B819" s="27"/>
      <c r="C819" s="140" t="str">
        <f>+IF(Tabella245[[#This Row],[Ins Cartella]]="",C818,+VLOOKUP(Tabella245[[#This Row],[Ins Cartella]],Tabella1[[NUMERO CARTELLA]:[IMPOSTE]],1,0))</f>
        <v>Cartella2</v>
      </c>
      <c r="D819" s="1"/>
      <c r="E819" s="15"/>
      <c r="F819" s="16"/>
      <c r="G819" s="16"/>
      <c r="H819" s="16"/>
      <c r="I819" s="16"/>
      <c r="J819" s="16"/>
      <c r="K819" s="16"/>
      <c r="L819" s="16"/>
      <c r="M819" s="16"/>
      <c r="N819" s="16"/>
      <c r="O819" s="16"/>
    </row>
    <row r="820" spans="2:15" x14ac:dyDescent="0.45">
      <c r="B820" s="27"/>
      <c r="C820" s="140" t="str">
        <f>+IF(Tabella245[[#This Row],[Ins Cartella]]="",C819,+VLOOKUP(Tabella245[[#This Row],[Ins Cartella]],Tabella1[[NUMERO CARTELLA]:[IMPOSTE]],1,0))</f>
        <v>Cartella2</v>
      </c>
      <c r="D820" s="1"/>
      <c r="E820" s="15"/>
      <c r="F820" s="16"/>
      <c r="G820" s="16"/>
      <c r="H820" s="16"/>
      <c r="I820" s="16"/>
      <c r="J820" s="16"/>
      <c r="K820" s="16"/>
      <c r="L820" s="16"/>
      <c r="M820" s="16"/>
      <c r="N820" s="16"/>
      <c r="O820" s="16"/>
    </row>
    <row r="821" spans="2:15" x14ac:dyDescent="0.45">
      <c r="B821" s="27"/>
      <c r="C821" s="140" t="str">
        <f>+IF(Tabella245[[#This Row],[Ins Cartella]]="",C820,+VLOOKUP(Tabella245[[#This Row],[Ins Cartella]],Tabella1[[NUMERO CARTELLA]:[IMPOSTE]],1,0))</f>
        <v>Cartella2</v>
      </c>
      <c r="D821" s="1"/>
      <c r="E821" s="15"/>
      <c r="F821" s="16"/>
      <c r="G821" s="16"/>
      <c r="H821" s="16"/>
      <c r="I821" s="16"/>
      <c r="J821" s="16"/>
      <c r="K821" s="16"/>
      <c r="L821" s="16"/>
      <c r="M821" s="16"/>
      <c r="N821" s="16"/>
      <c r="O821" s="16"/>
    </row>
    <row r="822" spans="2:15" x14ac:dyDescent="0.45">
      <c r="B822" s="27"/>
      <c r="C822" s="140" t="str">
        <f>+IF(Tabella245[[#This Row],[Ins Cartella]]="",C821,+VLOOKUP(Tabella245[[#This Row],[Ins Cartella]],Tabella1[[NUMERO CARTELLA]:[IMPOSTE]],1,0))</f>
        <v>Cartella2</v>
      </c>
      <c r="D822" s="1"/>
      <c r="E822" s="15"/>
      <c r="F822" s="16"/>
      <c r="G822" s="16"/>
      <c r="H822" s="16"/>
      <c r="I822" s="16"/>
      <c r="J822" s="16"/>
      <c r="K822" s="16"/>
      <c r="L822" s="16"/>
      <c r="M822" s="16"/>
      <c r="N822" s="16"/>
      <c r="O822" s="16"/>
    </row>
    <row r="823" spans="2:15" x14ac:dyDescent="0.45">
      <c r="B823" s="27"/>
      <c r="C823" s="140" t="str">
        <f>+IF(Tabella245[[#This Row],[Ins Cartella]]="",C822,+VLOOKUP(Tabella245[[#This Row],[Ins Cartella]],Tabella1[[NUMERO CARTELLA]:[IMPOSTE]],1,0))</f>
        <v>Cartella2</v>
      </c>
      <c r="D823" s="1"/>
      <c r="E823" s="15"/>
      <c r="F823" s="16"/>
      <c r="G823" s="16"/>
      <c r="H823" s="16"/>
      <c r="I823" s="16"/>
      <c r="J823" s="16"/>
      <c r="K823" s="16"/>
      <c r="L823" s="16"/>
      <c r="M823" s="16"/>
      <c r="N823" s="16"/>
      <c r="O823" s="16"/>
    </row>
    <row r="824" spans="2:15" x14ac:dyDescent="0.45">
      <c r="B824" s="27"/>
      <c r="C824" s="140" t="str">
        <f>+IF(Tabella245[[#This Row],[Ins Cartella]]="",C823,+VLOOKUP(Tabella245[[#This Row],[Ins Cartella]],Tabella1[[NUMERO CARTELLA]:[IMPOSTE]],1,0))</f>
        <v>Cartella2</v>
      </c>
      <c r="D824" s="1"/>
      <c r="E824" s="15"/>
      <c r="F824" s="16"/>
      <c r="G824" s="16"/>
      <c r="H824" s="16"/>
      <c r="I824" s="16"/>
      <c r="J824" s="16"/>
      <c r="K824" s="16"/>
      <c r="L824" s="16"/>
      <c r="M824" s="16"/>
      <c r="N824" s="16"/>
      <c r="O824" s="16"/>
    </row>
    <row r="825" spans="2:15" x14ac:dyDescent="0.45">
      <c r="B825" s="27"/>
      <c r="C825" s="140" t="str">
        <f>+IF(Tabella245[[#This Row],[Ins Cartella]]="",C824,+VLOOKUP(Tabella245[[#This Row],[Ins Cartella]],Tabella1[[NUMERO CARTELLA]:[IMPOSTE]],1,0))</f>
        <v>Cartella2</v>
      </c>
      <c r="D825" s="1"/>
      <c r="E825" s="15"/>
      <c r="F825" s="16"/>
      <c r="G825" s="16"/>
      <c r="H825" s="16"/>
      <c r="I825" s="16"/>
      <c r="J825" s="16"/>
      <c r="K825" s="16"/>
      <c r="L825" s="16"/>
      <c r="M825" s="16"/>
      <c r="N825" s="16"/>
      <c r="O825" s="16"/>
    </row>
    <row r="826" spans="2:15" x14ac:dyDescent="0.45">
      <c r="B826" s="27"/>
      <c r="C826" s="140" t="str">
        <f>+IF(Tabella245[[#This Row],[Ins Cartella]]="",C825,+VLOOKUP(Tabella245[[#This Row],[Ins Cartella]],Tabella1[[NUMERO CARTELLA]:[IMPOSTE]],1,0))</f>
        <v>Cartella2</v>
      </c>
      <c r="D826" s="1"/>
      <c r="E826" s="15"/>
      <c r="F826" s="16"/>
      <c r="G826" s="16"/>
      <c r="H826" s="16"/>
      <c r="I826" s="16"/>
      <c r="J826" s="16"/>
      <c r="K826" s="16"/>
      <c r="L826" s="16"/>
      <c r="M826" s="16"/>
      <c r="N826" s="16"/>
      <c r="O826" s="16"/>
    </row>
    <row r="827" spans="2:15" x14ac:dyDescent="0.45">
      <c r="B827" s="27"/>
      <c r="C827" s="140" t="str">
        <f>+IF(Tabella245[[#This Row],[Ins Cartella]]="",C826,+VLOOKUP(Tabella245[[#This Row],[Ins Cartella]],Tabella1[[NUMERO CARTELLA]:[IMPOSTE]],1,0))</f>
        <v>Cartella2</v>
      </c>
      <c r="D827" s="1"/>
      <c r="E827" s="15"/>
      <c r="F827" s="16"/>
      <c r="G827" s="16"/>
      <c r="H827" s="16"/>
      <c r="I827" s="16"/>
      <c r="J827" s="16"/>
      <c r="K827" s="16"/>
      <c r="L827" s="16"/>
      <c r="M827" s="16"/>
      <c r="N827" s="16"/>
      <c r="O827" s="16"/>
    </row>
    <row r="828" spans="2:15" x14ac:dyDescent="0.45">
      <c r="B828" s="27"/>
      <c r="C828" s="140" t="str">
        <f>+IF(Tabella245[[#This Row],[Ins Cartella]]="",C827,+VLOOKUP(Tabella245[[#This Row],[Ins Cartella]],Tabella1[[NUMERO CARTELLA]:[IMPOSTE]],1,0))</f>
        <v>Cartella2</v>
      </c>
      <c r="D828" s="1"/>
      <c r="E828" s="15"/>
      <c r="F828" s="16"/>
      <c r="G828" s="16"/>
      <c r="H828" s="16"/>
      <c r="I828" s="16"/>
      <c r="J828" s="16"/>
      <c r="K828" s="16"/>
      <c r="L828" s="16"/>
      <c r="M828" s="16"/>
      <c r="N828" s="16"/>
      <c r="O828" s="16"/>
    </row>
    <row r="829" spans="2:15" x14ac:dyDescent="0.45">
      <c r="B829" s="27"/>
      <c r="C829" s="140" t="str">
        <f>+IF(Tabella245[[#This Row],[Ins Cartella]]="",C828,+VLOOKUP(Tabella245[[#This Row],[Ins Cartella]],Tabella1[[NUMERO CARTELLA]:[IMPOSTE]],1,0))</f>
        <v>Cartella2</v>
      </c>
      <c r="D829" s="1"/>
      <c r="E829" s="15"/>
      <c r="F829" s="16"/>
      <c r="G829" s="16"/>
      <c r="H829" s="16"/>
      <c r="I829" s="16"/>
      <c r="J829" s="16"/>
      <c r="K829" s="16"/>
      <c r="L829" s="16"/>
      <c r="M829" s="16"/>
      <c r="N829" s="16"/>
      <c r="O829" s="16"/>
    </row>
    <row r="830" spans="2:15" x14ac:dyDescent="0.45">
      <c r="B830" s="27"/>
      <c r="C830" s="140" t="str">
        <f>+IF(Tabella245[[#This Row],[Ins Cartella]]="",C829,+VLOOKUP(Tabella245[[#This Row],[Ins Cartella]],Tabella1[[NUMERO CARTELLA]:[IMPOSTE]],1,0))</f>
        <v>Cartella2</v>
      </c>
      <c r="D830" s="1"/>
      <c r="E830" s="15"/>
      <c r="F830" s="16"/>
      <c r="G830" s="16"/>
      <c r="H830" s="16"/>
      <c r="I830" s="16"/>
      <c r="J830" s="16"/>
      <c r="K830" s="16"/>
      <c r="L830" s="16"/>
      <c r="M830" s="16"/>
      <c r="N830" s="16"/>
      <c r="O830" s="16"/>
    </row>
    <row r="831" spans="2:15" x14ac:dyDescent="0.45">
      <c r="B831" s="27"/>
      <c r="C831" s="140" t="str">
        <f>+IF(Tabella245[[#This Row],[Ins Cartella]]="",C830,+VLOOKUP(Tabella245[[#This Row],[Ins Cartella]],Tabella1[[NUMERO CARTELLA]:[IMPOSTE]],1,0))</f>
        <v>Cartella2</v>
      </c>
      <c r="D831" s="1"/>
      <c r="E831" s="15"/>
      <c r="F831" s="16"/>
      <c r="G831" s="16"/>
      <c r="H831" s="16"/>
      <c r="I831" s="16"/>
      <c r="J831" s="16"/>
      <c r="K831" s="16"/>
      <c r="L831" s="16"/>
      <c r="M831" s="16"/>
      <c r="N831" s="16"/>
      <c r="O831" s="16"/>
    </row>
    <row r="832" spans="2:15" x14ac:dyDescent="0.45">
      <c r="B832" s="27"/>
      <c r="C832" s="140" t="str">
        <f>+IF(Tabella245[[#This Row],[Ins Cartella]]="",C831,+VLOOKUP(Tabella245[[#This Row],[Ins Cartella]],Tabella1[[NUMERO CARTELLA]:[IMPOSTE]],1,0))</f>
        <v>Cartella2</v>
      </c>
      <c r="D832" s="1"/>
      <c r="E832" s="15"/>
      <c r="F832" s="16"/>
      <c r="G832" s="16"/>
      <c r="H832" s="16"/>
      <c r="I832" s="16"/>
      <c r="J832" s="16"/>
      <c r="K832" s="16"/>
      <c r="L832" s="16"/>
      <c r="M832" s="16"/>
      <c r="N832" s="16"/>
      <c r="O832" s="16"/>
    </row>
    <row r="833" spans="2:15" x14ac:dyDescent="0.45">
      <c r="B833" s="27"/>
      <c r="C833" s="140" t="str">
        <f>+IF(Tabella245[[#This Row],[Ins Cartella]]="",C832,+VLOOKUP(Tabella245[[#This Row],[Ins Cartella]],Tabella1[[NUMERO CARTELLA]:[IMPOSTE]],1,0))</f>
        <v>Cartella2</v>
      </c>
      <c r="D833" s="1"/>
      <c r="E833" s="15"/>
      <c r="F833" s="16"/>
      <c r="G833" s="16"/>
      <c r="H833" s="16"/>
      <c r="I833" s="16"/>
      <c r="J833" s="16"/>
      <c r="K833" s="16"/>
      <c r="L833" s="16"/>
      <c r="M833" s="16"/>
      <c r="N833" s="16"/>
      <c r="O833" s="16"/>
    </row>
    <row r="834" spans="2:15" x14ac:dyDescent="0.45">
      <c r="B834" s="27"/>
      <c r="C834" s="140" t="str">
        <f>+IF(Tabella245[[#This Row],[Ins Cartella]]="",C833,+VLOOKUP(Tabella245[[#This Row],[Ins Cartella]],Tabella1[[NUMERO CARTELLA]:[IMPOSTE]],1,0))</f>
        <v>Cartella2</v>
      </c>
      <c r="D834" s="1"/>
      <c r="E834" s="15"/>
      <c r="F834" s="16"/>
      <c r="G834" s="16"/>
      <c r="H834" s="16"/>
      <c r="I834" s="16"/>
      <c r="J834" s="16"/>
      <c r="K834" s="16"/>
      <c r="L834" s="16"/>
      <c r="M834" s="16"/>
      <c r="N834" s="16"/>
      <c r="O834" s="16"/>
    </row>
    <row r="835" spans="2:15" x14ac:dyDescent="0.45">
      <c r="B835" s="27"/>
      <c r="C835" s="140" t="str">
        <f>+IF(Tabella245[[#This Row],[Ins Cartella]]="",C834,+VLOOKUP(Tabella245[[#This Row],[Ins Cartella]],Tabella1[[NUMERO CARTELLA]:[IMPOSTE]],1,0))</f>
        <v>Cartella2</v>
      </c>
      <c r="D835" s="1"/>
      <c r="E835" s="15"/>
      <c r="F835" s="16"/>
      <c r="G835" s="16"/>
      <c r="H835" s="16"/>
      <c r="I835" s="16"/>
      <c r="J835" s="16"/>
      <c r="K835" s="16"/>
      <c r="L835" s="16"/>
      <c r="M835" s="16"/>
      <c r="N835" s="16"/>
      <c r="O835" s="16"/>
    </row>
    <row r="836" spans="2:15" x14ac:dyDescent="0.45">
      <c r="B836" s="27"/>
      <c r="C836" s="140" t="str">
        <f>+IF(Tabella245[[#This Row],[Ins Cartella]]="",C835,+VLOOKUP(Tabella245[[#This Row],[Ins Cartella]],Tabella1[[NUMERO CARTELLA]:[IMPOSTE]],1,0))</f>
        <v>Cartella2</v>
      </c>
      <c r="D836" s="1"/>
      <c r="E836" s="15"/>
      <c r="F836" s="16"/>
      <c r="G836" s="16"/>
      <c r="H836" s="16"/>
      <c r="I836" s="16"/>
      <c r="J836" s="16"/>
      <c r="K836" s="16"/>
      <c r="L836" s="16"/>
      <c r="M836" s="16"/>
      <c r="N836" s="16"/>
      <c r="O836" s="16"/>
    </row>
    <row r="837" spans="2:15" x14ac:dyDescent="0.45">
      <c r="B837" s="27"/>
      <c r="C837" s="140" t="str">
        <f>+IF(Tabella245[[#This Row],[Ins Cartella]]="",C836,+VLOOKUP(Tabella245[[#This Row],[Ins Cartella]],Tabella1[[NUMERO CARTELLA]:[IMPOSTE]],1,0))</f>
        <v>Cartella2</v>
      </c>
      <c r="D837" s="1"/>
      <c r="E837" s="15"/>
      <c r="F837" s="16"/>
      <c r="G837" s="16"/>
      <c r="H837" s="16"/>
      <c r="I837" s="16"/>
      <c r="J837" s="16"/>
      <c r="K837" s="16"/>
      <c r="L837" s="16"/>
      <c r="M837" s="16"/>
      <c r="N837" s="16"/>
      <c r="O837" s="16"/>
    </row>
    <row r="838" spans="2:15" x14ac:dyDescent="0.45">
      <c r="B838" s="27"/>
      <c r="C838" s="140" t="str">
        <f>+IF(Tabella245[[#This Row],[Ins Cartella]]="",C837,+VLOOKUP(Tabella245[[#This Row],[Ins Cartella]],Tabella1[[NUMERO CARTELLA]:[IMPOSTE]],1,0))</f>
        <v>Cartella2</v>
      </c>
      <c r="D838" s="1"/>
      <c r="E838" s="15"/>
      <c r="F838" s="16"/>
      <c r="G838" s="16"/>
      <c r="H838" s="16"/>
      <c r="I838" s="16"/>
      <c r="J838" s="16"/>
      <c r="K838" s="16"/>
      <c r="L838" s="16"/>
      <c r="M838" s="16"/>
      <c r="N838" s="16"/>
      <c r="O838" s="16"/>
    </row>
    <row r="839" spans="2:15" x14ac:dyDescent="0.45">
      <c r="B839" s="27"/>
      <c r="C839" s="140" t="str">
        <f>+IF(Tabella245[[#This Row],[Ins Cartella]]="",C838,+VLOOKUP(Tabella245[[#This Row],[Ins Cartella]],Tabella1[[NUMERO CARTELLA]:[IMPOSTE]],1,0))</f>
        <v>Cartella2</v>
      </c>
      <c r="D839" s="1"/>
      <c r="E839" s="15"/>
      <c r="F839" s="16"/>
      <c r="G839" s="16"/>
      <c r="H839" s="16"/>
      <c r="I839" s="16"/>
      <c r="J839" s="16"/>
      <c r="K839" s="16"/>
      <c r="L839" s="16"/>
      <c r="M839" s="16"/>
      <c r="N839" s="16"/>
      <c r="O839" s="16"/>
    </row>
    <row r="840" spans="2:15" x14ac:dyDescent="0.45">
      <c r="B840" s="27"/>
      <c r="C840" s="140" t="str">
        <f>+IF(Tabella245[[#This Row],[Ins Cartella]]="",C839,+VLOOKUP(Tabella245[[#This Row],[Ins Cartella]],Tabella1[[NUMERO CARTELLA]:[IMPOSTE]],1,0))</f>
        <v>Cartella2</v>
      </c>
      <c r="D840" s="1"/>
      <c r="E840" s="15"/>
      <c r="F840" s="16"/>
      <c r="G840" s="16"/>
      <c r="H840" s="16"/>
      <c r="I840" s="16"/>
      <c r="J840" s="16"/>
      <c r="K840" s="16"/>
      <c r="L840" s="16"/>
      <c r="M840" s="16"/>
      <c r="N840" s="16"/>
      <c r="O840" s="16"/>
    </row>
    <row r="841" spans="2:15" x14ac:dyDescent="0.45">
      <c r="B841" s="27"/>
      <c r="C841" s="140" t="str">
        <f>+IF(Tabella245[[#This Row],[Ins Cartella]]="",C840,+VLOOKUP(Tabella245[[#This Row],[Ins Cartella]],Tabella1[[NUMERO CARTELLA]:[IMPOSTE]],1,0))</f>
        <v>Cartella2</v>
      </c>
      <c r="D841" s="1"/>
      <c r="E841" s="15"/>
      <c r="F841" s="16"/>
      <c r="G841" s="16"/>
      <c r="H841" s="16"/>
      <c r="I841" s="16"/>
      <c r="J841" s="16"/>
      <c r="K841" s="16"/>
      <c r="L841" s="16"/>
      <c r="M841" s="16"/>
      <c r="N841" s="16"/>
      <c r="O841" s="16"/>
    </row>
    <row r="842" spans="2:15" x14ac:dyDescent="0.45">
      <c r="B842" s="27"/>
      <c r="C842" s="140" t="str">
        <f>+IF(Tabella245[[#This Row],[Ins Cartella]]="",C841,+VLOOKUP(Tabella245[[#This Row],[Ins Cartella]],Tabella1[[NUMERO CARTELLA]:[IMPOSTE]],1,0))</f>
        <v>Cartella2</v>
      </c>
      <c r="D842" s="1"/>
      <c r="E842" s="15"/>
      <c r="F842" s="16"/>
      <c r="G842" s="16"/>
      <c r="H842" s="16"/>
      <c r="I842" s="16"/>
      <c r="J842" s="16"/>
      <c r="K842" s="16"/>
      <c r="L842" s="16"/>
      <c r="M842" s="16"/>
      <c r="N842" s="16"/>
      <c r="O842" s="16"/>
    </row>
    <row r="843" spans="2:15" x14ac:dyDescent="0.45">
      <c r="B843" s="27"/>
      <c r="C843" s="140" t="str">
        <f>+IF(Tabella245[[#This Row],[Ins Cartella]]="",C842,+VLOOKUP(Tabella245[[#This Row],[Ins Cartella]],Tabella1[[NUMERO CARTELLA]:[IMPOSTE]],1,0))</f>
        <v>Cartella2</v>
      </c>
      <c r="D843" s="1"/>
      <c r="E843" s="15"/>
      <c r="F843" s="16"/>
      <c r="G843" s="16"/>
      <c r="H843" s="16"/>
      <c r="I843" s="16"/>
      <c r="J843" s="16"/>
      <c r="K843" s="16"/>
      <c r="L843" s="16"/>
      <c r="M843" s="16"/>
      <c r="N843" s="16"/>
      <c r="O843" s="16"/>
    </row>
    <row r="844" spans="2:15" x14ac:dyDescent="0.45">
      <c r="B844" s="27"/>
      <c r="C844" s="140" t="str">
        <f>+IF(Tabella245[[#This Row],[Ins Cartella]]="",C843,+VLOOKUP(Tabella245[[#This Row],[Ins Cartella]],Tabella1[[NUMERO CARTELLA]:[IMPOSTE]],1,0))</f>
        <v>Cartella2</v>
      </c>
      <c r="D844" s="1"/>
      <c r="E844" s="15"/>
      <c r="F844" s="16"/>
      <c r="G844" s="16"/>
      <c r="H844" s="16"/>
      <c r="I844" s="16"/>
      <c r="J844" s="16"/>
      <c r="K844" s="16"/>
      <c r="L844" s="16"/>
      <c r="M844" s="16"/>
      <c r="N844" s="16"/>
      <c r="O844" s="16"/>
    </row>
    <row r="845" spans="2:15" x14ac:dyDescent="0.45">
      <c r="B845" s="27"/>
      <c r="C845" s="140" t="str">
        <f>+IF(Tabella245[[#This Row],[Ins Cartella]]="",C844,+VLOOKUP(Tabella245[[#This Row],[Ins Cartella]],Tabella1[[NUMERO CARTELLA]:[IMPOSTE]],1,0))</f>
        <v>Cartella2</v>
      </c>
      <c r="D845" s="1"/>
      <c r="E845" s="15"/>
      <c r="F845" s="16"/>
      <c r="G845" s="16"/>
      <c r="H845" s="16"/>
      <c r="I845" s="16"/>
      <c r="J845" s="16"/>
      <c r="K845" s="16"/>
      <c r="L845" s="16"/>
      <c r="M845" s="16"/>
      <c r="N845" s="16"/>
      <c r="O845" s="16"/>
    </row>
    <row r="846" spans="2:15" x14ac:dyDescent="0.45">
      <c r="B846" s="27"/>
      <c r="C846" s="140" t="str">
        <f>+IF(Tabella245[[#This Row],[Ins Cartella]]="",C845,+VLOOKUP(Tabella245[[#This Row],[Ins Cartella]],Tabella1[[NUMERO CARTELLA]:[IMPOSTE]],1,0))</f>
        <v>Cartella2</v>
      </c>
      <c r="D846" s="1"/>
      <c r="E846" s="15"/>
      <c r="F846" s="16"/>
      <c r="G846" s="16"/>
      <c r="H846" s="16"/>
      <c r="I846" s="16"/>
      <c r="J846" s="16"/>
      <c r="K846" s="16"/>
      <c r="L846" s="16"/>
      <c r="M846" s="16"/>
      <c r="N846" s="16"/>
      <c r="O846" s="16"/>
    </row>
    <row r="847" spans="2:15" x14ac:dyDescent="0.45">
      <c r="B847" s="27"/>
      <c r="C847" s="140" t="str">
        <f>+IF(Tabella245[[#This Row],[Ins Cartella]]="",C846,+VLOOKUP(Tabella245[[#This Row],[Ins Cartella]],Tabella1[[NUMERO CARTELLA]:[IMPOSTE]],1,0))</f>
        <v>Cartella2</v>
      </c>
      <c r="D847" s="1"/>
      <c r="E847" s="15"/>
      <c r="F847" s="16"/>
      <c r="G847" s="16"/>
      <c r="H847" s="16"/>
      <c r="I847" s="16"/>
      <c r="J847" s="16"/>
      <c r="K847" s="16"/>
      <c r="L847" s="16"/>
      <c r="M847" s="16"/>
      <c r="N847" s="16"/>
      <c r="O847" s="16"/>
    </row>
    <row r="848" spans="2:15" x14ac:dyDescent="0.45">
      <c r="B848" s="27"/>
      <c r="C848" s="140" t="str">
        <f>+IF(Tabella245[[#This Row],[Ins Cartella]]="",C847,+VLOOKUP(Tabella245[[#This Row],[Ins Cartella]],Tabella1[[NUMERO CARTELLA]:[IMPOSTE]],1,0))</f>
        <v>Cartella2</v>
      </c>
      <c r="D848" s="1"/>
      <c r="E848" s="15"/>
      <c r="F848" s="16"/>
      <c r="G848" s="16"/>
      <c r="H848" s="16"/>
      <c r="I848" s="16"/>
      <c r="J848" s="16"/>
      <c r="K848" s="16"/>
      <c r="L848" s="16"/>
      <c r="M848" s="16"/>
      <c r="N848" s="16"/>
      <c r="O848" s="16"/>
    </row>
    <row r="849" spans="2:15" x14ac:dyDescent="0.45">
      <c r="B849" s="27"/>
      <c r="C849" s="140" t="str">
        <f>+IF(Tabella245[[#This Row],[Ins Cartella]]="",C848,+VLOOKUP(Tabella245[[#This Row],[Ins Cartella]],Tabella1[[NUMERO CARTELLA]:[IMPOSTE]],1,0))</f>
        <v>Cartella2</v>
      </c>
      <c r="D849" s="1"/>
      <c r="E849" s="15"/>
      <c r="F849" s="16"/>
      <c r="G849" s="16"/>
      <c r="H849" s="16"/>
      <c r="I849" s="16"/>
      <c r="J849" s="16"/>
      <c r="K849" s="16"/>
      <c r="L849" s="16"/>
      <c r="M849" s="16"/>
      <c r="N849" s="16"/>
      <c r="O849" s="16"/>
    </row>
    <row r="850" spans="2:15" x14ac:dyDescent="0.45">
      <c r="B850" s="27"/>
      <c r="C850" s="140" t="str">
        <f>+IF(Tabella245[[#This Row],[Ins Cartella]]="",C849,+VLOOKUP(Tabella245[[#This Row],[Ins Cartella]],Tabella1[[NUMERO CARTELLA]:[IMPOSTE]],1,0))</f>
        <v>Cartella2</v>
      </c>
      <c r="D850" s="1"/>
      <c r="E850" s="15"/>
      <c r="F850" s="16"/>
      <c r="G850" s="16"/>
      <c r="H850" s="16"/>
      <c r="I850" s="16"/>
      <c r="J850" s="16"/>
      <c r="K850" s="16"/>
      <c r="L850" s="16"/>
      <c r="M850" s="16"/>
      <c r="N850" s="16"/>
      <c r="O850" s="16"/>
    </row>
    <row r="851" spans="2:15" x14ac:dyDescent="0.45">
      <c r="B851" s="27"/>
      <c r="C851" s="140" t="str">
        <f>+IF(Tabella245[[#This Row],[Ins Cartella]]="",C850,+VLOOKUP(Tabella245[[#This Row],[Ins Cartella]],Tabella1[[NUMERO CARTELLA]:[IMPOSTE]],1,0))</f>
        <v>Cartella2</v>
      </c>
      <c r="D851" s="1"/>
      <c r="E851" s="15"/>
      <c r="F851" s="16"/>
      <c r="G851" s="16"/>
      <c r="H851" s="16"/>
      <c r="I851" s="16"/>
      <c r="J851" s="16"/>
      <c r="K851" s="16"/>
      <c r="L851" s="16"/>
      <c r="M851" s="16"/>
      <c r="N851" s="16"/>
      <c r="O851" s="16"/>
    </row>
    <row r="852" spans="2:15" x14ac:dyDescent="0.45">
      <c r="B852" s="27"/>
      <c r="C852" s="140" t="str">
        <f>+IF(Tabella245[[#This Row],[Ins Cartella]]="",C851,+VLOOKUP(Tabella245[[#This Row],[Ins Cartella]],Tabella1[[NUMERO CARTELLA]:[IMPOSTE]],1,0))</f>
        <v>Cartella2</v>
      </c>
      <c r="D852" s="1"/>
      <c r="E852" s="15"/>
      <c r="F852" s="16"/>
      <c r="G852" s="16"/>
      <c r="H852" s="16"/>
      <c r="I852" s="16"/>
      <c r="J852" s="16"/>
      <c r="K852" s="16"/>
      <c r="L852" s="16"/>
      <c r="M852" s="16"/>
      <c r="N852" s="16"/>
      <c r="O852" s="16"/>
    </row>
    <row r="853" spans="2:15" x14ac:dyDescent="0.45">
      <c r="B853" s="27"/>
      <c r="C853" s="140" t="str">
        <f>+IF(Tabella245[[#This Row],[Ins Cartella]]="",C852,+VLOOKUP(Tabella245[[#This Row],[Ins Cartella]],Tabella1[[NUMERO CARTELLA]:[IMPOSTE]],1,0))</f>
        <v>Cartella2</v>
      </c>
      <c r="D853" s="1"/>
      <c r="E853" s="15"/>
      <c r="F853" s="16"/>
      <c r="G853" s="16"/>
      <c r="H853" s="16"/>
      <c r="I853" s="16"/>
      <c r="J853" s="16"/>
      <c r="K853" s="16"/>
      <c r="L853" s="16"/>
      <c r="M853" s="16"/>
      <c r="N853" s="16"/>
      <c r="O853" s="16"/>
    </row>
    <row r="854" spans="2:15" x14ac:dyDescent="0.45">
      <c r="B854" s="27"/>
      <c r="C854" s="140" t="str">
        <f>+IF(Tabella245[[#This Row],[Ins Cartella]]="",C853,+VLOOKUP(Tabella245[[#This Row],[Ins Cartella]],Tabella1[[NUMERO CARTELLA]:[IMPOSTE]],1,0))</f>
        <v>Cartella2</v>
      </c>
      <c r="D854" s="1"/>
      <c r="E854" s="15"/>
      <c r="F854" s="16"/>
      <c r="G854" s="16"/>
      <c r="H854" s="16"/>
      <c r="I854" s="16"/>
      <c r="J854" s="16"/>
      <c r="K854" s="16"/>
      <c r="L854" s="16"/>
      <c r="M854" s="16"/>
      <c r="N854" s="16"/>
      <c r="O854" s="16"/>
    </row>
    <row r="855" spans="2:15" x14ac:dyDescent="0.45">
      <c r="B855" s="27"/>
      <c r="C855" s="140" t="str">
        <f>+IF(Tabella245[[#This Row],[Ins Cartella]]="",C854,+VLOOKUP(Tabella245[[#This Row],[Ins Cartella]],Tabella1[[NUMERO CARTELLA]:[IMPOSTE]],1,0))</f>
        <v>Cartella2</v>
      </c>
      <c r="D855" s="1"/>
      <c r="E855" s="15"/>
      <c r="F855" s="16"/>
      <c r="G855" s="16"/>
      <c r="H855" s="16"/>
      <c r="I855" s="16"/>
      <c r="J855" s="16"/>
      <c r="K855" s="16"/>
      <c r="L855" s="16"/>
      <c r="M855" s="16"/>
      <c r="N855" s="16"/>
      <c r="O855" s="16"/>
    </row>
    <row r="856" spans="2:15" x14ac:dyDescent="0.45">
      <c r="B856" s="27"/>
      <c r="C856" s="140" t="str">
        <f>+IF(Tabella245[[#This Row],[Ins Cartella]]="",C855,+VLOOKUP(Tabella245[[#This Row],[Ins Cartella]],Tabella1[[NUMERO CARTELLA]:[IMPOSTE]],1,0))</f>
        <v>Cartella2</v>
      </c>
      <c r="D856" s="1"/>
      <c r="E856" s="15"/>
      <c r="F856" s="16"/>
      <c r="G856" s="16"/>
      <c r="H856" s="16"/>
      <c r="I856" s="16"/>
      <c r="J856" s="16"/>
      <c r="K856" s="16"/>
      <c r="L856" s="16"/>
      <c r="M856" s="16"/>
      <c r="N856" s="16"/>
      <c r="O856" s="16"/>
    </row>
    <row r="857" spans="2:15" x14ac:dyDescent="0.45">
      <c r="B857" s="27"/>
      <c r="C857" s="140" t="str">
        <f>+IF(Tabella245[[#This Row],[Ins Cartella]]="",C856,+VLOOKUP(Tabella245[[#This Row],[Ins Cartella]],Tabella1[[NUMERO CARTELLA]:[IMPOSTE]],1,0))</f>
        <v>Cartella2</v>
      </c>
      <c r="D857" s="1"/>
      <c r="E857" s="15"/>
      <c r="F857" s="16"/>
      <c r="G857" s="16"/>
      <c r="H857" s="16"/>
      <c r="I857" s="16"/>
      <c r="J857" s="16"/>
      <c r="K857" s="16"/>
      <c r="L857" s="16"/>
      <c r="M857" s="16"/>
      <c r="N857" s="16"/>
      <c r="O857" s="16"/>
    </row>
    <row r="858" spans="2:15" x14ac:dyDescent="0.45">
      <c r="B858" s="27"/>
      <c r="C858" s="140" t="str">
        <f>+IF(Tabella245[[#This Row],[Ins Cartella]]="",C857,+VLOOKUP(Tabella245[[#This Row],[Ins Cartella]],Tabella1[[NUMERO CARTELLA]:[IMPOSTE]],1,0))</f>
        <v>Cartella2</v>
      </c>
      <c r="D858" s="1"/>
      <c r="E858" s="15"/>
      <c r="F858" s="16"/>
      <c r="G858" s="16"/>
      <c r="H858" s="16"/>
      <c r="I858" s="16"/>
      <c r="J858" s="16"/>
      <c r="K858" s="16"/>
      <c r="L858" s="16"/>
      <c r="M858" s="16"/>
      <c r="N858" s="16"/>
      <c r="O858" s="16"/>
    </row>
    <row r="859" spans="2:15" x14ac:dyDescent="0.45">
      <c r="B859" s="27"/>
      <c r="C859" s="140" t="str">
        <f>+IF(Tabella245[[#This Row],[Ins Cartella]]="",C858,+VLOOKUP(Tabella245[[#This Row],[Ins Cartella]],Tabella1[[NUMERO CARTELLA]:[IMPOSTE]],1,0))</f>
        <v>Cartella2</v>
      </c>
      <c r="D859" s="1"/>
      <c r="E859" s="15"/>
      <c r="F859" s="16"/>
      <c r="G859" s="16"/>
      <c r="H859" s="16"/>
      <c r="I859" s="16"/>
      <c r="J859" s="16"/>
      <c r="K859" s="16"/>
      <c r="L859" s="16"/>
      <c r="M859" s="16"/>
      <c r="N859" s="16"/>
      <c r="O859" s="16"/>
    </row>
    <row r="860" spans="2:15" x14ac:dyDescent="0.45">
      <c r="B860" s="27"/>
      <c r="C860" s="140" t="str">
        <f>+IF(Tabella245[[#This Row],[Ins Cartella]]="",C859,+VLOOKUP(Tabella245[[#This Row],[Ins Cartella]],Tabella1[[NUMERO CARTELLA]:[IMPOSTE]],1,0))</f>
        <v>Cartella2</v>
      </c>
      <c r="D860" s="1"/>
      <c r="E860" s="15"/>
      <c r="F860" s="16"/>
      <c r="G860" s="16"/>
      <c r="H860" s="16"/>
      <c r="I860" s="16"/>
      <c r="J860" s="16"/>
      <c r="K860" s="16"/>
      <c r="L860" s="16"/>
      <c r="M860" s="16"/>
      <c r="N860" s="16"/>
      <c r="O860" s="16"/>
    </row>
    <row r="861" spans="2:15" x14ac:dyDescent="0.45">
      <c r="B861" s="27"/>
      <c r="C861" s="140" t="str">
        <f>+IF(Tabella245[[#This Row],[Ins Cartella]]="",C860,+VLOOKUP(Tabella245[[#This Row],[Ins Cartella]],Tabella1[[NUMERO CARTELLA]:[IMPOSTE]],1,0))</f>
        <v>Cartella2</v>
      </c>
      <c r="D861" s="1"/>
      <c r="E861" s="15"/>
      <c r="F861" s="16"/>
      <c r="G861" s="16"/>
      <c r="H861" s="16"/>
      <c r="I861" s="16"/>
      <c r="J861" s="16"/>
      <c r="K861" s="16"/>
      <c r="L861" s="16"/>
      <c r="M861" s="16"/>
      <c r="N861" s="16"/>
      <c r="O861" s="16"/>
    </row>
    <row r="862" spans="2:15" x14ac:dyDescent="0.45">
      <c r="B862" s="27"/>
      <c r="C862" s="140" t="str">
        <f>+IF(Tabella245[[#This Row],[Ins Cartella]]="",C861,+VLOOKUP(Tabella245[[#This Row],[Ins Cartella]],Tabella1[[NUMERO CARTELLA]:[IMPOSTE]],1,0))</f>
        <v>Cartella2</v>
      </c>
      <c r="D862" s="1"/>
      <c r="E862" s="15"/>
      <c r="F862" s="16"/>
      <c r="G862" s="16"/>
      <c r="H862" s="16"/>
      <c r="I862" s="16"/>
      <c r="J862" s="16"/>
      <c r="K862" s="16"/>
      <c r="L862" s="16"/>
      <c r="M862" s="16"/>
      <c r="N862" s="16"/>
      <c r="O862" s="16"/>
    </row>
    <row r="863" spans="2:15" x14ac:dyDescent="0.45">
      <c r="B863" s="27"/>
      <c r="C863" s="140" t="str">
        <f>+IF(Tabella245[[#This Row],[Ins Cartella]]="",C862,+VLOOKUP(Tabella245[[#This Row],[Ins Cartella]],Tabella1[[NUMERO CARTELLA]:[IMPOSTE]],1,0))</f>
        <v>Cartella2</v>
      </c>
      <c r="D863" s="1"/>
      <c r="E863" s="15"/>
      <c r="F863" s="16"/>
      <c r="G863" s="16"/>
      <c r="H863" s="16"/>
      <c r="I863" s="16"/>
      <c r="J863" s="16"/>
      <c r="K863" s="16"/>
      <c r="L863" s="16"/>
      <c r="M863" s="16"/>
      <c r="N863" s="16"/>
      <c r="O863" s="16"/>
    </row>
    <row r="864" spans="2:15" x14ac:dyDescent="0.45">
      <c r="B864" s="27"/>
      <c r="C864" s="140" t="str">
        <f>+IF(Tabella245[[#This Row],[Ins Cartella]]="",C863,+VLOOKUP(Tabella245[[#This Row],[Ins Cartella]],Tabella1[[NUMERO CARTELLA]:[IMPOSTE]],1,0))</f>
        <v>Cartella2</v>
      </c>
      <c r="D864" s="1"/>
      <c r="E864" s="15"/>
      <c r="F864" s="16"/>
      <c r="G864" s="16"/>
      <c r="H864" s="16"/>
      <c r="I864" s="16"/>
      <c r="J864" s="16"/>
      <c r="K864" s="16"/>
      <c r="L864" s="16"/>
      <c r="M864" s="16"/>
      <c r="N864" s="16"/>
      <c r="O864" s="16"/>
    </row>
    <row r="865" spans="2:15" x14ac:dyDescent="0.45">
      <c r="B865" s="27"/>
      <c r="C865" s="140" t="str">
        <f>+IF(Tabella245[[#This Row],[Ins Cartella]]="",C864,+VLOOKUP(Tabella245[[#This Row],[Ins Cartella]],Tabella1[[NUMERO CARTELLA]:[IMPOSTE]],1,0))</f>
        <v>Cartella2</v>
      </c>
      <c r="D865" s="1"/>
      <c r="E865" s="15"/>
      <c r="F865" s="16"/>
      <c r="G865" s="16"/>
      <c r="H865" s="16"/>
      <c r="I865" s="16"/>
      <c r="J865" s="16"/>
      <c r="K865" s="16"/>
      <c r="L865" s="16"/>
      <c r="M865" s="16"/>
      <c r="N865" s="16"/>
      <c r="O865" s="16"/>
    </row>
    <row r="866" spans="2:15" x14ac:dyDescent="0.45">
      <c r="B866" s="27"/>
      <c r="C866" s="140" t="str">
        <f>+IF(Tabella245[[#This Row],[Ins Cartella]]="",C865,+VLOOKUP(Tabella245[[#This Row],[Ins Cartella]],Tabella1[[NUMERO CARTELLA]:[IMPOSTE]],1,0))</f>
        <v>Cartella2</v>
      </c>
      <c r="D866" s="1"/>
      <c r="E866" s="15"/>
      <c r="F866" s="16"/>
      <c r="G866" s="16"/>
      <c r="H866" s="16"/>
      <c r="I866" s="16"/>
      <c r="J866" s="16"/>
      <c r="K866" s="16"/>
      <c r="L866" s="16"/>
      <c r="M866" s="16"/>
      <c r="N866" s="16"/>
      <c r="O866" s="16"/>
    </row>
    <row r="867" spans="2:15" x14ac:dyDescent="0.45">
      <c r="B867" s="27"/>
      <c r="C867" s="140" t="str">
        <f>+IF(Tabella245[[#This Row],[Ins Cartella]]="",C866,+VLOOKUP(Tabella245[[#This Row],[Ins Cartella]],Tabella1[[NUMERO CARTELLA]:[IMPOSTE]],1,0))</f>
        <v>Cartella2</v>
      </c>
      <c r="D867" s="1"/>
      <c r="E867" s="15"/>
      <c r="F867" s="16"/>
      <c r="G867" s="16"/>
      <c r="H867" s="16"/>
      <c r="I867" s="16"/>
      <c r="J867" s="16"/>
      <c r="K867" s="16"/>
      <c r="L867" s="16"/>
      <c r="M867" s="16"/>
      <c r="N867" s="16"/>
      <c r="O867" s="16"/>
    </row>
    <row r="868" spans="2:15" x14ac:dyDescent="0.45">
      <c r="B868" s="27"/>
      <c r="C868" s="140" t="str">
        <f>+IF(Tabella245[[#This Row],[Ins Cartella]]="",C867,+VLOOKUP(Tabella245[[#This Row],[Ins Cartella]],Tabella1[[NUMERO CARTELLA]:[IMPOSTE]],1,0))</f>
        <v>Cartella2</v>
      </c>
      <c r="D868" s="1"/>
      <c r="E868" s="15"/>
      <c r="F868" s="16"/>
      <c r="G868" s="16"/>
      <c r="H868" s="16"/>
      <c r="I868" s="16"/>
      <c r="J868" s="16"/>
      <c r="K868" s="16"/>
      <c r="L868" s="16"/>
      <c r="M868" s="16"/>
      <c r="N868" s="16"/>
      <c r="O868" s="16"/>
    </row>
    <row r="869" spans="2:15" x14ac:dyDescent="0.45">
      <c r="B869" s="27"/>
      <c r="C869" s="140" t="str">
        <f>+IF(Tabella245[[#This Row],[Ins Cartella]]="",C868,+VLOOKUP(Tabella245[[#This Row],[Ins Cartella]],Tabella1[[NUMERO CARTELLA]:[IMPOSTE]],1,0))</f>
        <v>Cartella2</v>
      </c>
      <c r="D869" s="1"/>
      <c r="E869" s="15"/>
      <c r="F869" s="16"/>
      <c r="G869" s="16"/>
      <c r="H869" s="16"/>
      <c r="I869" s="16"/>
      <c r="J869" s="16"/>
      <c r="K869" s="16"/>
      <c r="L869" s="16"/>
      <c r="M869" s="16"/>
      <c r="N869" s="16"/>
      <c r="O869" s="16"/>
    </row>
    <row r="870" spans="2:15" x14ac:dyDescent="0.45">
      <c r="B870" s="27"/>
      <c r="C870" s="140" t="str">
        <f>+IF(Tabella245[[#This Row],[Ins Cartella]]="",C869,+VLOOKUP(Tabella245[[#This Row],[Ins Cartella]],Tabella1[[NUMERO CARTELLA]:[IMPOSTE]],1,0))</f>
        <v>Cartella2</v>
      </c>
      <c r="D870" s="1"/>
      <c r="E870" s="15"/>
      <c r="F870" s="16"/>
      <c r="G870" s="16"/>
      <c r="H870" s="16"/>
      <c r="I870" s="16"/>
      <c r="J870" s="16"/>
      <c r="K870" s="16"/>
      <c r="L870" s="16"/>
      <c r="M870" s="16"/>
      <c r="N870" s="16"/>
      <c r="O870" s="16"/>
    </row>
    <row r="871" spans="2:15" x14ac:dyDescent="0.45">
      <c r="B871" s="27"/>
      <c r="C871" s="140" t="str">
        <f>+IF(Tabella245[[#This Row],[Ins Cartella]]="",C870,+VLOOKUP(Tabella245[[#This Row],[Ins Cartella]],Tabella1[[NUMERO CARTELLA]:[IMPOSTE]],1,0))</f>
        <v>Cartella2</v>
      </c>
      <c r="D871" s="1"/>
      <c r="E871" s="15"/>
      <c r="F871" s="16"/>
      <c r="G871" s="16"/>
      <c r="H871" s="16"/>
      <c r="I871" s="16"/>
      <c r="J871" s="16"/>
      <c r="K871" s="16"/>
      <c r="L871" s="16"/>
      <c r="M871" s="16"/>
      <c r="N871" s="16"/>
      <c r="O871" s="16"/>
    </row>
    <row r="872" spans="2:15" x14ac:dyDescent="0.45">
      <c r="B872" s="27"/>
      <c r="C872" s="140" t="str">
        <f>+IF(Tabella245[[#This Row],[Ins Cartella]]="",C871,+VLOOKUP(Tabella245[[#This Row],[Ins Cartella]],Tabella1[[NUMERO CARTELLA]:[IMPOSTE]],1,0))</f>
        <v>Cartella2</v>
      </c>
      <c r="D872" s="1"/>
      <c r="E872" s="15"/>
      <c r="F872" s="16"/>
      <c r="G872" s="16"/>
      <c r="H872" s="16"/>
      <c r="I872" s="16"/>
      <c r="J872" s="16"/>
      <c r="K872" s="16"/>
      <c r="L872" s="16"/>
      <c r="M872" s="16"/>
      <c r="N872" s="16"/>
      <c r="O872" s="16"/>
    </row>
    <row r="873" spans="2:15" x14ac:dyDescent="0.45">
      <c r="B873" s="27"/>
      <c r="C873" s="140" t="str">
        <f>+IF(Tabella245[[#This Row],[Ins Cartella]]="",C872,+VLOOKUP(Tabella245[[#This Row],[Ins Cartella]],Tabella1[[NUMERO CARTELLA]:[IMPOSTE]],1,0))</f>
        <v>Cartella2</v>
      </c>
      <c r="D873" s="1"/>
      <c r="E873" s="15"/>
      <c r="F873" s="16"/>
      <c r="G873" s="16"/>
      <c r="H873" s="16"/>
      <c r="I873" s="16"/>
      <c r="J873" s="16"/>
      <c r="K873" s="16"/>
      <c r="L873" s="16"/>
      <c r="M873" s="16"/>
      <c r="N873" s="16"/>
      <c r="O873" s="16"/>
    </row>
    <row r="874" spans="2:15" x14ac:dyDescent="0.45">
      <c r="B874" s="27"/>
      <c r="C874" s="140" t="str">
        <f>+IF(Tabella245[[#This Row],[Ins Cartella]]="",C873,+VLOOKUP(Tabella245[[#This Row],[Ins Cartella]],Tabella1[[NUMERO CARTELLA]:[IMPOSTE]],1,0))</f>
        <v>Cartella2</v>
      </c>
      <c r="D874" s="1"/>
      <c r="E874" s="15"/>
      <c r="F874" s="16"/>
      <c r="G874" s="16"/>
      <c r="H874" s="16"/>
      <c r="I874" s="16"/>
      <c r="J874" s="16"/>
      <c r="K874" s="16"/>
      <c r="L874" s="16"/>
      <c r="M874" s="16"/>
      <c r="N874" s="16"/>
      <c r="O874" s="16"/>
    </row>
    <row r="875" spans="2:15" x14ac:dyDescent="0.45">
      <c r="B875" s="27"/>
      <c r="C875" s="140" t="str">
        <f>+IF(Tabella245[[#This Row],[Ins Cartella]]="",C874,+VLOOKUP(Tabella245[[#This Row],[Ins Cartella]],Tabella1[[NUMERO CARTELLA]:[IMPOSTE]],1,0))</f>
        <v>Cartella2</v>
      </c>
      <c r="D875" s="1"/>
      <c r="E875" s="15"/>
      <c r="F875" s="16"/>
      <c r="G875" s="16"/>
      <c r="H875" s="16"/>
      <c r="I875" s="16"/>
      <c r="J875" s="16"/>
      <c r="K875" s="16"/>
      <c r="L875" s="16"/>
      <c r="M875" s="16"/>
      <c r="N875" s="16"/>
      <c r="O875" s="16"/>
    </row>
    <row r="876" spans="2:15" x14ac:dyDescent="0.45">
      <c r="B876" s="27"/>
      <c r="C876" s="140" t="str">
        <f>+IF(Tabella245[[#This Row],[Ins Cartella]]="",C875,+VLOOKUP(Tabella245[[#This Row],[Ins Cartella]],Tabella1[[NUMERO CARTELLA]:[IMPOSTE]],1,0))</f>
        <v>Cartella2</v>
      </c>
      <c r="D876" s="1"/>
      <c r="E876" s="15"/>
      <c r="F876" s="16"/>
      <c r="G876" s="16"/>
      <c r="H876" s="16"/>
      <c r="I876" s="16"/>
      <c r="J876" s="16"/>
      <c r="K876" s="16"/>
      <c r="L876" s="16"/>
      <c r="M876" s="16"/>
      <c r="N876" s="16"/>
      <c r="O876" s="16"/>
    </row>
    <row r="877" spans="2:15" x14ac:dyDescent="0.45">
      <c r="B877" s="27"/>
      <c r="C877" s="140" t="str">
        <f>+IF(Tabella245[[#This Row],[Ins Cartella]]="",C876,+VLOOKUP(Tabella245[[#This Row],[Ins Cartella]],Tabella1[[NUMERO CARTELLA]:[IMPOSTE]],1,0))</f>
        <v>Cartella2</v>
      </c>
      <c r="D877" s="1"/>
      <c r="E877" s="15"/>
      <c r="F877" s="16"/>
      <c r="G877" s="16"/>
      <c r="H877" s="16"/>
      <c r="I877" s="16"/>
      <c r="J877" s="16"/>
      <c r="K877" s="16"/>
      <c r="L877" s="16"/>
      <c r="M877" s="16"/>
      <c r="N877" s="16"/>
      <c r="O877" s="16"/>
    </row>
    <row r="878" spans="2:15" x14ac:dyDescent="0.45">
      <c r="B878" s="27"/>
      <c r="C878" s="140" t="str">
        <f>+IF(Tabella245[[#This Row],[Ins Cartella]]="",C877,+VLOOKUP(Tabella245[[#This Row],[Ins Cartella]],Tabella1[[NUMERO CARTELLA]:[IMPOSTE]],1,0))</f>
        <v>Cartella2</v>
      </c>
      <c r="D878" s="1"/>
      <c r="E878" s="15"/>
      <c r="F878" s="16"/>
      <c r="G878" s="16"/>
      <c r="H878" s="16"/>
      <c r="I878" s="16"/>
      <c r="J878" s="16"/>
      <c r="K878" s="16"/>
      <c r="L878" s="16"/>
      <c r="M878" s="16"/>
      <c r="N878" s="16"/>
      <c r="O878" s="16"/>
    </row>
    <row r="879" spans="2:15" x14ac:dyDescent="0.45">
      <c r="B879" s="27"/>
      <c r="C879" s="140" t="str">
        <f>+IF(Tabella245[[#This Row],[Ins Cartella]]="",C878,+VLOOKUP(Tabella245[[#This Row],[Ins Cartella]],Tabella1[[NUMERO CARTELLA]:[IMPOSTE]],1,0))</f>
        <v>Cartella2</v>
      </c>
      <c r="D879" s="1"/>
      <c r="E879" s="15"/>
      <c r="F879" s="16"/>
      <c r="G879" s="16"/>
      <c r="H879" s="16"/>
      <c r="I879" s="16"/>
      <c r="J879" s="16"/>
      <c r="K879" s="16"/>
      <c r="L879" s="16"/>
      <c r="M879" s="16"/>
      <c r="N879" s="16"/>
      <c r="O879" s="16"/>
    </row>
    <row r="880" spans="2:15" x14ac:dyDescent="0.45">
      <c r="B880" s="27"/>
      <c r="C880" s="140" t="str">
        <f>+IF(Tabella245[[#This Row],[Ins Cartella]]="",C879,+VLOOKUP(Tabella245[[#This Row],[Ins Cartella]],Tabella1[[NUMERO CARTELLA]:[IMPOSTE]],1,0))</f>
        <v>Cartella2</v>
      </c>
      <c r="D880" s="1"/>
      <c r="E880" s="15"/>
      <c r="F880" s="16"/>
      <c r="G880" s="16"/>
      <c r="H880" s="16"/>
      <c r="I880" s="16"/>
      <c r="J880" s="16"/>
      <c r="K880" s="16"/>
      <c r="L880" s="16"/>
      <c r="M880" s="16"/>
      <c r="N880" s="16"/>
      <c r="O880" s="16"/>
    </row>
    <row r="881" spans="2:15" x14ac:dyDescent="0.45">
      <c r="B881" s="27"/>
      <c r="C881" s="140" t="str">
        <f>+IF(Tabella245[[#This Row],[Ins Cartella]]="",C880,+VLOOKUP(Tabella245[[#This Row],[Ins Cartella]],Tabella1[[NUMERO CARTELLA]:[IMPOSTE]],1,0))</f>
        <v>Cartella2</v>
      </c>
      <c r="D881" s="1"/>
      <c r="E881" s="15"/>
      <c r="F881" s="16"/>
      <c r="G881" s="16"/>
      <c r="H881" s="16"/>
      <c r="I881" s="16"/>
      <c r="J881" s="16"/>
      <c r="K881" s="16"/>
      <c r="L881" s="16"/>
      <c r="M881" s="16"/>
      <c r="N881" s="16"/>
      <c r="O881" s="16"/>
    </row>
    <row r="882" spans="2:15" x14ac:dyDescent="0.45">
      <c r="B882" s="27"/>
      <c r="C882" s="140" t="str">
        <f>+IF(Tabella245[[#This Row],[Ins Cartella]]="",C881,+VLOOKUP(Tabella245[[#This Row],[Ins Cartella]],Tabella1[[NUMERO CARTELLA]:[IMPOSTE]],1,0))</f>
        <v>Cartella2</v>
      </c>
      <c r="D882" s="1"/>
      <c r="E882" s="15"/>
      <c r="F882" s="16"/>
      <c r="G882" s="16"/>
      <c r="H882" s="16"/>
      <c r="I882" s="16"/>
      <c r="J882" s="16"/>
      <c r="K882" s="16"/>
      <c r="L882" s="16"/>
      <c r="M882" s="16"/>
      <c r="N882" s="16"/>
      <c r="O882" s="16"/>
    </row>
    <row r="883" spans="2:15" x14ac:dyDescent="0.45">
      <c r="B883" s="27"/>
      <c r="C883" s="140" t="str">
        <f>+IF(Tabella245[[#This Row],[Ins Cartella]]="",C882,+VLOOKUP(Tabella245[[#This Row],[Ins Cartella]],Tabella1[[NUMERO CARTELLA]:[IMPOSTE]],1,0))</f>
        <v>Cartella2</v>
      </c>
      <c r="D883" s="1"/>
      <c r="E883" s="15"/>
      <c r="F883" s="16"/>
      <c r="G883" s="16"/>
      <c r="H883" s="16"/>
      <c r="I883" s="16"/>
      <c r="J883" s="16"/>
      <c r="K883" s="16"/>
      <c r="L883" s="16"/>
      <c r="M883" s="16"/>
      <c r="N883" s="16"/>
      <c r="O883" s="16"/>
    </row>
    <row r="884" spans="2:15" x14ac:dyDescent="0.45">
      <c r="B884" s="27"/>
      <c r="C884" s="140" t="str">
        <f>+IF(Tabella245[[#This Row],[Ins Cartella]]="",C883,+VLOOKUP(Tabella245[[#This Row],[Ins Cartella]],Tabella1[[NUMERO CARTELLA]:[IMPOSTE]],1,0))</f>
        <v>Cartella2</v>
      </c>
      <c r="D884" s="1"/>
      <c r="E884" s="15"/>
      <c r="F884" s="16"/>
      <c r="G884" s="16"/>
      <c r="H884" s="16"/>
      <c r="I884" s="16"/>
      <c r="J884" s="16"/>
      <c r="K884" s="16"/>
      <c r="L884" s="16"/>
      <c r="M884" s="16"/>
      <c r="N884" s="16"/>
      <c r="O884" s="16"/>
    </row>
    <row r="885" spans="2:15" x14ac:dyDescent="0.45">
      <c r="B885" s="27"/>
      <c r="C885" s="140" t="str">
        <f>+IF(Tabella245[[#This Row],[Ins Cartella]]="",C884,+VLOOKUP(Tabella245[[#This Row],[Ins Cartella]],Tabella1[[NUMERO CARTELLA]:[IMPOSTE]],1,0))</f>
        <v>Cartella2</v>
      </c>
      <c r="D885" s="1"/>
      <c r="E885" s="15"/>
      <c r="F885" s="16"/>
      <c r="G885" s="16"/>
      <c r="H885" s="16"/>
      <c r="I885" s="16"/>
      <c r="J885" s="16"/>
      <c r="K885" s="16"/>
      <c r="L885" s="16"/>
      <c r="M885" s="16"/>
      <c r="N885" s="16"/>
      <c r="O885" s="16"/>
    </row>
    <row r="886" spans="2:15" x14ac:dyDescent="0.45">
      <c r="B886" s="27"/>
      <c r="C886" s="140" t="str">
        <f>+IF(Tabella245[[#This Row],[Ins Cartella]]="",C885,+VLOOKUP(Tabella245[[#This Row],[Ins Cartella]],Tabella1[[NUMERO CARTELLA]:[IMPOSTE]],1,0))</f>
        <v>Cartella2</v>
      </c>
      <c r="D886" s="1"/>
      <c r="E886" s="15"/>
      <c r="F886" s="16"/>
      <c r="G886" s="16"/>
      <c r="H886" s="16"/>
      <c r="I886" s="16"/>
      <c r="J886" s="16"/>
      <c r="K886" s="16"/>
      <c r="L886" s="16"/>
      <c r="M886" s="16"/>
      <c r="N886" s="16"/>
      <c r="O886" s="16"/>
    </row>
    <row r="887" spans="2:15" x14ac:dyDescent="0.45">
      <c r="B887" s="27"/>
      <c r="C887" s="140" t="str">
        <f>+IF(Tabella245[[#This Row],[Ins Cartella]]="",C886,+VLOOKUP(Tabella245[[#This Row],[Ins Cartella]],Tabella1[[NUMERO CARTELLA]:[IMPOSTE]],1,0))</f>
        <v>Cartella2</v>
      </c>
      <c r="D887" s="1"/>
      <c r="E887" s="15"/>
      <c r="F887" s="16"/>
      <c r="G887" s="16"/>
      <c r="H887" s="16"/>
      <c r="I887" s="16"/>
      <c r="J887" s="16"/>
      <c r="K887" s="16"/>
      <c r="L887" s="16"/>
      <c r="M887" s="16"/>
      <c r="N887" s="16"/>
      <c r="O887" s="16"/>
    </row>
    <row r="888" spans="2:15" x14ac:dyDescent="0.45">
      <c r="B888" s="27"/>
      <c r="C888" s="140" t="str">
        <f>+IF(Tabella245[[#This Row],[Ins Cartella]]="",C887,+VLOOKUP(Tabella245[[#This Row],[Ins Cartella]],Tabella1[[NUMERO CARTELLA]:[IMPOSTE]],1,0))</f>
        <v>Cartella2</v>
      </c>
      <c r="D888" s="1"/>
      <c r="E888" s="15"/>
      <c r="F888" s="16"/>
      <c r="G888" s="16"/>
      <c r="H888" s="16"/>
      <c r="I888" s="16"/>
      <c r="J888" s="16"/>
      <c r="K888" s="16"/>
      <c r="L888" s="16"/>
      <c r="M888" s="16"/>
      <c r="N888" s="16"/>
      <c r="O888" s="16"/>
    </row>
    <row r="889" spans="2:15" x14ac:dyDescent="0.45">
      <c r="B889" s="27"/>
      <c r="C889" s="140" t="str">
        <f>+IF(Tabella245[[#This Row],[Ins Cartella]]="",C888,+VLOOKUP(Tabella245[[#This Row],[Ins Cartella]],Tabella1[[NUMERO CARTELLA]:[IMPOSTE]],1,0))</f>
        <v>Cartella2</v>
      </c>
      <c r="D889" s="1"/>
      <c r="E889" s="15"/>
      <c r="F889" s="16"/>
      <c r="G889" s="16"/>
      <c r="H889" s="16"/>
      <c r="I889" s="16"/>
      <c r="J889" s="16"/>
      <c r="K889" s="16"/>
      <c r="L889" s="16"/>
      <c r="M889" s="16"/>
      <c r="N889" s="16"/>
      <c r="O889" s="16"/>
    </row>
    <row r="890" spans="2:15" x14ac:dyDescent="0.45">
      <c r="B890" s="27"/>
      <c r="C890" s="140" t="str">
        <f>+IF(Tabella245[[#This Row],[Ins Cartella]]="",C889,+VLOOKUP(Tabella245[[#This Row],[Ins Cartella]],Tabella1[[NUMERO CARTELLA]:[IMPOSTE]],1,0))</f>
        <v>Cartella2</v>
      </c>
      <c r="D890" s="1"/>
      <c r="E890" s="15"/>
      <c r="F890" s="16"/>
      <c r="G890" s="16"/>
      <c r="H890" s="16"/>
      <c r="I890" s="16"/>
      <c r="J890" s="16"/>
      <c r="K890" s="16"/>
      <c r="L890" s="16"/>
      <c r="M890" s="16"/>
      <c r="N890" s="16"/>
      <c r="O890" s="16"/>
    </row>
    <row r="891" spans="2:15" x14ac:dyDescent="0.45">
      <c r="B891" s="27"/>
      <c r="C891" s="140" t="str">
        <f>+IF(Tabella245[[#This Row],[Ins Cartella]]="",C890,+VLOOKUP(Tabella245[[#This Row],[Ins Cartella]],Tabella1[[NUMERO CARTELLA]:[IMPOSTE]],1,0))</f>
        <v>Cartella2</v>
      </c>
      <c r="D891" s="1"/>
      <c r="E891" s="15"/>
      <c r="F891" s="16"/>
      <c r="G891" s="16"/>
      <c r="H891" s="16"/>
      <c r="I891" s="16"/>
      <c r="J891" s="16"/>
      <c r="K891" s="16"/>
      <c r="L891" s="16"/>
      <c r="M891" s="16"/>
      <c r="N891" s="16"/>
      <c r="O891" s="16"/>
    </row>
    <row r="892" spans="2:15" x14ac:dyDescent="0.45">
      <c r="B892" s="27"/>
      <c r="C892" s="140" t="str">
        <f>+IF(Tabella245[[#This Row],[Ins Cartella]]="",C891,+VLOOKUP(Tabella245[[#This Row],[Ins Cartella]],Tabella1[[NUMERO CARTELLA]:[IMPOSTE]],1,0))</f>
        <v>Cartella2</v>
      </c>
      <c r="D892" s="1"/>
      <c r="E892" s="15"/>
      <c r="F892" s="16"/>
      <c r="G892" s="16"/>
      <c r="H892" s="16"/>
      <c r="I892" s="16"/>
      <c r="J892" s="16"/>
      <c r="K892" s="16"/>
      <c r="L892" s="16"/>
      <c r="M892" s="16"/>
      <c r="N892" s="16"/>
      <c r="O892" s="16"/>
    </row>
    <row r="893" spans="2:15" x14ac:dyDescent="0.45">
      <c r="B893" s="27"/>
      <c r="C893" s="140" t="str">
        <f>+IF(Tabella245[[#This Row],[Ins Cartella]]="",C892,+VLOOKUP(Tabella245[[#This Row],[Ins Cartella]],Tabella1[[NUMERO CARTELLA]:[IMPOSTE]],1,0))</f>
        <v>Cartella2</v>
      </c>
      <c r="D893" s="1"/>
      <c r="E893" s="15"/>
      <c r="F893" s="16"/>
      <c r="G893" s="16"/>
      <c r="H893" s="16"/>
      <c r="I893" s="16"/>
      <c r="J893" s="16"/>
      <c r="K893" s="16"/>
      <c r="L893" s="16"/>
      <c r="M893" s="16"/>
      <c r="N893" s="16"/>
      <c r="O893" s="16"/>
    </row>
    <row r="894" spans="2:15" x14ac:dyDescent="0.45">
      <c r="B894" s="27"/>
      <c r="C894" s="140" t="str">
        <f>+IF(Tabella245[[#This Row],[Ins Cartella]]="",C893,+VLOOKUP(Tabella245[[#This Row],[Ins Cartella]],Tabella1[[NUMERO CARTELLA]:[IMPOSTE]],1,0))</f>
        <v>Cartella2</v>
      </c>
      <c r="D894" s="1"/>
      <c r="E894" s="15"/>
      <c r="F894" s="16"/>
      <c r="G894" s="16"/>
      <c r="H894" s="16"/>
      <c r="I894" s="16"/>
      <c r="J894" s="16"/>
      <c r="K894" s="16"/>
      <c r="L894" s="16"/>
      <c r="M894" s="16"/>
      <c r="N894" s="16"/>
      <c r="O894" s="16"/>
    </row>
    <row r="895" spans="2:15" x14ac:dyDescent="0.45">
      <c r="B895" s="27"/>
      <c r="C895" s="140" t="str">
        <f>+IF(Tabella245[[#This Row],[Ins Cartella]]="",C894,+VLOOKUP(Tabella245[[#This Row],[Ins Cartella]],Tabella1[[NUMERO CARTELLA]:[IMPOSTE]],1,0))</f>
        <v>Cartella2</v>
      </c>
      <c r="D895" s="1"/>
      <c r="E895" s="15"/>
      <c r="F895" s="16"/>
      <c r="G895" s="16"/>
      <c r="H895" s="16"/>
      <c r="I895" s="16"/>
      <c r="J895" s="16"/>
      <c r="K895" s="16"/>
      <c r="L895" s="16"/>
      <c r="M895" s="16"/>
      <c r="N895" s="16"/>
      <c r="O895" s="16"/>
    </row>
    <row r="896" spans="2:15" x14ac:dyDescent="0.45">
      <c r="B896" s="27"/>
      <c r="C896" s="140" t="str">
        <f>+IF(Tabella245[[#This Row],[Ins Cartella]]="",C895,+VLOOKUP(Tabella245[[#This Row],[Ins Cartella]],Tabella1[[NUMERO CARTELLA]:[IMPOSTE]],1,0))</f>
        <v>Cartella2</v>
      </c>
      <c r="D896" s="1"/>
      <c r="E896" s="15"/>
      <c r="F896" s="16"/>
      <c r="G896" s="16"/>
      <c r="H896" s="16"/>
      <c r="I896" s="16"/>
      <c r="J896" s="16"/>
      <c r="K896" s="16"/>
      <c r="L896" s="16"/>
      <c r="M896" s="16"/>
      <c r="N896" s="16"/>
      <c r="O896" s="16"/>
    </row>
    <row r="897" spans="2:15" x14ac:dyDescent="0.45">
      <c r="B897" s="27"/>
      <c r="C897" s="140" t="str">
        <f>+IF(Tabella245[[#This Row],[Ins Cartella]]="",C896,+VLOOKUP(Tabella245[[#This Row],[Ins Cartella]],Tabella1[[NUMERO CARTELLA]:[IMPOSTE]],1,0))</f>
        <v>Cartella2</v>
      </c>
      <c r="D897" s="1"/>
      <c r="E897" s="15"/>
      <c r="F897" s="16"/>
      <c r="G897" s="16"/>
      <c r="H897" s="16"/>
      <c r="I897" s="16"/>
      <c r="J897" s="16"/>
      <c r="K897" s="16"/>
      <c r="L897" s="16"/>
      <c r="M897" s="16"/>
      <c r="N897" s="16"/>
      <c r="O897" s="16"/>
    </row>
    <row r="898" spans="2:15" x14ac:dyDescent="0.45">
      <c r="B898" s="27"/>
      <c r="C898" s="140" t="str">
        <f>+IF(Tabella245[[#This Row],[Ins Cartella]]="",C897,+VLOOKUP(Tabella245[[#This Row],[Ins Cartella]],Tabella1[[NUMERO CARTELLA]:[IMPOSTE]],1,0))</f>
        <v>Cartella2</v>
      </c>
      <c r="D898" s="1"/>
      <c r="E898" s="15"/>
      <c r="F898" s="16"/>
      <c r="G898" s="16"/>
      <c r="H898" s="16"/>
      <c r="I898" s="16"/>
      <c r="J898" s="16"/>
      <c r="K898" s="16"/>
      <c r="L898" s="16"/>
      <c r="M898" s="16"/>
      <c r="N898" s="16"/>
      <c r="O898" s="16"/>
    </row>
    <row r="899" spans="2:15" x14ac:dyDescent="0.45">
      <c r="B899" s="27"/>
      <c r="C899" s="140" t="str">
        <f>+IF(Tabella245[[#This Row],[Ins Cartella]]="",C898,+VLOOKUP(Tabella245[[#This Row],[Ins Cartella]],Tabella1[[NUMERO CARTELLA]:[IMPOSTE]],1,0))</f>
        <v>Cartella2</v>
      </c>
      <c r="D899" s="1"/>
      <c r="E899" s="15"/>
      <c r="F899" s="16"/>
      <c r="G899" s="16"/>
      <c r="H899" s="16"/>
      <c r="I899" s="16"/>
      <c r="J899" s="16"/>
      <c r="K899" s="16"/>
      <c r="L899" s="16"/>
      <c r="M899" s="16"/>
      <c r="N899" s="16"/>
      <c r="O899" s="16"/>
    </row>
    <row r="900" spans="2:15" x14ac:dyDescent="0.45">
      <c r="B900" s="27"/>
      <c r="C900" s="140" t="str">
        <f>+IF(Tabella245[[#This Row],[Ins Cartella]]="",C899,+VLOOKUP(Tabella245[[#This Row],[Ins Cartella]],Tabella1[[NUMERO CARTELLA]:[IMPOSTE]],1,0))</f>
        <v>Cartella2</v>
      </c>
      <c r="D900" s="1"/>
      <c r="E900" s="15"/>
      <c r="F900" s="16"/>
      <c r="G900" s="16"/>
      <c r="H900" s="16"/>
      <c r="I900" s="16"/>
      <c r="J900" s="16"/>
      <c r="K900" s="16"/>
      <c r="L900" s="16"/>
      <c r="M900" s="16"/>
      <c r="N900" s="16"/>
      <c r="O900" s="16"/>
    </row>
    <row r="901" spans="2:15" x14ac:dyDescent="0.45">
      <c r="B901" s="27"/>
      <c r="C901" s="140" t="str">
        <f>+IF(Tabella245[[#This Row],[Ins Cartella]]="",C900,+VLOOKUP(Tabella245[[#This Row],[Ins Cartella]],Tabella1[[NUMERO CARTELLA]:[IMPOSTE]],1,0))</f>
        <v>Cartella2</v>
      </c>
      <c r="D901" s="1"/>
      <c r="E901" s="15"/>
      <c r="F901" s="16"/>
      <c r="G901" s="16"/>
      <c r="H901" s="16"/>
      <c r="I901" s="16"/>
      <c r="J901" s="16"/>
      <c r="K901" s="16"/>
      <c r="L901" s="16"/>
      <c r="M901" s="16"/>
      <c r="N901" s="16"/>
      <c r="O901" s="16"/>
    </row>
    <row r="902" spans="2:15" x14ac:dyDescent="0.45">
      <c r="B902" s="27"/>
      <c r="C902" s="140" t="str">
        <f>+IF(Tabella245[[#This Row],[Ins Cartella]]="",C901,+VLOOKUP(Tabella245[[#This Row],[Ins Cartella]],Tabella1[[NUMERO CARTELLA]:[IMPOSTE]],1,0))</f>
        <v>Cartella2</v>
      </c>
      <c r="D902" s="1"/>
      <c r="E902" s="15"/>
      <c r="F902" s="16"/>
      <c r="G902" s="16"/>
      <c r="H902" s="16"/>
      <c r="I902" s="16"/>
      <c r="J902" s="16"/>
      <c r="K902" s="16"/>
      <c r="L902" s="16"/>
      <c r="M902" s="16"/>
      <c r="N902" s="16"/>
      <c r="O902" s="16"/>
    </row>
    <row r="903" spans="2:15" x14ac:dyDescent="0.45">
      <c r="B903" s="27"/>
      <c r="C903" s="140" t="str">
        <f>+IF(Tabella245[[#This Row],[Ins Cartella]]="",C902,+VLOOKUP(Tabella245[[#This Row],[Ins Cartella]],Tabella1[[NUMERO CARTELLA]:[IMPOSTE]],1,0))</f>
        <v>Cartella2</v>
      </c>
      <c r="D903" s="1"/>
      <c r="E903" s="15"/>
      <c r="F903" s="16"/>
      <c r="G903" s="16"/>
      <c r="H903" s="16"/>
      <c r="I903" s="16"/>
      <c r="J903" s="16"/>
      <c r="K903" s="16"/>
      <c r="L903" s="16"/>
      <c r="M903" s="16"/>
      <c r="N903" s="16"/>
      <c r="O903" s="16"/>
    </row>
    <row r="904" spans="2:15" x14ac:dyDescent="0.45">
      <c r="B904" s="27"/>
      <c r="C904" s="140" t="str">
        <f>+IF(Tabella245[[#This Row],[Ins Cartella]]="",C903,+VLOOKUP(Tabella245[[#This Row],[Ins Cartella]],Tabella1[[NUMERO CARTELLA]:[IMPOSTE]],1,0))</f>
        <v>Cartella2</v>
      </c>
      <c r="D904" s="1"/>
      <c r="E904" s="15"/>
      <c r="F904" s="16"/>
      <c r="G904" s="16"/>
      <c r="H904" s="16"/>
      <c r="I904" s="16"/>
      <c r="J904" s="16"/>
      <c r="K904" s="16"/>
      <c r="L904" s="16"/>
      <c r="M904" s="16"/>
      <c r="N904" s="16"/>
      <c r="O904" s="16"/>
    </row>
    <row r="905" spans="2:15" x14ac:dyDescent="0.45">
      <c r="B905" s="27"/>
      <c r="C905" s="140" t="str">
        <f>+IF(Tabella245[[#This Row],[Ins Cartella]]="",C904,+VLOOKUP(Tabella245[[#This Row],[Ins Cartella]],Tabella1[[NUMERO CARTELLA]:[IMPOSTE]],1,0))</f>
        <v>Cartella2</v>
      </c>
      <c r="D905" s="1"/>
      <c r="E905" s="15"/>
      <c r="F905" s="16"/>
      <c r="G905" s="16"/>
      <c r="H905" s="16"/>
      <c r="I905" s="16"/>
      <c r="J905" s="16"/>
      <c r="K905" s="16"/>
      <c r="L905" s="16"/>
      <c r="M905" s="16"/>
      <c r="N905" s="16"/>
      <c r="O905" s="16"/>
    </row>
    <row r="906" spans="2:15" x14ac:dyDescent="0.45">
      <c r="B906" s="27"/>
      <c r="C906" s="140" t="str">
        <f>+IF(Tabella245[[#This Row],[Ins Cartella]]="",C905,+VLOOKUP(Tabella245[[#This Row],[Ins Cartella]],Tabella1[[NUMERO CARTELLA]:[IMPOSTE]],1,0))</f>
        <v>Cartella2</v>
      </c>
      <c r="D906" s="1"/>
      <c r="E906" s="15"/>
      <c r="F906" s="16"/>
      <c r="G906" s="16"/>
      <c r="H906" s="16"/>
      <c r="I906" s="16"/>
      <c r="J906" s="16"/>
      <c r="K906" s="16"/>
      <c r="L906" s="16"/>
      <c r="M906" s="16"/>
      <c r="N906" s="16"/>
      <c r="O906" s="16"/>
    </row>
    <row r="907" spans="2:15" x14ac:dyDescent="0.45">
      <c r="B907" s="27"/>
      <c r="C907" s="140" t="str">
        <f>+IF(Tabella245[[#This Row],[Ins Cartella]]="",C906,+VLOOKUP(Tabella245[[#This Row],[Ins Cartella]],Tabella1[[NUMERO CARTELLA]:[IMPOSTE]],1,0))</f>
        <v>Cartella2</v>
      </c>
      <c r="D907" s="1"/>
      <c r="E907" s="15"/>
      <c r="F907" s="16"/>
      <c r="G907" s="16"/>
      <c r="H907" s="16"/>
      <c r="I907" s="16"/>
      <c r="J907" s="16"/>
      <c r="K907" s="16"/>
      <c r="L907" s="16"/>
      <c r="M907" s="16"/>
      <c r="N907" s="16"/>
      <c r="O907" s="16"/>
    </row>
    <row r="908" spans="2:15" x14ac:dyDescent="0.45">
      <c r="B908" s="27"/>
      <c r="C908" s="140" t="str">
        <f>+IF(Tabella245[[#This Row],[Ins Cartella]]="",C907,+VLOOKUP(Tabella245[[#This Row],[Ins Cartella]],Tabella1[[NUMERO CARTELLA]:[IMPOSTE]],1,0))</f>
        <v>Cartella2</v>
      </c>
      <c r="D908" s="1"/>
      <c r="E908" s="15"/>
      <c r="F908" s="16"/>
      <c r="G908" s="16"/>
      <c r="H908" s="16"/>
      <c r="I908" s="16"/>
      <c r="J908" s="16"/>
      <c r="K908" s="16"/>
      <c r="L908" s="16"/>
      <c r="M908" s="16"/>
      <c r="N908" s="16"/>
      <c r="O908" s="16"/>
    </row>
    <row r="909" spans="2:15" x14ac:dyDescent="0.45">
      <c r="B909" s="27"/>
      <c r="C909" s="140" t="str">
        <f>+IF(Tabella245[[#This Row],[Ins Cartella]]="",C908,+VLOOKUP(Tabella245[[#This Row],[Ins Cartella]],Tabella1[[NUMERO CARTELLA]:[IMPOSTE]],1,0))</f>
        <v>Cartella2</v>
      </c>
      <c r="D909" s="1"/>
      <c r="E909" s="15"/>
      <c r="F909" s="16"/>
      <c r="G909" s="16"/>
      <c r="H909" s="16"/>
      <c r="I909" s="16"/>
      <c r="J909" s="16"/>
      <c r="K909" s="16"/>
      <c r="L909" s="16"/>
      <c r="M909" s="16"/>
      <c r="N909" s="16"/>
      <c r="O909" s="16"/>
    </row>
    <row r="910" spans="2:15" x14ac:dyDescent="0.45">
      <c r="B910" s="27"/>
      <c r="C910" s="140" t="str">
        <f>+IF(Tabella245[[#This Row],[Ins Cartella]]="",C909,+VLOOKUP(Tabella245[[#This Row],[Ins Cartella]],Tabella1[[NUMERO CARTELLA]:[IMPOSTE]],1,0))</f>
        <v>Cartella2</v>
      </c>
      <c r="D910" s="1"/>
      <c r="E910" s="15"/>
      <c r="F910" s="16"/>
      <c r="G910" s="16"/>
      <c r="H910" s="16"/>
      <c r="I910" s="16"/>
      <c r="J910" s="16"/>
      <c r="K910" s="16"/>
      <c r="L910" s="16"/>
      <c r="M910" s="16"/>
      <c r="N910" s="16"/>
      <c r="O910" s="16"/>
    </row>
    <row r="911" spans="2:15" x14ac:dyDescent="0.45">
      <c r="B911" s="27"/>
      <c r="C911" s="140" t="str">
        <f>+IF(Tabella245[[#This Row],[Ins Cartella]]="",C910,+VLOOKUP(Tabella245[[#This Row],[Ins Cartella]],Tabella1[[NUMERO CARTELLA]:[IMPOSTE]],1,0))</f>
        <v>Cartella2</v>
      </c>
      <c r="D911" s="1"/>
      <c r="E911" s="15"/>
      <c r="F911" s="16"/>
      <c r="G911" s="16"/>
      <c r="H911" s="16"/>
      <c r="I911" s="16"/>
      <c r="J911" s="16"/>
      <c r="K911" s="16"/>
      <c r="L911" s="16"/>
      <c r="M911" s="16"/>
      <c r="N911" s="16"/>
      <c r="O911" s="16"/>
    </row>
    <row r="912" spans="2:15" x14ac:dyDescent="0.45">
      <c r="B912" s="27"/>
      <c r="C912" s="140" t="str">
        <f>+IF(Tabella245[[#This Row],[Ins Cartella]]="",C911,+VLOOKUP(Tabella245[[#This Row],[Ins Cartella]],Tabella1[[NUMERO CARTELLA]:[IMPOSTE]],1,0))</f>
        <v>Cartella2</v>
      </c>
      <c r="D912" s="1"/>
      <c r="E912" s="15"/>
      <c r="F912" s="16"/>
      <c r="G912" s="16"/>
      <c r="H912" s="16"/>
      <c r="I912" s="16"/>
      <c r="J912" s="16"/>
      <c r="K912" s="16"/>
      <c r="L912" s="16"/>
      <c r="M912" s="16"/>
      <c r="N912" s="16"/>
      <c r="O912" s="16"/>
    </row>
    <row r="913" spans="2:15" x14ac:dyDescent="0.45">
      <c r="B913" s="27"/>
      <c r="C913" s="140" t="str">
        <f>+IF(Tabella245[[#This Row],[Ins Cartella]]="",C912,+VLOOKUP(Tabella245[[#This Row],[Ins Cartella]],Tabella1[[NUMERO CARTELLA]:[IMPOSTE]],1,0))</f>
        <v>Cartella2</v>
      </c>
      <c r="D913" s="1"/>
      <c r="E913" s="15"/>
      <c r="F913" s="16"/>
      <c r="G913" s="16"/>
      <c r="H913" s="16"/>
      <c r="I913" s="16"/>
      <c r="J913" s="16"/>
      <c r="K913" s="16"/>
      <c r="L913" s="16"/>
      <c r="M913" s="16"/>
      <c r="N913" s="16"/>
      <c r="O913" s="16"/>
    </row>
    <row r="914" spans="2:15" x14ac:dyDescent="0.45">
      <c r="B914" s="27"/>
      <c r="C914" s="140" t="str">
        <f>+IF(Tabella245[[#This Row],[Ins Cartella]]="",C913,+VLOOKUP(Tabella245[[#This Row],[Ins Cartella]],Tabella1[[NUMERO CARTELLA]:[IMPOSTE]],1,0))</f>
        <v>Cartella2</v>
      </c>
      <c r="D914" s="1"/>
      <c r="E914" s="15"/>
      <c r="F914" s="16"/>
      <c r="G914" s="16"/>
      <c r="H914" s="16"/>
      <c r="I914" s="16"/>
      <c r="J914" s="16"/>
      <c r="K914" s="16"/>
      <c r="L914" s="16"/>
      <c r="M914" s="16"/>
      <c r="N914" s="16"/>
      <c r="O914" s="16"/>
    </row>
    <row r="915" spans="2:15" x14ac:dyDescent="0.45">
      <c r="B915" s="27"/>
      <c r="C915" s="140" t="str">
        <f>+IF(Tabella245[[#This Row],[Ins Cartella]]="",C914,+VLOOKUP(Tabella245[[#This Row],[Ins Cartella]],Tabella1[[NUMERO CARTELLA]:[IMPOSTE]],1,0))</f>
        <v>Cartella2</v>
      </c>
      <c r="D915" s="1"/>
      <c r="E915" s="15"/>
      <c r="F915" s="16"/>
      <c r="G915" s="16"/>
      <c r="H915" s="16"/>
      <c r="I915" s="16"/>
      <c r="J915" s="16"/>
      <c r="K915" s="16"/>
      <c r="L915" s="16"/>
      <c r="M915" s="16"/>
      <c r="N915" s="16"/>
      <c r="O915" s="16"/>
    </row>
    <row r="916" spans="2:15" x14ac:dyDescent="0.45">
      <c r="B916" s="27"/>
      <c r="C916" s="140" t="str">
        <f>+IF(Tabella245[[#This Row],[Ins Cartella]]="",C915,+VLOOKUP(Tabella245[[#This Row],[Ins Cartella]],Tabella1[[NUMERO CARTELLA]:[IMPOSTE]],1,0))</f>
        <v>Cartella2</v>
      </c>
      <c r="D916" s="1"/>
      <c r="E916" s="15"/>
      <c r="F916" s="16"/>
      <c r="G916" s="16"/>
      <c r="H916" s="16"/>
      <c r="I916" s="16"/>
      <c r="J916" s="16"/>
      <c r="K916" s="16"/>
      <c r="L916" s="16"/>
      <c r="M916" s="16"/>
      <c r="N916" s="16"/>
      <c r="O916" s="16"/>
    </row>
    <row r="917" spans="2:15" x14ac:dyDescent="0.45">
      <c r="B917" s="27"/>
      <c r="C917" s="140" t="str">
        <f>+IF(Tabella245[[#This Row],[Ins Cartella]]="",C916,+VLOOKUP(Tabella245[[#This Row],[Ins Cartella]],Tabella1[[NUMERO CARTELLA]:[IMPOSTE]],1,0))</f>
        <v>Cartella2</v>
      </c>
      <c r="D917" s="1"/>
      <c r="E917" s="15"/>
      <c r="F917" s="16"/>
      <c r="G917" s="16"/>
      <c r="H917" s="16"/>
      <c r="I917" s="16"/>
      <c r="J917" s="16"/>
      <c r="K917" s="16"/>
      <c r="L917" s="16"/>
      <c r="M917" s="16"/>
      <c r="N917" s="16"/>
      <c r="O917" s="16"/>
    </row>
    <row r="918" spans="2:15" x14ac:dyDescent="0.45">
      <c r="B918" s="27"/>
      <c r="C918" s="140" t="str">
        <f>+IF(Tabella245[[#This Row],[Ins Cartella]]="",C917,+VLOOKUP(Tabella245[[#This Row],[Ins Cartella]],Tabella1[[NUMERO CARTELLA]:[IMPOSTE]],1,0))</f>
        <v>Cartella2</v>
      </c>
      <c r="D918" s="1"/>
      <c r="E918" s="15"/>
      <c r="F918" s="16"/>
      <c r="G918" s="16"/>
      <c r="H918" s="16"/>
      <c r="I918" s="16"/>
      <c r="J918" s="16"/>
      <c r="K918" s="16"/>
      <c r="L918" s="16"/>
      <c r="M918" s="16"/>
      <c r="N918" s="16"/>
      <c r="O918" s="16"/>
    </row>
    <row r="919" spans="2:15" x14ac:dyDescent="0.45">
      <c r="B919" s="27"/>
      <c r="C919" s="140" t="str">
        <f>+IF(Tabella245[[#This Row],[Ins Cartella]]="",C918,+VLOOKUP(Tabella245[[#This Row],[Ins Cartella]],Tabella1[[NUMERO CARTELLA]:[IMPOSTE]],1,0))</f>
        <v>Cartella2</v>
      </c>
      <c r="D919" s="1"/>
      <c r="E919" s="15"/>
      <c r="F919" s="16"/>
      <c r="G919" s="16"/>
      <c r="H919" s="16"/>
      <c r="I919" s="16"/>
      <c r="J919" s="16"/>
      <c r="K919" s="16"/>
      <c r="L919" s="16"/>
      <c r="M919" s="16"/>
      <c r="N919" s="16"/>
      <c r="O919" s="16"/>
    </row>
    <row r="920" spans="2:15" x14ac:dyDescent="0.45">
      <c r="B920" s="27"/>
      <c r="C920" s="140" t="str">
        <f>+IF(Tabella245[[#This Row],[Ins Cartella]]="",C919,+VLOOKUP(Tabella245[[#This Row],[Ins Cartella]],Tabella1[[NUMERO CARTELLA]:[IMPOSTE]],1,0))</f>
        <v>Cartella2</v>
      </c>
      <c r="D920" s="1"/>
      <c r="E920" s="15"/>
      <c r="F920" s="16"/>
      <c r="G920" s="16"/>
      <c r="H920" s="16"/>
      <c r="I920" s="16"/>
      <c r="J920" s="16"/>
      <c r="K920" s="16"/>
      <c r="L920" s="16"/>
      <c r="M920" s="16"/>
      <c r="N920" s="16"/>
      <c r="O920" s="16"/>
    </row>
    <row r="921" spans="2:15" x14ac:dyDescent="0.45">
      <c r="B921" s="27"/>
      <c r="C921" s="140" t="str">
        <f>+IF(Tabella245[[#This Row],[Ins Cartella]]="",C920,+VLOOKUP(Tabella245[[#This Row],[Ins Cartella]],Tabella1[[NUMERO CARTELLA]:[IMPOSTE]],1,0))</f>
        <v>Cartella2</v>
      </c>
      <c r="D921" s="1"/>
      <c r="E921" s="15"/>
      <c r="F921" s="16"/>
      <c r="G921" s="16"/>
      <c r="H921" s="16"/>
      <c r="I921" s="16"/>
      <c r="J921" s="16"/>
      <c r="K921" s="16"/>
      <c r="L921" s="16"/>
      <c r="M921" s="16"/>
      <c r="N921" s="16"/>
      <c r="O921" s="16"/>
    </row>
    <row r="922" spans="2:15" x14ac:dyDescent="0.45">
      <c r="B922" s="27"/>
      <c r="C922" s="140" t="str">
        <f>+IF(Tabella245[[#This Row],[Ins Cartella]]="",C921,+VLOOKUP(Tabella245[[#This Row],[Ins Cartella]],Tabella1[[NUMERO CARTELLA]:[IMPOSTE]],1,0))</f>
        <v>Cartella2</v>
      </c>
      <c r="D922" s="1"/>
      <c r="E922" s="15"/>
      <c r="F922" s="16"/>
      <c r="G922" s="16"/>
      <c r="H922" s="16"/>
      <c r="I922" s="16"/>
      <c r="J922" s="16"/>
      <c r="K922" s="16"/>
      <c r="L922" s="16"/>
      <c r="M922" s="16"/>
      <c r="N922" s="16"/>
      <c r="O922" s="16"/>
    </row>
    <row r="923" spans="2:15" x14ac:dyDescent="0.45">
      <c r="B923" s="27"/>
      <c r="C923" s="140" t="str">
        <f>+IF(Tabella245[[#This Row],[Ins Cartella]]="",C922,+VLOOKUP(Tabella245[[#This Row],[Ins Cartella]],Tabella1[[NUMERO CARTELLA]:[IMPOSTE]],1,0))</f>
        <v>Cartella2</v>
      </c>
      <c r="D923" s="1"/>
      <c r="E923" s="15"/>
      <c r="F923" s="16"/>
      <c r="G923" s="16"/>
      <c r="H923" s="16"/>
      <c r="I923" s="16"/>
      <c r="J923" s="16"/>
      <c r="K923" s="16"/>
      <c r="L923" s="16"/>
      <c r="M923" s="16"/>
      <c r="N923" s="16"/>
      <c r="O923" s="16"/>
    </row>
    <row r="924" spans="2:15" x14ac:dyDescent="0.45">
      <c r="B924" s="27"/>
      <c r="C924" s="140" t="str">
        <f>+IF(Tabella245[[#This Row],[Ins Cartella]]="",C923,+VLOOKUP(Tabella245[[#This Row],[Ins Cartella]],Tabella1[[NUMERO CARTELLA]:[IMPOSTE]],1,0))</f>
        <v>Cartella2</v>
      </c>
      <c r="D924" s="1"/>
      <c r="E924" s="15"/>
      <c r="F924" s="16"/>
      <c r="G924" s="16"/>
      <c r="H924" s="16"/>
      <c r="I924" s="16"/>
      <c r="J924" s="16"/>
      <c r="K924" s="16"/>
      <c r="L924" s="16"/>
      <c r="M924" s="16"/>
      <c r="N924" s="16"/>
      <c r="O924" s="16"/>
    </row>
    <row r="925" spans="2:15" x14ac:dyDescent="0.45">
      <c r="B925" s="27"/>
      <c r="C925" s="140" t="str">
        <f>+IF(Tabella245[[#This Row],[Ins Cartella]]="",C924,+VLOOKUP(Tabella245[[#This Row],[Ins Cartella]],Tabella1[[NUMERO CARTELLA]:[IMPOSTE]],1,0))</f>
        <v>Cartella2</v>
      </c>
      <c r="D925" s="1"/>
      <c r="E925" s="15"/>
      <c r="F925" s="16"/>
      <c r="G925" s="16"/>
      <c r="H925" s="16"/>
      <c r="I925" s="16"/>
      <c r="J925" s="16"/>
      <c r="K925" s="16"/>
      <c r="L925" s="16"/>
      <c r="M925" s="16"/>
      <c r="N925" s="16"/>
      <c r="O925" s="16"/>
    </row>
    <row r="926" spans="2:15" x14ac:dyDescent="0.45">
      <c r="B926" s="27"/>
      <c r="C926" s="140" t="str">
        <f>+IF(Tabella245[[#This Row],[Ins Cartella]]="",C925,+VLOOKUP(Tabella245[[#This Row],[Ins Cartella]],Tabella1[[NUMERO CARTELLA]:[IMPOSTE]],1,0))</f>
        <v>Cartella2</v>
      </c>
      <c r="D926" s="1"/>
      <c r="E926" s="15"/>
      <c r="F926" s="16"/>
      <c r="G926" s="16"/>
      <c r="H926" s="16"/>
      <c r="I926" s="16"/>
      <c r="J926" s="16"/>
      <c r="K926" s="16"/>
      <c r="L926" s="16"/>
      <c r="M926" s="16"/>
      <c r="N926" s="16"/>
      <c r="O926" s="16"/>
    </row>
    <row r="927" spans="2:15" x14ac:dyDescent="0.45">
      <c r="B927" s="27"/>
      <c r="C927" s="140" t="str">
        <f>+IF(Tabella245[[#This Row],[Ins Cartella]]="",C926,+VLOOKUP(Tabella245[[#This Row],[Ins Cartella]],Tabella1[[NUMERO CARTELLA]:[IMPOSTE]],1,0))</f>
        <v>Cartella2</v>
      </c>
      <c r="D927" s="1"/>
      <c r="E927" s="15"/>
      <c r="F927" s="16"/>
      <c r="G927" s="16"/>
      <c r="H927" s="16"/>
      <c r="I927" s="16"/>
      <c r="J927" s="16"/>
      <c r="K927" s="16"/>
      <c r="L927" s="16"/>
      <c r="M927" s="16"/>
      <c r="N927" s="16"/>
      <c r="O927" s="16"/>
    </row>
    <row r="928" spans="2:15" x14ac:dyDescent="0.45">
      <c r="B928" s="27"/>
      <c r="C928" s="140" t="str">
        <f>+IF(Tabella245[[#This Row],[Ins Cartella]]="",C927,+VLOOKUP(Tabella245[[#This Row],[Ins Cartella]],Tabella1[[NUMERO CARTELLA]:[IMPOSTE]],1,0))</f>
        <v>Cartella2</v>
      </c>
      <c r="D928" s="1"/>
      <c r="E928" s="15"/>
      <c r="F928" s="16"/>
      <c r="G928" s="16"/>
      <c r="H928" s="16"/>
      <c r="I928" s="16"/>
      <c r="J928" s="16"/>
      <c r="K928" s="16"/>
      <c r="L928" s="16"/>
      <c r="M928" s="16"/>
      <c r="N928" s="16"/>
      <c r="O928" s="16"/>
    </row>
    <row r="929" spans="2:15" x14ac:dyDescent="0.45">
      <c r="B929" s="27"/>
      <c r="C929" s="140" t="str">
        <f>+IF(Tabella245[[#This Row],[Ins Cartella]]="",C928,+VLOOKUP(Tabella245[[#This Row],[Ins Cartella]],Tabella1[[NUMERO CARTELLA]:[IMPOSTE]],1,0))</f>
        <v>Cartella2</v>
      </c>
      <c r="D929" s="1"/>
      <c r="E929" s="15"/>
      <c r="F929" s="16"/>
      <c r="G929" s="16"/>
      <c r="H929" s="16"/>
      <c r="I929" s="16"/>
      <c r="J929" s="16"/>
      <c r="K929" s="16"/>
      <c r="L929" s="16"/>
      <c r="M929" s="16"/>
      <c r="N929" s="16"/>
      <c r="O929" s="16"/>
    </row>
    <row r="930" spans="2:15" x14ac:dyDescent="0.45">
      <c r="B930" s="27"/>
      <c r="C930" s="140" t="str">
        <f>+IF(Tabella245[[#This Row],[Ins Cartella]]="",C929,+VLOOKUP(Tabella245[[#This Row],[Ins Cartella]],Tabella1[[NUMERO CARTELLA]:[IMPOSTE]],1,0))</f>
        <v>Cartella2</v>
      </c>
      <c r="D930" s="1"/>
      <c r="E930" s="15"/>
      <c r="F930" s="16"/>
      <c r="G930" s="16"/>
      <c r="H930" s="16"/>
      <c r="I930" s="16"/>
      <c r="J930" s="16"/>
      <c r="K930" s="16"/>
      <c r="L930" s="16"/>
      <c r="M930" s="16"/>
      <c r="N930" s="16"/>
      <c r="O930" s="16"/>
    </row>
    <row r="931" spans="2:15" x14ac:dyDescent="0.45">
      <c r="B931" s="27"/>
      <c r="C931" s="140" t="str">
        <f>+IF(Tabella245[[#This Row],[Ins Cartella]]="",C930,+VLOOKUP(Tabella245[[#This Row],[Ins Cartella]],Tabella1[[NUMERO CARTELLA]:[IMPOSTE]],1,0))</f>
        <v>Cartella2</v>
      </c>
      <c r="D931" s="1"/>
      <c r="E931" s="15"/>
      <c r="F931" s="16"/>
      <c r="G931" s="16"/>
      <c r="H931" s="16"/>
      <c r="I931" s="16"/>
      <c r="J931" s="16"/>
      <c r="K931" s="16"/>
      <c r="L931" s="16"/>
      <c r="M931" s="16"/>
      <c r="N931" s="16"/>
      <c r="O931" s="16"/>
    </row>
    <row r="932" spans="2:15" x14ac:dyDescent="0.45">
      <c r="B932" s="27"/>
      <c r="C932" s="140" t="str">
        <f>+IF(Tabella245[[#This Row],[Ins Cartella]]="",C931,+VLOOKUP(Tabella245[[#This Row],[Ins Cartella]],Tabella1[[NUMERO CARTELLA]:[IMPOSTE]],1,0))</f>
        <v>Cartella2</v>
      </c>
      <c r="D932" s="1"/>
      <c r="E932" s="15"/>
      <c r="F932" s="16"/>
      <c r="G932" s="16"/>
      <c r="H932" s="16"/>
      <c r="I932" s="16"/>
      <c r="J932" s="16"/>
      <c r="K932" s="16"/>
      <c r="L932" s="16"/>
      <c r="M932" s="16"/>
      <c r="N932" s="16"/>
      <c r="O932" s="16"/>
    </row>
    <row r="933" spans="2:15" x14ac:dyDescent="0.45">
      <c r="B933" s="27"/>
      <c r="C933" s="140" t="str">
        <f>+IF(Tabella245[[#This Row],[Ins Cartella]]="",C932,+VLOOKUP(Tabella245[[#This Row],[Ins Cartella]],Tabella1[[NUMERO CARTELLA]:[IMPOSTE]],1,0))</f>
        <v>Cartella2</v>
      </c>
      <c r="D933" s="1"/>
      <c r="E933" s="15"/>
      <c r="F933" s="16"/>
      <c r="G933" s="16"/>
      <c r="H933" s="16"/>
      <c r="I933" s="16"/>
      <c r="J933" s="16"/>
      <c r="K933" s="16"/>
      <c r="L933" s="16"/>
      <c r="M933" s="16"/>
      <c r="N933" s="16"/>
      <c r="O933" s="16"/>
    </row>
    <row r="934" spans="2:15" x14ac:dyDescent="0.45">
      <c r="B934" s="27"/>
      <c r="C934" s="140" t="str">
        <f>+IF(Tabella245[[#This Row],[Ins Cartella]]="",C933,+VLOOKUP(Tabella245[[#This Row],[Ins Cartella]],Tabella1[[NUMERO CARTELLA]:[IMPOSTE]],1,0))</f>
        <v>Cartella2</v>
      </c>
      <c r="D934" s="1"/>
      <c r="E934" s="15"/>
      <c r="F934" s="16"/>
      <c r="G934" s="16"/>
      <c r="H934" s="16"/>
      <c r="I934" s="16"/>
      <c r="J934" s="16"/>
      <c r="K934" s="16"/>
      <c r="L934" s="16"/>
      <c r="M934" s="16"/>
      <c r="N934" s="16"/>
      <c r="O934" s="16"/>
    </row>
    <row r="935" spans="2:15" x14ac:dyDescent="0.45">
      <c r="B935" s="27"/>
      <c r="C935" s="140" t="str">
        <f>+IF(Tabella245[[#This Row],[Ins Cartella]]="",C934,+VLOOKUP(Tabella245[[#This Row],[Ins Cartella]],Tabella1[[NUMERO CARTELLA]:[IMPOSTE]],1,0))</f>
        <v>Cartella2</v>
      </c>
      <c r="D935" s="1"/>
      <c r="E935" s="15"/>
      <c r="F935" s="16"/>
      <c r="G935" s="16"/>
      <c r="H935" s="16"/>
      <c r="I935" s="16"/>
      <c r="J935" s="16"/>
      <c r="K935" s="16"/>
      <c r="L935" s="16"/>
      <c r="M935" s="16"/>
      <c r="N935" s="16"/>
      <c r="O935" s="16"/>
    </row>
    <row r="936" spans="2:15" x14ac:dyDescent="0.45">
      <c r="B936" s="27"/>
      <c r="C936" s="140" t="str">
        <f>+IF(Tabella245[[#This Row],[Ins Cartella]]="",C935,+VLOOKUP(Tabella245[[#This Row],[Ins Cartella]],Tabella1[[NUMERO CARTELLA]:[IMPOSTE]],1,0))</f>
        <v>Cartella2</v>
      </c>
      <c r="D936" s="1"/>
      <c r="E936" s="15"/>
      <c r="F936" s="16"/>
      <c r="G936" s="16"/>
      <c r="H936" s="16"/>
      <c r="I936" s="16"/>
      <c r="J936" s="16"/>
      <c r="K936" s="16"/>
      <c r="L936" s="16"/>
      <c r="M936" s="16"/>
      <c r="N936" s="16"/>
      <c r="O936" s="16"/>
    </row>
    <row r="937" spans="2:15" x14ac:dyDescent="0.45">
      <c r="B937" s="27"/>
      <c r="C937" s="140" t="str">
        <f>+IF(Tabella245[[#This Row],[Ins Cartella]]="",C936,+VLOOKUP(Tabella245[[#This Row],[Ins Cartella]],Tabella1[[NUMERO CARTELLA]:[IMPOSTE]],1,0))</f>
        <v>Cartella2</v>
      </c>
      <c r="D937" s="1"/>
      <c r="E937" s="15"/>
      <c r="F937" s="16"/>
      <c r="G937" s="16"/>
      <c r="H937" s="16"/>
      <c r="I937" s="16"/>
      <c r="J937" s="16"/>
      <c r="K937" s="16"/>
      <c r="L937" s="16"/>
      <c r="M937" s="16"/>
      <c r="N937" s="16"/>
      <c r="O937" s="16"/>
    </row>
    <row r="938" spans="2:15" x14ac:dyDescent="0.45">
      <c r="B938" s="27"/>
      <c r="C938" s="140" t="str">
        <f>+IF(Tabella245[[#This Row],[Ins Cartella]]="",C937,+VLOOKUP(Tabella245[[#This Row],[Ins Cartella]],Tabella1[[NUMERO CARTELLA]:[IMPOSTE]],1,0))</f>
        <v>Cartella2</v>
      </c>
      <c r="D938" s="1"/>
      <c r="E938" s="15"/>
      <c r="F938" s="16"/>
      <c r="G938" s="16"/>
      <c r="H938" s="16"/>
      <c r="I938" s="16"/>
      <c r="J938" s="16"/>
      <c r="K938" s="16"/>
      <c r="L938" s="16"/>
      <c r="M938" s="16"/>
      <c r="N938" s="16"/>
      <c r="O938" s="16"/>
    </row>
    <row r="939" spans="2:15" x14ac:dyDescent="0.45">
      <c r="B939" s="27"/>
      <c r="C939" s="140" t="str">
        <f>+IF(Tabella245[[#This Row],[Ins Cartella]]="",C938,+VLOOKUP(Tabella245[[#This Row],[Ins Cartella]],Tabella1[[NUMERO CARTELLA]:[IMPOSTE]],1,0))</f>
        <v>Cartella2</v>
      </c>
      <c r="D939" s="1"/>
      <c r="E939" s="15"/>
      <c r="F939" s="16"/>
      <c r="G939" s="16"/>
      <c r="H939" s="16"/>
      <c r="I939" s="16"/>
      <c r="J939" s="16"/>
      <c r="K939" s="16"/>
      <c r="L939" s="16"/>
      <c r="M939" s="16"/>
      <c r="N939" s="16"/>
      <c r="O939" s="16"/>
    </row>
    <row r="940" spans="2:15" x14ac:dyDescent="0.45">
      <c r="B940" s="27"/>
      <c r="C940" s="140" t="str">
        <f>+IF(Tabella245[[#This Row],[Ins Cartella]]="",C939,+VLOOKUP(Tabella245[[#This Row],[Ins Cartella]],Tabella1[[NUMERO CARTELLA]:[IMPOSTE]],1,0))</f>
        <v>Cartella2</v>
      </c>
      <c r="D940" s="1"/>
      <c r="E940" s="15"/>
      <c r="F940" s="16"/>
      <c r="G940" s="16"/>
      <c r="H940" s="16"/>
      <c r="I940" s="16"/>
      <c r="J940" s="16"/>
      <c r="K940" s="16"/>
      <c r="L940" s="16"/>
      <c r="M940" s="16"/>
      <c r="N940" s="16"/>
      <c r="O940" s="16"/>
    </row>
    <row r="941" spans="2:15" x14ac:dyDescent="0.45">
      <c r="B941" s="27"/>
      <c r="C941" s="140" t="str">
        <f>+IF(Tabella245[[#This Row],[Ins Cartella]]="",C940,+VLOOKUP(Tabella245[[#This Row],[Ins Cartella]],Tabella1[[NUMERO CARTELLA]:[IMPOSTE]],1,0))</f>
        <v>Cartella2</v>
      </c>
      <c r="D941" s="1"/>
      <c r="E941" s="15"/>
      <c r="F941" s="16"/>
      <c r="G941" s="16"/>
      <c r="H941" s="16"/>
      <c r="I941" s="16"/>
      <c r="J941" s="16"/>
      <c r="K941" s="16"/>
      <c r="L941" s="16"/>
      <c r="M941" s="16"/>
      <c r="N941" s="16"/>
      <c r="O941" s="16"/>
    </row>
    <row r="942" spans="2:15" x14ac:dyDescent="0.45">
      <c r="B942" s="27"/>
      <c r="C942" s="140" t="str">
        <f>+IF(Tabella245[[#This Row],[Ins Cartella]]="",C941,+VLOOKUP(Tabella245[[#This Row],[Ins Cartella]],Tabella1[[NUMERO CARTELLA]:[IMPOSTE]],1,0))</f>
        <v>Cartella2</v>
      </c>
      <c r="D942" s="1"/>
      <c r="E942" s="15"/>
      <c r="F942" s="16"/>
      <c r="G942" s="16"/>
      <c r="H942" s="16"/>
      <c r="I942" s="16"/>
      <c r="J942" s="16"/>
      <c r="K942" s="16"/>
      <c r="L942" s="16"/>
      <c r="M942" s="16"/>
      <c r="N942" s="16"/>
      <c r="O942" s="16"/>
    </row>
    <row r="943" spans="2:15" x14ac:dyDescent="0.45">
      <c r="B943" s="27"/>
      <c r="C943" s="140" t="str">
        <f>+IF(Tabella245[[#This Row],[Ins Cartella]]="",C942,+VLOOKUP(Tabella245[[#This Row],[Ins Cartella]],Tabella1[[NUMERO CARTELLA]:[IMPOSTE]],1,0))</f>
        <v>Cartella2</v>
      </c>
      <c r="D943" s="1"/>
      <c r="E943" s="15"/>
      <c r="F943" s="16"/>
      <c r="G943" s="16"/>
      <c r="H943" s="16"/>
      <c r="I943" s="16"/>
      <c r="J943" s="16"/>
      <c r="K943" s="16"/>
      <c r="L943" s="16"/>
      <c r="M943" s="16"/>
      <c r="N943" s="16"/>
      <c r="O943" s="16"/>
    </row>
    <row r="944" spans="2:15" x14ac:dyDescent="0.45">
      <c r="B944" s="27"/>
      <c r="C944" s="140" t="str">
        <f>+IF(Tabella245[[#This Row],[Ins Cartella]]="",C943,+VLOOKUP(Tabella245[[#This Row],[Ins Cartella]],Tabella1[[NUMERO CARTELLA]:[IMPOSTE]],1,0))</f>
        <v>Cartella2</v>
      </c>
      <c r="D944" s="1"/>
      <c r="E944" s="15"/>
      <c r="F944" s="16"/>
      <c r="G944" s="16"/>
      <c r="H944" s="16"/>
      <c r="I944" s="16"/>
      <c r="J944" s="16"/>
      <c r="K944" s="16"/>
      <c r="L944" s="16"/>
      <c r="M944" s="16"/>
      <c r="N944" s="16"/>
      <c r="O944" s="16"/>
    </row>
    <row r="945" spans="2:15" x14ac:dyDescent="0.45">
      <c r="B945" s="27"/>
      <c r="C945" s="140" t="str">
        <f>+IF(Tabella245[[#This Row],[Ins Cartella]]="",C944,+VLOOKUP(Tabella245[[#This Row],[Ins Cartella]],Tabella1[[NUMERO CARTELLA]:[IMPOSTE]],1,0))</f>
        <v>Cartella2</v>
      </c>
      <c r="D945" s="1"/>
      <c r="E945" s="15"/>
      <c r="F945" s="16"/>
      <c r="G945" s="16"/>
      <c r="H945" s="16"/>
      <c r="I945" s="16"/>
      <c r="J945" s="16"/>
      <c r="K945" s="16"/>
      <c r="L945" s="16"/>
      <c r="M945" s="16"/>
      <c r="N945" s="16"/>
      <c r="O945" s="16"/>
    </row>
    <row r="946" spans="2:15" x14ac:dyDescent="0.45">
      <c r="B946" s="27"/>
      <c r="C946" s="140" t="str">
        <f>+IF(Tabella245[[#This Row],[Ins Cartella]]="",C945,+VLOOKUP(Tabella245[[#This Row],[Ins Cartella]],Tabella1[[NUMERO CARTELLA]:[IMPOSTE]],1,0))</f>
        <v>Cartella2</v>
      </c>
      <c r="D946" s="1"/>
      <c r="E946" s="15"/>
      <c r="F946" s="16"/>
      <c r="G946" s="16"/>
      <c r="H946" s="16"/>
      <c r="I946" s="16"/>
      <c r="J946" s="16"/>
      <c r="K946" s="16"/>
      <c r="L946" s="16"/>
      <c r="M946" s="16"/>
      <c r="N946" s="16"/>
      <c r="O946" s="16"/>
    </row>
    <row r="947" spans="2:15" x14ac:dyDescent="0.45">
      <c r="B947" s="27"/>
      <c r="C947" s="140" t="str">
        <f>+IF(Tabella245[[#This Row],[Ins Cartella]]="",C946,+VLOOKUP(Tabella245[[#This Row],[Ins Cartella]],Tabella1[[NUMERO CARTELLA]:[IMPOSTE]],1,0))</f>
        <v>Cartella2</v>
      </c>
      <c r="D947" s="1"/>
      <c r="E947" s="15"/>
      <c r="F947" s="16"/>
      <c r="G947" s="16"/>
      <c r="H947" s="16"/>
      <c r="I947" s="16"/>
      <c r="J947" s="16"/>
      <c r="K947" s="16"/>
      <c r="L947" s="16"/>
      <c r="M947" s="16"/>
      <c r="N947" s="16"/>
      <c r="O947" s="16"/>
    </row>
    <row r="948" spans="2:15" x14ac:dyDescent="0.45">
      <c r="B948" s="27"/>
      <c r="C948" s="140" t="str">
        <f>+IF(Tabella245[[#This Row],[Ins Cartella]]="",C947,+VLOOKUP(Tabella245[[#This Row],[Ins Cartella]],Tabella1[[NUMERO CARTELLA]:[IMPOSTE]],1,0))</f>
        <v>Cartella2</v>
      </c>
      <c r="D948" s="1"/>
      <c r="E948" s="15"/>
      <c r="F948" s="16"/>
      <c r="G948" s="16"/>
      <c r="H948" s="16"/>
      <c r="I948" s="16"/>
      <c r="J948" s="16"/>
      <c r="K948" s="16"/>
      <c r="L948" s="16"/>
      <c r="M948" s="16"/>
      <c r="N948" s="16"/>
      <c r="O948" s="16"/>
    </row>
    <row r="949" spans="2:15" x14ac:dyDescent="0.45">
      <c r="B949" s="27"/>
      <c r="C949" s="140" t="str">
        <f>+IF(Tabella245[[#This Row],[Ins Cartella]]="",C948,+VLOOKUP(Tabella245[[#This Row],[Ins Cartella]],Tabella1[[NUMERO CARTELLA]:[IMPOSTE]],1,0))</f>
        <v>Cartella2</v>
      </c>
      <c r="D949" s="1"/>
      <c r="E949" s="15"/>
      <c r="F949" s="16"/>
      <c r="G949" s="16"/>
      <c r="H949" s="16"/>
      <c r="I949" s="16"/>
      <c r="J949" s="16"/>
      <c r="K949" s="16"/>
      <c r="L949" s="16"/>
      <c r="M949" s="16"/>
      <c r="N949" s="16"/>
      <c r="O949" s="16"/>
    </row>
    <row r="950" spans="2:15" x14ac:dyDescent="0.45">
      <c r="B950" s="27"/>
      <c r="C950" s="140" t="str">
        <f>+IF(Tabella245[[#This Row],[Ins Cartella]]="",C949,+VLOOKUP(Tabella245[[#This Row],[Ins Cartella]],Tabella1[[NUMERO CARTELLA]:[IMPOSTE]],1,0))</f>
        <v>Cartella2</v>
      </c>
      <c r="D950" s="1"/>
      <c r="E950" s="15"/>
      <c r="F950" s="16"/>
      <c r="G950" s="16"/>
      <c r="H950" s="16"/>
      <c r="I950" s="16"/>
      <c r="J950" s="16"/>
      <c r="K950" s="16"/>
      <c r="L950" s="16"/>
      <c r="M950" s="16"/>
      <c r="N950" s="16"/>
      <c r="O950" s="16"/>
    </row>
    <row r="951" spans="2:15" x14ac:dyDescent="0.45">
      <c r="B951" s="27"/>
      <c r="C951" s="140" t="str">
        <f>+IF(Tabella245[[#This Row],[Ins Cartella]]="",C950,+VLOOKUP(Tabella245[[#This Row],[Ins Cartella]],Tabella1[[NUMERO CARTELLA]:[IMPOSTE]],1,0))</f>
        <v>Cartella2</v>
      </c>
      <c r="D951" s="1"/>
      <c r="E951" s="15"/>
      <c r="F951" s="16"/>
      <c r="G951" s="16"/>
      <c r="H951" s="16"/>
      <c r="I951" s="16"/>
      <c r="J951" s="16"/>
      <c r="K951" s="16"/>
      <c r="L951" s="16"/>
      <c r="M951" s="16"/>
      <c r="N951" s="16"/>
      <c r="O951" s="16"/>
    </row>
    <row r="952" spans="2:15" x14ac:dyDescent="0.45">
      <c r="B952" s="27"/>
      <c r="C952" s="140" t="str">
        <f>+IF(Tabella245[[#This Row],[Ins Cartella]]="",C951,+VLOOKUP(Tabella245[[#This Row],[Ins Cartella]],Tabella1[[NUMERO CARTELLA]:[IMPOSTE]],1,0))</f>
        <v>Cartella2</v>
      </c>
      <c r="D952" s="1"/>
      <c r="E952" s="15"/>
      <c r="F952" s="16"/>
      <c r="G952" s="16"/>
      <c r="H952" s="16"/>
      <c r="I952" s="16"/>
      <c r="J952" s="16"/>
      <c r="K952" s="16"/>
      <c r="L952" s="16"/>
      <c r="M952" s="16"/>
      <c r="N952" s="16"/>
      <c r="O952" s="16"/>
    </row>
    <row r="953" spans="2:15" x14ac:dyDescent="0.45">
      <c r="B953" s="27"/>
      <c r="C953" s="140" t="str">
        <f>+IF(Tabella245[[#This Row],[Ins Cartella]]="",C952,+VLOOKUP(Tabella245[[#This Row],[Ins Cartella]],Tabella1[[NUMERO CARTELLA]:[IMPOSTE]],1,0))</f>
        <v>Cartella2</v>
      </c>
      <c r="D953" s="1"/>
      <c r="E953" s="15"/>
      <c r="F953" s="16"/>
      <c r="G953" s="16"/>
      <c r="H953" s="16"/>
      <c r="I953" s="16"/>
      <c r="J953" s="16"/>
      <c r="K953" s="16"/>
      <c r="L953" s="16"/>
      <c r="M953" s="16"/>
      <c r="N953" s="16"/>
      <c r="O953" s="16"/>
    </row>
    <row r="954" spans="2:15" x14ac:dyDescent="0.45">
      <c r="B954" s="27"/>
      <c r="C954" s="140" t="str">
        <f>+IF(Tabella245[[#This Row],[Ins Cartella]]="",C953,+VLOOKUP(Tabella245[[#This Row],[Ins Cartella]],Tabella1[[NUMERO CARTELLA]:[IMPOSTE]],1,0))</f>
        <v>Cartella2</v>
      </c>
      <c r="D954" s="1"/>
      <c r="E954" s="15"/>
      <c r="F954" s="16"/>
      <c r="G954" s="16"/>
      <c r="H954" s="16"/>
      <c r="I954" s="16"/>
      <c r="J954" s="16"/>
      <c r="K954" s="16"/>
      <c r="L954" s="16"/>
      <c r="M954" s="16"/>
      <c r="N954" s="16"/>
      <c r="O954" s="16"/>
    </row>
    <row r="955" spans="2:15" x14ac:dyDescent="0.45">
      <c r="B955" s="27"/>
      <c r="C955" s="140" t="str">
        <f>+IF(Tabella245[[#This Row],[Ins Cartella]]="",C954,+VLOOKUP(Tabella245[[#This Row],[Ins Cartella]],Tabella1[[NUMERO CARTELLA]:[IMPOSTE]],1,0))</f>
        <v>Cartella2</v>
      </c>
      <c r="D955" s="1"/>
      <c r="E955" s="15"/>
      <c r="F955" s="16"/>
      <c r="G955" s="16"/>
      <c r="H955" s="16"/>
      <c r="I955" s="16"/>
      <c r="J955" s="16"/>
      <c r="K955" s="16"/>
      <c r="L955" s="16"/>
      <c r="M955" s="16"/>
      <c r="N955" s="16"/>
      <c r="O955" s="16"/>
    </row>
    <row r="956" spans="2:15" x14ac:dyDescent="0.45">
      <c r="B956" s="27"/>
      <c r="C956" s="140" t="str">
        <f>+IF(Tabella245[[#This Row],[Ins Cartella]]="",C955,+VLOOKUP(Tabella245[[#This Row],[Ins Cartella]],Tabella1[[NUMERO CARTELLA]:[IMPOSTE]],1,0))</f>
        <v>Cartella2</v>
      </c>
      <c r="D956" s="1"/>
      <c r="E956" s="15"/>
      <c r="F956" s="16"/>
      <c r="G956" s="16"/>
      <c r="H956" s="16"/>
      <c r="I956" s="16"/>
      <c r="J956" s="16"/>
      <c r="K956" s="16"/>
      <c r="L956" s="16"/>
      <c r="M956" s="16"/>
      <c r="N956" s="16"/>
      <c r="O956" s="16"/>
    </row>
    <row r="957" spans="2:15" x14ac:dyDescent="0.45">
      <c r="B957" s="27"/>
      <c r="C957" s="140" t="str">
        <f>+IF(Tabella245[[#This Row],[Ins Cartella]]="",C956,+VLOOKUP(Tabella245[[#This Row],[Ins Cartella]],Tabella1[[NUMERO CARTELLA]:[IMPOSTE]],1,0))</f>
        <v>Cartella2</v>
      </c>
      <c r="D957" s="1"/>
      <c r="E957" s="15"/>
      <c r="F957" s="16"/>
      <c r="G957" s="16"/>
      <c r="H957" s="16"/>
      <c r="I957" s="16"/>
      <c r="J957" s="16"/>
      <c r="K957" s="16"/>
      <c r="L957" s="16"/>
      <c r="M957" s="16"/>
      <c r="N957" s="16"/>
      <c r="O957" s="16"/>
    </row>
    <row r="958" spans="2:15" x14ac:dyDescent="0.45">
      <c r="B958" s="27"/>
      <c r="C958" s="140" t="str">
        <f>+IF(Tabella245[[#This Row],[Ins Cartella]]="",C957,+VLOOKUP(Tabella245[[#This Row],[Ins Cartella]],Tabella1[[NUMERO CARTELLA]:[IMPOSTE]],1,0))</f>
        <v>Cartella2</v>
      </c>
      <c r="D958" s="1"/>
      <c r="E958" s="15"/>
      <c r="F958" s="16"/>
      <c r="G958" s="16"/>
      <c r="H958" s="16"/>
      <c r="I958" s="16"/>
      <c r="J958" s="16"/>
      <c r="K958" s="16"/>
      <c r="L958" s="16"/>
      <c r="M958" s="16"/>
      <c r="N958" s="16"/>
      <c r="O958" s="16"/>
    </row>
    <row r="959" spans="2:15" x14ac:dyDescent="0.45">
      <c r="B959" s="27"/>
      <c r="C959" s="140" t="str">
        <f>+IF(Tabella245[[#This Row],[Ins Cartella]]="",C958,+VLOOKUP(Tabella245[[#This Row],[Ins Cartella]],Tabella1[[NUMERO CARTELLA]:[IMPOSTE]],1,0))</f>
        <v>Cartella2</v>
      </c>
      <c r="D959" s="1"/>
      <c r="E959" s="15"/>
      <c r="F959" s="16"/>
      <c r="G959" s="16"/>
      <c r="H959" s="16"/>
      <c r="I959" s="16"/>
      <c r="J959" s="16"/>
      <c r="K959" s="16"/>
      <c r="L959" s="16"/>
      <c r="M959" s="16"/>
      <c r="N959" s="16"/>
      <c r="O959" s="16"/>
    </row>
    <row r="960" spans="2:15" x14ac:dyDescent="0.45">
      <c r="B960" s="27"/>
      <c r="C960" s="140" t="str">
        <f>+IF(Tabella245[[#This Row],[Ins Cartella]]="",C959,+VLOOKUP(Tabella245[[#This Row],[Ins Cartella]],Tabella1[[NUMERO CARTELLA]:[IMPOSTE]],1,0))</f>
        <v>Cartella2</v>
      </c>
      <c r="D960" s="1"/>
      <c r="E960" s="15"/>
      <c r="F960" s="16"/>
      <c r="G960" s="16"/>
      <c r="H960" s="16"/>
      <c r="I960" s="16"/>
      <c r="J960" s="16"/>
      <c r="K960" s="16"/>
      <c r="L960" s="16"/>
      <c r="M960" s="16"/>
      <c r="N960" s="16"/>
      <c r="O960" s="16"/>
    </row>
    <row r="961" spans="2:15" x14ac:dyDescent="0.45">
      <c r="B961" s="27"/>
      <c r="C961" s="140" t="str">
        <f>+IF(Tabella245[[#This Row],[Ins Cartella]]="",C960,+VLOOKUP(Tabella245[[#This Row],[Ins Cartella]],Tabella1[[NUMERO CARTELLA]:[IMPOSTE]],1,0))</f>
        <v>Cartella2</v>
      </c>
      <c r="D961" s="1"/>
      <c r="E961" s="15"/>
      <c r="F961" s="16"/>
      <c r="G961" s="16"/>
      <c r="H961" s="16"/>
      <c r="I961" s="16"/>
      <c r="J961" s="16"/>
      <c r="K961" s="16"/>
      <c r="L961" s="16"/>
      <c r="M961" s="16"/>
      <c r="N961" s="16"/>
      <c r="O961" s="16"/>
    </row>
    <row r="962" spans="2:15" x14ac:dyDescent="0.45">
      <c r="B962" s="27"/>
      <c r="C962" s="140" t="str">
        <f>+IF(Tabella245[[#This Row],[Ins Cartella]]="",C961,+VLOOKUP(Tabella245[[#This Row],[Ins Cartella]],Tabella1[[NUMERO CARTELLA]:[IMPOSTE]],1,0))</f>
        <v>Cartella2</v>
      </c>
      <c r="D962" s="1"/>
      <c r="E962" s="15"/>
      <c r="F962" s="16"/>
      <c r="G962" s="16"/>
      <c r="H962" s="16"/>
      <c r="I962" s="16"/>
      <c r="J962" s="16"/>
      <c r="K962" s="16"/>
      <c r="L962" s="16"/>
      <c r="M962" s="16"/>
      <c r="N962" s="16"/>
      <c r="O962" s="16"/>
    </row>
    <row r="963" spans="2:15" x14ac:dyDescent="0.45">
      <c r="B963" s="27"/>
      <c r="C963" s="140" t="str">
        <f>+IF(Tabella245[[#This Row],[Ins Cartella]]="",C962,+VLOOKUP(Tabella245[[#This Row],[Ins Cartella]],Tabella1[[NUMERO CARTELLA]:[IMPOSTE]],1,0))</f>
        <v>Cartella2</v>
      </c>
      <c r="D963" s="1"/>
      <c r="E963" s="15"/>
      <c r="F963" s="16"/>
      <c r="G963" s="16"/>
      <c r="H963" s="16"/>
      <c r="I963" s="16"/>
      <c r="J963" s="16"/>
      <c r="K963" s="16"/>
      <c r="L963" s="16"/>
      <c r="M963" s="16"/>
      <c r="N963" s="16"/>
      <c r="O963" s="16"/>
    </row>
    <row r="964" spans="2:15" x14ac:dyDescent="0.45">
      <c r="B964" s="27"/>
      <c r="C964" s="140" t="str">
        <f>+IF(Tabella245[[#This Row],[Ins Cartella]]="",C963,+VLOOKUP(Tabella245[[#This Row],[Ins Cartella]],Tabella1[[NUMERO CARTELLA]:[IMPOSTE]],1,0))</f>
        <v>Cartella2</v>
      </c>
      <c r="D964" s="1"/>
      <c r="E964" s="15"/>
      <c r="F964" s="16"/>
      <c r="G964" s="16"/>
      <c r="H964" s="16"/>
      <c r="I964" s="16"/>
      <c r="J964" s="16"/>
      <c r="K964" s="16"/>
      <c r="L964" s="16"/>
      <c r="M964" s="16"/>
      <c r="N964" s="16"/>
      <c r="O964" s="16"/>
    </row>
    <row r="965" spans="2:15" x14ac:dyDescent="0.45">
      <c r="B965" s="27"/>
      <c r="C965" s="140" t="str">
        <f>+IF(Tabella245[[#This Row],[Ins Cartella]]="",C964,+VLOOKUP(Tabella245[[#This Row],[Ins Cartella]],Tabella1[[NUMERO CARTELLA]:[IMPOSTE]],1,0))</f>
        <v>Cartella2</v>
      </c>
      <c r="D965" s="1"/>
      <c r="E965" s="15"/>
      <c r="F965" s="16"/>
      <c r="G965" s="16"/>
      <c r="H965" s="16"/>
      <c r="I965" s="16"/>
      <c r="J965" s="16"/>
      <c r="K965" s="16"/>
      <c r="L965" s="16"/>
      <c r="M965" s="16"/>
      <c r="N965" s="16"/>
      <c r="O965" s="16"/>
    </row>
    <row r="966" spans="2:15" x14ac:dyDescent="0.45">
      <c r="B966" s="27"/>
      <c r="C966" s="140" t="str">
        <f>+IF(Tabella245[[#This Row],[Ins Cartella]]="",C965,+VLOOKUP(Tabella245[[#This Row],[Ins Cartella]],Tabella1[[NUMERO CARTELLA]:[IMPOSTE]],1,0))</f>
        <v>Cartella2</v>
      </c>
      <c r="D966" s="1"/>
      <c r="E966" s="15"/>
      <c r="F966" s="16"/>
      <c r="G966" s="16"/>
      <c r="H966" s="16"/>
      <c r="I966" s="16"/>
      <c r="J966" s="16"/>
      <c r="K966" s="16"/>
      <c r="L966" s="16"/>
      <c r="M966" s="16"/>
      <c r="N966" s="16"/>
      <c r="O966" s="16"/>
    </row>
    <row r="967" spans="2:15" x14ac:dyDescent="0.45">
      <c r="B967" s="27"/>
      <c r="C967" s="140" t="str">
        <f>+IF(Tabella245[[#This Row],[Ins Cartella]]="",C966,+VLOOKUP(Tabella245[[#This Row],[Ins Cartella]],Tabella1[[NUMERO CARTELLA]:[IMPOSTE]],1,0))</f>
        <v>Cartella2</v>
      </c>
      <c r="D967" s="1"/>
      <c r="E967" s="15"/>
      <c r="F967" s="16"/>
      <c r="G967" s="16"/>
      <c r="H967" s="16"/>
      <c r="I967" s="16"/>
      <c r="J967" s="16"/>
      <c r="K967" s="16"/>
      <c r="L967" s="16"/>
      <c r="M967" s="16"/>
      <c r="N967" s="16"/>
      <c r="O967" s="16"/>
    </row>
    <row r="968" spans="2:15" x14ac:dyDescent="0.45">
      <c r="B968" s="27"/>
      <c r="C968" s="140" t="str">
        <f>+IF(Tabella245[[#This Row],[Ins Cartella]]="",C967,+VLOOKUP(Tabella245[[#This Row],[Ins Cartella]],Tabella1[[NUMERO CARTELLA]:[IMPOSTE]],1,0))</f>
        <v>Cartella2</v>
      </c>
      <c r="D968" s="1"/>
      <c r="E968" s="15"/>
      <c r="F968" s="16"/>
      <c r="G968" s="16"/>
      <c r="H968" s="16"/>
      <c r="I968" s="16"/>
      <c r="J968" s="16"/>
      <c r="K968" s="16"/>
      <c r="L968" s="16"/>
      <c r="M968" s="16"/>
      <c r="N968" s="16"/>
      <c r="O968" s="16"/>
    </row>
    <row r="969" spans="2:15" x14ac:dyDescent="0.45">
      <c r="B969" s="27"/>
      <c r="C969" s="140" t="str">
        <f>+IF(Tabella245[[#This Row],[Ins Cartella]]="",C968,+VLOOKUP(Tabella245[[#This Row],[Ins Cartella]],Tabella1[[NUMERO CARTELLA]:[IMPOSTE]],1,0))</f>
        <v>Cartella2</v>
      </c>
      <c r="D969" s="1"/>
      <c r="E969" s="15"/>
      <c r="F969" s="16"/>
      <c r="G969" s="16"/>
      <c r="H969" s="16"/>
      <c r="I969" s="16"/>
      <c r="J969" s="16"/>
      <c r="K969" s="16"/>
      <c r="L969" s="16"/>
      <c r="M969" s="16"/>
      <c r="N969" s="16"/>
      <c r="O969" s="16"/>
    </row>
    <row r="970" spans="2:15" x14ac:dyDescent="0.45">
      <c r="B970" s="27"/>
      <c r="C970" s="140" t="str">
        <f>+IF(Tabella245[[#This Row],[Ins Cartella]]="",C969,+VLOOKUP(Tabella245[[#This Row],[Ins Cartella]],Tabella1[[NUMERO CARTELLA]:[IMPOSTE]],1,0))</f>
        <v>Cartella2</v>
      </c>
      <c r="D970" s="1"/>
      <c r="E970" s="15"/>
      <c r="F970" s="16"/>
      <c r="G970" s="16"/>
      <c r="H970" s="16"/>
      <c r="I970" s="16"/>
      <c r="J970" s="16"/>
      <c r="K970" s="16"/>
      <c r="L970" s="16"/>
      <c r="M970" s="16"/>
      <c r="N970" s="16"/>
      <c r="O970" s="16"/>
    </row>
    <row r="971" spans="2:15" x14ac:dyDescent="0.45">
      <c r="B971" s="27"/>
      <c r="C971" s="140" t="str">
        <f>+IF(Tabella245[[#This Row],[Ins Cartella]]="",C970,+VLOOKUP(Tabella245[[#This Row],[Ins Cartella]],Tabella1[[NUMERO CARTELLA]:[IMPOSTE]],1,0))</f>
        <v>Cartella2</v>
      </c>
      <c r="D971" s="1"/>
      <c r="E971" s="15"/>
      <c r="F971" s="16"/>
      <c r="G971" s="16"/>
      <c r="H971" s="16"/>
      <c r="I971" s="16"/>
      <c r="J971" s="16"/>
      <c r="K971" s="16"/>
      <c r="L971" s="16"/>
      <c r="M971" s="16"/>
      <c r="N971" s="16"/>
      <c r="O971" s="16"/>
    </row>
    <row r="972" spans="2:15" x14ac:dyDescent="0.45">
      <c r="B972" s="27"/>
      <c r="C972" s="140" t="str">
        <f>+IF(Tabella245[[#This Row],[Ins Cartella]]="",C971,+VLOOKUP(Tabella245[[#This Row],[Ins Cartella]],Tabella1[[NUMERO CARTELLA]:[IMPOSTE]],1,0))</f>
        <v>Cartella2</v>
      </c>
      <c r="D972" s="1"/>
      <c r="E972" s="15"/>
      <c r="F972" s="16"/>
      <c r="G972" s="16"/>
      <c r="H972" s="16"/>
      <c r="I972" s="16"/>
      <c r="J972" s="16"/>
      <c r="K972" s="16"/>
      <c r="L972" s="16"/>
      <c r="M972" s="16"/>
      <c r="N972" s="16"/>
      <c r="O972" s="16"/>
    </row>
    <row r="973" spans="2:15" x14ac:dyDescent="0.45">
      <c r="B973" s="27"/>
      <c r="C973" s="140" t="str">
        <f>+IF(Tabella245[[#This Row],[Ins Cartella]]="",C972,+VLOOKUP(Tabella245[[#This Row],[Ins Cartella]],Tabella1[[NUMERO CARTELLA]:[IMPOSTE]],1,0))</f>
        <v>Cartella2</v>
      </c>
      <c r="D973" s="1"/>
      <c r="E973" s="15"/>
      <c r="F973" s="16"/>
      <c r="G973" s="16"/>
      <c r="H973" s="16"/>
      <c r="I973" s="16"/>
      <c r="J973" s="16"/>
      <c r="K973" s="16"/>
      <c r="L973" s="16"/>
      <c r="M973" s="16"/>
      <c r="N973" s="16"/>
      <c r="O973" s="16"/>
    </row>
    <row r="974" spans="2:15" x14ac:dyDescent="0.45">
      <c r="B974" s="27"/>
      <c r="C974" s="140" t="str">
        <f>+IF(Tabella245[[#This Row],[Ins Cartella]]="",C973,+VLOOKUP(Tabella245[[#This Row],[Ins Cartella]],Tabella1[[NUMERO CARTELLA]:[IMPOSTE]],1,0))</f>
        <v>Cartella2</v>
      </c>
      <c r="D974" s="1"/>
      <c r="E974" s="15"/>
      <c r="F974" s="16"/>
      <c r="G974" s="16"/>
      <c r="H974" s="16"/>
      <c r="I974" s="16"/>
      <c r="J974" s="16"/>
      <c r="K974" s="16"/>
      <c r="L974" s="16"/>
      <c r="M974" s="16"/>
      <c r="N974" s="16"/>
      <c r="O974" s="16"/>
    </row>
    <row r="975" spans="2:15" x14ac:dyDescent="0.45">
      <c r="B975" s="27"/>
      <c r="C975" s="140" t="str">
        <f>+IF(Tabella245[[#This Row],[Ins Cartella]]="",C974,+VLOOKUP(Tabella245[[#This Row],[Ins Cartella]],Tabella1[[NUMERO CARTELLA]:[IMPOSTE]],1,0))</f>
        <v>Cartella2</v>
      </c>
      <c r="D975" s="1"/>
      <c r="E975" s="15"/>
      <c r="F975" s="16"/>
      <c r="G975" s="16"/>
      <c r="H975" s="16"/>
      <c r="I975" s="16"/>
      <c r="J975" s="16"/>
      <c r="K975" s="16"/>
      <c r="L975" s="16"/>
      <c r="M975" s="16"/>
      <c r="N975" s="16"/>
      <c r="O975" s="16"/>
    </row>
    <row r="976" spans="2:15" x14ac:dyDescent="0.45">
      <c r="B976" s="27"/>
      <c r="C976" s="140" t="str">
        <f>+IF(Tabella245[[#This Row],[Ins Cartella]]="",C975,+VLOOKUP(Tabella245[[#This Row],[Ins Cartella]],Tabella1[[NUMERO CARTELLA]:[IMPOSTE]],1,0))</f>
        <v>Cartella2</v>
      </c>
      <c r="D976" s="1"/>
      <c r="E976" s="15"/>
      <c r="F976" s="16"/>
      <c r="G976" s="16"/>
      <c r="H976" s="16"/>
      <c r="I976" s="16"/>
      <c r="J976" s="16"/>
      <c r="K976" s="16"/>
      <c r="L976" s="16"/>
      <c r="M976" s="16"/>
      <c r="N976" s="16"/>
      <c r="O976" s="16"/>
    </row>
    <row r="977" spans="2:15" x14ac:dyDescent="0.45">
      <c r="B977" s="27"/>
      <c r="C977" s="140" t="str">
        <f>+IF(Tabella245[[#This Row],[Ins Cartella]]="",C976,+VLOOKUP(Tabella245[[#This Row],[Ins Cartella]],Tabella1[[NUMERO CARTELLA]:[IMPOSTE]],1,0))</f>
        <v>Cartella2</v>
      </c>
      <c r="D977" s="1"/>
      <c r="E977" s="15"/>
      <c r="F977" s="16"/>
      <c r="G977" s="16"/>
      <c r="H977" s="16"/>
      <c r="I977" s="16"/>
      <c r="J977" s="16"/>
      <c r="K977" s="16"/>
      <c r="L977" s="16"/>
      <c r="M977" s="16"/>
      <c r="N977" s="16"/>
      <c r="O977" s="16"/>
    </row>
    <row r="978" spans="2:15" x14ac:dyDescent="0.45">
      <c r="B978" s="27"/>
      <c r="C978" s="140" t="str">
        <f>+IF(Tabella245[[#This Row],[Ins Cartella]]="",C977,+VLOOKUP(Tabella245[[#This Row],[Ins Cartella]],Tabella1[[NUMERO CARTELLA]:[IMPOSTE]],1,0))</f>
        <v>Cartella2</v>
      </c>
      <c r="D978" s="1"/>
      <c r="E978" s="15"/>
      <c r="F978" s="16"/>
      <c r="G978" s="16"/>
      <c r="H978" s="16"/>
      <c r="I978" s="16"/>
      <c r="J978" s="16"/>
      <c r="K978" s="16"/>
      <c r="L978" s="16"/>
      <c r="M978" s="16"/>
      <c r="N978" s="16"/>
      <c r="O978" s="16"/>
    </row>
    <row r="979" spans="2:15" x14ac:dyDescent="0.45">
      <c r="B979" s="27"/>
      <c r="C979" s="140" t="str">
        <f>+IF(Tabella245[[#This Row],[Ins Cartella]]="",C978,+VLOOKUP(Tabella245[[#This Row],[Ins Cartella]],Tabella1[[NUMERO CARTELLA]:[IMPOSTE]],1,0))</f>
        <v>Cartella2</v>
      </c>
      <c r="D979" s="1"/>
      <c r="E979" s="15"/>
      <c r="F979" s="16"/>
      <c r="G979" s="16"/>
      <c r="H979" s="16"/>
      <c r="I979" s="16"/>
      <c r="J979" s="16"/>
      <c r="K979" s="16"/>
      <c r="L979" s="16"/>
      <c r="M979" s="16"/>
      <c r="N979" s="16"/>
      <c r="O979" s="16"/>
    </row>
    <row r="980" spans="2:15" x14ac:dyDescent="0.45">
      <c r="B980" s="27"/>
      <c r="C980" s="140" t="str">
        <f>+IF(Tabella245[[#This Row],[Ins Cartella]]="",C979,+VLOOKUP(Tabella245[[#This Row],[Ins Cartella]],Tabella1[[NUMERO CARTELLA]:[IMPOSTE]],1,0))</f>
        <v>Cartella2</v>
      </c>
      <c r="D980" s="1"/>
      <c r="E980" s="15"/>
      <c r="F980" s="16"/>
      <c r="G980" s="16"/>
      <c r="H980" s="16"/>
      <c r="I980" s="16"/>
      <c r="J980" s="16"/>
      <c r="K980" s="16"/>
      <c r="L980" s="16"/>
      <c r="M980" s="16"/>
      <c r="N980" s="16"/>
      <c r="O980" s="16"/>
    </row>
    <row r="981" spans="2:15" x14ac:dyDescent="0.45">
      <c r="B981" s="27"/>
      <c r="C981" s="140" t="str">
        <f>+IF(Tabella245[[#This Row],[Ins Cartella]]="",C980,+VLOOKUP(Tabella245[[#This Row],[Ins Cartella]],Tabella1[[NUMERO CARTELLA]:[IMPOSTE]],1,0))</f>
        <v>Cartella2</v>
      </c>
      <c r="D981" s="1"/>
      <c r="E981" s="15"/>
      <c r="F981" s="16"/>
      <c r="G981" s="16"/>
      <c r="H981" s="16"/>
      <c r="I981" s="16"/>
      <c r="J981" s="16"/>
      <c r="K981" s="16"/>
      <c r="L981" s="16"/>
      <c r="M981" s="16"/>
      <c r="N981" s="16"/>
      <c r="O981" s="16"/>
    </row>
    <row r="982" spans="2:15" x14ac:dyDescent="0.45">
      <c r="B982" s="27"/>
      <c r="C982" s="140" t="str">
        <f>+IF(Tabella245[[#This Row],[Ins Cartella]]="",C981,+VLOOKUP(Tabella245[[#This Row],[Ins Cartella]],Tabella1[[NUMERO CARTELLA]:[IMPOSTE]],1,0))</f>
        <v>Cartella2</v>
      </c>
      <c r="D982" s="1"/>
      <c r="E982" s="15"/>
      <c r="F982" s="16"/>
      <c r="G982" s="16"/>
      <c r="H982" s="16"/>
      <c r="I982" s="16"/>
      <c r="J982" s="16"/>
      <c r="K982" s="16"/>
      <c r="L982" s="16"/>
      <c r="M982" s="16"/>
      <c r="N982" s="16"/>
      <c r="O982" s="16"/>
    </row>
    <row r="983" spans="2:15" x14ac:dyDescent="0.45">
      <c r="B983" s="27"/>
      <c r="C983" s="140" t="str">
        <f>+IF(Tabella245[[#This Row],[Ins Cartella]]="",C982,+VLOOKUP(Tabella245[[#This Row],[Ins Cartella]],Tabella1[[NUMERO CARTELLA]:[IMPOSTE]],1,0))</f>
        <v>Cartella2</v>
      </c>
      <c r="D983" s="1"/>
      <c r="E983" s="15"/>
      <c r="F983" s="16"/>
      <c r="G983" s="16"/>
      <c r="H983" s="16"/>
      <c r="I983" s="16"/>
      <c r="J983" s="16"/>
      <c r="K983" s="16"/>
      <c r="L983" s="16"/>
      <c r="M983" s="16"/>
      <c r="N983" s="16"/>
      <c r="O983" s="16"/>
    </row>
    <row r="984" spans="2:15" x14ac:dyDescent="0.45">
      <c r="B984" s="27"/>
      <c r="C984" s="140" t="str">
        <f>+IF(Tabella245[[#This Row],[Ins Cartella]]="",C983,+VLOOKUP(Tabella245[[#This Row],[Ins Cartella]],Tabella1[[NUMERO CARTELLA]:[IMPOSTE]],1,0))</f>
        <v>Cartella2</v>
      </c>
      <c r="D984" s="1"/>
      <c r="E984" s="15"/>
      <c r="F984" s="16"/>
      <c r="G984" s="16"/>
      <c r="H984" s="16"/>
      <c r="I984" s="16"/>
      <c r="J984" s="16"/>
      <c r="K984" s="16"/>
      <c r="L984" s="16"/>
      <c r="M984" s="16"/>
      <c r="N984" s="16"/>
      <c r="O984" s="16"/>
    </row>
    <row r="985" spans="2:15" x14ac:dyDescent="0.45">
      <c r="B985" s="27"/>
      <c r="C985" s="140" t="str">
        <f>+IF(Tabella245[[#This Row],[Ins Cartella]]="",C984,+VLOOKUP(Tabella245[[#This Row],[Ins Cartella]],Tabella1[[NUMERO CARTELLA]:[IMPOSTE]],1,0))</f>
        <v>Cartella2</v>
      </c>
      <c r="D985" s="1"/>
      <c r="E985" s="15"/>
      <c r="F985" s="16"/>
      <c r="G985" s="16"/>
      <c r="H985" s="16"/>
      <c r="I985" s="16"/>
      <c r="J985" s="16"/>
      <c r="K985" s="16"/>
      <c r="L985" s="16"/>
      <c r="M985" s="16"/>
      <c r="N985" s="16"/>
      <c r="O985" s="16"/>
    </row>
    <row r="986" spans="2:15" x14ac:dyDescent="0.45">
      <c r="B986" s="27"/>
      <c r="C986" s="140" t="str">
        <f>+IF(Tabella245[[#This Row],[Ins Cartella]]="",C985,+VLOOKUP(Tabella245[[#This Row],[Ins Cartella]],Tabella1[[NUMERO CARTELLA]:[IMPOSTE]],1,0))</f>
        <v>Cartella2</v>
      </c>
      <c r="D986" s="1"/>
      <c r="E986" s="15"/>
      <c r="F986" s="16"/>
      <c r="G986" s="16"/>
      <c r="H986" s="16"/>
      <c r="I986" s="16"/>
      <c r="J986" s="16"/>
      <c r="K986" s="16"/>
      <c r="L986" s="16"/>
      <c r="M986" s="16"/>
      <c r="N986" s="16"/>
      <c r="O986" s="16"/>
    </row>
    <row r="987" spans="2:15" x14ac:dyDescent="0.45">
      <c r="B987" s="27"/>
      <c r="C987" s="140" t="str">
        <f>+IF(Tabella245[[#This Row],[Ins Cartella]]="",C986,+VLOOKUP(Tabella245[[#This Row],[Ins Cartella]],Tabella1[[NUMERO CARTELLA]:[IMPOSTE]],1,0))</f>
        <v>Cartella2</v>
      </c>
      <c r="D987" s="1"/>
      <c r="E987" s="15"/>
      <c r="F987" s="16"/>
      <c r="G987" s="16"/>
      <c r="H987" s="16"/>
      <c r="I987" s="16"/>
      <c r="J987" s="16"/>
      <c r="K987" s="16"/>
      <c r="L987" s="16"/>
      <c r="M987" s="16"/>
      <c r="N987" s="16"/>
      <c r="O987" s="16"/>
    </row>
    <row r="988" spans="2:15" x14ac:dyDescent="0.45">
      <c r="B988" s="27"/>
      <c r="C988" s="140" t="str">
        <f>+IF(Tabella245[[#This Row],[Ins Cartella]]="",C987,+VLOOKUP(Tabella245[[#This Row],[Ins Cartella]],Tabella1[[NUMERO CARTELLA]:[IMPOSTE]],1,0))</f>
        <v>Cartella2</v>
      </c>
      <c r="D988" s="1"/>
      <c r="E988" s="15"/>
      <c r="F988" s="16"/>
      <c r="G988" s="16"/>
      <c r="H988" s="16"/>
      <c r="I988" s="16"/>
      <c r="J988" s="16"/>
      <c r="K988" s="16"/>
      <c r="L988" s="16"/>
      <c r="M988" s="16"/>
      <c r="N988" s="16"/>
      <c r="O988" s="16"/>
    </row>
    <row r="989" spans="2:15" x14ac:dyDescent="0.45">
      <c r="B989" s="27"/>
      <c r="C989" s="140" t="str">
        <f>+IF(Tabella245[[#This Row],[Ins Cartella]]="",C988,+VLOOKUP(Tabella245[[#This Row],[Ins Cartella]],Tabella1[[NUMERO CARTELLA]:[IMPOSTE]],1,0))</f>
        <v>Cartella2</v>
      </c>
      <c r="D989" s="1"/>
      <c r="E989" s="15"/>
      <c r="F989" s="16"/>
      <c r="G989" s="16"/>
      <c r="H989" s="16"/>
      <c r="I989" s="16"/>
      <c r="J989" s="16"/>
      <c r="K989" s="16"/>
      <c r="L989" s="16"/>
      <c r="M989" s="16"/>
      <c r="N989" s="16"/>
      <c r="O989" s="16"/>
    </row>
    <row r="990" spans="2:15" x14ac:dyDescent="0.45">
      <c r="B990" s="27"/>
      <c r="C990" s="140" t="str">
        <f>+IF(Tabella245[[#This Row],[Ins Cartella]]="",C989,+VLOOKUP(Tabella245[[#This Row],[Ins Cartella]],Tabella1[[NUMERO CARTELLA]:[IMPOSTE]],1,0))</f>
        <v>Cartella2</v>
      </c>
      <c r="D990" s="1"/>
      <c r="E990" s="15"/>
      <c r="F990" s="16"/>
      <c r="G990" s="16"/>
      <c r="H990" s="16"/>
      <c r="I990" s="16"/>
      <c r="J990" s="16"/>
      <c r="K990" s="16"/>
      <c r="L990" s="16"/>
      <c r="M990" s="16"/>
      <c r="N990" s="16"/>
      <c r="O990" s="16"/>
    </row>
    <row r="991" spans="2:15" x14ac:dyDescent="0.45">
      <c r="B991" s="27"/>
      <c r="C991" s="140" t="str">
        <f>+IF(Tabella245[[#This Row],[Ins Cartella]]="",C990,+VLOOKUP(Tabella245[[#This Row],[Ins Cartella]],Tabella1[[NUMERO CARTELLA]:[IMPOSTE]],1,0))</f>
        <v>Cartella2</v>
      </c>
      <c r="D991" s="1"/>
      <c r="E991" s="15"/>
      <c r="F991" s="16"/>
      <c r="G991" s="16"/>
      <c r="H991" s="16"/>
      <c r="I991" s="16"/>
      <c r="J991" s="16"/>
      <c r="K991" s="16"/>
      <c r="L991" s="16"/>
      <c r="M991" s="16"/>
      <c r="N991" s="16"/>
      <c r="O991" s="16"/>
    </row>
    <row r="992" spans="2:15" x14ac:dyDescent="0.45">
      <c r="B992" s="27"/>
      <c r="C992" s="140" t="str">
        <f>+IF(Tabella245[[#This Row],[Ins Cartella]]="",C991,+VLOOKUP(Tabella245[[#This Row],[Ins Cartella]],Tabella1[[NUMERO CARTELLA]:[IMPOSTE]],1,0))</f>
        <v>Cartella2</v>
      </c>
      <c r="D992" s="1"/>
      <c r="E992" s="15"/>
      <c r="F992" s="16"/>
      <c r="G992" s="16"/>
      <c r="H992" s="16"/>
      <c r="I992" s="16"/>
      <c r="J992" s="16"/>
      <c r="K992" s="16"/>
      <c r="L992" s="16"/>
      <c r="M992" s="16"/>
      <c r="N992" s="16"/>
      <c r="O992" s="16"/>
    </row>
    <row r="993" spans="2:15" x14ac:dyDescent="0.45">
      <c r="B993" s="27"/>
      <c r="C993" s="140" t="str">
        <f>+IF(Tabella245[[#This Row],[Ins Cartella]]="",C992,+VLOOKUP(Tabella245[[#This Row],[Ins Cartella]],Tabella1[[NUMERO CARTELLA]:[IMPOSTE]],1,0))</f>
        <v>Cartella2</v>
      </c>
      <c r="D993" s="1"/>
      <c r="E993" s="15"/>
      <c r="F993" s="16"/>
      <c r="G993" s="16"/>
      <c r="H993" s="16"/>
      <c r="I993" s="16"/>
      <c r="J993" s="16"/>
      <c r="K993" s="16"/>
      <c r="L993" s="16"/>
      <c r="M993" s="16"/>
      <c r="N993" s="16"/>
      <c r="O993" s="16"/>
    </row>
    <row r="994" spans="2:15" x14ac:dyDescent="0.45">
      <c r="B994" s="27"/>
      <c r="C994" s="140" t="str">
        <f>+IF(Tabella245[[#This Row],[Ins Cartella]]="",C993,+VLOOKUP(Tabella245[[#This Row],[Ins Cartella]],Tabella1[[NUMERO CARTELLA]:[IMPOSTE]],1,0))</f>
        <v>Cartella2</v>
      </c>
      <c r="D994" s="1"/>
      <c r="E994" s="15"/>
      <c r="F994" s="16"/>
      <c r="G994" s="16"/>
      <c r="H994" s="16"/>
      <c r="I994" s="16"/>
      <c r="J994" s="16"/>
      <c r="K994" s="16"/>
      <c r="L994" s="16"/>
      <c r="M994" s="16"/>
      <c r="N994" s="16"/>
      <c r="O994" s="16"/>
    </row>
    <row r="995" spans="2:15" x14ac:dyDescent="0.45">
      <c r="B995" s="27"/>
      <c r="C995" s="140" t="str">
        <f>+IF(Tabella245[[#This Row],[Ins Cartella]]="",C994,+VLOOKUP(Tabella245[[#This Row],[Ins Cartella]],Tabella1[[NUMERO CARTELLA]:[IMPOSTE]],1,0))</f>
        <v>Cartella2</v>
      </c>
      <c r="D995" s="1"/>
      <c r="E995" s="15"/>
      <c r="F995" s="16"/>
      <c r="G995" s="16"/>
      <c r="H995" s="16"/>
      <c r="I995" s="16"/>
      <c r="J995" s="16"/>
      <c r="K995" s="16"/>
      <c r="L995" s="16"/>
      <c r="M995" s="16"/>
      <c r="N995" s="16"/>
      <c r="O995" s="16"/>
    </row>
    <row r="996" spans="2:15" x14ac:dyDescent="0.45">
      <c r="B996" s="27"/>
      <c r="C996" s="140" t="str">
        <f>+IF(Tabella245[[#This Row],[Ins Cartella]]="",C995,+VLOOKUP(Tabella245[[#This Row],[Ins Cartella]],Tabella1[[NUMERO CARTELLA]:[IMPOSTE]],1,0))</f>
        <v>Cartella2</v>
      </c>
      <c r="D996" s="1"/>
      <c r="E996" s="15"/>
      <c r="F996" s="16"/>
      <c r="G996" s="16"/>
      <c r="H996" s="16"/>
      <c r="I996" s="16"/>
      <c r="J996" s="16"/>
      <c r="K996" s="16"/>
      <c r="L996" s="16"/>
      <c r="M996" s="16"/>
      <c r="N996" s="16"/>
      <c r="O996" s="16"/>
    </row>
    <row r="997" spans="2:15" x14ac:dyDescent="0.45">
      <c r="B997" s="27"/>
      <c r="C997" s="140" t="str">
        <f>+IF(Tabella245[[#This Row],[Ins Cartella]]="",C996,+VLOOKUP(Tabella245[[#This Row],[Ins Cartella]],Tabella1[[NUMERO CARTELLA]:[IMPOSTE]],1,0))</f>
        <v>Cartella2</v>
      </c>
      <c r="D997" s="1"/>
      <c r="E997" s="15"/>
      <c r="F997" s="16"/>
      <c r="G997" s="16"/>
      <c r="H997" s="16"/>
      <c r="I997" s="16"/>
      <c r="J997" s="16"/>
      <c r="K997" s="16"/>
      <c r="L997" s="16"/>
      <c r="M997" s="16"/>
      <c r="N997" s="16"/>
      <c r="O997" s="16"/>
    </row>
    <row r="998" spans="2:15" x14ac:dyDescent="0.45">
      <c r="B998" s="27"/>
      <c r="C998" s="140" t="str">
        <f>+IF(Tabella245[[#This Row],[Ins Cartella]]="",C997,+VLOOKUP(Tabella245[[#This Row],[Ins Cartella]],Tabella1[[NUMERO CARTELLA]:[IMPOSTE]],1,0))</f>
        <v>Cartella2</v>
      </c>
      <c r="D998" s="1"/>
      <c r="E998" s="15"/>
      <c r="F998" s="16"/>
      <c r="G998" s="16"/>
      <c r="H998" s="16"/>
      <c r="I998" s="16"/>
      <c r="J998" s="16"/>
      <c r="K998" s="16"/>
      <c r="L998" s="16"/>
      <c r="M998" s="16"/>
      <c r="N998" s="16"/>
      <c r="O998" s="16"/>
    </row>
    <row r="999" spans="2:15" x14ac:dyDescent="0.45">
      <c r="B999" s="27"/>
      <c r="C999" s="140" t="str">
        <f>+IF(Tabella245[[#This Row],[Ins Cartella]]="",C998,+VLOOKUP(Tabella245[[#This Row],[Ins Cartella]],Tabella1[[NUMERO CARTELLA]:[IMPOSTE]],1,0))</f>
        <v>Cartella2</v>
      </c>
      <c r="D999" s="1"/>
      <c r="E999" s="15"/>
      <c r="F999" s="16"/>
      <c r="G999" s="16"/>
      <c r="H999" s="16"/>
      <c r="I999" s="16"/>
      <c r="J999" s="16"/>
      <c r="K999" s="16"/>
      <c r="L999" s="16"/>
      <c r="M999" s="16"/>
      <c r="N999" s="16"/>
      <c r="O999" s="16"/>
    </row>
    <row r="1000" spans="2:15" x14ac:dyDescent="0.45">
      <c r="B1000" s="27"/>
      <c r="C1000" s="140" t="str">
        <f>+IF(Tabella245[[#This Row],[Ins Cartella]]="",C999,+VLOOKUP(Tabella245[[#This Row],[Ins Cartella]],Tabella1[[NUMERO CARTELLA]:[IMPOSTE]],1,0))</f>
        <v>Cartella2</v>
      </c>
      <c r="D1000" s="1"/>
      <c r="E1000" s="15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</row>
    <row r="1001" spans="2:15" x14ac:dyDescent="0.45">
      <c r="B1001" s="27"/>
      <c r="C1001" s="140" t="str">
        <f>+IF(Tabella245[[#This Row],[Ins Cartella]]="",C1000,+VLOOKUP(Tabella245[[#This Row],[Ins Cartella]],Tabella1[[NUMERO CARTELLA]:[IMPOSTE]],1,0))</f>
        <v>Cartella2</v>
      </c>
      <c r="D1001" s="1"/>
      <c r="E1001" s="15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</row>
    <row r="1002" spans="2:15" x14ac:dyDescent="0.45">
      <c r="B1002" s="27"/>
      <c r="C1002" s="140" t="str">
        <f>+IF(Tabella245[[#This Row],[Ins Cartella]]="",C1001,+VLOOKUP(Tabella245[[#This Row],[Ins Cartella]],Tabella1[[NUMERO CARTELLA]:[IMPOSTE]],1,0))</f>
        <v>Cartella2</v>
      </c>
      <c r="D1002" s="1"/>
      <c r="E1002" s="15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</row>
    <row r="1003" spans="2:15" x14ac:dyDescent="0.45">
      <c r="B1003" s="27"/>
      <c r="C1003" s="140" t="str">
        <f>+IF(Tabella245[[#This Row],[Ins Cartella]]="",C1002,+VLOOKUP(Tabella245[[#This Row],[Ins Cartella]],Tabella1[[NUMERO CARTELLA]:[IMPOSTE]],1,0))</f>
        <v>Cartella2</v>
      </c>
      <c r="D1003" s="1"/>
      <c r="E1003" s="15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</row>
    <row r="1004" spans="2:15" x14ac:dyDescent="0.45">
      <c r="B1004" s="27"/>
      <c r="C1004" s="140" t="str">
        <f>+IF(Tabella245[[#This Row],[Ins Cartella]]="",C1003,+VLOOKUP(Tabella245[[#This Row],[Ins Cartella]],Tabella1[[NUMERO CARTELLA]:[IMPOSTE]],1,0))</f>
        <v>Cartella2</v>
      </c>
      <c r="D1004" s="1"/>
      <c r="E1004" s="15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</row>
    <row r="1005" spans="2:15" x14ac:dyDescent="0.45">
      <c r="B1005" s="27"/>
      <c r="C1005" s="140" t="str">
        <f>+IF(Tabella245[[#This Row],[Ins Cartella]]="",C1004,+VLOOKUP(Tabella245[[#This Row],[Ins Cartella]],Tabella1[[NUMERO CARTELLA]:[IMPOSTE]],1,0))</f>
        <v>Cartella2</v>
      </c>
      <c r="D1005" s="1"/>
      <c r="E1005" s="15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</row>
    <row r="1006" spans="2:15" x14ac:dyDescent="0.45">
      <c r="B1006" s="27"/>
      <c r="C1006" s="140" t="str">
        <f>+IF(Tabella245[[#This Row],[Ins Cartella]]="",C1005,+VLOOKUP(Tabella245[[#This Row],[Ins Cartella]],Tabella1[[NUMERO CARTELLA]:[IMPOSTE]],1,0))</f>
        <v>Cartella2</v>
      </c>
      <c r="D1006" s="1"/>
      <c r="E1006" s="15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</row>
    <row r="1007" spans="2:15" x14ac:dyDescent="0.45">
      <c r="B1007" s="27"/>
      <c r="C1007" s="140" t="str">
        <f>+IF(Tabella245[[#This Row],[Ins Cartella]]="",C1006,+VLOOKUP(Tabella245[[#This Row],[Ins Cartella]],Tabella1[[NUMERO CARTELLA]:[IMPOSTE]],1,0))</f>
        <v>Cartella2</v>
      </c>
      <c r="D1007" s="1"/>
      <c r="E1007" s="15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</row>
    <row r="1008" spans="2:15" x14ac:dyDescent="0.45">
      <c r="B1008" s="27"/>
      <c r="C1008" s="140" t="str">
        <f>+IF(Tabella245[[#This Row],[Ins Cartella]]="",C1007,+VLOOKUP(Tabella245[[#This Row],[Ins Cartella]],Tabella1[[NUMERO CARTELLA]:[IMPOSTE]],1,0))</f>
        <v>Cartella2</v>
      </c>
      <c r="D1008" s="1"/>
      <c r="E1008" s="15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</row>
    <row r="1009" spans="2:15" x14ac:dyDescent="0.45">
      <c r="B1009" s="27"/>
      <c r="C1009" s="140" t="str">
        <f>+IF(Tabella245[[#This Row],[Ins Cartella]]="",C1008,+VLOOKUP(Tabella245[[#This Row],[Ins Cartella]],Tabella1[[NUMERO CARTELLA]:[IMPOSTE]],1,0))</f>
        <v>Cartella2</v>
      </c>
      <c r="D1009" s="1"/>
      <c r="E1009" s="15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</row>
    <row r="1010" spans="2:15" x14ac:dyDescent="0.45">
      <c r="B1010" s="27"/>
      <c r="C1010" s="140" t="str">
        <f>+IF(Tabella245[[#This Row],[Ins Cartella]]="",C1009,+VLOOKUP(Tabella245[[#This Row],[Ins Cartella]],Tabella1[[NUMERO CARTELLA]:[IMPOSTE]],1,0))</f>
        <v>Cartella2</v>
      </c>
      <c r="D1010" s="1"/>
      <c r="E1010" s="15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</row>
    <row r="1011" spans="2:15" x14ac:dyDescent="0.45">
      <c r="B1011" s="27"/>
      <c r="C1011" s="140" t="str">
        <f>+IF(Tabella245[[#This Row],[Ins Cartella]]="",C1010,+VLOOKUP(Tabella245[[#This Row],[Ins Cartella]],Tabella1[[NUMERO CARTELLA]:[IMPOSTE]],1,0))</f>
        <v>Cartella2</v>
      </c>
      <c r="D1011" s="1"/>
      <c r="E1011" s="15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</row>
    <row r="1012" spans="2:15" x14ac:dyDescent="0.45">
      <c r="B1012" s="27"/>
      <c r="C1012" s="140" t="str">
        <f>+IF(Tabella245[[#This Row],[Ins Cartella]]="",C1011,+VLOOKUP(Tabella245[[#This Row],[Ins Cartella]],Tabella1[[NUMERO CARTELLA]:[IMPOSTE]],1,0))</f>
        <v>Cartella2</v>
      </c>
      <c r="D1012" s="1"/>
      <c r="E1012" s="15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</row>
    <row r="1013" spans="2:15" x14ac:dyDescent="0.45">
      <c r="B1013" s="27"/>
      <c r="C1013" s="140" t="str">
        <f>+IF(Tabella245[[#This Row],[Ins Cartella]]="",C1012,+VLOOKUP(Tabella245[[#This Row],[Ins Cartella]],Tabella1[[NUMERO CARTELLA]:[IMPOSTE]],1,0))</f>
        <v>Cartella2</v>
      </c>
      <c r="D1013" s="1"/>
      <c r="E1013" s="15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</row>
    <row r="1014" spans="2:15" x14ac:dyDescent="0.45">
      <c r="B1014" s="27"/>
      <c r="C1014" s="140" t="str">
        <f>+IF(Tabella245[[#This Row],[Ins Cartella]]="",C1013,+VLOOKUP(Tabella245[[#This Row],[Ins Cartella]],Tabella1[[NUMERO CARTELLA]:[IMPOSTE]],1,0))</f>
        <v>Cartella2</v>
      </c>
      <c r="D1014" s="1"/>
      <c r="E1014" s="15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</row>
    <row r="1015" spans="2:15" x14ac:dyDescent="0.45">
      <c r="B1015" s="27"/>
      <c r="C1015" s="140" t="str">
        <f>+IF(Tabella245[[#This Row],[Ins Cartella]]="",C1014,+VLOOKUP(Tabella245[[#This Row],[Ins Cartella]],Tabella1[[NUMERO CARTELLA]:[IMPOSTE]],1,0))</f>
        <v>Cartella2</v>
      </c>
      <c r="D1015" s="1"/>
      <c r="E1015" s="15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</row>
    <row r="1016" spans="2:15" x14ac:dyDescent="0.45">
      <c r="B1016" s="27"/>
      <c r="C1016" s="140" t="str">
        <f>+IF(Tabella245[[#This Row],[Ins Cartella]]="",C1015,+VLOOKUP(Tabella245[[#This Row],[Ins Cartella]],Tabella1[[NUMERO CARTELLA]:[IMPOSTE]],1,0))</f>
        <v>Cartella2</v>
      </c>
      <c r="D1016" s="1"/>
      <c r="E1016" s="15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</row>
    <row r="1017" spans="2:15" x14ac:dyDescent="0.45">
      <c r="B1017" s="27"/>
      <c r="C1017" s="140" t="str">
        <f>+IF(Tabella245[[#This Row],[Ins Cartella]]="",C1016,+VLOOKUP(Tabella245[[#This Row],[Ins Cartella]],Tabella1[[NUMERO CARTELLA]:[IMPOSTE]],1,0))</f>
        <v>Cartella2</v>
      </c>
      <c r="D1017" s="1"/>
      <c r="E1017" s="15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</row>
    <row r="1018" spans="2:15" x14ac:dyDescent="0.45">
      <c r="B1018" s="27"/>
      <c r="C1018" s="140" t="str">
        <f>+IF(Tabella245[[#This Row],[Ins Cartella]]="",C1017,+VLOOKUP(Tabella245[[#This Row],[Ins Cartella]],Tabella1[[NUMERO CARTELLA]:[IMPOSTE]],1,0))</f>
        <v>Cartella2</v>
      </c>
      <c r="D1018" s="1"/>
      <c r="E1018" s="15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</row>
    <row r="1019" spans="2:15" x14ac:dyDescent="0.45">
      <c r="B1019" s="27"/>
      <c r="C1019" s="140" t="str">
        <f>+IF(Tabella245[[#This Row],[Ins Cartella]]="",C1018,+VLOOKUP(Tabella245[[#This Row],[Ins Cartella]],Tabella1[[NUMERO CARTELLA]:[IMPOSTE]],1,0))</f>
        <v>Cartella2</v>
      </c>
      <c r="D1019" s="1"/>
      <c r="E1019" s="15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</row>
    <row r="1020" spans="2:15" x14ac:dyDescent="0.45">
      <c r="B1020" s="27"/>
      <c r="C1020" s="140" t="str">
        <f>+IF(Tabella245[[#This Row],[Ins Cartella]]="",C1019,+VLOOKUP(Tabella245[[#This Row],[Ins Cartella]],Tabella1[[NUMERO CARTELLA]:[IMPOSTE]],1,0))</f>
        <v>Cartella2</v>
      </c>
      <c r="D1020" s="1"/>
      <c r="E1020" s="15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</row>
    <row r="1021" spans="2:15" x14ac:dyDescent="0.45">
      <c r="B1021" s="27"/>
      <c r="C1021" s="140" t="str">
        <f>+IF(Tabella245[[#This Row],[Ins Cartella]]="",C1020,+VLOOKUP(Tabella245[[#This Row],[Ins Cartella]],Tabella1[[NUMERO CARTELLA]:[IMPOSTE]],1,0))</f>
        <v>Cartella2</v>
      </c>
      <c r="D1021" s="1"/>
      <c r="E1021" s="15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</row>
    <row r="1022" spans="2:15" x14ac:dyDescent="0.45">
      <c r="B1022" s="27"/>
      <c r="C1022" s="140" t="str">
        <f>+IF(Tabella245[[#This Row],[Ins Cartella]]="",C1021,+VLOOKUP(Tabella245[[#This Row],[Ins Cartella]],Tabella1[[NUMERO CARTELLA]:[IMPOSTE]],1,0))</f>
        <v>Cartella2</v>
      </c>
      <c r="D1022" s="1"/>
      <c r="E1022" s="15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</row>
    <row r="1023" spans="2:15" x14ac:dyDescent="0.45">
      <c r="B1023" s="27"/>
      <c r="C1023" s="140" t="str">
        <f>+IF(Tabella245[[#This Row],[Ins Cartella]]="",C1022,+VLOOKUP(Tabella245[[#This Row],[Ins Cartella]],Tabella1[[NUMERO CARTELLA]:[IMPOSTE]],1,0))</f>
        <v>Cartella2</v>
      </c>
      <c r="D1023" s="1"/>
      <c r="E1023" s="15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</row>
    <row r="1024" spans="2:15" x14ac:dyDescent="0.45">
      <c r="B1024" s="27"/>
      <c r="C1024" s="140" t="str">
        <f>+IF(Tabella245[[#This Row],[Ins Cartella]]="",C1023,+VLOOKUP(Tabella245[[#This Row],[Ins Cartella]],Tabella1[[NUMERO CARTELLA]:[IMPOSTE]],1,0))</f>
        <v>Cartella2</v>
      </c>
      <c r="D1024" s="1"/>
      <c r="E1024" s="15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</row>
    <row r="1025" spans="2:15" x14ac:dyDescent="0.45">
      <c r="B1025" s="27"/>
      <c r="C1025" s="140" t="str">
        <f>+IF(Tabella245[[#This Row],[Ins Cartella]]="",C1024,+VLOOKUP(Tabella245[[#This Row],[Ins Cartella]],Tabella1[[NUMERO CARTELLA]:[IMPOSTE]],1,0))</f>
        <v>Cartella2</v>
      </c>
      <c r="D1025" s="1"/>
      <c r="E1025" s="15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</row>
    <row r="1026" spans="2:15" x14ac:dyDescent="0.45">
      <c r="B1026" s="27"/>
      <c r="C1026" s="140" t="str">
        <f>+IF(Tabella245[[#This Row],[Ins Cartella]]="",C1025,+VLOOKUP(Tabella245[[#This Row],[Ins Cartella]],Tabella1[[NUMERO CARTELLA]:[IMPOSTE]],1,0))</f>
        <v>Cartella2</v>
      </c>
      <c r="D1026" s="1"/>
      <c r="E1026" s="15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</row>
    <row r="1027" spans="2:15" x14ac:dyDescent="0.45">
      <c r="B1027" s="27"/>
      <c r="C1027" s="140" t="str">
        <f>+IF(Tabella245[[#This Row],[Ins Cartella]]="",C1026,+VLOOKUP(Tabella245[[#This Row],[Ins Cartella]],Tabella1[[NUMERO CARTELLA]:[IMPOSTE]],1,0))</f>
        <v>Cartella2</v>
      </c>
      <c r="D1027" s="1"/>
      <c r="E1027" s="15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</row>
    <row r="1028" spans="2:15" x14ac:dyDescent="0.45">
      <c r="B1028" s="27"/>
      <c r="C1028" s="140" t="str">
        <f>+IF(Tabella245[[#This Row],[Ins Cartella]]="",C1027,+VLOOKUP(Tabella245[[#This Row],[Ins Cartella]],Tabella1[[NUMERO CARTELLA]:[IMPOSTE]],1,0))</f>
        <v>Cartella2</v>
      </c>
      <c r="D1028" s="1"/>
      <c r="E1028" s="15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</row>
    <row r="1029" spans="2:15" x14ac:dyDescent="0.45">
      <c r="B1029" s="27"/>
      <c r="C1029" s="140" t="str">
        <f>+IF(Tabella245[[#This Row],[Ins Cartella]]="",C1028,+VLOOKUP(Tabella245[[#This Row],[Ins Cartella]],Tabella1[[NUMERO CARTELLA]:[IMPOSTE]],1,0))</f>
        <v>Cartella2</v>
      </c>
      <c r="D1029" s="1"/>
      <c r="E1029" s="15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</row>
    <row r="1030" spans="2:15" x14ac:dyDescent="0.45">
      <c r="B1030" s="27"/>
      <c r="C1030" s="140" t="str">
        <f>+IF(Tabella245[[#This Row],[Ins Cartella]]="",C1029,+VLOOKUP(Tabella245[[#This Row],[Ins Cartella]],Tabella1[[NUMERO CARTELLA]:[IMPOSTE]],1,0))</f>
        <v>Cartella2</v>
      </c>
      <c r="D1030" s="1"/>
      <c r="E1030" s="15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</row>
    <row r="1031" spans="2:15" x14ac:dyDescent="0.45">
      <c r="B1031" s="27"/>
      <c r="C1031" s="140" t="str">
        <f>+IF(Tabella245[[#This Row],[Ins Cartella]]="",C1030,+VLOOKUP(Tabella245[[#This Row],[Ins Cartella]],Tabella1[[NUMERO CARTELLA]:[IMPOSTE]],1,0))</f>
        <v>Cartella2</v>
      </c>
      <c r="D1031" s="1"/>
      <c r="E1031" s="15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</row>
    <row r="1032" spans="2:15" x14ac:dyDescent="0.45">
      <c r="B1032" s="27"/>
      <c r="C1032" s="140" t="str">
        <f>+IF(Tabella245[[#This Row],[Ins Cartella]]="",C1031,+VLOOKUP(Tabella245[[#This Row],[Ins Cartella]],Tabella1[[NUMERO CARTELLA]:[IMPOSTE]],1,0))</f>
        <v>Cartella2</v>
      </c>
      <c r="D1032" s="1"/>
      <c r="E1032" s="15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</row>
    <row r="1033" spans="2:15" x14ac:dyDescent="0.45">
      <c r="B1033" s="27"/>
      <c r="C1033" s="140" t="str">
        <f>+IF(Tabella245[[#This Row],[Ins Cartella]]="",C1032,+VLOOKUP(Tabella245[[#This Row],[Ins Cartella]],Tabella1[[NUMERO CARTELLA]:[IMPOSTE]],1,0))</f>
        <v>Cartella2</v>
      </c>
      <c r="D1033" s="1"/>
      <c r="E1033" s="15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</row>
    <row r="1034" spans="2:15" x14ac:dyDescent="0.45">
      <c r="B1034" s="27"/>
      <c r="C1034" s="140" t="str">
        <f>+IF(Tabella245[[#This Row],[Ins Cartella]]="",C1033,+VLOOKUP(Tabella245[[#This Row],[Ins Cartella]],Tabella1[[NUMERO CARTELLA]:[IMPOSTE]],1,0))</f>
        <v>Cartella2</v>
      </c>
      <c r="D1034" s="1"/>
      <c r="E1034" s="15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</row>
    <row r="1035" spans="2:15" x14ac:dyDescent="0.45">
      <c r="B1035" s="27"/>
      <c r="C1035" s="140" t="str">
        <f>+IF(Tabella245[[#This Row],[Ins Cartella]]="",C1034,+VLOOKUP(Tabella245[[#This Row],[Ins Cartella]],Tabella1[[NUMERO CARTELLA]:[IMPOSTE]],1,0))</f>
        <v>Cartella2</v>
      </c>
      <c r="D1035" s="1"/>
      <c r="E1035" s="15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</row>
    <row r="1036" spans="2:15" x14ac:dyDescent="0.45">
      <c r="B1036" s="27"/>
      <c r="C1036" s="140" t="str">
        <f>+IF(Tabella245[[#This Row],[Ins Cartella]]="",C1035,+VLOOKUP(Tabella245[[#This Row],[Ins Cartella]],Tabella1[[NUMERO CARTELLA]:[IMPOSTE]],1,0))</f>
        <v>Cartella2</v>
      </c>
      <c r="D1036" s="1"/>
      <c r="E1036" s="15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</row>
    <row r="1037" spans="2:15" x14ac:dyDescent="0.45">
      <c r="B1037" s="27"/>
      <c r="C1037" s="140" t="str">
        <f>+IF(Tabella245[[#This Row],[Ins Cartella]]="",C1036,+VLOOKUP(Tabella245[[#This Row],[Ins Cartella]],Tabella1[[NUMERO CARTELLA]:[IMPOSTE]],1,0))</f>
        <v>Cartella2</v>
      </c>
      <c r="D1037" s="1"/>
      <c r="E1037" s="15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</row>
    <row r="1038" spans="2:15" x14ac:dyDescent="0.45">
      <c r="B1038" s="27"/>
      <c r="C1038" s="140" t="str">
        <f>+IF(Tabella245[[#This Row],[Ins Cartella]]="",C1037,+VLOOKUP(Tabella245[[#This Row],[Ins Cartella]],Tabella1[[NUMERO CARTELLA]:[IMPOSTE]],1,0))</f>
        <v>Cartella2</v>
      </c>
      <c r="D1038" s="1"/>
      <c r="E1038" s="15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</row>
    <row r="1039" spans="2:15" x14ac:dyDescent="0.45">
      <c r="B1039" s="27"/>
      <c r="C1039" s="140" t="str">
        <f>+IF(Tabella245[[#This Row],[Ins Cartella]]="",C1038,+VLOOKUP(Tabella245[[#This Row],[Ins Cartella]],Tabella1[[NUMERO CARTELLA]:[IMPOSTE]],1,0))</f>
        <v>Cartella2</v>
      </c>
      <c r="D1039" s="1"/>
      <c r="E1039" s="15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</row>
    <row r="1040" spans="2:15" x14ac:dyDescent="0.45">
      <c r="B1040" s="27"/>
      <c r="C1040" s="140" t="str">
        <f>+IF(Tabella245[[#This Row],[Ins Cartella]]="",C1039,+VLOOKUP(Tabella245[[#This Row],[Ins Cartella]],Tabella1[[NUMERO CARTELLA]:[IMPOSTE]],1,0))</f>
        <v>Cartella2</v>
      </c>
      <c r="D1040" s="1"/>
      <c r="E1040" s="15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</row>
    <row r="1041" spans="2:15" x14ac:dyDescent="0.45">
      <c r="B1041" s="27"/>
      <c r="C1041" s="140" t="str">
        <f>+IF(Tabella245[[#This Row],[Ins Cartella]]="",C1040,+VLOOKUP(Tabella245[[#This Row],[Ins Cartella]],Tabella1[[NUMERO CARTELLA]:[IMPOSTE]],1,0))</f>
        <v>Cartella2</v>
      </c>
      <c r="D1041" s="1"/>
      <c r="E1041" s="15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</row>
    <row r="1042" spans="2:15" x14ac:dyDescent="0.45">
      <c r="B1042" s="27"/>
      <c r="C1042" s="140" t="str">
        <f>+IF(Tabella245[[#This Row],[Ins Cartella]]="",C1041,+VLOOKUP(Tabella245[[#This Row],[Ins Cartella]],Tabella1[[NUMERO CARTELLA]:[IMPOSTE]],1,0))</f>
        <v>Cartella2</v>
      </c>
      <c r="D1042" s="1"/>
      <c r="E1042" s="15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</row>
    <row r="1043" spans="2:15" x14ac:dyDescent="0.45">
      <c r="B1043" s="27"/>
      <c r="C1043" s="140" t="str">
        <f>+IF(Tabella245[[#This Row],[Ins Cartella]]="",C1042,+VLOOKUP(Tabella245[[#This Row],[Ins Cartella]],Tabella1[[NUMERO CARTELLA]:[IMPOSTE]],1,0))</f>
        <v>Cartella2</v>
      </c>
      <c r="D1043" s="1"/>
      <c r="E1043" s="15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</row>
    <row r="1044" spans="2:15" x14ac:dyDescent="0.45">
      <c r="B1044" s="27"/>
      <c r="C1044" s="140" t="str">
        <f>+IF(Tabella245[[#This Row],[Ins Cartella]]="",C1043,+VLOOKUP(Tabella245[[#This Row],[Ins Cartella]],Tabella1[[NUMERO CARTELLA]:[IMPOSTE]],1,0))</f>
        <v>Cartella2</v>
      </c>
      <c r="D1044" s="1"/>
      <c r="E1044" s="15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</row>
    <row r="1045" spans="2:15" x14ac:dyDescent="0.45">
      <c r="B1045" s="27"/>
      <c r="C1045" s="140" t="str">
        <f>+IF(Tabella245[[#This Row],[Ins Cartella]]="",C1044,+VLOOKUP(Tabella245[[#This Row],[Ins Cartella]],Tabella1[[NUMERO CARTELLA]:[IMPOSTE]],1,0))</f>
        <v>Cartella2</v>
      </c>
      <c r="D1045" s="1"/>
      <c r="E1045" s="15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</row>
    <row r="1046" spans="2:15" x14ac:dyDescent="0.45">
      <c r="B1046" s="27"/>
      <c r="C1046" s="140" t="str">
        <f>+IF(Tabella245[[#This Row],[Ins Cartella]]="",C1045,+VLOOKUP(Tabella245[[#This Row],[Ins Cartella]],Tabella1[[NUMERO CARTELLA]:[IMPOSTE]],1,0))</f>
        <v>Cartella2</v>
      </c>
      <c r="D1046" s="1"/>
      <c r="E1046" s="15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</row>
    <row r="1047" spans="2:15" x14ac:dyDescent="0.45">
      <c r="B1047" s="27"/>
      <c r="C1047" s="140" t="str">
        <f>+IF(Tabella245[[#This Row],[Ins Cartella]]="",C1046,+VLOOKUP(Tabella245[[#This Row],[Ins Cartella]],Tabella1[[NUMERO CARTELLA]:[IMPOSTE]],1,0))</f>
        <v>Cartella2</v>
      </c>
      <c r="D1047" s="1"/>
      <c r="E1047" s="15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</row>
    <row r="1048" spans="2:15" x14ac:dyDescent="0.45">
      <c r="B1048" s="27"/>
      <c r="C1048" s="140" t="str">
        <f>+IF(Tabella245[[#This Row],[Ins Cartella]]="",C1047,+VLOOKUP(Tabella245[[#This Row],[Ins Cartella]],Tabella1[[NUMERO CARTELLA]:[IMPOSTE]],1,0))</f>
        <v>Cartella2</v>
      </c>
      <c r="D1048" s="1"/>
      <c r="E1048" s="15"/>
      <c r="F1048" s="16"/>
      <c r="G1048" s="16"/>
      <c r="H1048" s="16"/>
      <c r="I1048" s="16"/>
      <c r="J1048" s="16"/>
      <c r="K1048" s="16"/>
      <c r="L1048" s="16"/>
      <c r="M1048" s="16"/>
      <c r="N1048" s="16"/>
      <c r="O1048" s="16"/>
    </row>
    <row r="1049" spans="2:15" x14ac:dyDescent="0.45">
      <c r="B1049" s="27"/>
      <c r="C1049" s="140" t="str">
        <f>+IF(Tabella245[[#This Row],[Ins Cartella]]="",C1048,+VLOOKUP(Tabella245[[#This Row],[Ins Cartella]],Tabella1[[NUMERO CARTELLA]:[IMPOSTE]],1,0))</f>
        <v>Cartella2</v>
      </c>
      <c r="D1049" s="1"/>
      <c r="E1049" s="15"/>
      <c r="F1049" s="16"/>
      <c r="G1049" s="16"/>
      <c r="H1049" s="16"/>
      <c r="I1049" s="16"/>
      <c r="J1049" s="16"/>
      <c r="K1049" s="16"/>
      <c r="L1049" s="16"/>
      <c r="M1049" s="16"/>
      <c r="N1049" s="16"/>
      <c r="O1049" s="16"/>
    </row>
    <row r="1050" spans="2:15" x14ac:dyDescent="0.45">
      <c r="B1050" s="27"/>
      <c r="C1050" s="140" t="str">
        <f>+IF(Tabella245[[#This Row],[Ins Cartella]]="",C1049,+VLOOKUP(Tabella245[[#This Row],[Ins Cartella]],Tabella1[[NUMERO CARTELLA]:[IMPOSTE]],1,0))</f>
        <v>Cartella2</v>
      </c>
      <c r="D1050" s="1"/>
      <c r="E1050" s="15"/>
      <c r="F1050" s="16"/>
      <c r="G1050" s="16"/>
      <c r="H1050" s="16"/>
      <c r="I1050" s="16"/>
      <c r="J1050" s="16"/>
      <c r="K1050" s="16"/>
      <c r="L1050" s="16"/>
      <c r="M1050" s="16"/>
      <c r="N1050" s="16"/>
      <c r="O1050" s="16"/>
    </row>
    <row r="1051" spans="2:15" x14ac:dyDescent="0.45">
      <c r="B1051" s="27"/>
      <c r="C1051" s="140" t="str">
        <f>+IF(Tabella245[[#This Row],[Ins Cartella]]="",C1050,+VLOOKUP(Tabella245[[#This Row],[Ins Cartella]],Tabella1[[NUMERO CARTELLA]:[IMPOSTE]],1,0))</f>
        <v>Cartella2</v>
      </c>
      <c r="D1051" s="1"/>
      <c r="E1051" s="15"/>
      <c r="F1051" s="16"/>
      <c r="G1051" s="16"/>
      <c r="H1051" s="16"/>
      <c r="I1051" s="16"/>
      <c r="J1051" s="16"/>
      <c r="K1051" s="16"/>
      <c r="L1051" s="16"/>
      <c r="M1051" s="16"/>
      <c r="N1051" s="16"/>
      <c r="O1051" s="16"/>
    </row>
    <row r="1052" spans="2:15" x14ac:dyDescent="0.45">
      <c r="B1052" s="27"/>
      <c r="C1052" s="140" t="str">
        <f>+IF(Tabella245[[#This Row],[Ins Cartella]]="",C1051,+VLOOKUP(Tabella245[[#This Row],[Ins Cartella]],Tabella1[[NUMERO CARTELLA]:[IMPOSTE]],1,0))</f>
        <v>Cartella2</v>
      </c>
      <c r="D1052" s="1"/>
      <c r="E1052" s="15"/>
      <c r="F1052" s="16"/>
      <c r="G1052" s="16"/>
      <c r="H1052" s="16"/>
      <c r="I1052" s="16"/>
      <c r="J1052" s="16"/>
      <c r="K1052" s="16"/>
      <c r="L1052" s="16"/>
      <c r="M1052" s="16"/>
      <c r="N1052" s="16"/>
      <c r="O1052" s="16"/>
    </row>
    <row r="1053" spans="2:15" x14ac:dyDescent="0.45">
      <c r="B1053" s="27"/>
      <c r="C1053" s="140" t="str">
        <f>+IF(Tabella245[[#This Row],[Ins Cartella]]="",C1052,+VLOOKUP(Tabella245[[#This Row],[Ins Cartella]],Tabella1[[NUMERO CARTELLA]:[IMPOSTE]],1,0))</f>
        <v>Cartella2</v>
      </c>
      <c r="D1053" s="1"/>
      <c r="E1053" s="15"/>
      <c r="F1053" s="16"/>
      <c r="G1053" s="16"/>
      <c r="H1053" s="16"/>
      <c r="I1053" s="16"/>
      <c r="J1053" s="16"/>
      <c r="K1053" s="16"/>
      <c r="L1053" s="16"/>
      <c r="M1053" s="16"/>
      <c r="N1053" s="16"/>
      <c r="O1053" s="16"/>
    </row>
    <row r="1054" spans="2:15" x14ac:dyDescent="0.45">
      <c r="B1054" s="27"/>
      <c r="C1054" s="140" t="str">
        <f>+IF(Tabella245[[#This Row],[Ins Cartella]]="",C1053,+VLOOKUP(Tabella245[[#This Row],[Ins Cartella]],Tabella1[[NUMERO CARTELLA]:[IMPOSTE]],1,0))</f>
        <v>Cartella2</v>
      </c>
      <c r="D1054" s="1"/>
      <c r="E1054" s="15"/>
      <c r="F1054" s="16"/>
      <c r="G1054" s="16"/>
      <c r="H1054" s="16"/>
      <c r="I1054" s="16"/>
      <c r="J1054" s="16"/>
      <c r="K1054" s="16"/>
      <c r="L1054" s="16"/>
      <c r="M1054" s="16"/>
      <c r="N1054" s="16"/>
      <c r="O1054" s="16"/>
    </row>
    <row r="1055" spans="2:15" x14ac:dyDescent="0.45">
      <c r="B1055" s="27"/>
      <c r="C1055" s="140" t="str">
        <f>+IF(Tabella245[[#This Row],[Ins Cartella]]="",C1054,+VLOOKUP(Tabella245[[#This Row],[Ins Cartella]],Tabella1[[NUMERO CARTELLA]:[IMPOSTE]],1,0))</f>
        <v>Cartella2</v>
      </c>
      <c r="D1055" s="1"/>
      <c r="E1055" s="15"/>
      <c r="F1055" s="16"/>
      <c r="G1055" s="16"/>
      <c r="H1055" s="16"/>
      <c r="I1055" s="16"/>
      <c r="J1055" s="16"/>
      <c r="K1055" s="16"/>
      <c r="L1055" s="16"/>
      <c r="M1055" s="16"/>
      <c r="N1055" s="16"/>
      <c r="O1055" s="16"/>
    </row>
    <row r="1056" spans="2:15" x14ac:dyDescent="0.45">
      <c r="B1056" s="27"/>
      <c r="C1056" s="140" t="str">
        <f>+IF(Tabella245[[#This Row],[Ins Cartella]]="",C1055,+VLOOKUP(Tabella245[[#This Row],[Ins Cartella]],Tabella1[[NUMERO CARTELLA]:[IMPOSTE]],1,0))</f>
        <v>Cartella2</v>
      </c>
      <c r="D1056" s="1"/>
      <c r="E1056" s="15"/>
      <c r="F1056" s="16"/>
      <c r="G1056" s="16"/>
      <c r="H1056" s="16"/>
      <c r="I1056" s="16"/>
      <c r="J1056" s="16"/>
      <c r="K1056" s="16"/>
      <c r="L1056" s="16"/>
      <c r="M1056" s="16"/>
      <c r="N1056" s="16"/>
      <c r="O1056" s="16"/>
    </row>
    <row r="1057" spans="2:15" x14ac:dyDescent="0.45">
      <c r="B1057" s="27"/>
      <c r="C1057" s="140" t="str">
        <f>+IF(Tabella245[[#This Row],[Ins Cartella]]="",C1056,+VLOOKUP(Tabella245[[#This Row],[Ins Cartella]],Tabella1[[NUMERO CARTELLA]:[IMPOSTE]],1,0))</f>
        <v>Cartella2</v>
      </c>
      <c r="D1057" s="1"/>
      <c r="E1057" s="15"/>
      <c r="F1057" s="16"/>
      <c r="G1057" s="16"/>
      <c r="H1057" s="16"/>
      <c r="I1057" s="16"/>
      <c r="J1057" s="16"/>
      <c r="K1057" s="16"/>
      <c r="L1057" s="16"/>
      <c r="M1057" s="16"/>
      <c r="N1057" s="16"/>
      <c r="O1057" s="16"/>
    </row>
    <row r="1058" spans="2:15" x14ac:dyDescent="0.45">
      <c r="B1058" s="27"/>
      <c r="C1058" s="140" t="str">
        <f>+IF(Tabella245[[#This Row],[Ins Cartella]]="",C1057,+VLOOKUP(Tabella245[[#This Row],[Ins Cartella]],Tabella1[[NUMERO CARTELLA]:[IMPOSTE]],1,0))</f>
        <v>Cartella2</v>
      </c>
      <c r="D1058" s="1"/>
      <c r="E1058" s="15"/>
      <c r="F1058" s="16"/>
      <c r="G1058" s="16"/>
      <c r="H1058" s="16"/>
      <c r="I1058" s="16"/>
      <c r="J1058" s="16"/>
      <c r="K1058" s="16"/>
      <c r="L1058" s="16"/>
      <c r="M1058" s="16"/>
      <c r="N1058" s="16"/>
      <c r="O1058" s="16"/>
    </row>
    <row r="1059" spans="2:15" x14ac:dyDescent="0.45">
      <c r="B1059" s="27"/>
      <c r="C1059" s="140" t="str">
        <f>+IF(Tabella245[[#This Row],[Ins Cartella]]="",C1058,+VLOOKUP(Tabella245[[#This Row],[Ins Cartella]],Tabella1[[NUMERO CARTELLA]:[IMPOSTE]],1,0))</f>
        <v>Cartella2</v>
      </c>
      <c r="D1059" s="1"/>
      <c r="E1059" s="15"/>
      <c r="F1059" s="16"/>
      <c r="G1059" s="16"/>
      <c r="H1059" s="16"/>
      <c r="I1059" s="16"/>
      <c r="J1059" s="16"/>
      <c r="K1059" s="16"/>
      <c r="L1059" s="16"/>
      <c r="M1059" s="16"/>
      <c r="N1059" s="16"/>
      <c r="O1059" s="16"/>
    </row>
    <row r="1060" spans="2:15" x14ac:dyDescent="0.45">
      <c r="B1060" s="27"/>
      <c r="C1060" s="140" t="str">
        <f>+IF(Tabella245[[#This Row],[Ins Cartella]]="",C1059,+VLOOKUP(Tabella245[[#This Row],[Ins Cartella]],Tabella1[[NUMERO CARTELLA]:[IMPOSTE]],1,0))</f>
        <v>Cartella2</v>
      </c>
      <c r="D1060" s="1"/>
      <c r="E1060" s="15"/>
      <c r="F1060" s="16"/>
      <c r="G1060" s="16"/>
      <c r="H1060" s="16"/>
      <c r="I1060" s="16"/>
      <c r="J1060" s="16"/>
      <c r="K1060" s="16"/>
      <c r="L1060" s="16"/>
      <c r="M1060" s="16"/>
      <c r="N1060" s="16"/>
      <c r="O1060" s="16"/>
    </row>
    <row r="1061" spans="2:15" x14ac:dyDescent="0.45">
      <c r="B1061" s="27"/>
      <c r="C1061" s="140" t="str">
        <f>+IF(Tabella245[[#This Row],[Ins Cartella]]="",C1060,+VLOOKUP(Tabella245[[#This Row],[Ins Cartella]],Tabella1[[NUMERO CARTELLA]:[IMPOSTE]],1,0))</f>
        <v>Cartella2</v>
      </c>
      <c r="D1061" s="1"/>
      <c r="E1061" s="15"/>
      <c r="F1061" s="16"/>
      <c r="G1061" s="16"/>
      <c r="H1061" s="16"/>
      <c r="I1061" s="16"/>
      <c r="J1061" s="16"/>
      <c r="K1061" s="16"/>
      <c r="L1061" s="16"/>
      <c r="M1061" s="16"/>
      <c r="N1061" s="16"/>
      <c r="O1061" s="16"/>
    </row>
    <row r="1062" spans="2:15" x14ac:dyDescent="0.45">
      <c r="B1062" s="27"/>
      <c r="C1062" s="140" t="str">
        <f>+IF(Tabella245[[#This Row],[Ins Cartella]]="",C1061,+VLOOKUP(Tabella245[[#This Row],[Ins Cartella]],Tabella1[[NUMERO CARTELLA]:[IMPOSTE]],1,0))</f>
        <v>Cartella2</v>
      </c>
      <c r="D1062" s="1"/>
      <c r="E1062" s="15"/>
      <c r="F1062" s="16"/>
      <c r="G1062" s="16"/>
      <c r="H1062" s="16"/>
      <c r="I1062" s="16"/>
      <c r="J1062" s="16"/>
      <c r="K1062" s="16"/>
      <c r="L1062" s="16"/>
      <c r="M1062" s="16"/>
      <c r="N1062" s="16"/>
      <c r="O1062" s="16"/>
    </row>
    <row r="1063" spans="2:15" x14ac:dyDescent="0.45">
      <c r="B1063" s="27"/>
      <c r="C1063" s="140" t="str">
        <f>+IF(Tabella245[[#This Row],[Ins Cartella]]="",C1062,+VLOOKUP(Tabella245[[#This Row],[Ins Cartella]],Tabella1[[NUMERO CARTELLA]:[IMPOSTE]],1,0))</f>
        <v>Cartella2</v>
      </c>
      <c r="D1063" s="1"/>
      <c r="E1063" s="15"/>
      <c r="F1063" s="16"/>
      <c r="G1063" s="16"/>
      <c r="H1063" s="16"/>
      <c r="I1063" s="16"/>
      <c r="J1063" s="16"/>
      <c r="K1063" s="16"/>
      <c r="L1063" s="16"/>
      <c r="M1063" s="16"/>
      <c r="N1063" s="16"/>
      <c r="O1063" s="16"/>
    </row>
    <row r="1064" spans="2:15" x14ac:dyDescent="0.45">
      <c r="B1064" s="27"/>
      <c r="C1064" s="140" t="str">
        <f>+IF(Tabella245[[#This Row],[Ins Cartella]]="",C1063,+VLOOKUP(Tabella245[[#This Row],[Ins Cartella]],Tabella1[[NUMERO CARTELLA]:[IMPOSTE]],1,0))</f>
        <v>Cartella2</v>
      </c>
      <c r="D1064" s="1"/>
      <c r="E1064" s="15"/>
      <c r="F1064" s="16"/>
      <c r="G1064" s="16"/>
      <c r="H1064" s="16"/>
      <c r="I1064" s="16"/>
      <c r="J1064" s="16"/>
      <c r="K1064" s="16"/>
      <c r="L1064" s="16"/>
      <c r="M1064" s="16"/>
      <c r="N1064" s="16"/>
      <c r="O1064" s="16"/>
    </row>
    <row r="1065" spans="2:15" x14ac:dyDescent="0.45">
      <c r="B1065" s="27"/>
      <c r="C1065" s="140" t="str">
        <f>+IF(Tabella245[[#This Row],[Ins Cartella]]="",C1064,+VLOOKUP(Tabella245[[#This Row],[Ins Cartella]],Tabella1[[NUMERO CARTELLA]:[IMPOSTE]],1,0))</f>
        <v>Cartella2</v>
      </c>
      <c r="D1065" s="1"/>
      <c r="E1065" s="15"/>
      <c r="F1065" s="16"/>
      <c r="G1065" s="16"/>
      <c r="H1065" s="16"/>
      <c r="I1065" s="16"/>
      <c r="J1065" s="16"/>
      <c r="K1065" s="16"/>
      <c r="L1065" s="16"/>
      <c r="M1065" s="16"/>
      <c r="N1065" s="16"/>
      <c r="O1065" s="16"/>
    </row>
    <row r="1066" spans="2:15" x14ac:dyDescent="0.45">
      <c r="B1066" s="27"/>
      <c r="C1066" s="140" t="str">
        <f>+IF(Tabella245[[#This Row],[Ins Cartella]]="",C1065,+VLOOKUP(Tabella245[[#This Row],[Ins Cartella]],Tabella1[[NUMERO CARTELLA]:[IMPOSTE]],1,0))</f>
        <v>Cartella2</v>
      </c>
      <c r="D1066" s="1"/>
      <c r="E1066" s="15"/>
      <c r="F1066" s="16"/>
      <c r="G1066" s="16"/>
      <c r="H1066" s="16"/>
      <c r="I1066" s="16"/>
      <c r="J1066" s="16"/>
      <c r="K1066" s="16"/>
      <c r="L1066" s="16"/>
      <c r="M1066" s="16"/>
      <c r="N1066" s="16"/>
      <c r="O1066" s="16"/>
    </row>
    <row r="1067" spans="2:15" x14ac:dyDescent="0.45">
      <c r="B1067" s="27"/>
      <c r="C1067" s="140" t="str">
        <f>+IF(Tabella245[[#This Row],[Ins Cartella]]="",C1066,+VLOOKUP(Tabella245[[#This Row],[Ins Cartella]],Tabella1[[NUMERO CARTELLA]:[IMPOSTE]],1,0))</f>
        <v>Cartella2</v>
      </c>
      <c r="D1067" s="1"/>
      <c r="E1067" s="15"/>
      <c r="F1067" s="16"/>
      <c r="G1067" s="16"/>
      <c r="H1067" s="16"/>
      <c r="I1067" s="16"/>
      <c r="J1067" s="16"/>
      <c r="K1067" s="16"/>
      <c r="L1067" s="16"/>
      <c r="M1067" s="16"/>
      <c r="N1067" s="16"/>
      <c r="O1067" s="16"/>
    </row>
    <row r="1068" spans="2:15" x14ac:dyDescent="0.45">
      <c r="B1068" s="27"/>
      <c r="C1068" s="140" t="str">
        <f>+IF(Tabella245[[#This Row],[Ins Cartella]]="",C1067,+VLOOKUP(Tabella245[[#This Row],[Ins Cartella]],Tabella1[[NUMERO CARTELLA]:[IMPOSTE]],1,0))</f>
        <v>Cartella2</v>
      </c>
      <c r="D1068" s="1"/>
      <c r="E1068" s="15"/>
      <c r="F1068" s="16"/>
      <c r="G1068" s="16"/>
      <c r="H1068" s="16"/>
      <c r="I1068" s="16"/>
      <c r="J1068" s="16"/>
      <c r="K1068" s="16"/>
      <c r="L1068" s="16"/>
      <c r="M1068" s="16"/>
      <c r="N1068" s="16"/>
      <c r="O1068" s="16"/>
    </row>
    <row r="1069" spans="2:15" x14ac:dyDescent="0.45">
      <c r="B1069" s="27"/>
      <c r="C1069" s="140" t="str">
        <f>+IF(Tabella245[[#This Row],[Ins Cartella]]="",C1068,+VLOOKUP(Tabella245[[#This Row],[Ins Cartella]],Tabella1[[NUMERO CARTELLA]:[IMPOSTE]],1,0))</f>
        <v>Cartella2</v>
      </c>
      <c r="D1069" s="1"/>
      <c r="E1069" s="15"/>
      <c r="F1069" s="16"/>
      <c r="G1069" s="16"/>
      <c r="H1069" s="16"/>
      <c r="I1069" s="16"/>
      <c r="J1069" s="16"/>
      <c r="K1069" s="16"/>
      <c r="L1069" s="16"/>
      <c r="M1069" s="16"/>
      <c r="N1069" s="16"/>
      <c r="O1069" s="16"/>
    </row>
    <row r="1070" spans="2:15" x14ac:dyDescent="0.45">
      <c r="B1070" s="27"/>
      <c r="C1070" s="140" t="str">
        <f>+IF(Tabella245[[#This Row],[Ins Cartella]]="",C1069,+VLOOKUP(Tabella245[[#This Row],[Ins Cartella]],Tabella1[[NUMERO CARTELLA]:[IMPOSTE]],1,0))</f>
        <v>Cartella2</v>
      </c>
      <c r="D1070" s="1"/>
      <c r="E1070" s="15"/>
      <c r="F1070" s="16"/>
      <c r="G1070" s="16"/>
      <c r="H1070" s="16"/>
      <c r="I1070" s="16"/>
      <c r="J1070" s="16"/>
      <c r="K1070" s="16"/>
      <c r="L1070" s="16"/>
      <c r="M1070" s="16"/>
      <c r="N1070" s="16"/>
      <c r="O1070" s="16"/>
    </row>
    <row r="1071" spans="2:15" x14ac:dyDescent="0.45">
      <c r="B1071" s="27"/>
      <c r="C1071" s="140" t="str">
        <f>+IF(Tabella245[[#This Row],[Ins Cartella]]="",C1070,+VLOOKUP(Tabella245[[#This Row],[Ins Cartella]],Tabella1[[NUMERO CARTELLA]:[IMPOSTE]],1,0))</f>
        <v>Cartella2</v>
      </c>
      <c r="D1071" s="1"/>
      <c r="E1071" s="15"/>
      <c r="F1071" s="16"/>
      <c r="G1071" s="16"/>
      <c r="H1071" s="16"/>
      <c r="I1071" s="16"/>
      <c r="J1071" s="16"/>
      <c r="K1071" s="16"/>
      <c r="L1071" s="16"/>
      <c r="M1071" s="16"/>
      <c r="N1071" s="16"/>
      <c r="O1071" s="16"/>
    </row>
    <row r="1072" spans="2:15" x14ac:dyDescent="0.45">
      <c r="B1072" s="27"/>
      <c r="C1072" s="140" t="str">
        <f>+IF(Tabella245[[#This Row],[Ins Cartella]]="",C1071,+VLOOKUP(Tabella245[[#This Row],[Ins Cartella]],Tabella1[[NUMERO CARTELLA]:[IMPOSTE]],1,0))</f>
        <v>Cartella2</v>
      </c>
      <c r="D1072" s="1"/>
      <c r="E1072" s="15"/>
      <c r="F1072" s="16"/>
      <c r="G1072" s="16"/>
      <c r="H1072" s="16"/>
      <c r="I1072" s="16"/>
      <c r="J1072" s="16"/>
      <c r="K1072" s="16"/>
      <c r="L1072" s="16"/>
      <c r="M1072" s="16"/>
      <c r="N1072" s="16"/>
      <c r="O1072" s="16"/>
    </row>
    <row r="1073" spans="2:15" x14ac:dyDescent="0.45">
      <c r="B1073" s="27"/>
      <c r="C1073" s="140" t="str">
        <f>+IF(Tabella245[[#This Row],[Ins Cartella]]="",C1072,+VLOOKUP(Tabella245[[#This Row],[Ins Cartella]],Tabella1[[NUMERO CARTELLA]:[IMPOSTE]],1,0))</f>
        <v>Cartella2</v>
      </c>
      <c r="D1073" s="1"/>
      <c r="E1073" s="15"/>
      <c r="F1073" s="16"/>
      <c r="G1073" s="16"/>
      <c r="H1073" s="16"/>
      <c r="I1073" s="16"/>
      <c r="J1073" s="16"/>
      <c r="K1073" s="16"/>
      <c r="L1073" s="16"/>
      <c r="M1073" s="16"/>
      <c r="N1073" s="16"/>
      <c r="O1073" s="16"/>
    </row>
    <row r="1074" spans="2:15" x14ac:dyDescent="0.45">
      <c r="B1074" s="27"/>
      <c r="C1074" s="140" t="str">
        <f>+IF(Tabella245[[#This Row],[Ins Cartella]]="",C1073,+VLOOKUP(Tabella245[[#This Row],[Ins Cartella]],Tabella1[[NUMERO CARTELLA]:[IMPOSTE]],1,0))</f>
        <v>Cartella2</v>
      </c>
      <c r="D1074" s="1"/>
      <c r="E1074" s="15"/>
      <c r="F1074" s="16"/>
      <c r="G1074" s="16"/>
      <c r="H1074" s="16"/>
      <c r="I1074" s="16"/>
      <c r="J1074" s="16"/>
      <c r="K1074" s="16"/>
      <c r="L1074" s="16"/>
      <c r="M1074" s="16"/>
      <c r="N1074" s="16"/>
      <c r="O1074" s="16"/>
    </row>
    <row r="1075" spans="2:15" x14ac:dyDescent="0.45">
      <c r="B1075" s="27"/>
      <c r="C1075" s="140" t="str">
        <f>+IF(Tabella245[[#This Row],[Ins Cartella]]="",C1074,+VLOOKUP(Tabella245[[#This Row],[Ins Cartella]],Tabella1[[NUMERO CARTELLA]:[IMPOSTE]],1,0))</f>
        <v>Cartella2</v>
      </c>
      <c r="D1075" s="1"/>
      <c r="E1075" s="15"/>
      <c r="F1075" s="16"/>
      <c r="G1075" s="16"/>
      <c r="H1075" s="16"/>
      <c r="I1075" s="16"/>
      <c r="J1075" s="16"/>
      <c r="K1075" s="16"/>
      <c r="L1075" s="16"/>
      <c r="M1075" s="16"/>
      <c r="N1075" s="16"/>
      <c r="O1075" s="16"/>
    </row>
    <row r="1076" spans="2:15" x14ac:dyDescent="0.45">
      <c r="B1076" s="27"/>
      <c r="C1076" s="140" t="str">
        <f>+IF(Tabella245[[#This Row],[Ins Cartella]]="",C1075,+VLOOKUP(Tabella245[[#This Row],[Ins Cartella]],Tabella1[[NUMERO CARTELLA]:[IMPOSTE]],1,0))</f>
        <v>Cartella2</v>
      </c>
      <c r="D1076" s="1"/>
      <c r="E1076" s="15"/>
      <c r="F1076" s="16"/>
      <c r="G1076" s="16"/>
      <c r="H1076" s="16"/>
      <c r="I1076" s="16"/>
      <c r="J1076" s="16"/>
      <c r="K1076" s="16"/>
      <c r="L1076" s="16"/>
      <c r="M1076" s="16"/>
      <c r="N1076" s="16"/>
      <c r="O1076" s="16"/>
    </row>
    <row r="1077" spans="2:15" x14ac:dyDescent="0.45">
      <c r="B1077" s="27"/>
      <c r="C1077" s="140" t="str">
        <f>+IF(Tabella245[[#This Row],[Ins Cartella]]="",C1076,+VLOOKUP(Tabella245[[#This Row],[Ins Cartella]],Tabella1[[NUMERO CARTELLA]:[IMPOSTE]],1,0))</f>
        <v>Cartella2</v>
      </c>
      <c r="D1077" s="1"/>
      <c r="E1077" s="15"/>
      <c r="F1077" s="16"/>
      <c r="G1077" s="16"/>
      <c r="H1077" s="16"/>
      <c r="I1077" s="16"/>
      <c r="J1077" s="16"/>
      <c r="K1077" s="16"/>
      <c r="L1077" s="16"/>
      <c r="M1077" s="16"/>
      <c r="N1077" s="16"/>
      <c r="O1077" s="16"/>
    </row>
    <row r="1078" spans="2:15" x14ac:dyDescent="0.45">
      <c r="B1078" s="27"/>
      <c r="C1078" s="140" t="str">
        <f>+IF(Tabella245[[#This Row],[Ins Cartella]]="",C1077,+VLOOKUP(Tabella245[[#This Row],[Ins Cartella]],Tabella1[[NUMERO CARTELLA]:[IMPOSTE]],1,0))</f>
        <v>Cartella2</v>
      </c>
      <c r="D1078" s="1"/>
      <c r="E1078" s="15"/>
      <c r="F1078" s="16"/>
      <c r="G1078" s="16"/>
      <c r="H1078" s="16"/>
      <c r="I1078" s="16"/>
      <c r="J1078" s="16"/>
      <c r="K1078" s="16"/>
      <c r="L1078" s="16"/>
      <c r="M1078" s="16"/>
      <c r="N1078" s="16"/>
      <c r="O1078" s="16"/>
    </row>
    <row r="1079" spans="2:15" x14ac:dyDescent="0.45">
      <c r="B1079" s="27"/>
      <c r="C1079" s="140" t="str">
        <f>+IF(Tabella245[[#This Row],[Ins Cartella]]="",C1078,+VLOOKUP(Tabella245[[#This Row],[Ins Cartella]],Tabella1[[NUMERO CARTELLA]:[IMPOSTE]],1,0))</f>
        <v>Cartella2</v>
      </c>
      <c r="D1079" s="1"/>
      <c r="E1079" s="15"/>
      <c r="F1079" s="16"/>
      <c r="G1079" s="16"/>
      <c r="H1079" s="16"/>
      <c r="I1079" s="16"/>
      <c r="J1079" s="16"/>
      <c r="K1079" s="16"/>
      <c r="L1079" s="16"/>
      <c r="M1079" s="16"/>
      <c r="N1079" s="16"/>
      <c r="O1079" s="16"/>
    </row>
    <row r="1080" spans="2:15" x14ac:dyDescent="0.45">
      <c r="B1080" s="27"/>
      <c r="C1080" s="140" t="str">
        <f>+IF(Tabella245[[#This Row],[Ins Cartella]]="",C1079,+VLOOKUP(Tabella245[[#This Row],[Ins Cartella]],Tabella1[[NUMERO CARTELLA]:[IMPOSTE]],1,0))</f>
        <v>Cartella2</v>
      </c>
      <c r="D1080" s="1"/>
      <c r="E1080" s="15"/>
      <c r="F1080" s="16"/>
      <c r="G1080" s="16"/>
      <c r="H1080" s="16"/>
      <c r="I1080" s="16"/>
      <c r="J1080" s="16"/>
      <c r="K1080" s="16"/>
      <c r="L1080" s="16"/>
      <c r="M1080" s="16"/>
      <c r="N1080" s="16"/>
      <c r="O1080" s="16"/>
    </row>
    <row r="1081" spans="2:15" x14ac:dyDescent="0.45">
      <c r="B1081" s="27"/>
      <c r="C1081" s="140" t="str">
        <f>+IF(Tabella245[[#This Row],[Ins Cartella]]="",C1080,+VLOOKUP(Tabella245[[#This Row],[Ins Cartella]],Tabella1[[NUMERO CARTELLA]:[IMPOSTE]],1,0))</f>
        <v>Cartella2</v>
      </c>
      <c r="D1081" s="1"/>
      <c r="E1081" s="15"/>
      <c r="F1081" s="16"/>
      <c r="G1081" s="16"/>
      <c r="H1081" s="16"/>
      <c r="I1081" s="16"/>
      <c r="J1081" s="16"/>
      <c r="K1081" s="16"/>
      <c r="L1081" s="16"/>
      <c r="M1081" s="16"/>
      <c r="N1081" s="16"/>
      <c r="O1081" s="16"/>
    </row>
    <row r="1082" spans="2:15" x14ac:dyDescent="0.45">
      <c r="B1082" s="27"/>
      <c r="C1082" s="140" t="str">
        <f>+IF(Tabella245[[#This Row],[Ins Cartella]]="",C1081,+VLOOKUP(Tabella245[[#This Row],[Ins Cartella]],Tabella1[[NUMERO CARTELLA]:[IMPOSTE]],1,0))</f>
        <v>Cartella2</v>
      </c>
      <c r="D1082" s="1"/>
      <c r="E1082" s="15"/>
      <c r="F1082" s="16"/>
      <c r="G1082" s="16"/>
      <c r="H1082" s="16"/>
      <c r="I1082" s="16"/>
      <c r="J1082" s="16"/>
      <c r="K1082" s="16"/>
      <c r="L1082" s="16"/>
      <c r="M1082" s="16"/>
      <c r="N1082" s="16"/>
      <c r="O1082" s="16"/>
    </row>
    <row r="1083" spans="2:15" x14ac:dyDescent="0.45">
      <c r="B1083" s="27"/>
      <c r="C1083" s="140" t="str">
        <f>+IF(Tabella245[[#This Row],[Ins Cartella]]="",C1082,+VLOOKUP(Tabella245[[#This Row],[Ins Cartella]],Tabella1[[NUMERO CARTELLA]:[IMPOSTE]],1,0))</f>
        <v>Cartella2</v>
      </c>
      <c r="D1083" s="1"/>
      <c r="E1083" s="15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</row>
    <row r="1084" spans="2:15" x14ac:dyDescent="0.45">
      <c r="B1084" s="27"/>
      <c r="C1084" s="140" t="str">
        <f>+IF(Tabella245[[#This Row],[Ins Cartella]]="",C1083,+VLOOKUP(Tabella245[[#This Row],[Ins Cartella]],Tabella1[[NUMERO CARTELLA]:[IMPOSTE]],1,0))</f>
        <v>Cartella2</v>
      </c>
      <c r="D1084" s="1"/>
      <c r="E1084" s="15"/>
      <c r="F1084" s="16"/>
      <c r="G1084" s="16"/>
      <c r="H1084" s="16"/>
      <c r="I1084" s="16"/>
      <c r="J1084" s="16"/>
      <c r="K1084" s="16"/>
      <c r="L1084" s="16"/>
      <c r="M1084" s="16"/>
      <c r="N1084" s="16"/>
      <c r="O1084" s="16"/>
    </row>
    <row r="1085" spans="2:15" x14ac:dyDescent="0.45">
      <c r="B1085" s="27"/>
      <c r="C1085" s="140" t="str">
        <f>+IF(Tabella245[[#This Row],[Ins Cartella]]="",C1084,+VLOOKUP(Tabella245[[#This Row],[Ins Cartella]],Tabella1[[NUMERO CARTELLA]:[IMPOSTE]],1,0))</f>
        <v>Cartella2</v>
      </c>
      <c r="D1085" s="1"/>
      <c r="E1085" s="15"/>
      <c r="F1085" s="16"/>
      <c r="G1085" s="16"/>
      <c r="H1085" s="16"/>
      <c r="I1085" s="16"/>
      <c r="J1085" s="16"/>
      <c r="K1085" s="16"/>
      <c r="L1085" s="16"/>
      <c r="M1085" s="16"/>
      <c r="N1085" s="16"/>
      <c r="O1085" s="16"/>
    </row>
    <row r="1086" spans="2:15" x14ac:dyDescent="0.45">
      <c r="B1086" s="27"/>
      <c r="C1086" s="140" t="str">
        <f>+IF(Tabella245[[#This Row],[Ins Cartella]]="",C1085,+VLOOKUP(Tabella245[[#This Row],[Ins Cartella]],Tabella1[[NUMERO CARTELLA]:[IMPOSTE]],1,0))</f>
        <v>Cartella2</v>
      </c>
      <c r="D1086" s="1"/>
      <c r="E1086" s="15"/>
      <c r="F1086" s="16"/>
      <c r="G1086" s="16"/>
      <c r="H1086" s="16"/>
      <c r="I1086" s="16"/>
      <c r="J1086" s="16"/>
      <c r="K1086" s="16"/>
      <c r="L1086" s="16"/>
      <c r="M1086" s="16"/>
      <c r="N1086" s="16"/>
      <c r="O1086" s="16"/>
    </row>
    <row r="1087" spans="2:15" x14ac:dyDescent="0.45">
      <c r="B1087" s="27"/>
      <c r="C1087" s="140" t="str">
        <f>+IF(Tabella245[[#This Row],[Ins Cartella]]="",C1086,+VLOOKUP(Tabella245[[#This Row],[Ins Cartella]],Tabella1[[NUMERO CARTELLA]:[IMPOSTE]],1,0))</f>
        <v>Cartella2</v>
      </c>
      <c r="D1087" s="1"/>
      <c r="E1087" s="15"/>
      <c r="F1087" s="16"/>
      <c r="G1087" s="16"/>
      <c r="H1087" s="16"/>
      <c r="I1087" s="16"/>
      <c r="J1087" s="16"/>
      <c r="K1087" s="16"/>
      <c r="L1087" s="16"/>
      <c r="M1087" s="16"/>
      <c r="N1087" s="16"/>
      <c r="O1087" s="16"/>
    </row>
    <row r="1088" spans="2:15" x14ac:dyDescent="0.45">
      <c r="B1088" s="27"/>
      <c r="C1088" s="140" t="str">
        <f>+IF(Tabella245[[#This Row],[Ins Cartella]]="",C1087,+VLOOKUP(Tabella245[[#This Row],[Ins Cartella]],Tabella1[[NUMERO CARTELLA]:[IMPOSTE]],1,0))</f>
        <v>Cartella2</v>
      </c>
      <c r="D1088" s="1"/>
      <c r="E1088" s="15"/>
      <c r="F1088" s="16"/>
      <c r="G1088" s="16"/>
      <c r="H1088" s="16"/>
      <c r="I1088" s="16"/>
      <c r="J1088" s="16"/>
      <c r="K1088" s="16"/>
      <c r="L1088" s="16"/>
      <c r="M1088" s="16"/>
      <c r="N1088" s="16"/>
      <c r="O1088" s="16"/>
    </row>
    <row r="1089" spans="2:15" x14ac:dyDescent="0.45">
      <c r="B1089" s="27"/>
      <c r="C1089" s="140" t="str">
        <f>+IF(Tabella245[[#This Row],[Ins Cartella]]="",C1088,+VLOOKUP(Tabella245[[#This Row],[Ins Cartella]],Tabella1[[NUMERO CARTELLA]:[IMPOSTE]],1,0))</f>
        <v>Cartella2</v>
      </c>
      <c r="D1089" s="1"/>
      <c r="E1089" s="15"/>
      <c r="F1089" s="16"/>
      <c r="G1089" s="16"/>
      <c r="H1089" s="16"/>
      <c r="I1089" s="16"/>
      <c r="J1089" s="16"/>
      <c r="K1089" s="16"/>
      <c r="L1089" s="16"/>
      <c r="M1089" s="16"/>
      <c r="N1089" s="16"/>
      <c r="O1089" s="16"/>
    </row>
    <row r="1090" spans="2:15" x14ac:dyDescent="0.45">
      <c r="B1090" s="27"/>
      <c r="C1090" s="140" t="str">
        <f>+IF(Tabella245[[#This Row],[Ins Cartella]]="",C1089,+VLOOKUP(Tabella245[[#This Row],[Ins Cartella]],Tabella1[[NUMERO CARTELLA]:[IMPOSTE]],1,0))</f>
        <v>Cartella2</v>
      </c>
      <c r="D1090" s="1"/>
      <c r="E1090" s="15"/>
      <c r="F1090" s="16"/>
      <c r="G1090" s="16"/>
      <c r="H1090" s="16"/>
      <c r="I1090" s="16"/>
      <c r="J1090" s="16"/>
      <c r="K1090" s="16"/>
      <c r="L1090" s="16"/>
      <c r="M1090" s="16"/>
      <c r="N1090" s="16"/>
      <c r="O1090" s="16"/>
    </row>
    <row r="1091" spans="2:15" x14ac:dyDescent="0.45">
      <c r="B1091" s="27"/>
      <c r="C1091" s="140" t="str">
        <f>+IF(Tabella245[[#This Row],[Ins Cartella]]="",C1090,+VLOOKUP(Tabella245[[#This Row],[Ins Cartella]],Tabella1[[NUMERO CARTELLA]:[IMPOSTE]],1,0))</f>
        <v>Cartella2</v>
      </c>
      <c r="D1091" s="1"/>
      <c r="E1091" s="15"/>
      <c r="F1091" s="16"/>
      <c r="G1091" s="16"/>
      <c r="H1091" s="16"/>
      <c r="I1091" s="16"/>
      <c r="J1091" s="16"/>
      <c r="K1091" s="16"/>
      <c r="L1091" s="16"/>
      <c r="M1091" s="16"/>
      <c r="N1091" s="16"/>
      <c r="O1091" s="16"/>
    </row>
    <row r="1092" spans="2:15" x14ac:dyDescent="0.45">
      <c r="B1092" s="27"/>
      <c r="C1092" s="140" t="str">
        <f>+IF(Tabella245[[#This Row],[Ins Cartella]]="",C1091,+VLOOKUP(Tabella245[[#This Row],[Ins Cartella]],Tabella1[[NUMERO CARTELLA]:[IMPOSTE]],1,0))</f>
        <v>Cartella2</v>
      </c>
      <c r="D1092" s="1"/>
      <c r="E1092" s="15"/>
      <c r="F1092" s="16"/>
      <c r="G1092" s="16"/>
      <c r="H1092" s="16"/>
      <c r="I1092" s="16"/>
      <c r="J1092" s="16"/>
      <c r="K1092" s="16"/>
      <c r="L1092" s="16"/>
      <c r="M1092" s="16"/>
      <c r="N1092" s="16"/>
      <c r="O1092" s="16"/>
    </row>
    <row r="1093" spans="2:15" x14ac:dyDescent="0.45">
      <c r="B1093" s="27"/>
      <c r="C1093" s="140" t="str">
        <f>+IF(Tabella245[[#This Row],[Ins Cartella]]="",C1092,+VLOOKUP(Tabella245[[#This Row],[Ins Cartella]],Tabella1[[NUMERO CARTELLA]:[IMPOSTE]],1,0))</f>
        <v>Cartella2</v>
      </c>
      <c r="D1093" s="1"/>
      <c r="E1093" s="15"/>
      <c r="F1093" s="16"/>
      <c r="G1093" s="16"/>
      <c r="H1093" s="16"/>
      <c r="I1093" s="16"/>
      <c r="J1093" s="16"/>
      <c r="K1093" s="16"/>
      <c r="L1093" s="16"/>
      <c r="M1093" s="16"/>
      <c r="N1093" s="16"/>
      <c r="O1093" s="16"/>
    </row>
    <row r="1094" spans="2:15" x14ac:dyDescent="0.45">
      <c r="B1094" s="27"/>
      <c r="C1094" s="140" t="str">
        <f>+IF(Tabella245[[#This Row],[Ins Cartella]]="",C1093,+VLOOKUP(Tabella245[[#This Row],[Ins Cartella]],Tabella1[[NUMERO CARTELLA]:[IMPOSTE]],1,0))</f>
        <v>Cartella2</v>
      </c>
      <c r="D1094" s="1"/>
      <c r="E1094" s="15"/>
      <c r="F1094" s="16"/>
      <c r="G1094" s="16"/>
      <c r="H1094" s="16"/>
      <c r="I1094" s="16"/>
      <c r="J1094" s="16"/>
      <c r="K1094" s="16"/>
      <c r="L1094" s="16"/>
      <c r="M1094" s="16"/>
      <c r="N1094" s="16"/>
      <c r="O1094" s="16"/>
    </row>
    <row r="1095" spans="2:15" x14ac:dyDescent="0.45">
      <c r="B1095" s="27"/>
      <c r="C1095" s="140" t="str">
        <f>+IF(Tabella245[[#This Row],[Ins Cartella]]="",C1094,+VLOOKUP(Tabella245[[#This Row],[Ins Cartella]],Tabella1[[NUMERO CARTELLA]:[IMPOSTE]],1,0))</f>
        <v>Cartella2</v>
      </c>
      <c r="D1095" s="1"/>
      <c r="E1095" s="15"/>
      <c r="F1095" s="16"/>
      <c r="G1095" s="16"/>
      <c r="H1095" s="16"/>
      <c r="I1095" s="16"/>
      <c r="J1095" s="16"/>
      <c r="K1095" s="16"/>
      <c r="L1095" s="16"/>
      <c r="M1095" s="16"/>
      <c r="N1095" s="16"/>
      <c r="O1095" s="16"/>
    </row>
    <row r="1096" spans="2:15" x14ac:dyDescent="0.45">
      <c r="B1096" s="27"/>
      <c r="C1096" s="140" t="str">
        <f>+IF(Tabella245[[#This Row],[Ins Cartella]]="",C1095,+VLOOKUP(Tabella245[[#This Row],[Ins Cartella]],Tabella1[[NUMERO CARTELLA]:[IMPOSTE]],1,0))</f>
        <v>Cartella2</v>
      </c>
      <c r="D1096" s="1"/>
      <c r="E1096" s="15"/>
      <c r="F1096" s="16"/>
      <c r="G1096" s="16"/>
      <c r="H1096" s="16"/>
      <c r="I1096" s="16"/>
      <c r="J1096" s="16"/>
      <c r="K1096" s="16"/>
      <c r="L1096" s="16"/>
      <c r="M1096" s="16"/>
      <c r="N1096" s="16"/>
      <c r="O1096" s="16"/>
    </row>
    <row r="1097" spans="2:15" x14ac:dyDescent="0.45">
      <c r="B1097" s="27"/>
      <c r="C1097" s="140" t="str">
        <f>+IF(Tabella245[[#This Row],[Ins Cartella]]="",C1096,+VLOOKUP(Tabella245[[#This Row],[Ins Cartella]],Tabella1[[NUMERO CARTELLA]:[IMPOSTE]],1,0))</f>
        <v>Cartella2</v>
      </c>
      <c r="D1097" s="1"/>
      <c r="E1097" s="15"/>
      <c r="F1097" s="16"/>
      <c r="G1097" s="16"/>
      <c r="H1097" s="16"/>
      <c r="I1097" s="16"/>
      <c r="J1097" s="16"/>
      <c r="K1097" s="16"/>
      <c r="L1097" s="16"/>
      <c r="M1097" s="16"/>
      <c r="N1097" s="16"/>
      <c r="O1097" s="16"/>
    </row>
    <row r="1098" spans="2:15" x14ac:dyDescent="0.45">
      <c r="B1098" s="27"/>
      <c r="C1098" s="140" t="str">
        <f>+IF(Tabella245[[#This Row],[Ins Cartella]]="",C1097,+VLOOKUP(Tabella245[[#This Row],[Ins Cartella]],Tabella1[[NUMERO CARTELLA]:[IMPOSTE]],1,0))</f>
        <v>Cartella2</v>
      </c>
      <c r="D1098" s="1"/>
      <c r="E1098" s="15"/>
      <c r="F1098" s="16"/>
      <c r="G1098" s="16"/>
      <c r="H1098" s="16"/>
      <c r="I1098" s="16"/>
      <c r="J1098" s="16"/>
      <c r="K1098" s="16"/>
      <c r="L1098" s="16"/>
      <c r="M1098" s="16"/>
      <c r="N1098" s="16"/>
      <c r="O1098" s="16"/>
    </row>
    <row r="1099" spans="2:15" x14ac:dyDescent="0.45">
      <c r="B1099" s="27"/>
      <c r="C1099" s="140" t="str">
        <f>+IF(Tabella245[[#This Row],[Ins Cartella]]="",C1098,+VLOOKUP(Tabella245[[#This Row],[Ins Cartella]],Tabella1[[NUMERO CARTELLA]:[IMPOSTE]],1,0))</f>
        <v>Cartella2</v>
      </c>
      <c r="D1099" s="1"/>
      <c r="E1099" s="15"/>
      <c r="F1099" s="16"/>
      <c r="G1099" s="16"/>
      <c r="H1099" s="16"/>
      <c r="I1099" s="16"/>
      <c r="J1099" s="16"/>
      <c r="K1099" s="16"/>
      <c r="L1099" s="16"/>
      <c r="M1099" s="16"/>
      <c r="N1099" s="16"/>
      <c r="O1099" s="16"/>
    </row>
    <row r="1100" spans="2:15" x14ac:dyDescent="0.45">
      <c r="B1100" s="27"/>
      <c r="C1100" s="140" t="str">
        <f>+IF(Tabella245[[#This Row],[Ins Cartella]]="",C1099,+VLOOKUP(Tabella245[[#This Row],[Ins Cartella]],Tabella1[[NUMERO CARTELLA]:[IMPOSTE]],1,0))</f>
        <v>Cartella2</v>
      </c>
      <c r="D1100" s="1"/>
      <c r="E1100" s="15"/>
      <c r="F1100" s="16"/>
      <c r="G1100" s="16"/>
      <c r="H1100" s="16"/>
      <c r="I1100" s="16"/>
      <c r="J1100" s="16"/>
      <c r="K1100" s="16"/>
      <c r="L1100" s="16"/>
      <c r="M1100" s="16"/>
      <c r="N1100" s="16"/>
      <c r="O1100" s="16"/>
    </row>
    <row r="1101" spans="2:15" x14ac:dyDescent="0.45">
      <c r="B1101" s="27"/>
      <c r="C1101" s="140" t="str">
        <f>+IF(Tabella245[[#This Row],[Ins Cartella]]="",C1100,+VLOOKUP(Tabella245[[#This Row],[Ins Cartella]],Tabella1[[NUMERO CARTELLA]:[IMPOSTE]],1,0))</f>
        <v>Cartella2</v>
      </c>
      <c r="D1101" s="1"/>
      <c r="E1101" s="15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</row>
    <row r="1102" spans="2:15" x14ac:dyDescent="0.45">
      <c r="B1102" s="27"/>
      <c r="C1102" s="140" t="str">
        <f>+IF(Tabella245[[#This Row],[Ins Cartella]]="",C1101,+VLOOKUP(Tabella245[[#This Row],[Ins Cartella]],Tabella1[[NUMERO CARTELLA]:[IMPOSTE]],1,0))</f>
        <v>Cartella2</v>
      </c>
      <c r="D1102" s="1"/>
      <c r="E1102" s="15"/>
      <c r="F1102" s="16"/>
      <c r="G1102" s="16"/>
      <c r="H1102" s="16"/>
      <c r="I1102" s="16"/>
      <c r="J1102" s="16"/>
      <c r="K1102" s="16"/>
      <c r="L1102" s="16"/>
      <c r="M1102" s="16"/>
      <c r="N1102" s="16"/>
      <c r="O1102" s="16"/>
    </row>
    <row r="1103" spans="2:15" x14ac:dyDescent="0.45">
      <c r="B1103" s="27"/>
      <c r="C1103" s="140" t="str">
        <f>+IF(Tabella245[[#This Row],[Ins Cartella]]="",C1102,+VLOOKUP(Tabella245[[#This Row],[Ins Cartella]],Tabella1[[NUMERO CARTELLA]:[IMPOSTE]],1,0))</f>
        <v>Cartella2</v>
      </c>
      <c r="D1103" s="1"/>
      <c r="E1103" s="15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</row>
    <row r="1104" spans="2:15" x14ac:dyDescent="0.45">
      <c r="B1104" s="27"/>
      <c r="C1104" s="140" t="str">
        <f>+IF(Tabella245[[#This Row],[Ins Cartella]]="",C1103,+VLOOKUP(Tabella245[[#This Row],[Ins Cartella]],Tabella1[[NUMERO CARTELLA]:[IMPOSTE]],1,0))</f>
        <v>Cartella2</v>
      </c>
      <c r="D1104" s="1"/>
      <c r="E1104" s="15"/>
      <c r="F1104" s="16"/>
      <c r="G1104" s="16"/>
      <c r="H1104" s="16"/>
      <c r="I1104" s="16"/>
      <c r="J1104" s="16"/>
      <c r="K1104" s="16"/>
      <c r="L1104" s="16"/>
      <c r="M1104" s="16"/>
      <c r="N1104" s="16"/>
      <c r="O1104" s="16"/>
    </row>
    <row r="1105" spans="2:15" x14ac:dyDescent="0.45">
      <c r="B1105" s="27"/>
      <c r="C1105" s="140" t="str">
        <f>+IF(Tabella245[[#This Row],[Ins Cartella]]="",C1104,+VLOOKUP(Tabella245[[#This Row],[Ins Cartella]],Tabella1[[NUMERO CARTELLA]:[IMPOSTE]],1,0))</f>
        <v>Cartella2</v>
      </c>
      <c r="D1105" s="1"/>
      <c r="E1105" s="15"/>
      <c r="F1105" s="16"/>
      <c r="G1105" s="16"/>
      <c r="H1105" s="16"/>
      <c r="I1105" s="16"/>
      <c r="J1105" s="16"/>
      <c r="K1105" s="16"/>
      <c r="L1105" s="16"/>
      <c r="M1105" s="16"/>
      <c r="N1105" s="16"/>
      <c r="O1105" s="16"/>
    </row>
    <row r="1106" spans="2:15" x14ac:dyDescent="0.45">
      <c r="B1106" s="27"/>
      <c r="C1106" s="140" t="str">
        <f>+IF(Tabella245[[#This Row],[Ins Cartella]]="",C1105,+VLOOKUP(Tabella245[[#This Row],[Ins Cartella]],Tabella1[[NUMERO CARTELLA]:[IMPOSTE]],1,0))</f>
        <v>Cartella2</v>
      </c>
      <c r="D1106" s="1"/>
      <c r="E1106" s="15"/>
      <c r="F1106" s="16"/>
      <c r="G1106" s="16"/>
      <c r="H1106" s="16"/>
      <c r="I1106" s="16"/>
      <c r="J1106" s="16"/>
      <c r="K1106" s="16"/>
      <c r="L1106" s="16"/>
      <c r="M1106" s="16"/>
      <c r="N1106" s="16"/>
      <c r="O1106" s="16"/>
    </row>
    <row r="1107" spans="2:15" x14ac:dyDescent="0.45">
      <c r="B1107" s="27"/>
      <c r="C1107" s="140" t="str">
        <f>+IF(Tabella245[[#This Row],[Ins Cartella]]="",C1106,+VLOOKUP(Tabella245[[#This Row],[Ins Cartella]],Tabella1[[NUMERO CARTELLA]:[IMPOSTE]],1,0))</f>
        <v>Cartella2</v>
      </c>
      <c r="D1107" s="1"/>
      <c r="E1107" s="15"/>
      <c r="F1107" s="16"/>
      <c r="G1107" s="16"/>
      <c r="H1107" s="16"/>
      <c r="I1107" s="16"/>
      <c r="J1107" s="16"/>
      <c r="K1107" s="16"/>
      <c r="L1107" s="16"/>
      <c r="M1107" s="16"/>
      <c r="N1107" s="16"/>
      <c r="O1107" s="16"/>
    </row>
    <row r="1108" spans="2:15" x14ac:dyDescent="0.45">
      <c r="B1108" s="27"/>
      <c r="C1108" s="140" t="str">
        <f>+IF(Tabella245[[#This Row],[Ins Cartella]]="",C1107,+VLOOKUP(Tabella245[[#This Row],[Ins Cartella]],Tabella1[[NUMERO CARTELLA]:[IMPOSTE]],1,0))</f>
        <v>Cartella2</v>
      </c>
      <c r="D1108" s="1"/>
      <c r="E1108" s="15"/>
      <c r="F1108" s="16"/>
      <c r="G1108" s="16"/>
      <c r="H1108" s="16"/>
      <c r="I1108" s="16"/>
      <c r="J1108" s="16"/>
      <c r="K1108" s="16"/>
      <c r="L1108" s="16"/>
      <c r="M1108" s="16"/>
      <c r="N1108" s="16"/>
      <c r="O1108" s="16"/>
    </row>
    <row r="1109" spans="2:15" x14ac:dyDescent="0.45">
      <c r="B1109" s="27"/>
      <c r="C1109" s="140" t="str">
        <f>+IF(Tabella245[[#This Row],[Ins Cartella]]="",C1108,+VLOOKUP(Tabella245[[#This Row],[Ins Cartella]],Tabella1[[NUMERO CARTELLA]:[IMPOSTE]],1,0))</f>
        <v>Cartella2</v>
      </c>
      <c r="D1109" s="1"/>
      <c r="E1109" s="15"/>
      <c r="F1109" s="16"/>
      <c r="G1109" s="16"/>
      <c r="H1109" s="16"/>
      <c r="I1109" s="16"/>
      <c r="J1109" s="16"/>
      <c r="K1109" s="16"/>
      <c r="L1109" s="16"/>
      <c r="M1109" s="16"/>
      <c r="N1109" s="16"/>
      <c r="O1109" s="16"/>
    </row>
    <row r="1110" spans="2:15" x14ac:dyDescent="0.45">
      <c r="B1110" s="27"/>
      <c r="C1110" s="140" t="str">
        <f>+IF(Tabella245[[#This Row],[Ins Cartella]]="",C1109,+VLOOKUP(Tabella245[[#This Row],[Ins Cartella]],Tabella1[[NUMERO CARTELLA]:[IMPOSTE]],1,0))</f>
        <v>Cartella2</v>
      </c>
      <c r="D1110" s="1"/>
      <c r="E1110" s="15"/>
      <c r="F1110" s="16"/>
      <c r="G1110" s="16"/>
      <c r="H1110" s="16"/>
      <c r="I1110" s="16"/>
      <c r="J1110" s="16"/>
      <c r="K1110" s="16"/>
      <c r="L1110" s="16"/>
      <c r="M1110" s="16"/>
      <c r="N1110" s="16"/>
      <c r="O1110" s="16"/>
    </row>
    <row r="1111" spans="2:15" x14ac:dyDescent="0.45">
      <c r="B1111" s="27"/>
      <c r="C1111" s="140" t="str">
        <f>+IF(Tabella245[[#This Row],[Ins Cartella]]="",C1110,+VLOOKUP(Tabella245[[#This Row],[Ins Cartella]],Tabella1[[NUMERO CARTELLA]:[IMPOSTE]],1,0))</f>
        <v>Cartella2</v>
      </c>
      <c r="D1111" s="1"/>
      <c r="E1111" s="15"/>
      <c r="F1111" s="16"/>
      <c r="G1111" s="16"/>
      <c r="H1111" s="16"/>
      <c r="I1111" s="16"/>
      <c r="J1111" s="16"/>
      <c r="K1111" s="16"/>
      <c r="L1111" s="16"/>
      <c r="M1111" s="16"/>
      <c r="N1111" s="16"/>
      <c r="O1111" s="16"/>
    </row>
    <row r="1112" spans="2:15" x14ac:dyDescent="0.45">
      <c r="B1112" s="27"/>
      <c r="C1112" s="140" t="str">
        <f>+IF(Tabella245[[#This Row],[Ins Cartella]]="",C1111,+VLOOKUP(Tabella245[[#This Row],[Ins Cartella]],Tabella1[[NUMERO CARTELLA]:[IMPOSTE]],1,0))</f>
        <v>Cartella2</v>
      </c>
      <c r="D1112" s="1"/>
      <c r="E1112" s="15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</row>
    <row r="1113" spans="2:15" x14ac:dyDescent="0.45">
      <c r="B1113" s="27"/>
      <c r="C1113" s="140" t="str">
        <f>+IF(Tabella245[[#This Row],[Ins Cartella]]="",C1112,+VLOOKUP(Tabella245[[#This Row],[Ins Cartella]],Tabella1[[NUMERO CARTELLA]:[IMPOSTE]],1,0))</f>
        <v>Cartella2</v>
      </c>
      <c r="D1113" s="1"/>
      <c r="E1113" s="15"/>
      <c r="F1113" s="16"/>
      <c r="G1113" s="16"/>
      <c r="H1113" s="16"/>
      <c r="I1113" s="16"/>
      <c r="J1113" s="16"/>
      <c r="K1113" s="16"/>
      <c r="L1113" s="16"/>
      <c r="M1113" s="16"/>
      <c r="N1113" s="16"/>
      <c r="O1113" s="16"/>
    </row>
    <row r="1114" spans="2:15" x14ac:dyDescent="0.45">
      <c r="B1114" s="27"/>
      <c r="C1114" s="140" t="str">
        <f>+IF(Tabella245[[#This Row],[Ins Cartella]]="",C1113,+VLOOKUP(Tabella245[[#This Row],[Ins Cartella]],Tabella1[[NUMERO CARTELLA]:[IMPOSTE]],1,0))</f>
        <v>Cartella2</v>
      </c>
      <c r="D1114" s="1"/>
      <c r="E1114" s="15"/>
      <c r="F1114" s="16"/>
      <c r="G1114" s="16"/>
      <c r="H1114" s="16"/>
      <c r="I1114" s="16"/>
      <c r="J1114" s="16"/>
      <c r="K1114" s="16"/>
      <c r="L1114" s="16"/>
      <c r="M1114" s="16"/>
      <c r="N1114" s="16"/>
      <c r="O1114" s="16"/>
    </row>
    <row r="1115" spans="2:15" x14ac:dyDescent="0.45">
      <c r="B1115" s="27"/>
      <c r="C1115" s="140" t="str">
        <f>+IF(Tabella245[[#This Row],[Ins Cartella]]="",C1114,+VLOOKUP(Tabella245[[#This Row],[Ins Cartella]],Tabella1[[NUMERO CARTELLA]:[IMPOSTE]],1,0))</f>
        <v>Cartella2</v>
      </c>
      <c r="D1115" s="1"/>
      <c r="E1115" s="15"/>
      <c r="F1115" s="16"/>
      <c r="G1115" s="16"/>
      <c r="H1115" s="16"/>
      <c r="I1115" s="16"/>
      <c r="J1115" s="16"/>
      <c r="K1115" s="16"/>
      <c r="L1115" s="16"/>
      <c r="M1115" s="16"/>
      <c r="N1115" s="16"/>
      <c r="O1115" s="16"/>
    </row>
    <row r="1116" spans="2:15" x14ac:dyDescent="0.45">
      <c r="B1116" s="27"/>
      <c r="C1116" s="140" t="str">
        <f>+IF(Tabella245[[#This Row],[Ins Cartella]]="",C1115,+VLOOKUP(Tabella245[[#This Row],[Ins Cartella]],Tabella1[[NUMERO CARTELLA]:[IMPOSTE]],1,0))</f>
        <v>Cartella2</v>
      </c>
      <c r="D1116" s="1"/>
      <c r="E1116" s="15"/>
      <c r="F1116" s="16"/>
      <c r="G1116" s="16"/>
      <c r="H1116" s="16"/>
      <c r="I1116" s="16"/>
      <c r="J1116" s="16"/>
      <c r="K1116" s="16"/>
      <c r="L1116" s="16"/>
      <c r="M1116" s="16"/>
      <c r="N1116" s="16"/>
      <c r="O1116" s="16"/>
    </row>
    <row r="1117" spans="2:15" x14ac:dyDescent="0.45">
      <c r="B1117" s="27"/>
      <c r="C1117" s="140" t="str">
        <f>+IF(Tabella245[[#This Row],[Ins Cartella]]="",C1116,+VLOOKUP(Tabella245[[#This Row],[Ins Cartella]],Tabella1[[NUMERO CARTELLA]:[IMPOSTE]],1,0))</f>
        <v>Cartella2</v>
      </c>
      <c r="D1117" s="1"/>
      <c r="E1117" s="15"/>
      <c r="F1117" s="16"/>
      <c r="G1117" s="16"/>
      <c r="H1117" s="16"/>
      <c r="I1117" s="16"/>
      <c r="J1117" s="16"/>
      <c r="K1117" s="16"/>
      <c r="L1117" s="16"/>
      <c r="M1117" s="16"/>
      <c r="N1117" s="16"/>
      <c r="O1117" s="16"/>
    </row>
    <row r="1118" spans="2:15" x14ac:dyDescent="0.45">
      <c r="B1118" s="27"/>
      <c r="C1118" s="140" t="str">
        <f>+IF(Tabella245[[#This Row],[Ins Cartella]]="",C1117,+VLOOKUP(Tabella245[[#This Row],[Ins Cartella]],Tabella1[[NUMERO CARTELLA]:[IMPOSTE]],1,0))</f>
        <v>Cartella2</v>
      </c>
      <c r="D1118" s="1"/>
      <c r="E1118" s="15"/>
      <c r="F1118" s="16"/>
      <c r="G1118" s="16"/>
      <c r="H1118" s="16"/>
      <c r="I1118" s="16"/>
      <c r="J1118" s="16"/>
      <c r="K1118" s="16"/>
      <c r="L1118" s="16"/>
      <c r="M1118" s="16"/>
      <c r="N1118" s="16"/>
      <c r="O1118" s="16"/>
    </row>
    <row r="1119" spans="2:15" x14ac:dyDescent="0.45">
      <c r="B1119" s="27"/>
      <c r="C1119" s="140" t="str">
        <f>+IF(Tabella245[[#This Row],[Ins Cartella]]="",C1118,+VLOOKUP(Tabella245[[#This Row],[Ins Cartella]],Tabella1[[NUMERO CARTELLA]:[IMPOSTE]],1,0))</f>
        <v>Cartella2</v>
      </c>
      <c r="D1119" s="1"/>
      <c r="E1119" s="15"/>
      <c r="F1119" s="16"/>
      <c r="G1119" s="16"/>
      <c r="H1119" s="16"/>
      <c r="I1119" s="16"/>
      <c r="J1119" s="16"/>
      <c r="K1119" s="16"/>
      <c r="L1119" s="16"/>
      <c r="M1119" s="16"/>
      <c r="N1119" s="16"/>
      <c r="O1119" s="16"/>
    </row>
    <row r="1120" spans="2:15" x14ac:dyDescent="0.45">
      <c r="B1120" s="27"/>
      <c r="C1120" s="140" t="str">
        <f>+IF(Tabella245[[#This Row],[Ins Cartella]]="",C1119,+VLOOKUP(Tabella245[[#This Row],[Ins Cartella]],Tabella1[[NUMERO CARTELLA]:[IMPOSTE]],1,0))</f>
        <v>Cartella2</v>
      </c>
      <c r="D1120" s="1"/>
      <c r="E1120" s="15"/>
      <c r="F1120" s="16"/>
      <c r="G1120" s="16"/>
      <c r="H1120" s="16"/>
      <c r="I1120" s="16"/>
      <c r="J1120" s="16"/>
      <c r="K1120" s="16"/>
      <c r="L1120" s="16"/>
      <c r="M1120" s="16"/>
      <c r="N1120" s="16"/>
      <c r="O1120" s="16"/>
    </row>
    <row r="1121" spans="2:15" x14ac:dyDescent="0.45">
      <c r="B1121" s="27"/>
      <c r="C1121" s="140" t="str">
        <f>+IF(Tabella245[[#This Row],[Ins Cartella]]="",C1120,+VLOOKUP(Tabella245[[#This Row],[Ins Cartella]],Tabella1[[NUMERO CARTELLA]:[IMPOSTE]],1,0))</f>
        <v>Cartella2</v>
      </c>
      <c r="D1121" s="1"/>
      <c r="E1121" s="15"/>
      <c r="F1121" s="16"/>
      <c r="G1121" s="16"/>
      <c r="H1121" s="16"/>
      <c r="I1121" s="16"/>
      <c r="J1121" s="16"/>
      <c r="K1121" s="16"/>
      <c r="L1121" s="16"/>
      <c r="M1121" s="16"/>
      <c r="N1121" s="16"/>
      <c r="O1121" s="16"/>
    </row>
    <row r="1122" spans="2:15" x14ac:dyDescent="0.45">
      <c r="B1122" s="27"/>
      <c r="C1122" s="140" t="str">
        <f>+IF(Tabella245[[#This Row],[Ins Cartella]]="",C1121,+VLOOKUP(Tabella245[[#This Row],[Ins Cartella]],Tabella1[[NUMERO CARTELLA]:[IMPOSTE]],1,0))</f>
        <v>Cartella2</v>
      </c>
      <c r="D1122" s="1"/>
      <c r="E1122" s="15"/>
      <c r="F1122" s="16"/>
      <c r="G1122" s="16"/>
      <c r="H1122" s="16"/>
      <c r="I1122" s="16"/>
      <c r="J1122" s="16"/>
      <c r="K1122" s="16"/>
      <c r="L1122" s="16"/>
      <c r="M1122" s="16"/>
      <c r="N1122" s="16"/>
      <c r="O1122" s="16"/>
    </row>
    <row r="1123" spans="2:15" x14ac:dyDescent="0.45">
      <c r="B1123" s="27"/>
      <c r="C1123" s="140" t="str">
        <f>+IF(Tabella245[[#This Row],[Ins Cartella]]="",C1122,+VLOOKUP(Tabella245[[#This Row],[Ins Cartella]],Tabella1[[NUMERO CARTELLA]:[IMPOSTE]],1,0))</f>
        <v>Cartella2</v>
      </c>
      <c r="D1123" s="1"/>
      <c r="E1123" s="15"/>
      <c r="F1123" s="16"/>
      <c r="G1123" s="16"/>
      <c r="H1123" s="16"/>
      <c r="I1123" s="16"/>
      <c r="J1123" s="16"/>
      <c r="K1123" s="16"/>
      <c r="L1123" s="16"/>
      <c r="M1123" s="16"/>
      <c r="N1123" s="16"/>
      <c r="O1123" s="16"/>
    </row>
    <row r="1124" spans="2:15" x14ac:dyDescent="0.45">
      <c r="B1124" s="27"/>
      <c r="C1124" s="140" t="str">
        <f>+IF(Tabella245[[#This Row],[Ins Cartella]]="",C1123,+VLOOKUP(Tabella245[[#This Row],[Ins Cartella]],Tabella1[[NUMERO CARTELLA]:[IMPOSTE]],1,0))</f>
        <v>Cartella2</v>
      </c>
      <c r="D1124" s="1"/>
      <c r="E1124" s="15"/>
      <c r="F1124" s="16"/>
      <c r="G1124" s="16"/>
      <c r="H1124" s="16"/>
      <c r="I1124" s="16"/>
      <c r="J1124" s="16"/>
      <c r="K1124" s="16"/>
      <c r="L1124" s="16"/>
      <c r="M1124" s="16"/>
      <c r="N1124" s="16"/>
      <c r="O1124" s="16"/>
    </row>
    <row r="1125" spans="2:15" x14ac:dyDescent="0.45">
      <c r="B1125" s="27"/>
      <c r="C1125" s="140" t="str">
        <f>+IF(Tabella245[[#This Row],[Ins Cartella]]="",C1124,+VLOOKUP(Tabella245[[#This Row],[Ins Cartella]],Tabella1[[NUMERO CARTELLA]:[IMPOSTE]],1,0))</f>
        <v>Cartella2</v>
      </c>
      <c r="D1125" s="1"/>
      <c r="E1125" s="15"/>
      <c r="F1125" s="16"/>
      <c r="G1125" s="16"/>
      <c r="H1125" s="16"/>
      <c r="I1125" s="16"/>
      <c r="J1125" s="16"/>
      <c r="K1125" s="16"/>
      <c r="L1125" s="16"/>
      <c r="M1125" s="16"/>
      <c r="N1125" s="16"/>
      <c r="O1125" s="16"/>
    </row>
    <row r="1126" spans="2:15" x14ac:dyDescent="0.45">
      <c r="B1126" s="27"/>
      <c r="C1126" s="140" t="str">
        <f>+IF(Tabella245[[#This Row],[Ins Cartella]]="",C1125,+VLOOKUP(Tabella245[[#This Row],[Ins Cartella]],Tabella1[[NUMERO CARTELLA]:[IMPOSTE]],1,0))</f>
        <v>Cartella2</v>
      </c>
      <c r="D1126" s="1"/>
      <c r="E1126" s="15"/>
      <c r="F1126" s="16"/>
      <c r="G1126" s="16"/>
      <c r="H1126" s="16"/>
      <c r="I1126" s="16"/>
      <c r="J1126" s="16"/>
      <c r="K1126" s="16"/>
      <c r="L1126" s="16"/>
      <c r="M1126" s="16"/>
      <c r="N1126" s="16"/>
      <c r="O1126" s="16"/>
    </row>
    <row r="1127" spans="2:15" x14ac:dyDescent="0.45">
      <c r="B1127" s="27"/>
      <c r="C1127" s="140" t="str">
        <f>+IF(Tabella245[[#This Row],[Ins Cartella]]="",C1126,+VLOOKUP(Tabella245[[#This Row],[Ins Cartella]],Tabella1[[NUMERO CARTELLA]:[IMPOSTE]],1,0))</f>
        <v>Cartella2</v>
      </c>
      <c r="D1127" s="1"/>
      <c r="E1127" s="15"/>
      <c r="F1127" s="16"/>
      <c r="G1127" s="16"/>
      <c r="H1127" s="16"/>
      <c r="I1127" s="16"/>
      <c r="J1127" s="16"/>
      <c r="K1127" s="16"/>
      <c r="L1127" s="16"/>
      <c r="M1127" s="16"/>
      <c r="N1127" s="16"/>
      <c r="O1127" s="16"/>
    </row>
    <row r="1128" spans="2:15" x14ac:dyDescent="0.45">
      <c r="B1128" s="27"/>
      <c r="C1128" s="140" t="str">
        <f>+IF(Tabella245[[#This Row],[Ins Cartella]]="",C1127,+VLOOKUP(Tabella245[[#This Row],[Ins Cartella]],Tabella1[[NUMERO CARTELLA]:[IMPOSTE]],1,0))</f>
        <v>Cartella2</v>
      </c>
      <c r="D1128" s="1"/>
      <c r="E1128" s="15"/>
      <c r="F1128" s="16"/>
      <c r="G1128" s="16"/>
      <c r="H1128" s="16"/>
      <c r="I1128" s="16"/>
      <c r="J1128" s="16"/>
      <c r="K1128" s="16"/>
      <c r="L1128" s="16"/>
      <c r="M1128" s="16"/>
      <c r="N1128" s="16"/>
      <c r="O1128" s="16"/>
    </row>
    <row r="1129" spans="2:15" x14ac:dyDescent="0.45">
      <c r="B1129" s="27"/>
      <c r="C1129" s="140" t="str">
        <f>+IF(Tabella245[[#This Row],[Ins Cartella]]="",C1128,+VLOOKUP(Tabella245[[#This Row],[Ins Cartella]],Tabella1[[NUMERO CARTELLA]:[IMPOSTE]],1,0))</f>
        <v>Cartella2</v>
      </c>
      <c r="D1129" s="1"/>
      <c r="E1129" s="15"/>
      <c r="F1129" s="16"/>
      <c r="G1129" s="16"/>
      <c r="H1129" s="16"/>
      <c r="I1129" s="16"/>
      <c r="J1129" s="16"/>
      <c r="K1129" s="16"/>
      <c r="L1129" s="16"/>
      <c r="M1129" s="16"/>
      <c r="N1129" s="16"/>
      <c r="O1129" s="16"/>
    </row>
    <row r="1130" spans="2:15" x14ac:dyDescent="0.45">
      <c r="B1130" s="27"/>
      <c r="C1130" s="140" t="str">
        <f>+IF(Tabella245[[#This Row],[Ins Cartella]]="",C1129,+VLOOKUP(Tabella245[[#This Row],[Ins Cartella]],Tabella1[[NUMERO CARTELLA]:[IMPOSTE]],1,0))</f>
        <v>Cartella2</v>
      </c>
      <c r="D1130" s="1"/>
      <c r="E1130" s="15"/>
      <c r="F1130" s="16"/>
      <c r="G1130" s="16"/>
      <c r="H1130" s="16"/>
      <c r="I1130" s="16"/>
      <c r="J1130" s="16"/>
      <c r="K1130" s="16"/>
      <c r="L1130" s="16"/>
      <c r="M1130" s="16"/>
      <c r="N1130" s="16"/>
      <c r="O1130" s="16"/>
    </row>
    <row r="1131" spans="2:15" x14ac:dyDescent="0.45">
      <c r="B1131" s="27"/>
      <c r="C1131" s="140" t="str">
        <f>+IF(Tabella245[[#This Row],[Ins Cartella]]="",C1130,+VLOOKUP(Tabella245[[#This Row],[Ins Cartella]],Tabella1[[NUMERO CARTELLA]:[IMPOSTE]],1,0))</f>
        <v>Cartella2</v>
      </c>
      <c r="D1131" s="1"/>
      <c r="E1131" s="15"/>
      <c r="F1131" s="16"/>
      <c r="G1131" s="16"/>
      <c r="H1131" s="16"/>
      <c r="I1131" s="16"/>
      <c r="J1131" s="16"/>
      <c r="K1131" s="16"/>
      <c r="L1131" s="16"/>
      <c r="M1131" s="16"/>
      <c r="N1131" s="16"/>
      <c r="O1131" s="16"/>
    </row>
    <row r="1132" spans="2:15" x14ac:dyDescent="0.45">
      <c r="B1132" s="27"/>
      <c r="C1132" s="140" t="str">
        <f>+IF(Tabella245[[#This Row],[Ins Cartella]]="",C1131,+VLOOKUP(Tabella245[[#This Row],[Ins Cartella]],Tabella1[[NUMERO CARTELLA]:[IMPOSTE]],1,0))</f>
        <v>Cartella2</v>
      </c>
      <c r="D1132" s="1"/>
      <c r="E1132" s="15"/>
      <c r="F1132" s="16"/>
      <c r="G1132" s="16"/>
      <c r="H1132" s="16"/>
      <c r="I1132" s="16"/>
      <c r="J1132" s="16"/>
      <c r="K1132" s="16"/>
      <c r="L1132" s="16"/>
      <c r="M1132" s="16"/>
      <c r="N1132" s="16"/>
      <c r="O1132" s="16"/>
    </row>
    <row r="1133" spans="2:15" x14ac:dyDescent="0.45">
      <c r="B1133" s="27"/>
      <c r="C1133" s="140" t="str">
        <f>+IF(Tabella245[[#This Row],[Ins Cartella]]="",C1132,+VLOOKUP(Tabella245[[#This Row],[Ins Cartella]],Tabella1[[NUMERO CARTELLA]:[IMPOSTE]],1,0))</f>
        <v>Cartella2</v>
      </c>
      <c r="D1133" s="1"/>
      <c r="E1133" s="15"/>
      <c r="F1133" s="16"/>
      <c r="G1133" s="16"/>
      <c r="H1133" s="16"/>
      <c r="I1133" s="16"/>
      <c r="J1133" s="16"/>
      <c r="K1133" s="16"/>
      <c r="L1133" s="16"/>
      <c r="M1133" s="16"/>
      <c r="N1133" s="16"/>
      <c r="O1133" s="16"/>
    </row>
    <row r="1134" spans="2:15" x14ac:dyDescent="0.45">
      <c r="B1134" s="27"/>
      <c r="C1134" s="140" t="str">
        <f>+IF(Tabella245[[#This Row],[Ins Cartella]]="",C1133,+VLOOKUP(Tabella245[[#This Row],[Ins Cartella]],Tabella1[[NUMERO CARTELLA]:[IMPOSTE]],1,0))</f>
        <v>Cartella2</v>
      </c>
      <c r="D1134" s="1"/>
      <c r="E1134" s="15"/>
      <c r="F1134" s="16"/>
      <c r="G1134" s="16"/>
      <c r="H1134" s="16"/>
      <c r="I1134" s="16"/>
      <c r="J1134" s="16"/>
      <c r="K1134" s="16"/>
      <c r="L1134" s="16"/>
      <c r="M1134" s="16"/>
      <c r="N1134" s="16"/>
      <c r="O1134" s="16"/>
    </row>
    <row r="1135" spans="2:15" x14ac:dyDescent="0.45">
      <c r="B1135" s="27"/>
      <c r="C1135" s="140" t="str">
        <f>+IF(Tabella245[[#This Row],[Ins Cartella]]="",C1134,+VLOOKUP(Tabella245[[#This Row],[Ins Cartella]],Tabella1[[NUMERO CARTELLA]:[IMPOSTE]],1,0))</f>
        <v>Cartella2</v>
      </c>
      <c r="D1135" s="1"/>
      <c r="E1135" s="15"/>
      <c r="F1135" s="16"/>
      <c r="G1135" s="16"/>
      <c r="H1135" s="16"/>
      <c r="I1135" s="16"/>
      <c r="J1135" s="16"/>
      <c r="K1135" s="16"/>
      <c r="L1135" s="16"/>
      <c r="M1135" s="16"/>
      <c r="N1135" s="16"/>
      <c r="O1135" s="16"/>
    </row>
    <row r="1136" spans="2:15" x14ac:dyDescent="0.45">
      <c r="B1136" s="27"/>
      <c r="C1136" s="140" t="str">
        <f>+IF(Tabella245[[#This Row],[Ins Cartella]]="",C1135,+VLOOKUP(Tabella245[[#This Row],[Ins Cartella]],Tabella1[[NUMERO CARTELLA]:[IMPOSTE]],1,0))</f>
        <v>Cartella2</v>
      </c>
      <c r="D1136" s="1"/>
      <c r="E1136" s="15"/>
      <c r="F1136" s="16"/>
      <c r="G1136" s="16"/>
      <c r="H1136" s="16"/>
      <c r="I1136" s="16"/>
      <c r="J1136" s="16"/>
      <c r="K1136" s="16"/>
      <c r="L1136" s="16"/>
      <c r="M1136" s="16"/>
      <c r="N1136" s="16"/>
      <c r="O1136" s="16"/>
    </row>
    <row r="1137" spans="2:15" x14ac:dyDescent="0.45">
      <c r="B1137" s="27"/>
      <c r="C1137" s="140" t="str">
        <f>+IF(Tabella245[[#This Row],[Ins Cartella]]="",C1136,+VLOOKUP(Tabella245[[#This Row],[Ins Cartella]],Tabella1[[NUMERO CARTELLA]:[IMPOSTE]],1,0))</f>
        <v>Cartella2</v>
      </c>
      <c r="D1137" s="1"/>
      <c r="E1137" s="15"/>
      <c r="F1137" s="16"/>
      <c r="G1137" s="16"/>
      <c r="H1137" s="16"/>
      <c r="I1137" s="16"/>
      <c r="J1137" s="16"/>
      <c r="K1137" s="16"/>
      <c r="L1137" s="16"/>
      <c r="M1137" s="16"/>
      <c r="N1137" s="16"/>
      <c r="O1137" s="16"/>
    </row>
    <row r="1138" spans="2:15" x14ac:dyDescent="0.45">
      <c r="B1138" s="27"/>
      <c r="C1138" s="140" t="str">
        <f>+IF(Tabella245[[#This Row],[Ins Cartella]]="",C1137,+VLOOKUP(Tabella245[[#This Row],[Ins Cartella]],Tabella1[[NUMERO CARTELLA]:[IMPOSTE]],1,0))</f>
        <v>Cartella2</v>
      </c>
      <c r="D1138" s="1"/>
      <c r="E1138" s="15"/>
      <c r="F1138" s="16"/>
      <c r="G1138" s="16"/>
      <c r="H1138" s="16"/>
      <c r="I1138" s="16"/>
      <c r="J1138" s="16"/>
      <c r="K1138" s="16"/>
      <c r="L1138" s="16"/>
      <c r="M1138" s="16"/>
      <c r="N1138" s="16"/>
      <c r="O1138" s="16"/>
    </row>
    <row r="1139" spans="2:15" x14ac:dyDescent="0.45">
      <c r="B1139" s="27"/>
      <c r="C1139" s="140" t="str">
        <f>+IF(Tabella245[[#This Row],[Ins Cartella]]="",C1138,+VLOOKUP(Tabella245[[#This Row],[Ins Cartella]],Tabella1[[NUMERO CARTELLA]:[IMPOSTE]],1,0))</f>
        <v>Cartella2</v>
      </c>
      <c r="D1139" s="1"/>
      <c r="E1139" s="15"/>
      <c r="F1139" s="16"/>
      <c r="G1139" s="16"/>
      <c r="H1139" s="16"/>
      <c r="I1139" s="16"/>
      <c r="J1139" s="16"/>
      <c r="K1139" s="16"/>
      <c r="L1139" s="16"/>
      <c r="M1139" s="16"/>
      <c r="N1139" s="16"/>
      <c r="O1139" s="16"/>
    </row>
    <row r="1140" spans="2:15" x14ac:dyDescent="0.45">
      <c r="B1140" s="27"/>
      <c r="C1140" s="140" t="str">
        <f>+IF(Tabella245[[#This Row],[Ins Cartella]]="",C1139,+VLOOKUP(Tabella245[[#This Row],[Ins Cartella]],Tabella1[[NUMERO CARTELLA]:[IMPOSTE]],1,0))</f>
        <v>Cartella2</v>
      </c>
      <c r="D1140" s="1"/>
      <c r="E1140" s="15"/>
      <c r="F1140" s="16"/>
      <c r="G1140" s="16"/>
      <c r="H1140" s="16"/>
      <c r="I1140" s="16"/>
      <c r="J1140" s="16"/>
      <c r="K1140" s="16"/>
      <c r="L1140" s="16"/>
      <c r="M1140" s="16"/>
      <c r="N1140" s="16"/>
      <c r="O1140" s="16"/>
    </row>
    <row r="1141" spans="2:15" x14ac:dyDescent="0.45">
      <c r="B1141" s="27"/>
      <c r="C1141" s="140" t="str">
        <f>+IF(Tabella245[[#This Row],[Ins Cartella]]="",C1140,+VLOOKUP(Tabella245[[#This Row],[Ins Cartella]],Tabella1[[NUMERO CARTELLA]:[IMPOSTE]],1,0))</f>
        <v>Cartella2</v>
      </c>
      <c r="D1141" s="1"/>
      <c r="E1141" s="15"/>
      <c r="F1141" s="16"/>
      <c r="G1141" s="16"/>
      <c r="H1141" s="16"/>
      <c r="I1141" s="16"/>
      <c r="J1141" s="16"/>
      <c r="K1141" s="16"/>
      <c r="L1141" s="16"/>
      <c r="M1141" s="16"/>
      <c r="N1141" s="16"/>
      <c r="O1141" s="16"/>
    </row>
    <row r="1142" spans="2:15" x14ac:dyDescent="0.45">
      <c r="B1142" s="27"/>
      <c r="C1142" s="140" t="str">
        <f>+IF(Tabella245[[#This Row],[Ins Cartella]]="",C1141,+VLOOKUP(Tabella245[[#This Row],[Ins Cartella]],Tabella1[[NUMERO CARTELLA]:[IMPOSTE]],1,0))</f>
        <v>Cartella2</v>
      </c>
      <c r="D1142" s="1"/>
      <c r="E1142" s="15"/>
      <c r="F1142" s="16"/>
      <c r="G1142" s="16"/>
      <c r="H1142" s="16"/>
      <c r="I1142" s="16"/>
      <c r="J1142" s="16"/>
      <c r="K1142" s="16"/>
      <c r="L1142" s="16"/>
      <c r="M1142" s="16"/>
      <c r="N1142" s="16"/>
      <c r="O1142" s="16"/>
    </row>
    <row r="1143" spans="2:15" x14ac:dyDescent="0.45">
      <c r="B1143" s="27"/>
      <c r="C1143" s="140" t="str">
        <f>+IF(Tabella245[[#This Row],[Ins Cartella]]="",C1142,+VLOOKUP(Tabella245[[#This Row],[Ins Cartella]],Tabella1[[NUMERO CARTELLA]:[IMPOSTE]],1,0))</f>
        <v>Cartella2</v>
      </c>
      <c r="D1143" s="1"/>
      <c r="E1143" s="15"/>
      <c r="F1143" s="16"/>
      <c r="G1143" s="16"/>
      <c r="H1143" s="16"/>
      <c r="I1143" s="16"/>
      <c r="J1143" s="16"/>
      <c r="K1143" s="16"/>
      <c r="L1143" s="16"/>
      <c r="M1143" s="16"/>
      <c r="N1143" s="16"/>
      <c r="O1143" s="16"/>
    </row>
    <row r="1144" spans="2:15" x14ac:dyDescent="0.45">
      <c r="B1144" s="27"/>
      <c r="C1144" s="140" t="str">
        <f>+IF(Tabella245[[#This Row],[Ins Cartella]]="",C1143,+VLOOKUP(Tabella245[[#This Row],[Ins Cartella]],Tabella1[[NUMERO CARTELLA]:[IMPOSTE]],1,0))</f>
        <v>Cartella2</v>
      </c>
      <c r="D1144" s="1"/>
      <c r="E1144" s="15"/>
      <c r="F1144" s="16"/>
      <c r="G1144" s="16"/>
      <c r="H1144" s="16"/>
      <c r="I1144" s="16"/>
      <c r="J1144" s="16"/>
      <c r="K1144" s="16"/>
      <c r="L1144" s="16"/>
      <c r="M1144" s="16"/>
      <c r="N1144" s="16"/>
      <c r="O1144" s="16"/>
    </row>
    <row r="1145" spans="2:15" x14ac:dyDescent="0.45">
      <c r="B1145" s="27"/>
      <c r="C1145" s="140" t="str">
        <f>+IF(Tabella245[[#This Row],[Ins Cartella]]="",C1144,+VLOOKUP(Tabella245[[#This Row],[Ins Cartella]],Tabella1[[NUMERO CARTELLA]:[IMPOSTE]],1,0))</f>
        <v>Cartella2</v>
      </c>
      <c r="D1145" s="1"/>
      <c r="E1145" s="15"/>
      <c r="F1145" s="16"/>
      <c r="G1145" s="16"/>
      <c r="H1145" s="16"/>
      <c r="I1145" s="16"/>
      <c r="J1145" s="16"/>
      <c r="K1145" s="16"/>
      <c r="L1145" s="16"/>
      <c r="M1145" s="16"/>
      <c r="N1145" s="16"/>
      <c r="O1145" s="16"/>
    </row>
    <row r="1146" spans="2:15" x14ac:dyDescent="0.45">
      <c r="B1146" s="27"/>
      <c r="C1146" s="140" t="str">
        <f>+IF(Tabella245[[#This Row],[Ins Cartella]]="",C1145,+VLOOKUP(Tabella245[[#This Row],[Ins Cartella]],Tabella1[[NUMERO CARTELLA]:[IMPOSTE]],1,0))</f>
        <v>Cartella2</v>
      </c>
      <c r="D1146" s="1"/>
      <c r="E1146" s="15"/>
      <c r="F1146" s="16"/>
      <c r="G1146" s="16"/>
      <c r="H1146" s="16"/>
      <c r="I1146" s="16"/>
      <c r="J1146" s="16"/>
      <c r="K1146" s="16"/>
      <c r="L1146" s="16"/>
      <c r="M1146" s="16"/>
      <c r="N1146" s="16"/>
      <c r="O1146" s="16"/>
    </row>
    <row r="1147" spans="2:15" x14ac:dyDescent="0.45">
      <c r="B1147" s="27"/>
      <c r="C1147" s="140" t="str">
        <f>+IF(Tabella245[[#This Row],[Ins Cartella]]="",C1146,+VLOOKUP(Tabella245[[#This Row],[Ins Cartella]],Tabella1[[NUMERO CARTELLA]:[IMPOSTE]],1,0))</f>
        <v>Cartella2</v>
      </c>
      <c r="D1147" s="1"/>
      <c r="E1147" s="15"/>
      <c r="F1147" s="16"/>
      <c r="G1147" s="16"/>
      <c r="H1147" s="16"/>
      <c r="I1147" s="16"/>
      <c r="J1147" s="16"/>
      <c r="K1147" s="16"/>
      <c r="L1147" s="16"/>
      <c r="M1147" s="16"/>
      <c r="N1147" s="16"/>
      <c r="O1147" s="16"/>
    </row>
    <row r="1148" spans="2:15" x14ac:dyDescent="0.45">
      <c r="B1148" s="27"/>
      <c r="C1148" s="140" t="str">
        <f>+IF(Tabella245[[#This Row],[Ins Cartella]]="",C1147,+VLOOKUP(Tabella245[[#This Row],[Ins Cartella]],Tabella1[[NUMERO CARTELLA]:[IMPOSTE]],1,0))</f>
        <v>Cartella2</v>
      </c>
      <c r="D1148" s="1"/>
      <c r="E1148" s="15"/>
      <c r="F1148" s="16"/>
      <c r="G1148" s="16"/>
      <c r="H1148" s="16"/>
      <c r="I1148" s="16"/>
      <c r="J1148" s="16"/>
      <c r="K1148" s="16"/>
      <c r="L1148" s="16"/>
      <c r="M1148" s="16"/>
      <c r="N1148" s="16"/>
      <c r="O1148" s="16"/>
    </row>
    <row r="1149" spans="2:15" x14ac:dyDescent="0.45">
      <c r="B1149" s="27"/>
      <c r="C1149" s="140" t="str">
        <f>+IF(Tabella245[[#This Row],[Ins Cartella]]="",C1148,+VLOOKUP(Tabella245[[#This Row],[Ins Cartella]],Tabella1[[NUMERO CARTELLA]:[IMPOSTE]],1,0))</f>
        <v>Cartella2</v>
      </c>
      <c r="D1149" s="1"/>
      <c r="E1149" s="15"/>
      <c r="F1149" s="16"/>
      <c r="G1149" s="16"/>
      <c r="H1149" s="16"/>
      <c r="I1149" s="16"/>
      <c r="J1149" s="16"/>
      <c r="K1149" s="16"/>
      <c r="L1149" s="16"/>
      <c r="M1149" s="16"/>
      <c r="N1149" s="16"/>
      <c r="O1149" s="16"/>
    </row>
    <row r="1150" spans="2:15" x14ac:dyDescent="0.45">
      <c r="B1150" s="27"/>
      <c r="C1150" s="140" t="str">
        <f>+IF(Tabella245[[#This Row],[Ins Cartella]]="",C1149,+VLOOKUP(Tabella245[[#This Row],[Ins Cartella]],Tabella1[[NUMERO CARTELLA]:[IMPOSTE]],1,0))</f>
        <v>Cartella2</v>
      </c>
      <c r="D1150" s="1"/>
      <c r="E1150" s="15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</row>
    <row r="1151" spans="2:15" x14ac:dyDescent="0.45">
      <c r="B1151" s="27"/>
      <c r="C1151" s="140" t="str">
        <f>+IF(Tabella245[[#This Row],[Ins Cartella]]="",C1150,+VLOOKUP(Tabella245[[#This Row],[Ins Cartella]],Tabella1[[NUMERO CARTELLA]:[IMPOSTE]],1,0))</f>
        <v>Cartella2</v>
      </c>
      <c r="D1151" s="1"/>
      <c r="E1151" s="15"/>
      <c r="F1151" s="16"/>
      <c r="G1151" s="16"/>
      <c r="H1151" s="16"/>
      <c r="I1151" s="16"/>
      <c r="J1151" s="16"/>
      <c r="K1151" s="16"/>
      <c r="L1151" s="16"/>
      <c r="M1151" s="16"/>
      <c r="N1151" s="16"/>
      <c r="O1151" s="16"/>
    </row>
    <row r="1152" spans="2:15" x14ac:dyDescent="0.45">
      <c r="B1152" s="27"/>
      <c r="C1152" s="140" t="str">
        <f>+IF(Tabella245[[#This Row],[Ins Cartella]]="",C1151,+VLOOKUP(Tabella245[[#This Row],[Ins Cartella]],Tabella1[[NUMERO CARTELLA]:[IMPOSTE]],1,0))</f>
        <v>Cartella2</v>
      </c>
      <c r="D1152" s="1"/>
      <c r="E1152" s="15"/>
      <c r="F1152" s="16"/>
      <c r="G1152" s="16"/>
      <c r="H1152" s="16"/>
      <c r="I1152" s="16"/>
      <c r="J1152" s="16"/>
      <c r="K1152" s="16"/>
      <c r="L1152" s="16"/>
      <c r="M1152" s="16"/>
      <c r="N1152" s="16"/>
      <c r="O1152" s="16"/>
    </row>
    <row r="1153" spans="2:15" x14ac:dyDescent="0.45">
      <c r="B1153" s="27"/>
      <c r="C1153" s="140" t="str">
        <f>+IF(Tabella245[[#This Row],[Ins Cartella]]="",C1152,+VLOOKUP(Tabella245[[#This Row],[Ins Cartella]],Tabella1[[NUMERO CARTELLA]:[IMPOSTE]],1,0))</f>
        <v>Cartella2</v>
      </c>
      <c r="D1153" s="1"/>
      <c r="E1153" s="15"/>
      <c r="F1153" s="16"/>
      <c r="G1153" s="16"/>
      <c r="H1153" s="16"/>
      <c r="I1153" s="16"/>
      <c r="J1153" s="16"/>
      <c r="K1153" s="16"/>
      <c r="L1153" s="16"/>
      <c r="M1153" s="16"/>
      <c r="N1153" s="16"/>
      <c r="O1153" s="16"/>
    </row>
    <row r="1154" spans="2:15" x14ac:dyDescent="0.45">
      <c r="B1154" s="27"/>
      <c r="C1154" s="140" t="str">
        <f>+IF(Tabella245[[#This Row],[Ins Cartella]]="",C1153,+VLOOKUP(Tabella245[[#This Row],[Ins Cartella]],Tabella1[[NUMERO CARTELLA]:[IMPOSTE]],1,0))</f>
        <v>Cartella2</v>
      </c>
      <c r="D1154" s="1"/>
      <c r="E1154" s="15"/>
      <c r="F1154" s="16"/>
      <c r="G1154" s="16"/>
      <c r="H1154" s="16"/>
      <c r="I1154" s="16"/>
      <c r="J1154" s="16"/>
      <c r="K1154" s="16"/>
      <c r="L1154" s="16"/>
      <c r="M1154" s="16"/>
      <c r="N1154" s="16"/>
      <c r="O1154" s="16"/>
    </row>
    <row r="1155" spans="2:15" x14ac:dyDescent="0.45">
      <c r="B1155" s="27"/>
      <c r="C1155" s="140" t="str">
        <f>+IF(Tabella245[[#This Row],[Ins Cartella]]="",C1154,+VLOOKUP(Tabella245[[#This Row],[Ins Cartella]],Tabella1[[NUMERO CARTELLA]:[IMPOSTE]],1,0))</f>
        <v>Cartella2</v>
      </c>
      <c r="D1155" s="1"/>
      <c r="E1155" s="15"/>
      <c r="F1155" s="16"/>
      <c r="G1155" s="16"/>
      <c r="H1155" s="16"/>
      <c r="I1155" s="16"/>
      <c r="J1155" s="16"/>
      <c r="K1155" s="16"/>
      <c r="L1155" s="16"/>
      <c r="M1155" s="16"/>
      <c r="N1155" s="16"/>
      <c r="O1155" s="16"/>
    </row>
    <row r="1156" spans="2:15" x14ac:dyDescent="0.45">
      <c r="B1156" s="27"/>
      <c r="C1156" s="140" t="str">
        <f>+IF(Tabella245[[#This Row],[Ins Cartella]]="",C1155,+VLOOKUP(Tabella245[[#This Row],[Ins Cartella]],Tabella1[[NUMERO CARTELLA]:[IMPOSTE]],1,0))</f>
        <v>Cartella2</v>
      </c>
      <c r="D1156" s="1"/>
      <c r="E1156" s="15"/>
      <c r="F1156" s="16"/>
      <c r="G1156" s="16"/>
      <c r="H1156" s="16"/>
      <c r="I1156" s="16"/>
      <c r="J1156" s="16"/>
      <c r="K1156" s="16"/>
      <c r="L1156" s="16"/>
      <c r="M1156" s="16"/>
      <c r="N1156" s="16"/>
      <c r="O1156" s="16"/>
    </row>
    <row r="1157" spans="2:15" x14ac:dyDescent="0.45">
      <c r="B1157" s="27"/>
      <c r="C1157" s="140" t="str">
        <f>+IF(Tabella245[[#This Row],[Ins Cartella]]="",C1156,+VLOOKUP(Tabella245[[#This Row],[Ins Cartella]],Tabella1[[NUMERO CARTELLA]:[IMPOSTE]],1,0))</f>
        <v>Cartella2</v>
      </c>
      <c r="D1157" s="1"/>
      <c r="E1157" s="15"/>
      <c r="F1157" s="16"/>
      <c r="G1157" s="16"/>
      <c r="H1157" s="16"/>
      <c r="I1157" s="16"/>
      <c r="J1157" s="16"/>
      <c r="K1157" s="16"/>
      <c r="L1157" s="16"/>
      <c r="M1157" s="16"/>
      <c r="N1157" s="16"/>
      <c r="O1157" s="16"/>
    </row>
    <row r="1158" spans="2:15" x14ac:dyDescent="0.45">
      <c r="B1158" s="27"/>
      <c r="C1158" s="140" t="str">
        <f>+IF(Tabella245[[#This Row],[Ins Cartella]]="",C1157,+VLOOKUP(Tabella245[[#This Row],[Ins Cartella]],Tabella1[[NUMERO CARTELLA]:[IMPOSTE]],1,0))</f>
        <v>Cartella2</v>
      </c>
      <c r="D1158" s="1"/>
      <c r="E1158" s="15"/>
      <c r="F1158" s="16"/>
      <c r="G1158" s="16"/>
      <c r="H1158" s="16"/>
      <c r="I1158" s="16"/>
      <c r="J1158" s="16"/>
      <c r="K1158" s="16"/>
      <c r="L1158" s="16"/>
      <c r="M1158" s="16"/>
      <c r="N1158" s="16"/>
      <c r="O1158" s="16"/>
    </row>
    <row r="1159" spans="2:15" x14ac:dyDescent="0.45">
      <c r="B1159" s="27"/>
      <c r="C1159" s="140" t="str">
        <f>+IF(Tabella245[[#This Row],[Ins Cartella]]="",C1158,+VLOOKUP(Tabella245[[#This Row],[Ins Cartella]],Tabella1[[NUMERO CARTELLA]:[IMPOSTE]],1,0))</f>
        <v>Cartella2</v>
      </c>
      <c r="D1159" s="1"/>
      <c r="E1159" s="15"/>
      <c r="F1159" s="16"/>
      <c r="G1159" s="16"/>
      <c r="H1159" s="16"/>
      <c r="I1159" s="16"/>
      <c r="J1159" s="16"/>
      <c r="K1159" s="16"/>
      <c r="L1159" s="16"/>
      <c r="M1159" s="16"/>
      <c r="N1159" s="16"/>
      <c r="O1159" s="16"/>
    </row>
    <row r="1160" spans="2:15" x14ac:dyDescent="0.45">
      <c r="B1160" s="27"/>
      <c r="C1160" s="140" t="str">
        <f>+IF(Tabella245[[#This Row],[Ins Cartella]]="",C1159,+VLOOKUP(Tabella245[[#This Row],[Ins Cartella]],Tabella1[[NUMERO CARTELLA]:[IMPOSTE]],1,0))</f>
        <v>Cartella2</v>
      </c>
      <c r="D1160" s="1"/>
      <c r="E1160" s="15"/>
      <c r="F1160" s="16"/>
      <c r="G1160" s="16"/>
      <c r="H1160" s="16"/>
      <c r="I1160" s="16"/>
      <c r="J1160" s="16"/>
      <c r="K1160" s="16"/>
      <c r="L1160" s="16"/>
      <c r="M1160" s="16"/>
      <c r="N1160" s="16"/>
      <c r="O1160" s="16"/>
    </row>
    <row r="1161" spans="2:15" x14ac:dyDescent="0.45">
      <c r="B1161" s="27"/>
      <c r="C1161" s="140" t="str">
        <f>+IF(Tabella245[[#This Row],[Ins Cartella]]="",C1160,+VLOOKUP(Tabella245[[#This Row],[Ins Cartella]],Tabella1[[NUMERO CARTELLA]:[IMPOSTE]],1,0))</f>
        <v>Cartella2</v>
      </c>
      <c r="D1161" s="1"/>
      <c r="E1161" s="15"/>
      <c r="F1161" s="16"/>
      <c r="G1161" s="16"/>
      <c r="H1161" s="16"/>
      <c r="I1161" s="16"/>
      <c r="J1161" s="16"/>
      <c r="K1161" s="16"/>
      <c r="L1161" s="16"/>
      <c r="M1161" s="16"/>
      <c r="N1161" s="16"/>
      <c r="O1161" s="16"/>
    </row>
    <row r="1162" spans="2:15" x14ac:dyDescent="0.45">
      <c r="B1162" s="27"/>
      <c r="C1162" s="140" t="str">
        <f>+IF(Tabella245[[#This Row],[Ins Cartella]]="",C1161,+VLOOKUP(Tabella245[[#This Row],[Ins Cartella]],Tabella1[[NUMERO CARTELLA]:[IMPOSTE]],1,0))</f>
        <v>Cartella2</v>
      </c>
      <c r="D1162" s="1"/>
      <c r="E1162" s="15"/>
      <c r="F1162" s="16"/>
      <c r="G1162" s="16"/>
      <c r="H1162" s="16"/>
      <c r="I1162" s="16"/>
      <c r="J1162" s="16"/>
      <c r="K1162" s="16"/>
      <c r="L1162" s="16"/>
      <c r="M1162" s="16"/>
      <c r="N1162" s="16"/>
      <c r="O1162" s="16"/>
    </row>
    <row r="1163" spans="2:15" x14ac:dyDescent="0.45">
      <c r="B1163" s="27"/>
      <c r="C1163" s="140" t="str">
        <f>+IF(Tabella245[[#This Row],[Ins Cartella]]="",C1162,+VLOOKUP(Tabella245[[#This Row],[Ins Cartella]],Tabella1[[NUMERO CARTELLA]:[IMPOSTE]],1,0))</f>
        <v>Cartella2</v>
      </c>
      <c r="D1163" s="1"/>
      <c r="E1163" s="15"/>
      <c r="F1163" s="16"/>
      <c r="G1163" s="16"/>
      <c r="H1163" s="16"/>
      <c r="I1163" s="16"/>
      <c r="J1163" s="16"/>
      <c r="K1163" s="16"/>
      <c r="L1163" s="16"/>
      <c r="M1163" s="16"/>
      <c r="N1163" s="16"/>
      <c r="O1163" s="16"/>
    </row>
    <row r="1164" spans="2:15" x14ac:dyDescent="0.45">
      <c r="B1164" s="27"/>
      <c r="C1164" s="140" t="str">
        <f>+IF(Tabella245[[#This Row],[Ins Cartella]]="",C1163,+VLOOKUP(Tabella245[[#This Row],[Ins Cartella]],Tabella1[[NUMERO CARTELLA]:[IMPOSTE]],1,0))</f>
        <v>Cartella2</v>
      </c>
      <c r="D1164" s="1"/>
      <c r="E1164" s="15"/>
      <c r="F1164" s="16"/>
      <c r="G1164" s="16"/>
      <c r="H1164" s="16"/>
      <c r="I1164" s="16"/>
      <c r="J1164" s="16"/>
      <c r="K1164" s="16"/>
      <c r="L1164" s="16"/>
      <c r="M1164" s="16"/>
      <c r="N1164" s="16"/>
      <c r="O1164" s="16"/>
    </row>
    <row r="1165" spans="2:15" x14ac:dyDescent="0.45">
      <c r="B1165" s="27"/>
      <c r="C1165" s="140" t="str">
        <f>+IF(Tabella245[[#This Row],[Ins Cartella]]="",C1164,+VLOOKUP(Tabella245[[#This Row],[Ins Cartella]],Tabella1[[NUMERO CARTELLA]:[IMPOSTE]],1,0))</f>
        <v>Cartella2</v>
      </c>
      <c r="D1165" s="1"/>
      <c r="E1165" s="15"/>
      <c r="F1165" s="16"/>
      <c r="G1165" s="16"/>
      <c r="H1165" s="16"/>
      <c r="I1165" s="16"/>
      <c r="J1165" s="16"/>
      <c r="K1165" s="16"/>
      <c r="L1165" s="16"/>
      <c r="M1165" s="16"/>
      <c r="N1165" s="16"/>
      <c r="O1165" s="16"/>
    </row>
    <row r="1166" spans="2:15" x14ac:dyDescent="0.45">
      <c r="B1166" s="27"/>
      <c r="C1166" s="140" t="str">
        <f>+IF(Tabella245[[#This Row],[Ins Cartella]]="",C1165,+VLOOKUP(Tabella245[[#This Row],[Ins Cartella]],Tabella1[[NUMERO CARTELLA]:[IMPOSTE]],1,0))</f>
        <v>Cartella2</v>
      </c>
      <c r="D1166" s="1"/>
      <c r="E1166" s="15"/>
      <c r="F1166" s="16"/>
      <c r="G1166" s="16"/>
      <c r="H1166" s="16"/>
      <c r="I1166" s="16"/>
      <c r="J1166" s="16"/>
      <c r="K1166" s="16"/>
      <c r="L1166" s="16"/>
      <c r="M1166" s="16"/>
      <c r="N1166" s="16"/>
      <c r="O1166" s="16"/>
    </row>
    <row r="1167" spans="2:15" x14ac:dyDescent="0.45">
      <c r="B1167" s="27"/>
      <c r="C1167" s="140" t="str">
        <f>+IF(Tabella245[[#This Row],[Ins Cartella]]="",C1166,+VLOOKUP(Tabella245[[#This Row],[Ins Cartella]],Tabella1[[NUMERO CARTELLA]:[IMPOSTE]],1,0))</f>
        <v>Cartella2</v>
      </c>
      <c r="D1167" s="1"/>
      <c r="E1167" s="15"/>
      <c r="F1167" s="16"/>
      <c r="G1167" s="16"/>
      <c r="H1167" s="16"/>
      <c r="I1167" s="16"/>
      <c r="J1167" s="16"/>
      <c r="K1167" s="16"/>
      <c r="L1167" s="16"/>
      <c r="M1167" s="16"/>
      <c r="N1167" s="16"/>
      <c r="O1167" s="16"/>
    </row>
    <row r="1168" spans="2:15" x14ac:dyDescent="0.45">
      <c r="B1168" s="27"/>
      <c r="C1168" s="140" t="str">
        <f>+IF(Tabella245[[#This Row],[Ins Cartella]]="",C1167,+VLOOKUP(Tabella245[[#This Row],[Ins Cartella]],Tabella1[[NUMERO CARTELLA]:[IMPOSTE]],1,0))</f>
        <v>Cartella2</v>
      </c>
      <c r="D1168" s="1"/>
      <c r="E1168" s="15"/>
      <c r="F1168" s="16"/>
      <c r="G1168" s="16"/>
      <c r="H1168" s="16"/>
      <c r="I1168" s="16"/>
      <c r="J1168" s="16"/>
      <c r="K1168" s="16"/>
      <c r="L1168" s="16"/>
      <c r="M1168" s="16"/>
      <c r="N1168" s="16"/>
      <c r="O1168" s="16"/>
    </row>
    <row r="1169" spans="2:15" x14ac:dyDescent="0.45">
      <c r="B1169" s="27"/>
      <c r="C1169" s="140" t="str">
        <f>+IF(Tabella245[[#This Row],[Ins Cartella]]="",C1168,+VLOOKUP(Tabella245[[#This Row],[Ins Cartella]],Tabella1[[NUMERO CARTELLA]:[IMPOSTE]],1,0))</f>
        <v>Cartella2</v>
      </c>
      <c r="D1169" s="1"/>
      <c r="E1169" s="15"/>
      <c r="F1169" s="16"/>
      <c r="G1169" s="16"/>
      <c r="H1169" s="16"/>
      <c r="I1169" s="16"/>
      <c r="J1169" s="16"/>
      <c r="K1169" s="16"/>
      <c r="L1169" s="16"/>
      <c r="M1169" s="16"/>
      <c r="N1169" s="16"/>
      <c r="O1169" s="16"/>
    </row>
    <row r="1170" spans="2:15" x14ac:dyDescent="0.45">
      <c r="B1170" s="27"/>
      <c r="C1170" s="140" t="str">
        <f>+IF(Tabella245[[#This Row],[Ins Cartella]]="",C1169,+VLOOKUP(Tabella245[[#This Row],[Ins Cartella]],Tabella1[[NUMERO CARTELLA]:[IMPOSTE]],1,0))</f>
        <v>Cartella2</v>
      </c>
      <c r="D1170" s="1"/>
      <c r="E1170" s="15"/>
      <c r="F1170" s="16"/>
      <c r="G1170" s="16"/>
      <c r="H1170" s="16"/>
      <c r="I1170" s="16"/>
      <c r="J1170" s="16"/>
      <c r="K1170" s="16"/>
      <c r="L1170" s="16"/>
      <c r="M1170" s="16"/>
      <c r="N1170" s="16"/>
      <c r="O1170" s="16"/>
    </row>
    <row r="1171" spans="2:15" x14ac:dyDescent="0.45">
      <c r="B1171" s="27"/>
      <c r="C1171" s="140" t="str">
        <f>+IF(Tabella245[[#This Row],[Ins Cartella]]="",C1170,+VLOOKUP(Tabella245[[#This Row],[Ins Cartella]],Tabella1[[NUMERO CARTELLA]:[IMPOSTE]],1,0))</f>
        <v>Cartella2</v>
      </c>
      <c r="D1171" s="1"/>
      <c r="E1171" s="15"/>
      <c r="F1171" s="16"/>
      <c r="G1171" s="16"/>
      <c r="H1171" s="16"/>
      <c r="I1171" s="16"/>
      <c r="J1171" s="16"/>
      <c r="K1171" s="16"/>
      <c r="L1171" s="16"/>
      <c r="M1171" s="16"/>
      <c r="N1171" s="16"/>
      <c r="O1171" s="16"/>
    </row>
    <row r="1172" spans="2:15" x14ac:dyDescent="0.45">
      <c r="B1172" s="27"/>
      <c r="C1172" s="140" t="str">
        <f>+IF(Tabella245[[#This Row],[Ins Cartella]]="",C1171,+VLOOKUP(Tabella245[[#This Row],[Ins Cartella]],Tabella1[[NUMERO CARTELLA]:[IMPOSTE]],1,0))</f>
        <v>Cartella2</v>
      </c>
      <c r="D1172" s="1"/>
      <c r="E1172" s="15"/>
      <c r="F1172" s="16"/>
      <c r="G1172" s="16"/>
      <c r="H1172" s="16"/>
      <c r="I1172" s="16"/>
      <c r="J1172" s="16"/>
      <c r="K1172" s="16"/>
      <c r="L1172" s="16"/>
      <c r="M1172" s="16"/>
      <c r="N1172" s="16"/>
      <c r="O1172" s="16"/>
    </row>
    <row r="1173" spans="2:15" x14ac:dyDescent="0.45">
      <c r="B1173" s="27"/>
      <c r="C1173" s="140" t="str">
        <f>+IF(Tabella245[[#This Row],[Ins Cartella]]="",C1172,+VLOOKUP(Tabella245[[#This Row],[Ins Cartella]],Tabella1[[NUMERO CARTELLA]:[IMPOSTE]],1,0))</f>
        <v>Cartella2</v>
      </c>
      <c r="D1173" s="1"/>
      <c r="E1173" s="15"/>
      <c r="F1173" s="16"/>
      <c r="G1173" s="16"/>
      <c r="H1173" s="16"/>
      <c r="I1173" s="16"/>
      <c r="J1173" s="16"/>
      <c r="K1173" s="16"/>
      <c r="L1173" s="16"/>
      <c r="M1173" s="16"/>
      <c r="N1173" s="16"/>
      <c r="O1173" s="16"/>
    </row>
    <row r="1174" spans="2:15" x14ac:dyDescent="0.45">
      <c r="B1174" s="27"/>
      <c r="C1174" s="140" t="str">
        <f>+IF(Tabella245[[#This Row],[Ins Cartella]]="",C1173,+VLOOKUP(Tabella245[[#This Row],[Ins Cartella]],Tabella1[[NUMERO CARTELLA]:[IMPOSTE]],1,0))</f>
        <v>Cartella2</v>
      </c>
      <c r="D1174" s="1"/>
      <c r="E1174" s="15"/>
      <c r="F1174" s="16"/>
      <c r="G1174" s="16"/>
      <c r="H1174" s="16"/>
      <c r="I1174" s="16"/>
      <c r="J1174" s="16"/>
      <c r="K1174" s="16"/>
      <c r="L1174" s="16"/>
      <c r="M1174" s="16"/>
      <c r="N1174" s="16"/>
      <c r="O1174" s="16"/>
    </row>
    <row r="1175" spans="2:15" x14ac:dyDescent="0.45">
      <c r="B1175" s="27"/>
      <c r="C1175" s="140" t="str">
        <f>+IF(Tabella245[[#This Row],[Ins Cartella]]="",C1174,+VLOOKUP(Tabella245[[#This Row],[Ins Cartella]],Tabella1[[NUMERO CARTELLA]:[IMPOSTE]],1,0))</f>
        <v>Cartella2</v>
      </c>
      <c r="D1175" s="1"/>
      <c r="E1175" s="15"/>
      <c r="F1175" s="16"/>
      <c r="G1175" s="16"/>
      <c r="H1175" s="16"/>
      <c r="I1175" s="16"/>
      <c r="J1175" s="16"/>
      <c r="K1175" s="16"/>
      <c r="L1175" s="16"/>
      <c r="M1175" s="16"/>
      <c r="N1175" s="16"/>
      <c r="O1175" s="16"/>
    </row>
    <row r="1176" spans="2:15" x14ac:dyDescent="0.45">
      <c r="B1176" s="27"/>
      <c r="C1176" s="140" t="str">
        <f>+IF(Tabella245[[#This Row],[Ins Cartella]]="",C1175,+VLOOKUP(Tabella245[[#This Row],[Ins Cartella]],Tabella1[[NUMERO CARTELLA]:[IMPOSTE]],1,0))</f>
        <v>Cartella2</v>
      </c>
      <c r="D1176" s="1"/>
      <c r="E1176" s="15"/>
      <c r="F1176" s="16"/>
      <c r="G1176" s="16"/>
      <c r="H1176" s="16"/>
      <c r="I1176" s="16"/>
      <c r="J1176" s="16"/>
      <c r="K1176" s="16"/>
      <c r="L1176" s="16"/>
      <c r="M1176" s="16"/>
      <c r="N1176" s="16"/>
      <c r="O1176" s="16"/>
    </row>
    <row r="1177" spans="2:15" x14ac:dyDescent="0.45">
      <c r="B1177" s="27"/>
      <c r="C1177" s="140" t="str">
        <f>+IF(Tabella245[[#This Row],[Ins Cartella]]="",C1176,+VLOOKUP(Tabella245[[#This Row],[Ins Cartella]],Tabella1[[NUMERO CARTELLA]:[IMPOSTE]],1,0))</f>
        <v>Cartella2</v>
      </c>
      <c r="D1177" s="1"/>
      <c r="E1177" s="15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</row>
    <row r="1178" spans="2:15" x14ac:dyDescent="0.45">
      <c r="B1178" s="27"/>
      <c r="C1178" s="140" t="str">
        <f>+IF(Tabella245[[#This Row],[Ins Cartella]]="",C1177,+VLOOKUP(Tabella245[[#This Row],[Ins Cartella]],Tabella1[[NUMERO CARTELLA]:[IMPOSTE]],1,0))</f>
        <v>Cartella2</v>
      </c>
      <c r="D1178" s="1"/>
      <c r="E1178" s="15"/>
      <c r="F1178" s="16"/>
      <c r="G1178" s="16"/>
      <c r="H1178" s="16"/>
      <c r="I1178" s="16"/>
      <c r="J1178" s="16"/>
      <c r="K1178" s="16"/>
      <c r="L1178" s="16"/>
      <c r="M1178" s="16"/>
      <c r="N1178" s="16"/>
      <c r="O1178" s="16"/>
    </row>
    <row r="1179" spans="2:15" x14ac:dyDescent="0.45">
      <c r="B1179" s="27"/>
      <c r="C1179" s="140" t="str">
        <f>+IF(Tabella245[[#This Row],[Ins Cartella]]="",C1178,+VLOOKUP(Tabella245[[#This Row],[Ins Cartella]],Tabella1[[NUMERO CARTELLA]:[IMPOSTE]],1,0))</f>
        <v>Cartella2</v>
      </c>
      <c r="D1179" s="1"/>
      <c r="E1179" s="15"/>
      <c r="F1179" s="16"/>
      <c r="G1179" s="16"/>
      <c r="H1179" s="16"/>
      <c r="I1179" s="16"/>
      <c r="J1179" s="16"/>
      <c r="K1179" s="16"/>
      <c r="L1179" s="16"/>
      <c r="M1179" s="16"/>
      <c r="N1179" s="16"/>
      <c r="O1179" s="16"/>
    </row>
    <row r="1180" spans="2:15" x14ac:dyDescent="0.45">
      <c r="B1180" s="27"/>
      <c r="C1180" s="140" t="str">
        <f>+IF(Tabella245[[#This Row],[Ins Cartella]]="",C1179,+VLOOKUP(Tabella245[[#This Row],[Ins Cartella]],Tabella1[[NUMERO CARTELLA]:[IMPOSTE]],1,0))</f>
        <v>Cartella2</v>
      </c>
      <c r="D1180" s="1"/>
      <c r="E1180" s="15"/>
      <c r="F1180" s="16"/>
      <c r="G1180" s="16"/>
      <c r="H1180" s="16"/>
      <c r="I1180" s="16"/>
      <c r="J1180" s="16"/>
      <c r="K1180" s="16"/>
      <c r="L1180" s="16"/>
      <c r="M1180" s="16"/>
      <c r="N1180" s="16"/>
      <c r="O1180" s="16"/>
    </row>
    <row r="1181" spans="2:15" x14ac:dyDescent="0.45">
      <c r="B1181" s="27"/>
      <c r="C1181" s="140" t="str">
        <f>+IF(Tabella245[[#This Row],[Ins Cartella]]="",C1180,+VLOOKUP(Tabella245[[#This Row],[Ins Cartella]],Tabella1[[NUMERO CARTELLA]:[IMPOSTE]],1,0))</f>
        <v>Cartella2</v>
      </c>
      <c r="D1181" s="1"/>
      <c r="E1181" s="15"/>
      <c r="F1181" s="16"/>
      <c r="G1181" s="16"/>
      <c r="H1181" s="16"/>
      <c r="I1181" s="16"/>
      <c r="J1181" s="16"/>
      <c r="K1181" s="16"/>
      <c r="L1181" s="16"/>
      <c r="M1181" s="16"/>
      <c r="N1181" s="16"/>
      <c r="O1181" s="16"/>
    </row>
    <row r="1182" spans="2:15" x14ac:dyDescent="0.45">
      <c r="B1182" s="27"/>
      <c r="C1182" s="140" t="str">
        <f>+IF(Tabella245[[#This Row],[Ins Cartella]]="",C1181,+VLOOKUP(Tabella245[[#This Row],[Ins Cartella]],Tabella1[[NUMERO CARTELLA]:[IMPOSTE]],1,0))</f>
        <v>Cartella2</v>
      </c>
      <c r="D1182" s="1"/>
      <c r="E1182" s="15"/>
      <c r="F1182" s="16"/>
      <c r="G1182" s="16"/>
      <c r="H1182" s="16"/>
      <c r="I1182" s="16"/>
      <c r="J1182" s="16"/>
      <c r="K1182" s="16"/>
      <c r="L1182" s="16"/>
      <c r="M1182" s="16"/>
      <c r="N1182" s="16"/>
      <c r="O1182" s="16"/>
    </row>
    <row r="1183" spans="2:15" x14ac:dyDescent="0.45">
      <c r="B1183" s="27"/>
      <c r="C1183" s="140" t="str">
        <f>+IF(Tabella245[[#This Row],[Ins Cartella]]="",C1182,+VLOOKUP(Tabella245[[#This Row],[Ins Cartella]],Tabella1[[NUMERO CARTELLA]:[IMPOSTE]],1,0))</f>
        <v>Cartella2</v>
      </c>
      <c r="D1183" s="1"/>
      <c r="E1183" s="15"/>
      <c r="F1183" s="16"/>
      <c r="G1183" s="16"/>
      <c r="H1183" s="16"/>
      <c r="I1183" s="16"/>
      <c r="J1183" s="16"/>
      <c r="K1183" s="16"/>
      <c r="L1183" s="16"/>
      <c r="M1183" s="16"/>
      <c r="N1183" s="16"/>
      <c r="O1183" s="16"/>
    </row>
    <row r="1184" spans="2:15" x14ac:dyDescent="0.45">
      <c r="B1184" s="27"/>
      <c r="C1184" s="140" t="str">
        <f>+IF(Tabella245[[#This Row],[Ins Cartella]]="",C1183,+VLOOKUP(Tabella245[[#This Row],[Ins Cartella]],Tabella1[[NUMERO CARTELLA]:[IMPOSTE]],1,0))</f>
        <v>Cartella2</v>
      </c>
      <c r="D1184" s="1"/>
      <c r="E1184" s="15"/>
      <c r="F1184" s="16"/>
      <c r="G1184" s="16"/>
      <c r="H1184" s="16"/>
      <c r="I1184" s="16"/>
      <c r="J1184" s="16"/>
      <c r="K1184" s="16"/>
      <c r="L1184" s="16"/>
      <c r="M1184" s="16"/>
      <c r="N1184" s="16"/>
      <c r="O1184" s="16"/>
    </row>
    <row r="1185" spans="2:15" x14ac:dyDescent="0.45">
      <c r="B1185" s="27"/>
      <c r="C1185" s="140" t="str">
        <f>+IF(Tabella245[[#This Row],[Ins Cartella]]="",C1184,+VLOOKUP(Tabella245[[#This Row],[Ins Cartella]],Tabella1[[NUMERO CARTELLA]:[IMPOSTE]],1,0))</f>
        <v>Cartella2</v>
      </c>
      <c r="D1185" s="1"/>
      <c r="E1185" s="15"/>
      <c r="F1185" s="16"/>
      <c r="G1185" s="16"/>
      <c r="H1185" s="16"/>
      <c r="I1185" s="16"/>
      <c r="J1185" s="16"/>
      <c r="K1185" s="16"/>
      <c r="L1185" s="16"/>
      <c r="M1185" s="16"/>
      <c r="N1185" s="16"/>
      <c r="O1185" s="16"/>
    </row>
    <row r="1186" spans="2:15" x14ac:dyDescent="0.45">
      <c r="B1186" s="27"/>
      <c r="C1186" s="140" t="str">
        <f>+IF(Tabella245[[#This Row],[Ins Cartella]]="",C1185,+VLOOKUP(Tabella245[[#This Row],[Ins Cartella]],Tabella1[[NUMERO CARTELLA]:[IMPOSTE]],1,0))</f>
        <v>Cartella2</v>
      </c>
      <c r="D1186" s="1"/>
      <c r="E1186" s="15"/>
      <c r="F1186" s="16"/>
      <c r="G1186" s="16"/>
      <c r="H1186" s="16"/>
      <c r="I1186" s="16"/>
      <c r="J1186" s="16"/>
      <c r="K1186" s="16"/>
      <c r="L1186" s="16"/>
      <c r="M1186" s="16"/>
      <c r="N1186" s="16"/>
      <c r="O1186" s="16"/>
    </row>
    <row r="1187" spans="2:15" x14ac:dyDescent="0.45">
      <c r="B1187" s="27"/>
      <c r="C1187" s="140" t="str">
        <f>+IF(Tabella245[[#This Row],[Ins Cartella]]="",C1186,+VLOOKUP(Tabella245[[#This Row],[Ins Cartella]],Tabella1[[NUMERO CARTELLA]:[IMPOSTE]],1,0))</f>
        <v>Cartella2</v>
      </c>
      <c r="D1187" s="1"/>
      <c r="E1187" s="15"/>
      <c r="F1187" s="16"/>
      <c r="G1187" s="16"/>
      <c r="H1187" s="16"/>
      <c r="I1187" s="16"/>
      <c r="J1187" s="16"/>
      <c r="K1187" s="16"/>
      <c r="L1187" s="16"/>
      <c r="M1187" s="16"/>
      <c r="N1187" s="16"/>
      <c r="O1187" s="16"/>
    </row>
    <row r="1188" spans="2:15" x14ac:dyDescent="0.45">
      <c r="B1188" s="27"/>
      <c r="C1188" s="140" t="str">
        <f>+IF(Tabella245[[#This Row],[Ins Cartella]]="",C1187,+VLOOKUP(Tabella245[[#This Row],[Ins Cartella]],Tabella1[[NUMERO CARTELLA]:[IMPOSTE]],1,0))</f>
        <v>Cartella2</v>
      </c>
      <c r="D1188" s="1"/>
      <c r="E1188" s="15"/>
      <c r="F1188" s="16"/>
      <c r="G1188" s="16"/>
      <c r="H1188" s="16"/>
      <c r="I1188" s="16"/>
      <c r="J1188" s="16"/>
      <c r="K1188" s="16"/>
      <c r="L1188" s="16"/>
      <c r="M1188" s="16"/>
      <c r="N1188" s="16"/>
      <c r="O1188" s="16"/>
    </row>
    <row r="1189" spans="2:15" x14ac:dyDescent="0.45">
      <c r="B1189" s="27"/>
      <c r="C1189" s="140" t="str">
        <f>+IF(Tabella245[[#This Row],[Ins Cartella]]="",C1188,+VLOOKUP(Tabella245[[#This Row],[Ins Cartella]],Tabella1[[NUMERO CARTELLA]:[IMPOSTE]],1,0))</f>
        <v>Cartella2</v>
      </c>
      <c r="D1189" s="1"/>
      <c r="E1189" s="15"/>
      <c r="F1189" s="16"/>
      <c r="G1189" s="16"/>
      <c r="H1189" s="16"/>
      <c r="I1189" s="16"/>
      <c r="J1189" s="16"/>
      <c r="K1189" s="16"/>
      <c r="L1189" s="16"/>
      <c r="M1189" s="16"/>
      <c r="N1189" s="16"/>
      <c r="O1189" s="16"/>
    </row>
    <row r="1190" spans="2:15" x14ac:dyDescent="0.45">
      <c r="B1190" s="27"/>
      <c r="C1190" s="140" t="str">
        <f>+IF(Tabella245[[#This Row],[Ins Cartella]]="",C1189,+VLOOKUP(Tabella245[[#This Row],[Ins Cartella]],Tabella1[[NUMERO CARTELLA]:[IMPOSTE]],1,0))</f>
        <v>Cartella2</v>
      </c>
      <c r="D1190" s="1"/>
      <c r="E1190" s="15"/>
      <c r="F1190" s="16"/>
      <c r="G1190" s="16"/>
      <c r="H1190" s="16"/>
      <c r="I1190" s="16"/>
      <c r="J1190" s="16"/>
      <c r="K1190" s="16"/>
      <c r="L1190" s="16"/>
      <c r="M1190" s="16"/>
      <c r="N1190" s="16"/>
      <c r="O1190" s="16"/>
    </row>
    <row r="1191" spans="2:15" x14ac:dyDescent="0.45">
      <c r="B1191" s="27"/>
      <c r="C1191" s="140" t="str">
        <f>+IF(Tabella245[[#This Row],[Ins Cartella]]="",C1190,+VLOOKUP(Tabella245[[#This Row],[Ins Cartella]],Tabella1[[NUMERO CARTELLA]:[IMPOSTE]],1,0))</f>
        <v>Cartella2</v>
      </c>
      <c r="D1191" s="1"/>
      <c r="E1191" s="15"/>
      <c r="F1191" s="16"/>
      <c r="G1191" s="16"/>
      <c r="H1191" s="16"/>
      <c r="I1191" s="16"/>
      <c r="J1191" s="16"/>
      <c r="K1191" s="16"/>
      <c r="L1191" s="16"/>
      <c r="M1191" s="16"/>
      <c r="N1191" s="16"/>
      <c r="O1191" s="16"/>
    </row>
    <row r="1192" spans="2:15" x14ac:dyDescent="0.45">
      <c r="B1192" s="27"/>
      <c r="C1192" s="140" t="str">
        <f>+IF(Tabella245[[#This Row],[Ins Cartella]]="",C1191,+VLOOKUP(Tabella245[[#This Row],[Ins Cartella]],Tabella1[[NUMERO CARTELLA]:[IMPOSTE]],1,0))</f>
        <v>Cartella2</v>
      </c>
      <c r="D1192" s="1"/>
      <c r="E1192" s="15"/>
      <c r="F1192" s="16"/>
      <c r="G1192" s="16"/>
      <c r="H1192" s="16"/>
      <c r="I1192" s="16"/>
      <c r="J1192" s="16"/>
      <c r="K1192" s="16"/>
      <c r="L1192" s="16"/>
      <c r="M1192" s="16"/>
      <c r="N1192" s="16"/>
      <c r="O1192" s="16"/>
    </row>
    <row r="1193" spans="2:15" x14ac:dyDescent="0.45">
      <c r="B1193" s="27"/>
      <c r="C1193" s="140" t="str">
        <f>+IF(Tabella245[[#This Row],[Ins Cartella]]="",C1192,+VLOOKUP(Tabella245[[#This Row],[Ins Cartella]],Tabella1[[NUMERO CARTELLA]:[IMPOSTE]],1,0))</f>
        <v>Cartella2</v>
      </c>
      <c r="D1193" s="1"/>
      <c r="E1193" s="15"/>
      <c r="F1193" s="16"/>
      <c r="G1193" s="16"/>
      <c r="H1193" s="16"/>
      <c r="I1193" s="16"/>
      <c r="J1193" s="16"/>
      <c r="K1193" s="16"/>
      <c r="L1193" s="16"/>
      <c r="M1193" s="16"/>
      <c r="N1193" s="16"/>
      <c r="O1193" s="16"/>
    </row>
    <row r="1194" spans="2:15" x14ac:dyDescent="0.45">
      <c r="B1194" s="27"/>
      <c r="C1194" s="140" t="str">
        <f>+IF(Tabella245[[#This Row],[Ins Cartella]]="",C1193,+VLOOKUP(Tabella245[[#This Row],[Ins Cartella]],Tabella1[[NUMERO CARTELLA]:[IMPOSTE]],1,0))</f>
        <v>Cartella2</v>
      </c>
      <c r="D1194" s="1"/>
      <c r="E1194" s="15"/>
      <c r="F1194" s="16"/>
      <c r="G1194" s="16"/>
      <c r="H1194" s="16"/>
      <c r="I1194" s="16"/>
      <c r="J1194" s="16"/>
      <c r="K1194" s="16"/>
      <c r="L1194" s="16"/>
      <c r="M1194" s="16"/>
      <c r="N1194" s="16"/>
      <c r="O1194" s="16"/>
    </row>
    <row r="1195" spans="2:15" x14ac:dyDescent="0.45">
      <c r="B1195" s="27"/>
      <c r="C1195" s="140" t="str">
        <f>+IF(Tabella245[[#This Row],[Ins Cartella]]="",C1194,+VLOOKUP(Tabella245[[#This Row],[Ins Cartella]],Tabella1[[NUMERO CARTELLA]:[IMPOSTE]],1,0))</f>
        <v>Cartella2</v>
      </c>
      <c r="D1195" s="1"/>
      <c r="E1195" s="15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</row>
    <row r="1196" spans="2:15" x14ac:dyDescent="0.45">
      <c r="B1196" s="27"/>
      <c r="C1196" s="140" t="str">
        <f>+IF(Tabella245[[#This Row],[Ins Cartella]]="",C1195,+VLOOKUP(Tabella245[[#This Row],[Ins Cartella]],Tabella1[[NUMERO CARTELLA]:[IMPOSTE]],1,0))</f>
        <v>Cartella2</v>
      </c>
      <c r="D1196" s="1"/>
      <c r="E1196" s="15"/>
      <c r="F1196" s="16"/>
      <c r="G1196" s="16"/>
      <c r="H1196" s="16"/>
      <c r="I1196" s="16"/>
      <c r="J1196" s="16"/>
      <c r="K1196" s="16"/>
      <c r="L1196" s="16"/>
      <c r="M1196" s="16"/>
      <c r="N1196" s="16"/>
      <c r="O1196" s="16"/>
    </row>
    <row r="1197" spans="2:15" x14ac:dyDescent="0.45">
      <c r="B1197" s="27"/>
      <c r="C1197" s="140" t="str">
        <f>+IF(Tabella245[[#This Row],[Ins Cartella]]="",C1196,+VLOOKUP(Tabella245[[#This Row],[Ins Cartella]],Tabella1[[NUMERO CARTELLA]:[IMPOSTE]],1,0))</f>
        <v>Cartella2</v>
      </c>
      <c r="D1197" s="1"/>
      <c r="E1197" s="15"/>
      <c r="F1197" s="16"/>
      <c r="G1197" s="16"/>
      <c r="H1197" s="16"/>
      <c r="I1197" s="16"/>
      <c r="J1197" s="16"/>
      <c r="K1197" s="16"/>
      <c r="L1197" s="16"/>
      <c r="M1197" s="16"/>
      <c r="N1197" s="16"/>
      <c r="O1197" s="16"/>
    </row>
    <row r="1198" spans="2:15" x14ac:dyDescent="0.45">
      <c r="B1198" s="27"/>
      <c r="C1198" s="140" t="str">
        <f>+IF(Tabella245[[#This Row],[Ins Cartella]]="",C1197,+VLOOKUP(Tabella245[[#This Row],[Ins Cartella]],Tabella1[[NUMERO CARTELLA]:[IMPOSTE]],1,0))</f>
        <v>Cartella2</v>
      </c>
      <c r="D1198" s="1"/>
      <c r="E1198" s="15"/>
      <c r="F1198" s="16"/>
      <c r="G1198" s="16"/>
      <c r="H1198" s="16"/>
      <c r="I1198" s="16"/>
      <c r="J1198" s="16"/>
      <c r="K1198" s="16"/>
      <c r="L1198" s="16"/>
      <c r="M1198" s="16"/>
      <c r="N1198" s="16"/>
      <c r="O1198" s="16"/>
    </row>
    <row r="1199" spans="2:15" x14ac:dyDescent="0.45">
      <c r="B1199" s="27"/>
      <c r="C1199" s="140" t="str">
        <f>+IF(Tabella245[[#This Row],[Ins Cartella]]="",C1198,+VLOOKUP(Tabella245[[#This Row],[Ins Cartella]],Tabella1[[NUMERO CARTELLA]:[IMPOSTE]],1,0))</f>
        <v>Cartella2</v>
      </c>
      <c r="D1199" s="1"/>
      <c r="E1199" s="15"/>
      <c r="F1199" s="16"/>
      <c r="G1199" s="16"/>
      <c r="H1199" s="16"/>
      <c r="I1199" s="16"/>
      <c r="J1199" s="16"/>
      <c r="K1199" s="16"/>
      <c r="L1199" s="16"/>
      <c r="M1199" s="16"/>
      <c r="N1199" s="16"/>
      <c r="O1199" s="16"/>
    </row>
    <row r="1200" spans="2:15" x14ac:dyDescent="0.45">
      <c r="B1200" s="27"/>
      <c r="C1200" s="140" t="str">
        <f>+IF(Tabella245[[#This Row],[Ins Cartella]]="",C1199,+VLOOKUP(Tabella245[[#This Row],[Ins Cartella]],Tabella1[[NUMERO CARTELLA]:[IMPOSTE]],1,0))</f>
        <v>Cartella2</v>
      </c>
      <c r="D1200" s="1"/>
      <c r="E1200" s="15"/>
      <c r="F1200" s="16"/>
      <c r="G1200" s="16"/>
      <c r="H1200" s="16"/>
      <c r="I1200" s="16"/>
      <c r="J1200" s="16"/>
      <c r="K1200" s="16"/>
      <c r="L1200" s="16"/>
      <c r="M1200" s="16"/>
      <c r="N1200" s="16"/>
      <c r="O1200" s="16"/>
    </row>
    <row r="1201" spans="2:15" x14ac:dyDescent="0.45">
      <c r="B1201" s="27"/>
      <c r="C1201" s="140" t="str">
        <f>+IF(Tabella245[[#This Row],[Ins Cartella]]="",C1200,+VLOOKUP(Tabella245[[#This Row],[Ins Cartella]],Tabella1[[NUMERO CARTELLA]:[IMPOSTE]],1,0))</f>
        <v>Cartella2</v>
      </c>
      <c r="D1201" s="1"/>
      <c r="E1201" s="15"/>
      <c r="F1201" s="16"/>
      <c r="G1201" s="16"/>
      <c r="H1201" s="16"/>
      <c r="I1201" s="16"/>
      <c r="J1201" s="16"/>
      <c r="K1201" s="16"/>
      <c r="L1201" s="16"/>
      <c r="M1201" s="16"/>
      <c r="N1201" s="16"/>
      <c r="O1201" s="16"/>
    </row>
    <row r="1202" spans="2:15" x14ac:dyDescent="0.45">
      <c r="B1202" s="27"/>
      <c r="C1202" s="140" t="str">
        <f>+IF(Tabella245[[#This Row],[Ins Cartella]]="",C1201,+VLOOKUP(Tabella245[[#This Row],[Ins Cartella]],Tabella1[[NUMERO CARTELLA]:[IMPOSTE]],1,0))</f>
        <v>Cartella2</v>
      </c>
      <c r="D1202" s="1"/>
      <c r="E1202" s="15"/>
      <c r="F1202" s="16"/>
      <c r="G1202" s="16"/>
      <c r="H1202" s="16"/>
      <c r="I1202" s="16"/>
      <c r="J1202" s="16"/>
      <c r="K1202" s="16"/>
      <c r="L1202" s="16"/>
      <c r="M1202" s="16"/>
      <c r="N1202" s="16"/>
      <c r="O1202" s="16"/>
    </row>
    <row r="1203" spans="2:15" x14ac:dyDescent="0.45">
      <c r="B1203" s="27"/>
      <c r="C1203" s="140" t="str">
        <f>+IF(Tabella245[[#This Row],[Ins Cartella]]="",C1202,+VLOOKUP(Tabella245[[#This Row],[Ins Cartella]],Tabella1[[NUMERO CARTELLA]:[IMPOSTE]],1,0))</f>
        <v>Cartella2</v>
      </c>
      <c r="D1203" s="1"/>
      <c r="E1203" s="15"/>
      <c r="F1203" s="16"/>
      <c r="G1203" s="16"/>
      <c r="H1203" s="16"/>
      <c r="I1203" s="16"/>
      <c r="J1203" s="16"/>
      <c r="K1203" s="16"/>
      <c r="L1203" s="16"/>
      <c r="M1203" s="16"/>
      <c r="N1203" s="16"/>
      <c r="O1203" s="16"/>
    </row>
    <row r="1204" spans="2:15" x14ac:dyDescent="0.45">
      <c r="B1204" s="27"/>
      <c r="C1204" s="140" t="str">
        <f>+IF(Tabella245[[#This Row],[Ins Cartella]]="",C1203,+VLOOKUP(Tabella245[[#This Row],[Ins Cartella]],Tabella1[[NUMERO CARTELLA]:[IMPOSTE]],1,0))</f>
        <v>Cartella2</v>
      </c>
      <c r="D1204" s="1"/>
      <c r="E1204" s="15"/>
      <c r="F1204" s="16"/>
      <c r="G1204" s="16"/>
      <c r="H1204" s="16"/>
      <c r="I1204" s="16"/>
      <c r="J1204" s="16"/>
      <c r="K1204" s="16"/>
      <c r="L1204" s="16"/>
      <c r="M1204" s="16"/>
      <c r="N1204" s="16"/>
      <c r="O1204" s="16"/>
    </row>
    <row r="1205" spans="2:15" x14ac:dyDescent="0.45">
      <c r="B1205" s="27"/>
      <c r="C1205" s="140" t="str">
        <f>+IF(Tabella245[[#This Row],[Ins Cartella]]="",C1204,+VLOOKUP(Tabella245[[#This Row],[Ins Cartella]],Tabella1[[NUMERO CARTELLA]:[IMPOSTE]],1,0))</f>
        <v>Cartella2</v>
      </c>
      <c r="D1205" s="1"/>
      <c r="E1205" s="15"/>
      <c r="F1205" s="16"/>
      <c r="G1205" s="16"/>
      <c r="H1205" s="16"/>
      <c r="I1205" s="16"/>
      <c r="J1205" s="16"/>
      <c r="K1205" s="16"/>
      <c r="L1205" s="16"/>
      <c r="M1205" s="16"/>
      <c r="N1205" s="16"/>
      <c r="O1205" s="16"/>
    </row>
    <row r="1206" spans="2:15" x14ac:dyDescent="0.45">
      <c r="B1206" s="27"/>
      <c r="C1206" s="140" t="str">
        <f>+IF(Tabella245[[#This Row],[Ins Cartella]]="",C1205,+VLOOKUP(Tabella245[[#This Row],[Ins Cartella]],Tabella1[[NUMERO CARTELLA]:[IMPOSTE]],1,0))</f>
        <v>Cartella2</v>
      </c>
      <c r="D1206" s="1"/>
      <c r="E1206" s="15"/>
      <c r="F1206" s="16"/>
      <c r="G1206" s="16"/>
      <c r="H1206" s="16"/>
      <c r="I1206" s="16"/>
      <c r="J1206" s="16"/>
      <c r="K1206" s="16"/>
      <c r="L1206" s="16"/>
      <c r="M1206" s="16"/>
      <c r="N1206" s="16"/>
      <c r="O1206" s="16"/>
    </row>
    <row r="1207" spans="2:15" x14ac:dyDescent="0.45">
      <c r="B1207" s="27"/>
      <c r="C1207" s="140" t="str">
        <f>+IF(Tabella245[[#This Row],[Ins Cartella]]="",C1206,+VLOOKUP(Tabella245[[#This Row],[Ins Cartella]],Tabella1[[NUMERO CARTELLA]:[IMPOSTE]],1,0))</f>
        <v>Cartella2</v>
      </c>
      <c r="D1207" s="1"/>
      <c r="E1207" s="15"/>
      <c r="F1207" s="16"/>
      <c r="G1207" s="16"/>
      <c r="H1207" s="16"/>
      <c r="I1207" s="16"/>
      <c r="J1207" s="16"/>
      <c r="K1207" s="16"/>
      <c r="L1207" s="16"/>
      <c r="M1207" s="16"/>
      <c r="N1207" s="16"/>
      <c r="O1207" s="16"/>
    </row>
    <row r="1208" spans="2:15" x14ac:dyDescent="0.45">
      <c r="B1208" s="27"/>
      <c r="C1208" s="140" t="str">
        <f>+IF(Tabella245[[#This Row],[Ins Cartella]]="",C1207,+VLOOKUP(Tabella245[[#This Row],[Ins Cartella]],Tabella1[[NUMERO CARTELLA]:[IMPOSTE]],1,0))</f>
        <v>Cartella2</v>
      </c>
      <c r="D1208" s="1"/>
      <c r="E1208" s="15"/>
      <c r="F1208" s="16"/>
      <c r="G1208" s="16"/>
      <c r="H1208" s="16"/>
      <c r="I1208" s="16"/>
      <c r="J1208" s="16"/>
      <c r="K1208" s="16"/>
      <c r="L1208" s="16"/>
      <c r="M1208" s="16"/>
      <c r="N1208" s="16"/>
      <c r="O1208" s="16"/>
    </row>
    <row r="1209" spans="2:15" x14ac:dyDescent="0.45">
      <c r="B1209" s="27"/>
      <c r="C1209" s="140" t="str">
        <f>+IF(Tabella245[[#This Row],[Ins Cartella]]="",C1208,+VLOOKUP(Tabella245[[#This Row],[Ins Cartella]],Tabella1[[NUMERO CARTELLA]:[IMPOSTE]],1,0))</f>
        <v>Cartella2</v>
      </c>
      <c r="D1209" s="1"/>
      <c r="E1209" s="15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</row>
    <row r="1210" spans="2:15" x14ac:dyDescent="0.45">
      <c r="B1210" s="27"/>
      <c r="C1210" s="140" t="str">
        <f>+IF(Tabella245[[#This Row],[Ins Cartella]]="",C1209,+VLOOKUP(Tabella245[[#This Row],[Ins Cartella]],Tabella1[[NUMERO CARTELLA]:[IMPOSTE]],1,0))</f>
        <v>Cartella2</v>
      </c>
      <c r="D1210" s="1"/>
      <c r="E1210" s="15"/>
      <c r="F1210" s="16"/>
      <c r="G1210" s="16"/>
      <c r="H1210" s="16"/>
      <c r="I1210" s="16"/>
      <c r="J1210" s="16"/>
      <c r="K1210" s="16"/>
      <c r="L1210" s="16"/>
      <c r="M1210" s="16"/>
      <c r="N1210" s="16"/>
      <c r="O1210" s="16"/>
    </row>
    <row r="1211" spans="2:15" x14ac:dyDescent="0.45">
      <c r="B1211" s="27"/>
      <c r="C1211" s="140" t="str">
        <f>+IF(Tabella245[[#This Row],[Ins Cartella]]="",C1210,+VLOOKUP(Tabella245[[#This Row],[Ins Cartella]],Tabella1[[NUMERO CARTELLA]:[IMPOSTE]],1,0))</f>
        <v>Cartella2</v>
      </c>
      <c r="D1211" s="1"/>
      <c r="E1211" s="15"/>
      <c r="F1211" s="16"/>
      <c r="G1211" s="16"/>
      <c r="H1211" s="16"/>
      <c r="I1211" s="16"/>
      <c r="J1211" s="16"/>
      <c r="K1211" s="16"/>
      <c r="L1211" s="16"/>
      <c r="M1211" s="16"/>
      <c r="N1211" s="16"/>
      <c r="O1211" s="16"/>
    </row>
    <row r="1212" spans="2:15" x14ac:dyDescent="0.45">
      <c r="B1212" s="27"/>
      <c r="C1212" s="140" t="str">
        <f>+IF(Tabella245[[#This Row],[Ins Cartella]]="",C1211,+VLOOKUP(Tabella245[[#This Row],[Ins Cartella]],Tabella1[[NUMERO CARTELLA]:[IMPOSTE]],1,0))</f>
        <v>Cartella2</v>
      </c>
      <c r="D1212" s="1"/>
      <c r="E1212" s="15"/>
      <c r="F1212" s="16"/>
      <c r="G1212" s="16"/>
      <c r="H1212" s="16"/>
      <c r="I1212" s="16"/>
      <c r="J1212" s="16"/>
      <c r="K1212" s="16"/>
      <c r="L1212" s="16"/>
      <c r="M1212" s="16"/>
      <c r="N1212" s="16"/>
      <c r="O1212" s="16"/>
    </row>
    <row r="1213" spans="2:15" x14ac:dyDescent="0.45">
      <c r="B1213" s="27"/>
      <c r="C1213" s="140" t="str">
        <f>+IF(Tabella245[[#This Row],[Ins Cartella]]="",C1212,+VLOOKUP(Tabella245[[#This Row],[Ins Cartella]],Tabella1[[NUMERO CARTELLA]:[IMPOSTE]],1,0))</f>
        <v>Cartella2</v>
      </c>
      <c r="D1213" s="1"/>
      <c r="E1213" s="15"/>
      <c r="F1213" s="16"/>
      <c r="G1213" s="16"/>
      <c r="H1213" s="16"/>
      <c r="I1213" s="16"/>
      <c r="J1213" s="16"/>
      <c r="K1213" s="16"/>
      <c r="L1213" s="16"/>
      <c r="M1213" s="16"/>
      <c r="N1213" s="16"/>
      <c r="O1213" s="16"/>
    </row>
    <row r="1214" spans="2:15" x14ac:dyDescent="0.45">
      <c r="B1214" s="27"/>
      <c r="C1214" s="140" t="str">
        <f>+IF(Tabella245[[#This Row],[Ins Cartella]]="",C1213,+VLOOKUP(Tabella245[[#This Row],[Ins Cartella]],Tabella1[[NUMERO CARTELLA]:[IMPOSTE]],1,0))</f>
        <v>Cartella2</v>
      </c>
      <c r="D1214" s="1"/>
      <c r="E1214" s="15"/>
      <c r="F1214" s="16"/>
      <c r="G1214" s="16"/>
      <c r="H1214" s="16"/>
      <c r="I1214" s="16"/>
      <c r="J1214" s="16"/>
      <c r="K1214" s="16"/>
      <c r="L1214" s="16"/>
      <c r="M1214" s="16"/>
      <c r="N1214" s="16"/>
      <c r="O1214" s="16"/>
    </row>
    <row r="1215" spans="2:15" x14ac:dyDescent="0.45">
      <c r="B1215" s="27"/>
      <c r="C1215" s="140" t="str">
        <f>+IF(Tabella245[[#This Row],[Ins Cartella]]="",C1214,+VLOOKUP(Tabella245[[#This Row],[Ins Cartella]],Tabella1[[NUMERO CARTELLA]:[IMPOSTE]],1,0))</f>
        <v>Cartella2</v>
      </c>
      <c r="D1215" s="1"/>
      <c r="E1215" s="15"/>
      <c r="F1215" s="16"/>
      <c r="G1215" s="16"/>
      <c r="H1215" s="16"/>
      <c r="I1215" s="16"/>
      <c r="J1215" s="16"/>
      <c r="K1215" s="16"/>
      <c r="L1215" s="16"/>
      <c r="M1215" s="16"/>
      <c r="N1215" s="16"/>
      <c r="O1215" s="16"/>
    </row>
    <row r="1216" spans="2:15" x14ac:dyDescent="0.45">
      <c r="B1216" s="27"/>
      <c r="C1216" s="140" t="str">
        <f>+IF(Tabella245[[#This Row],[Ins Cartella]]="",C1215,+VLOOKUP(Tabella245[[#This Row],[Ins Cartella]],Tabella1[[NUMERO CARTELLA]:[IMPOSTE]],1,0))</f>
        <v>Cartella2</v>
      </c>
      <c r="D1216" s="1"/>
      <c r="E1216" s="15"/>
      <c r="F1216" s="16"/>
      <c r="G1216" s="16"/>
      <c r="H1216" s="16"/>
      <c r="I1216" s="16"/>
      <c r="J1216" s="16"/>
      <c r="K1216" s="16"/>
      <c r="L1216" s="16"/>
      <c r="M1216" s="16"/>
      <c r="N1216" s="16"/>
      <c r="O1216" s="16"/>
    </row>
    <row r="1217" spans="2:15" x14ac:dyDescent="0.45">
      <c r="B1217" s="27"/>
      <c r="C1217" s="140" t="str">
        <f>+IF(Tabella245[[#This Row],[Ins Cartella]]="",C1216,+VLOOKUP(Tabella245[[#This Row],[Ins Cartella]],Tabella1[[NUMERO CARTELLA]:[IMPOSTE]],1,0))</f>
        <v>Cartella2</v>
      </c>
      <c r="D1217" s="1"/>
      <c r="E1217" s="15"/>
      <c r="F1217" s="16"/>
      <c r="G1217" s="16"/>
      <c r="H1217" s="16"/>
      <c r="I1217" s="16"/>
      <c r="J1217" s="16"/>
      <c r="K1217" s="16"/>
      <c r="L1217" s="16"/>
      <c r="M1217" s="16"/>
      <c r="N1217" s="16"/>
      <c r="O1217" s="16"/>
    </row>
    <row r="1218" spans="2:15" x14ac:dyDescent="0.45">
      <c r="B1218" s="27"/>
      <c r="C1218" s="140" t="str">
        <f>+IF(Tabella245[[#This Row],[Ins Cartella]]="",C1217,+VLOOKUP(Tabella245[[#This Row],[Ins Cartella]],Tabella1[[NUMERO CARTELLA]:[IMPOSTE]],1,0))</f>
        <v>Cartella2</v>
      </c>
      <c r="D1218" s="1"/>
      <c r="E1218" s="15"/>
      <c r="F1218" s="16"/>
      <c r="G1218" s="16"/>
      <c r="H1218" s="16"/>
      <c r="I1218" s="16"/>
      <c r="J1218" s="16"/>
      <c r="K1218" s="16"/>
      <c r="L1218" s="16"/>
      <c r="M1218" s="16"/>
      <c r="N1218" s="16"/>
      <c r="O1218" s="16"/>
    </row>
    <row r="1219" spans="2:15" x14ac:dyDescent="0.45">
      <c r="B1219" s="27"/>
      <c r="C1219" s="140" t="str">
        <f>+IF(Tabella245[[#This Row],[Ins Cartella]]="",C1218,+VLOOKUP(Tabella245[[#This Row],[Ins Cartella]],Tabella1[[NUMERO CARTELLA]:[IMPOSTE]],1,0))</f>
        <v>Cartella2</v>
      </c>
      <c r="D1219" s="1"/>
      <c r="E1219" s="15"/>
      <c r="F1219" s="16"/>
      <c r="G1219" s="16"/>
      <c r="H1219" s="16"/>
      <c r="I1219" s="16"/>
      <c r="J1219" s="16"/>
      <c r="K1219" s="16"/>
      <c r="L1219" s="16"/>
      <c r="M1219" s="16"/>
      <c r="N1219" s="16"/>
      <c r="O1219" s="16"/>
    </row>
    <row r="1220" spans="2:15" x14ac:dyDescent="0.45">
      <c r="B1220" s="27"/>
      <c r="C1220" s="140" t="str">
        <f>+IF(Tabella245[[#This Row],[Ins Cartella]]="",C1219,+VLOOKUP(Tabella245[[#This Row],[Ins Cartella]],Tabella1[[NUMERO CARTELLA]:[IMPOSTE]],1,0))</f>
        <v>Cartella2</v>
      </c>
      <c r="D1220" s="1"/>
      <c r="E1220" s="15"/>
      <c r="F1220" s="16"/>
      <c r="G1220" s="16"/>
      <c r="H1220" s="16"/>
      <c r="I1220" s="16"/>
      <c r="J1220" s="16"/>
      <c r="K1220" s="16"/>
      <c r="L1220" s="16"/>
      <c r="M1220" s="16"/>
      <c r="N1220" s="16"/>
      <c r="O1220" s="16"/>
    </row>
    <row r="1221" spans="2:15" x14ac:dyDescent="0.45">
      <c r="B1221" s="27"/>
      <c r="C1221" s="140" t="str">
        <f>+IF(Tabella245[[#This Row],[Ins Cartella]]="",C1220,+VLOOKUP(Tabella245[[#This Row],[Ins Cartella]],Tabella1[[NUMERO CARTELLA]:[IMPOSTE]],1,0))</f>
        <v>Cartella2</v>
      </c>
      <c r="D1221" s="1"/>
      <c r="E1221" s="15"/>
      <c r="F1221" s="16"/>
      <c r="G1221" s="16"/>
      <c r="H1221" s="16"/>
      <c r="I1221" s="16"/>
      <c r="J1221" s="16"/>
      <c r="K1221" s="16"/>
      <c r="L1221" s="16"/>
      <c r="M1221" s="16"/>
      <c r="N1221" s="16"/>
      <c r="O1221" s="16"/>
    </row>
    <row r="1222" spans="2:15" x14ac:dyDescent="0.45">
      <c r="B1222" s="27"/>
      <c r="C1222" s="140" t="str">
        <f>+IF(Tabella245[[#This Row],[Ins Cartella]]="",C1221,+VLOOKUP(Tabella245[[#This Row],[Ins Cartella]],Tabella1[[NUMERO CARTELLA]:[IMPOSTE]],1,0))</f>
        <v>Cartella2</v>
      </c>
      <c r="D1222" s="1"/>
      <c r="E1222" s="15"/>
      <c r="F1222" s="16"/>
      <c r="G1222" s="16"/>
      <c r="H1222" s="16"/>
      <c r="I1222" s="16"/>
      <c r="J1222" s="16"/>
      <c r="K1222" s="16"/>
      <c r="L1222" s="16"/>
      <c r="M1222" s="16"/>
      <c r="N1222" s="16"/>
      <c r="O1222" s="16"/>
    </row>
    <row r="1223" spans="2:15" x14ac:dyDescent="0.45">
      <c r="B1223" s="27"/>
      <c r="C1223" s="140" t="str">
        <f>+IF(Tabella245[[#This Row],[Ins Cartella]]="",C1222,+VLOOKUP(Tabella245[[#This Row],[Ins Cartella]],Tabella1[[NUMERO CARTELLA]:[IMPOSTE]],1,0))</f>
        <v>Cartella2</v>
      </c>
      <c r="D1223" s="1"/>
      <c r="E1223" s="15"/>
      <c r="F1223" s="16"/>
      <c r="G1223" s="16"/>
      <c r="H1223" s="16"/>
      <c r="I1223" s="16"/>
      <c r="J1223" s="16"/>
      <c r="K1223" s="16"/>
      <c r="L1223" s="16"/>
      <c r="M1223" s="16"/>
      <c r="N1223" s="16"/>
      <c r="O1223" s="16"/>
    </row>
    <row r="1224" spans="2:15" x14ac:dyDescent="0.45">
      <c r="B1224" s="27"/>
      <c r="C1224" s="140" t="str">
        <f>+IF(Tabella245[[#This Row],[Ins Cartella]]="",C1223,+VLOOKUP(Tabella245[[#This Row],[Ins Cartella]],Tabella1[[NUMERO CARTELLA]:[IMPOSTE]],1,0))</f>
        <v>Cartella2</v>
      </c>
      <c r="D1224" s="1"/>
      <c r="E1224" s="15"/>
      <c r="F1224" s="16"/>
      <c r="G1224" s="16"/>
      <c r="H1224" s="16"/>
      <c r="I1224" s="16"/>
      <c r="J1224" s="16"/>
      <c r="K1224" s="16"/>
      <c r="L1224" s="16"/>
      <c r="M1224" s="16"/>
      <c r="N1224" s="16"/>
      <c r="O1224" s="16"/>
    </row>
    <row r="1225" spans="2:15" x14ac:dyDescent="0.45">
      <c r="B1225" s="27"/>
      <c r="C1225" s="140" t="str">
        <f>+IF(Tabella245[[#This Row],[Ins Cartella]]="",C1224,+VLOOKUP(Tabella245[[#This Row],[Ins Cartella]],Tabella1[[NUMERO CARTELLA]:[IMPOSTE]],1,0))</f>
        <v>Cartella2</v>
      </c>
      <c r="D1225" s="1"/>
      <c r="E1225" s="15"/>
      <c r="F1225" s="16"/>
      <c r="G1225" s="16"/>
      <c r="H1225" s="16"/>
      <c r="I1225" s="16"/>
      <c r="J1225" s="16"/>
      <c r="K1225" s="16"/>
      <c r="L1225" s="16"/>
      <c r="M1225" s="16"/>
      <c r="N1225" s="16"/>
      <c r="O1225" s="16"/>
    </row>
    <row r="1226" spans="2:15" x14ac:dyDescent="0.45">
      <c r="B1226" s="27"/>
      <c r="C1226" s="140" t="str">
        <f>+IF(Tabella245[[#This Row],[Ins Cartella]]="",C1225,+VLOOKUP(Tabella245[[#This Row],[Ins Cartella]],Tabella1[[NUMERO CARTELLA]:[IMPOSTE]],1,0))</f>
        <v>Cartella2</v>
      </c>
      <c r="D1226" s="1"/>
      <c r="E1226" s="15"/>
      <c r="F1226" s="16"/>
      <c r="G1226" s="16"/>
      <c r="H1226" s="16"/>
      <c r="I1226" s="16"/>
      <c r="J1226" s="16"/>
      <c r="K1226" s="16"/>
      <c r="L1226" s="16"/>
      <c r="M1226" s="16"/>
      <c r="N1226" s="16"/>
      <c r="O1226" s="16"/>
    </row>
    <row r="1227" spans="2:15" x14ac:dyDescent="0.45">
      <c r="B1227" s="27"/>
      <c r="C1227" s="140" t="str">
        <f>+IF(Tabella245[[#This Row],[Ins Cartella]]="",C1226,+VLOOKUP(Tabella245[[#This Row],[Ins Cartella]],Tabella1[[NUMERO CARTELLA]:[IMPOSTE]],1,0))</f>
        <v>Cartella2</v>
      </c>
      <c r="D1227" s="1"/>
      <c r="E1227" s="15"/>
      <c r="F1227" s="16"/>
      <c r="G1227" s="16"/>
      <c r="H1227" s="16"/>
      <c r="I1227" s="16"/>
      <c r="J1227" s="16"/>
      <c r="K1227" s="16"/>
      <c r="L1227" s="16"/>
      <c r="M1227" s="16"/>
      <c r="N1227" s="16"/>
      <c r="O1227" s="16"/>
    </row>
    <row r="1228" spans="2:15" x14ac:dyDescent="0.45">
      <c r="B1228" s="27"/>
      <c r="C1228" s="140" t="str">
        <f>+IF(Tabella245[[#This Row],[Ins Cartella]]="",C1227,+VLOOKUP(Tabella245[[#This Row],[Ins Cartella]],Tabella1[[NUMERO CARTELLA]:[IMPOSTE]],1,0))</f>
        <v>Cartella2</v>
      </c>
      <c r="D1228" s="1"/>
      <c r="E1228" s="15"/>
      <c r="F1228" s="16"/>
      <c r="G1228" s="16"/>
      <c r="H1228" s="16"/>
      <c r="I1228" s="16"/>
      <c r="J1228" s="16"/>
      <c r="K1228" s="16"/>
      <c r="L1228" s="16"/>
      <c r="M1228" s="16"/>
      <c r="N1228" s="16"/>
      <c r="O1228" s="16"/>
    </row>
    <row r="1229" spans="2:15" x14ac:dyDescent="0.45">
      <c r="B1229" s="27"/>
      <c r="C1229" s="140" t="str">
        <f>+IF(Tabella245[[#This Row],[Ins Cartella]]="",C1228,+VLOOKUP(Tabella245[[#This Row],[Ins Cartella]],Tabella1[[NUMERO CARTELLA]:[IMPOSTE]],1,0))</f>
        <v>Cartella2</v>
      </c>
      <c r="D1229" s="1"/>
      <c r="E1229" s="15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</row>
    <row r="1230" spans="2:15" x14ac:dyDescent="0.45">
      <c r="B1230" s="27"/>
      <c r="C1230" s="140" t="str">
        <f>+IF(Tabella245[[#This Row],[Ins Cartella]]="",C1229,+VLOOKUP(Tabella245[[#This Row],[Ins Cartella]],Tabella1[[NUMERO CARTELLA]:[IMPOSTE]],1,0))</f>
        <v>Cartella2</v>
      </c>
      <c r="D1230" s="1"/>
      <c r="E1230" s="15"/>
      <c r="F1230" s="16"/>
      <c r="G1230" s="16"/>
      <c r="H1230" s="16"/>
      <c r="I1230" s="16"/>
      <c r="J1230" s="16"/>
      <c r="K1230" s="16"/>
      <c r="L1230" s="16"/>
      <c r="M1230" s="16"/>
      <c r="N1230" s="16"/>
      <c r="O1230" s="16"/>
    </row>
    <row r="1231" spans="2:15" x14ac:dyDescent="0.45">
      <c r="B1231" s="27"/>
      <c r="C1231" s="140" t="str">
        <f>+IF(Tabella245[[#This Row],[Ins Cartella]]="",C1230,+VLOOKUP(Tabella245[[#This Row],[Ins Cartella]],Tabella1[[NUMERO CARTELLA]:[IMPOSTE]],1,0))</f>
        <v>Cartella2</v>
      </c>
      <c r="D1231" s="1"/>
      <c r="E1231" s="15"/>
      <c r="F1231" s="16"/>
      <c r="G1231" s="16"/>
      <c r="H1231" s="16"/>
      <c r="I1231" s="16"/>
      <c r="J1231" s="16"/>
      <c r="K1231" s="16"/>
      <c r="L1231" s="16"/>
      <c r="M1231" s="16"/>
      <c r="N1231" s="16"/>
      <c r="O1231" s="16"/>
    </row>
    <row r="1232" spans="2:15" x14ac:dyDescent="0.45">
      <c r="B1232" s="27"/>
      <c r="C1232" s="140" t="str">
        <f>+IF(Tabella245[[#This Row],[Ins Cartella]]="",C1231,+VLOOKUP(Tabella245[[#This Row],[Ins Cartella]],Tabella1[[NUMERO CARTELLA]:[IMPOSTE]],1,0))</f>
        <v>Cartella2</v>
      </c>
      <c r="D1232" s="1"/>
      <c r="E1232" s="15"/>
      <c r="F1232" s="16"/>
      <c r="G1232" s="16"/>
      <c r="H1232" s="16"/>
      <c r="I1232" s="16"/>
      <c r="J1232" s="16"/>
      <c r="K1232" s="16"/>
      <c r="L1232" s="16"/>
      <c r="M1232" s="16"/>
      <c r="N1232" s="16"/>
      <c r="O1232" s="16"/>
    </row>
    <row r="1233" spans="2:15" x14ac:dyDescent="0.45">
      <c r="B1233" s="27"/>
      <c r="C1233" s="140" t="str">
        <f>+IF(Tabella245[[#This Row],[Ins Cartella]]="",C1232,+VLOOKUP(Tabella245[[#This Row],[Ins Cartella]],Tabella1[[NUMERO CARTELLA]:[IMPOSTE]],1,0))</f>
        <v>Cartella2</v>
      </c>
      <c r="D1233" s="1"/>
      <c r="E1233" s="15"/>
      <c r="F1233" s="16"/>
      <c r="G1233" s="16"/>
      <c r="H1233" s="16"/>
      <c r="I1233" s="16"/>
      <c r="J1233" s="16"/>
      <c r="K1233" s="16"/>
      <c r="L1233" s="16"/>
      <c r="M1233" s="16"/>
      <c r="N1233" s="16"/>
      <c r="O1233" s="16"/>
    </row>
    <row r="1234" spans="2:15" x14ac:dyDescent="0.45">
      <c r="B1234" s="27"/>
      <c r="C1234" s="140" t="str">
        <f>+IF(Tabella245[[#This Row],[Ins Cartella]]="",C1233,+VLOOKUP(Tabella245[[#This Row],[Ins Cartella]],Tabella1[[NUMERO CARTELLA]:[IMPOSTE]],1,0))</f>
        <v>Cartella2</v>
      </c>
      <c r="D1234" s="1"/>
      <c r="E1234" s="15"/>
      <c r="F1234" s="16"/>
      <c r="G1234" s="16"/>
      <c r="H1234" s="16"/>
      <c r="I1234" s="16"/>
      <c r="J1234" s="16"/>
      <c r="K1234" s="16"/>
      <c r="L1234" s="16"/>
      <c r="M1234" s="16"/>
      <c r="N1234" s="16"/>
      <c r="O1234" s="16"/>
    </row>
    <row r="1235" spans="2:15" x14ac:dyDescent="0.45">
      <c r="B1235" s="27"/>
      <c r="C1235" s="140" t="str">
        <f>+IF(Tabella245[[#This Row],[Ins Cartella]]="",C1234,+VLOOKUP(Tabella245[[#This Row],[Ins Cartella]],Tabella1[[NUMERO CARTELLA]:[IMPOSTE]],1,0))</f>
        <v>Cartella2</v>
      </c>
      <c r="D1235" s="1"/>
      <c r="E1235" s="15"/>
      <c r="F1235" s="16"/>
      <c r="G1235" s="16"/>
      <c r="H1235" s="16"/>
      <c r="I1235" s="16"/>
      <c r="J1235" s="16"/>
      <c r="K1235" s="16"/>
      <c r="L1235" s="16"/>
      <c r="M1235" s="16"/>
      <c r="N1235" s="16"/>
      <c r="O1235" s="16"/>
    </row>
    <row r="1236" spans="2:15" x14ac:dyDescent="0.45">
      <c r="B1236" s="27"/>
      <c r="C1236" s="140" t="str">
        <f>+IF(Tabella245[[#This Row],[Ins Cartella]]="",C1235,+VLOOKUP(Tabella245[[#This Row],[Ins Cartella]],Tabella1[[NUMERO CARTELLA]:[IMPOSTE]],1,0))</f>
        <v>Cartella2</v>
      </c>
      <c r="D1236" s="1"/>
      <c r="E1236" s="15"/>
      <c r="F1236" s="16"/>
      <c r="G1236" s="16"/>
      <c r="H1236" s="16"/>
      <c r="I1236" s="16"/>
      <c r="J1236" s="16"/>
      <c r="K1236" s="16"/>
      <c r="L1236" s="16"/>
      <c r="M1236" s="16"/>
      <c r="N1236" s="16"/>
      <c r="O1236" s="16"/>
    </row>
    <row r="1237" spans="2:15" x14ac:dyDescent="0.45">
      <c r="B1237" s="27"/>
      <c r="C1237" s="140" t="str">
        <f>+IF(Tabella245[[#This Row],[Ins Cartella]]="",C1236,+VLOOKUP(Tabella245[[#This Row],[Ins Cartella]],Tabella1[[NUMERO CARTELLA]:[IMPOSTE]],1,0))</f>
        <v>Cartella2</v>
      </c>
      <c r="D1237" s="1"/>
      <c r="E1237" s="15"/>
      <c r="F1237" s="16"/>
      <c r="G1237" s="16"/>
      <c r="H1237" s="16"/>
      <c r="I1237" s="16"/>
      <c r="J1237" s="16"/>
      <c r="K1237" s="16"/>
      <c r="L1237" s="16"/>
      <c r="M1237" s="16"/>
      <c r="N1237" s="16"/>
      <c r="O1237" s="16"/>
    </row>
    <row r="1238" spans="2:15" x14ac:dyDescent="0.45">
      <c r="B1238" s="27"/>
      <c r="C1238" s="140" t="str">
        <f>+IF(Tabella245[[#This Row],[Ins Cartella]]="",C1237,+VLOOKUP(Tabella245[[#This Row],[Ins Cartella]],Tabella1[[NUMERO CARTELLA]:[IMPOSTE]],1,0))</f>
        <v>Cartella2</v>
      </c>
      <c r="D1238" s="1"/>
      <c r="E1238" s="15"/>
      <c r="F1238" s="16"/>
      <c r="G1238" s="16"/>
      <c r="H1238" s="16"/>
      <c r="I1238" s="16"/>
      <c r="J1238" s="16"/>
      <c r="K1238" s="16"/>
      <c r="L1238" s="16"/>
      <c r="M1238" s="16"/>
      <c r="N1238" s="16"/>
      <c r="O1238" s="16"/>
    </row>
    <row r="1239" spans="2:15" x14ac:dyDescent="0.45">
      <c r="B1239" s="27"/>
      <c r="C1239" s="140" t="str">
        <f>+IF(Tabella245[[#This Row],[Ins Cartella]]="",C1238,+VLOOKUP(Tabella245[[#This Row],[Ins Cartella]],Tabella1[[NUMERO CARTELLA]:[IMPOSTE]],1,0))</f>
        <v>Cartella2</v>
      </c>
      <c r="D1239" s="1"/>
      <c r="E1239" s="15"/>
      <c r="F1239" s="16"/>
      <c r="G1239" s="16"/>
      <c r="H1239" s="16"/>
      <c r="I1239" s="16"/>
      <c r="J1239" s="16"/>
      <c r="K1239" s="16"/>
      <c r="L1239" s="16"/>
      <c r="M1239" s="16"/>
      <c r="N1239" s="16"/>
      <c r="O1239" s="16"/>
    </row>
    <row r="1240" spans="2:15" x14ac:dyDescent="0.45">
      <c r="B1240" s="27"/>
      <c r="C1240" s="140" t="str">
        <f>+IF(Tabella245[[#This Row],[Ins Cartella]]="",C1239,+VLOOKUP(Tabella245[[#This Row],[Ins Cartella]],Tabella1[[NUMERO CARTELLA]:[IMPOSTE]],1,0))</f>
        <v>Cartella2</v>
      </c>
      <c r="D1240" s="1"/>
      <c r="E1240" s="15"/>
      <c r="F1240" s="16"/>
      <c r="G1240" s="16"/>
      <c r="H1240" s="16"/>
      <c r="I1240" s="16"/>
      <c r="J1240" s="16"/>
      <c r="K1240" s="16"/>
      <c r="L1240" s="16"/>
      <c r="M1240" s="16"/>
      <c r="N1240" s="16"/>
      <c r="O1240" s="16"/>
    </row>
    <row r="1241" spans="2:15" x14ac:dyDescent="0.45">
      <c r="B1241" s="27"/>
      <c r="C1241" s="140" t="str">
        <f>+IF(Tabella245[[#This Row],[Ins Cartella]]="",C1240,+VLOOKUP(Tabella245[[#This Row],[Ins Cartella]],Tabella1[[NUMERO CARTELLA]:[IMPOSTE]],1,0))</f>
        <v>Cartella2</v>
      </c>
      <c r="D1241" s="1"/>
      <c r="E1241" s="15"/>
      <c r="F1241" s="16"/>
      <c r="G1241" s="16"/>
      <c r="H1241" s="16"/>
      <c r="I1241" s="16"/>
      <c r="J1241" s="16"/>
      <c r="K1241" s="16"/>
      <c r="L1241" s="16"/>
      <c r="M1241" s="16"/>
      <c r="N1241" s="16"/>
      <c r="O1241" s="16"/>
    </row>
    <row r="1242" spans="2:15" x14ac:dyDescent="0.45">
      <c r="B1242" s="27"/>
      <c r="C1242" s="140" t="str">
        <f>+IF(Tabella245[[#This Row],[Ins Cartella]]="",C1241,+VLOOKUP(Tabella245[[#This Row],[Ins Cartella]],Tabella1[[NUMERO CARTELLA]:[IMPOSTE]],1,0))</f>
        <v>Cartella2</v>
      </c>
      <c r="D1242" s="1"/>
      <c r="E1242" s="15"/>
      <c r="F1242" s="16"/>
      <c r="G1242" s="16"/>
      <c r="H1242" s="16"/>
      <c r="I1242" s="16"/>
      <c r="J1242" s="16"/>
      <c r="K1242" s="16"/>
      <c r="L1242" s="16"/>
      <c r="M1242" s="16"/>
      <c r="N1242" s="16"/>
      <c r="O1242" s="16"/>
    </row>
    <row r="1243" spans="2:15" x14ac:dyDescent="0.45">
      <c r="B1243" s="27"/>
      <c r="C1243" s="140" t="str">
        <f>+IF(Tabella245[[#This Row],[Ins Cartella]]="",C1242,+VLOOKUP(Tabella245[[#This Row],[Ins Cartella]],Tabella1[[NUMERO CARTELLA]:[IMPOSTE]],1,0))</f>
        <v>Cartella2</v>
      </c>
      <c r="D1243" s="1"/>
      <c r="E1243" s="15"/>
      <c r="F1243" s="16"/>
      <c r="G1243" s="16"/>
      <c r="H1243" s="16"/>
      <c r="I1243" s="16"/>
      <c r="J1243" s="16"/>
      <c r="K1243" s="16"/>
      <c r="L1243" s="16"/>
      <c r="M1243" s="16"/>
      <c r="N1243" s="16"/>
      <c r="O1243" s="16"/>
    </row>
    <row r="1244" spans="2:15" x14ac:dyDescent="0.45">
      <c r="B1244" s="27"/>
      <c r="C1244" s="140" t="str">
        <f>+IF(Tabella245[[#This Row],[Ins Cartella]]="",C1243,+VLOOKUP(Tabella245[[#This Row],[Ins Cartella]],Tabella1[[NUMERO CARTELLA]:[IMPOSTE]],1,0))</f>
        <v>Cartella2</v>
      </c>
      <c r="D1244" s="1"/>
      <c r="E1244" s="15"/>
      <c r="F1244" s="16"/>
      <c r="G1244" s="16"/>
      <c r="H1244" s="16"/>
      <c r="I1244" s="16"/>
      <c r="J1244" s="16"/>
      <c r="K1244" s="16"/>
      <c r="L1244" s="16"/>
      <c r="M1244" s="16"/>
      <c r="N1244" s="16"/>
      <c r="O1244" s="16"/>
    </row>
    <row r="1245" spans="2:15" x14ac:dyDescent="0.45">
      <c r="B1245" s="27"/>
      <c r="C1245" s="140" t="str">
        <f>+IF(Tabella245[[#This Row],[Ins Cartella]]="",C1244,+VLOOKUP(Tabella245[[#This Row],[Ins Cartella]],Tabella1[[NUMERO CARTELLA]:[IMPOSTE]],1,0))</f>
        <v>Cartella2</v>
      </c>
      <c r="D1245" s="1"/>
      <c r="E1245" s="15"/>
      <c r="F1245" s="16"/>
      <c r="G1245" s="16"/>
      <c r="H1245" s="16"/>
      <c r="I1245" s="16"/>
      <c r="J1245" s="16"/>
      <c r="K1245" s="16"/>
      <c r="L1245" s="16"/>
      <c r="M1245" s="16"/>
      <c r="N1245" s="16"/>
      <c r="O1245" s="16"/>
    </row>
    <row r="1246" spans="2:15" x14ac:dyDescent="0.45">
      <c r="B1246" s="27"/>
      <c r="C1246" s="140" t="str">
        <f>+IF(Tabella245[[#This Row],[Ins Cartella]]="",C1245,+VLOOKUP(Tabella245[[#This Row],[Ins Cartella]],Tabella1[[NUMERO CARTELLA]:[IMPOSTE]],1,0))</f>
        <v>Cartella2</v>
      </c>
      <c r="D1246" s="1"/>
      <c r="E1246" s="15"/>
      <c r="F1246" s="16"/>
      <c r="G1246" s="16"/>
      <c r="H1246" s="16"/>
      <c r="I1246" s="16"/>
      <c r="J1246" s="16"/>
      <c r="K1246" s="16"/>
      <c r="L1246" s="16"/>
      <c r="M1246" s="16"/>
      <c r="N1246" s="16"/>
      <c r="O1246" s="16"/>
    </row>
    <row r="1247" spans="2:15" x14ac:dyDescent="0.45">
      <c r="B1247" s="27"/>
      <c r="C1247" s="140" t="str">
        <f>+IF(Tabella245[[#This Row],[Ins Cartella]]="",C1246,+VLOOKUP(Tabella245[[#This Row],[Ins Cartella]],Tabella1[[NUMERO CARTELLA]:[IMPOSTE]],1,0))</f>
        <v>Cartella2</v>
      </c>
      <c r="D1247" s="1"/>
      <c r="E1247" s="15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</row>
    <row r="1248" spans="2:15" x14ac:dyDescent="0.45">
      <c r="B1248" s="27"/>
      <c r="C1248" s="140" t="str">
        <f>+IF(Tabella245[[#This Row],[Ins Cartella]]="",C1247,+VLOOKUP(Tabella245[[#This Row],[Ins Cartella]],Tabella1[[NUMERO CARTELLA]:[IMPOSTE]],1,0))</f>
        <v>Cartella2</v>
      </c>
      <c r="D1248" s="1"/>
      <c r="E1248" s="15"/>
      <c r="F1248" s="16"/>
      <c r="G1248" s="16"/>
      <c r="H1248" s="16"/>
      <c r="I1248" s="16"/>
      <c r="J1248" s="16"/>
      <c r="K1248" s="16"/>
      <c r="L1248" s="16"/>
      <c r="M1248" s="16"/>
      <c r="N1248" s="16"/>
      <c r="O1248" s="16"/>
    </row>
    <row r="1249" spans="2:15" x14ac:dyDescent="0.45">
      <c r="B1249" s="27"/>
      <c r="C1249" s="140" t="str">
        <f>+IF(Tabella245[[#This Row],[Ins Cartella]]="",C1248,+VLOOKUP(Tabella245[[#This Row],[Ins Cartella]],Tabella1[[NUMERO CARTELLA]:[IMPOSTE]],1,0))</f>
        <v>Cartella2</v>
      </c>
      <c r="D1249" s="1"/>
      <c r="E1249" s="15"/>
      <c r="F1249" s="16"/>
      <c r="G1249" s="16"/>
      <c r="H1249" s="16"/>
      <c r="I1249" s="16"/>
      <c r="J1249" s="16"/>
      <c r="K1249" s="16"/>
      <c r="L1249" s="16"/>
      <c r="M1249" s="16"/>
      <c r="N1249" s="16"/>
      <c r="O1249" s="16"/>
    </row>
    <row r="1250" spans="2:15" x14ac:dyDescent="0.45">
      <c r="B1250" s="27"/>
      <c r="C1250" s="140" t="str">
        <f>+IF(Tabella245[[#This Row],[Ins Cartella]]="",C1249,+VLOOKUP(Tabella245[[#This Row],[Ins Cartella]],Tabella1[[NUMERO CARTELLA]:[IMPOSTE]],1,0))</f>
        <v>Cartella2</v>
      </c>
      <c r="D1250" s="1"/>
      <c r="E1250" s="15"/>
      <c r="F1250" s="16"/>
      <c r="G1250" s="16"/>
      <c r="H1250" s="16"/>
      <c r="I1250" s="16"/>
      <c r="J1250" s="16"/>
      <c r="K1250" s="16"/>
      <c r="L1250" s="16"/>
      <c r="M1250" s="16"/>
      <c r="N1250" s="16"/>
      <c r="O1250" s="16"/>
    </row>
    <row r="1251" spans="2:15" x14ac:dyDescent="0.45">
      <c r="B1251" s="27"/>
      <c r="C1251" s="140" t="str">
        <f>+IF(Tabella245[[#This Row],[Ins Cartella]]="",C1250,+VLOOKUP(Tabella245[[#This Row],[Ins Cartella]],Tabella1[[NUMERO CARTELLA]:[IMPOSTE]],1,0))</f>
        <v>Cartella2</v>
      </c>
      <c r="D1251" s="1"/>
      <c r="E1251" s="15"/>
      <c r="F1251" s="16"/>
      <c r="G1251" s="16"/>
      <c r="H1251" s="16"/>
      <c r="I1251" s="16"/>
      <c r="J1251" s="16"/>
      <c r="K1251" s="16"/>
      <c r="L1251" s="16"/>
      <c r="M1251" s="16"/>
      <c r="N1251" s="16"/>
      <c r="O1251" s="16"/>
    </row>
    <row r="1252" spans="2:15" x14ac:dyDescent="0.45">
      <c r="B1252" s="27"/>
      <c r="C1252" s="140" t="str">
        <f>+IF(Tabella245[[#This Row],[Ins Cartella]]="",C1251,+VLOOKUP(Tabella245[[#This Row],[Ins Cartella]],Tabella1[[NUMERO CARTELLA]:[IMPOSTE]],1,0))</f>
        <v>Cartella2</v>
      </c>
      <c r="D1252" s="1"/>
      <c r="E1252" s="15"/>
      <c r="F1252" s="16"/>
      <c r="G1252" s="16"/>
      <c r="H1252" s="16"/>
      <c r="I1252" s="16"/>
      <c r="J1252" s="16"/>
      <c r="K1252" s="16"/>
      <c r="L1252" s="16"/>
      <c r="M1252" s="16"/>
      <c r="N1252" s="16"/>
      <c r="O1252" s="16"/>
    </row>
    <row r="1253" spans="2:15" x14ac:dyDescent="0.45">
      <c r="B1253" s="27"/>
      <c r="C1253" s="140" t="str">
        <f>+IF(Tabella245[[#This Row],[Ins Cartella]]="",C1252,+VLOOKUP(Tabella245[[#This Row],[Ins Cartella]],Tabella1[[NUMERO CARTELLA]:[IMPOSTE]],1,0))</f>
        <v>Cartella2</v>
      </c>
      <c r="D1253" s="1"/>
      <c r="E1253" s="15"/>
      <c r="F1253" s="16"/>
      <c r="G1253" s="16"/>
      <c r="H1253" s="16"/>
      <c r="I1253" s="16"/>
      <c r="J1253" s="16"/>
      <c r="K1253" s="16"/>
      <c r="L1253" s="16"/>
      <c r="M1253" s="16"/>
      <c r="N1253" s="16"/>
      <c r="O1253" s="16"/>
    </row>
    <row r="1254" spans="2:15" x14ac:dyDescent="0.45">
      <c r="B1254" s="27"/>
      <c r="C1254" s="140" t="str">
        <f>+IF(Tabella245[[#This Row],[Ins Cartella]]="",C1253,+VLOOKUP(Tabella245[[#This Row],[Ins Cartella]],Tabella1[[NUMERO CARTELLA]:[IMPOSTE]],1,0))</f>
        <v>Cartella2</v>
      </c>
      <c r="D1254" s="1"/>
      <c r="E1254" s="15"/>
      <c r="F1254" s="16"/>
      <c r="G1254" s="16"/>
      <c r="H1254" s="16"/>
      <c r="I1254" s="16"/>
      <c r="J1254" s="16"/>
      <c r="K1254" s="16"/>
      <c r="L1254" s="16"/>
      <c r="M1254" s="16"/>
      <c r="N1254" s="16"/>
      <c r="O1254" s="16"/>
    </row>
    <row r="1255" spans="2:15" x14ac:dyDescent="0.45">
      <c r="B1255" s="27"/>
      <c r="C1255" s="140" t="str">
        <f>+IF(Tabella245[[#This Row],[Ins Cartella]]="",C1254,+VLOOKUP(Tabella245[[#This Row],[Ins Cartella]],Tabella1[[NUMERO CARTELLA]:[IMPOSTE]],1,0))</f>
        <v>Cartella2</v>
      </c>
      <c r="D1255" s="1"/>
      <c r="E1255" s="15"/>
      <c r="F1255" s="16"/>
      <c r="G1255" s="16"/>
      <c r="H1255" s="16"/>
      <c r="I1255" s="16"/>
      <c r="J1255" s="16"/>
      <c r="K1255" s="16"/>
      <c r="L1255" s="16"/>
      <c r="M1255" s="16"/>
      <c r="N1255" s="16"/>
      <c r="O1255" s="16"/>
    </row>
    <row r="1256" spans="2:15" x14ac:dyDescent="0.45">
      <c r="B1256" s="27"/>
      <c r="C1256" s="140" t="str">
        <f>+IF(Tabella245[[#This Row],[Ins Cartella]]="",C1255,+VLOOKUP(Tabella245[[#This Row],[Ins Cartella]],Tabella1[[NUMERO CARTELLA]:[IMPOSTE]],1,0))</f>
        <v>Cartella2</v>
      </c>
      <c r="D1256" s="1"/>
      <c r="E1256" s="15"/>
      <c r="F1256" s="16"/>
      <c r="G1256" s="16"/>
      <c r="H1256" s="16"/>
      <c r="I1256" s="16"/>
      <c r="J1256" s="16"/>
      <c r="K1256" s="16"/>
      <c r="L1256" s="16"/>
      <c r="M1256" s="16"/>
      <c r="N1256" s="16"/>
      <c r="O1256" s="16"/>
    </row>
    <row r="1257" spans="2:15" x14ac:dyDescent="0.45">
      <c r="B1257" s="27"/>
      <c r="C1257" s="140" t="str">
        <f>+IF(Tabella245[[#This Row],[Ins Cartella]]="",C1256,+VLOOKUP(Tabella245[[#This Row],[Ins Cartella]],Tabella1[[NUMERO CARTELLA]:[IMPOSTE]],1,0))</f>
        <v>Cartella2</v>
      </c>
      <c r="D1257" s="1"/>
      <c r="E1257" s="15"/>
      <c r="F1257" s="16"/>
      <c r="G1257" s="16"/>
      <c r="H1257" s="16"/>
      <c r="I1257" s="16"/>
      <c r="J1257" s="16"/>
      <c r="K1257" s="16"/>
      <c r="L1257" s="16"/>
      <c r="M1257" s="16"/>
      <c r="N1257" s="16"/>
      <c r="O1257" s="16"/>
    </row>
    <row r="1258" spans="2:15" x14ac:dyDescent="0.45">
      <c r="B1258" s="27"/>
      <c r="C1258" s="140" t="str">
        <f>+IF(Tabella245[[#This Row],[Ins Cartella]]="",C1257,+VLOOKUP(Tabella245[[#This Row],[Ins Cartella]],Tabella1[[NUMERO CARTELLA]:[IMPOSTE]],1,0))</f>
        <v>Cartella2</v>
      </c>
      <c r="D1258" s="1"/>
      <c r="E1258" s="15"/>
      <c r="F1258" s="16"/>
      <c r="G1258" s="16"/>
      <c r="H1258" s="16"/>
      <c r="I1258" s="16"/>
      <c r="J1258" s="16"/>
      <c r="K1258" s="16"/>
      <c r="L1258" s="16"/>
      <c r="M1258" s="16"/>
      <c r="N1258" s="16"/>
      <c r="O1258" s="16"/>
    </row>
    <row r="1259" spans="2:15" x14ac:dyDescent="0.45">
      <c r="B1259" s="27"/>
      <c r="C1259" s="140" t="str">
        <f>+IF(Tabella245[[#This Row],[Ins Cartella]]="",C1258,+VLOOKUP(Tabella245[[#This Row],[Ins Cartella]],Tabella1[[NUMERO CARTELLA]:[IMPOSTE]],1,0))</f>
        <v>Cartella2</v>
      </c>
      <c r="D1259" s="1"/>
      <c r="E1259" s="15"/>
      <c r="F1259" s="16"/>
      <c r="G1259" s="16"/>
      <c r="H1259" s="16"/>
      <c r="I1259" s="16"/>
      <c r="J1259" s="16"/>
      <c r="K1259" s="16"/>
      <c r="L1259" s="16"/>
      <c r="M1259" s="16"/>
      <c r="N1259" s="16"/>
      <c r="O1259" s="16"/>
    </row>
    <row r="1260" spans="2:15" x14ac:dyDescent="0.45">
      <c r="B1260" s="27"/>
      <c r="C1260" s="140" t="str">
        <f>+IF(Tabella245[[#This Row],[Ins Cartella]]="",C1259,+VLOOKUP(Tabella245[[#This Row],[Ins Cartella]],Tabella1[[NUMERO CARTELLA]:[IMPOSTE]],1,0))</f>
        <v>Cartella2</v>
      </c>
      <c r="D1260" s="1"/>
      <c r="E1260" s="15"/>
      <c r="F1260" s="16"/>
      <c r="G1260" s="16"/>
      <c r="H1260" s="16"/>
      <c r="I1260" s="16"/>
      <c r="J1260" s="16"/>
      <c r="K1260" s="16"/>
      <c r="L1260" s="16"/>
      <c r="M1260" s="16"/>
      <c r="N1260" s="16"/>
      <c r="O1260" s="16"/>
    </row>
    <row r="1261" spans="2:15" x14ac:dyDescent="0.45">
      <c r="B1261" s="27"/>
      <c r="C1261" s="140" t="str">
        <f>+IF(Tabella245[[#This Row],[Ins Cartella]]="",C1260,+VLOOKUP(Tabella245[[#This Row],[Ins Cartella]],Tabella1[[NUMERO CARTELLA]:[IMPOSTE]],1,0))</f>
        <v>Cartella2</v>
      </c>
      <c r="D1261" s="1"/>
      <c r="E1261" s="15"/>
      <c r="F1261" s="16"/>
      <c r="G1261" s="16"/>
      <c r="H1261" s="16"/>
      <c r="I1261" s="16"/>
      <c r="J1261" s="16"/>
      <c r="K1261" s="16"/>
      <c r="L1261" s="16"/>
      <c r="M1261" s="16"/>
      <c r="N1261" s="16"/>
      <c r="O1261" s="16"/>
    </row>
    <row r="1262" spans="2:15" x14ac:dyDescent="0.45">
      <c r="B1262" s="27"/>
      <c r="C1262" s="140" t="str">
        <f>+IF(Tabella245[[#This Row],[Ins Cartella]]="",C1261,+VLOOKUP(Tabella245[[#This Row],[Ins Cartella]],Tabella1[[NUMERO CARTELLA]:[IMPOSTE]],1,0))</f>
        <v>Cartella2</v>
      </c>
      <c r="D1262" s="1"/>
      <c r="E1262" s="15"/>
      <c r="F1262" s="16"/>
      <c r="G1262" s="16"/>
      <c r="H1262" s="16"/>
      <c r="I1262" s="16"/>
      <c r="J1262" s="16"/>
      <c r="K1262" s="16"/>
      <c r="L1262" s="16"/>
      <c r="M1262" s="16"/>
      <c r="N1262" s="16"/>
      <c r="O1262" s="16"/>
    </row>
    <row r="1263" spans="2:15" x14ac:dyDescent="0.45">
      <c r="B1263" s="27"/>
      <c r="C1263" s="140" t="str">
        <f>+IF(Tabella245[[#This Row],[Ins Cartella]]="",C1262,+VLOOKUP(Tabella245[[#This Row],[Ins Cartella]],Tabella1[[NUMERO CARTELLA]:[IMPOSTE]],1,0))</f>
        <v>Cartella2</v>
      </c>
      <c r="D1263" s="1"/>
      <c r="E1263" s="15"/>
      <c r="F1263" s="16"/>
      <c r="G1263" s="16"/>
      <c r="H1263" s="16"/>
      <c r="I1263" s="16"/>
      <c r="J1263" s="16"/>
      <c r="K1263" s="16"/>
      <c r="L1263" s="16"/>
      <c r="M1263" s="16"/>
      <c r="N1263" s="16"/>
      <c r="O1263" s="16"/>
    </row>
    <row r="1264" spans="2:15" x14ac:dyDescent="0.45">
      <c r="B1264" s="27"/>
      <c r="C1264" s="140" t="str">
        <f>+IF(Tabella245[[#This Row],[Ins Cartella]]="",C1263,+VLOOKUP(Tabella245[[#This Row],[Ins Cartella]],Tabella1[[NUMERO CARTELLA]:[IMPOSTE]],1,0))</f>
        <v>Cartella2</v>
      </c>
      <c r="D1264" s="1"/>
      <c r="E1264" s="15"/>
      <c r="F1264" s="16"/>
      <c r="G1264" s="16"/>
      <c r="H1264" s="16"/>
      <c r="I1264" s="16"/>
      <c r="J1264" s="16"/>
      <c r="K1264" s="16"/>
      <c r="L1264" s="16"/>
      <c r="M1264" s="16"/>
      <c r="N1264" s="16"/>
      <c r="O1264" s="16"/>
    </row>
    <row r="1265" spans="2:15" x14ac:dyDescent="0.45">
      <c r="B1265" s="27"/>
      <c r="C1265" s="140" t="str">
        <f>+IF(Tabella245[[#This Row],[Ins Cartella]]="",C1264,+VLOOKUP(Tabella245[[#This Row],[Ins Cartella]],Tabella1[[NUMERO CARTELLA]:[IMPOSTE]],1,0))</f>
        <v>Cartella2</v>
      </c>
      <c r="D1265" s="1"/>
      <c r="E1265" s="15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</row>
    <row r="1266" spans="2:15" x14ac:dyDescent="0.45">
      <c r="B1266" s="27"/>
      <c r="C1266" s="140" t="str">
        <f>+IF(Tabella245[[#This Row],[Ins Cartella]]="",C1265,+VLOOKUP(Tabella245[[#This Row],[Ins Cartella]],Tabella1[[NUMERO CARTELLA]:[IMPOSTE]],1,0))</f>
        <v>Cartella2</v>
      </c>
      <c r="D1266" s="1"/>
      <c r="E1266" s="15"/>
      <c r="F1266" s="16"/>
      <c r="G1266" s="16"/>
      <c r="H1266" s="16"/>
      <c r="I1266" s="16"/>
      <c r="J1266" s="16"/>
      <c r="K1266" s="16"/>
      <c r="L1266" s="16"/>
      <c r="M1266" s="16"/>
      <c r="N1266" s="16"/>
      <c r="O1266" s="16"/>
    </row>
    <row r="1267" spans="2:15" x14ac:dyDescent="0.45">
      <c r="B1267" s="27"/>
      <c r="C1267" s="140" t="str">
        <f>+IF(Tabella245[[#This Row],[Ins Cartella]]="",C1266,+VLOOKUP(Tabella245[[#This Row],[Ins Cartella]],Tabella1[[NUMERO CARTELLA]:[IMPOSTE]],1,0))</f>
        <v>Cartella2</v>
      </c>
      <c r="D1267" s="1"/>
      <c r="E1267" s="15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</row>
    <row r="1268" spans="2:15" x14ac:dyDescent="0.45">
      <c r="B1268" s="27"/>
      <c r="C1268" s="140" t="str">
        <f>+IF(Tabella245[[#This Row],[Ins Cartella]]="",C1267,+VLOOKUP(Tabella245[[#This Row],[Ins Cartella]],Tabella1[[NUMERO CARTELLA]:[IMPOSTE]],1,0))</f>
        <v>Cartella2</v>
      </c>
      <c r="D1268" s="1"/>
      <c r="E1268" s="15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/>
    </row>
    <row r="1269" spans="2:15" x14ac:dyDescent="0.45">
      <c r="B1269" s="27"/>
      <c r="C1269" s="140" t="str">
        <f>+IF(Tabella245[[#This Row],[Ins Cartella]]="",C1268,+VLOOKUP(Tabella245[[#This Row],[Ins Cartella]],Tabella1[[NUMERO CARTELLA]:[IMPOSTE]],1,0))</f>
        <v>Cartella2</v>
      </c>
      <c r="D1269" s="1"/>
      <c r="E1269" s="15"/>
      <c r="F1269" s="16"/>
      <c r="G1269" s="16"/>
      <c r="H1269" s="16"/>
      <c r="I1269" s="16"/>
      <c r="J1269" s="16"/>
      <c r="K1269" s="16"/>
      <c r="L1269" s="16"/>
      <c r="M1269" s="16"/>
      <c r="N1269" s="16"/>
      <c r="O1269" s="16"/>
    </row>
    <row r="1270" spans="2:15" x14ac:dyDescent="0.45">
      <c r="B1270" s="27"/>
      <c r="C1270" s="140" t="str">
        <f>+IF(Tabella245[[#This Row],[Ins Cartella]]="",C1269,+VLOOKUP(Tabella245[[#This Row],[Ins Cartella]],Tabella1[[NUMERO CARTELLA]:[IMPOSTE]],1,0))</f>
        <v>Cartella2</v>
      </c>
      <c r="D1270" s="1"/>
      <c r="E1270" s="15"/>
      <c r="F1270" s="16"/>
      <c r="G1270" s="16"/>
      <c r="H1270" s="16"/>
      <c r="I1270" s="16"/>
      <c r="J1270" s="16"/>
      <c r="K1270" s="16"/>
      <c r="L1270" s="16"/>
      <c r="M1270" s="16"/>
      <c r="N1270" s="16"/>
      <c r="O1270" s="16"/>
    </row>
    <row r="1271" spans="2:15" x14ac:dyDescent="0.45">
      <c r="B1271" s="27"/>
      <c r="C1271" s="140" t="str">
        <f>+IF(Tabella245[[#This Row],[Ins Cartella]]="",C1270,+VLOOKUP(Tabella245[[#This Row],[Ins Cartella]],Tabella1[[NUMERO CARTELLA]:[IMPOSTE]],1,0))</f>
        <v>Cartella2</v>
      </c>
      <c r="D1271" s="1"/>
      <c r="E1271" s="15"/>
      <c r="F1271" s="16"/>
      <c r="G1271" s="16"/>
      <c r="H1271" s="16"/>
      <c r="I1271" s="16"/>
      <c r="J1271" s="16"/>
      <c r="K1271" s="16"/>
      <c r="L1271" s="16"/>
      <c r="M1271" s="16"/>
      <c r="N1271" s="16"/>
      <c r="O1271" s="16"/>
    </row>
    <row r="1272" spans="2:15" x14ac:dyDescent="0.45">
      <c r="B1272" s="27"/>
      <c r="C1272" s="140" t="str">
        <f>+IF(Tabella245[[#This Row],[Ins Cartella]]="",C1271,+VLOOKUP(Tabella245[[#This Row],[Ins Cartella]],Tabella1[[NUMERO CARTELLA]:[IMPOSTE]],1,0))</f>
        <v>Cartella2</v>
      </c>
      <c r="D1272" s="1"/>
      <c r="E1272" s="15"/>
      <c r="F1272" s="16"/>
      <c r="G1272" s="16"/>
      <c r="H1272" s="16"/>
      <c r="I1272" s="16"/>
      <c r="J1272" s="16"/>
      <c r="K1272" s="16"/>
      <c r="L1272" s="16"/>
      <c r="M1272" s="16"/>
      <c r="N1272" s="16"/>
      <c r="O1272" s="16"/>
    </row>
    <row r="1273" spans="2:15" x14ac:dyDescent="0.45">
      <c r="B1273" s="27"/>
      <c r="C1273" s="140" t="str">
        <f>+IF(Tabella245[[#This Row],[Ins Cartella]]="",C1272,+VLOOKUP(Tabella245[[#This Row],[Ins Cartella]],Tabella1[[NUMERO CARTELLA]:[IMPOSTE]],1,0))</f>
        <v>Cartella2</v>
      </c>
      <c r="D1273" s="1"/>
      <c r="E1273" s="15"/>
      <c r="F1273" s="16"/>
      <c r="G1273" s="16"/>
      <c r="H1273" s="16"/>
      <c r="I1273" s="16"/>
      <c r="J1273" s="16"/>
      <c r="K1273" s="16"/>
      <c r="L1273" s="16"/>
      <c r="M1273" s="16"/>
      <c r="N1273" s="16"/>
      <c r="O1273" s="16"/>
    </row>
    <row r="1274" spans="2:15" x14ac:dyDescent="0.45">
      <c r="B1274" s="27"/>
      <c r="C1274" s="140" t="str">
        <f>+IF(Tabella245[[#This Row],[Ins Cartella]]="",C1273,+VLOOKUP(Tabella245[[#This Row],[Ins Cartella]],Tabella1[[NUMERO CARTELLA]:[IMPOSTE]],1,0))</f>
        <v>Cartella2</v>
      </c>
      <c r="D1274" s="1"/>
      <c r="E1274" s="15"/>
      <c r="F1274" s="16"/>
      <c r="G1274" s="16"/>
      <c r="H1274" s="16"/>
      <c r="I1274" s="16"/>
      <c r="J1274" s="16"/>
      <c r="K1274" s="16"/>
      <c r="L1274" s="16"/>
      <c r="M1274" s="16"/>
      <c r="N1274" s="16"/>
      <c r="O1274" s="16"/>
    </row>
    <row r="1275" spans="2:15" x14ac:dyDescent="0.45">
      <c r="B1275" s="27"/>
      <c r="C1275" s="140" t="str">
        <f>+IF(Tabella245[[#This Row],[Ins Cartella]]="",C1274,+VLOOKUP(Tabella245[[#This Row],[Ins Cartella]],Tabella1[[NUMERO CARTELLA]:[IMPOSTE]],1,0))</f>
        <v>Cartella2</v>
      </c>
      <c r="D1275" s="1"/>
      <c r="E1275" s="15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/>
    </row>
    <row r="1276" spans="2:15" x14ac:dyDescent="0.45">
      <c r="B1276" s="27"/>
      <c r="C1276" s="140" t="str">
        <f>+IF(Tabella245[[#This Row],[Ins Cartella]]="",C1275,+VLOOKUP(Tabella245[[#This Row],[Ins Cartella]],Tabella1[[NUMERO CARTELLA]:[IMPOSTE]],1,0))</f>
        <v>Cartella2</v>
      </c>
      <c r="D1276" s="1"/>
      <c r="E1276" s="15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</row>
    <row r="1277" spans="2:15" x14ac:dyDescent="0.45">
      <c r="B1277" s="27"/>
      <c r="C1277" s="140" t="str">
        <f>+IF(Tabella245[[#This Row],[Ins Cartella]]="",C1276,+VLOOKUP(Tabella245[[#This Row],[Ins Cartella]],Tabella1[[NUMERO CARTELLA]:[IMPOSTE]],1,0))</f>
        <v>Cartella2</v>
      </c>
      <c r="D1277" s="1"/>
      <c r="E1277" s="15"/>
      <c r="F1277" s="16"/>
      <c r="G1277" s="16"/>
      <c r="H1277" s="16"/>
      <c r="I1277" s="16"/>
      <c r="J1277" s="16"/>
      <c r="K1277" s="16"/>
      <c r="L1277" s="16"/>
      <c r="M1277" s="16"/>
      <c r="N1277" s="16"/>
      <c r="O1277" s="16"/>
    </row>
    <row r="1278" spans="2:15" x14ac:dyDescent="0.45">
      <c r="B1278" s="27"/>
      <c r="C1278" s="140" t="str">
        <f>+IF(Tabella245[[#This Row],[Ins Cartella]]="",C1277,+VLOOKUP(Tabella245[[#This Row],[Ins Cartella]],Tabella1[[NUMERO CARTELLA]:[IMPOSTE]],1,0))</f>
        <v>Cartella2</v>
      </c>
      <c r="D1278" s="1"/>
      <c r="E1278" s="15"/>
      <c r="F1278" s="16"/>
      <c r="G1278" s="16"/>
      <c r="H1278" s="16"/>
      <c r="I1278" s="16"/>
      <c r="J1278" s="16"/>
      <c r="K1278" s="16"/>
      <c r="L1278" s="16"/>
      <c r="M1278" s="16"/>
      <c r="N1278" s="16"/>
      <c r="O1278" s="16"/>
    </row>
    <row r="1279" spans="2:15" x14ac:dyDescent="0.45">
      <c r="B1279" s="27"/>
      <c r="C1279" s="140" t="str">
        <f>+IF(Tabella245[[#This Row],[Ins Cartella]]="",C1278,+VLOOKUP(Tabella245[[#This Row],[Ins Cartella]],Tabella1[[NUMERO CARTELLA]:[IMPOSTE]],1,0))</f>
        <v>Cartella2</v>
      </c>
      <c r="D1279" s="1"/>
      <c r="E1279" s="15"/>
      <c r="F1279" s="16"/>
      <c r="G1279" s="16"/>
      <c r="H1279" s="16"/>
      <c r="I1279" s="16"/>
      <c r="J1279" s="16"/>
      <c r="K1279" s="16"/>
      <c r="L1279" s="16"/>
      <c r="M1279" s="16"/>
      <c r="N1279" s="16"/>
      <c r="O1279" s="16"/>
    </row>
    <row r="1280" spans="2:15" x14ac:dyDescent="0.45">
      <c r="B1280" s="27"/>
      <c r="C1280" s="140" t="str">
        <f>+IF(Tabella245[[#This Row],[Ins Cartella]]="",C1279,+VLOOKUP(Tabella245[[#This Row],[Ins Cartella]],Tabella1[[NUMERO CARTELLA]:[IMPOSTE]],1,0))</f>
        <v>Cartella2</v>
      </c>
      <c r="D1280" s="1"/>
      <c r="E1280" s="15"/>
      <c r="F1280" s="16"/>
      <c r="G1280" s="16"/>
      <c r="H1280" s="16"/>
      <c r="I1280" s="16"/>
      <c r="J1280" s="16"/>
      <c r="K1280" s="16"/>
      <c r="L1280" s="16"/>
      <c r="M1280" s="16"/>
      <c r="N1280" s="16"/>
      <c r="O1280" s="16"/>
    </row>
    <row r="1281" spans="2:15" x14ac:dyDescent="0.45">
      <c r="B1281" s="27"/>
      <c r="C1281" s="140" t="str">
        <f>+IF(Tabella245[[#This Row],[Ins Cartella]]="",C1280,+VLOOKUP(Tabella245[[#This Row],[Ins Cartella]],Tabella1[[NUMERO CARTELLA]:[IMPOSTE]],1,0))</f>
        <v>Cartella2</v>
      </c>
      <c r="D1281" s="1"/>
      <c r="E1281" s="15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/>
    </row>
    <row r="1282" spans="2:15" x14ac:dyDescent="0.45">
      <c r="B1282" s="27"/>
      <c r="C1282" s="140" t="str">
        <f>+IF(Tabella245[[#This Row],[Ins Cartella]]="",C1281,+VLOOKUP(Tabella245[[#This Row],[Ins Cartella]],Tabella1[[NUMERO CARTELLA]:[IMPOSTE]],1,0))</f>
        <v>Cartella2</v>
      </c>
      <c r="D1282" s="1"/>
      <c r="E1282" s="15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/>
    </row>
    <row r="1283" spans="2:15" x14ac:dyDescent="0.45">
      <c r="B1283" s="27"/>
      <c r="C1283" s="140" t="str">
        <f>+IF(Tabella245[[#This Row],[Ins Cartella]]="",C1282,+VLOOKUP(Tabella245[[#This Row],[Ins Cartella]],Tabella1[[NUMERO CARTELLA]:[IMPOSTE]],1,0))</f>
        <v>Cartella2</v>
      </c>
      <c r="D1283" s="1"/>
      <c r="E1283" s="15"/>
      <c r="F1283" s="16"/>
      <c r="G1283" s="16"/>
      <c r="H1283" s="16"/>
      <c r="I1283" s="16"/>
      <c r="J1283" s="16"/>
      <c r="K1283" s="16"/>
      <c r="L1283" s="16"/>
      <c r="M1283" s="16"/>
      <c r="N1283" s="16"/>
      <c r="O1283" s="16"/>
    </row>
    <row r="1284" spans="2:15" x14ac:dyDescent="0.45">
      <c r="B1284" s="27"/>
      <c r="C1284" s="140" t="str">
        <f>+IF(Tabella245[[#This Row],[Ins Cartella]]="",C1283,+VLOOKUP(Tabella245[[#This Row],[Ins Cartella]],Tabella1[[NUMERO CARTELLA]:[IMPOSTE]],1,0))</f>
        <v>Cartella2</v>
      </c>
      <c r="D1284" s="1"/>
      <c r="E1284" s="15"/>
      <c r="F1284" s="16"/>
      <c r="G1284" s="16"/>
      <c r="H1284" s="16"/>
      <c r="I1284" s="16"/>
      <c r="J1284" s="16"/>
      <c r="K1284" s="16"/>
      <c r="L1284" s="16"/>
      <c r="M1284" s="16"/>
      <c r="N1284" s="16"/>
      <c r="O1284" s="16"/>
    </row>
    <row r="1285" spans="2:15" x14ac:dyDescent="0.45">
      <c r="B1285" s="27"/>
      <c r="C1285" s="140" t="str">
        <f>+IF(Tabella245[[#This Row],[Ins Cartella]]="",C1284,+VLOOKUP(Tabella245[[#This Row],[Ins Cartella]],Tabella1[[NUMERO CARTELLA]:[IMPOSTE]],1,0))</f>
        <v>Cartella2</v>
      </c>
      <c r="D1285" s="1"/>
      <c r="E1285" s="15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</row>
    <row r="1286" spans="2:15" x14ac:dyDescent="0.45">
      <c r="B1286" s="27"/>
      <c r="C1286" s="140" t="str">
        <f>+IF(Tabella245[[#This Row],[Ins Cartella]]="",C1285,+VLOOKUP(Tabella245[[#This Row],[Ins Cartella]],Tabella1[[NUMERO CARTELLA]:[IMPOSTE]],1,0))</f>
        <v>Cartella2</v>
      </c>
      <c r="D1286" s="1"/>
      <c r="E1286" s="15"/>
      <c r="F1286" s="16"/>
      <c r="G1286" s="16"/>
      <c r="H1286" s="16"/>
      <c r="I1286" s="16"/>
      <c r="J1286" s="16"/>
      <c r="K1286" s="16"/>
      <c r="L1286" s="16"/>
      <c r="M1286" s="16"/>
      <c r="N1286" s="16"/>
      <c r="O1286" s="16"/>
    </row>
    <row r="1287" spans="2:15" x14ac:dyDescent="0.45">
      <c r="B1287" s="27"/>
      <c r="C1287" s="140" t="str">
        <f>+IF(Tabella245[[#This Row],[Ins Cartella]]="",C1286,+VLOOKUP(Tabella245[[#This Row],[Ins Cartella]],Tabella1[[NUMERO CARTELLA]:[IMPOSTE]],1,0))</f>
        <v>Cartella2</v>
      </c>
      <c r="D1287" s="1"/>
      <c r="E1287" s="15"/>
      <c r="F1287" s="16"/>
      <c r="G1287" s="16"/>
      <c r="H1287" s="16"/>
      <c r="I1287" s="16"/>
      <c r="J1287" s="16"/>
      <c r="K1287" s="16"/>
      <c r="L1287" s="16"/>
      <c r="M1287" s="16"/>
      <c r="N1287" s="16"/>
      <c r="O1287" s="16"/>
    </row>
    <row r="1288" spans="2:15" x14ac:dyDescent="0.45">
      <c r="B1288" s="27"/>
      <c r="C1288" s="140" t="str">
        <f>+IF(Tabella245[[#This Row],[Ins Cartella]]="",C1287,+VLOOKUP(Tabella245[[#This Row],[Ins Cartella]],Tabella1[[NUMERO CARTELLA]:[IMPOSTE]],1,0))</f>
        <v>Cartella2</v>
      </c>
      <c r="D1288" s="1"/>
      <c r="E1288" s="15"/>
      <c r="F1288" s="16"/>
      <c r="G1288" s="16"/>
      <c r="H1288" s="16"/>
      <c r="I1288" s="16"/>
      <c r="J1288" s="16"/>
      <c r="K1288" s="16"/>
      <c r="L1288" s="16"/>
      <c r="M1288" s="16"/>
      <c r="N1288" s="16"/>
      <c r="O1288" s="16"/>
    </row>
    <row r="1289" spans="2:15" x14ac:dyDescent="0.45">
      <c r="B1289" s="27"/>
      <c r="C1289" s="140" t="str">
        <f>+IF(Tabella245[[#This Row],[Ins Cartella]]="",C1288,+VLOOKUP(Tabella245[[#This Row],[Ins Cartella]],Tabella1[[NUMERO CARTELLA]:[IMPOSTE]],1,0))</f>
        <v>Cartella2</v>
      </c>
      <c r="D1289" s="1"/>
      <c r="E1289" s="15"/>
      <c r="F1289" s="16"/>
      <c r="G1289" s="16"/>
      <c r="H1289" s="16"/>
      <c r="I1289" s="16"/>
      <c r="J1289" s="16"/>
      <c r="K1289" s="16"/>
      <c r="L1289" s="16"/>
      <c r="M1289" s="16"/>
      <c r="N1289" s="16"/>
      <c r="O1289" s="16"/>
    </row>
    <row r="1290" spans="2:15" x14ac:dyDescent="0.45">
      <c r="B1290" s="27"/>
      <c r="C1290" s="140" t="str">
        <f>+IF(Tabella245[[#This Row],[Ins Cartella]]="",C1289,+VLOOKUP(Tabella245[[#This Row],[Ins Cartella]],Tabella1[[NUMERO CARTELLA]:[IMPOSTE]],1,0))</f>
        <v>Cartella2</v>
      </c>
      <c r="D1290" s="1"/>
      <c r="E1290" s="15"/>
      <c r="F1290" s="16"/>
      <c r="G1290" s="16"/>
      <c r="H1290" s="16"/>
      <c r="I1290" s="16"/>
      <c r="J1290" s="16"/>
      <c r="K1290" s="16"/>
      <c r="L1290" s="16"/>
      <c r="M1290" s="16"/>
      <c r="N1290" s="16"/>
      <c r="O1290" s="16"/>
    </row>
    <row r="1291" spans="2:15" x14ac:dyDescent="0.45">
      <c r="B1291" s="27"/>
      <c r="C1291" s="140" t="str">
        <f>+IF(Tabella245[[#This Row],[Ins Cartella]]="",C1290,+VLOOKUP(Tabella245[[#This Row],[Ins Cartella]],Tabella1[[NUMERO CARTELLA]:[IMPOSTE]],1,0))</f>
        <v>Cartella2</v>
      </c>
      <c r="D1291" s="1"/>
      <c r="E1291" s="15"/>
      <c r="F1291" s="16"/>
      <c r="G1291" s="16"/>
      <c r="H1291" s="16"/>
      <c r="I1291" s="16"/>
      <c r="J1291" s="16"/>
      <c r="K1291" s="16"/>
      <c r="L1291" s="16"/>
      <c r="M1291" s="16"/>
      <c r="N1291" s="16"/>
      <c r="O1291" s="16"/>
    </row>
    <row r="1292" spans="2:15" x14ac:dyDescent="0.45">
      <c r="B1292" s="27"/>
      <c r="C1292" s="140" t="str">
        <f>+IF(Tabella245[[#This Row],[Ins Cartella]]="",C1291,+VLOOKUP(Tabella245[[#This Row],[Ins Cartella]],Tabella1[[NUMERO CARTELLA]:[IMPOSTE]],1,0))</f>
        <v>Cartella2</v>
      </c>
      <c r="D1292" s="1"/>
      <c r="E1292" s="15"/>
      <c r="F1292" s="16"/>
      <c r="G1292" s="16"/>
      <c r="H1292" s="16"/>
      <c r="I1292" s="16"/>
      <c r="J1292" s="16"/>
      <c r="K1292" s="16"/>
      <c r="L1292" s="16"/>
      <c r="M1292" s="16"/>
      <c r="N1292" s="16"/>
      <c r="O1292" s="16"/>
    </row>
    <row r="1293" spans="2:15" x14ac:dyDescent="0.45">
      <c r="B1293" s="27"/>
      <c r="C1293" s="140" t="str">
        <f>+IF(Tabella245[[#This Row],[Ins Cartella]]="",C1292,+VLOOKUP(Tabella245[[#This Row],[Ins Cartella]],Tabella1[[NUMERO CARTELLA]:[IMPOSTE]],1,0))</f>
        <v>Cartella2</v>
      </c>
      <c r="D1293" s="1"/>
      <c r="E1293" s="15"/>
      <c r="F1293" s="16"/>
      <c r="G1293" s="16"/>
      <c r="H1293" s="16"/>
      <c r="I1293" s="16"/>
      <c r="J1293" s="16"/>
      <c r="K1293" s="16"/>
      <c r="L1293" s="16"/>
      <c r="M1293" s="16"/>
      <c r="N1293" s="16"/>
      <c r="O1293" s="16"/>
    </row>
    <row r="1294" spans="2:15" x14ac:dyDescent="0.45">
      <c r="B1294" s="27"/>
      <c r="C1294" s="140" t="str">
        <f>+IF(Tabella245[[#This Row],[Ins Cartella]]="",C1293,+VLOOKUP(Tabella245[[#This Row],[Ins Cartella]],Tabella1[[NUMERO CARTELLA]:[IMPOSTE]],1,0))</f>
        <v>Cartella2</v>
      </c>
      <c r="D1294" s="1"/>
      <c r="E1294" s="15"/>
      <c r="F1294" s="16"/>
      <c r="G1294" s="16"/>
      <c r="H1294" s="16"/>
      <c r="I1294" s="16"/>
      <c r="J1294" s="16"/>
      <c r="K1294" s="16"/>
      <c r="L1294" s="16"/>
      <c r="M1294" s="16"/>
      <c r="N1294" s="16"/>
      <c r="O1294" s="16"/>
    </row>
    <row r="1295" spans="2:15" x14ac:dyDescent="0.45">
      <c r="B1295" s="27"/>
      <c r="C1295" s="140" t="str">
        <f>+IF(Tabella245[[#This Row],[Ins Cartella]]="",C1294,+VLOOKUP(Tabella245[[#This Row],[Ins Cartella]],Tabella1[[NUMERO CARTELLA]:[IMPOSTE]],1,0))</f>
        <v>Cartella2</v>
      </c>
      <c r="D1295" s="1"/>
      <c r="E1295" s="15"/>
      <c r="F1295" s="16"/>
      <c r="G1295" s="16"/>
      <c r="H1295" s="16"/>
      <c r="I1295" s="16"/>
      <c r="J1295" s="16"/>
      <c r="K1295" s="16"/>
      <c r="L1295" s="16"/>
      <c r="M1295" s="16"/>
      <c r="N1295" s="16"/>
      <c r="O1295" s="16"/>
    </row>
    <row r="1296" spans="2:15" x14ac:dyDescent="0.45">
      <c r="B1296" s="27"/>
      <c r="C1296" s="140" t="str">
        <f>+IF(Tabella245[[#This Row],[Ins Cartella]]="",C1295,+VLOOKUP(Tabella245[[#This Row],[Ins Cartella]],Tabella1[[NUMERO CARTELLA]:[IMPOSTE]],1,0))</f>
        <v>Cartella2</v>
      </c>
      <c r="D1296" s="1"/>
      <c r="E1296" s="15"/>
      <c r="F1296" s="16"/>
      <c r="G1296" s="16"/>
      <c r="H1296" s="16"/>
      <c r="I1296" s="16"/>
      <c r="J1296" s="16"/>
      <c r="K1296" s="16"/>
      <c r="L1296" s="16"/>
      <c r="M1296" s="16"/>
      <c r="N1296" s="16"/>
      <c r="O1296" s="16"/>
    </row>
    <row r="1297" spans="2:15" x14ac:dyDescent="0.45">
      <c r="B1297" s="27"/>
      <c r="C1297" s="140" t="str">
        <f>+IF(Tabella245[[#This Row],[Ins Cartella]]="",C1296,+VLOOKUP(Tabella245[[#This Row],[Ins Cartella]],Tabella1[[NUMERO CARTELLA]:[IMPOSTE]],1,0))</f>
        <v>Cartella2</v>
      </c>
      <c r="D1297" s="1"/>
      <c r="E1297" s="15"/>
      <c r="F1297" s="16"/>
      <c r="G1297" s="16"/>
      <c r="H1297" s="16"/>
      <c r="I1297" s="16"/>
      <c r="J1297" s="16"/>
      <c r="K1297" s="16"/>
      <c r="L1297" s="16"/>
      <c r="M1297" s="16"/>
      <c r="N1297" s="16"/>
      <c r="O1297" s="16"/>
    </row>
    <row r="1298" spans="2:15" x14ac:dyDescent="0.45">
      <c r="B1298" s="27"/>
      <c r="C1298" s="140" t="str">
        <f>+IF(Tabella245[[#This Row],[Ins Cartella]]="",C1297,+VLOOKUP(Tabella245[[#This Row],[Ins Cartella]],Tabella1[[NUMERO CARTELLA]:[IMPOSTE]],1,0))</f>
        <v>Cartella2</v>
      </c>
      <c r="D1298" s="1"/>
      <c r="E1298" s="15"/>
      <c r="F1298" s="16"/>
      <c r="G1298" s="16"/>
      <c r="H1298" s="16"/>
      <c r="I1298" s="16"/>
      <c r="J1298" s="16"/>
      <c r="K1298" s="16"/>
      <c r="L1298" s="16"/>
      <c r="M1298" s="16"/>
      <c r="N1298" s="16"/>
      <c r="O1298" s="16"/>
    </row>
    <row r="1299" spans="2:15" x14ac:dyDescent="0.45">
      <c r="B1299" s="27"/>
      <c r="C1299" s="140" t="str">
        <f>+IF(Tabella245[[#This Row],[Ins Cartella]]="",C1298,+VLOOKUP(Tabella245[[#This Row],[Ins Cartella]],Tabella1[[NUMERO CARTELLA]:[IMPOSTE]],1,0))</f>
        <v>Cartella2</v>
      </c>
      <c r="D1299" s="1"/>
      <c r="E1299" s="15"/>
      <c r="F1299" s="16"/>
      <c r="G1299" s="16"/>
      <c r="H1299" s="16"/>
      <c r="I1299" s="16"/>
      <c r="J1299" s="16"/>
      <c r="K1299" s="16"/>
      <c r="L1299" s="16"/>
      <c r="M1299" s="16"/>
      <c r="N1299" s="16"/>
      <c r="O1299" s="16"/>
    </row>
    <row r="1300" spans="2:15" x14ac:dyDescent="0.45">
      <c r="B1300" s="27"/>
      <c r="C1300" s="140" t="str">
        <f>+IF(Tabella245[[#This Row],[Ins Cartella]]="",C1299,+VLOOKUP(Tabella245[[#This Row],[Ins Cartella]],Tabella1[[NUMERO CARTELLA]:[IMPOSTE]],1,0))</f>
        <v>Cartella2</v>
      </c>
      <c r="D1300" s="1"/>
      <c r="E1300" s="15"/>
      <c r="F1300" s="16"/>
      <c r="G1300" s="16"/>
      <c r="H1300" s="16"/>
      <c r="I1300" s="16"/>
      <c r="J1300" s="16"/>
      <c r="K1300" s="16"/>
      <c r="L1300" s="16"/>
      <c r="M1300" s="16"/>
      <c r="N1300" s="16"/>
      <c r="O1300" s="16"/>
    </row>
    <row r="1301" spans="2:15" x14ac:dyDescent="0.45">
      <c r="B1301" s="27"/>
      <c r="C1301" s="140" t="str">
        <f>+IF(Tabella245[[#This Row],[Ins Cartella]]="",C1300,+VLOOKUP(Tabella245[[#This Row],[Ins Cartella]],Tabella1[[NUMERO CARTELLA]:[IMPOSTE]],1,0))</f>
        <v>Cartella2</v>
      </c>
      <c r="D1301" s="1"/>
      <c r="E1301" s="15"/>
      <c r="F1301" s="16"/>
      <c r="G1301" s="16"/>
      <c r="H1301" s="16"/>
      <c r="I1301" s="16"/>
      <c r="J1301" s="16"/>
      <c r="K1301" s="16"/>
      <c r="L1301" s="16"/>
      <c r="M1301" s="16"/>
      <c r="N1301" s="16"/>
      <c r="O1301" s="16"/>
    </row>
    <row r="1302" spans="2:15" x14ac:dyDescent="0.45">
      <c r="B1302" s="27"/>
      <c r="C1302" s="140" t="str">
        <f>+IF(Tabella245[[#This Row],[Ins Cartella]]="",C1301,+VLOOKUP(Tabella245[[#This Row],[Ins Cartella]],Tabella1[[NUMERO CARTELLA]:[IMPOSTE]],1,0))</f>
        <v>Cartella2</v>
      </c>
      <c r="D1302" s="1"/>
      <c r="E1302" s="15"/>
      <c r="F1302" s="16"/>
      <c r="G1302" s="16"/>
      <c r="H1302" s="16"/>
      <c r="I1302" s="16"/>
      <c r="J1302" s="16"/>
      <c r="K1302" s="16"/>
      <c r="L1302" s="16"/>
      <c r="M1302" s="16"/>
      <c r="N1302" s="16"/>
      <c r="O1302" s="16"/>
    </row>
    <row r="1303" spans="2:15" x14ac:dyDescent="0.45">
      <c r="B1303" s="27"/>
      <c r="C1303" s="140" t="str">
        <f>+IF(Tabella245[[#This Row],[Ins Cartella]]="",C1302,+VLOOKUP(Tabella245[[#This Row],[Ins Cartella]],Tabella1[[NUMERO CARTELLA]:[IMPOSTE]],1,0))</f>
        <v>Cartella2</v>
      </c>
      <c r="D1303" s="1"/>
      <c r="E1303" s="15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</row>
    <row r="1304" spans="2:15" x14ac:dyDescent="0.45">
      <c r="B1304" s="27"/>
      <c r="C1304" s="140" t="str">
        <f>+IF(Tabella245[[#This Row],[Ins Cartella]]="",C1303,+VLOOKUP(Tabella245[[#This Row],[Ins Cartella]],Tabella1[[NUMERO CARTELLA]:[IMPOSTE]],1,0))</f>
        <v>Cartella2</v>
      </c>
      <c r="D1304" s="1"/>
      <c r="E1304" s="15"/>
      <c r="F1304" s="16"/>
      <c r="G1304" s="16"/>
      <c r="H1304" s="16"/>
      <c r="I1304" s="16"/>
      <c r="J1304" s="16"/>
      <c r="K1304" s="16"/>
      <c r="L1304" s="16"/>
      <c r="M1304" s="16"/>
      <c r="N1304" s="16"/>
      <c r="O1304" s="16"/>
    </row>
    <row r="1305" spans="2:15" x14ac:dyDescent="0.45">
      <c r="B1305" s="27"/>
      <c r="C1305" s="140" t="str">
        <f>+IF(Tabella245[[#This Row],[Ins Cartella]]="",C1304,+VLOOKUP(Tabella245[[#This Row],[Ins Cartella]],Tabella1[[NUMERO CARTELLA]:[IMPOSTE]],1,0))</f>
        <v>Cartella2</v>
      </c>
      <c r="D1305" s="1"/>
      <c r="E1305" s="15"/>
      <c r="F1305" s="16"/>
      <c r="G1305" s="16"/>
      <c r="H1305" s="16"/>
      <c r="I1305" s="16"/>
      <c r="J1305" s="16"/>
      <c r="K1305" s="16"/>
      <c r="L1305" s="16"/>
      <c r="M1305" s="16"/>
      <c r="N1305" s="16"/>
      <c r="O1305" s="16"/>
    </row>
    <row r="1306" spans="2:15" x14ac:dyDescent="0.45">
      <c r="B1306" s="27"/>
      <c r="C1306" s="140" t="str">
        <f>+IF(Tabella245[[#This Row],[Ins Cartella]]="",C1305,+VLOOKUP(Tabella245[[#This Row],[Ins Cartella]],Tabella1[[NUMERO CARTELLA]:[IMPOSTE]],1,0))</f>
        <v>Cartella2</v>
      </c>
      <c r="D1306" s="1"/>
      <c r="E1306" s="15"/>
      <c r="F1306" s="16"/>
      <c r="G1306" s="16"/>
      <c r="H1306" s="16"/>
      <c r="I1306" s="16"/>
      <c r="J1306" s="16"/>
      <c r="K1306" s="16"/>
      <c r="L1306" s="16"/>
      <c r="M1306" s="16"/>
      <c r="N1306" s="16"/>
      <c r="O1306" s="16"/>
    </row>
    <row r="1307" spans="2:15" x14ac:dyDescent="0.45">
      <c r="B1307" s="27"/>
      <c r="C1307" s="140" t="str">
        <f>+IF(Tabella245[[#This Row],[Ins Cartella]]="",C1306,+VLOOKUP(Tabella245[[#This Row],[Ins Cartella]],Tabella1[[NUMERO CARTELLA]:[IMPOSTE]],1,0))</f>
        <v>Cartella2</v>
      </c>
      <c r="D1307" s="1"/>
      <c r="E1307" s="15"/>
      <c r="F1307" s="16"/>
      <c r="G1307" s="16"/>
      <c r="H1307" s="16"/>
      <c r="I1307" s="16"/>
      <c r="J1307" s="16"/>
      <c r="K1307" s="16"/>
      <c r="L1307" s="16"/>
      <c r="M1307" s="16"/>
      <c r="N1307" s="16"/>
      <c r="O1307" s="16"/>
    </row>
    <row r="1308" spans="2:15" x14ac:dyDescent="0.45">
      <c r="B1308" s="27"/>
      <c r="C1308" s="140" t="str">
        <f>+IF(Tabella245[[#This Row],[Ins Cartella]]="",C1307,+VLOOKUP(Tabella245[[#This Row],[Ins Cartella]],Tabella1[[NUMERO CARTELLA]:[IMPOSTE]],1,0))</f>
        <v>Cartella2</v>
      </c>
      <c r="D1308" s="1"/>
      <c r="E1308" s="15"/>
      <c r="F1308" s="16"/>
      <c r="G1308" s="16"/>
      <c r="H1308" s="16"/>
      <c r="I1308" s="16"/>
      <c r="J1308" s="16"/>
      <c r="K1308" s="16"/>
      <c r="L1308" s="16"/>
      <c r="M1308" s="16"/>
      <c r="N1308" s="16"/>
      <c r="O1308" s="16"/>
    </row>
    <row r="1309" spans="2:15" x14ac:dyDescent="0.45">
      <c r="B1309" s="27"/>
      <c r="C1309" s="140" t="str">
        <f>+IF(Tabella245[[#This Row],[Ins Cartella]]="",C1308,+VLOOKUP(Tabella245[[#This Row],[Ins Cartella]],Tabella1[[NUMERO CARTELLA]:[IMPOSTE]],1,0))</f>
        <v>Cartella2</v>
      </c>
      <c r="D1309" s="1"/>
      <c r="E1309" s="15"/>
      <c r="F1309" s="16"/>
      <c r="G1309" s="16"/>
      <c r="H1309" s="16"/>
      <c r="I1309" s="16"/>
      <c r="J1309" s="16"/>
      <c r="K1309" s="16"/>
      <c r="L1309" s="16"/>
      <c r="M1309" s="16"/>
      <c r="N1309" s="16"/>
      <c r="O1309" s="16"/>
    </row>
    <row r="1310" spans="2:15" x14ac:dyDescent="0.45">
      <c r="B1310" s="27"/>
      <c r="C1310" s="140" t="str">
        <f>+IF(Tabella245[[#This Row],[Ins Cartella]]="",C1309,+VLOOKUP(Tabella245[[#This Row],[Ins Cartella]],Tabella1[[NUMERO CARTELLA]:[IMPOSTE]],1,0))</f>
        <v>Cartella2</v>
      </c>
      <c r="D1310" s="1"/>
      <c r="E1310" s="15"/>
      <c r="F1310" s="16"/>
      <c r="G1310" s="16"/>
      <c r="H1310" s="16"/>
      <c r="I1310" s="16"/>
      <c r="J1310" s="16"/>
      <c r="K1310" s="16"/>
      <c r="L1310" s="16"/>
      <c r="M1310" s="16"/>
      <c r="N1310" s="16"/>
      <c r="O1310" s="16"/>
    </row>
    <row r="1311" spans="2:15" x14ac:dyDescent="0.45">
      <c r="B1311" s="27"/>
      <c r="C1311" s="140" t="str">
        <f>+IF(Tabella245[[#This Row],[Ins Cartella]]="",C1310,+VLOOKUP(Tabella245[[#This Row],[Ins Cartella]],Tabella1[[NUMERO CARTELLA]:[IMPOSTE]],1,0))</f>
        <v>Cartella2</v>
      </c>
      <c r="D1311" s="1"/>
      <c r="E1311" s="15"/>
      <c r="F1311" s="16"/>
      <c r="G1311" s="16"/>
      <c r="H1311" s="16"/>
      <c r="I1311" s="16"/>
      <c r="J1311" s="16"/>
      <c r="K1311" s="16"/>
      <c r="L1311" s="16"/>
      <c r="M1311" s="16"/>
      <c r="N1311" s="16"/>
      <c r="O1311" s="16"/>
    </row>
    <row r="1312" spans="2:15" x14ac:dyDescent="0.45">
      <c r="B1312" s="27"/>
      <c r="C1312" s="140" t="str">
        <f>+IF(Tabella245[[#This Row],[Ins Cartella]]="",C1311,+VLOOKUP(Tabella245[[#This Row],[Ins Cartella]],Tabella1[[NUMERO CARTELLA]:[IMPOSTE]],1,0))</f>
        <v>Cartella2</v>
      </c>
      <c r="D1312" s="1"/>
      <c r="E1312" s="15"/>
      <c r="F1312" s="16"/>
      <c r="G1312" s="16"/>
      <c r="H1312" s="16"/>
      <c r="I1312" s="16"/>
      <c r="J1312" s="16"/>
      <c r="K1312" s="16"/>
      <c r="L1312" s="16"/>
      <c r="M1312" s="16"/>
      <c r="N1312" s="16"/>
      <c r="O1312" s="16"/>
    </row>
    <row r="1313" spans="2:15" x14ac:dyDescent="0.45">
      <c r="B1313" s="27"/>
      <c r="C1313" s="140" t="str">
        <f>+IF(Tabella245[[#This Row],[Ins Cartella]]="",C1312,+VLOOKUP(Tabella245[[#This Row],[Ins Cartella]],Tabella1[[NUMERO CARTELLA]:[IMPOSTE]],1,0))</f>
        <v>Cartella2</v>
      </c>
      <c r="D1313" s="1"/>
      <c r="E1313" s="15"/>
      <c r="F1313" s="16"/>
      <c r="G1313" s="16"/>
      <c r="H1313" s="16"/>
      <c r="I1313" s="16"/>
      <c r="J1313" s="16"/>
      <c r="K1313" s="16"/>
      <c r="L1313" s="16"/>
      <c r="M1313" s="16"/>
      <c r="N1313" s="16"/>
      <c r="O1313" s="16"/>
    </row>
    <row r="1314" spans="2:15" x14ac:dyDescent="0.45">
      <c r="B1314" s="27"/>
      <c r="C1314" s="140" t="str">
        <f>+IF(Tabella245[[#This Row],[Ins Cartella]]="",C1313,+VLOOKUP(Tabella245[[#This Row],[Ins Cartella]],Tabella1[[NUMERO CARTELLA]:[IMPOSTE]],1,0))</f>
        <v>Cartella2</v>
      </c>
      <c r="D1314" s="1"/>
      <c r="E1314" s="15"/>
      <c r="F1314" s="16"/>
      <c r="G1314" s="16"/>
      <c r="H1314" s="16"/>
      <c r="I1314" s="16"/>
      <c r="J1314" s="16"/>
      <c r="K1314" s="16"/>
      <c r="L1314" s="16"/>
      <c r="M1314" s="16"/>
      <c r="N1314" s="16"/>
      <c r="O1314" s="16"/>
    </row>
    <row r="1315" spans="2:15" x14ac:dyDescent="0.45">
      <c r="B1315" s="27"/>
      <c r="C1315" s="140" t="str">
        <f>+IF(Tabella245[[#This Row],[Ins Cartella]]="",C1314,+VLOOKUP(Tabella245[[#This Row],[Ins Cartella]],Tabella1[[NUMERO CARTELLA]:[IMPOSTE]],1,0))</f>
        <v>Cartella2</v>
      </c>
      <c r="D1315" s="1"/>
      <c r="E1315" s="15"/>
      <c r="F1315" s="16"/>
      <c r="G1315" s="16"/>
      <c r="H1315" s="16"/>
      <c r="I1315" s="16"/>
      <c r="J1315" s="16"/>
      <c r="K1315" s="16"/>
      <c r="L1315" s="16"/>
      <c r="M1315" s="16"/>
      <c r="N1315" s="16"/>
      <c r="O1315" s="16"/>
    </row>
    <row r="1316" spans="2:15" x14ac:dyDescent="0.45">
      <c r="B1316" s="27"/>
      <c r="C1316" s="140" t="str">
        <f>+IF(Tabella245[[#This Row],[Ins Cartella]]="",C1315,+VLOOKUP(Tabella245[[#This Row],[Ins Cartella]],Tabella1[[NUMERO CARTELLA]:[IMPOSTE]],1,0))</f>
        <v>Cartella2</v>
      </c>
      <c r="D1316" s="1"/>
      <c r="E1316" s="15"/>
      <c r="F1316" s="16"/>
      <c r="G1316" s="16"/>
      <c r="H1316" s="16"/>
      <c r="I1316" s="16"/>
      <c r="J1316" s="16"/>
      <c r="K1316" s="16"/>
      <c r="L1316" s="16"/>
      <c r="M1316" s="16"/>
      <c r="N1316" s="16"/>
      <c r="O1316" s="16"/>
    </row>
    <row r="1317" spans="2:15" x14ac:dyDescent="0.45">
      <c r="B1317" s="27"/>
      <c r="C1317" s="140" t="str">
        <f>+IF(Tabella245[[#This Row],[Ins Cartella]]="",C1316,+VLOOKUP(Tabella245[[#This Row],[Ins Cartella]],Tabella1[[NUMERO CARTELLA]:[IMPOSTE]],1,0))</f>
        <v>Cartella2</v>
      </c>
      <c r="D1317" s="1"/>
      <c r="E1317" s="15"/>
      <c r="F1317" s="16"/>
      <c r="G1317" s="16"/>
      <c r="H1317" s="16"/>
      <c r="I1317" s="16"/>
      <c r="J1317" s="16"/>
      <c r="K1317" s="16"/>
      <c r="L1317" s="16"/>
      <c r="M1317" s="16"/>
      <c r="N1317" s="16"/>
      <c r="O1317" s="16"/>
    </row>
    <row r="1318" spans="2:15" x14ac:dyDescent="0.45">
      <c r="B1318" s="27"/>
      <c r="C1318" s="140" t="str">
        <f>+IF(Tabella245[[#This Row],[Ins Cartella]]="",C1317,+VLOOKUP(Tabella245[[#This Row],[Ins Cartella]],Tabella1[[NUMERO CARTELLA]:[IMPOSTE]],1,0))</f>
        <v>Cartella2</v>
      </c>
      <c r="D1318" s="1"/>
      <c r="E1318" s="15"/>
      <c r="F1318" s="16"/>
      <c r="G1318" s="16"/>
      <c r="H1318" s="16"/>
      <c r="I1318" s="16"/>
      <c r="J1318" s="16"/>
      <c r="K1318" s="16"/>
      <c r="L1318" s="16"/>
      <c r="M1318" s="16"/>
      <c r="N1318" s="16"/>
      <c r="O1318" s="16"/>
    </row>
    <row r="1319" spans="2:15" x14ac:dyDescent="0.45">
      <c r="B1319" s="27"/>
      <c r="C1319" s="140" t="str">
        <f>+IF(Tabella245[[#This Row],[Ins Cartella]]="",C1318,+VLOOKUP(Tabella245[[#This Row],[Ins Cartella]],Tabella1[[NUMERO CARTELLA]:[IMPOSTE]],1,0))</f>
        <v>Cartella2</v>
      </c>
      <c r="D1319" s="1"/>
      <c r="E1319" s="15"/>
      <c r="F1319" s="16"/>
      <c r="G1319" s="16"/>
      <c r="H1319" s="16"/>
      <c r="I1319" s="16"/>
      <c r="J1319" s="16"/>
      <c r="K1319" s="16"/>
      <c r="L1319" s="16"/>
      <c r="M1319" s="16"/>
      <c r="N1319" s="16"/>
      <c r="O1319" s="16"/>
    </row>
    <row r="1320" spans="2:15" x14ac:dyDescent="0.45">
      <c r="B1320" s="27"/>
      <c r="C1320" s="140" t="str">
        <f>+IF(Tabella245[[#This Row],[Ins Cartella]]="",C1319,+VLOOKUP(Tabella245[[#This Row],[Ins Cartella]],Tabella1[[NUMERO CARTELLA]:[IMPOSTE]],1,0))</f>
        <v>Cartella2</v>
      </c>
      <c r="D1320" s="1"/>
      <c r="E1320" s="15"/>
      <c r="F1320" s="16"/>
      <c r="G1320" s="16"/>
      <c r="H1320" s="16"/>
      <c r="I1320" s="16"/>
      <c r="J1320" s="16"/>
      <c r="K1320" s="16"/>
      <c r="L1320" s="16"/>
      <c r="M1320" s="16"/>
      <c r="N1320" s="16"/>
      <c r="O1320" s="16"/>
    </row>
    <row r="1321" spans="2:15" x14ac:dyDescent="0.45">
      <c r="B1321" s="27"/>
      <c r="C1321" s="140" t="str">
        <f>+IF(Tabella245[[#This Row],[Ins Cartella]]="",C1320,+VLOOKUP(Tabella245[[#This Row],[Ins Cartella]],Tabella1[[NUMERO CARTELLA]:[IMPOSTE]],1,0))</f>
        <v>Cartella2</v>
      </c>
      <c r="D1321" s="1"/>
      <c r="E1321" s="15"/>
      <c r="F1321" s="16"/>
      <c r="G1321" s="16"/>
      <c r="H1321" s="16"/>
      <c r="I1321" s="16"/>
      <c r="J1321" s="16"/>
      <c r="K1321" s="16"/>
      <c r="L1321" s="16"/>
      <c r="M1321" s="16"/>
      <c r="N1321" s="16"/>
      <c r="O1321" s="16"/>
    </row>
    <row r="1322" spans="2:15" x14ac:dyDescent="0.45">
      <c r="B1322" s="27"/>
      <c r="C1322" s="140" t="str">
        <f>+IF(Tabella245[[#This Row],[Ins Cartella]]="",C1321,+VLOOKUP(Tabella245[[#This Row],[Ins Cartella]],Tabella1[[NUMERO CARTELLA]:[IMPOSTE]],1,0))</f>
        <v>Cartella2</v>
      </c>
      <c r="D1322" s="1"/>
      <c r="E1322" s="15"/>
      <c r="F1322" s="16"/>
      <c r="G1322" s="16"/>
      <c r="H1322" s="16"/>
      <c r="I1322" s="16"/>
      <c r="J1322" s="16"/>
      <c r="K1322" s="16"/>
      <c r="L1322" s="16"/>
      <c r="M1322" s="16"/>
      <c r="N1322" s="16"/>
      <c r="O1322" s="16"/>
    </row>
    <row r="1323" spans="2:15" x14ac:dyDescent="0.45">
      <c r="B1323" s="27"/>
      <c r="C1323" s="140" t="str">
        <f>+IF(Tabella245[[#This Row],[Ins Cartella]]="",C1322,+VLOOKUP(Tabella245[[#This Row],[Ins Cartella]],Tabella1[[NUMERO CARTELLA]:[IMPOSTE]],1,0))</f>
        <v>Cartella2</v>
      </c>
      <c r="D1323" s="1"/>
      <c r="E1323" s="15"/>
      <c r="F1323" s="16"/>
      <c r="G1323" s="16"/>
      <c r="H1323" s="16"/>
      <c r="I1323" s="16"/>
      <c r="J1323" s="16"/>
      <c r="K1323" s="16"/>
      <c r="L1323" s="16"/>
      <c r="M1323" s="16"/>
      <c r="N1323" s="16"/>
      <c r="O1323" s="16"/>
    </row>
    <row r="1324" spans="2:15" x14ac:dyDescent="0.45">
      <c r="B1324" s="27"/>
      <c r="C1324" s="140" t="str">
        <f>+IF(Tabella245[[#This Row],[Ins Cartella]]="",C1323,+VLOOKUP(Tabella245[[#This Row],[Ins Cartella]],Tabella1[[NUMERO CARTELLA]:[IMPOSTE]],1,0))</f>
        <v>Cartella2</v>
      </c>
      <c r="D1324" s="1"/>
      <c r="E1324" s="15"/>
      <c r="F1324" s="16"/>
      <c r="G1324" s="16"/>
      <c r="H1324" s="16"/>
      <c r="I1324" s="16"/>
      <c r="J1324" s="16"/>
      <c r="K1324" s="16"/>
      <c r="L1324" s="16"/>
      <c r="M1324" s="16"/>
      <c r="N1324" s="16"/>
      <c r="O1324" s="16"/>
    </row>
    <row r="1325" spans="2:15" x14ac:dyDescent="0.45">
      <c r="B1325" s="27"/>
      <c r="C1325" s="140" t="str">
        <f>+IF(Tabella245[[#This Row],[Ins Cartella]]="",C1324,+VLOOKUP(Tabella245[[#This Row],[Ins Cartella]],Tabella1[[NUMERO CARTELLA]:[IMPOSTE]],1,0))</f>
        <v>Cartella2</v>
      </c>
      <c r="D1325" s="1"/>
      <c r="E1325" s="15"/>
      <c r="F1325" s="16"/>
      <c r="G1325" s="16"/>
      <c r="H1325" s="16"/>
      <c r="I1325" s="16"/>
      <c r="J1325" s="16"/>
      <c r="K1325" s="16"/>
      <c r="L1325" s="16"/>
      <c r="M1325" s="16"/>
      <c r="N1325" s="16"/>
      <c r="O1325" s="16"/>
    </row>
    <row r="1326" spans="2:15" x14ac:dyDescent="0.45">
      <c r="B1326" s="27"/>
      <c r="C1326" s="140" t="str">
        <f>+IF(Tabella245[[#This Row],[Ins Cartella]]="",C1325,+VLOOKUP(Tabella245[[#This Row],[Ins Cartella]],Tabella1[[NUMERO CARTELLA]:[IMPOSTE]],1,0))</f>
        <v>Cartella2</v>
      </c>
      <c r="D1326" s="1"/>
      <c r="E1326" s="15"/>
      <c r="F1326" s="16"/>
      <c r="G1326" s="16"/>
      <c r="H1326" s="16"/>
      <c r="I1326" s="16"/>
      <c r="J1326" s="16"/>
      <c r="K1326" s="16"/>
      <c r="L1326" s="16"/>
      <c r="M1326" s="16"/>
      <c r="N1326" s="16"/>
      <c r="O1326" s="16"/>
    </row>
    <row r="1327" spans="2:15" x14ac:dyDescent="0.45">
      <c r="B1327" s="27"/>
      <c r="C1327" s="140" t="str">
        <f>+IF(Tabella245[[#This Row],[Ins Cartella]]="",C1326,+VLOOKUP(Tabella245[[#This Row],[Ins Cartella]],Tabella1[[NUMERO CARTELLA]:[IMPOSTE]],1,0))</f>
        <v>Cartella2</v>
      </c>
      <c r="D1327" s="1"/>
      <c r="E1327" s="15"/>
      <c r="F1327" s="16"/>
      <c r="G1327" s="16"/>
      <c r="H1327" s="16"/>
      <c r="I1327" s="16"/>
      <c r="J1327" s="16"/>
      <c r="K1327" s="16"/>
      <c r="L1327" s="16"/>
      <c r="M1327" s="16"/>
      <c r="N1327" s="16"/>
      <c r="O1327" s="16"/>
    </row>
    <row r="1328" spans="2:15" x14ac:dyDescent="0.45">
      <c r="B1328" s="27"/>
      <c r="C1328" s="140" t="str">
        <f>+IF(Tabella245[[#This Row],[Ins Cartella]]="",C1327,+VLOOKUP(Tabella245[[#This Row],[Ins Cartella]],Tabella1[[NUMERO CARTELLA]:[IMPOSTE]],1,0))</f>
        <v>Cartella2</v>
      </c>
      <c r="D1328" s="1"/>
      <c r="E1328" s="15"/>
      <c r="F1328" s="16"/>
      <c r="G1328" s="16"/>
      <c r="H1328" s="16"/>
      <c r="I1328" s="16"/>
      <c r="J1328" s="16"/>
      <c r="K1328" s="16"/>
      <c r="L1328" s="16"/>
      <c r="M1328" s="16"/>
      <c r="N1328" s="16"/>
      <c r="O1328" s="16"/>
    </row>
    <row r="1329" spans="2:15" x14ac:dyDescent="0.45">
      <c r="B1329" s="27"/>
      <c r="C1329" s="140" t="str">
        <f>+IF(Tabella245[[#This Row],[Ins Cartella]]="",C1328,+VLOOKUP(Tabella245[[#This Row],[Ins Cartella]],Tabella1[[NUMERO CARTELLA]:[IMPOSTE]],1,0))</f>
        <v>Cartella2</v>
      </c>
      <c r="D1329" s="1"/>
      <c r="E1329" s="15"/>
      <c r="F1329" s="16"/>
      <c r="G1329" s="16"/>
      <c r="H1329" s="16"/>
      <c r="I1329" s="16"/>
      <c r="J1329" s="16"/>
      <c r="K1329" s="16"/>
      <c r="L1329" s="16"/>
      <c r="M1329" s="16"/>
      <c r="N1329" s="16"/>
      <c r="O1329" s="16"/>
    </row>
    <row r="1330" spans="2:15" x14ac:dyDescent="0.45">
      <c r="B1330" s="27"/>
      <c r="C1330" s="140" t="str">
        <f>+IF(Tabella245[[#This Row],[Ins Cartella]]="",C1329,+VLOOKUP(Tabella245[[#This Row],[Ins Cartella]],Tabella1[[NUMERO CARTELLA]:[IMPOSTE]],1,0))</f>
        <v>Cartella2</v>
      </c>
      <c r="D1330" s="1"/>
      <c r="E1330" s="15"/>
      <c r="F1330" s="16"/>
      <c r="G1330" s="16"/>
      <c r="H1330" s="16"/>
      <c r="I1330" s="16"/>
      <c r="J1330" s="16"/>
      <c r="K1330" s="16"/>
      <c r="L1330" s="16"/>
      <c r="M1330" s="16"/>
      <c r="N1330" s="16"/>
      <c r="O1330" s="16"/>
    </row>
    <row r="1331" spans="2:15" x14ac:dyDescent="0.45">
      <c r="B1331" s="27"/>
      <c r="C1331" s="140" t="str">
        <f>+IF(Tabella245[[#This Row],[Ins Cartella]]="",C1330,+VLOOKUP(Tabella245[[#This Row],[Ins Cartella]],Tabella1[[NUMERO CARTELLA]:[IMPOSTE]],1,0))</f>
        <v>Cartella2</v>
      </c>
      <c r="D1331" s="1"/>
      <c r="E1331" s="15"/>
      <c r="F1331" s="16"/>
      <c r="G1331" s="16"/>
      <c r="H1331" s="16"/>
      <c r="I1331" s="16"/>
      <c r="J1331" s="16"/>
      <c r="K1331" s="16"/>
      <c r="L1331" s="16"/>
      <c r="M1331" s="16"/>
      <c r="N1331" s="16"/>
      <c r="O1331" s="16"/>
    </row>
    <row r="1332" spans="2:15" x14ac:dyDescent="0.45">
      <c r="B1332" s="27"/>
      <c r="C1332" s="140" t="str">
        <f>+IF(Tabella245[[#This Row],[Ins Cartella]]="",C1331,+VLOOKUP(Tabella245[[#This Row],[Ins Cartella]],Tabella1[[NUMERO CARTELLA]:[IMPOSTE]],1,0))</f>
        <v>Cartella2</v>
      </c>
      <c r="D1332" s="1"/>
      <c r="E1332" s="15"/>
      <c r="F1332" s="16"/>
      <c r="G1332" s="16"/>
      <c r="H1332" s="16"/>
      <c r="I1332" s="16"/>
      <c r="J1332" s="16"/>
      <c r="K1332" s="16"/>
      <c r="L1332" s="16"/>
      <c r="M1332" s="16"/>
      <c r="N1332" s="16"/>
      <c r="O1332" s="16"/>
    </row>
    <row r="1333" spans="2:15" x14ac:dyDescent="0.45">
      <c r="B1333" s="27"/>
      <c r="C1333" s="140" t="str">
        <f>+IF(Tabella245[[#This Row],[Ins Cartella]]="",C1332,+VLOOKUP(Tabella245[[#This Row],[Ins Cartella]],Tabella1[[NUMERO CARTELLA]:[IMPOSTE]],1,0))</f>
        <v>Cartella2</v>
      </c>
      <c r="D1333" s="1"/>
      <c r="E1333" s="15"/>
      <c r="F1333" s="16"/>
      <c r="G1333" s="16"/>
      <c r="H1333" s="16"/>
      <c r="I1333" s="16"/>
      <c r="J1333" s="16"/>
      <c r="K1333" s="16"/>
      <c r="L1333" s="16"/>
      <c r="M1333" s="16"/>
      <c r="N1333" s="16"/>
      <c r="O1333" s="16"/>
    </row>
    <row r="1334" spans="2:15" x14ac:dyDescent="0.45">
      <c r="B1334" s="27"/>
      <c r="C1334" s="140" t="str">
        <f>+IF(Tabella245[[#This Row],[Ins Cartella]]="",C1333,+VLOOKUP(Tabella245[[#This Row],[Ins Cartella]],Tabella1[[NUMERO CARTELLA]:[IMPOSTE]],1,0))</f>
        <v>Cartella2</v>
      </c>
      <c r="D1334" s="1"/>
      <c r="E1334" s="15"/>
      <c r="F1334" s="16"/>
      <c r="G1334" s="16"/>
      <c r="H1334" s="16"/>
      <c r="I1334" s="16"/>
      <c r="J1334" s="16"/>
      <c r="K1334" s="16"/>
      <c r="L1334" s="16"/>
      <c r="M1334" s="16"/>
      <c r="N1334" s="16"/>
      <c r="O1334" s="16"/>
    </row>
    <row r="1335" spans="2:15" x14ac:dyDescent="0.45">
      <c r="B1335" s="27"/>
      <c r="C1335" s="140" t="str">
        <f>+IF(Tabella245[[#This Row],[Ins Cartella]]="",C1334,+VLOOKUP(Tabella245[[#This Row],[Ins Cartella]],Tabella1[[NUMERO CARTELLA]:[IMPOSTE]],1,0))</f>
        <v>Cartella2</v>
      </c>
      <c r="D1335" s="1"/>
      <c r="E1335" s="15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</row>
    <row r="1336" spans="2:15" x14ac:dyDescent="0.45">
      <c r="B1336" s="27"/>
      <c r="C1336" s="140" t="str">
        <f>+IF(Tabella245[[#This Row],[Ins Cartella]]="",C1335,+VLOOKUP(Tabella245[[#This Row],[Ins Cartella]],Tabella1[[NUMERO CARTELLA]:[IMPOSTE]],1,0))</f>
        <v>Cartella2</v>
      </c>
      <c r="D1336" s="1"/>
      <c r="E1336" s="15"/>
      <c r="F1336" s="16"/>
      <c r="G1336" s="16"/>
      <c r="H1336" s="16"/>
      <c r="I1336" s="16"/>
      <c r="J1336" s="16"/>
      <c r="K1336" s="16"/>
      <c r="L1336" s="16"/>
      <c r="M1336" s="16"/>
      <c r="N1336" s="16"/>
      <c r="O1336" s="16"/>
    </row>
    <row r="1337" spans="2:15" x14ac:dyDescent="0.45">
      <c r="B1337" s="27"/>
      <c r="C1337" s="140" t="str">
        <f>+IF(Tabella245[[#This Row],[Ins Cartella]]="",C1336,+VLOOKUP(Tabella245[[#This Row],[Ins Cartella]],Tabella1[[NUMERO CARTELLA]:[IMPOSTE]],1,0))</f>
        <v>Cartella2</v>
      </c>
      <c r="D1337" s="1"/>
      <c r="E1337" s="15"/>
      <c r="F1337" s="16"/>
      <c r="G1337" s="16"/>
      <c r="H1337" s="16"/>
      <c r="I1337" s="16"/>
      <c r="J1337" s="16"/>
      <c r="K1337" s="16"/>
      <c r="L1337" s="16"/>
      <c r="M1337" s="16"/>
      <c r="N1337" s="16"/>
      <c r="O1337" s="16"/>
    </row>
    <row r="1338" spans="2:15" x14ac:dyDescent="0.45">
      <c r="B1338" s="27"/>
      <c r="C1338" s="140" t="str">
        <f>+IF(Tabella245[[#This Row],[Ins Cartella]]="",C1337,+VLOOKUP(Tabella245[[#This Row],[Ins Cartella]],Tabella1[[NUMERO CARTELLA]:[IMPOSTE]],1,0))</f>
        <v>Cartella2</v>
      </c>
      <c r="D1338" s="1"/>
      <c r="E1338" s="15"/>
      <c r="F1338" s="16"/>
      <c r="G1338" s="16"/>
      <c r="H1338" s="16"/>
      <c r="I1338" s="16"/>
      <c r="J1338" s="16"/>
      <c r="K1338" s="16"/>
      <c r="L1338" s="16"/>
      <c r="M1338" s="16"/>
      <c r="N1338" s="16"/>
      <c r="O1338" s="16"/>
    </row>
    <row r="1339" spans="2:15" x14ac:dyDescent="0.45">
      <c r="B1339" s="27"/>
      <c r="C1339" s="140" t="str">
        <f>+IF(Tabella245[[#This Row],[Ins Cartella]]="",C1338,+VLOOKUP(Tabella245[[#This Row],[Ins Cartella]],Tabella1[[NUMERO CARTELLA]:[IMPOSTE]],1,0))</f>
        <v>Cartella2</v>
      </c>
      <c r="D1339" s="1"/>
      <c r="E1339" s="15"/>
      <c r="F1339" s="16"/>
      <c r="G1339" s="16"/>
      <c r="H1339" s="16"/>
      <c r="I1339" s="16"/>
      <c r="J1339" s="16"/>
      <c r="K1339" s="16"/>
      <c r="L1339" s="16"/>
      <c r="M1339" s="16"/>
      <c r="N1339" s="16"/>
      <c r="O1339" s="16"/>
    </row>
    <row r="1340" spans="2:15" x14ac:dyDescent="0.45">
      <c r="B1340" s="27"/>
      <c r="C1340" s="140" t="str">
        <f>+IF(Tabella245[[#This Row],[Ins Cartella]]="",C1339,+VLOOKUP(Tabella245[[#This Row],[Ins Cartella]],Tabella1[[NUMERO CARTELLA]:[IMPOSTE]],1,0))</f>
        <v>Cartella2</v>
      </c>
      <c r="D1340" s="1"/>
      <c r="E1340" s="15"/>
      <c r="F1340" s="16"/>
      <c r="G1340" s="16"/>
      <c r="H1340" s="16"/>
      <c r="I1340" s="16"/>
      <c r="J1340" s="16"/>
      <c r="K1340" s="16"/>
      <c r="L1340" s="16"/>
      <c r="M1340" s="16"/>
      <c r="N1340" s="16"/>
      <c r="O1340" s="16"/>
    </row>
    <row r="1341" spans="2:15" x14ac:dyDescent="0.45">
      <c r="B1341" s="27"/>
      <c r="C1341" s="140" t="str">
        <f>+IF(Tabella245[[#This Row],[Ins Cartella]]="",C1340,+VLOOKUP(Tabella245[[#This Row],[Ins Cartella]],Tabella1[[NUMERO CARTELLA]:[IMPOSTE]],1,0))</f>
        <v>Cartella2</v>
      </c>
      <c r="D1341" s="1"/>
      <c r="E1341" s="15"/>
      <c r="F1341" s="16"/>
      <c r="G1341" s="16"/>
      <c r="H1341" s="16"/>
      <c r="I1341" s="16"/>
      <c r="J1341" s="16"/>
      <c r="K1341" s="16"/>
      <c r="L1341" s="16"/>
      <c r="M1341" s="16"/>
      <c r="N1341" s="16"/>
      <c r="O1341" s="16"/>
    </row>
    <row r="1342" spans="2:15" x14ac:dyDescent="0.45">
      <c r="B1342" s="27"/>
      <c r="C1342" s="140" t="str">
        <f>+IF(Tabella245[[#This Row],[Ins Cartella]]="",C1341,+VLOOKUP(Tabella245[[#This Row],[Ins Cartella]],Tabella1[[NUMERO CARTELLA]:[IMPOSTE]],1,0))</f>
        <v>Cartella2</v>
      </c>
      <c r="D1342" s="1"/>
      <c r="E1342" s="15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</row>
    <row r="1343" spans="2:15" x14ac:dyDescent="0.45">
      <c r="B1343" s="27"/>
      <c r="C1343" s="140" t="str">
        <f>+IF(Tabella245[[#This Row],[Ins Cartella]]="",C1342,+VLOOKUP(Tabella245[[#This Row],[Ins Cartella]],Tabella1[[NUMERO CARTELLA]:[IMPOSTE]],1,0))</f>
        <v>Cartella2</v>
      </c>
      <c r="D1343" s="1"/>
      <c r="E1343" s="15"/>
      <c r="F1343" s="16"/>
      <c r="G1343" s="16"/>
      <c r="H1343" s="16"/>
      <c r="I1343" s="16"/>
      <c r="J1343" s="16"/>
      <c r="K1343" s="16"/>
      <c r="L1343" s="16"/>
      <c r="M1343" s="16"/>
      <c r="N1343" s="16"/>
      <c r="O1343" s="16"/>
    </row>
    <row r="1344" spans="2:15" x14ac:dyDescent="0.45">
      <c r="B1344" s="27"/>
      <c r="C1344" s="140" t="str">
        <f>+IF(Tabella245[[#This Row],[Ins Cartella]]="",C1343,+VLOOKUP(Tabella245[[#This Row],[Ins Cartella]],Tabella1[[NUMERO CARTELLA]:[IMPOSTE]],1,0))</f>
        <v>Cartella2</v>
      </c>
      <c r="D1344" s="1"/>
      <c r="E1344" s="15"/>
      <c r="F1344" s="16"/>
      <c r="G1344" s="16"/>
      <c r="H1344" s="16"/>
      <c r="I1344" s="16"/>
      <c r="J1344" s="16"/>
      <c r="K1344" s="16"/>
      <c r="L1344" s="16"/>
      <c r="M1344" s="16"/>
      <c r="N1344" s="16"/>
      <c r="O1344" s="16"/>
    </row>
    <row r="1345" spans="2:15" x14ac:dyDescent="0.45">
      <c r="B1345" s="27"/>
      <c r="C1345" s="140" t="str">
        <f>+IF(Tabella245[[#This Row],[Ins Cartella]]="",C1344,+VLOOKUP(Tabella245[[#This Row],[Ins Cartella]],Tabella1[[NUMERO CARTELLA]:[IMPOSTE]],1,0))</f>
        <v>Cartella2</v>
      </c>
      <c r="D1345" s="1"/>
      <c r="E1345" s="15"/>
      <c r="F1345" s="16"/>
      <c r="G1345" s="16"/>
      <c r="H1345" s="16"/>
      <c r="I1345" s="16"/>
      <c r="J1345" s="16"/>
      <c r="K1345" s="16"/>
      <c r="L1345" s="16"/>
      <c r="M1345" s="16"/>
      <c r="N1345" s="16"/>
      <c r="O1345" s="16"/>
    </row>
    <row r="1346" spans="2:15" x14ac:dyDescent="0.45">
      <c r="B1346" s="27"/>
      <c r="C1346" s="140" t="str">
        <f>+IF(Tabella245[[#This Row],[Ins Cartella]]="",C1345,+VLOOKUP(Tabella245[[#This Row],[Ins Cartella]],Tabella1[[NUMERO CARTELLA]:[IMPOSTE]],1,0))</f>
        <v>Cartella2</v>
      </c>
      <c r="D1346" s="1"/>
      <c r="E1346" s="15"/>
      <c r="F1346" s="16"/>
      <c r="G1346" s="16"/>
      <c r="H1346" s="16"/>
      <c r="I1346" s="16"/>
      <c r="J1346" s="16"/>
      <c r="K1346" s="16"/>
      <c r="L1346" s="16"/>
      <c r="M1346" s="16"/>
      <c r="N1346" s="16"/>
      <c r="O1346" s="16"/>
    </row>
    <row r="1347" spans="2:15" x14ac:dyDescent="0.45">
      <c r="B1347" s="27"/>
      <c r="C1347" s="140" t="str">
        <f>+IF(Tabella245[[#This Row],[Ins Cartella]]="",C1346,+VLOOKUP(Tabella245[[#This Row],[Ins Cartella]],Tabella1[[NUMERO CARTELLA]:[IMPOSTE]],1,0))</f>
        <v>Cartella2</v>
      </c>
      <c r="D1347" s="1"/>
      <c r="E1347" s="15"/>
      <c r="F1347" s="16"/>
      <c r="G1347" s="16"/>
      <c r="H1347" s="16"/>
      <c r="I1347" s="16"/>
      <c r="J1347" s="16"/>
      <c r="K1347" s="16"/>
      <c r="L1347" s="16"/>
      <c r="M1347" s="16"/>
      <c r="N1347" s="16"/>
      <c r="O1347" s="16"/>
    </row>
    <row r="1348" spans="2:15" x14ac:dyDescent="0.45">
      <c r="B1348" s="27"/>
      <c r="C1348" s="140" t="str">
        <f>+IF(Tabella245[[#This Row],[Ins Cartella]]="",C1347,+VLOOKUP(Tabella245[[#This Row],[Ins Cartella]],Tabella1[[NUMERO CARTELLA]:[IMPOSTE]],1,0))</f>
        <v>Cartella2</v>
      </c>
      <c r="D1348" s="1"/>
      <c r="E1348" s="15"/>
      <c r="F1348" s="16"/>
      <c r="G1348" s="16"/>
      <c r="H1348" s="16"/>
      <c r="I1348" s="16"/>
      <c r="J1348" s="16"/>
      <c r="K1348" s="16"/>
      <c r="L1348" s="16"/>
      <c r="M1348" s="16"/>
      <c r="N1348" s="16"/>
      <c r="O1348" s="16"/>
    </row>
    <row r="1349" spans="2:15" x14ac:dyDescent="0.45">
      <c r="B1349" s="27"/>
      <c r="C1349" s="140" t="str">
        <f>+IF(Tabella245[[#This Row],[Ins Cartella]]="",C1348,+VLOOKUP(Tabella245[[#This Row],[Ins Cartella]],Tabella1[[NUMERO CARTELLA]:[IMPOSTE]],1,0))</f>
        <v>Cartella2</v>
      </c>
      <c r="D1349" s="1"/>
      <c r="E1349" s="15"/>
      <c r="F1349" s="16"/>
      <c r="G1349" s="16"/>
      <c r="H1349" s="16"/>
      <c r="I1349" s="16"/>
      <c r="J1349" s="16"/>
      <c r="K1349" s="16"/>
      <c r="L1349" s="16"/>
      <c r="M1349" s="16"/>
      <c r="N1349" s="16"/>
      <c r="O1349" s="16"/>
    </row>
    <row r="1350" spans="2:15" x14ac:dyDescent="0.45">
      <c r="B1350" s="27"/>
      <c r="C1350" s="140" t="str">
        <f>+IF(Tabella245[[#This Row],[Ins Cartella]]="",C1349,+VLOOKUP(Tabella245[[#This Row],[Ins Cartella]],Tabella1[[NUMERO CARTELLA]:[IMPOSTE]],1,0))</f>
        <v>Cartella2</v>
      </c>
      <c r="D1350" s="1"/>
      <c r="E1350" s="15"/>
      <c r="F1350" s="16"/>
      <c r="G1350" s="16"/>
      <c r="H1350" s="16"/>
      <c r="I1350" s="16"/>
      <c r="J1350" s="16"/>
      <c r="K1350" s="16"/>
      <c r="L1350" s="16"/>
      <c r="M1350" s="16"/>
      <c r="N1350" s="16"/>
      <c r="O1350" s="16"/>
    </row>
    <row r="1351" spans="2:15" x14ac:dyDescent="0.45">
      <c r="B1351" s="27"/>
      <c r="C1351" s="140" t="str">
        <f>+IF(Tabella245[[#This Row],[Ins Cartella]]="",C1350,+VLOOKUP(Tabella245[[#This Row],[Ins Cartella]],Tabella1[[NUMERO CARTELLA]:[IMPOSTE]],1,0))</f>
        <v>Cartella2</v>
      </c>
      <c r="D1351" s="1"/>
      <c r="E1351" s="15"/>
      <c r="F1351" s="16"/>
      <c r="G1351" s="16"/>
      <c r="H1351" s="16"/>
      <c r="I1351" s="16"/>
      <c r="J1351" s="16"/>
      <c r="K1351" s="16"/>
      <c r="L1351" s="16"/>
      <c r="M1351" s="16"/>
      <c r="N1351" s="16"/>
      <c r="O1351" s="16"/>
    </row>
    <row r="1352" spans="2:15" x14ac:dyDescent="0.45">
      <c r="B1352" s="27"/>
      <c r="C1352" s="140" t="str">
        <f>+IF(Tabella245[[#This Row],[Ins Cartella]]="",C1351,+VLOOKUP(Tabella245[[#This Row],[Ins Cartella]],Tabella1[[NUMERO CARTELLA]:[IMPOSTE]],1,0))</f>
        <v>Cartella2</v>
      </c>
      <c r="D1352" s="1"/>
      <c r="E1352" s="15"/>
      <c r="F1352" s="16"/>
      <c r="G1352" s="16"/>
      <c r="H1352" s="16"/>
      <c r="I1352" s="16"/>
      <c r="J1352" s="16"/>
      <c r="K1352" s="16"/>
      <c r="L1352" s="16"/>
      <c r="M1352" s="16"/>
      <c r="N1352" s="16"/>
      <c r="O1352" s="16"/>
    </row>
    <row r="1353" spans="2:15" x14ac:dyDescent="0.45">
      <c r="B1353" s="27"/>
      <c r="C1353" s="140" t="str">
        <f>+IF(Tabella245[[#This Row],[Ins Cartella]]="",C1352,+VLOOKUP(Tabella245[[#This Row],[Ins Cartella]],Tabella1[[NUMERO CARTELLA]:[IMPOSTE]],1,0))</f>
        <v>Cartella2</v>
      </c>
      <c r="D1353" s="1"/>
      <c r="E1353" s="15"/>
      <c r="F1353" s="16"/>
      <c r="G1353" s="16"/>
      <c r="H1353" s="16"/>
      <c r="I1353" s="16"/>
      <c r="J1353" s="16"/>
      <c r="K1353" s="16"/>
      <c r="L1353" s="16"/>
      <c r="M1353" s="16"/>
      <c r="N1353" s="16"/>
      <c r="O1353" s="16"/>
    </row>
    <row r="1354" spans="2:15" x14ac:dyDescent="0.45">
      <c r="B1354" s="27"/>
      <c r="C1354" s="140" t="str">
        <f>+IF(Tabella245[[#This Row],[Ins Cartella]]="",C1353,+VLOOKUP(Tabella245[[#This Row],[Ins Cartella]],Tabella1[[NUMERO CARTELLA]:[IMPOSTE]],1,0))</f>
        <v>Cartella2</v>
      </c>
      <c r="D1354" s="1"/>
      <c r="E1354" s="15"/>
      <c r="F1354" s="16"/>
      <c r="G1354" s="16"/>
      <c r="H1354" s="16"/>
      <c r="I1354" s="16"/>
      <c r="J1354" s="16"/>
      <c r="K1354" s="16"/>
      <c r="L1354" s="16"/>
      <c r="M1354" s="16"/>
      <c r="N1354" s="16"/>
      <c r="O1354" s="16"/>
    </row>
    <row r="1355" spans="2:15" x14ac:dyDescent="0.45">
      <c r="B1355" s="27"/>
      <c r="C1355" s="140" t="str">
        <f>+IF(Tabella245[[#This Row],[Ins Cartella]]="",C1354,+VLOOKUP(Tabella245[[#This Row],[Ins Cartella]],Tabella1[[NUMERO CARTELLA]:[IMPOSTE]],1,0))</f>
        <v>Cartella2</v>
      </c>
      <c r="D1355" s="1"/>
      <c r="E1355" s="15"/>
      <c r="F1355" s="16"/>
      <c r="G1355" s="16"/>
      <c r="H1355" s="16"/>
      <c r="I1355" s="16"/>
      <c r="J1355" s="16"/>
      <c r="K1355" s="16"/>
      <c r="L1355" s="16"/>
      <c r="M1355" s="16"/>
      <c r="N1355" s="16"/>
      <c r="O1355" s="16"/>
    </row>
    <row r="1356" spans="2:15" x14ac:dyDescent="0.45">
      <c r="B1356" s="27"/>
      <c r="C1356" s="140" t="str">
        <f>+IF(Tabella245[[#This Row],[Ins Cartella]]="",C1355,+VLOOKUP(Tabella245[[#This Row],[Ins Cartella]],Tabella1[[NUMERO CARTELLA]:[IMPOSTE]],1,0))</f>
        <v>Cartella2</v>
      </c>
      <c r="D1356" s="1"/>
      <c r="E1356" s="15"/>
      <c r="F1356" s="16"/>
      <c r="G1356" s="16"/>
      <c r="H1356" s="16"/>
      <c r="I1356" s="16"/>
      <c r="J1356" s="16"/>
      <c r="K1356" s="16"/>
      <c r="L1356" s="16"/>
      <c r="M1356" s="16"/>
      <c r="N1356" s="16"/>
      <c r="O1356" s="16"/>
    </row>
    <row r="1357" spans="2:15" x14ac:dyDescent="0.45">
      <c r="B1357" s="27"/>
      <c r="C1357" s="140" t="str">
        <f>+IF(Tabella245[[#This Row],[Ins Cartella]]="",C1356,+VLOOKUP(Tabella245[[#This Row],[Ins Cartella]],Tabella1[[NUMERO CARTELLA]:[IMPOSTE]],1,0))</f>
        <v>Cartella2</v>
      </c>
      <c r="D1357" s="1"/>
      <c r="E1357" s="15"/>
      <c r="F1357" s="16"/>
      <c r="G1357" s="16"/>
      <c r="H1357" s="16"/>
      <c r="I1357" s="16"/>
      <c r="J1357" s="16"/>
      <c r="K1357" s="16"/>
      <c r="L1357" s="16"/>
      <c r="M1357" s="16"/>
      <c r="N1357" s="16"/>
      <c r="O1357" s="16"/>
    </row>
    <row r="1358" spans="2:15" x14ac:dyDescent="0.45">
      <c r="B1358" s="27"/>
      <c r="C1358" s="140" t="str">
        <f>+IF(Tabella245[[#This Row],[Ins Cartella]]="",C1357,+VLOOKUP(Tabella245[[#This Row],[Ins Cartella]],Tabella1[[NUMERO CARTELLA]:[IMPOSTE]],1,0))</f>
        <v>Cartella2</v>
      </c>
      <c r="D1358" s="1"/>
      <c r="E1358" s="15"/>
      <c r="F1358" s="16"/>
      <c r="G1358" s="16"/>
      <c r="H1358" s="16"/>
      <c r="I1358" s="16"/>
      <c r="J1358" s="16"/>
      <c r="K1358" s="16"/>
      <c r="L1358" s="16"/>
      <c r="M1358" s="16"/>
      <c r="N1358" s="16"/>
      <c r="O1358" s="16"/>
    </row>
    <row r="1359" spans="2:15" x14ac:dyDescent="0.45">
      <c r="B1359" s="27"/>
      <c r="C1359" s="140" t="str">
        <f>+IF(Tabella245[[#This Row],[Ins Cartella]]="",C1358,+VLOOKUP(Tabella245[[#This Row],[Ins Cartella]],Tabella1[[NUMERO CARTELLA]:[IMPOSTE]],1,0))</f>
        <v>Cartella2</v>
      </c>
      <c r="D1359" s="1"/>
      <c r="E1359" s="15"/>
      <c r="F1359" s="16"/>
      <c r="G1359" s="16"/>
      <c r="H1359" s="16"/>
      <c r="I1359" s="16"/>
      <c r="J1359" s="16"/>
      <c r="K1359" s="16"/>
      <c r="L1359" s="16"/>
      <c r="M1359" s="16"/>
      <c r="N1359" s="16"/>
      <c r="O1359" s="16"/>
    </row>
    <row r="1360" spans="2:15" x14ac:dyDescent="0.45">
      <c r="B1360" s="27"/>
      <c r="C1360" s="140" t="str">
        <f>+IF(Tabella245[[#This Row],[Ins Cartella]]="",C1359,+VLOOKUP(Tabella245[[#This Row],[Ins Cartella]],Tabella1[[NUMERO CARTELLA]:[IMPOSTE]],1,0))</f>
        <v>Cartella2</v>
      </c>
      <c r="D1360" s="1"/>
      <c r="E1360" s="15"/>
      <c r="F1360" s="16"/>
      <c r="G1360" s="16"/>
      <c r="H1360" s="16"/>
      <c r="I1360" s="16"/>
      <c r="J1360" s="16"/>
      <c r="K1360" s="16"/>
      <c r="L1360" s="16"/>
      <c r="M1360" s="16"/>
      <c r="N1360" s="16"/>
      <c r="O1360" s="16"/>
    </row>
    <row r="1361" spans="2:15" x14ac:dyDescent="0.45">
      <c r="B1361" s="27"/>
      <c r="C1361" s="140" t="str">
        <f>+IF(Tabella245[[#This Row],[Ins Cartella]]="",C1360,+VLOOKUP(Tabella245[[#This Row],[Ins Cartella]],Tabella1[[NUMERO CARTELLA]:[IMPOSTE]],1,0))</f>
        <v>Cartella2</v>
      </c>
      <c r="D1361" s="1"/>
      <c r="E1361" s="15"/>
      <c r="F1361" s="16"/>
      <c r="G1361" s="16"/>
      <c r="H1361" s="16"/>
      <c r="I1361" s="16"/>
      <c r="J1361" s="16"/>
      <c r="K1361" s="16"/>
      <c r="L1361" s="16"/>
      <c r="M1361" s="16"/>
      <c r="N1361" s="16"/>
      <c r="O1361" s="16"/>
    </row>
    <row r="1362" spans="2:15" x14ac:dyDescent="0.45">
      <c r="B1362" s="27"/>
      <c r="C1362" s="140" t="str">
        <f>+IF(Tabella245[[#This Row],[Ins Cartella]]="",C1361,+VLOOKUP(Tabella245[[#This Row],[Ins Cartella]],Tabella1[[NUMERO CARTELLA]:[IMPOSTE]],1,0))</f>
        <v>Cartella2</v>
      </c>
      <c r="D1362" s="1"/>
      <c r="E1362" s="15"/>
      <c r="F1362" s="16"/>
      <c r="G1362" s="16"/>
      <c r="H1362" s="16"/>
      <c r="I1362" s="16"/>
      <c r="J1362" s="16"/>
      <c r="K1362" s="16"/>
      <c r="L1362" s="16"/>
      <c r="M1362" s="16"/>
      <c r="N1362" s="16"/>
      <c r="O1362" s="16"/>
    </row>
    <row r="1363" spans="2:15" x14ac:dyDescent="0.45">
      <c r="B1363" s="27"/>
      <c r="C1363" s="140" t="str">
        <f>+IF(Tabella245[[#This Row],[Ins Cartella]]="",C1362,+VLOOKUP(Tabella245[[#This Row],[Ins Cartella]],Tabella1[[NUMERO CARTELLA]:[IMPOSTE]],1,0))</f>
        <v>Cartella2</v>
      </c>
      <c r="D1363" s="1"/>
      <c r="E1363" s="15"/>
      <c r="F1363" s="16"/>
      <c r="G1363" s="16"/>
      <c r="H1363" s="16"/>
      <c r="I1363" s="16"/>
      <c r="J1363" s="16"/>
      <c r="K1363" s="16"/>
      <c r="L1363" s="16"/>
      <c r="M1363" s="16"/>
      <c r="N1363" s="16"/>
      <c r="O1363" s="16"/>
    </row>
    <row r="1364" spans="2:15" x14ac:dyDescent="0.45">
      <c r="B1364" s="27"/>
      <c r="C1364" s="140" t="str">
        <f>+IF(Tabella245[[#This Row],[Ins Cartella]]="",C1363,+VLOOKUP(Tabella245[[#This Row],[Ins Cartella]],Tabella1[[NUMERO CARTELLA]:[IMPOSTE]],1,0))</f>
        <v>Cartella2</v>
      </c>
      <c r="D1364" s="1"/>
      <c r="E1364" s="15"/>
      <c r="F1364" s="16"/>
      <c r="G1364" s="16"/>
      <c r="H1364" s="16"/>
      <c r="I1364" s="16"/>
      <c r="J1364" s="16"/>
      <c r="K1364" s="16"/>
      <c r="L1364" s="16"/>
      <c r="M1364" s="16"/>
      <c r="N1364" s="16"/>
      <c r="O1364" s="16"/>
    </row>
    <row r="1365" spans="2:15" x14ac:dyDescent="0.45">
      <c r="B1365" s="27"/>
      <c r="C1365" s="140" t="str">
        <f>+IF(Tabella245[[#This Row],[Ins Cartella]]="",C1364,+VLOOKUP(Tabella245[[#This Row],[Ins Cartella]],Tabella1[[NUMERO CARTELLA]:[IMPOSTE]],1,0))</f>
        <v>Cartella2</v>
      </c>
      <c r="D1365" s="1"/>
      <c r="E1365" s="15"/>
      <c r="F1365" s="16"/>
      <c r="G1365" s="16"/>
      <c r="H1365" s="16"/>
      <c r="I1365" s="16"/>
      <c r="J1365" s="16"/>
      <c r="K1365" s="16"/>
      <c r="L1365" s="16"/>
      <c r="M1365" s="16"/>
      <c r="N1365" s="16"/>
      <c r="O1365" s="16"/>
    </row>
    <row r="1366" spans="2:15" x14ac:dyDescent="0.45">
      <c r="B1366" s="27"/>
      <c r="C1366" s="140" t="str">
        <f>+IF(Tabella245[[#This Row],[Ins Cartella]]="",C1365,+VLOOKUP(Tabella245[[#This Row],[Ins Cartella]],Tabella1[[NUMERO CARTELLA]:[IMPOSTE]],1,0))</f>
        <v>Cartella2</v>
      </c>
      <c r="D1366" s="1"/>
      <c r="E1366" s="15"/>
      <c r="F1366" s="16"/>
      <c r="G1366" s="16"/>
      <c r="H1366" s="16"/>
      <c r="I1366" s="16"/>
      <c r="J1366" s="16"/>
      <c r="K1366" s="16"/>
      <c r="L1366" s="16"/>
      <c r="M1366" s="16"/>
      <c r="N1366" s="16"/>
      <c r="O1366" s="16"/>
    </row>
    <row r="1367" spans="2:15" x14ac:dyDescent="0.45">
      <c r="B1367" s="27"/>
      <c r="C1367" s="140" t="str">
        <f>+IF(Tabella245[[#This Row],[Ins Cartella]]="",C1366,+VLOOKUP(Tabella245[[#This Row],[Ins Cartella]],Tabella1[[NUMERO CARTELLA]:[IMPOSTE]],1,0))</f>
        <v>Cartella2</v>
      </c>
      <c r="D1367" s="1"/>
      <c r="E1367" s="15"/>
      <c r="F1367" s="16"/>
      <c r="G1367" s="16"/>
      <c r="H1367" s="16"/>
      <c r="I1367" s="16"/>
      <c r="J1367" s="16"/>
      <c r="K1367" s="16"/>
      <c r="L1367" s="16"/>
      <c r="M1367" s="16"/>
      <c r="N1367" s="16"/>
      <c r="O1367" s="16"/>
    </row>
    <row r="1368" spans="2:15" x14ac:dyDescent="0.45">
      <c r="B1368" s="27"/>
      <c r="C1368" s="140" t="str">
        <f>+IF(Tabella245[[#This Row],[Ins Cartella]]="",C1367,+VLOOKUP(Tabella245[[#This Row],[Ins Cartella]],Tabella1[[NUMERO CARTELLA]:[IMPOSTE]],1,0))</f>
        <v>Cartella2</v>
      </c>
      <c r="D1368" s="1"/>
      <c r="E1368" s="15"/>
      <c r="F1368" s="16"/>
      <c r="G1368" s="16"/>
      <c r="H1368" s="16"/>
      <c r="I1368" s="16"/>
      <c r="J1368" s="16"/>
      <c r="K1368" s="16"/>
      <c r="L1368" s="16"/>
      <c r="M1368" s="16"/>
      <c r="N1368" s="16"/>
      <c r="O1368" s="16"/>
    </row>
    <row r="1369" spans="2:15" x14ac:dyDescent="0.45">
      <c r="B1369" s="27"/>
      <c r="C1369" s="140" t="str">
        <f>+IF(Tabella245[[#This Row],[Ins Cartella]]="",C1368,+VLOOKUP(Tabella245[[#This Row],[Ins Cartella]],Tabella1[[NUMERO CARTELLA]:[IMPOSTE]],1,0))</f>
        <v>Cartella2</v>
      </c>
      <c r="D1369" s="1"/>
      <c r="E1369" s="15"/>
      <c r="F1369" s="16"/>
      <c r="G1369" s="16"/>
      <c r="H1369" s="16"/>
      <c r="I1369" s="16"/>
      <c r="J1369" s="16"/>
      <c r="K1369" s="16"/>
      <c r="L1369" s="16"/>
      <c r="M1369" s="16"/>
      <c r="N1369" s="16"/>
      <c r="O1369" s="16"/>
    </row>
    <row r="1370" spans="2:15" x14ac:dyDescent="0.45">
      <c r="B1370" s="27"/>
      <c r="C1370" s="140" t="str">
        <f>+IF(Tabella245[[#This Row],[Ins Cartella]]="",C1369,+VLOOKUP(Tabella245[[#This Row],[Ins Cartella]],Tabella1[[NUMERO CARTELLA]:[IMPOSTE]],1,0))</f>
        <v>Cartella2</v>
      </c>
      <c r="D1370" s="1"/>
      <c r="E1370" s="15"/>
      <c r="F1370" s="16"/>
      <c r="G1370" s="16"/>
      <c r="H1370" s="16"/>
      <c r="I1370" s="16"/>
      <c r="J1370" s="16"/>
      <c r="K1370" s="16"/>
      <c r="L1370" s="16"/>
      <c r="M1370" s="16"/>
      <c r="N1370" s="16"/>
      <c r="O1370" s="16"/>
    </row>
    <row r="1371" spans="2:15" x14ac:dyDescent="0.45">
      <c r="B1371" s="27"/>
      <c r="C1371" s="140" t="str">
        <f>+IF(Tabella245[[#This Row],[Ins Cartella]]="",C1370,+VLOOKUP(Tabella245[[#This Row],[Ins Cartella]],Tabella1[[NUMERO CARTELLA]:[IMPOSTE]],1,0))</f>
        <v>Cartella2</v>
      </c>
      <c r="D1371" s="1"/>
      <c r="E1371" s="15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</row>
    <row r="1372" spans="2:15" x14ac:dyDescent="0.45">
      <c r="B1372" s="27"/>
      <c r="C1372" s="140" t="str">
        <f>+IF(Tabella245[[#This Row],[Ins Cartella]]="",C1371,+VLOOKUP(Tabella245[[#This Row],[Ins Cartella]],Tabella1[[NUMERO CARTELLA]:[IMPOSTE]],1,0))</f>
        <v>Cartella2</v>
      </c>
      <c r="D1372" s="1"/>
      <c r="E1372" s="15"/>
      <c r="F1372" s="16"/>
      <c r="G1372" s="16"/>
      <c r="H1372" s="16"/>
      <c r="I1372" s="16"/>
      <c r="J1372" s="16"/>
      <c r="K1372" s="16"/>
      <c r="L1372" s="16"/>
      <c r="M1372" s="16"/>
      <c r="N1372" s="16"/>
      <c r="O1372" s="16"/>
    </row>
    <row r="1373" spans="2:15" x14ac:dyDescent="0.45">
      <c r="B1373" s="27"/>
      <c r="C1373" s="140" t="str">
        <f>+IF(Tabella245[[#This Row],[Ins Cartella]]="",C1372,+VLOOKUP(Tabella245[[#This Row],[Ins Cartella]],Tabella1[[NUMERO CARTELLA]:[IMPOSTE]],1,0))</f>
        <v>Cartella2</v>
      </c>
      <c r="D1373" s="1"/>
      <c r="E1373" s="15"/>
      <c r="F1373" s="16"/>
      <c r="G1373" s="16"/>
      <c r="H1373" s="16"/>
      <c r="I1373" s="16"/>
      <c r="J1373" s="16"/>
      <c r="K1373" s="16"/>
      <c r="L1373" s="16"/>
      <c r="M1373" s="16"/>
      <c r="N1373" s="16"/>
      <c r="O1373" s="16"/>
    </row>
    <row r="1374" spans="2:15" x14ac:dyDescent="0.45">
      <c r="B1374" s="27"/>
      <c r="C1374" s="140" t="str">
        <f>+IF(Tabella245[[#This Row],[Ins Cartella]]="",C1373,+VLOOKUP(Tabella245[[#This Row],[Ins Cartella]],Tabella1[[NUMERO CARTELLA]:[IMPOSTE]],1,0))</f>
        <v>Cartella2</v>
      </c>
      <c r="D1374" s="1"/>
      <c r="E1374" s="15"/>
      <c r="F1374" s="16"/>
      <c r="G1374" s="16"/>
      <c r="H1374" s="16"/>
      <c r="I1374" s="16"/>
      <c r="J1374" s="16"/>
      <c r="K1374" s="16"/>
      <c r="L1374" s="16"/>
      <c r="M1374" s="16"/>
      <c r="N1374" s="16"/>
      <c r="O1374" s="16"/>
    </row>
    <row r="1375" spans="2:15" x14ac:dyDescent="0.45">
      <c r="B1375" s="27"/>
      <c r="C1375" s="140" t="str">
        <f>+IF(Tabella245[[#This Row],[Ins Cartella]]="",C1374,+VLOOKUP(Tabella245[[#This Row],[Ins Cartella]],Tabella1[[NUMERO CARTELLA]:[IMPOSTE]],1,0))</f>
        <v>Cartella2</v>
      </c>
      <c r="D1375" s="1"/>
      <c r="E1375" s="15"/>
      <c r="F1375" s="16"/>
      <c r="G1375" s="16"/>
      <c r="H1375" s="16"/>
      <c r="I1375" s="16"/>
      <c r="J1375" s="16"/>
      <c r="K1375" s="16"/>
      <c r="L1375" s="16"/>
      <c r="M1375" s="16"/>
      <c r="N1375" s="16"/>
      <c r="O1375" s="16"/>
    </row>
    <row r="1376" spans="2:15" x14ac:dyDescent="0.45">
      <c r="B1376" s="27"/>
      <c r="C1376" s="140" t="str">
        <f>+IF(Tabella245[[#This Row],[Ins Cartella]]="",C1375,+VLOOKUP(Tabella245[[#This Row],[Ins Cartella]],Tabella1[[NUMERO CARTELLA]:[IMPOSTE]],1,0))</f>
        <v>Cartella2</v>
      </c>
      <c r="D1376" s="1"/>
      <c r="E1376" s="15"/>
      <c r="F1376" s="16"/>
      <c r="G1376" s="16"/>
      <c r="H1376" s="16"/>
      <c r="I1376" s="16"/>
      <c r="J1376" s="16"/>
      <c r="K1376" s="16"/>
      <c r="L1376" s="16"/>
      <c r="M1376" s="16"/>
      <c r="N1376" s="16"/>
      <c r="O1376" s="16"/>
    </row>
    <row r="1377" spans="2:15" x14ac:dyDescent="0.45">
      <c r="B1377" s="27"/>
      <c r="C1377" s="140" t="str">
        <f>+IF(Tabella245[[#This Row],[Ins Cartella]]="",C1376,+VLOOKUP(Tabella245[[#This Row],[Ins Cartella]],Tabella1[[NUMERO CARTELLA]:[IMPOSTE]],1,0))</f>
        <v>Cartella2</v>
      </c>
      <c r="D1377" s="1"/>
      <c r="E1377" s="15"/>
      <c r="F1377" s="16"/>
      <c r="G1377" s="16"/>
      <c r="H1377" s="16"/>
      <c r="I1377" s="16"/>
      <c r="J1377" s="16"/>
      <c r="K1377" s="16"/>
      <c r="L1377" s="16"/>
      <c r="M1377" s="16"/>
      <c r="N1377" s="16"/>
      <c r="O1377" s="16"/>
    </row>
    <row r="1378" spans="2:15" x14ac:dyDescent="0.45">
      <c r="B1378" s="27"/>
      <c r="C1378" s="140" t="str">
        <f>+IF(Tabella245[[#This Row],[Ins Cartella]]="",C1377,+VLOOKUP(Tabella245[[#This Row],[Ins Cartella]],Tabella1[[NUMERO CARTELLA]:[IMPOSTE]],1,0))</f>
        <v>Cartella2</v>
      </c>
      <c r="D1378" s="1"/>
      <c r="E1378" s="15"/>
      <c r="F1378" s="16"/>
      <c r="G1378" s="16"/>
      <c r="H1378" s="16"/>
      <c r="I1378" s="16"/>
      <c r="J1378" s="16"/>
      <c r="K1378" s="16"/>
      <c r="L1378" s="16"/>
      <c r="M1378" s="16"/>
      <c r="N1378" s="16"/>
      <c r="O1378" s="16"/>
    </row>
    <row r="1379" spans="2:15" x14ac:dyDescent="0.45">
      <c r="B1379" s="27"/>
      <c r="C1379" s="140" t="str">
        <f>+IF(Tabella245[[#This Row],[Ins Cartella]]="",C1378,+VLOOKUP(Tabella245[[#This Row],[Ins Cartella]],Tabella1[[NUMERO CARTELLA]:[IMPOSTE]],1,0))</f>
        <v>Cartella2</v>
      </c>
      <c r="D1379" s="1"/>
      <c r="E1379" s="15"/>
      <c r="F1379" s="16"/>
      <c r="G1379" s="16"/>
      <c r="H1379" s="16"/>
      <c r="I1379" s="16"/>
      <c r="J1379" s="16"/>
      <c r="K1379" s="16"/>
      <c r="L1379" s="16"/>
      <c r="M1379" s="16"/>
      <c r="N1379" s="16"/>
      <c r="O1379" s="16"/>
    </row>
    <row r="1380" spans="2:15" x14ac:dyDescent="0.45">
      <c r="B1380" s="27"/>
      <c r="C1380" s="140" t="str">
        <f>+IF(Tabella245[[#This Row],[Ins Cartella]]="",C1379,+VLOOKUP(Tabella245[[#This Row],[Ins Cartella]],Tabella1[[NUMERO CARTELLA]:[IMPOSTE]],1,0))</f>
        <v>Cartella2</v>
      </c>
      <c r="D1380" s="1"/>
      <c r="E1380" s="15"/>
      <c r="F1380" s="16"/>
      <c r="G1380" s="16"/>
      <c r="H1380" s="16"/>
      <c r="I1380" s="16"/>
      <c r="J1380" s="16"/>
      <c r="K1380" s="16"/>
      <c r="L1380" s="16"/>
      <c r="M1380" s="16"/>
      <c r="N1380" s="16"/>
      <c r="O1380" s="16"/>
    </row>
    <row r="1381" spans="2:15" x14ac:dyDescent="0.45">
      <c r="B1381" s="27"/>
      <c r="C1381" s="140" t="str">
        <f>+IF(Tabella245[[#This Row],[Ins Cartella]]="",C1380,+VLOOKUP(Tabella245[[#This Row],[Ins Cartella]],Tabella1[[NUMERO CARTELLA]:[IMPOSTE]],1,0))</f>
        <v>Cartella2</v>
      </c>
      <c r="D1381" s="1"/>
      <c r="E1381" s="15"/>
      <c r="F1381" s="16"/>
      <c r="G1381" s="16"/>
      <c r="H1381" s="16"/>
      <c r="I1381" s="16"/>
      <c r="J1381" s="16"/>
      <c r="K1381" s="16"/>
      <c r="L1381" s="16"/>
      <c r="M1381" s="16"/>
      <c r="N1381" s="16"/>
      <c r="O1381" s="16"/>
    </row>
    <row r="1382" spans="2:15" x14ac:dyDescent="0.45">
      <c r="B1382" s="27"/>
      <c r="C1382" s="140" t="str">
        <f>+IF(Tabella245[[#This Row],[Ins Cartella]]="",C1381,+VLOOKUP(Tabella245[[#This Row],[Ins Cartella]],Tabella1[[NUMERO CARTELLA]:[IMPOSTE]],1,0))</f>
        <v>Cartella2</v>
      </c>
      <c r="D1382" s="1"/>
      <c r="E1382" s="15"/>
      <c r="F1382" s="16"/>
      <c r="G1382" s="16"/>
      <c r="H1382" s="16"/>
      <c r="I1382" s="16"/>
      <c r="J1382" s="16"/>
      <c r="K1382" s="16"/>
      <c r="L1382" s="16"/>
      <c r="M1382" s="16"/>
      <c r="N1382" s="16"/>
      <c r="O1382" s="16"/>
    </row>
    <row r="1383" spans="2:15" x14ac:dyDescent="0.45">
      <c r="B1383" s="27"/>
      <c r="C1383" s="140" t="str">
        <f>+IF(Tabella245[[#This Row],[Ins Cartella]]="",C1382,+VLOOKUP(Tabella245[[#This Row],[Ins Cartella]],Tabella1[[NUMERO CARTELLA]:[IMPOSTE]],1,0))</f>
        <v>Cartella2</v>
      </c>
      <c r="D1383" s="1"/>
      <c r="E1383" s="15"/>
      <c r="F1383" s="16"/>
      <c r="G1383" s="16"/>
      <c r="H1383" s="16"/>
      <c r="I1383" s="16"/>
      <c r="J1383" s="16"/>
      <c r="K1383" s="16"/>
      <c r="L1383" s="16"/>
      <c r="M1383" s="16"/>
      <c r="N1383" s="16"/>
      <c r="O1383" s="16"/>
    </row>
    <row r="1384" spans="2:15" x14ac:dyDescent="0.45">
      <c r="B1384" s="27"/>
      <c r="C1384" s="140" t="str">
        <f>+IF(Tabella245[[#This Row],[Ins Cartella]]="",C1383,+VLOOKUP(Tabella245[[#This Row],[Ins Cartella]],Tabella1[[NUMERO CARTELLA]:[IMPOSTE]],1,0))</f>
        <v>Cartella2</v>
      </c>
      <c r="D1384" s="1"/>
      <c r="E1384" s="15"/>
      <c r="F1384" s="16"/>
      <c r="G1384" s="16"/>
      <c r="H1384" s="16"/>
      <c r="I1384" s="16"/>
      <c r="J1384" s="16"/>
      <c r="K1384" s="16"/>
      <c r="L1384" s="16"/>
      <c r="M1384" s="16"/>
      <c r="N1384" s="16"/>
      <c r="O1384" s="16"/>
    </row>
    <row r="1385" spans="2:15" x14ac:dyDescent="0.45">
      <c r="B1385" s="27"/>
      <c r="C1385" s="140" t="str">
        <f>+IF(Tabella245[[#This Row],[Ins Cartella]]="",C1384,+VLOOKUP(Tabella245[[#This Row],[Ins Cartella]],Tabella1[[NUMERO CARTELLA]:[IMPOSTE]],1,0))</f>
        <v>Cartella2</v>
      </c>
      <c r="D1385" s="1"/>
      <c r="E1385" s="15"/>
      <c r="F1385" s="16"/>
      <c r="G1385" s="16"/>
      <c r="H1385" s="16"/>
      <c r="I1385" s="16"/>
      <c r="J1385" s="16"/>
      <c r="K1385" s="16"/>
      <c r="L1385" s="16"/>
      <c r="M1385" s="16"/>
      <c r="N1385" s="16"/>
      <c r="O1385" s="16"/>
    </row>
    <row r="1386" spans="2:15" x14ac:dyDescent="0.45">
      <c r="B1386" s="27"/>
      <c r="C1386" s="140" t="str">
        <f>+IF(Tabella245[[#This Row],[Ins Cartella]]="",C1385,+VLOOKUP(Tabella245[[#This Row],[Ins Cartella]],Tabella1[[NUMERO CARTELLA]:[IMPOSTE]],1,0))</f>
        <v>Cartella2</v>
      </c>
      <c r="D1386" s="1"/>
      <c r="E1386" s="15"/>
      <c r="F1386" s="16"/>
      <c r="G1386" s="16"/>
      <c r="H1386" s="16"/>
      <c r="I1386" s="16"/>
      <c r="J1386" s="16"/>
      <c r="K1386" s="16"/>
      <c r="L1386" s="16"/>
      <c r="M1386" s="16"/>
      <c r="N1386" s="16"/>
      <c r="O1386" s="16"/>
    </row>
    <row r="1387" spans="2:15" x14ac:dyDescent="0.45">
      <c r="B1387" s="27"/>
      <c r="C1387" s="140" t="str">
        <f>+IF(Tabella245[[#This Row],[Ins Cartella]]="",C1386,+VLOOKUP(Tabella245[[#This Row],[Ins Cartella]],Tabella1[[NUMERO CARTELLA]:[IMPOSTE]],1,0))</f>
        <v>Cartella2</v>
      </c>
      <c r="D1387" s="1"/>
      <c r="E1387" s="15"/>
      <c r="F1387" s="16"/>
      <c r="G1387" s="16"/>
      <c r="H1387" s="16"/>
      <c r="I1387" s="16"/>
      <c r="J1387" s="16"/>
      <c r="K1387" s="16"/>
      <c r="L1387" s="16"/>
      <c r="M1387" s="16"/>
      <c r="N1387" s="16"/>
      <c r="O1387" s="16"/>
    </row>
    <row r="1388" spans="2:15" x14ac:dyDescent="0.45">
      <c r="B1388" s="27"/>
      <c r="C1388" s="140" t="str">
        <f>+IF(Tabella245[[#This Row],[Ins Cartella]]="",C1387,+VLOOKUP(Tabella245[[#This Row],[Ins Cartella]],Tabella1[[NUMERO CARTELLA]:[IMPOSTE]],1,0))</f>
        <v>Cartella2</v>
      </c>
      <c r="D1388" s="1"/>
      <c r="E1388" s="15"/>
      <c r="F1388" s="16"/>
      <c r="G1388" s="16"/>
      <c r="H1388" s="16"/>
      <c r="I1388" s="16"/>
      <c r="J1388" s="16"/>
      <c r="K1388" s="16"/>
      <c r="L1388" s="16"/>
      <c r="M1388" s="16"/>
      <c r="N1388" s="16"/>
      <c r="O1388" s="16"/>
    </row>
    <row r="1389" spans="2:15" x14ac:dyDescent="0.45">
      <c r="B1389" s="27"/>
      <c r="C1389" s="140" t="str">
        <f>+IF(Tabella245[[#This Row],[Ins Cartella]]="",C1388,+VLOOKUP(Tabella245[[#This Row],[Ins Cartella]],Tabella1[[NUMERO CARTELLA]:[IMPOSTE]],1,0))</f>
        <v>Cartella2</v>
      </c>
      <c r="D1389" s="1"/>
      <c r="E1389" s="15"/>
      <c r="F1389" s="16"/>
      <c r="G1389" s="16"/>
      <c r="H1389" s="16"/>
      <c r="I1389" s="16"/>
      <c r="J1389" s="16"/>
      <c r="K1389" s="16"/>
      <c r="L1389" s="16"/>
      <c r="M1389" s="16"/>
      <c r="N1389" s="16"/>
      <c r="O1389" s="16"/>
    </row>
    <row r="1390" spans="2:15" x14ac:dyDescent="0.45">
      <c r="B1390" s="27"/>
      <c r="C1390" s="140" t="str">
        <f>+IF(Tabella245[[#This Row],[Ins Cartella]]="",C1389,+VLOOKUP(Tabella245[[#This Row],[Ins Cartella]],Tabella1[[NUMERO CARTELLA]:[IMPOSTE]],1,0))</f>
        <v>Cartella2</v>
      </c>
      <c r="D1390" s="1"/>
      <c r="E1390" s="15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</row>
    <row r="1391" spans="2:15" x14ac:dyDescent="0.45">
      <c r="B1391" s="27"/>
      <c r="C1391" s="140" t="str">
        <f>+IF(Tabella245[[#This Row],[Ins Cartella]]="",C1390,+VLOOKUP(Tabella245[[#This Row],[Ins Cartella]],Tabella1[[NUMERO CARTELLA]:[IMPOSTE]],1,0))</f>
        <v>Cartella2</v>
      </c>
      <c r="D1391" s="1"/>
      <c r="E1391" s="15"/>
      <c r="F1391" s="16"/>
      <c r="G1391" s="16"/>
      <c r="H1391" s="16"/>
      <c r="I1391" s="16"/>
      <c r="J1391" s="16"/>
      <c r="K1391" s="16"/>
      <c r="L1391" s="16"/>
      <c r="M1391" s="16"/>
      <c r="N1391" s="16"/>
      <c r="O1391" s="16"/>
    </row>
    <row r="1392" spans="2:15" x14ac:dyDescent="0.45">
      <c r="B1392" s="27"/>
      <c r="C1392" s="140" t="str">
        <f>+IF(Tabella245[[#This Row],[Ins Cartella]]="",C1391,+VLOOKUP(Tabella245[[#This Row],[Ins Cartella]],Tabella1[[NUMERO CARTELLA]:[IMPOSTE]],1,0))</f>
        <v>Cartella2</v>
      </c>
      <c r="D1392" s="1"/>
      <c r="E1392" s="15"/>
      <c r="F1392" s="16"/>
      <c r="G1392" s="16"/>
      <c r="H1392" s="16"/>
      <c r="I1392" s="16"/>
      <c r="J1392" s="16"/>
      <c r="K1392" s="16"/>
      <c r="L1392" s="16"/>
      <c r="M1392" s="16"/>
      <c r="N1392" s="16"/>
      <c r="O1392" s="16"/>
    </row>
    <row r="1393" spans="2:15" x14ac:dyDescent="0.45">
      <c r="B1393" s="27"/>
      <c r="C1393" s="140" t="str">
        <f>+IF(Tabella245[[#This Row],[Ins Cartella]]="",C1392,+VLOOKUP(Tabella245[[#This Row],[Ins Cartella]],Tabella1[[NUMERO CARTELLA]:[IMPOSTE]],1,0))</f>
        <v>Cartella2</v>
      </c>
      <c r="D1393" s="1"/>
      <c r="E1393" s="15"/>
      <c r="F1393" s="16"/>
      <c r="G1393" s="16"/>
      <c r="H1393" s="16"/>
      <c r="I1393" s="16"/>
      <c r="J1393" s="16"/>
      <c r="K1393" s="16"/>
      <c r="L1393" s="16"/>
      <c r="M1393" s="16"/>
      <c r="N1393" s="16"/>
      <c r="O1393" s="16"/>
    </row>
    <row r="1394" spans="2:15" x14ac:dyDescent="0.45">
      <c r="B1394" s="27"/>
      <c r="C1394" s="140" t="str">
        <f>+IF(Tabella245[[#This Row],[Ins Cartella]]="",C1393,+VLOOKUP(Tabella245[[#This Row],[Ins Cartella]],Tabella1[[NUMERO CARTELLA]:[IMPOSTE]],1,0))</f>
        <v>Cartella2</v>
      </c>
      <c r="D1394" s="1"/>
      <c r="E1394" s="15"/>
      <c r="F1394" s="16"/>
      <c r="G1394" s="16"/>
      <c r="H1394" s="16"/>
      <c r="I1394" s="16"/>
      <c r="J1394" s="16"/>
      <c r="K1394" s="16"/>
      <c r="L1394" s="16"/>
      <c r="M1394" s="16"/>
      <c r="N1394" s="16"/>
      <c r="O1394" s="16"/>
    </row>
    <row r="1395" spans="2:15" x14ac:dyDescent="0.45">
      <c r="B1395" s="27"/>
      <c r="C1395" s="140" t="str">
        <f>+IF(Tabella245[[#This Row],[Ins Cartella]]="",C1394,+VLOOKUP(Tabella245[[#This Row],[Ins Cartella]],Tabella1[[NUMERO CARTELLA]:[IMPOSTE]],1,0))</f>
        <v>Cartella2</v>
      </c>
      <c r="D1395" s="1"/>
      <c r="E1395" s="15"/>
      <c r="F1395" s="16"/>
      <c r="G1395" s="16"/>
      <c r="H1395" s="16"/>
      <c r="I1395" s="16"/>
      <c r="J1395" s="16"/>
      <c r="K1395" s="16"/>
      <c r="L1395" s="16"/>
      <c r="M1395" s="16"/>
      <c r="N1395" s="16"/>
      <c r="O1395" s="16"/>
    </row>
    <row r="1396" spans="2:15" x14ac:dyDescent="0.45">
      <c r="B1396" s="27"/>
      <c r="C1396" s="140" t="str">
        <f>+IF(Tabella245[[#This Row],[Ins Cartella]]="",C1395,+VLOOKUP(Tabella245[[#This Row],[Ins Cartella]],Tabella1[[NUMERO CARTELLA]:[IMPOSTE]],1,0))</f>
        <v>Cartella2</v>
      </c>
      <c r="D1396" s="1"/>
      <c r="E1396" s="15"/>
      <c r="F1396" s="16"/>
      <c r="G1396" s="16"/>
      <c r="H1396" s="16"/>
      <c r="I1396" s="16"/>
      <c r="J1396" s="16"/>
      <c r="K1396" s="16"/>
      <c r="L1396" s="16"/>
      <c r="M1396" s="16"/>
      <c r="N1396" s="16"/>
      <c r="O1396" s="16"/>
    </row>
    <row r="1397" spans="2:15" x14ac:dyDescent="0.45">
      <c r="B1397" s="27"/>
      <c r="C1397" s="140" t="str">
        <f>+IF(Tabella245[[#This Row],[Ins Cartella]]="",C1396,+VLOOKUP(Tabella245[[#This Row],[Ins Cartella]],Tabella1[[NUMERO CARTELLA]:[IMPOSTE]],1,0))</f>
        <v>Cartella2</v>
      </c>
      <c r="D1397" s="1"/>
      <c r="E1397" s="15"/>
      <c r="F1397" s="16"/>
      <c r="G1397" s="16"/>
      <c r="H1397" s="16"/>
      <c r="I1397" s="16"/>
      <c r="J1397" s="16"/>
      <c r="K1397" s="16"/>
      <c r="L1397" s="16"/>
      <c r="M1397" s="16"/>
      <c r="N1397" s="16"/>
      <c r="O1397" s="16"/>
    </row>
    <row r="1398" spans="2:15" x14ac:dyDescent="0.45">
      <c r="B1398" s="27"/>
      <c r="C1398" s="140" t="str">
        <f>+IF(Tabella245[[#This Row],[Ins Cartella]]="",C1397,+VLOOKUP(Tabella245[[#This Row],[Ins Cartella]],Tabella1[[NUMERO CARTELLA]:[IMPOSTE]],1,0))</f>
        <v>Cartella2</v>
      </c>
      <c r="D1398" s="1"/>
      <c r="E1398" s="15"/>
      <c r="F1398" s="16"/>
      <c r="G1398" s="16"/>
      <c r="H1398" s="16"/>
      <c r="I1398" s="16"/>
      <c r="J1398" s="16"/>
      <c r="K1398" s="16"/>
      <c r="L1398" s="16"/>
      <c r="M1398" s="16"/>
      <c r="N1398" s="16"/>
      <c r="O1398" s="16"/>
    </row>
    <row r="1399" spans="2:15" x14ac:dyDescent="0.45">
      <c r="B1399" s="27"/>
      <c r="C1399" s="140" t="str">
        <f>+IF(Tabella245[[#This Row],[Ins Cartella]]="",C1398,+VLOOKUP(Tabella245[[#This Row],[Ins Cartella]],Tabella1[[NUMERO CARTELLA]:[IMPOSTE]],1,0))</f>
        <v>Cartella2</v>
      </c>
      <c r="D1399" s="1"/>
      <c r="E1399" s="15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</row>
    <row r="1400" spans="2:15" x14ac:dyDescent="0.45">
      <c r="B1400" s="27"/>
      <c r="C1400" s="140" t="str">
        <f>+IF(Tabella245[[#This Row],[Ins Cartella]]="",C1399,+VLOOKUP(Tabella245[[#This Row],[Ins Cartella]],Tabella1[[NUMERO CARTELLA]:[IMPOSTE]],1,0))</f>
        <v>Cartella2</v>
      </c>
      <c r="D1400" s="1"/>
      <c r="E1400" s="15"/>
      <c r="F1400" s="16"/>
      <c r="G1400" s="16"/>
      <c r="H1400" s="16"/>
      <c r="I1400" s="16"/>
      <c r="J1400" s="16"/>
      <c r="K1400" s="16"/>
      <c r="L1400" s="16"/>
      <c r="M1400" s="16"/>
      <c r="N1400" s="16"/>
      <c r="O1400" s="16"/>
    </row>
    <row r="1401" spans="2:15" x14ac:dyDescent="0.45">
      <c r="B1401" s="27"/>
      <c r="C1401" s="140" t="str">
        <f>+IF(Tabella245[[#This Row],[Ins Cartella]]="",C1400,+VLOOKUP(Tabella245[[#This Row],[Ins Cartella]],Tabella1[[NUMERO CARTELLA]:[IMPOSTE]],1,0))</f>
        <v>Cartella2</v>
      </c>
      <c r="D1401" s="1"/>
      <c r="E1401" s="15"/>
      <c r="F1401" s="16"/>
      <c r="G1401" s="16"/>
      <c r="H1401" s="16"/>
      <c r="I1401" s="16"/>
      <c r="J1401" s="16"/>
      <c r="K1401" s="16"/>
      <c r="L1401" s="16"/>
      <c r="M1401" s="16"/>
      <c r="N1401" s="16"/>
      <c r="O1401" s="16"/>
    </row>
    <row r="1402" spans="2:15" x14ac:dyDescent="0.45">
      <c r="B1402" s="27"/>
      <c r="C1402" s="140" t="str">
        <f>+IF(Tabella245[[#This Row],[Ins Cartella]]="",C1401,+VLOOKUP(Tabella245[[#This Row],[Ins Cartella]],Tabella1[[NUMERO CARTELLA]:[IMPOSTE]],1,0))</f>
        <v>Cartella2</v>
      </c>
      <c r="D1402" s="1"/>
      <c r="E1402" s="15"/>
      <c r="F1402" s="16"/>
      <c r="G1402" s="16"/>
      <c r="H1402" s="16"/>
      <c r="I1402" s="16"/>
      <c r="J1402" s="16"/>
      <c r="K1402" s="16"/>
      <c r="L1402" s="16"/>
      <c r="M1402" s="16"/>
      <c r="N1402" s="16"/>
      <c r="O1402" s="16"/>
    </row>
    <row r="1403" spans="2:15" x14ac:dyDescent="0.45">
      <c r="B1403" s="27"/>
      <c r="C1403" s="140" t="str">
        <f>+IF(Tabella245[[#This Row],[Ins Cartella]]="",C1402,+VLOOKUP(Tabella245[[#This Row],[Ins Cartella]],Tabella1[[NUMERO CARTELLA]:[IMPOSTE]],1,0))</f>
        <v>Cartella2</v>
      </c>
      <c r="D1403" s="1"/>
      <c r="E1403" s="15"/>
      <c r="F1403" s="16"/>
      <c r="G1403" s="16"/>
      <c r="H1403" s="16"/>
      <c r="I1403" s="16"/>
      <c r="J1403" s="16"/>
      <c r="K1403" s="16"/>
      <c r="L1403" s="16"/>
      <c r="M1403" s="16"/>
      <c r="N1403" s="16"/>
      <c r="O1403" s="16"/>
    </row>
    <row r="1404" spans="2:15" x14ac:dyDescent="0.45">
      <c r="B1404" s="27"/>
      <c r="C1404" s="140" t="str">
        <f>+IF(Tabella245[[#This Row],[Ins Cartella]]="",C1403,+VLOOKUP(Tabella245[[#This Row],[Ins Cartella]],Tabella1[[NUMERO CARTELLA]:[IMPOSTE]],1,0))</f>
        <v>Cartella2</v>
      </c>
      <c r="D1404" s="1"/>
      <c r="E1404" s="15"/>
      <c r="F1404" s="16"/>
      <c r="G1404" s="16"/>
      <c r="H1404" s="16"/>
      <c r="I1404" s="16"/>
      <c r="J1404" s="16"/>
      <c r="K1404" s="16"/>
      <c r="L1404" s="16"/>
      <c r="M1404" s="16"/>
      <c r="N1404" s="16"/>
      <c r="O1404" s="16"/>
    </row>
    <row r="1405" spans="2:15" x14ac:dyDescent="0.45">
      <c r="B1405" s="27"/>
      <c r="C1405" s="140" t="str">
        <f>+IF(Tabella245[[#This Row],[Ins Cartella]]="",C1404,+VLOOKUP(Tabella245[[#This Row],[Ins Cartella]],Tabella1[[NUMERO CARTELLA]:[IMPOSTE]],1,0))</f>
        <v>Cartella2</v>
      </c>
      <c r="D1405" s="1"/>
      <c r="E1405" s="15"/>
      <c r="F1405" s="16"/>
      <c r="G1405" s="16"/>
      <c r="H1405" s="16"/>
      <c r="I1405" s="16"/>
      <c r="J1405" s="16"/>
      <c r="K1405" s="16"/>
      <c r="L1405" s="16"/>
      <c r="M1405" s="16"/>
      <c r="N1405" s="16"/>
      <c r="O1405" s="16"/>
    </row>
    <row r="1406" spans="2:15" x14ac:dyDescent="0.45">
      <c r="B1406" s="27"/>
      <c r="C1406" s="140" t="str">
        <f>+IF(Tabella245[[#This Row],[Ins Cartella]]="",C1405,+VLOOKUP(Tabella245[[#This Row],[Ins Cartella]],Tabella1[[NUMERO CARTELLA]:[IMPOSTE]],1,0))</f>
        <v>Cartella2</v>
      </c>
      <c r="D1406" s="1"/>
      <c r="E1406" s="15"/>
      <c r="F1406" s="16"/>
      <c r="G1406" s="16"/>
      <c r="H1406" s="16"/>
      <c r="I1406" s="16"/>
      <c r="J1406" s="16"/>
      <c r="K1406" s="16"/>
      <c r="L1406" s="16"/>
      <c r="M1406" s="16"/>
      <c r="N1406" s="16"/>
      <c r="O1406" s="16"/>
    </row>
    <row r="1407" spans="2:15" x14ac:dyDescent="0.45">
      <c r="B1407" s="27"/>
      <c r="C1407" s="140" t="str">
        <f>+IF(Tabella245[[#This Row],[Ins Cartella]]="",C1406,+VLOOKUP(Tabella245[[#This Row],[Ins Cartella]],Tabella1[[NUMERO CARTELLA]:[IMPOSTE]],1,0))</f>
        <v>Cartella2</v>
      </c>
      <c r="D1407" s="1"/>
      <c r="E1407" s="15"/>
      <c r="F1407" s="16"/>
      <c r="G1407" s="16"/>
      <c r="H1407" s="16"/>
      <c r="I1407" s="16"/>
      <c r="J1407" s="16"/>
      <c r="K1407" s="16"/>
      <c r="L1407" s="16"/>
      <c r="M1407" s="16"/>
      <c r="N1407" s="16"/>
      <c r="O1407" s="16"/>
    </row>
    <row r="1408" spans="2:15" x14ac:dyDescent="0.45">
      <c r="B1408" s="27"/>
      <c r="C1408" s="140" t="str">
        <f>+IF(Tabella245[[#This Row],[Ins Cartella]]="",C1407,+VLOOKUP(Tabella245[[#This Row],[Ins Cartella]],Tabella1[[NUMERO CARTELLA]:[IMPOSTE]],1,0))</f>
        <v>Cartella2</v>
      </c>
      <c r="D1408" s="1"/>
      <c r="E1408" s="15"/>
      <c r="F1408" s="16"/>
      <c r="G1408" s="16"/>
      <c r="H1408" s="16"/>
      <c r="I1408" s="16"/>
      <c r="J1408" s="16"/>
      <c r="K1408" s="16"/>
      <c r="L1408" s="16"/>
      <c r="M1408" s="16"/>
      <c r="N1408" s="16"/>
      <c r="O1408" s="16"/>
    </row>
    <row r="1409" spans="2:15" x14ac:dyDescent="0.45">
      <c r="B1409" s="27"/>
      <c r="C1409" s="140" t="str">
        <f>+IF(Tabella245[[#This Row],[Ins Cartella]]="",C1408,+VLOOKUP(Tabella245[[#This Row],[Ins Cartella]],Tabella1[[NUMERO CARTELLA]:[IMPOSTE]],1,0))</f>
        <v>Cartella2</v>
      </c>
      <c r="D1409" s="1"/>
      <c r="E1409" s="15"/>
      <c r="F1409" s="16"/>
      <c r="G1409" s="16"/>
      <c r="H1409" s="16"/>
      <c r="I1409" s="16"/>
      <c r="J1409" s="16"/>
      <c r="K1409" s="16"/>
      <c r="L1409" s="16"/>
      <c r="M1409" s="16"/>
      <c r="N1409" s="16"/>
      <c r="O1409" s="16"/>
    </row>
    <row r="1410" spans="2:15" x14ac:dyDescent="0.45">
      <c r="B1410" s="27"/>
      <c r="C1410" s="140" t="str">
        <f>+IF(Tabella245[[#This Row],[Ins Cartella]]="",C1409,+VLOOKUP(Tabella245[[#This Row],[Ins Cartella]],Tabella1[[NUMERO CARTELLA]:[IMPOSTE]],1,0))</f>
        <v>Cartella2</v>
      </c>
      <c r="D1410" s="1"/>
      <c r="E1410" s="15"/>
      <c r="F1410" s="16"/>
      <c r="G1410" s="16"/>
      <c r="H1410" s="16"/>
      <c r="I1410" s="16"/>
      <c r="J1410" s="16"/>
      <c r="K1410" s="16"/>
      <c r="L1410" s="16"/>
      <c r="M1410" s="16"/>
      <c r="N1410" s="16"/>
      <c r="O1410" s="16"/>
    </row>
    <row r="1411" spans="2:15" x14ac:dyDescent="0.45">
      <c r="B1411" s="27"/>
      <c r="C1411" s="140" t="str">
        <f>+IF(Tabella245[[#This Row],[Ins Cartella]]="",C1410,+VLOOKUP(Tabella245[[#This Row],[Ins Cartella]],Tabella1[[NUMERO CARTELLA]:[IMPOSTE]],1,0))</f>
        <v>Cartella2</v>
      </c>
      <c r="D1411" s="1"/>
      <c r="E1411" s="15"/>
      <c r="F1411" s="16"/>
      <c r="G1411" s="16"/>
      <c r="H1411" s="16"/>
      <c r="I1411" s="16"/>
      <c r="J1411" s="16"/>
      <c r="K1411" s="16"/>
      <c r="L1411" s="16"/>
      <c r="M1411" s="16"/>
      <c r="N1411" s="16"/>
      <c r="O1411" s="16"/>
    </row>
    <row r="1412" spans="2:15" x14ac:dyDescent="0.45">
      <c r="B1412" s="27"/>
      <c r="C1412" s="140" t="str">
        <f>+IF(Tabella245[[#This Row],[Ins Cartella]]="",C1411,+VLOOKUP(Tabella245[[#This Row],[Ins Cartella]],Tabella1[[NUMERO CARTELLA]:[IMPOSTE]],1,0))</f>
        <v>Cartella2</v>
      </c>
      <c r="D1412" s="1"/>
      <c r="E1412" s="15"/>
      <c r="F1412" s="16"/>
      <c r="G1412" s="16"/>
      <c r="H1412" s="16"/>
      <c r="I1412" s="16"/>
      <c r="J1412" s="16"/>
      <c r="K1412" s="16"/>
      <c r="L1412" s="16"/>
      <c r="M1412" s="16"/>
      <c r="N1412" s="16"/>
      <c r="O1412" s="16"/>
    </row>
    <row r="1413" spans="2:15" x14ac:dyDescent="0.45">
      <c r="B1413" s="27"/>
      <c r="C1413" s="140" t="str">
        <f>+IF(Tabella245[[#This Row],[Ins Cartella]]="",C1412,+VLOOKUP(Tabella245[[#This Row],[Ins Cartella]],Tabella1[[NUMERO CARTELLA]:[IMPOSTE]],1,0))</f>
        <v>Cartella2</v>
      </c>
      <c r="D1413" s="1"/>
      <c r="E1413" s="15"/>
      <c r="F1413" s="16"/>
      <c r="G1413" s="16"/>
      <c r="H1413" s="16"/>
      <c r="I1413" s="16"/>
      <c r="J1413" s="16"/>
      <c r="K1413" s="16"/>
      <c r="L1413" s="16"/>
      <c r="M1413" s="16"/>
      <c r="N1413" s="16"/>
      <c r="O1413" s="16"/>
    </row>
    <row r="1414" spans="2:15" x14ac:dyDescent="0.45">
      <c r="B1414" s="27"/>
      <c r="C1414" s="140" t="str">
        <f>+IF(Tabella245[[#This Row],[Ins Cartella]]="",C1413,+VLOOKUP(Tabella245[[#This Row],[Ins Cartella]],Tabella1[[NUMERO CARTELLA]:[IMPOSTE]],1,0))</f>
        <v>Cartella2</v>
      </c>
      <c r="D1414" s="1"/>
      <c r="E1414" s="15"/>
      <c r="F1414" s="16"/>
      <c r="G1414" s="16"/>
      <c r="H1414" s="16"/>
      <c r="I1414" s="16"/>
      <c r="J1414" s="16"/>
      <c r="K1414" s="16"/>
      <c r="L1414" s="16"/>
      <c r="M1414" s="16"/>
      <c r="N1414" s="16"/>
      <c r="O1414" s="16"/>
    </row>
    <row r="1415" spans="2:15" x14ac:dyDescent="0.45">
      <c r="B1415" s="27"/>
      <c r="C1415" s="140" t="str">
        <f>+IF(Tabella245[[#This Row],[Ins Cartella]]="",C1414,+VLOOKUP(Tabella245[[#This Row],[Ins Cartella]],Tabella1[[NUMERO CARTELLA]:[IMPOSTE]],1,0))</f>
        <v>Cartella2</v>
      </c>
      <c r="D1415" s="1"/>
      <c r="E1415" s="15"/>
      <c r="F1415" s="16"/>
      <c r="G1415" s="16"/>
      <c r="H1415" s="16"/>
      <c r="I1415" s="16"/>
      <c r="J1415" s="16"/>
      <c r="K1415" s="16"/>
      <c r="L1415" s="16"/>
      <c r="M1415" s="16"/>
      <c r="N1415" s="16"/>
      <c r="O1415" s="16"/>
    </row>
    <row r="1416" spans="2:15" x14ac:dyDescent="0.45">
      <c r="B1416" s="27"/>
      <c r="C1416" s="140" t="str">
        <f>+IF(Tabella245[[#This Row],[Ins Cartella]]="",C1415,+VLOOKUP(Tabella245[[#This Row],[Ins Cartella]],Tabella1[[NUMERO CARTELLA]:[IMPOSTE]],1,0))</f>
        <v>Cartella2</v>
      </c>
      <c r="D1416" s="1"/>
      <c r="E1416" s="15"/>
      <c r="F1416" s="16"/>
      <c r="G1416" s="16"/>
      <c r="H1416" s="16"/>
      <c r="I1416" s="16"/>
      <c r="J1416" s="16"/>
      <c r="K1416" s="16"/>
      <c r="L1416" s="16"/>
      <c r="M1416" s="16"/>
      <c r="N1416" s="16"/>
      <c r="O1416" s="16"/>
    </row>
    <row r="1417" spans="2:15" x14ac:dyDescent="0.45">
      <c r="B1417" s="27"/>
      <c r="C1417" s="140" t="str">
        <f>+IF(Tabella245[[#This Row],[Ins Cartella]]="",C1416,+VLOOKUP(Tabella245[[#This Row],[Ins Cartella]],Tabella1[[NUMERO CARTELLA]:[IMPOSTE]],1,0))</f>
        <v>Cartella2</v>
      </c>
      <c r="D1417" s="1"/>
      <c r="E1417" s="15"/>
      <c r="F1417" s="16"/>
      <c r="G1417" s="16"/>
      <c r="H1417" s="16"/>
      <c r="I1417" s="16"/>
      <c r="J1417" s="16"/>
      <c r="K1417" s="16"/>
      <c r="L1417" s="16"/>
      <c r="M1417" s="16"/>
      <c r="N1417" s="16"/>
      <c r="O1417" s="16"/>
    </row>
    <row r="1418" spans="2:15" x14ac:dyDescent="0.45">
      <c r="B1418" s="27"/>
      <c r="C1418" s="140" t="str">
        <f>+IF(Tabella245[[#This Row],[Ins Cartella]]="",C1417,+VLOOKUP(Tabella245[[#This Row],[Ins Cartella]],Tabella1[[NUMERO CARTELLA]:[IMPOSTE]],1,0))</f>
        <v>Cartella2</v>
      </c>
      <c r="D1418" s="1"/>
      <c r="E1418" s="15"/>
      <c r="F1418" s="16"/>
      <c r="G1418" s="16"/>
      <c r="H1418" s="16"/>
      <c r="I1418" s="16"/>
      <c r="J1418" s="16"/>
      <c r="K1418" s="16"/>
      <c r="L1418" s="16"/>
      <c r="M1418" s="16"/>
      <c r="N1418" s="16"/>
      <c r="O1418" s="16"/>
    </row>
    <row r="1419" spans="2:15" x14ac:dyDescent="0.45">
      <c r="B1419" s="27"/>
      <c r="C1419" s="140" t="str">
        <f>+IF(Tabella245[[#This Row],[Ins Cartella]]="",C1418,+VLOOKUP(Tabella245[[#This Row],[Ins Cartella]],Tabella1[[NUMERO CARTELLA]:[IMPOSTE]],1,0))</f>
        <v>Cartella2</v>
      </c>
      <c r="D1419" s="1"/>
      <c r="E1419" s="15"/>
      <c r="F1419" s="16"/>
      <c r="G1419" s="16"/>
      <c r="H1419" s="16"/>
      <c r="I1419" s="16"/>
      <c r="J1419" s="16"/>
      <c r="K1419" s="16"/>
      <c r="L1419" s="16"/>
      <c r="M1419" s="16"/>
      <c r="N1419" s="16"/>
      <c r="O1419" s="16"/>
    </row>
    <row r="1420" spans="2:15" x14ac:dyDescent="0.45">
      <c r="B1420" s="27"/>
      <c r="C1420" s="140" t="str">
        <f>+IF(Tabella245[[#This Row],[Ins Cartella]]="",C1419,+VLOOKUP(Tabella245[[#This Row],[Ins Cartella]],Tabella1[[NUMERO CARTELLA]:[IMPOSTE]],1,0))</f>
        <v>Cartella2</v>
      </c>
      <c r="D1420" s="1"/>
      <c r="E1420" s="15"/>
      <c r="F1420" s="16"/>
      <c r="G1420" s="16"/>
      <c r="H1420" s="16"/>
      <c r="I1420" s="16"/>
      <c r="J1420" s="16"/>
      <c r="K1420" s="16"/>
      <c r="L1420" s="16"/>
      <c r="M1420" s="16"/>
      <c r="N1420" s="16"/>
      <c r="O1420" s="16"/>
    </row>
    <row r="1421" spans="2:15" x14ac:dyDescent="0.45">
      <c r="B1421" s="27"/>
      <c r="C1421" s="140" t="str">
        <f>+IF(Tabella245[[#This Row],[Ins Cartella]]="",C1420,+VLOOKUP(Tabella245[[#This Row],[Ins Cartella]],Tabella1[[NUMERO CARTELLA]:[IMPOSTE]],1,0))</f>
        <v>Cartella2</v>
      </c>
      <c r="D1421" s="1"/>
      <c r="E1421" s="15"/>
      <c r="F1421" s="16"/>
      <c r="G1421" s="16"/>
      <c r="H1421" s="16"/>
      <c r="I1421" s="16"/>
      <c r="J1421" s="16"/>
      <c r="K1421" s="16"/>
      <c r="L1421" s="16"/>
      <c r="M1421" s="16"/>
      <c r="N1421" s="16"/>
      <c r="O1421" s="16"/>
    </row>
    <row r="1422" spans="2:15" x14ac:dyDescent="0.45">
      <c r="B1422" s="27"/>
      <c r="C1422" s="140" t="str">
        <f>+IF(Tabella245[[#This Row],[Ins Cartella]]="",C1421,+VLOOKUP(Tabella245[[#This Row],[Ins Cartella]],Tabella1[[NUMERO CARTELLA]:[IMPOSTE]],1,0))</f>
        <v>Cartella2</v>
      </c>
      <c r="D1422" s="1"/>
      <c r="E1422" s="15"/>
      <c r="F1422" s="16"/>
      <c r="G1422" s="16"/>
      <c r="H1422" s="16"/>
      <c r="I1422" s="16"/>
      <c r="J1422" s="16"/>
      <c r="K1422" s="16"/>
      <c r="L1422" s="16"/>
      <c r="M1422" s="16"/>
      <c r="N1422" s="16"/>
      <c r="O1422" s="16"/>
    </row>
    <row r="1423" spans="2:15" x14ac:dyDescent="0.45">
      <c r="B1423" s="27"/>
      <c r="C1423" s="140" t="str">
        <f>+IF(Tabella245[[#This Row],[Ins Cartella]]="",C1422,+VLOOKUP(Tabella245[[#This Row],[Ins Cartella]],Tabella1[[NUMERO CARTELLA]:[IMPOSTE]],1,0))</f>
        <v>Cartella2</v>
      </c>
      <c r="D1423" s="1"/>
      <c r="E1423" s="15"/>
      <c r="F1423" s="16"/>
      <c r="G1423" s="16"/>
      <c r="H1423" s="16"/>
      <c r="I1423" s="16"/>
      <c r="J1423" s="16"/>
      <c r="K1423" s="16"/>
      <c r="L1423" s="16"/>
      <c r="M1423" s="16"/>
      <c r="N1423" s="16"/>
      <c r="O1423" s="16"/>
    </row>
    <row r="1424" spans="2:15" x14ac:dyDescent="0.45">
      <c r="B1424" s="27"/>
      <c r="C1424" s="140" t="str">
        <f>+IF(Tabella245[[#This Row],[Ins Cartella]]="",C1423,+VLOOKUP(Tabella245[[#This Row],[Ins Cartella]],Tabella1[[NUMERO CARTELLA]:[IMPOSTE]],1,0))</f>
        <v>Cartella2</v>
      </c>
      <c r="D1424" s="1"/>
      <c r="E1424" s="15"/>
      <c r="F1424" s="16"/>
      <c r="G1424" s="16"/>
      <c r="H1424" s="16"/>
      <c r="I1424" s="16"/>
      <c r="J1424" s="16"/>
      <c r="K1424" s="16"/>
      <c r="L1424" s="16"/>
      <c r="M1424" s="16"/>
      <c r="N1424" s="16"/>
      <c r="O1424" s="16"/>
    </row>
    <row r="1425" spans="2:15" x14ac:dyDescent="0.45">
      <c r="B1425" s="27"/>
      <c r="C1425" s="140" t="str">
        <f>+IF(Tabella245[[#This Row],[Ins Cartella]]="",C1424,+VLOOKUP(Tabella245[[#This Row],[Ins Cartella]],Tabella1[[NUMERO CARTELLA]:[IMPOSTE]],1,0))</f>
        <v>Cartella2</v>
      </c>
      <c r="D1425" s="1"/>
      <c r="E1425" s="15"/>
      <c r="F1425" s="16"/>
      <c r="G1425" s="16"/>
      <c r="H1425" s="16"/>
      <c r="I1425" s="16"/>
      <c r="J1425" s="16"/>
      <c r="K1425" s="16"/>
      <c r="L1425" s="16"/>
      <c r="M1425" s="16"/>
      <c r="N1425" s="16"/>
      <c r="O1425" s="16"/>
    </row>
    <row r="1426" spans="2:15" x14ac:dyDescent="0.45">
      <c r="B1426" s="27"/>
      <c r="C1426" s="140" t="str">
        <f>+IF(Tabella245[[#This Row],[Ins Cartella]]="",C1425,+VLOOKUP(Tabella245[[#This Row],[Ins Cartella]],Tabella1[[NUMERO CARTELLA]:[IMPOSTE]],1,0))</f>
        <v>Cartella2</v>
      </c>
      <c r="D1426" s="1"/>
      <c r="E1426" s="15"/>
      <c r="F1426" s="16"/>
      <c r="G1426" s="16"/>
      <c r="H1426" s="16"/>
      <c r="I1426" s="16"/>
      <c r="J1426" s="16"/>
      <c r="K1426" s="16"/>
      <c r="L1426" s="16"/>
      <c r="M1426" s="16"/>
      <c r="N1426" s="16"/>
      <c r="O1426" s="16"/>
    </row>
    <row r="1427" spans="2:15" x14ac:dyDescent="0.45">
      <c r="B1427" s="27"/>
      <c r="C1427" s="140" t="str">
        <f>+IF(Tabella245[[#This Row],[Ins Cartella]]="",C1426,+VLOOKUP(Tabella245[[#This Row],[Ins Cartella]],Tabella1[[NUMERO CARTELLA]:[IMPOSTE]],1,0))</f>
        <v>Cartella2</v>
      </c>
      <c r="D1427" s="1"/>
      <c r="E1427" s="15"/>
      <c r="F1427" s="16"/>
      <c r="G1427" s="16"/>
      <c r="H1427" s="16"/>
      <c r="I1427" s="16"/>
      <c r="J1427" s="16"/>
      <c r="K1427" s="16"/>
      <c r="L1427" s="16"/>
      <c r="M1427" s="16"/>
      <c r="N1427" s="16"/>
      <c r="O1427" s="16"/>
    </row>
    <row r="1428" spans="2:15" x14ac:dyDescent="0.45">
      <c r="B1428" s="27"/>
      <c r="C1428" s="140" t="str">
        <f>+IF(Tabella245[[#This Row],[Ins Cartella]]="",C1427,+VLOOKUP(Tabella245[[#This Row],[Ins Cartella]],Tabella1[[NUMERO CARTELLA]:[IMPOSTE]],1,0))</f>
        <v>Cartella2</v>
      </c>
      <c r="D1428" s="1"/>
      <c r="E1428" s="15"/>
      <c r="F1428" s="16"/>
      <c r="G1428" s="16"/>
      <c r="H1428" s="16"/>
      <c r="I1428" s="16"/>
      <c r="J1428" s="16"/>
      <c r="K1428" s="16"/>
      <c r="L1428" s="16"/>
      <c r="M1428" s="16"/>
      <c r="N1428" s="16"/>
      <c r="O1428" s="16"/>
    </row>
    <row r="1429" spans="2:15" x14ac:dyDescent="0.45">
      <c r="B1429" s="27"/>
      <c r="C1429" s="140" t="str">
        <f>+IF(Tabella245[[#This Row],[Ins Cartella]]="",C1428,+VLOOKUP(Tabella245[[#This Row],[Ins Cartella]],Tabella1[[NUMERO CARTELLA]:[IMPOSTE]],1,0))</f>
        <v>Cartella2</v>
      </c>
      <c r="D1429" s="1"/>
      <c r="E1429" s="15"/>
      <c r="F1429" s="16"/>
      <c r="G1429" s="16"/>
      <c r="H1429" s="16"/>
      <c r="I1429" s="16"/>
      <c r="J1429" s="16"/>
      <c r="K1429" s="16"/>
      <c r="L1429" s="16"/>
      <c r="M1429" s="16"/>
      <c r="N1429" s="16"/>
      <c r="O1429" s="16"/>
    </row>
    <row r="1430" spans="2:15" x14ac:dyDescent="0.45">
      <c r="B1430" s="27"/>
      <c r="C1430" s="140" t="str">
        <f>+IF(Tabella245[[#This Row],[Ins Cartella]]="",C1429,+VLOOKUP(Tabella245[[#This Row],[Ins Cartella]],Tabella1[[NUMERO CARTELLA]:[IMPOSTE]],1,0))</f>
        <v>Cartella2</v>
      </c>
      <c r="D1430" s="1"/>
      <c r="E1430" s="15"/>
      <c r="F1430" s="16"/>
      <c r="G1430" s="16"/>
      <c r="H1430" s="16"/>
      <c r="I1430" s="16"/>
      <c r="J1430" s="16"/>
      <c r="K1430" s="16"/>
      <c r="L1430" s="16"/>
      <c r="M1430" s="16"/>
      <c r="N1430" s="16"/>
      <c r="O1430" s="16"/>
    </row>
    <row r="1431" spans="2:15" x14ac:dyDescent="0.45">
      <c r="B1431" s="27"/>
      <c r="C1431" s="140" t="str">
        <f>+IF(Tabella245[[#This Row],[Ins Cartella]]="",C1430,+VLOOKUP(Tabella245[[#This Row],[Ins Cartella]],Tabella1[[NUMERO CARTELLA]:[IMPOSTE]],1,0))</f>
        <v>Cartella2</v>
      </c>
      <c r="D1431" s="1"/>
      <c r="E1431" s="15"/>
      <c r="F1431" s="16"/>
      <c r="G1431" s="16"/>
      <c r="H1431" s="16"/>
      <c r="I1431" s="16"/>
      <c r="J1431" s="16"/>
      <c r="K1431" s="16"/>
      <c r="L1431" s="16"/>
      <c r="M1431" s="16"/>
      <c r="N1431" s="16"/>
      <c r="O1431" s="16"/>
    </row>
    <row r="1432" spans="2:15" x14ac:dyDescent="0.45">
      <c r="B1432" s="27"/>
      <c r="C1432" s="140" t="str">
        <f>+IF(Tabella245[[#This Row],[Ins Cartella]]="",C1431,+VLOOKUP(Tabella245[[#This Row],[Ins Cartella]],Tabella1[[NUMERO CARTELLA]:[IMPOSTE]],1,0))</f>
        <v>Cartella2</v>
      </c>
      <c r="D1432" s="1"/>
      <c r="E1432" s="15"/>
      <c r="F1432" s="16"/>
      <c r="G1432" s="16"/>
      <c r="H1432" s="16"/>
      <c r="I1432" s="16"/>
      <c r="J1432" s="16"/>
      <c r="K1432" s="16"/>
      <c r="L1432" s="16"/>
      <c r="M1432" s="16"/>
      <c r="N1432" s="16"/>
      <c r="O1432" s="16"/>
    </row>
    <row r="1433" spans="2:15" x14ac:dyDescent="0.45">
      <c r="B1433" s="27"/>
      <c r="C1433" s="140" t="str">
        <f>+IF(Tabella245[[#This Row],[Ins Cartella]]="",C1432,+VLOOKUP(Tabella245[[#This Row],[Ins Cartella]],Tabella1[[NUMERO CARTELLA]:[IMPOSTE]],1,0))</f>
        <v>Cartella2</v>
      </c>
      <c r="D1433" s="1"/>
      <c r="E1433" s="15"/>
      <c r="F1433" s="16"/>
      <c r="G1433" s="16"/>
      <c r="H1433" s="16"/>
      <c r="I1433" s="16"/>
      <c r="J1433" s="16"/>
      <c r="K1433" s="16"/>
      <c r="L1433" s="16"/>
      <c r="M1433" s="16"/>
      <c r="N1433" s="16"/>
      <c r="O1433" s="16"/>
    </row>
    <row r="1434" spans="2:15" x14ac:dyDescent="0.45">
      <c r="B1434" s="27"/>
      <c r="C1434" s="140" t="str">
        <f>+IF(Tabella245[[#This Row],[Ins Cartella]]="",C1433,+VLOOKUP(Tabella245[[#This Row],[Ins Cartella]],Tabella1[[NUMERO CARTELLA]:[IMPOSTE]],1,0))</f>
        <v>Cartella2</v>
      </c>
      <c r="D1434" s="1"/>
      <c r="E1434" s="15"/>
      <c r="F1434" s="16"/>
      <c r="G1434" s="16"/>
      <c r="H1434" s="16"/>
      <c r="I1434" s="16"/>
      <c r="J1434" s="16"/>
      <c r="K1434" s="16"/>
      <c r="L1434" s="16"/>
      <c r="M1434" s="16"/>
      <c r="N1434" s="16"/>
      <c r="O1434" s="16"/>
    </row>
    <row r="1435" spans="2:15" x14ac:dyDescent="0.45">
      <c r="B1435" s="27"/>
      <c r="C1435" s="140" t="str">
        <f>+IF(Tabella245[[#This Row],[Ins Cartella]]="",C1434,+VLOOKUP(Tabella245[[#This Row],[Ins Cartella]],Tabella1[[NUMERO CARTELLA]:[IMPOSTE]],1,0))</f>
        <v>Cartella2</v>
      </c>
      <c r="D1435" s="1"/>
      <c r="E1435" s="15"/>
      <c r="F1435" s="16"/>
      <c r="G1435" s="16"/>
      <c r="H1435" s="16"/>
      <c r="I1435" s="16"/>
      <c r="J1435" s="16"/>
      <c r="K1435" s="16"/>
      <c r="L1435" s="16"/>
      <c r="M1435" s="16"/>
      <c r="N1435" s="16"/>
      <c r="O1435" s="16"/>
    </row>
    <row r="1436" spans="2:15" x14ac:dyDescent="0.45">
      <c r="B1436" s="27"/>
      <c r="C1436" s="140" t="str">
        <f>+IF(Tabella245[[#This Row],[Ins Cartella]]="",C1435,+VLOOKUP(Tabella245[[#This Row],[Ins Cartella]],Tabella1[[NUMERO CARTELLA]:[IMPOSTE]],1,0))</f>
        <v>Cartella2</v>
      </c>
      <c r="D1436" s="1"/>
      <c r="E1436" s="15"/>
      <c r="F1436" s="16"/>
      <c r="G1436" s="16"/>
      <c r="H1436" s="16"/>
      <c r="I1436" s="16"/>
      <c r="J1436" s="16"/>
      <c r="K1436" s="16"/>
      <c r="L1436" s="16"/>
      <c r="M1436" s="16"/>
      <c r="N1436" s="16"/>
      <c r="O1436" s="16"/>
    </row>
    <row r="1437" spans="2:15" x14ac:dyDescent="0.45">
      <c r="B1437" s="27"/>
      <c r="C1437" s="140" t="str">
        <f>+IF(Tabella245[[#This Row],[Ins Cartella]]="",C1436,+VLOOKUP(Tabella245[[#This Row],[Ins Cartella]],Tabella1[[NUMERO CARTELLA]:[IMPOSTE]],1,0))</f>
        <v>Cartella2</v>
      </c>
      <c r="D1437" s="1"/>
      <c r="E1437" s="15"/>
      <c r="F1437" s="16"/>
      <c r="G1437" s="16"/>
      <c r="H1437" s="16"/>
      <c r="I1437" s="16"/>
      <c r="J1437" s="16"/>
      <c r="K1437" s="16"/>
      <c r="L1437" s="16"/>
      <c r="M1437" s="16"/>
      <c r="N1437" s="16"/>
      <c r="O1437" s="16"/>
    </row>
    <row r="1438" spans="2:15" x14ac:dyDescent="0.45">
      <c r="B1438" s="27"/>
      <c r="C1438" s="140" t="str">
        <f>+IF(Tabella245[[#This Row],[Ins Cartella]]="",C1437,+VLOOKUP(Tabella245[[#This Row],[Ins Cartella]],Tabella1[[NUMERO CARTELLA]:[IMPOSTE]],1,0))</f>
        <v>Cartella2</v>
      </c>
      <c r="D1438" s="1"/>
      <c r="E1438" s="15"/>
      <c r="F1438" s="16"/>
      <c r="G1438" s="16"/>
      <c r="H1438" s="16"/>
      <c r="I1438" s="16"/>
      <c r="J1438" s="16"/>
      <c r="K1438" s="16"/>
      <c r="L1438" s="16"/>
      <c r="M1438" s="16"/>
      <c r="N1438" s="16"/>
      <c r="O1438" s="16"/>
    </row>
    <row r="1439" spans="2:15" x14ac:dyDescent="0.45">
      <c r="B1439" s="27"/>
      <c r="C1439" s="140" t="str">
        <f>+IF(Tabella245[[#This Row],[Ins Cartella]]="",C1438,+VLOOKUP(Tabella245[[#This Row],[Ins Cartella]],Tabella1[[NUMERO CARTELLA]:[IMPOSTE]],1,0))</f>
        <v>Cartella2</v>
      </c>
      <c r="D1439" s="1"/>
      <c r="E1439" s="15"/>
      <c r="F1439" s="16"/>
      <c r="G1439" s="16"/>
      <c r="H1439" s="16"/>
      <c r="I1439" s="16"/>
      <c r="J1439" s="16"/>
      <c r="K1439" s="16"/>
      <c r="L1439" s="16"/>
      <c r="M1439" s="16"/>
      <c r="N1439" s="16"/>
      <c r="O1439" s="16"/>
    </row>
    <row r="1440" spans="2:15" x14ac:dyDescent="0.45">
      <c r="B1440" s="27"/>
      <c r="C1440" s="140" t="str">
        <f>+IF(Tabella245[[#This Row],[Ins Cartella]]="",C1439,+VLOOKUP(Tabella245[[#This Row],[Ins Cartella]],Tabella1[[NUMERO CARTELLA]:[IMPOSTE]],1,0))</f>
        <v>Cartella2</v>
      </c>
      <c r="D1440" s="1"/>
      <c r="E1440" s="15"/>
      <c r="F1440" s="16"/>
      <c r="G1440" s="16"/>
      <c r="H1440" s="16"/>
      <c r="I1440" s="16"/>
      <c r="J1440" s="16"/>
      <c r="K1440" s="16"/>
      <c r="L1440" s="16"/>
      <c r="M1440" s="16"/>
      <c r="N1440" s="16"/>
      <c r="O1440" s="16"/>
    </row>
    <row r="1441" spans="2:15" x14ac:dyDescent="0.45">
      <c r="B1441" s="27"/>
      <c r="C1441" s="140" t="str">
        <f>+IF(Tabella245[[#This Row],[Ins Cartella]]="",C1440,+VLOOKUP(Tabella245[[#This Row],[Ins Cartella]],Tabella1[[NUMERO CARTELLA]:[IMPOSTE]],1,0))</f>
        <v>Cartella2</v>
      </c>
      <c r="D1441" s="1"/>
      <c r="E1441" s="15"/>
      <c r="F1441" s="16"/>
      <c r="G1441" s="16"/>
      <c r="H1441" s="16"/>
      <c r="I1441" s="16"/>
      <c r="J1441" s="16"/>
      <c r="K1441" s="16"/>
      <c r="L1441" s="16"/>
      <c r="M1441" s="16"/>
      <c r="N1441" s="16"/>
      <c r="O1441" s="16"/>
    </row>
    <row r="1442" spans="2:15" x14ac:dyDescent="0.45">
      <c r="B1442" s="27"/>
      <c r="C1442" s="140" t="str">
        <f>+IF(Tabella245[[#This Row],[Ins Cartella]]="",C1441,+VLOOKUP(Tabella245[[#This Row],[Ins Cartella]],Tabella1[[NUMERO CARTELLA]:[IMPOSTE]],1,0))</f>
        <v>Cartella2</v>
      </c>
      <c r="D1442" s="1"/>
      <c r="E1442" s="15"/>
      <c r="F1442" s="16"/>
      <c r="G1442" s="16"/>
      <c r="H1442" s="16"/>
      <c r="I1442" s="16"/>
      <c r="J1442" s="16"/>
      <c r="K1442" s="16"/>
      <c r="L1442" s="16"/>
      <c r="M1442" s="16"/>
      <c r="N1442" s="16"/>
      <c r="O1442" s="16"/>
    </row>
    <row r="1443" spans="2:15" x14ac:dyDescent="0.45">
      <c r="B1443" s="27"/>
      <c r="C1443" s="140" t="str">
        <f>+IF(Tabella245[[#This Row],[Ins Cartella]]="",C1442,+VLOOKUP(Tabella245[[#This Row],[Ins Cartella]],Tabella1[[NUMERO CARTELLA]:[IMPOSTE]],1,0))</f>
        <v>Cartella2</v>
      </c>
      <c r="D1443" s="1"/>
      <c r="E1443" s="15"/>
      <c r="F1443" s="16"/>
      <c r="G1443" s="16"/>
      <c r="H1443" s="16"/>
      <c r="I1443" s="16"/>
      <c r="J1443" s="16"/>
      <c r="K1443" s="16"/>
      <c r="L1443" s="16"/>
      <c r="M1443" s="16"/>
      <c r="N1443" s="16"/>
      <c r="O1443" s="16"/>
    </row>
    <row r="1444" spans="2:15" x14ac:dyDescent="0.45">
      <c r="B1444" s="27"/>
      <c r="C1444" s="140" t="str">
        <f>+IF(Tabella245[[#This Row],[Ins Cartella]]="",C1443,+VLOOKUP(Tabella245[[#This Row],[Ins Cartella]],Tabella1[[NUMERO CARTELLA]:[IMPOSTE]],1,0))</f>
        <v>Cartella2</v>
      </c>
      <c r="D1444" s="1"/>
      <c r="E1444" s="15"/>
      <c r="F1444" s="16"/>
      <c r="G1444" s="16"/>
      <c r="H1444" s="16"/>
      <c r="I1444" s="16"/>
      <c r="J1444" s="16"/>
      <c r="K1444" s="16"/>
      <c r="L1444" s="16"/>
      <c r="M1444" s="16"/>
      <c r="N1444" s="16"/>
      <c r="O1444" s="16"/>
    </row>
    <row r="1445" spans="2:15" x14ac:dyDescent="0.45">
      <c r="B1445" s="27"/>
      <c r="C1445" s="140" t="str">
        <f>+IF(Tabella245[[#This Row],[Ins Cartella]]="",C1444,+VLOOKUP(Tabella245[[#This Row],[Ins Cartella]],Tabella1[[NUMERO CARTELLA]:[IMPOSTE]],1,0))</f>
        <v>Cartella2</v>
      </c>
      <c r="D1445" s="1"/>
      <c r="E1445" s="15"/>
      <c r="F1445" s="16"/>
      <c r="G1445" s="16"/>
      <c r="H1445" s="16"/>
      <c r="I1445" s="16"/>
      <c r="J1445" s="16"/>
      <c r="K1445" s="16"/>
      <c r="L1445" s="16"/>
      <c r="M1445" s="16"/>
      <c r="N1445" s="16"/>
      <c r="O1445" s="16"/>
    </row>
    <row r="1446" spans="2:15" x14ac:dyDescent="0.45">
      <c r="B1446" s="27"/>
      <c r="C1446" s="140" t="str">
        <f>+IF(Tabella245[[#This Row],[Ins Cartella]]="",C1445,+VLOOKUP(Tabella245[[#This Row],[Ins Cartella]],Tabella1[[NUMERO CARTELLA]:[IMPOSTE]],1,0))</f>
        <v>Cartella2</v>
      </c>
      <c r="D1446" s="1"/>
      <c r="E1446" s="15"/>
      <c r="F1446" s="16"/>
      <c r="G1446" s="16"/>
      <c r="H1446" s="16"/>
      <c r="I1446" s="16"/>
      <c r="J1446" s="16"/>
      <c r="K1446" s="16"/>
      <c r="L1446" s="16"/>
      <c r="M1446" s="16"/>
      <c r="N1446" s="16"/>
      <c r="O1446" s="16"/>
    </row>
    <row r="1447" spans="2:15" x14ac:dyDescent="0.45">
      <c r="B1447" s="27"/>
      <c r="C1447" s="140" t="str">
        <f>+IF(Tabella245[[#This Row],[Ins Cartella]]="",C1446,+VLOOKUP(Tabella245[[#This Row],[Ins Cartella]],Tabella1[[NUMERO CARTELLA]:[IMPOSTE]],1,0))</f>
        <v>Cartella2</v>
      </c>
      <c r="D1447" s="1"/>
      <c r="E1447" s="15"/>
      <c r="F1447" s="16"/>
      <c r="G1447" s="16"/>
      <c r="H1447" s="16"/>
      <c r="I1447" s="16"/>
      <c r="J1447" s="16"/>
      <c r="K1447" s="16"/>
      <c r="L1447" s="16"/>
      <c r="M1447" s="16"/>
      <c r="N1447" s="16"/>
      <c r="O1447" s="16"/>
    </row>
    <row r="1448" spans="2:15" x14ac:dyDescent="0.45">
      <c r="B1448" s="27"/>
      <c r="C1448" s="140" t="str">
        <f>+IF(Tabella245[[#This Row],[Ins Cartella]]="",C1447,+VLOOKUP(Tabella245[[#This Row],[Ins Cartella]],Tabella1[[NUMERO CARTELLA]:[IMPOSTE]],1,0))</f>
        <v>Cartella2</v>
      </c>
      <c r="D1448" s="1"/>
      <c r="E1448" s="15"/>
      <c r="F1448" s="16"/>
      <c r="G1448" s="16"/>
      <c r="H1448" s="16"/>
      <c r="I1448" s="16"/>
      <c r="J1448" s="16"/>
      <c r="K1448" s="16"/>
      <c r="L1448" s="16"/>
      <c r="M1448" s="16"/>
      <c r="N1448" s="16"/>
      <c r="O1448" s="16"/>
    </row>
    <row r="1449" spans="2:15" x14ac:dyDescent="0.45">
      <c r="B1449" s="27"/>
      <c r="C1449" s="140" t="str">
        <f>+IF(Tabella245[[#This Row],[Ins Cartella]]="",C1448,+VLOOKUP(Tabella245[[#This Row],[Ins Cartella]],Tabella1[[NUMERO CARTELLA]:[IMPOSTE]],1,0))</f>
        <v>Cartella2</v>
      </c>
      <c r="D1449" s="1"/>
      <c r="E1449" s="15"/>
      <c r="F1449" s="16"/>
      <c r="G1449" s="16"/>
      <c r="H1449" s="16"/>
      <c r="I1449" s="16"/>
      <c r="J1449" s="16"/>
      <c r="K1449" s="16"/>
      <c r="L1449" s="16"/>
      <c r="M1449" s="16"/>
      <c r="N1449" s="16"/>
      <c r="O1449" s="16"/>
    </row>
    <row r="1450" spans="2:15" x14ac:dyDescent="0.45">
      <c r="B1450" s="27"/>
      <c r="C1450" s="140" t="str">
        <f>+IF(Tabella245[[#This Row],[Ins Cartella]]="",C1449,+VLOOKUP(Tabella245[[#This Row],[Ins Cartella]],Tabella1[[NUMERO CARTELLA]:[IMPOSTE]],1,0))</f>
        <v>Cartella2</v>
      </c>
      <c r="D1450" s="1"/>
      <c r="E1450" s="15"/>
      <c r="F1450" s="16"/>
      <c r="G1450" s="16"/>
      <c r="H1450" s="16"/>
      <c r="I1450" s="16"/>
      <c r="J1450" s="16"/>
      <c r="K1450" s="16"/>
      <c r="L1450" s="16"/>
      <c r="M1450" s="16"/>
      <c r="N1450" s="16"/>
      <c r="O1450" s="16"/>
    </row>
    <row r="1451" spans="2:15" x14ac:dyDescent="0.45">
      <c r="B1451" s="27"/>
      <c r="C1451" s="140" t="str">
        <f>+IF(Tabella245[[#This Row],[Ins Cartella]]="",C1450,+VLOOKUP(Tabella245[[#This Row],[Ins Cartella]],Tabella1[[NUMERO CARTELLA]:[IMPOSTE]],1,0))</f>
        <v>Cartella2</v>
      </c>
      <c r="D1451" s="1"/>
      <c r="E1451" s="15"/>
      <c r="F1451" s="16"/>
      <c r="G1451" s="16"/>
      <c r="H1451" s="16"/>
      <c r="I1451" s="16"/>
      <c r="J1451" s="16"/>
      <c r="K1451" s="16"/>
      <c r="L1451" s="16"/>
      <c r="M1451" s="16"/>
      <c r="N1451" s="16"/>
      <c r="O1451" s="16"/>
    </row>
    <row r="1452" spans="2:15" x14ac:dyDescent="0.45">
      <c r="B1452" s="27"/>
      <c r="C1452" s="140" t="str">
        <f>+IF(Tabella245[[#This Row],[Ins Cartella]]="",C1451,+VLOOKUP(Tabella245[[#This Row],[Ins Cartella]],Tabella1[[NUMERO CARTELLA]:[IMPOSTE]],1,0))</f>
        <v>Cartella2</v>
      </c>
      <c r="D1452" s="1"/>
      <c r="E1452" s="15"/>
      <c r="F1452" s="16"/>
      <c r="G1452" s="16"/>
      <c r="H1452" s="16"/>
      <c r="I1452" s="16"/>
      <c r="J1452" s="16"/>
      <c r="K1452" s="16"/>
      <c r="L1452" s="16"/>
      <c r="M1452" s="16"/>
      <c r="N1452" s="16"/>
      <c r="O1452" s="16"/>
    </row>
    <row r="1453" spans="2:15" x14ac:dyDescent="0.45">
      <c r="B1453" s="27"/>
      <c r="C1453" s="140" t="str">
        <f>+IF(Tabella245[[#This Row],[Ins Cartella]]="",C1452,+VLOOKUP(Tabella245[[#This Row],[Ins Cartella]],Tabella1[[NUMERO CARTELLA]:[IMPOSTE]],1,0))</f>
        <v>Cartella2</v>
      </c>
      <c r="D1453" s="1"/>
      <c r="E1453" s="15"/>
      <c r="F1453" s="16"/>
      <c r="G1453" s="16"/>
      <c r="H1453" s="16"/>
      <c r="I1453" s="16"/>
      <c r="J1453" s="16"/>
      <c r="K1453" s="16"/>
      <c r="L1453" s="16"/>
      <c r="M1453" s="16"/>
      <c r="N1453" s="16"/>
      <c r="O1453" s="16"/>
    </row>
    <row r="1454" spans="2:15" x14ac:dyDescent="0.45">
      <c r="B1454" s="27"/>
      <c r="C1454" s="140" t="str">
        <f>+IF(Tabella245[[#This Row],[Ins Cartella]]="",C1453,+VLOOKUP(Tabella245[[#This Row],[Ins Cartella]],Tabella1[[NUMERO CARTELLA]:[IMPOSTE]],1,0))</f>
        <v>Cartella2</v>
      </c>
      <c r="D1454" s="1"/>
      <c r="E1454" s="15"/>
      <c r="F1454" s="16"/>
      <c r="G1454" s="16"/>
      <c r="H1454" s="16"/>
      <c r="I1454" s="16"/>
      <c r="J1454" s="16"/>
      <c r="K1454" s="16"/>
      <c r="L1454" s="16"/>
      <c r="M1454" s="16"/>
      <c r="N1454" s="16"/>
      <c r="O1454" s="16"/>
    </row>
    <row r="1455" spans="2:15" x14ac:dyDescent="0.45">
      <c r="B1455" s="27"/>
      <c r="C1455" s="140" t="str">
        <f>+IF(Tabella245[[#This Row],[Ins Cartella]]="",C1454,+VLOOKUP(Tabella245[[#This Row],[Ins Cartella]],Tabella1[[NUMERO CARTELLA]:[IMPOSTE]],1,0))</f>
        <v>Cartella2</v>
      </c>
      <c r="D1455" s="1"/>
      <c r="E1455" s="15"/>
      <c r="F1455" s="16"/>
      <c r="G1455" s="16"/>
      <c r="H1455" s="16"/>
      <c r="I1455" s="16"/>
      <c r="J1455" s="16"/>
      <c r="K1455" s="16"/>
      <c r="L1455" s="16"/>
      <c r="M1455" s="16"/>
      <c r="N1455" s="16"/>
      <c r="O1455" s="16"/>
    </row>
    <row r="1456" spans="2:15" x14ac:dyDescent="0.45">
      <c r="B1456" s="27"/>
      <c r="C1456" s="140" t="str">
        <f>+IF(Tabella245[[#This Row],[Ins Cartella]]="",C1455,+VLOOKUP(Tabella245[[#This Row],[Ins Cartella]],Tabella1[[NUMERO CARTELLA]:[IMPOSTE]],1,0))</f>
        <v>Cartella2</v>
      </c>
      <c r="D1456" s="1"/>
      <c r="E1456" s="15"/>
      <c r="F1456" s="16"/>
      <c r="G1456" s="16"/>
      <c r="H1456" s="16"/>
      <c r="I1456" s="16"/>
      <c r="J1456" s="16"/>
      <c r="K1456" s="16"/>
      <c r="L1456" s="16"/>
      <c r="M1456" s="16"/>
      <c r="N1456" s="16"/>
      <c r="O1456" s="16"/>
    </row>
    <row r="1457" spans="2:15" x14ac:dyDescent="0.45">
      <c r="B1457" s="27"/>
      <c r="C1457" s="140" t="str">
        <f>+IF(Tabella245[[#This Row],[Ins Cartella]]="",C1456,+VLOOKUP(Tabella245[[#This Row],[Ins Cartella]],Tabella1[[NUMERO CARTELLA]:[IMPOSTE]],1,0))</f>
        <v>Cartella2</v>
      </c>
      <c r="D1457" s="1"/>
      <c r="E1457" s="15"/>
      <c r="F1457" s="16"/>
      <c r="G1457" s="16"/>
      <c r="H1457" s="16"/>
      <c r="I1457" s="16"/>
      <c r="J1457" s="16"/>
      <c r="K1457" s="16"/>
      <c r="L1457" s="16"/>
      <c r="M1457" s="16"/>
      <c r="N1457" s="16"/>
      <c r="O1457" s="16"/>
    </row>
    <row r="1458" spans="2:15" x14ac:dyDescent="0.45">
      <c r="B1458" s="27"/>
      <c r="C1458" s="140" t="str">
        <f>+IF(Tabella245[[#This Row],[Ins Cartella]]="",C1457,+VLOOKUP(Tabella245[[#This Row],[Ins Cartella]],Tabella1[[NUMERO CARTELLA]:[IMPOSTE]],1,0))</f>
        <v>Cartella2</v>
      </c>
      <c r="D1458" s="1"/>
      <c r="E1458" s="15"/>
      <c r="F1458" s="16"/>
      <c r="G1458" s="16"/>
      <c r="H1458" s="16"/>
      <c r="I1458" s="16"/>
      <c r="J1458" s="16"/>
      <c r="K1458" s="16"/>
      <c r="L1458" s="16"/>
      <c r="M1458" s="16"/>
      <c r="N1458" s="16"/>
      <c r="O1458" s="16"/>
    </row>
    <row r="1459" spans="2:15" x14ac:dyDescent="0.45">
      <c r="B1459" s="27"/>
      <c r="C1459" s="140" t="str">
        <f>+IF(Tabella245[[#This Row],[Ins Cartella]]="",C1458,+VLOOKUP(Tabella245[[#This Row],[Ins Cartella]],Tabella1[[NUMERO CARTELLA]:[IMPOSTE]],1,0))</f>
        <v>Cartella2</v>
      </c>
      <c r="D1459" s="1"/>
      <c r="E1459" s="15"/>
      <c r="F1459" s="16"/>
      <c r="G1459" s="16"/>
      <c r="H1459" s="16"/>
      <c r="I1459" s="16"/>
      <c r="J1459" s="16"/>
      <c r="K1459" s="16"/>
      <c r="L1459" s="16"/>
      <c r="M1459" s="16"/>
      <c r="N1459" s="16"/>
      <c r="O1459" s="16"/>
    </row>
    <row r="1460" spans="2:15" x14ac:dyDescent="0.45">
      <c r="B1460" s="27"/>
      <c r="C1460" s="140" t="str">
        <f>+IF(Tabella245[[#This Row],[Ins Cartella]]="",C1459,+VLOOKUP(Tabella245[[#This Row],[Ins Cartella]],Tabella1[[NUMERO CARTELLA]:[IMPOSTE]],1,0))</f>
        <v>Cartella2</v>
      </c>
      <c r="D1460" s="1"/>
      <c r="E1460" s="15"/>
      <c r="F1460" s="16"/>
      <c r="G1460" s="16"/>
      <c r="H1460" s="16"/>
      <c r="I1460" s="16"/>
      <c r="J1460" s="16"/>
      <c r="K1460" s="16"/>
      <c r="L1460" s="16"/>
      <c r="M1460" s="16"/>
      <c r="N1460" s="16"/>
      <c r="O1460" s="16"/>
    </row>
    <row r="1461" spans="2:15" x14ac:dyDescent="0.45">
      <c r="B1461" s="27"/>
      <c r="C1461" s="140" t="str">
        <f>+IF(Tabella245[[#This Row],[Ins Cartella]]="",C1460,+VLOOKUP(Tabella245[[#This Row],[Ins Cartella]],Tabella1[[NUMERO CARTELLA]:[IMPOSTE]],1,0))</f>
        <v>Cartella2</v>
      </c>
      <c r="D1461" s="1"/>
      <c r="E1461" s="15"/>
      <c r="F1461" s="16"/>
      <c r="G1461" s="16"/>
      <c r="H1461" s="16"/>
      <c r="I1461" s="16"/>
      <c r="J1461" s="16"/>
      <c r="K1461" s="16"/>
      <c r="L1461" s="16"/>
      <c r="M1461" s="16"/>
      <c r="N1461" s="16"/>
      <c r="O1461" s="16"/>
    </row>
    <row r="1462" spans="2:15" x14ac:dyDescent="0.45">
      <c r="B1462" s="27"/>
      <c r="C1462" s="140" t="str">
        <f>+IF(Tabella245[[#This Row],[Ins Cartella]]="",C1461,+VLOOKUP(Tabella245[[#This Row],[Ins Cartella]],Tabella1[[NUMERO CARTELLA]:[IMPOSTE]],1,0))</f>
        <v>Cartella2</v>
      </c>
      <c r="D1462" s="1"/>
      <c r="E1462" s="15"/>
      <c r="F1462" s="16"/>
      <c r="G1462" s="16"/>
      <c r="H1462" s="16"/>
      <c r="I1462" s="16"/>
      <c r="J1462" s="16"/>
      <c r="K1462" s="16"/>
      <c r="L1462" s="16"/>
      <c r="M1462" s="16"/>
      <c r="N1462" s="16"/>
      <c r="O1462" s="16"/>
    </row>
    <row r="1463" spans="2:15" x14ac:dyDescent="0.45">
      <c r="B1463" s="27"/>
      <c r="C1463" s="140" t="str">
        <f>+IF(Tabella245[[#This Row],[Ins Cartella]]="",C1462,+VLOOKUP(Tabella245[[#This Row],[Ins Cartella]],Tabella1[[NUMERO CARTELLA]:[IMPOSTE]],1,0))</f>
        <v>Cartella2</v>
      </c>
      <c r="D1463" s="1"/>
      <c r="E1463" s="15"/>
      <c r="F1463" s="16"/>
      <c r="G1463" s="16"/>
      <c r="H1463" s="16"/>
      <c r="I1463" s="16"/>
      <c r="J1463" s="16"/>
      <c r="K1463" s="16"/>
      <c r="L1463" s="16"/>
      <c r="M1463" s="16"/>
      <c r="N1463" s="16"/>
      <c r="O1463" s="16"/>
    </row>
    <row r="1464" spans="2:15" x14ac:dyDescent="0.45">
      <c r="B1464" s="27"/>
      <c r="C1464" s="140" t="str">
        <f>+IF(Tabella245[[#This Row],[Ins Cartella]]="",C1463,+VLOOKUP(Tabella245[[#This Row],[Ins Cartella]],Tabella1[[NUMERO CARTELLA]:[IMPOSTE]],1,0))</f>
        <v>Cartella2</v>
      </c>
      <c r="D1464" s="1"/>
      <c r="E1464" s="15"/>
      <c r="F1464" s="16"/>
      <c r="G1464" s="16"/>
      <c r="H1464" s="16"/>
      <c r="I1464" s="16"/>
      <c r="J1464" s="16"/>
      <c r="K1464" s="16"/>
      <c r="L1464" s="16"/>
      <c r="M1464" s="16"/>
      <c r="N1464" s="16"/>
      <c r="O1464" s="16"/>
    </row>
    <row r="1465" spans="2:15" x14ac:dyDescent="0.45">
      <c r="B1465" s="27"/>
      <c r="C1465" s="140" t="str">
        <f>+IF(Tabella245[[#This Row],[Ins Cartella]]="",C1464,+VLOOKUP(Tabella245[[#This Row],[Ins Cartella]],Tabella1[[NUMERO CARTELLA]:[IMPOSTE]],1,0))</f>
        <v>Cartella2</v>
      </c>
      <c r="D1465" s="1"/>
      <c r="E1465" s="15"/>
      <c r="F1465" s="16"/>
      <c r="G1465" s="16"/>
      <c r="H1465" s="16"/>
      <c r="I1465" s="16"/>
      <c r="J1465" s="16"/>
      <c r="K1465" s="16"/>
      <c r="L1465" s="16"/>
      <c r="M1465" s="16"/>
      <c r="N1465" s="16"/>
      <c r="O1465" s="16"/>
    </row>
    <row r="1466" spans="2:15" x14ac:dyDescent="0.45">
      <c r="B1466" s="27"/>
      <c r="C1466" s="140" t="str">
        <f>+IF(Tabella245[[#This Row],[Ins Cartella]]="",C1465,+VLOOKUP(Tabella245[[#This Row],[Ins Cartella]],Tabella1[[NUMERO CARTELLA]:[IMPOSTE]],1,0))</f>
        <v>Cartella2</v>
      </c>
      <c r="D1466" s="1"/>
      <c r="E1466" s="15"/>
      <c r="F1466" s="16"/>
      <c r="G1466" s="16"/>
      <c r="H1466" s="16"/>
      <c r="I1466" s="16"/>
      <c r="J1466" s="16"/>
      <c r="K1466" s="16"/>
      <c r="L1466" s="16"/>
      <c r="M1466" s="16"/>
      <c r="N1466" s="16"/>
      <c r="O1466" s="16"/>
    </row>
    <row r="1467" spans="2:15" x14ac:dyDescent="0.45">
      <c r="B1467" s="27"/>
      <c r="C1467" s="140" t="str">
        <f>+IF(Tabella245[[#This Row],[Ins Cartella]]="",C1466,+VLOOKUP(Tabella245[[#This Row],[Ins Cartella]],Tabella1[[NUMERO CARTELLA]:[IMPOSTE]],1,0))</f>
        <v>Cartella2</v>
      </c>
      <c r="D1467" s="1"/>
      <c r="E1467" s="15"/>
      <c r="F1467" s="16"/>
      <c r="G1467" s="16"/>
      <c r="H1467" s="16"/>
      <c r="I1467" s="16"/>
      <c r="J1467" s="16"/>
      <c r="K1467" s="16"/>
      <c r="L1467" s="16"/>
      <c r="M1467" s="16"/>
      <c r="N1467" s="16"/>
      <c r="O1467" s="16"/>
    </row>
    <row r="1468" spans="2:15" x14ac:dyDescent="0.45">
      <c r="B1468" s="27"/>
      <c r="C1468" s="140" t="str">
        <f>+IF(Tabella245[[#This Row],[Ins Cartella]]="",C1467,+VLOOKUP(Tabella245[[#This Row],[Ins Cartella]],Tabella1[[NUMERO CARTELLA]:[IMPOSTE]],1,0))</f>
        <v>Cartella2</v>
      </c>
      <c r="D1468" s="1"/>
      <c r="E1468" s="15"/>
      <c r="F1468" s="16"/>
      <c r="G1468" s="16"/>
      <c r="H1468" s="16"/>
      <c r="I1468" s="16"/>
      <c r="J1468" s="16"/>
      <c r="K1468" s="16"/>
      <c r="L1468" s="16"/>
      <c r="M1468" s="16"/>
      <c r="N1468" s="16"/>
      <c r="O1468" s="16"/>
    </row>
    <row r="1469" spans="2:15" x14ac:dyDescent="0.45">
      <c r="B1469" s="27"/>
      <c r="C1469" s="140" t="str">
        <f>+IF(Tabella245[[#This Row],[Ins Cartella]]="",C1468,+VLOOKUP(Tabella245[[#This Row],[Ins Cartella]],Tabella1[[NUMERO CARTELLA]:[IMPOSTE]],1,0))</f>
        <v>Cartella2</v>
      </c>
      <c r="D1469" s="1"/>
      <c r="E1469" s="15"/>
      <c r="F1469" s="16"/>
      <c r="G1469" s="16"/>
      <c r="H1469" s="16"/>
      <c r="I1469" s="16"/>
      <c r="J1469" s="16"/>
      <c r="K1469" s="16"/>
      <c r="L1469" s="16"/>
      <c r="M1469" s="16"/>
      <c r="N1469" s="16"/>
      <c r="O1469" s="16"/>
    </row>
    <row r="1470" spans="2:15" x14ac:dyDescent="0.45">
      <c r="B1470" s="27"/>
      <c r="C1470" s="140" t="str">
        <f>+IF(Tabella245[[#This Row],[Ins Cartella]]="",C1469,+VLOOKUP(Tabella245[[#This Row],[Ins Cartella]],Tabella1[[NUMERO CARTELLA]:[IMPOSTE]],1,0))</f>
        <v>Cartella2</v>
      </c>
      <c r="D1470" s="1"/>
      <c r="E1470" s="15"/>
      <c r="F1470" s="16"/>
      <c r="G1470" s="16"/>
      <c r="H1470" s="16"/>
      <c r="I1470" s="16"/>
      <c r="J1470" s="16"/>
      <c r="K1470" s="16"/>
      <c r="L1470" s="16"/>
      <c r="M1470" s="16"/>
      <c r="N1470" s="16"/>
      <c r="O1470" s="16"/>
    </row>
    <row r="1471" spans="2:15" x14ac:dyDescent="0.45">
      <c r="B1471" s="27"/>
      <c r="C1471" s="140" t="str">
        <f>+IF(Tabella245[[#This Row],[Ins Cartella]]="",C1470,+VLOOKUP(Tabella245[[#This Row],[Ins Cartella]],Tabella1[[NUMERO CARTELLA]:[IMPOSTE]],1,0))</f>
        <v>Cartella2</v>
      </c>
      <c r="D1471" s="1"/>
      <c r="E1471" s="15"/>
      <c r="F1471" s="16"/>
      <c r="G1471" s="16"/>
      <c r="H1471" s="16"/>
      <c r="I1471" s="16"/>
      <c r="J1471" s="16"/>
      <c r="K1471" s="16"/>
      <c r="L1471" s="16"/>
      <c r="M1471" s="16"/>
      <c r="N1471" s="16"/>
      <c r="O1471" s="16"/>
    </row>
    <row r="1472" spans="2:15" x14ac:dyDescent="0.45">
      <c r="B1472" s="27"/>
      <c r="C1472" s="140" t="str">
        <f>+IF(Tabella245[[#This Row],[Ins Cartella]]="",C1471,+VLOOKUP(Tabella245[[#This Row],[Ins Cartella]],Tabella1[[NUMERO CARTELLA]:[IMPOSTE]],1,0))</f>
        <v>Cartella2</v>
      </c>
      <c r="D1472" s="1"/>
      <c r="E1472" s="15"/>
      <c r="F1472" s="16"/>
      <c r="G1472" s="16"/>
      <c r="H1472" s="16"/>
      <c r="I1472" s="16"/>
      <c r="J1472" s="16"/>
      <c r="K1472" s="16"/>
      <c r="L1472" s="16"/>
      <c r="M1472" s="16"/>
      <c r="N1472" s="16"/>
      <c r="O1472" s="16"/>
    </row>
    <row r="1473" spans="2:15" x14ac:dyDescent="0.45">
      <c r="B1473" s="27"/>
      <c r="C1473" s="140" t="str">
        <f>+IF(Tabella245[[#This Row],[Ins Cartella]]="",C1472,+VLOOKUP(Tabella245[[#This Row],[Ins Cartella]],Tabella1[[NUMERO CARTELLA]:[IMPOSTE]],1,0))</f>
        <v>Cartella2</v>
      </c>
      <c r="D1473" s="1"/>
      <c r="E1473" s="15"/>
      <c r="F1473" s="16"/>
      <c r="G1473" s="16"/>
      <c r="H1473" s="16"/>
      <c r="I1473" s="16"/>
      <c r="J1473" s="16"/>
      <c r="K1473" s="16"/>
      <c r="L1473" s="16"/>
      <c r="M1473" s="16"/>
      <c r="N1473" s="16"/>
      <c r="O1473" s="16"/>
    </row>
    <row r="1474" spans="2:15" x14ac:dyDescent="0.45">
      <c r="B1474" s="27"/>
      <c r="C1474" s="140" t="str">
        <f>+IF(Tabella245[[#This Row],[Ins Cartella]]="",C1473,+VLOOKUP(Tabella245[[#This Row],[Ins Cartella]],Tabella1[[NUMERO CARTELLA]:[IMPOSTE]],1,0))</f>
        <v>Cartella2</v>
      </c>
      <c r="D1474" s="1"/>
      <c r="E1474" s="15"/>
      <c r="F1474" s="16"/>
      <c r="G1474" s="16"/>
      <c r="H1474" s="16"/>
      <c r="I1474" s="16"/>
      <c r="J1474" s="16"/>
      <c r="K1474" s="16"/>
      <c r="L1474" s="16"/>
      <c r="M1474" s="16"/>
      <c r="N1474" s="16"/>
      <c r="O1474" s="16"/>
    </row>
    <row r="1475" spans="2:15" x14ac:dyDescent="0.45">
      <c r="B1475" s="27"/>
      <c r="C1475" s="140" t="str">
        <f>+IF(Tabella245[[#This Row],[Ins Cartella]]="",C1474,+VLOOKUP(Tabella245[[#This Row],[Ins Cartella]],Tabella1[[NUMERO CARTELLA]:[IMPOSTE]],1,0))</f>
        <v>Cartella2</v>
      </c>
      <c r="D1475" s="1"/>
      <c r="E1475" s="15"/>
      <c r="F1475" s="16"/>
      <c r="G1475" s="16"/>
      <c r="H1475" s="16"/>
      <c r="I1475" s="16"/>
      <c r="J1475" s="16"/>
      <c r="K1475" s="16"/>
      <c r="L1475" s="16"/>
      <c r="M1475" s="16"/>
      <c r="N1475" s="16"/>
      <c r="O1475" s="16"/>
    </row>
    <row r="1476" spans="2:15" x14ac:dyDescent="0.45">
      <c r="B1476" s="27"/>
      <c r="C1476" s="140" t="str">
        <f>+IF(Tabella245[[#This Row],[Ins Cartella]]="",C1475,+VLOOKUP(Tabella245[[#This Row],[Ins Cartella]],Tabella1[[NUMERO CARTELLA]:[IMPOSTE]],1,0))</f>
        <v>Cartella2</v>
      </c>
      <c r="D1476" s="1"/>
      <c r="E1476" s="15"/>
      <c r="F1476" s="16"/>
      <c r="G1476" s="16"/>
      <c r="H1476" s="16"/>
      <c r="I1476" s="16"/>
      <c r="J1476" s="16"/>
      <c r="K1476" s="16"/>
      <c r="L1476" s="16"/>
      <c r="M1476" s="16"/>
      <c r="N1476" s="16"/>
      <c r="O1476" s="16"/>
    </row>
    <row r="1477" spans="2:15" x14ac:dyDescent="0.45">
      <c r="B1477" s="27"/>
      <c r="C1477" s="140" t="str">
        <f>+IF(Tabella245[[#This Row],[Ins Cartella]]="",C1476,+VLOOKUP(Tabella245[[#This Row],[Ins Cartella]],Tabella1[[NUMERO CARTELLA]:[IMPOSTE]],1,0))</f>
        <v>Cartella2</v>
      </c>
      <c r="D1477" s="1"/>
      <c r="E1477" s="15"/>
      <c r="F1477" s="16"/>
      <c r="G1477" s="16"/>
      <c r="H1477" s="16"/>
      <c r="I1477" s="16"/>
      <c r="J1477" s="16"/>
      <c r="K1477" s="16"/>
      <c r="L1477" s="16"/>
      <c r="M1477" s="16"/>
      <c r="N1477" s="16"/>
      <c r="O1477" s="16"/>
    </row>
    <row r="1478" spans="2:15" x14ac:dyDescent="0.45">
      <c r="B1478" s="27"/>
      <c r="C1478" s="140" t="str">
        <f>+IF(Tabella245[[#This Row],[Ins Cartella]]="",C1477,+VLOOKUP(Tabella245[[#This Row],[Ins Cartella]],Tabella1[[NUMERO CARTELLA]:[IMPOSTE]],1,0))</f>
        <v>Cartella2</v>
      </c>
      <c r="D1478" s="1"/>
      <c r="E1478" s="15"/>
      <c r="F1478" s="16"/>
      <c r="G1478" s="16"/>
      <c r="H1478" s="16"/>
      <c r="I1478" s="16"/>
      <c r="J1478" s="16"/>
      <c r="K1478" s="16"/>
      <c r="L1478" s="16"/>
      <c r="M1478" s="16"/>
      <c r="N1478" s="16"/>
      <c r="O1478" s="16"/>
    </row>
    <row r="1479" spans="2:15" x14ac:dyDescent="0.45">
      <c r="B1479" s="27"/>
      <c r="C1479" s="140" t="str">
        <f>+IF(Tabella245[[#This Row],[Ins Cartella]]="",C1478,+VLOOKUP(Tabella245[[#This Row],[Ins Cartella]],Tabella1[[NUMERO CARTELLA]:[IMPOSTE]],1,0))</f>
        <v>Cartella2</v>
      </c>
      <c r="D1479" s="1"/>
      <c r="E1479" s="15"/>
      <c r="F1479" s="16"/>
      <c r="G1479" s="16"/>
      <c r="H1479" s="16"/>
      <c r="I1479" s="16"/>
      <c r="J1479" s="16"/>
      <c r="K1479" s="16"/>
      <c r="L1479" s="16"/>
      <c r="M1479" s="16"/>
      <c r="N1479" s="16"/>
      <c r="O1479" s="16"/>
    </row>
    <row r="1480" spans="2:15" x14ac:dyDescent="0.45">
      <c r="B1480" s="27"/>
      <c r="C1480" s="140" t="str">
        <f>+IF(Tabella245[[#This Row],[Ins Cartella]]="",C1479,+VLOOKUP(Tabella245[[#This Row],[Ins Cartella]],Tabella1[[NUMERO CARTELLA]:[IMPOSTE]],1,0))</f>
        <v>Cartella2</v>
      </c>
      <c r="D1480" s="1"/>
      <c r="E1480" s="15"/>
      <c r="F1480" s="16"/>
      <c r="G1480" s="16"/>
      <c r="H1480" s="16"/>
      <c r="I1480" s="16"/>
      <c r="J1480" s="16"/>
      <c r="K1480" s="16"/>
      <c r="L1480" s="16"/>
      <c r="M1480" s="16"/>
      <c r="N1480" s="16"/>
      <c r="O1480" s="16"/>
    </row>
    <row r="1481" spans="2:15" x14ac:dyDescent="0.45">
      <c r="B1481" s="27"/>
      <c r="C1481" s="140" t="str">
        <f>+IF(Tabella245[[#This Row],[Ins Cartella]]="",C1480,+VLOOKUP(Tabella245[[#This Row],[Ins Cartella]],Tabella1[[NUMERO CARTELLA]:[IMPOSTE]],1,0))</f>
        <v>Cartella2</v>
      </c>
      <c r="D1481" s="1"/>
      <c r="E1481" s="15"/>
      <c r="F1481" s="16"/>
      <c r="G1481" s="16"/>
      <c r="H1481" s="16"/>
      <c r="I1481" s="16"/>
      <c r="J1481" s="16"/>
      <c r="K1481" s="16"/>
      <c r="L1481" s="16"/>
      <c r="M1481" s="16"/>
      <c r="N1481" s="16"/>
      <c r="O1481" s="16"/>
    </row>
    <row r="1482" spans="2:15" x14ac:dyDescent="0.45">
      <c r="B1482" s="27"/>
      <c r="C1482" s="140" t="str">
        <f>+IF(Tabella245[[#This Row],[Ins Cartella]]="",C1481,+VLOOKUP(Tabella245[[#This Row],[Ins Cartella]],Tabella1[[NUMERO CARTELLA]:[IMPOSTE]],1,0))</f>
        <v>Cartella2</v>
      </c>
      <c r="D1482" s="1"/>
      <c r="E1482" s="15"/>
      <c r="F1482" s="16"/>
      <c r="G1482" s="16"/>
      <c r="H1482" s="16"/>
      <c r="I1482" s="16"/>
      <c r="J1482" s="16"/>
      <c r="K1482" s="16"/>
      <c r="L1482" s="16"/>
      <c r="M1482" s="16"/>
      <c r="N1482" s="16"/>
      <c r="O1482" s="16"/>
    </row>
    <row r="1483" spans="2:15" x14ac:dyDescent="0.45">
      <c r="B1483" s="27"/>
      <c r="C1483" s="140" t="str">
        <f>+IF(Tabella245[[#This Row],[Ins Cartella]]="",C1482,+VLOOKUP(Tabella245[[#This Row],[Ins Cartella]],Tabella1[[NUMERO CARTELLA]:[IMPOSTE]],1,0))</f>
        <v>Cartella2</v>
      </c>
      <c r="D1483" s="1"/>
      <c r="E1483" s="15"/>
      <c r="F1483" s="16"/>
      <c r="G1483" s="16"/>
      <c r="H1483" s="16"/>
      <c r="I1483" s="16"/>
      <c r="J1483" s="16"/>
      <c r="K1483" s="16"/>
      <c r="L1483" s="16"/>
      <c r="M1483" s="16"/>
      <c r="N1483" s="16"/>
      <c r="O1483" s="16"/>
    </row>
    <row r="1484" spans="2:15" x14ac:dyDescent="0.45">
      <c r="B1484" s="27"/>
      <c r="C1484" s="140" t="str">
        <f>+IF(Tabella245[[#This Row],[Ins Cartella]]="",C1483,+VLOOKUP(Tabella245[[#This Row],[Ins Cartella]],Tabella1[[NUMERO CARTELLA]:[IMPOSTE]],1,0))</f>
        <v>Cartella2</v>
      </c>
      <c r="D1484" s="1"/>
      <c r="E1484" s="15"/>
      <c r="F1484" s="16"/>
      <c r="G1484" s="16"/>
      <c r="H1484" s="16"/>
      <c r="I1484" s="16"/>
      <c r="J1484" s="16"/>
      <c r="K1484" s="16"/>
      <c r="L1484" s="16"/>
      <c r="M1484" s="16"/>
      <c r="N1484" s="16"/>
      <c r="O1484" s="16"/>
    </row>
    <row r="1485" spans="2:15" x14ac:dyDescent="0.45">
      <c r="B1485" s="27"/>
      <c r="C1485" s="140" t="str">
        <f>+IF(Tabella245[[#This Row],[Ins Cartella]]="",C1484,+VLOOKUP(Tabella245[[#This Row],[Ins Cartella]],Tabella1[[NUMERO CARTELLA]:[IMPOSTE]],1,0))</f>
        <v>Cartella2</v>
      </c>
      <c r="D1485" s="1"/>
      <c r="E1485" s="15"/>
      <c r="F1485" s="16"/>
      <c r="G1485" s="16"/>
      <c r="H1485" s="16"/>
      <c r="I1485" s="16"/>
      <c r="J1485" s="16"/>
      <c r="K1485" s="16"/>
      <c r="L1485" s="16"/>
      <c r="M1485" s="16"/>
      <c r="N1485" s="16"/>
      <c r="O1485" s="16"/>
    </row>
    <row r="1486" spans="2:15" x14ac:dyDescent="0.45">
      <c r="B1486" s="27"/>
      <c r="C1486" s="140" t="str">
        <f>+IF(Tabella245[[#This Row],[Ins Cartella]]="",C1485,+VLOOKUP(Tabella245[[#This Row],[Ins Cartella]],Tabella1[[NUMERO CARTELLA]:[IMPOSTE]],1,0))</f>
        <v>Cartella2</v>
      </c>
      <c r="D1486" s="1"/>
      <c r="E1486" s="15"/>
      <c r="F1486" s="16"/>
      <c r="G1486" s="16"/>
      <c r="H1486" s="16"/>
      <c r="I1486" s="16"/>
      <c r="J1486" s="16"/>
      <c r="K1486" s="16"/>
      <c r="L1486" s="16"/>
      <c r="M1486" s="16"/>
      <c r="N1486" s="16"/>
      <c r="O1486" s="16"/>
    </row>
    <row r="1487" spans="2:15" x14ac:dyDescent="0.45">
      <c r="B1487" s="27"/>
      <c r="C1487" s="140" t="str">
        <f>+IF(Tabella245[[#This Row],[Ins Cartella]]="",C1486,+VLOOKUP(Tabella245[[#This Row],[Ins Cartella]],Tabella1[[NUMERO CARTELLA]:[IMPOSTE]],1,0))</f>
        <v>Cartella2</v>
      </c>
      <c r="D1487" s="1"/>
      <c r="E1487" s="15"/>
      <c r="F1487" s="16"/>
      <c r="G1487" s="16"/>
      <c r="H1487" s="16"/>
      <c r="I1487" s="16"/>
      <c r="J1487" s="16"/>
      <c r="K1487" s="16"/>
      <c r="L1487" s="16"/>
      <c r="M1487" s="16"/>
      <c r="N1487" s="16"/>
      <c r="O1487" s="16"/>
    </row>
    <row r="1488" spans="2:15" x14ac:dyDescent="0.45">
      <c r="B1488" s="27"/>
      <c r="C1488" s="140" t="str">
        <f>+IF(Tabella245[[#This Row],[Ins Cartella]]="",C1487,+VLOOKUP(Tabella245[[#This Row],[Ins Cartella]],Tabella1[[NUMERO CARTELLA]:[IMPOSTE]],1,0))</f>
        <v>Cartella2</v>
      </c>
      <c r="D1488" s="1"/>
      <c r="E1488" s="15"/>
      <c r="F1488" s="16"/>
      <c r="G1488" s="16"/>
      <c r="H1488" s="16"/>
      <c r="I1488" s="16"/>
      <c r="J1488" s="16"/>
      <c r="K1488" s="16"/>
      <c r="L1488" s="16"/>
      <c r="M1488" s="16"/>
      <c r="N1488" s="16"/>
      <c r="O1488" s="16"/>
    </row>
    <row r="1489" spans="2:15" x14ac:dyDescent="0.45">
      <c r="B1489" s="27"/>
      <c r="C1489" s="140" t="str">
        <f>+IF(Tabella245[[#This Row],[Ins Cartella]]="",C1488,+VLOOKUP(Tabella245[[#This Row],[Ins Cartella]],Tabella1[[NUMERO CARTELLA]:[IMPOSTE]],1,0))</f>
        <v>Cartella2</v>
      </c>
      <c r="D1489" s="1"/>
      <c r="E1489" s="15"/>
      <c r="F1489" s="16"/>
      <c r="G1489" s="16"/>
      <c r="H1489" s="16"/>
      <c r="I1489" s="16"/>
      <c r="J1489" s="16"/>
      <c r="K1489" s="16"/>
      <c r="L1489" s="16"/>
      <c r="M1489" s="16"/>
      <c r="N1489" s="16"/>
      <c r="O1489" s="16"/>
    </row>
    <row r="1490" spans="2:15" x14ac:dyDescent="0.45">
      <c r="B1490" s="27"/>
      <c r="C1490" s="140" t="str">
        <f>+IF(Tabella245[[#This Row],[Ins Cartella]]="",C1489,+VLOOKUP(Tabella245[[#This Row],[Ins Cartella]],Tabella1[[NUMERO CARTELLA]:[IMPOSTE]],1,0))</f>
        <v>Cartella2</v>
      </c>
      <c r="D1490" s="1"/>
      <c r="E1490" s="15"/>
      <c r="F1490" s="16"/>
      <c r="G1490" s="16"/>
      <c r="H1490" s="16"/>
      <c r="I1490" s="16"/>
      <c r="J1490" s="16"/>
      <c r="K1490" s="16"/>
      <c r="L1490" s="16"/>
      <c r="M1490" s="16"/>
      <c r="N1490" s="16"/>
      <c r="O1490" s="16"/>
    </row>
    <row r="1491" spans="2:15" x14ac:dyDescent="0.45">
      <c r="B1491" s="27"/>
      <c r="C1491" s="140" t="str">
        <f>+IF(Tabella245[[#This Row],[Ins Cartella]]="",C1490,+VLOOKUP(Tabella245[[#This Row],[Ins Cartella]],Tabella1[[NUMERO CARTELLA]:[IMPOSTE]],1,0))</f>
        <v>Cartella2</v>
      </c>
      <c r="D1491" s="1"/>
      <c r="E1491" s="15"/>
      <c r="F1491" s="16"/>
      <c r="G1491" s="16"/>
      <c r="H1491" s="16"/>
      <c r="I1491" s="16"/>
      <c r="J1491" s="16"/>
      <c r="K1491" s="16"/>
      <c r="L1491" s="16"/>
      <c r="M1491" s="16"/>
      <c r="N1491" s="16"/>
      <c r="O1491" s="16"/>
    </row>
    <row r="1492" spans="2:15" x14ac:dyDescent="0.45">
      <c r="B1492" s="27"/>
      <c r="C1492" s="140" t="str">
        <f>+IF(Tabella245[[#This Row],[Ins Cartella]]="",C1491,+VLOOKUP(Tabella245[[#This Row],[Ins Cartella]],Tabella1[[NUMERO CARTELLA]:[IMPOSTE]],1,0))</f>
        <v>Cartella2</v>
      </c>
      <c r="D1492" s="1"/>
      <c r="E1492" s="15"/>
      <c r="F1492" s="16"/>
      <c r="G1492" s="16"/>
      <c r="H1492" s="16"/>
      <c r="I1492" s="16"/>
      <c r="J1492" s="16"/>
      <c r="K1492" s="16"/>
      <c r="L1492" s="16"/>
      <c r="M1492" s="16"/>
      <c r="N1492" s="16"/>
      <c r="O1492" s="16"/>
    </row>
    <row r="1493" spans="2:15" x14ac:dyDescent="0.45">
      <c r="B1493" s="27"/>
      <c r="C1493" s="140" t="str">
        <f>+IF(Tabella245[[#This Row],[Ins Cartella]]="",C1492,+VLOOKUP(Tabella245[[#This Row],[Ins Cartella]],Tabella1[[NUMERO CARTELLA]:[IMPOSTE]],1,0))</f>
        <v>Cartella2</v>
      </c>
      <c r="D1493" s="1"/>
      <c r="E1493" s="15"/>
      <c r="F1493" s="16"/>
      <c r="G1493" s="16"/>
      <c r="H1493" s="16"/>
      <c r="I1493" s="16"/>
      <c r="J1493" s="16"/>
      <c r="K1493" s="16"/>
      <c r="L1493" s="16"/>
      <c r="M1493" s="16"/>
      <c r="N1493" s="16"/>
      <c r="O1493" s="16"/>
    </row>
    <row r="1494" spans="2:15" x14ac:dyDescent="0.45">
      <c r="B1494" s="27"/>
      <c r="C1494" s="140" t="str">
        <f>+IF(Tabella245[[#This Row],[Ins Cartella]]="",C1493,+VLOOKUP(Tabella245[[#This Row],[Ins Cartella]],Tabella1[[NUMERO CARTELLA]:[IMPOSTE]],1,0))</f>
        <v>Cartella2</v>
      </c>
      <c r="D1494" s="1"/>
      <c r="E1494" s="15"/>
      <c r="F1494" s="16"/>
      <c r="G1494" s="16"/>
      <c r="H1494" s="16"/>
      <c r="I1494" s="16"/>
      <c r="J1494" s="16"/>
      <c r="K1494" s="16"/>
      <c r="L1494" s="16"/>
      <c r="M1494" s="16"/>
      <c r="N1494" s="16"/>
      <c r="O1494" s="16"/>
    </row>
    <row r="1495" spans="2:15" x14ac:dyDescent="0.45">
      <c r="B1495" s="27"/>
      <c r="C1495" s="140" t="str">
        <f>+IF(Tabella245[[#This Row],[Ins Cartella]]="",C1494,+VLOOKUP(Tabella245[[#This Row],[Ins Cartella]],Tabella1[[NUMERO CARTELLA]:[IMPOSTE]],1,0))</f>
        <v>Cartella2</v>
      </c>
      <c r="D1495" s="1"/>
      <c r="E1495" s="15"/>
      <c r="F1495" s="16"/>
      <c r="G1495" s="16"/>
      <c r="H1495" s="16"/>
      <c r="I1495" s="16"/>
      <c r="J1495" s="16"/>
      <c r="K1495" s="16"/>
      <c r="L1495" s="16"/>
      <c r="M1495" s="16"/>
      <c r="N1495" s="16"/>
      <c r="O1495" s="16"/>
    </row>
    <row r="1496" spans="2:15" x14ac:dyDescent="0.45">
      <c r="B1496" s="27"/>
      <c r="C1496" s="140" t="str">
        <f>+IF(Tabella245[[#This Row],[Ins Cartella]]="",C1495,+VLOOKUP(Tabella245[[#This Row],[Ins Cartella]],Tabella1[[NUMERO CARTELLA]:[IMPOSTE]],1,0))</f>
        <v>Cartella2</v>
      </c>
      <c r="D1496" s="1"/>
      <c r="E1496" s="15"/>
      <c r="F1496" s="16"/>
      <c r="G1496" s="16"/>
      <c r="H1496" s="16"/>
      <c r="I1496" s="16"/>
      <c r="J1496" s="16"/>
      <c r="K1496" s="16"/>
      <c r="L1496" s="16"/>
      <c r="M1496" s="16"/>
      <c r="N1496" s="16"/>
      <c r="O1496" s="16"/>
    </row>
    <row r="1497" spans="2:15" x14ac:dyDescent="0.45">
      <c r="B1497" s="27"/>
      <c r="C1497" s="140" t="str">
        <f>+IF(Tabella245[[#This Row],[Ins Cartella]]="",C1496,+VLOOKUP(Tabella245[[#This Row],[Ins Cartella]],Tabella1[[NUMERO CARTELLA]:[IMPOSTE]],1,0))</f>
        <v>Cartella2</v>
      </c>
      <c r="D1497" s="1"/>
      <c r="E1497" s="15"/>
      <c r="F1497" s="16"/>
      <c r="G1497" s="16"/>
      <c r="H1497" s="16"/>
      <c r="I1497" s="16"/>
      <c r="J1497" s="16"/>
      <c r="K1497" s="16"/>
      <c r="L1497" s="16"/>
      <c r="M1497" s="16"/>
      <c r="N1497" s="16"/>
      <c r="O1497" s="16"/>
    </row>
    <row r="1498" spans="2:15" x14ac:dyDescent="0.45">
      <c r="B1498" s="27"/>
      <c r="C1498" s="140" t="str">
        <f>+IF(Tabella245[[#This Row],[Ins Cartella]]="",C1497,+VLOOKUP(Tabella245[[#This Row],[Ins Cartella]],Tabella1[[NUMERO CARTELLA]:[IMPOSTE]],1,0))</f>
        <v>Cartella2</v>
      </c>
      <c r="D1498" s="1"/>
      <c r="E1498" s="15"/>
      <c r="F1498" s="16"/>
      <c r="G1498" s="16"/>
      <c r="H1498" s="16"/>
      <c r="I1498" s="16"/>
      <c r="J1498" s="16"/>
      <c r="K1498" s="16"/>
      <c r="L1498" s="16"/>
      <c r="M1498" s="16"/>
      <c r="N1498" s="16"/>
      <c r="O1498" s="16"/>
    </row>
    <row r="1499" spans="2:15" x14ac:dyDescent="0.45">
      <c r="B1499" s="27"/>
      <c r="C1499" s="140" t="str">
        <f>+IF(Tabella245[[#This Row],[Ins Cartella]]="",C1498,+VLOOKUP(Tabella245[[#This Row],[Ins Cartella]],Tabella1[[NUMERO CARTELLA]:[IMPOSTE]],1,0))</f>
        <v>Cartella2</v>
      </c>
      <c r="D1499" s="1"/>
      <c r="E1499" s="15"/>
      <c r="F1499" s="16"/>
      <c r="G1499" s="16"/>
      <c r="H1499" s="16"/>
      <c r="I1499" s="16"/>
      <c r="J1499" s="16"/>
      <c r="K1499" s="16"/>
      <c r="L1499" s="16"/>
      <c r="M1499" s="16"/>
      <c r="N1499" s="16"/>
      <c r="O1499" s="16"/>
    </row>
    <row r="1500" spans="2:15" x14ac:dyDescent="0.45">
      <c r="B1500" s="27"/>
      <c r="C1500" s="140" t="str">
        <f>+IF(Tabella245[[#This Row],[Ins Cartella]]="",C1499,+VLOOKUP(Tabella245[[#This Row],[Ins Cartella]],Tabella1[[NUMERO CARTELLA]:[IMPOSTE]],1,0))</f>
        <v>Cartella2</v>
      </c>
      <c r="D1500" s="1"/>
      <c r="E1500" s="15"/>
      <c r="F1500" s="16"/>
      <c r="G1500" s="16"/>
      <c r="H1500" s="16"/>
      <c r="I1500" s="16"/>
      <c r="J1500" s="16"/>
      <c r="K1500" s="16"/>
      <c r="L1500" s="16"/>
      <c r="M1500" s="16"/>
      <c r="N1500" s="16"/>
      <c r="O1500" s="16"/>
    </row>
    <row r="1501" spans="2:15" x14ac:dyDescent="0.45">
      <c r="B1501" s="27"/>
      <c r="C1501" s="140" t="str">
        <f>+IF(Tabella245[[#This Row],[Ins Cartella]]="",C1500,+VLOOKUP(Tabella245[[#This Row],[Ins Cartella]],Tabella1[[NUMERO CARTELLA]:[IMPOSTE]],1,0))</f>
        <v>Cartella2</v>
      </c>
      <c r="D1501" s="1"/>
      <c r="E1501" s="15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</row>
    <row r="1502" spans="2:15" x14ac:dyDescent="0.45">
      <c r="B1502" s="27"/>
      <c r="C1502" s="140" t="str">
        <f>+IF(Tabella245[[#This Row],[Ins Cartella]]="",C1501,+VLOOKUP(Tabella245[[#This Row],[Ins Cartella]],Tabella1[[NUMERO CARTELLA]:[IMPOSTE]],1,0))</f>
        <v>Cartella2</v>
      </c>
      <c r="D1502" s="1"/>
      <c r="E1502" s="15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</row>
    <row r="1503" spans="2:15" x14ac:dyDescent="0.45"/>
    <row r="1504" spans="2:15" x14ac:dyDescent="0.45"/>
  </sheetData>
  <sheetProtection selectLockedCells="1" autoFilter="0"/>
  <dataValidations count="1">
    <dataValidation type="list" allowBlank="1" showInputMessage="1" showErrorMessage="1" sqref="B17:B1502" xr:uid="{00000000-0002-0000-0300-000000000000}">
      <formula1>NUMCART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horizontalDpi="0" verticalDpi="0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4">
    <pageSetUpPr fitToPage="1"/>
  </sheetPr>
  <dimension ref="A1:Q195"/>
  <sheetViews>
    <sheetView showGridLines="0" zoomScale="72" zoomScaleNormal="85" workbookViewId="0">
      <selection activeCell="C35" sqref="C35"/>
    </sheetView>
  </sheetViews>
  <sheetFormatPr defaultColWidth="22" defaultRowHeight="14.25" zeroHeight="1" x14ac:dyDescent="0.45"/>
  <cols>
    <col min="1" max="1" width="5.53125" style="147" bestFit="1" customWidth="1"/>
    <col min="2" max="2" width="32.53125" customWidth="1"/>
    <col min="3" max="3" width="43.265625" customWidth="1"/>
    <col min="4" max="4" width="26.46484375" customWidth="1"/>
    <col min="5" max="8" width="22.73046875" customWidth="1"/>
    <col min="9" max="9" width="14" bestFit="1" customWidth="1"/>
    <col min="10" max="10" width="17.19921875" customWidth="1"/>
    <col min="11" max="11" width="17" customWidth="1"/>
    <col min="12" max="12" width="11.53125" customWidth="1"/>
    <col min="13" max="13" width="17.46484375" hidden="1" customWidth="1"/>
    <col min="14" max="14" width="12.53125" hidden="1" customWidth="1"/>
    <col min="15" max="15" width="15.265625" hidden="1" customWidth="1"/>
    <col min="16" max="16" width="9.19921875" customWidth="1"/>
    <col min="17" max="17" width="22" customWidth="1"/>
  </cols>
  <sheetData>
    <row r="1" spans="1:17" x14ac:dyDescent="0.45">
      <c r="A1"/>
    </row>
    <row r="2" spans="1:17" x14ac:dyDescent="0.45">
      <c r="A2"/>
    </row>
    <row r="3" spans="1:17" x14ac:dyDescent="0.45">
      <c r="A3"/>
    </row>
    <row r="4" spans="1:17" x14ac:dyDescent="0.45">
      <c r="A4"/>
    </row>
    <row r="5" spans="1:17" x14ac:dyDescent="0.45">
      <c r="A5"/>
    </row>
    <row r="6" spans="1:17" x14ac:dyDescent="0.45">
      <c r="A6"/>
    </row>
    <row r="7" spans="1:17" x14ac:dyDescent="0.45">
      <c r="A7"/>
    </row>
    <row r="8" spans="1:17" x14ac:dyDescent="0.45">
      <c r="A8"/>
    </row>
    <row r="9" spans="1:17" ht="14.65" thickBot="1" x14ac:dyDescent="0.5">
      <c r="A9"/>
    </row>
    <row r="10" spans="1:17" ht="15" thickBot="1" x14ac:dyDescent="0.5">
      <c r="B10" s="148" t="s">
        <v>59</v>
      </c>
      <c r="C10" s="173"/>
      <c r="D10" s="52">
        <f>+K22+K37+K52+K67+K82+K97+K112+K127+K142+K157+K172+K187</f>
        <v>11918.8</v>
      </c>
      <c r="J10" s="66"/>
    </row>
    <row r="11" spans="1:17" ht="14.65" thickBot="1" x14ac:dyDescent="0.5">
      <c r="J11" s="66"/>
    </row>
    <row r="12" spans="1:17" ht="15" thickBot="1" x14ac:dyDescent="0.5">
      <c r="B12" s="148" t="s">
        <v>28958</v>
      </c>
      <c r="C12" s="149"/>
      <c r="D12" s="52">
        <f>+K24+K39+K54+K69+K84+K99+K114+K129+K144+K159+K174+K189</f>
        <v>7899.8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</row>
    <row r="13" spans="1:17" ht="15" thickBot="1" x14ac:dyDescent="0.5">
      <c r="B13" s="174"/>
      <c r="C13" s="174"/>
      <c r="D13" s="175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</row>
    <row r="14" spans="1:17" ht="15" thickBot="1" x14ac:dyDescent="0.5">
      <c r="B14" s="148" t="s">
        <v>28966</v>
      </c>
      <c r="C14" s="173"/>
      <c r="D14" s="52">
        <f>+D10-ROTP</f>
        <v>4018.9999999999991</v>
      </c>
      <c r="E14" s="176">
        <f>+D14/D10</f>
        <v>0.33719837567540351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</row>
    <row r="15" spans="1:17" x14ac:dyDescent="0.45">
      <c r="D15" s="2"/>
    </row>
    <row r="16" spans="1:17" x14ac:dyDescent="0.45">
      <c r="A16" s="147">
        <v>0</v>
      </c>
      <c r="B16" s="150" t="s">
        <v>36</v>
      </c>
      <c r="C16" s="151" t="s">
        <v>47</v>
      </c>
      <c r="D16" s="151" t="s">
        <v>44</v>
      </c>
      <c r="E16" s="67" t="s">
        <v>38</v>
      </c>
      <c r="M16" s="152">
        <f>SUM(M24:M189)</f>
        <v>0</v>
      </c>
      <c r="N16" s="152">
        <f>SUM(N24:N189)</f>
        <v>7899.8</v>
      </c>
      <c r="O16" s="152">
        <f>+M16+N16-D12</f>
        <v>0</v>
      </c>
    </row>
    <row r="17" spans="1:15" x14ac:dyDescent="0.45">
      <c r="A17" s="36">
        <f ca="1">+MATCH("X",OFFSET(RATEAZIONI!$N$16:$N$1438,RISULTATI!A16,0*da),0)</f>
        <v>1</v>
      </c>
      <c r="B17" s="60" t="str">
        <f>+IF(DATI!$B$17="","",DATI!$B$17)</f>
        <v>097 2023 000123456789</v>
      </c>
      <c r="C17" s="18">
        <f>+IFERROR(+VLOOKUP(B17,DATI!B:N,13,0),"")</f>
        <v>45110</v>
      </c>
      <c r="D17" s="61">
        <v>46234</v>
      </c>
      <c r="E17" s="77" t="str">
        <f>+IFERROR(
IF(DATI!D17&gt;TABELLE!C4,"",
(+INDEX(TABELLE!$J$11:$M$13,MATCH(F17,TABELLE!$J$11:$J$13,1),MATCH(C17,TABELLE!$J$11:$M$11,1)))),0)</f>
        <v/>
      </c>
      <c r="F17" s="37">
        <f>+D17-C17</f>
        <v>1124</v>
      </c>
      <c r="M17" s="34" t="s">
        <v>28900</v>
      </c>
      <c r="N17" s="34">
        <v>2017</v>
      </c>
    </row>
    <row r="18" spans="1:15" x14ac:dyDescent="0.45">
      <c r="B18" s="154"/>
      <c r="C18" s="41">
        <f>+IFERROR(+VLOOKUP(B17,DATI!B:P,15,0),"")</f>
        <v>2</v>
      </c>
      <c r="D18" s="2"/>
      <c r="E18" s="68"/>
    </row>
    <row r="19" spans="1:15" ht="28.5" x14ac:dyDescent="0.45">
      <c r="C19" s="57" t="s">
        <v>51</v>
      </c>
      <c r="D19" s="57" t="s">
        <v>52</v>
      </c>
      <c r="E19" s="57" t="s">
        <v>30</v>
      </c>
      <c r="F19" s="57" t="s">
        <v>31</v>
      </c>
      <c r="G19" s="57" t="s">
        <v>32</v>
      </c>
      <c r="H19" s="57" t="s">
        <v>54</v>
      </c>
      <c r="I19" s="57" t="s">
        <v>35</v>
      </c>
      <c r="J19" s="57" t="s">
        <v>53</v>
      </c>
      <c r="K19" s="56" t="s">
        <v>6</v>
      </c>
    </row>
    <row r="20" spans="1:15" x14ac:dyDescent="0.45">
      <c r="B20" s="69" t="s">
        <v>27</v>
      </c>
      <c r="C20" s="8">
        <f>+SUMIF(DATI!$B:$B,RISULTATI!$B$17,DATI!E:E)</f>
        <v>7890</v>
      </c>
      <c r="D20" s="8">
        <f>+SUMIF(DATI!$B:$B,RISULTATI!$B$17,DATI!F:F)</f>
        <v>2367</v>
      </c>
      <c r="E20" s="8">
        <f>+SUMIF(DATI!$B:$B,RISULTATI!$B$17,DATI!G:G)</f>
        <v>421</v>
      </c>
      <c r="F20" s="8">
        <f>+SUMIF(DATI!$B:$B,RISULTATI!$B$17,DATI!H:H)</f>
        <v>278</v>
      </c>
      <c r="G20" s="8">
        <f>+SUMIF(DATI!$B:$B,RISULTATI!$B$17,DATI!I:I)</f>
        <v>139</v>
      </c>
      <c r="H20" s="8">
        <f>+SUMIF(DATI!$B:$B,RISULTATI!$B$17,DATI!J:J)</f>
        <v>814</v>
      </c>
      <c r="I20" s="8">
        <f>+SUMIF(DATI!$B:$B,RISULTATI!$B$17,DATI!K:K)</f>
        <v>9.8000000000000007</v>
      </c>
      <c r="J20" s="8">
        <f>+SUMIF(DATI!$B:$B,RISULTATI!$B$17,DATI!L:L)</f>
        <v>0</v>
      </c>
      <c r="K20" s="75"/>
    </row>
    <row r="21" spans="1:15" x14ac:dyDescent="0.45">
      <c r="B21" s="69" t="s">
        <v>58</v>
      </c>
      <c r="C21" s="8">
        <f>+IF(-SUMIF(RATEAZIONI!$C:$C,RISULTATI!$B$17,RATEAZIONI!G:G)&lt;&gt;0,-SUMIF(RATEAZIONI!$C:$C,RISULTATI!$B$17,RATEAZIONI!G:G),-SUMIF('RATEAZIONI (dati liberi)'!$C:$C,RISULTATI!$B$17,'RATEAZIONI (dati liberi)'!G:G))</f>
        <v>0</v>
      </c>
      <c r="D21" s="8">
        <f>+IF(-SUMIF(RATEAZIONI!$C:$C,RISULTATI!$B$17,RATEAZIONI!H:H)&lt;&gt;0,-SUMIF(RATEAZIONI!$C:$C,RISULTATI!$B$17,RATEAZIONI!H:H),-SUMIF('RATEAZIONI (dati liberi)'!$C:$C,RISULTATI!$B$17,'RATEAZIONI (dati liberi)'!H:H))</f>
        <v>0</v>
      </c>
      <c r="E21" s="8">
        <f>+IF(-SUMIF(RATEAZIONI!$C:$C,RISULTATI!$B$17,RATEAZIONI!I:I)&lt;&gt;0,-SUMIF(RATEAZIONI!$C:$C,RISULTATI!$B$17,RATEAZIONI!I:I),-SUMIF('RATEAZIONI (dati liberi)'!$C:$C,RISULTATI!$B$17,'RATEAZIONI (dati liberi)'!I:I))</f>
        <v>0</v>
      </c>
      <c r="F21" s="8">
        <f>+IF(-SUMIF(RATEAZIONI!$C:$C,RISULTATI!$B$17,RATEAZIONI!J:J)&lt;&gt;0,-SUMIF(RATEAZIONI!$C:$C,RISULTATI!$B$17,RATEAZIONI!J:J),-SUMIF('RATEAZIONI (dati liberi)'!$C:$C,RISULTATI!$B$17,'RATEAZIONI (dati liberi)'!J:J))</f>
        <v>0</v>
      </c>
      <c r="G21" s="8">
        <f>+IF(-SUMIF(RATEAZIONI!$C:$C,RISULTATI!$B$17,RATEAZIONI!K:K)&lt;&gt;0,-SUMIF(RATEAZIONI!$C:$C,RISULTATI!$B$17,RATEAZIONI!K:K),-SUMIF('RATEAZIONI (dati liberi)'!$C:$C,RISULTATI!$B$17,'RATEAZIONI (dati liberi)'!K:K))</f>
        <v>0</v>
      </c>
      <c r="H21" s="8">
        <f>+IF(-SUMIF(RATEAZIONI!$C:$C,RISULTATI!$B$17,RATEAZIONI!L:L)&lt;&gt;0,-SUMIF(RATEAZIONI!$C:$C,RISULTATI!$B$17,RATEAZIONI!L:L),-SUMIF('RATEAZIONI (dati liberi)'!$C:$C,RISULTATI!$B$17,'RATEAZIONI (dati liberi)'!L:L))</f>
        <v>0</v>
      </c>
      <c r="I21" s="8">
        <f>+IF(-SUMIF(RATEAZIONI!$C:$C,RISULTATI!$B$17,RATEAZIONI!O:O)&lt;&gt;0,-SUMIF(RATEAZIONI!$C:$C,RISULTATI!$B$17,RATEAZIONI!O:O),-SUMIF('RATEAZIONI (dati liberi)'!$C:$C,RISULTATI!$B$17,'RATEAZIONI (dati liberi)'!O:O))</f>
        <v>0</v>
      </c>
      <c r="J21" s="8">
        <f>+IF(
-SUMIF(RATEAZIONI!$C:$C,RISULTATI!$B$17,RATEAZIONI!M:M)&lt;&gt;0,-SUMIF(RATEAZIONI!$C:$C,RISULTATI!$B$17,RATEAZIONI!M:M),-SUMIF('RATEAZIONI (dati liberi)'!$C:$C,RISULTATI!$B$17,'RATEAZIONI (dati liberi)'!M:M))</f>
        <v>0</v>
      </c>
      <c r="K21" s="75"/>
    </row>
    <row r="22" spans="1:15" x14ac:dyDescent="0.45">
      <c r="B22" s="69" t="s">
        <v>59</v>
      </c>
      <c r="C22" s="10">
        <f>SUM(C20:C21)</f>
        <v>7890</v>
      </c>
      <c r="D22" s="10">
        <f>+D20+D21</f>
        <v>2367</v>
      </c>
      <c r="E22" s="10">
        <f>+E20+E21</f>
        <v>421</v>
      </c>
      <c r="F22" s="10">
        <f>+F20+F21</f>
        <v>278</v>
      </c>
      <c r="G22" s="10">
        <f>+G20+G21</f>
        <v>139</v>
      </c>
      <c r="H22" s="10">
        <f>MAX(0,+H20+H21)</f>
        <v>814</v>
      </c>
      <c r="I22" s="10">
        <f>+I20+I21</f>
        <v>9.8000000000000007</v>
      </c>
      <c r="J22" s="10">
        <f>+J20+J21</f>
        <v>0</v>
      </c>
      <c r="K22" s="11">
        <f>SUM(C22:J22)</f>
        <v>11918.8</v>
      </c>
    </row>
    <row r="23" spans="1:15" x14ac:dyDescent="0.45">
      <c r="B23" s="70" t="s">
        <v>45</v>
      </c>
      <c r="C23" s="74"/>
      <c r="D23" s="74">
        <f>-D22</f>
        <v>-2367</v>
      </c>
      <c r="E23" s="74">
        <f t="shared" ref="E23" si="0">-E22</f>
        <v>-421</v>
      </c>
      <c r="F23" s="74">
        <f>-F22</f>
        <v>-278</v>
      </c>
      <c r="G23" s="78">
        <f>-G22</f>
        <v>-139</v>
      </c>
      <c r="H23" s="78">
        <f>-H22</f>
        <v>-814</v>
      </c>
      <c r="I23" s="79"/>
      <c r="J23" s="78"/>
      <c r="K23" s="24"/>
      <c r="O23" s="155"/>
    </row>
    <row r="24" spans="1:15" x14ac:dyDescent="0.45">
      <c r="B24" s="65" t="s">
        <v>37</v>
      </c>
      <c r="C24" s="10">
        <f>+SUM(C22:C23)</f>
        <v>7890</v>
      </c>
      <c r="D24" s="10">
        <f t="shared" ref="D24:F24" si="1">+SUM(D22:D23)</f>
        <v>0</v>
      </c>
      <c r="E24" s="10">
        <f t="shared" si="1"/>
        <v>0</v>
      </c>
      <c r="F24" s="10">
        <f t="shared" si="1"/>
        <v>0</v>
      </c>
      <c r="G24" s="10">
        <f>+SUM(G22:G23)</f>
        <v>0</v>
      </c>
      <c r="H24" s="10">
        <f>+SUM(H22:H23)</f>
        <v>0</v>
      </c>
      <c r="I24" s="10">
        <f>+SUM(I22:I23)</f>
        <v>9.8000000000000007</v>
      </c>
      <c r="J24" s="10">
        <f>+SUM(J22:J23)</f>
        <v>0</v>
      </c>
      <c r="K24" s="11">
        <f>SUM(C24:J24)</f>
        <v>7899.8</v>
      </c>
      <c r="M24" s="62">
        <f>+IF(C18=2,0,K24)</f>
        <v>0</v>
      </c>
      <c r="N24" s="62">
        <f>+K24</f>
        <v>7899.8</v>
      </c>
    </row>
    <row r="25" spans="1:15" ht="14.65" thickBot="1" x14ac:dyDescent="0.5">
      <c r="C25" s="6"/>
      <c r="D25" s="6"/>
      <c r="E25" s="6"/>
      <c r="F25" s="6"/>
      <c r="G25" s="6"/>
      <c r="H25" s="6"/>
      <c r="I25" s="6"/>
      <c r="J25" s="6"/>
      <c r="K25" s="6"/>
    </row>
    <row r="26" spans="1:15" ht="14.65" thickBot="1" x14ac:dyDescent="0.5">
      <c r="C26" s="198" t="s">
        <v>39</v>
      </c>
      <c r="D26" s="199"/>
      <c r="E26" s="58">
        <f>+K22-K24</f>
        <v>4018.9999999999991</v>
      </c>
      <c r="F26" s="6"/>
      <c r="G26" s="6"/>
      <c r="H26" s="6"/>
      <c r="I26" s="6"/>
      <c r="J26" s="6"/>
      <c r="K26" s="6"/>
    </row>
    <row r="27" spans="1:15" ht="14.65" thickBot="1" x14ac:dyDescent="0.5">
      <c r="C27" s="200" t="s">
        <v>40</v>
      </c>
      <c r="D27" s="201"/>
      <c r="E27" s="59">
        <f>+IFERROR(+E26/K22,0)</f>
        <v>0.33719837567540351</v>
      </c>
      <c r="F27" s="6"/>
      <c r="G27" s="6"/>
      <c r="H27" s="6"/>
      <c r="I27" s="6"/>
      <c r="J27" s="6"/>
      <c r="K27" s="6"/>
    </row>
    <row r="28" spans="1:15" x14ac:dyDescent="0.45"/>
    <row r="29" spans="1:15" x14ac:dyDescent="0.45"/>
    <row r="30" spans="1:15" x14ac:dyDescent="0.45"/>
    <row r="31" spans="1:15" x14ac:dyDescent="0.45">
      <c r="B31" s="150" t="s">
        <v>36</v>
      </c>
      <c r="C31" s="151" t="s">
        <v>47</v>
      </c>
      <c r="D31" s="151" t="s">
        <v>44</v>
      </c>
      <c r="E31" s="67" t="s">
        <v>38</v>
      </c>
    </row>
    <row r="32" spans="1:15" x14ac:dyDescent="0.45">
      <c r="A32" s="36" t="e">
        <f ca="1">+MATCH("X",OFFSET(RATEAZIONI!$N$17:$N$1438,RISULTATI!A17,0*da),0)+A17</f>
        <v>#N/A</v>
      </c>
      <c r="B32" s="60" t="str">
        <f>+IF(DATI!$B$18="","",DATI!$B$18)</f>
        <v/>
      </c>
      <c r="C32" s="18" t="str">
        <f>+IFERROR(+VLOOKUP(B32,DATI!B:N,13,0),"")</f>
        <v/>
      </c>
      <c r="D32" s="61">
        <v>46234</v>
      </c>
      <c r="E32" s="80">
        <f>+IFERROR(
IF(DATI!D18&gt;TABELLE!C4,"",
(+INDEX(TABELLE!$J$11:$M$13,MATCH(F32,TABELLE!$J$11:$J$13,1),MATCH(C32,TABELLE!$J$11:$M$11,1)))),0)</f>
        <v>0</v>
      </c>
      <c r="F32" s="37" t="e">
        <f>+D32-C32</f>
        <v>#VALUE!</v>
      </c>
      <c r="L32" s="154"/>
    </row>
    <row r="33" spans="2:14" x14ac:dyDescent="0.45">
      <c r="B33" s="154"/>
      <c r="C33" s="41" t="str">
        <f>+IFERROR(+VLOOKUP(B32,DATI!B:P,15,0),"")</f>
        <v/>
      </c>
      <c r="D33" s="2"/>
      <c r="E33" s="68"/>
    </row>
    <row r="34" spans="2:14" ht="28.5" x14ac:dyDescent="0.45">
      <c r="C34" s="57" t="s">
        <v>51</v>
      </c>
      <c r="D34" s="57" t="s">
        <v>52</v>
      </c>
      <c r="E34" s="57" t="s">
        <v>30</v>
      </c>
      <c r="F34" s="57" t="s">
        <v>31</v>
      </c>
      <c r="G34" s="57" t="s">
        <v>32</v>
      </c>
      <c r="H34" s="57" t="s">
        <v>54</v>
      </c>
      <c r="I34" s="57" t="s">
        <v>35</v>
      </c>
      <c r="J34" s="57" t="s">
        <v>53</v>
      </c>
      <c r="K34" s="57" t="s">
        <v>6</v>
      </c>
      <c r="L34" s="154"/>
    </row>
    <row r="35" spans="2:14" x14ac:dyDescent="0.45">
      <c r="B35" s="69" t="s">
        <v>27</v>
      </c>
      <c r="C35" s="8">
        <f>+SUMIF(DATI!$B:$B,RISULTATI!$B$32,DATI!E:E)</f>
        <v>0</v>
      </c>
      <c r="D35" s="8">
        <f>+SUMIF(DATI!$B:$B,RISULTATI!$B$32,DATI!F:F)</f>
        <v>0</v>
      </c>
      <c r="E35" s="8">
        <f>+SUMIF(DATI!$B:$B,RISULTATI!$B$32,DATI!G:G)</f>
        <v>0</v>
      </c>
      <c r="F35" s="8">
        <f>+SUMIF(DATI!$B:$B,RISULTATI!$B$32,DATI!H:H)</f>
        <v>0</v>
      </c>
      <c r="G35" s="8">
        <f>+SUMIF(DATI!$B:$B,RISULTATI!$B$32,DATI!I:I)</f>
        <v>0</v>
      </c>
      <c r="H35" s="8">
        <f>+SUMIF(DATI!$B:$B,RISULTATI!$B$32,DATI!J:J)</f>
        <v>0</v>
      </c>
      <c r="I35" s="8">
        <f>+SUMIF(DATI!$B:$B,RISULTATI!$B$32,DATI!K:K)</f>
        <v>0</v>
      </c>
      <c r="J35" s="8">
        <f>+SUMIF(DATI!$B:$B,RISULTATI!$B$32,DATI!L:L)</f>
        <v>0</v>
      </c>
      <c r="K35" s="9"/>
      <c r="L35" s="154"/>
    </row>
    <row r="36" spans="2:14" x14ac:dyDescent="0.45">
      <c r="B36" s="69" t="s">
        <v>58</v>
      </c>
      <c r="C36" s="8">
        <f>+IF(-SUMIF(RATEAZIONI!$C:$C,RISULTATI!$B32,RATEAZIONI!G:G)&lt;&gt;0,-SUMIF(RATEAZIONI!$C:$C,RISULTATI!$B32,RATEAZIONI!G:G),-SUMIF('RATEAZIONI (dati liberi)'!$C:$C,RISULTATI!$B32,'RATEAZIONI (dati liberi)'!G:G))</f>
        <v>0</v>
      </c>
      <c r="D36" s="8">
        <f>+IF(-SUMIF(RATEAZIONI!$C:$C,RISULTATI!$B32,RATEAZIONI!H:H)&lt;&gt;0,-SUMIF(RATEAZIONI!$C:$C,RISULTATI!$B32,RATEAZIONI!H:H),-SUMIF('RATEAZIONI (dati liberi)'!$C:$C,RISULTATI!$B32,'RATEAZIONI (dati liberi)'!H:H))</f>
        <v>0</v>
      </c>
      <c r="E36" s="8">
        <f>+IF(-SUMIF(RATEAZIONI!$C:$C,RISULTATI!$B32,RATEAZIONI!I:I)&lt;&gt;0,-SUMIF(RATEAZIONI!$C:$C,RISULTATI!$B32,RATEAZIONI!I:I),-SUMIF('RATEAZIONI (dati liberi)'!$C:$C,RISULTATI!$B32,'RATEAZIONI (dati liberi)'!I:I))</f>
        <v>0</v>
      </c>
      <c r="F36" s="8">
        <f>+IF(-SUMIF(RATEAZIONI!$C:$C,RISULTATI!$B32,RATEAZIONI!J:J)&lt;&gt;0,-SUMIF(RATEAZIONI!$C:$C,RISULTATI!$B32,RATEAZIONI!J:J),-SUMIF('RATEAZIONI (dati liberi)'!$C:$C,RISULTATI!$B32,'RATEAZIONI (dati liberi)'!J:J))</f>
        <v>0</v>
      </c>
      <c r="G36" s="8">
        <f>+IF(-SUMIF(RATEAZIONI!$C:$C,RISULTATI!$B32,RATEAZIONI!K:K)&lt;&gt;0,-SUMIF(RATEAZIONI!$C:$C,RISULTATI!$B32,RATEAZIONI!K:K),-SUMIF('RATEAZIONI (dati liberi)'!$C:$C,RISULTATI!$B32,'RATEAZIONI (dati liberi)'!K:K))</f>
        <v>0</v>
      </c>
      <c r="H36" s="8">
        <f>+IF(-SUMIF(RATEAZIONI!$C:$C,RISULTATI!$B32,RATEAZIONI!L:L)&lt;&gt;0,-SUMIF(RATEAZIONI!$C:$C,RISULTATI!$B32,RATEAZIONI!L:L),-SUMIF('RATEAZIONI (dati liberi)'!$C:$C,RISULTATI!$B32,'RATEAZIONI (dati liberi)'!L:L))</f>
        <v>0</v>
      </c>
      <c r="I36" s="8">
        <f>+IF(-SUMIF(RATEAZIONI!$C:$C,RISULTATI!$B32,RATEAZIONI!O:O)&lt;&gt;0,-SUMIF(RATEAZIONI!$C:$C,RISULTATI!$B32,RATEAZIONI!O:O),-SUMIF('RATEAZIONI (dati liberi)'!$C:$C,RISULTATI!$B32,'RATEAZIONI (dati liberi)'!O:O))</f>
        <v>0</v>
      </c>
      <c r="J36" s="8">
        <f>+IF(-SUMIF(RATEAZIONI!$C:$C,RISULTATI!$B32,RATEAZIONI!M:M)&lt;&gt;0,-SUMIF(RATEAZIONI!$C:$C,RISULTATI!$B32,RATEAZIONI!M:M),-SUMIF('RATEAZIONI (dati liberi)'!$C:$C,RISULTATI!$B32,'RATEAZIONI (dati liberi)'!M:M))</f>
        <v>0</v>
      </c>
      <c r="K36" s="9"/>
      <c r="L36" s="154"/>
    </row>
    <row r="37" spans="2:14" x14ac:dyDescent="0.45">
      <c r="B37" s="69" t="s">
        <v>59</v>
      </c>
      <c r="C37" s="10">
        <f>SUM(C35:C36)</f>
        <v>0</v>
      </c>
      <c r="D37" s="10">
        <f>+D35+D36</f>
        <v>0</v>
      </c>
      <c r="E37" s="10">
        <f>+E35+E36</f>
        <v>0</v>
      </c>
      <c r="F37" s="10">
        <f t="shared" ref="F37:G37" si="2">+F35+F36</f>
        <v>0</v>
      </c>
      <c r="G37" s="10">
        <f t="shared" si="2"/>
        <v>0</v>
      </c>
      <c r="H37" s="10">
        <f t="shared" ref="H37" si="3">MAX(0,+H35+H36)</f>
        <v>0</v>
      </c>
      <c r="I37" s="10">
        <f t="shared" ref="I37:J37" si="4">+I35+I36</f>
        <v>0</v>
      </c>
      <c r="J37" s="10">
        <f t="shared" si="4"/>
        <v>0</v>
      </c>
      <c r="K37" s="11">
        <f>SUM(C37:J37)</f>
        <v>0</v>
      </c>
      <c r="L37" s="154"/>
    </row>
    <row r="38" spans="2:14" x14ac:dyDescent="0.45">
      <c r="B38" s="70" t="s">
        <v>45</v>
      </c>
      <c r="C38" s="74"/>
      <c r="D38" s="74">
        <f>-D37</f>
        <v>0</v>
      </c>
      <c r="E38" s="74">
        <f t="shared" ref="E38" si="5">-E37</f>
        <v>0</v>
      </c>
      <c r="F38" s="74">
        <f>-F37</f>
        <v>0</v>
      </c>
      <c r="G38" s="78">
        <f>-G37</f>
        <v>0</v>
      </c>
      <c r="H38" s="81">
        <f>-H37</f>
        <v>0</v>
      </c>
      <c r="I38" s="79"/>
      <c r="J38" s="78"/>
      <c r="K38" s="24"/>
      <c r="L38" s="154"/>
    </row>
    <row r="39" spans="2:14" x14ac:dyDescent="0.45">
      <c r="B39" s="65" t="s">
        <v>37</v>
      </c>
      <c r="C39" s="10">
        <f>+SUM(C37:C38)</f>
        <v>0</v>
      </c>
      <c r="D39" s="10">
        <f t="shared" ref="D39:J39" si="6">+SUM(D37:D38)</f>
        <v>0</v>
      </c>
      <c r="E39" s="10">
        <f t="shared" si="6"/>
        <v>0</v>
      </c>
      <c r="F39" s="10">
        <f t="shared" si="6"/>
        <v>0</v>
      </c>
      <c r="G39" s="10">
        <f t="shared" si="6"/>
        <v>0</v>
      </c>
      <c r="H39" s="10">
        <f t="shared" si="6"/>
        <v>0</v>
      </c>
      <c r="I39" s="10">
        <f t="shared" si="6"/>
        <v>0</v>
      </c>
      <c r="J39" s="10">
        <f t="shared" si="6"/>
        <v>0</v>
      </c>
      <c r="K39" s="11">
        <f>SUM(C39:J39)</f>
        <v>0</v>
      </c>
      <c r="M39" s="62">
        <f>+IF(C33=2,0,K39)</f>
        <v>0</v>
      </c>
      <c r="N39" s="62">
        <f>+K39</f>
        <v>0</v>
      </c>
    </row>
    <row r="40" spans="2:14" ht="14.65" thickBot="1" x14ac:dyDescent="0.5">
      <c r="C40" s="6"/>
      <c r="D40" s="6"/>
      <c r="E40" s="6"/>
      <c r="F40" s="6"/>
      <c r="G40" s="6"/>
      <c r="H40" s="19"/>
      <c r="I40" s="6"/>
      <c r="J40" s="6"/>
      <c r="K40" s="6"/>
    </row>
    <row r="41" spans="2:14" ht="14.65" thickBot="1" x14ac:dyDescent="0.5">
      <c r="C41" s="198" t="s">
        <v>39</v>
      </c>
      <c r="D41" s="199"/>
      <c r="E41" s="58">
        <f>+K37-K39</f>
        <v>0</v>
      </c>
      <c r="F41" s="6"/>
      <c r="G41" s="6"/>
      <c r="H41" s="20"/>
      <c r="I41" s="6"/>
      <c r="J41" s="6"/>
      <c r="K41" s="6"/>
    </row>
    <row r="42" spans="2:14" ht="14.65" thickBot="1" x14ac:dyDescent="0.5">
      <c r="C42" s="200" t="s">
        <v>40</v>
      </c>
      <c r="D42" s="201"/>
      <c r="E42" s="59">
        <f>+IFERROR(+E41/K37,0)</f>
        <v>0</v>
      </c>
      <c r="F42" s="6"/>
      <c r="G42" s="6"/>
      <c r="H42" s="6"/>
      <c r="I42" s="6"/>
      <c r="J42" s="6"/>
      <c r="K42" s="6"/>
    </row>
    <row r="43" spans="2:14" x14ac:dyDescent="0.45"/>
    <row r="44" spans="2:14" x14ac:dyDescent="0.45"/>
    <row r="45" spans="2:14" x14ac:dyDescent="0.45"/>
    <row r="46" spans="2:14" x14ac:dyDescent="0.45">
      <c r="B46" s="150" t="s">
        <v>36</v>
      </c>
      <c r="C46" s="151" t="s">
        <v>47</v>
      </c>
      <c r="D46" s="151" t="s">
        <v>44</v>
      </c>
      <c r="E46" s="67" t="s">
        <v>38</v>
      </c>
    </row>
    <row r="47" spans="2:14" x14ac:dyDescent="0.45">
      <c r="B47" s="60" t="str">
        <f>+IF(DATI!$B$19="","",DATI!$B$19)</f>
        <v/>
      </c>
      <c r="C47" s="18" t="str">
        <f>+IFERROR(+VLOOKUP(B47,DATI!B:N,13,0),"")</f>
        <v/>
      </c>
      <c r="D47" s="61">
        <v>44926</v>
      </c>
      <c r="E47" s="80">
        <f>+IFERROR(
IF(DATI!D19&gt;TABELLE!C4,"",
(+INDEX(TABELLE!$J$11:$M$13,MATCH(F47,TABELLE!$J$11:$J$13,1),MATCH(C47,TABELLE!$J$11:$M$11,1)))),0)</f>
        <v>0</v>
      </c>
      <c r="F47" s="37" t="e">
        <f>+D47-C47</f>
        <v>#VALUE!</v>
      </c>
    </row>
    <row r="48" spans="2:14" x14ac:dyDescent="0.45">
      <c r="B48" s="154"/>
      <c r="C48" s="41" t="str">
        <f>+IFERROR(+VLOOKUP(B47,DATI!B:P,15,0),"")</f>
        <v/>
      </c>
      <c r="D48" s="2"/>
      <c r="E48" s="68"/>
    </row>
    <row r="49" spans="2:14" ht="28.5" x14ac:dyDescent="0.45">
      <c r="C49" s="71" t="s">
        <v>51</v>
      </c>
      <c r="D49" s="71" t="s">
        <v>29</v>
      </c>
      <c r="E49" s="71" t="s">
        <v>30</v>
      </c>
      <c r="F49" s="71" t="s">
        <v>31</v>
      </c>
      <c r="G49" s="71" t="s">
        <v>32</v>
      </c>
      <c r="H49" s="71" t="s">
        <v>54</v>
      </c>
      <c r="I49" s="71" t="s">
        <v>35</v>
      </c>
      <c r="J49" s="71" t="s">
        <v>53</v>
      </c>
      <c r="K49" s="71" t="s">
        <v>6</v>
      </c>
    </row>
    <row r="50" spans="2:14" x14ac:dyDescent="0.45">
      <c r="B50" s="69" t="s">
        <v>27</v>
      </c>
      <c r="C50" s="8">
        <f>+SUMIF(DATI!$B:$B,RISULTATI!$B$47,DATI!E:E)</f>
        <v>0</v>
      </c>
      <c r="D50" s="8">
        <f>+SUMIF(DATI!$B:$B,RISULTATI!$B$47,DATI!F:F)</f>
        <v>0</v>
      </c>
      <c r="E50" s="8">
        <f>+SUMIF(DATI!$B:$B,RISULTATI!$B$47,DATI!G:G)</f>
        <v>0</v>
      </c>
      <c r="F50" s="8">
        <f>+SUMIF(DATI!$B:$B,RISULTATI!$B$47,DATI!H:H)</f>
        <v>0</v>
      </c>
      <c r="G50" s="8">
        <f>+SUMIF(DATI!$B:$B,RISULTATI!$B$47,DATI!I:I)</f>
        <v>0</v>
      </c>
      <c r="H50" s="8">
        <f>+SUMIF(DATI!$B:$B,RISULTATI!$B$47,DATI!J:J)</f>
        <v>0</v>
      </c>
      <c r="I50" s="8">
        <f>+SUMIF(DATI!$B:$B,RISULTATI!$B$47,DATI!K:K)</f>
        <v>0</v>
      </c>
      <c r="J50" s="8">
        <f>+SUMIF(DATI!$B:$B,RISULTATI!$B$47,DATI!L:L)</f>
        <v>0</v>
      </c>
      <c r="K50" s="9"/>
    </row>
    <row r="51" spans="2:14" x14ac:dyDescent="0.45">
      <c r="B51" s="69" t="s">
        <v>58</v>
      </c>
      <c r="C51" s="8">
        <f>+IF(-SUMIF(RATEAZIONI!$C:$C,RISULTATI!$B47,RATEAZIONI!G:G)&lt;&gt;0,-SUMIF(RATEAZIONI!$C:$C,RISULTATI!$B47,RATEAZIONI!G:G),-SUMIF('RATEAZIONI (dati liberi)'!$C:$C,RISULTATI!$B47,'RATEAZIONI (dati liberi)'!G:G))</f>
        <v>0</v>
      </c>
      <c r="D51" s="8">
        <f>+IF(-SUMIF(RATEAZIONI!$C:$C,RISULTATI!$B47,RATEAZIONI!H:H)&lt;&gt;0,-SUMIF(RATEAZIONI!$C:$C,RISULTATI!$B47,RATEAZIONI!H:H),-SUMIF('RATEAZIONI (dati liberi)'!$C:$C,RISULTATI!$B47,'RATEAZIONI (dati liberi)'!H:H))</f>
        <v>0</v>
      </c>
      <c r="E51" s="8">
        <f>+IF(-SUMIF(RATEAZIONI!$C:$C,RISULTATI!$B47,RATEAZIONI!I:I)&lt;&gt;0,-SUMIF(RATEAZIONI!$C:$C,RISULTATI!$B47,RATEAZIONI!I:I),-SUMIF('RATEAZIONI (dati liberi)'!$C:$C,RISULTATI!$B47,'RATEAZIONI (dati liberi)'!I:I))</f>
        <v>0</v>
      </c>
      <c r="F51" s="8">
        <f>+IF(-SUMIF(RATEAZIONI!$C:$C,RISULTATI!$B47,RATEAZIONI!J:J)&lt;&gt;0,-SUMIF(RATEAZIONI!$C:$C,RISULTATI!$B47,RATEAZIONI!J:J),-SUMIF('RATEAZIONI (dati liberi)'!$C:$C,RISULTATI!$B47,'RATEAZIONI (dati liberi)'!J:J))</f>
        <v>0</v>
      </c>
      <c r="G51" s="8">
        <f>+IF(-SUMIF(RATEAZIONI!$C:$C,RISULTATI!$B47,RATEAZIONI!K:K)&lt;&gt;0,-SUMIF(RATEAZIONI!$C:$C,RISULTATI!$B47,RATEAZIONI!K:K),-SUMIF('RATEAZIONI (dati liberi)'!$C:$C,RISULTATI!$B47,'RATEAZIONI (dati liberi)'!K:K))</f>
        <v>0</v>
      </c>
      <c r="H51" s="8">
        <f>+IF(-SUMIF(RATEAZIONI!$C:$C,RISULTATI!$B47,RATEAZIONI!L:L)&lt;&gt;0,-SUMIF(RATEAZIONI!$C:$C,RISULTATI!$B47,RATEAZIONI!L:L),-SUMIF('RATEAZIONI (dati liberi)'!$C:$C,RISULTATI!$B47,'RATEAZIONI (dati liberi)'!L:L))</f>
        <v>0</v>
      </c>
      <c r="I51" s="8">
        <f>+IF(-SUMIF(RATEAZIONI!$C:$C,RISULTATI!$B47,RATEAZIONI!O:O)&lt;&gt;0,-SUMIF(RATEAZIONI!$C:$C,RISULTATI!$B47,RATEAZIONI!O:O),-SUMIF('RATEAZIONI (dati liberi)'!$C:$C,RISULTATI!$B47,'RATEAZIONI (dati liberi)'!O:O))</f>
        <v>0</v>
      </c>
      <c r="J51" s="8">
        <f>+IF(-SUMIF(RATEAZIONI!$C:$C,RISULTATI!$B47,RATEAZIONI!M:M)&lt;&gt;0,-SUMIF(RATEAZIONI!$C:$C,RISULTATI!$B47,RATEAZIONI!M:M),-SUMIF('RATEAZIONI (dati liberi)'!$C:$C,RISULTATI!$B47,'RATEAZIONI (dati liberi)'!M:M))</f>
        <v>0</v>
      </c>
      <c r="K51" s="9"/>
    </row>
    <row r="52" spans="2:14" x14ac:dyDescent="0.45">
      <c r="B52" s="69" t="s">
        <v>59</v>
      </c>
      <c r="C52" s="10">
        <f>SUM(C50:C51)</f>
        <v>0</v>
      </c>
      <c r="D52" s="10">
        <f t="shared" ref="D52:G52" si="7">SUM(D50:D51)</f>
        <v>0</v>
      </c>
      <c r="E52" s="10">
        <f t="shared" si="7"/>
        <v>0</v>
      </c>
      <c r="F52" s="10">
        <f t="shared" si="7"/>
        <v>0</v>
      </c>
      <c r="G52" s="10">
        <f t="shared" si="7"/>
        <v>0</v>
      </c>
      <c r="H52" s="10">
        <f t="shared" ref="H52" si="8">MAX(0,+H50+H51)</f>
        <v>0</v>
      </c>
      <c r="I52" s="10">
        <f t="shared" ref="I52" si="9">SUM(I50:I51)</f>
        <v>0</v>
      </c>
      <c r="J52" s="10">
        <f t="shared" ref="J52" si="10">SUM(J50:J51)</f>
        <v>0</v>
      </c>
      <c r="K52" s="11">
        <f>SUM(C52:J52)</f>
        <v>0</v>
      </c>
    </row>
    <row r="53" spans="2:14" x14ac:dyDescent="0.45">
      <c r="B53" s="70" t="s">
        <v>45</v>
      </c>
      <c r="C53" s="74"/>
      <c r="D53" s="82">
        <f>-D52</f>
        <v>0</v>
      </c>
      <c r="E53" s="74">
        <f t="shared" ref="E53" si="11">-E52</f>
        <v>0</v>
      </c>
      <c r="F53" s="76">
        <f>-F52</f>
        <v>0</v>
      </c>
      <c r="G53" s="78">
        <f>-G52</f>
        <v>0</v>
      </c>
      <c r="H53" s="81">
        <f>-H52</f>
        <v>0</v>
      </c>
      <c r="I53" s="79"/>
      <c r="J53" s="78"/>
      <c r="K53" s="12"/>
    </row>
    <row r="54" spans="2:14" x14ac:dyDescent="0.45">
      <c r="B54" s="65" t="s">
        <v>37</v>
      </c>
      <c r="C54" s="10">
        <f>+SUM(C52:C53)</f>
        <v>0</v>
      </c>
      <c r="D54" s="10">
        <f t="shared" ref="D54:J54" si="12">+SUM(D52:D53)</f>
        <v>0</v>
      </c>
      <c r="E54" s="10">
        <f t="shared" si="12"/>
        <v>0</v>
      </c>
      <c r="F54" s="10">
        <f t="shared" si="12"/>
        <v>0</v>
      </c>
      <c r="G54" s="10">
        <f t="shared" si="12"/>
        <v>0</v>
      </c>
      <c r="H54" s="10">
        <f t="shared" si="12"/>
        <v>0</v>
      </c>
      <c r="I54" s="10">
        <f t="shared" si="12"/>
        <v>0</v>
      </c>
      <c r="J54" s="10">
        <f t="shared" si="12"/>
        <v>0</v>
      </c>
      <c r="K54" s="11">
        <f>+IFERROR(SUM(C54:J54),0)</f>
        <v>0</v>
      </c>
      <c r="M54" s="62">
        <f>+IF(C48=2,0,K54)</f>
        <v>0</v>
      </c>
      <c r="N54" s="62">
        <f>+K54</f>
        <v>0</v>
      </c>
    </row>
    <row r="55" spans="2:14" ht="14.65" thickBot="1" x14ac:dyDescent="0.5">
      <c r="C55" s="6"/>
      <c r="D55" s="6"/>
      <c r="E55" s="6"/>
      <c r="F55" s="6"/>
      <c r="G55" s="6"/>
      <c r="H55" s="19"/>
      <c r="I55" s="6"/>
      <c r="J55" s="6"/>
      <c r="K55" s="6"/>
    </row>
    <row r="56" spans="2:14" ht="14.65" thickBot="1" x14ac:dyDescent="0.5">
      <c r="C56" s="198" t="s">
        <v>39</v>
      </c>
      <c r="D56" s="199"/>
      <c r="E56" s="58">
        <f>+K52-K54</f>
        <v>0</v>
      </c>
      <c r="F56" s="6"/>
      <c r="G56" s="6"/>
      <c r="H56" s="19"/>
      <c r="I56" s="6"/>
      <c r="J56" s="6"/>
      <c r="K56" s="6"/>
    </row>
    <row r="57" spans="2:14" ht="14.65" thickBot="1" x14ac:dyDescent="0.5">
      <c r="C57" s="200" t="s">
        <v>40</v>
      </c>
      <c r="D57" s="201"/>
      <c r="E57" s="59">
        <f>+IFERROR(+E56/K52,0)</f>
        <v>0</v>
      </c>
      <c r="F57" s="6"/>
      <c r="G57" s="6"/>
      <c r="H57" s="21"/>
      <c r="I57" s="6"/>
      <c r="J57" s="6"/>
      <c r="K57" s="6"/>
    </row>
    <row r="58" spans="2:14" x14ac:dyDescent="0.45"/>
    <row r="59" spans="2:14" x14ac:dyDescent="0.45"/>
    <row r="60" spans="2:14" x14ac:dyDescent="0.45"/>
    <row r="61" spans="2:14" x14ac:dyDescent="0.45">
      <c r="B61" s="150" t="s">
        <v>36</v>
      </c>
      <c r="C61" s="151" t="s">
        <v>47</v>
      </c>
      <c r="D61" s="151" t="s">
        <v>44</v>
      </c>
      <c r="E61" s="67" t="s">
        <v>38</v>
      </c>
    </row>
    <row r="62" spans="2:14" x14ac:dyDescent="0.45">
      <c r="B62" s="60" t="str">
        <f>+IF(DATI!$B$20="","",DATI!$B$20)</f>
        <v/>
      </c>
      <c r="C62" s="18" t="str">
        <f>+IFERROR(+VLOOKUP(B62,DATI!B:N,13,0),"")</f>
        <v/>
      </c>
      <c r="D62" s="61">
        <v>44926</v>
      </c>
      <c r="E62" s="80">
        <f>+IFERROR(
IF(DATI!D20&gt;TABELLE!C4,"",
(+INDEX(TABELLE!$J$11:$M$13,MATCH(F62,TABELLE!$J$11:$J$13,1),MATCH(C62,TABELLE!$J$11:$M$11,1)))),0)</f>
        <v>0</v>
      </c>
      <c r="F62" s="37" t="e">
        <f>+D62-C62</f>
        <v>#VALUE!</v>
      </c>
    </row>
    <row r="63" spans="2:14" x14ac:dyDescent="0.45">
      <c r="B63" s="154"/>
      <c r="C63" s="41" t="str">
        <f>+IFERROR(+VLOOKUP(B62,DATI!B:P,15,0),"")</f>
        <v/>
      </c>
      <c r="D63" s="2"/>
      <c r="E63" s="68"/>
    </row>
    <row r="64" spans="2:14" ht="28.5" x14ac:dyDescent="0.45">
      <c r="C64" s="71" t="s">
        <v>51</v>
      </c>
      <c r="D64" s="71" t="s">
        <v>29</v>
      </c>
      <c r="E64" s="71" t="s">
        <v>30</v>
      </c>
      <c r="F64" s="71" t="s">
        <v>31</v>
      </c>
      <c r="G64" s="71" t="s">
        <v>32</v>
      </c>
      <c r="H64" s="71" t="s">
        <v>54</v>
      </c>
      <c r="I64" s="71" t="s">
        <v>35</v>
      </c>
      <c r="J64" s="71" t="s">
        <v>53</v>
      </c>
      <c r="K64" s="71" t="s">
        <v>6</v>
      </c>
    </row>
    <row r="65" spans="2:14" x14ac:dyDescent="0.45">
      <c r="B65" s="69" t="s">
        <v>27</v>
      </c>
      <c r="C65" s="8">
        <f>+SUMIF(DATI!$B:$B,RISULTATI!$B62,DATI!E:E)</f>
        <v>0</v>
      </c>
      <c r="D65" s="8">
        <f>+SUMIF(DATI!$B:$B,RISULTATI!$B62,DATI!F:F)</f>
        <v>0</v>
      </c>
      <c r="E65" s="8">
        <f>+SUMIF(DATI!$B:$B,RISULTATI!$B62,DATI!G:G)</f>
        <v>0</v>
      </c>
      <c r="F65" s="8">
        <f>+SUMIF(DATI!$B:$B,RISULTATI!$B62,DATI!H:H)</f>
        <v>0</v>
      </c>
      <c r="G65" s="8">
        <f>+SUMIF(DATI!$B:$B,RISULTATI!$B62,DATI!I:I)</f>
        <v>0</v>
      </c>
      <c r="H65" s="8">
        <f>+SUMIF(DATI!$B:$B,RISULTATI!$B62,DATI!J:J)</f>
        <v>0</v>
      </c>
      <c r="I65" s="8">
        <f>+SUMIF(DATI!$B:$B,RISULTATI!$B62,DATI!K:K)</f>
        <v>0</v>
      </c>
      <c r="J65" s="8">
        <f>+SUMIF(DATI!$B:$B,RISULTATI!$B62,DATI!L:L)</f>
        <v>0</v>
      </c>
      <c r="K65" s="9"/>
    </row>
    <row r="66" spans="2:14" x14ac:dyDescent="0.45">
      <c r="B66" s="69" t="s">
        <v>58</v>
      </c>
      <c r="C66" s="8">
        <f>+IF(-SUMIF(RATEAZIONI!$C:$C,RISULTATI!$B62,RATEAZIONI!G:G)&lt;&gt;0,-SUMIF(RATEAZIONI!$C:$C,RISULTATI!$B62,RATEAZIONI!G:G),-SUMIF('RATEAZIONI (dati liberi)'!$C:$C,RISULTATI!$B62,'RATEAZIONI (dati liberi)'!G:G))</f>
        <v>0</v>
      </c>
      <c r="D66" s="8">
        <f>+IF(-SUMIF(RATEAZIONI!$C:$C,RISULTATI!$B62,RATEAZIONI!H:H)&lt;&gt;0,-SUMIF(RATEAZIONI!$C:$C,RISULTATI!$B62,RATEAZIONI!H:H),-SUMIF('RATEAZIONI (dati liberi)'!$C:$C,RISULTATI!$B62,'RATEAZIONI (dati liberi)'!H:H))</f>
        <v>0</v>
      </c>
      <c r="E66" s="8">
        <f>+IF(-SUMIF(RATEAZIONI!$C:$C,RISULTATI!$B62,RATEAZIONI!I:I)&lt;&gt;0,-SUMIF(RATEAZIONI!$C:$C,RISULTATI!$B62,RATEAZIONI!I:I),-SUMIF('RATEAZIONI (dati liberi)'!$C:$C,RISULTATI!$B62,'RATEAZIONI (dati liberi)'!I:I))</f>
        <v>0</v>
      </c>
      <c r="F66" s="8">
        <f>+IF(-SUMIF(RATEAZIONI!$C:$C,RISULTATI!$B62,RATEAZIONI!J:J)&lt;&gt;0,-SUMIF(RATEAZIONI!$C:$C,RISULTATI!$B62,RATEAZIONI!J:J),-SUMIF('RATEAZIONI (dati liberi)'!$C:$C,RISULTATI!$B62,'RATEAZIONI (dati liberi)'!J:J))</f>
        <v>0</v>
      </c>
      <c r="G66" s="8">
        <f>+IF(-SUMIF(RATEAZIONI!$C:$C,RISULTATI!$B62,RATEAZIONI!K:K)&lt;&gt;0,-SUMIF(RATEAZIONI!$C:$C,RISULTATI!$B62,RATEAZIONI!K:K),-SUMIF('RATEAZIONI (dati liberi)'!$C:$C,RISULTATI!$B62,'RATEAZIONI (dati liberi)'!K:K))</f>
        <v>0</v>
      </c>
      <c r="H66" s="8">
        <f>+IF(-SUMIF(RATEAZIONI!$C:$C,RISULTATI!$B62,RATEAZIONI!L:L)&lt;&gt;0,-SUMIF(RATEAZIONI!$C:$C,RISULTATI!$B62,RATEAZIONI!L:L),-SUMIF('RATEAZIONI (dati liberi)'!$C:$C,RISULTATI!$B62,'RATEAZIONI (dati liberi)'!L:L))</f>
        <v>0</v>
      </c>
      <c r="I66" s="8">
        <f>+IF(-SUMIF(RATEAZIONI!$C:$C,RISULTATI!$B62,RATEAZIONI!O:O)&lt;&gt;0,-SUMIF(RATEAZIONI!$C:$C,RISULTATI!$B62,RATEAZIONI!O:O),-SUMIF('RATEAZIONI (dati liberi)'!$C:$C,RISULTATI!$B62,'RATEAZIONI (dati liberi)'!O:O))</f>
        <v>0</v>
      </c>
      <c r="J66" s="8">
        <f>+IF(-SUMIF(RATEAZIONI!$C:$C,RISULTATI!$B62,RATEAZIONI!M:M)&lt;&gt;0,-SUMIF(RATEAZIONI!$C:$C,RISULTATI!$B62,RATEAZIONI!M:M),-SUMIF('RATEAZIONI (dati liberi)'!$C:$C,RISULTATI!$B62,'RATEAZIONI (dati liberi)'!M:M))</f>
        <v>0</v>
      </c>
      <c r="K66" s="9"/>
    </row>
    <row r="67" spans="2:14" x14ac:dyDescent="0.45">
      <c r="B67" s="69" t="s">
        <v>59</v>
      </c>
      <c r="C67" s="10">
        <f>SUM(C65:C66)</f>
        <v>0</v>
      </c>
      <c r="D67" s="10">
        <f t="shared" ref="D67" si="13">SUM(D65:D66)</f>
        <v>0</v>
      </c>
      <c r="E67" s="10">
        <f t="shared" ref="E67" si="14">SUM(E65:E66)</f>
        <v>0</v>
      </c>
      <c r="F67" s="10">
        <f t="shared" ref="F67" si="15">SUM(F65:F66)</f>
        <v>0</v>
      </c>
      <c r="G67" s="10">
        <f t="shared" ref="G67" si="16">SUM(G65:G66)</f>
        <v>0</v>
      </c>
      <c r="H67" s="10">
        <f t="shared" ref="H67" si="17">MAX(0,+H65+H66)</f>
        <v>0</v>
      </c>
      <c r="I67" s="10">
        <f t="shared" ref="I67" si="18">SUM(I65:I66)</f>
        <v>0</v>
      </c>
      <c r="J67" s="10">
        <f t="shared" ref="J67" si="19">SUM(J65:J66)</f>
        <v>0</v>
      </c>
      <c r="K67" s="11">
        <f>SUM(C67:J67)</f>
        <v>0</v>
      </c>
    </row>
    <row r="68" spans="2:14" x14ac:dyDescent="0.45">
      <c r="B68" s="70" t="s">
        <v>45</v>
      </c>
      <c r="C68" s="74"/>
      <c r="D68" s="82">
        <f>-D67</f>
        <v>0</v>
      </c>
      <c r="E68" s="74">
        <f t="shared" ref="E68" si="20">-E67</f>
        <v>0</v>
      </c>
      <c r="F68" s="76">
        <f>-F67</f>
        <v>0</v>
      </c>
      <c r="G68" s="78">
        <f>-G67</f>
        <v>0</v>
      </c>
      <c r="H68" s="81">
        <f>-H67</f>
        <v>0</v>
      </c>
      <c r="I68" s="79"/>
      <c r="J68" s="78"/>
      <c r="K68" s="12"/>
    </row>
    <row r="69" spans="2:14" x14ac:dyDescent="0.45">
      <c r="B69" s="65" t="s">
        <v>37</v>
      </c>
      <c r="C69" s="10">
        <f>+SUM(C67:C68)</f>
        <v>0</v>
      </c>
      <c r="D69" s="10">
        <f t="shared" ref="D69:J69" si="21">+SUM(D67:D68)</f>
        <v>0</v>
      </c>
      <c r="E69" s="10">
        <f t="shared" si="21"/>
        <v>0</v>
      </c>
      <c r="F69" s="10">
        <f t="shared" si="21"/>
        <v>0</v>
      </c>
      <c r="G69" s="10">
        <f t="shared" si="21"/>
        <v>0</v>
      </c>
      <c r="H69" s="10">
        <f t="shared" si="21"/>
        <v>0</v>
      </c>
      <c r="I69" s="10">
        <f t="shared" si="21"/>
        <v>0</v>
      </c>
      <c r="J69" s="10">
        <f t="shared" si="21"/>
        <v>0</v>
      </c>
      <c r="K69" s="11">
        <f>+IFERROR(SUM(C69:J69),0)</f>
        <v>0</v>
      </c>
      <c r="M69" s="62">
        <f>+IF(C63=2,0,K69)</f>
        <v>0</v>
      </c>
      <c r="N69" s="62">
        <f>+K69</f>
        <v>0</v>
      </c>
    </row>
    <row r="70" spans="2:14" ht="14.65" thickBot="1" x14ac:dyDescent="0.5">
      <c r="C70" s="6"/>
      <c r="D70" s="6"/>
      <c r="E70" s="6"/>
      <c r="F70" s="6"/>
      <c r="G70" s="6"/>
      <c r="H70" s="6"/>
      <c r="I70" s="6"/>
      <c r="J70" s="6"/>
      <c r="K70" s="6"/>
    </row>
    <row r="71" spans="2:14" ht="14.65" thickBot="1" x14ac:dyDescent="0.5">
      <c r="C71" s="198" t="s">
        <v>39</v>
      </c>
      <c r="D71" s="199"/>
      <c r="E71" s="58">
        <f>+K67-K69</f>
        <v>0</v>
      </c>
      <c r="F71" s="6"/>
      <c r="G71" s="6"/>
      <c r="H71" s="6"/>
      <c r="I71" s="6"/>
      <c r="J71" s="6"/>
      <c r="K71" s="6"/>
    </row>
    <row r="72" spans="2:14" ht="14.65" thickBot="1" x14ac:dyDescent="0.5">
      <c r="C72" s="200" t="s">
        <v>40</v>
      </c>
      <c r="D72" s="201"/>
      <c r="E72" s="59">
        <f>+IFERROR(+E71/K67,0)</f>
        <v>0</v>
      </c>
      <c r="F72" s="6"/>
      <c r="G72" s="6"/>
      <c r="H72" s="6"/>
      <c r="I72" s="6"/>
      <c r="J72" s="6"/>
      <c r="K72" s="6"/>
    </row>
    <row r="73" spans="2:14" x14ac:dyDescent="0.45"/>
    <row r="74" spans="2:14" x14ac:dyDescent="0.45"/>
    <row r="75" spans="2:14" x14ac:dyDescent="0.45"/>
    <row r="76" spans="2:14" x14ac:dyDescent="0.45">
      <c r="B76" s="150" t="s">
        <v>36</v>
      </c>
      <c r="C76" s="151" t="s">
        <v>47</v>
      </c>
      <c r="D76" s="151" t="s">
        <v>44</v>
      </c>
      <c r="E76" s="67" t="s">
        <v>38</v>
      </c>
    </row>
    <row r="77" spans="2:14" x14ac:dyDescent="0.45">
      <c r="B77" s="60" t="str">
        <f>+IF(DATI!$B$21="","",DATI!$B$21)</f>
        <v/>
      </c>
      <c r="C77" s="18" t="str">
        <f>+IFERROR(+VLOOKUP(B77,DATI!B:N,13,0),"")</f>
        <v/>
      </c>
      <c r="D77" s="61">
        <v>44926</v>
      </c>
      <c r="E77" s="80">
        <f>+IFERROR(
IF(DATI!D21&gt;TABELLE!C4,"",
(+INDEX(TABELLE!$J$11:$M$13,MATCH(F77,TABELLE!$J$11:$J$13,1),MATCH(C77,TABELLE!$J$11:$M$11,1)))),0)</f>
        <v>0</v>
      </c>
      <c r="F77" s="37" t="e">
        <f>+D77-C77</f>
        <v>#VALUE!</v>
      </c>
    </row>
    <row r="78" spans="2:14" x14ac:dyDescent="0.45">
      <c r="B78" s="154"/>
      <c r="C78" s="41" t="str">
        <f>+IFERROR(+VLOOKUP(B77,DATI!B:P,15,0),"")</f>
        <v/>
      </c>
      <c r="D78" s="2"/>
      <c r="E78" s="68"/>
    </row>
    <row r="79" spans="2:14" ht="28.5" x14ac:dyDescent="0.45">
      <c r="C79" s="71" t="s">
        <v>51</v>
      </c>
      <c r="D79" s="71" t="s">
        <v>29</v>
      </c>
      <c r="E79" s="71" t="s">
        <v>30</v>
      </c>
      <c r="F79" s="71" t="s">
        <v>31</v>
      </c>
      <c r="G79" s="71" t="s">
        <v>32</v>
      </c>
      <c r="H79" s="71" t="s">
        <v>54</v>
      </c>
      <c r="I79" s="71" t="s">
        <v>35</v>
      </c>
      <c r="J79" s="71" t="s">
        <v>53</v>
      </c>
      <c r="K79" s="71" t="s">
        <v>6</v>
      </c>
    </row>
    <row r="80" spans="2:14" x14ac:dyDescent="0.45">
      <c r="B80" s="69" t="s">
        <v>27</v>
      </c>
      <c r="C80" s="8">
        <f>+SUMIF(DATI!$B:$B,RISULTATI!$B77,DATI!E:E)</f>
        <v>0</v>
      </c>
      <c r="D80" s="8">
        <f>+SUMIF(DATI!$B:$B,RISULTATI!$B77,DATI!F:F)</f>
        <v>0</v>
      </c>
      <c r="E80" s="8">
        <f>+SUMIF(DATI!$B:$B,RISULTATI!$B77,DATI!G:G)</f>
        <v>0</v>
      </c>
      <c r="F80" s="8">
        <f>+SUMIF(DATI!$B:$B,RISULTATI!$B77,DATI!H:H)</f>
        <v>0</v>
      </c>
      <c r="G80" s="8">
        <f>+SUMIF(DATI!$B:$B,RISULTATI!$B77,DATI!I:I)</f>
        <v>0</v>
      </c>
      <c r="H80" s="8">
        <f>+SUMIF(DATI!$B:$B,RISULTATI!$B77,DATI!J:J)</f>
        <v>0</v>
      </c>
      <c r="I80" s="8">
        <f>+SUMIF(DATI!$B:$B,RISULTATI!$B77,DATI!K:K)</f>
        <v>0</v>
      </c>
      <c r="J80" s="8">
        <f>+SUMIF(DATI!$B:$B,RISULTATI!$B77,DATI!L:L)</f>
        <v>0</v>
      </c>
      <c r="K80" s="9"/>
    </row>
    <row r="81" spans="2:14" x14ac:dyDescent="0.45">
      <c r="B81" s="69" t="s">
        <v>58</v>
      </c>
      <c r="C81" s="8">
        <f>+IF(-SUMIF(RATEAZIONI!$C:$C,RISULTATI!$B77,RATEAZIONI!G:G)&lt;&gt;0,-SUMIF(RATEAZIONI!$C:$C,RISULTATI!$B77,RATEAZIONI!G:G),-SUMIF('RATEAZIONI (dati liberi)'!$C:$C,RISULTATI!$B77,'RATEAZIONI (dati liberi)'!G:G))</f>
        <v>0</v>
      </c>
      <c r="D81" s="8">
        <f>+IF(-SUMIF(RATEAZIONI!$C:$C,RISULTATI!$B77,RATEAZIONI!H:H)&lt;&gt;0,-SUMIF(RATEAZIONI!$C:$C,RISULTATI!$B77,RATEAZIONI!H:H),-SUMIF('RATEAZIONI (dati liberi)'!$C:$C,RISULTATI!$B77,'RATEAZIONI (dati liberi)'!H:H))</f>
        <v>0</v>
      </c>
      <c r="E81" s="8">
        <f>+IF(-SUMIF(RATEAZIONI!$C:$C,RISULTATI!$B77,RATEAZIONI!I:I)&lt;&gt;0,-SUMIF(RATEAZIONI!$C:$C,RISULTATI!$B77,RATEAZIONI!I:I),-SUMIF('RATEAZIONI (dati liberi)'!$C:$C,RISULTATI!$B77,'RATEAZIONI (dati liberi)'!I:I))</f>
        <v>0</v>
      </c>
      <c r="F81" s="8">
        <f>+IF(-SUMIF(RATEAZIONI!$C:$C,RISULTATI!$B77,RATEAZIONI!J:J)&lt;&gt;0,-SUMIF(RATEAZIONI!$C:$C,RISULTATI!$B77,RATEAZIONI!J:J),-SUMIF('RATEAZIONI (dati liberi)'!$C:$C,RISULTATI!$B77,'RATEAZIONI (dati liberi)'!J:J))</f>
        <v>0</v>
      </c>
      <c r="G81" s="8">
        <f>+IF(-SUMIF(RATEAZIONI!$C:$C,RISULTATI!$B77,RATEAZIONI!K:K)&lt;&gt;0,-SUMIF(RATEAZIONI!$C:$C,RISULTATI!$B77,RATEAZIONI!K:K),-SUMIF('RATEAZIONI (dati liberi)'!$C:$C,RISULTATI!$B77,'RATEAZIONI (dati liberi)'!K:K))</f>
        <v>0</v>
      </c>
      <c r="H81" s="8">
        <f>+IF(-SUMIF(RATEAZIONI!$C:$C,RISULTATI!$B77,RATEAZIONI!L:L)&lt;&gt;0,-SUMIF(RATEAZIONI!$C:$C,RISULTATI!$B77,RATEAZIONI!L:L),-SUMIF('RATEAZIONI (dati liberi)'!$C:$C,RISULTATI!$B77,'RATEAZIONI (dati liberi)'!L:L))</f>
        <v>0</v>
      </c>
      <c r="I81" s="8">
        <f>+IF(-SUMIF(RATEAZIONI!$C:$C,RISULTATI!$B77,RATEAZIONI!O:O)&lt;&gt;0,-SUMIF(RATEAZIONI!$C:$C,RISULTATI!$B77,RATEAZIONI!O:O),-SUMIF('RATEAZIONI (dati liberi)'!$C:$C,RISULTATI!$B77,'RATEAZIONI (dati liberi)'!O:O))</f>
        <v>0</v>
      </c>
      <c r="J81" s="8">
        <f>+IF(-SUMIF(RATEAZIONI!$C:$C,RISULTATI!$B77,RATEAZIONI!M:M)&lt;&gt;0,-SUMIF(RATEAZIONI!$C:$C,RISULTATI!$B77,RATEAZIONI!M:M),-SUMIF('RATEAZIONI (dati liberi)'!$C:$C,RISULTATI!$B77,'RATEAZIONI (dati liberi)'!M:M))</f>
        <v>0</v>
      </c>
      <c r="K81" s="9"/>
    </row>
    <row r="82" spans="2:14" x14ac:dyDescent="0.45">
      <c r="B82" s="69" t="s">
        <v>59</v>
      </c>
      <c r="C82" s="10">
        <f>SUM(C80:C81)</f>
        <v>0</v>
      </c>
      <c r="D82" s="10">
        <f t="shared" ref="D82" si="22">SUM(D80:D81)</f>
        <v>0</v>
      </c>
      <c r="E82" s="10">
        <f t="shared" ref="E82" si="23">SUM(E80:E81)</f>
        <v>0</v>
      </c>
      <c r="F82" s="10">
        <f t="shared" ref="F82" si="24">SUM(F80:F81)</f>
        <v>0</v>
      </c>
      <c r="G82" s="10">
        <f t="shared" ref="G82" si="25">SUM(G80:G81)</f>
        <v>0</v>
      </c>
      <c r="H82" s="10">
        <f t="shared" ref="H82" si="26">MAX(0,+H80+H81)</f>
        <v>0</v>
      </c>
      <c r="I82" s="10">
        <f t="shared" ref="I82" si="27">SUM(I80:I81)</f>
        <v>0</v>
      </c>
      <c r="J82" s="10">
        <f t="shared" ref="J82" si="28">SUM(J80:J81)</f>
        <v>0</v>
      </c>
      <c r="K82" s="11">
        <f>SUM(C82:J82)</f>
        <v>0</v>
      </c>
    </row>
    <row r="83" spans="2:14" x14ac:dyDescent="0.45">
      <c r="B83" s="70" t="s">
        <v>45</v>
      </c>
      <c r="C83" s="74"/>
      <c r="D83" s="82">
        <f>-D82</f>
        <v>0</v>
      </c>
      <c r="E83" s="74">
        <f t="shared" ref="E83" si="29">-E82</f>
        <v>0</v>
      </c>
      <c r="F83" s="76">
        <f>-F82</f>
        <v>0</v>
      </c>
      <c r="G83" s="78">
        <f>-G82</f>
        <v>0</v>
      </c>
      <c r="H83" s="81">
        <f>-H82</f>
        <v>0</v>
      </c>
      <c r="I83" s="79"/>
      <c r="J83" s="78"/>
      <c r="K83" s="12"/>
    </row>
    <row r="84" spans="2:14" x14ac:dyDescent="0.45">
      <c r="B84" s="65" t="s">
        <v>37</v>
      </c>
      <c r="C84" s="10">
        <f>+SUM(C82:C83)</f>
        <v>0</v>
      </c>
      <c r="D84" s="10">
        <f t="shared" ref="D84:J84" si="30">+SUM(D82:D83)</f>
        <v>0</v>
      </c>
      <c r="E84" s="10">
        <f t="shared" si="30"/>
        <v>0</v>
      </c>
      <c r="F84" s="10">
        <f t="shared" si="30"/>
        <v>0</v>
      </c>
      <c r="G84" s="10">
        <f t="shared" si="30"/>
        <v>0</v>
      </c>
      <c r="H84" s="10">
        <f t="shared" si="30"/>
        <v>0</v>
      </c>
      <c r="I84" s="10">
        <f t="shared" si="30"/>
        <v>0</v>
      </c>
      <c r="J84" s="10">
        <f t="shared" si="30"/>
        <v>0</v>
      </c>
      <c r="K84" s="11">
        <f>+IFERROR(SUM(C84:J84),0)</f>
        <v>0</v>
      </c>
      <c r="M84" s="62">
        <f>+IF(C78=2,0,K84)</f>
        <v>0</v>
      </c>
      <c r="N84" s="62">
        <f>+K84</f>
        <v>0</v>
      </c>
    </row>
    <row r="85" spans="2:14" ht="14.65" thickBot="1" x14ac:dyDescent="0.5">
      <c r="C85" s="6"/>
      <c r="D85" s="6"/>
      <c r="E85" s="6"/>
      <c r="F85" s="6"/>
      <c r="G85" s="6"/>
      <c r="H85" s="6"/>
      <c r="I85" s="6"/>
      <c r="J85" s="6"/>
      <c r="K85" s="6"/>
    </row>
    <row r="86" spans="2:14" ht="14.65" thickBot="1" x14ac:dyDescent="0.5">
      <c r="C86" s="198" t="s">
        <v>39</v>
      </c>
      <c r="D86" s="199"/>
      <c r="E86" s="58">
        <f>+K82-K84</f>
        <v>0</v>
      </c>
      <c r="F86" s="6"/>
      <c r="G86" s="6"/>
      <c r="H86" s="19"/>
      <c r="I86" s="6"/>
      <c r="J86" s="6"/>
      <c r="K86" s="6"/>
    </row>
    <row r="87" spans="2:14" ht="14.65" thickBot="1" x14ac:dyDescent="0.5">
      <c r="C87" s="200" t="s">
        <v>40</v>
      </c>
      <c r="D87" s="201"/>
      <c r="E87" s="59">
        <f>+IFERROR(+E86/K82,0)</f>
        <v>0</v>
      </c>
      <c r="F87" s="6"/>
      <c r="G87" s="6"/>
      <c r="H87" s="22"/>
      <c r="I87" s="6"/>
      <c r="J87" s="6"/>
      <c r="K87" s="6"/>
    </row>
    <row r="88" spans="2:14" x14ac:dyDescent="0.45"/>
    <row r="89" spans="2:14" x14ac:dyDescent="0.45"/>
    <row r="90" spans="2:14" x14ac:dyDescent="0.45"/>
    <row r="91" spans="2:14" x14ac:dyDescent="0.45">
      <c r="B91" s="150" t="s">
        <v>36</v>
      </c>
      <c r="C91" s="151" t="s">
        <v>47</v>
      </c>
      <c r="D91" s="151" t="s">
        <v>44</v>
      </c>
      <c r="E91" s="67" t="s">
        <v>38</v>
      </c>
    </row>
    <row r="92" spans="2:14" x14ac:dyDescent="0.45">
      <c r="B92" s="60" t="str">
        <f>+IF(DATI!$B$22="","",DATI!$B$22)</f>
        <v/>
      </c>
      <c r="C92" s="18" t="str">
        <f>+IFERROR(+VLOOKUP(B92,DATI!B:N,13,0),"")</f>
        <v/>
      </c>
      <c r="D92" s="61">
        <v>44926</v>
      </c>
      <c r="E92" s="80">
        <f>+IFERROR(
IF(DATI!D22&gt;TABELLE!C4,"",
(+INDEX(TABELLE!$J$11:$M$13,MATCH(F92,TABELLE!$J$11:$J$13,1),MATCH(C92,TABELLE!$J$11:$M$11,1)))),0)</f>
        <v>0</v>
      </c>
      <c r="F92" s="37" t="e">
        <f>+D92-C92</f>
        <v>#VALUE!</v>
      </c>
    </row>
    <row r="93" spans="2:14" x14ac:dyDescent="0.45">
      <c r="B93" s="154"/>
      <c r="C93" s="41" t="str">
        <f>+IFERROR(+VLOOKUP(B92,DATI!B:P,15,0),"")</f>
        <v/>
      </c>
      <c r="D93" s="2"/>
      <c r="E93" s="68"/>
    </row>
    <row r="94" spans="2:14" ht="28.5" x14ac:dyDescent="0.45">
      <c r="C94" s="71" t="s">
        <v>51</v>
      </c>
      <c r="D94" s="71" t="s">
        <v>29</v>
      </c>
      <c r="E94" s="71" t="s">
        <v>30</v>
      </c>
      <c r="F94" s="71" t="s">
        <v>31</v>
      </c>
      <c r="G94" s="71" t="s">
        <v>32</v>
      </c>
      <c r="H94" s="71" t="s">
        <v>54</v>
      </c>
      <c r="I94" s="71" t="s">
        <v>35</v>
      </c>
      <c r="J94" s="71" t="s">
        <v>53</v>
      </c>
      <c r="K94" s="71" t="s">
        <v>6</v>
      </c>
    </row>
    <row r="95" spans="2:14" x14ac:dyDescent="0.45">
      <c r="B95" s="69" t="s">
        <v>27</v>
      </c>
      <c r="C95" s="8">
        <f>+SUMIF(DATI!$B:$B,RISULTATI!$B92,DATI!E:E)</f>
        <v>0</v>
      </c>
      <c r="D95" s="8">
        <f>+SUMIF(DATI!$B:$B,RISULTATI!$B92,DATI!F:F)</f>
        <v>0</v>
      </c>
      <c r="E95" s="8">
        <f>+SUMIF(DATI!$B:$B,RISULTATI!$B92,DATI!G:G)</f>
        <v>0</v>
      </c>
      <c r="F95" s="8">
        <f>+SUMIF(DATI!$B:$B,RISULTATI!$B92,DATI!H:H)</f>
        <v>0</v>
      </c>
      <c r="G95" s="8">
        <f>+SUMIF(DATI!$B:$B,RISULTATI!$B92,DATI!I:I)</f>
        <v>0</v>
      </c>
      <c r="H95" s="8">
        <f>+SUMIF(DATI!$B:$B,RISULTATI!$B92,DATI!J:J)</f>
        <v>0</v>
      </c>
      <c r="I95" s="8">
        <f>+SUMIF(DATI!$B:$B,RISULTATI!$B92,DATI!K:K)</f>
        <v>0</v>
      </c>
      <c r="J95" s="8">
        <f>+SUMIF(DATI!$B:$B,RISULTATI!$B92,DATI!L:L)</f>
        <v>0</v>
      </c>
      <c r="K95" s="9"/>
    </row>
    <row r="96" spans="2:14" x14ac:dyDescent="0.45">
      <c r="B96" s="69" t="s">
        <v>58</v>
      </c>
      <c r="C96" s="8">
        <f>+IF(-SUMIF(RATEAZIONI!$C:$C,RISULTATI!$B92,RATEAZIONI!G:G)&lt;&gt;0,-SUMIF(RATEAZIONI!$C:$C,RISULTATI!$B92,RATEAZIONI!G:G),-SUMIF('RATEAZIONI (dati liberi)'!$C:$C,RISULTATI!$B92,'RATEAZIONI (dati liberi)'!G:G))</f>
        <v>0</v>
      </c>
      <c r="D96" s="8">
        <f>+IF(-SUMIF(RATEAZIONI!$C:$C,RISULTATI!$B92,RATEAZIONI!H:H)&lt;&gt;0,-SUMIF(RATEAZIONI!$C:$C,RISULTATI!$B92,RATEAZIONI!H:H),-SUMIF('RATEAZIONI (dati liberi)'!$C:$C,RISULTATI!$B92,'RATEAZIONI (dati liberi)'!H:H))</f>
        <v>0</v>
      </c>
      <c r="E96" s="8">
        <f>+IF(-SUMIF(RATEAZIONI!$C:$C,RISULTATI!$B92,RATEAZIONI!I:I)&lt;&gt;0,-SUMIF(RATEAZIONI!$C:$C,RISULTATI!$B92,RATEAZIONI!I:I),-SUMIF('RATEAZIONI (dati liberi)'!$C:$C,RISULTATI!$B92,'RATEAZIONI (dati liberi)'!I:I))</f>
        <v>0</v>
      </c>
      <c r="F96" s="8">
        <f>+IF(-SUMIF(RATEAZIONI!$C:$C,RISULTATI!$B92,RATEAZIONI!J:J)&lt;&gt;0,-SUMIF(RATEAZIONI!$C:$C,RISULTATI!$B92,RATEAZIONI!J:J),-SUMIF('RATEAZIONI (dati liberi)'!$C:$C,RISULTATI!$B92,'RATEAZIONI (dati liberi)'!J:J))</f>
        <v>0</v>
      </c>
      <c r="G96" s="8">
        <f>+IF(-SUMIF(RATEAZIONI!$C:$C,RISULTATI!$B92,RATEAZIONI!K:K)&lt;&gt;0,-SUMIF(RATEAZIONI!$C:$C,RISULTATI!$B92,RATEAZIONI!K:K),-SUMIF('RATEAZIONI (dati liberi)'!$C:$C,RISULTATI!$B92,'RATEAZIONI (dati liberi)'!K:K))</f>
        <v>0</v>
      </c>
      <c r="H96" s="8">
        <f>+IF(-SUMIF(RATEAZIONI!$C:$C,RISULTATI!$B92,RATEAZIONI!L:L)&lt;&gt;0,-SUMIF(RATEAZIONI!$C:$C,RISULTATI!$B92,RATEAZIONI!L:L),-SUMIF('RATEAZIONI (dati liberi)'!$C:$C,RISULTATI!$B92,'RATEAZIONI (dati liberi)'!L:L))</f>
        <v>0</v>
      </c>
      <c r="I96" s="8">
        <f>+IF(-SUMIF(RATEAZIONI!$C:$C,RISULTATI!$B92,RATEAZIONI!O:O)&lt;&gt;0,-SUMIF(RATEAZIONI!$C:$C,RISULTATI!$B92,RATEAZIONI!O:O),-SUMIF('RATEAZIONI (dati liberi)'!$C:$C,RISULTATI!$B92,'RATEAZIONI (dati liberi)'!O:O))</f>
        <v>0</v>
      </c>
      <c r="J96" s="8">
        <f>+IF(-SUMIF(RATEAZIONI!$C:$C,RISULTATI!$B92,RATEAZIONI!M:M)&lt;&gt;0,-SUMIF(RATEAZIONI!$C:$C,RISULTATI!$B92,RATEAZIONI!M:M),-SUMIF('RATEAZIONI (dati liberi)'!$C:$C,RISULTATI!$B92,'RATEAZIONI (dati liberi)'!M:M))</f>
        <v>0</v>
      </c>
      <c r="K96" s="9"/>
    </row>
    <row r="97" spans="2:14" x14ac:dyDescent="0.45">
      <c r="B97" s="69" t="s">
        <v>59</v>
      </c>
      <c r="C97" s="10">
        <f>SUM(C95:C96)</f>
        <v>0</v>
      </c>
      <c r="D97" s="10">
        <f t="shared" ref="D97" si="31">SUM(D95:D96)</f>
        <v>0</v>
      </c>
      <c r="E97" s="10">
        <f t="shared" ref="E97" si="32">SUM(E95:E96)</f>
        <v>0</v>
      </c>
      <c r="F97" s="10">
        <f t="shared" ref="F97" si="33">SUM(F95:F96)</f>
        <v>0</v>
      </c>
      <c r="G97" s="10">
        <f t="shared" ref="G97" si="34">SUM(G95:G96)</f>
        <v>0</v>
      </c>
      <c r="H97" s="10">
        <f t="shared" ref="H97" si="35">MAX(0,+H95+H96)</f>
        <v>0</v>
      </c>
      <c r="I97" s="10">
        <f t="shared" ref="I97" si="36">SUM(I95:I96)</f>
        <v>0</v>
      </c>
      <c r="J97" s="10">
        <f t="shared" ref="J97" si="37">SUM(J95:J96)</f>
        <v>0</v>
      </c>
      <c r="K97" s="11">
        <f>SUM(C97:J97)</f>
        <v>0</v>
      </c>
    </row>
    <row r="98" spans="2:14" x14ac:dyDescent="0.45">
      <c r="B98" s="70" t="s">
        <v>45</v>
      </c>
      <c r="C98" s="74"/>
      <c r="D98" s="82">
        <f>-D97</f>
        <v>0</v>
      </c>
      <c r="E98" s="74">
        <f t="shared" ref="E98" si="38">-E97</f>
        <v>0</v>
      </c>
      <c r="F98" s="76">
        <f>-F97</f>
        <v>0</v>
      </c>
      <c r="G98" s="78">
        <f>-G97</f>
        <v>0</v>
      </c>
      <c r="H98" s="81">
        <f>-H97</f>
        <v>0</v>
      </c>
      <c r="I98" s="79"/>
      <c r="J98" s="78"/>
      <c r="K98" s="12"/>
    </row>
    <row r="99" spans="2:14" x14ac:dyDescent="0.45">
      <c r="B99" s="65" t="s">
        <v>37</v>
      </c>
      <c r="C99" s="10">
        <f>+SUM(C97:C98)</f>
        <v>0</v>
      </c>
      <c r="D99" s="10">
        <f t="shared" ref="D99:J99" si="39">+SUM(D97:D98)</f>
        <v>0</v>
      </c>
      <c r="E99" s="10">
        <f t="shared" si="39"/>
        <v>0</v>
      </c>
      <c r="F99" s="10">
        <f t="shared" si="39"/>
        <v>0</v>
      </c>
      <c r="G99" s="10">
        <f t="shared" si="39"/>
        <v>0</v>
      </c>
      <c r="H99" s="10">
        <f t="shared" si="39"/>
        <v>0</v>
      </c>
      <c r="I99" s="10">
        <f t="shared" si="39"/>
        <v>0</v>
      </c>
      <c r="J99" s="10">
        <f t="shared" si="39"/>
        <v>0</v>
      </c>
      <c r="K99" s="11">
        <f>+IFERROR(SUM(C99:J99),0)</f>
        <v>0</v>
      </c>
      <c r="M99" s="62">
        <f>+IF(C93=2,0,K99)</f>
        <v>0</v>
      </c>
      <c r="N99" s="62">
        <f>+K99</f>
        <v>0</v>
      </c>
    </row>
    <row r="100" spans="2:14" ht="14.65" thickBot="1" x14ac:dyDescent="0.5">
      <c r="C100" s="6"/>
      <c r="D100" s="6"/>
      <c r="E100" s="6"/>
      <c r="F100" s="6"/>
      <c r="G100" s="6"/>
      <c r="H100" s="6"/>
      <c r="I100" s="6"/>
      <c r="J100" s="6"/>
      <c r="K100" s="6"/>
    </row>
    <row r="101" spans="2:14" ht="14.65" thickBot="1" x14ac:dyDescent="0.5">
      <c r="C101" s="198" t="s">
        <v>39</v>
      </c>
      <c r="D101" s="199"/>
      <c r="E101" s="58">
        <f>+K97-K99</f>
        <v>0</v>
      </c>
      <c r="F101" s="6"/>
      <c r="G101" s="6"/>
      <c r="H101" s="19"/>
      <c r="I101" s="6"/>
      <c r="J101" s="6"/>
      <c r="K101" s="6"/>
    </row>
    <row r="102" spans="2:14" ht="14.65" thickBot="1" x14ac:dyDescent="0.5">
      <c r="C102" s="200" t="s">
        <v>40</v>
      </c>
      <c r="D102" s="201"/>
      <c r="E102" s="59">
        <f>+IFERROR(+E101/K97,0)</f>
        <v>0</v>
      </c>
      <c r="F102" s="6"/>
      <c r="G102" s="6"/>
      <c r="H102" s="21"/>
      <c r="I102" s="6"/>
      <c r="J102" s="6"/>
      <c r="K102" s="6"/>
    </row>
    <row r="103" spans="2:14" x14ac:dyDescent="0.45"/>
    <row r="104" spans="2:14" x14ac:dyDescent="0.45"/>
    <row r="105" spans="2:14" x14ac:dyDescent="0.45"/>
    <row r="106" spans="2:14" x14ac:dyDescent="0.45">
      <c r="B106" s="150" t="s">
        <v>36</v>
      </c>
      <c r="C106" s="151" t="s">
        <v>47</v>
      </c>
      <c r="D106" s="151" t="s">
        <v>44</v>
      </c>
      <c r="E106" s="67" t="s">
        <v>38</v>
      </c>
    </row>
    <row r="107" spans="2:14" x14ac:dyDescent="0.45">
      <c r="B107" s="60" t="str">
        <f>+IF(DATI!$B$23="","",DATI!$B$23)</f>
        <v/>
      </c>
      <c r="C107" s="18" t="str">
        <f>+IFERROR(+VLOOKUP(B107,DATI!B:N,13,0),"")</f>
        <v/>
      </c>
      <c r="D107" s="61">
        <v>44926</v>
      </c>
      <c r="E107" s="80">
        <f>+IFERROR(
IF(DATI!D23&gt;TABELLE!C4,"",
(+INDEX(TABELLE!$J$11:$M$13,MATCH(F107,TABELLE!$J$11:$J$13,1),MATCH(C107,TABELLE!$J$11:$M$11,1)))),0)</f>
        <v>0</v>
      </c>
      <c r="F107" s="37" t="e">
        <f>+D107-C107</f>
        <v>#VALUE!</v>
      </c>
    </row>
    <row r="108" spans="2:14" x14ac:dyDescent="0.45">
      <c r="B108" s="154"/>
      <c r="C108" s="41" t="str">
        <f>+IFERROR(+VLOOKUP(B107,DATI!B:P,15,0),"")</f>
        <v/>
      </c>
      <c r="D108" s="2"/>
      <c r="E108" s="68"/>
    </row>
    <row r="109" spans="2:14" ht="28.5" x14ac:dyDescent="0.45">
      <c r="C109" s="71" t="s">
        <v>51</v>
      </c>
      <c r="D109" s="71" t="s">
        <v>29</v>
      </c>
      <c r="E109" s="71" t="s">
        <v>30</v>
      </c>
      <c r="F109" s="71" t="s">
        <v>31</v>
      </c>
      <c r="G109" s="71" t="s">
        <v>32</v>
      </c>
      <c r="H109" s="71" t="s">
        <v>54</v>
      </c>
      <c r="I109" s="71" t="s">
        <v>35</v>
      </c>
      <c r="J109" s="71" t="s">
        <v>53</v>
      </c>
      <c r="K109" s="71" t="s">
        <v>6</v>
      </c>
    </row>
    <row r="110" spans="2:14" x14ac:dyDescent="0.45">
      <c r="B110" s="69" t="s">
        <v>27</v>
      </c>
      <c r="C110" s="8">
        <f>+SUMIF(DATI!$B:$B,RISULTATI!$B107,DATI!E:E)</f>
        <v>0</v>
      </c>
      <c r="D110" s="8">
        <f>+SUMIF(DATI!$B:$B,RISULTATI!$B107,DATI!F:F)</f>
        <v>0</v>
      </c>
      <c r="E110" s="8">
        <f>+SUMIF(DATI!$B:$B,RISULTATI!$B107,DATI!G:G)</f>
        <v>0</v>
      </c>
      <c r="F110" s="8">
        <f>+SUMIF(DATI!$B:$B,RISULTATI!$B107,DATI!H:H)</f>
        <v>0</v>
      </c>
      <c r="G110" s="8">
        <f>+SUMIF(DATI!$B:$B,RISULTATI!$B107,DATI!I:I)</f>
        <v>0</v>
      </c>
      <c r="H110" s="8">
        <f>+SUMIF(DATI!$B:$B,RISULTATI!$B107,DATI!J:J)</f>
        <v>0</v>
      </c>
      <c r="I110" s="8">
        <f>+SUMIF(DATI!$B:$B,RISULTATI!$B107,DATI!K:K)</f>
        <v>0</v>
      </c>
      <c r="J110" s="8">
        <f>+SUMIF(DATI!$B:$B,RISULTATI!$B107,DATI!L:L)</f>
        <v>0</v>
      </c>
      <c r="K110" s="9"/>
    </row>
    <row r="111" spans="2:14" x14ac:dyDescent="0.45">
      <c r="B111" s="69" t="s">
        <v>58</v>
      </c>
      <c r="C111" s="8">
        <f>+IF(-SUMIF(RATEAZIONI!$C:$C,RISULTATI!$B107,RATEAZIONI!G:G)&lt;&gt;0,-SUMIF(RATEAZIONI!$C:$C,RISULTATI!$B107,RATEAZIONI!G:G),-SUMIF('RATEAZIONI (dati liberi)'!$C:$C,RISULTATI!$B107,'RATEAZIONI (dati liberi)'!G:G))</f>
        <v>0</v>
      </c>
      <c r="D111" s="8">
        <f>+IF(-SUMIF(RATEAZIONI!$C:$C,RISULTATI!$B107,RATEAZIONI!H:H)&lt;&gt;0,-SUMIF(RATEAZIONI!$C:$C,RISULTATI!$B107,RATEAZIONI!H:H),-SUMIF('RATEAZIONI (dati liberi)'!$C:$C,RISULTATI!$B107,'RATEAZIONI (dati liberi)'!H:H))</f>
        <v>0</v>
      </c>
      <c r="E111" s="8">
        <f>+IF(-SUMIF(RATEAZIONI!$C:$C,RISULTATI!$B107,RATEAZIONI!I:I)&lt;&gt;0,-SUMIF(RATEAZIONI!$C:$C,RISULTATI!$B107,RATEAZIONI!I:I),-SUMIF('RATEAZIONI (dati liberi)'!$C:$C,RISULTATI!$B107,'RATEAZIONI (dati liberi)'!I:I))</f>
        <v>0</v>
      </c>
      <c r="F111" s="8">
        <f>+IF(-SUMIF(RATEAZIONI!$C:$C,RISULTATI!$B107,RATEAZIONI!J:J)&lt;&gt;0,-SUMIF(RATEAZIONI!$C:$C,RISULTATI!$B107,RATEAZIONI!J:J),-SUMIF('RATEAZIONI (dati liberi)'!$C:$C,RISULTATI!$B107,'RATEAZIONI (dati liberi)'!J:J))</f>
        <v>0</v>
      </c>
      <c r="G111" s="8">
        <f>+IF(-SUMIF(RATEAZIONI!$C:$C,RISULTATI!$B107,RATEAZIONI!K:K)&lt;&gt;0,-SUMIF(RATEAZIONI!$C:$C,RISULTATI!$B107,RATEAZIONI!K:K),-SUMIF('RATEAZIONI (dati liberi)'!$C:$C,RISULTATI!$B107,'RATEAZIONI (dati liberi)'!K:K))</f>
        <v>0</v>
      </c>
      <c r="H111" s="8">
        <f>+IF(-SUMIF(RATEAZIONI!$C:$C,RISULTATI!$B107,RATEAZIONI!L:L)&lt;&gt;0,-SUMIF(RATEAZIONI!$C:$C,RISULTATI!$B107,RATEAZIONI!L:L),-SUMIF('RATEAZIONI (dati liberi)'!$C:$C,RISULTATI!$B107,'RATEAZIONI (dati liberi)'!L:L))</f>
        <v>0</v>
      </c>
      <c r="I111" s="8">
        <f>+IF(-SUMIF(RATEAZIONI!$C:$C,RISULTATI!$B107,RATEAZIONI!O:O)&lt;&gt;0,-SUMIF(RATEAZIONI!$C:$C,RISULTATI!$B107,RATEAZIONI!O:O),-SUMIF('RATEAZIONI (dati liberi)'!$C:$C,RISULTATI!$B107,'RATEAZIONI (dati liberi)'!O:O))</f>
        <v>0</v>
      </c>
      <c r="J111" s="8">
        <f>+IF(-SUMIF(RATEAZIONI!$C:$C,RISULTATI!$B107,RATEAZIONI!M:M)&lt;&gt;0,-SUMIF(RATEAZIONI!$C:$C,RISULTATI!$B107,RATEAZIONI!M:M),-SUMIF('RATEAZIONI (dati liberi)'!$C:$C,RISULTATI!$B107,'RATEAZIONI (dati liberi)'!M:M))</f>
        <v>0</v>
      </c>
      <c r="K111" s="9"/>
    </row>
    <row r="112" spans="2:14" x14ac:dyDescent="0.45">
      <c r="B112" s="69" t="s">
        <v>59</v>
      </c>
      <c r="C112" s="10">
        <f>SUM(C110:C111)</f>
        <v>0</v>
      </c>
      <c r="D112" s="10">
        <f t="shared" ref="D112" si="40">SUM(D110:D111)</f>
        <v>0</v>
      </c>
      <c r="E112" s="10">
        <f t="shared" ref="E112" si="41">SUM(E110:E111)</f>
        <v>0</v>
      </c>
      <c r="F112" s="10">
        <f t="shared" ref="F112" si="42">SUM(F110:F111)</f>
        <v>0</v>
      </c>
      <c r="G112" s="10">
        <f t="shared" ref="G112" si="43">SUM(G110:G111)</f>
        <v>0</v>
      </c>
      <c r="H112" s="10">
        <f t="shared" ref="H112" si="44">MAX(0,+H110+H111)</f>
        <v>0</v>
      </c>
      <c r="I112" s="10">
        <f t="shared" ref="I112" si="45">SUM(I110:I111)</f>
        <v>0</v>
      </c>
      <c r="J112" s="10">
        <f t="shared" ref="J112" si="46">SUM(J110:J111)</f>
        <v>0</v>
      </c>
      <c r="K112" s="11">
        <f>SUM(C112:J112)</f>
        <v>0</v>
      </c>
    </row>
    <row r="113" spans="2:14" x14ac:dyDescent="0.45">
      <c r="B113" s="70" t="s">
        <v>45</v>
      </c>
      <c r="C113" s="83"/>
      <c r="D113" s="78">
        <f>-D112</f>
        <v>0</v>
      </c>
      <c r="E113" s="78">
        <f t="shared" ref="E113" si="47">-E112</f>
        <v>0</v>
      </c>
      <c r="F113" s="78">
        <f>-F112</f>
        <v>0</v>
      </c>
      <c r="G113" s="84">
        <f>-G112</f>
        <v>0</v>
      </c>
      <c r="H113" s="84">
        <f>-H112</f>
        <v>0</v>
      </c>
      <c r="I113" s="85"/>
      <c r="J113" s="86"/>
      <c r="K113" s="7"/>
    </row>
    <row r="114" spans="2:14" x14ac:dyDescent="0.45">
      <c r="B114" s="65" t="s">
        <v>37</v>
      </c>
      <c r="C114" s="10">
        <f>+SUM(C112:C113)</f>
        <v>0</v>
      </c>
      <c r="D114" s="10">
        <f t="shared" ref="D114:J114" si="48">+SUM(D112:D113)</f>
        <v>0</v>
      </c>
      <c r="E114" s="10">
        <f t="shared" si="48"/>
        <v>0</v>
      </c>
      <c r="F114" s="10">
        <f t="shared" si="48"/>
        <v>0</v>
      </c>
      <c r="G114" s="10">
        <f t="shared" si="48"/>
        <v>0</v>
      </c>
      <c r="H114" s="10">
        <f t="shared" si="48"/>
        <v>0</v>
      </c>
      <c r="I114" s="10">
        <f t="shared" si="48"/>
        <v>0</v>
      </c>
      <c r="J114" s="10">
        <f t="shared" si="48"/>
        <v>0</v>
      </c>
      <c r="K114" s="11">
        <f>+IFERROR(SUM(C114:J114),0)</f>
        <v>0</v>
      </c>
      <c r="M114" s="62">
        <f>+IF(C108=2,0,K114)</f>
        <v>0</v>
      </c>
      <c r="N114" s="62">
        <f>+K114</f>
        <v>0</v>
      </c>
    </row>
    <row r="115" spans="2:14" ht="14.65" thickBot="1" x14ac:dyDescent="0.5">
      <c r="C115" s="6"/>
      <c r="D115" s="6"/>
      <c r="E115" s="6"/>
      <c r="F115" s="6"/>
      <c r="G115" s="6"/>
      <c r="H115" s="6"/>
      <c r="I115" s="6"/>
      <c r="J115" s="6"/>
      <c r="K115" s="6"/>
    </row>
    <row r="116" spans="2:14" ht="14.65" thickBot="1" x14ac:dyDescent="0.5">
      <c r="C116" s="198" t="s">
        <v>39</v>
      </c>
      <c r="D116" s="199"/>
      <c r="E116" s="58">
        <f>+K112-K114</f>
        <v>0</v>
      </c>
      <c r="F116" s="6"/>
      <c r="G116" s="6"/>
      <c r="H116" s="6"/>
      <c r="I116" s="6"/>
      <c r="J116" s="6"/>
      <c r="K116" s="6"/>
    </row>
    <row r="117" spans="2:14" ht="14.65" thickBot="1" x14ac:dyDescent="0.5">
      <c r="C117" s="200" t="s">
        <v>40</v>
      </c>
      <c r="D117" s="201"/>
      <c r="E117" s="59">
        <f>+IFERROR(+E116/K112,0)</f>
        <v>0</v>
      </c>
      <c r="F117" s="6"/>
      <c r="G117" s="6"/>
      <c r="H117" s="6"/>
      <c r="I117" s="6"/>
      <c r="J117" s="6"/>
      <c r="K117" s="6"/>
    </row>
    <row r="118" spans="2:14" x14ac:dyDescent="0.45"/>
    <row r="119" spans="2:14" x14ac:dyDescent="0.45"/>
    <row r="120" spans="2:14" x14ac:dyDescent="0.45"/>
    <row r="121" spans="2:14" x14ac:dyDescent="0.45">
      <c r="B121" s="150" t="s">
        <v>36</v>
      </c>
      <c r="C121" s="151" t="s">
        <v>47</v>
      </c>
      <c r="D121" s="151" t="s">
        <v>44</v>
      </c>
      <c r="E121" s="67" t="s">
        <v>38</v>
      </c>
    </row>
    <row r="122" spans="2:14" x14ac:dyDescent="0.45">
      <c r="B122" s="60" t="str">
        <f>+IF(DATI!$B$24="","",DATI!$B$24)</f>
        <v/>
      </c>
      <c r="C122" s="18" t="str">
        <f>+IFERROR(+VLOOKUP(B122,DATI!B:N,13,0),"")</f>
        <v/>
      </c>
      <c r="D122" s="61">
        <v>44926</v>
      </c>
      <c r="E122" s="80">
        <f>+IFERROR(
IF(DATI!D24&gt;TABELLE!C4,"",
(+INDEX(TABELLE!$J$11:$M$13,MATCH(F122,TABELLE!$J$11:$J$13,1),MATCH(C122,TABELLE!$J$11:$M$11,1)))),0)</f>
        <v>0</v>
      </c>
      <c r="F122" s="37" t="e">
        <f>+D122-C122</f>
        <v>#VALUE!</v>
      </c>
    </row>
    <row r="123" spans="2:14" x14ac:dyDescent="0.45">
      <c r="B123" s="154"/>
      <c r="C123" s="41" t="str">
        <f>+IFERROR(+VLOOKUP(B122,DATI!B:P,15,0),"")</f>
        <v/>
      </c>
      <c r="D123" s="2"/>
      <c r="E123" s="68"/>
    </row>
    <row r="124" spans="2:14" ht="28.5" x14ac:dyDescent="0.45">
      <c r="C124" s="71" t="s">
        <v>51</v>
      </c>
      <c r="D124" s="71" t="s">
        <v>29</v>
      </c>
      <c r="E124" s="71" t="s">
        <v>30</v>
      </c>
      <c r="F124" s="71" t="s">
        <v>31</v>
      </c>
      <c r="G124" s="71" t="s">
        <v>32</v>
      </c>
      <c r="H124" s="71" t="s">
        <v>54</v>
      </c>
      <c r="I124" s="71" t="s">
        <v>35</v>
      </c>
      <c r="J124" s="71" t="s">
        <v>53</v>
      </c>
      <c r="K124" s="71" t="s">
        <v>6</v>
      </c>
    </row>
    <row r="125" spans="2:14" x14ac:dyDescent="0.45">
      <c r="B125" s="69" t="s">
        <v>27</v>
      </c>
      <c r="C125" s="8">
        <f>+SUMIF(DATI!$B:$B,RISULTATI!$B122,DATI!E:E)</f>
        <v>0</v>
      </c>
      <c r="D125" s="8">
        <f>+SUMIF(DATI!$B:$B,RISULTATI!$B122,DATI!F:F)</f>
        <v>0</v>
      </c>
      <c r="E125" s="8">
        <f>+SUMIF(DATI!$B:$B,RISULTATI!$B122,DATI!G:G)</f>
        <v>0</v>
      </c>
      <c r="F125" s="8">
        <f>+SUMIF(DATI!$B:$B,RISULTATI!$B122,DATI!H:H)</f>
        <v>0</v>
      </c>
      <c r="G125" s="8">
        <f>+SUMIF(DATI!$B:$B,RISULTATI!$B122,DATI!I:I)</f>
        <v>0</v>
      </c>
      <c r="H125" s="8">
        <f>+SUMIF(DATI!$B:$B,RISULTATI!$B122,DATI!J:J)</f>
        <v>0</v>
      </c>
      <c r="I125" s="8">
        <f>+SUMIF(DATI!$B:$B,RISULTATI!$B122,DATI!K:K)</f>
        <v>0</v>
      </c>
      <c r="J125" s="8">
        <f>+SUMIF(DATI!$B:$B,RISULTATI!$B122,DATI!L:L)</f>
        <v>0</v>
      </c>
      <c r="K125" s="9"/>
    </row>
    <row r="126" spans="2:14" x14ac:dyDescent="0.45">
      <c r="B126" s="69" t="s">
        <v>58</v>
      </c>
      <c r="C126" s="8">
        <f>+IF(-SUMIF(RATEAZIONI!$C:$C,RISULTATI!$B122,RATEAZIONI!G:G)&lt;&gt;0,-SUMIF(RATEAZIONI!$C:$C,RISULTATI!$B122,RATEAZIONI!G:G),-SUMIF('RATEAZIONI (dati liberi)'!$C:$C,RISULTATI!$B122,'RATEAZIONI (dati liberi)'!G:G))</f>
        <v>0</v>
      </c>
      <c r="D126" s="8">
        <f>+IF(-SUMIF(RATEAZIONI!$C:$C,RISULTATI!$B122,RATEAZIONI!H:H)&lt;&gt;0,-SUMIF(RATEAZIONI!$C:$C,RISULTATI!$B122,RATEAZIONI!H:H),-SUMIF('RATEAZIONI (dati liberi)'!$C:$C,RISULTATI!$B122,'RATEAZIONI (dati liberi)'!H:H))</f>
        <v>0</v>
      </c>
      <c r="E126" s="8">
        <f>+IF(-SUMIF(RATEAZIONI!$C:$C,RISULTATI!$B122,RATEAZIONI!I:I)&lt;&gt;0,-SUMIF(RATEAZIONI!$C:$C,RISULTATI!$B122,RATEAZIONI!I:I),-SUMIF('RATEAZIONI (dati liberi)'!$C:$C,RISULTATI!$B122,'RATEAZIONI (dati liberi)'!I:I))</f>
        <v>0</v>
      </c>
      <c r="F126" s="8">
        <f>+IF(-SUMIF(RATEAZIONI!$C:$C,RISULTATI!$B122,RATEAZIONI!J:J)&lt;&gt;0,-SUMIF(RATEAZIONI!$C:$C,RISULTATI!$B122,RATEAZIONI!J:J),-SUMIF('RATEAZIONI (dati liberi)'!$C:$C,RISULTATI!$B122,'RATEAZIONI (dati liberi)'!J:J))</f>
        <v>0</v>
      </c>
      <c r="G126" s="8">
        <f>+IF(-SUMIF(RATEAZIONI!$C:$C,RISULTATI!$B122,RATEAZIONI!K:K)&lt;&gt;0,-SUMIF(RATEAZIONI!$C:$C,RISULTATI!$B122,RATEAZIONI!K:K),-SUMIF('RATEAZIONI (dati liberi)'!$C:$C,RISULTATI!$B122,'RATEAZIONI (dati liberi)'!K:K))</f>
        <v>0</v>
      </c>
      <c r="H126" s="8">
        <f>+IF(-SUMIF(RATEAZIONI!$C:$C,RISULTATI!$B122,RATEAZIONI!L:L)&lt;&gt;0,-SUMIF(RATEAZIONI!$C:$C,RISULTATI!$B122,RATEAZIONI!L:L),-SUMIF('RATEAZIONI (dati liberi)'!$C:$C,RISULTATI!$B122,'RATEAZIONI (dati liberi)'!L:L))</f>
        <v>0</v>
      </c>
      <c r="I126" s="8">
        <f>+IF(-SUMIF(RATEAZIONI!$C:$C,RISULTATI!$B122,RATEAZIONI!O:O)&lt;&gt;0,-SUMIF(RATEAZIONI!$C:$C,RISULTATI!$B122,RATEAZIONI!O:O),-SUMIF('RATEAZIONI (dati liberi)'!$C:$C,RISULTATI!$B122,'RATEAZIONI (dati liberi)'!O:O))</f>
        <v>0</v>
      </c>
      <c r="J126" s="8">
        <f>+IF(-SUMIF(RATEAZIONI!$C:$C,RISULTATI!$B122,RATEAZIONI!M:M)&lt;&gt;0,-SUMIF(RATEAZIONI!$C:$C,RISULTATI!$B122,RATEAZIONI!M:M),-SUMIF('RATEAZIONI (dati liberi)'!$C:$C,RISULTATI!$B122,'RATEAZIONI (dati liberi)'!M:M))</f>
        <v>0</v>
      </c>
      <c r="K126" s="9"/>
    </row>
    <row r="127" spans="2:14" x14ac:dyDescent="0.45">
      <c r="B127" s="69" t="s">
        <v>59</v>
      </c>
      <c r="C127" s="10">
        <f>SUM(C125:C126)</f>
        <v>0</v>
      </c>
      <c r="D127" s="10">
        <f t="shared" ref="D127" si="49">SUM(D125:D126)</f>
        <v>0</v>
      </c>
      <c r="E127" s="10">
        <f t="shared" ref="E127" si="50">SUM(E125:E126)</f>
        <v>0</v>
      </c>
      <c r="F127" s="10">
        <f t="shared" ref="F127" si="51">SUM(F125:F126)</f>
        <v>0</v>
      </c>
      <c r="G127" s="10">
        <f t="shared" ref="G127" si="52">SUM(G125:G126)</f>
        <v>0</v>
      </c>
      <c r="H127" s="10">
        <f t="shared" ref="H127" si="53">MAX(0,+H125+H126)</f>
        <v>0</v>
      </c>
      <c r="I127" s="10">
        <f t="shared" ref="I127" si="54">SUM(I125:I126)</f>
        <v>0</v>
      </c>
      <c r="J127" s="10">
        <f t="shared" ref="J127" si="55">SUM(J125:J126)</f>
        <v>0</v>
      </c>
      <c r="K127" s="11">
        <f>SUM(C127:J127)</f>
        <v>0</v>
      </c>
    </row>
    <row r="128" spans="2:14" x14ac:dyDescent="0.45">
      <c r="B128" s="70" t="s">
        <v>45</v>
      </c>
      <c r="C128" s="74"/>
      <c r="D128" s="82">
        <f>-D127</f>
        <v>0</v>
      </c>
      <c r="E128" s="74">
        <f t="shared" ref="E128" si="56">-E127</f>
        <v>0</v>
      </c>
      <c r="F128" s="76">
        <f>-F127</f>
        <v>0</v>
      </c>
      <c r="G128" s="78">
        <f>-G127</f>
        <v>0</v>
      </c>
      <c r="H128" s="81">
        <f>-H127</f>
        <v>0</v>
      </c>
      <c r="I128" s="79"/>
      <c r="J128" s="78"/>
      <c r="K128" s="12"/>
    </row>
    <row r="129" spans="2:14" x14ac:dyDescent="0.45">
      <c r="B129" s="65" t="s">
        <v>37</v>
      </c>
      <c r="C129" s="10">
        <f>+SUM(C127:C128)</f>
        <v>0</v>
      </c>
      <c r="D129" s="10">
        <f t="shared" ref="D129:J129" si="57">+SUM(D127:D128)</f>
        <v>0</v>
      </c>
      <c r="E129" s="10">
        <f t="shared" si="57"/>
        <v>0</v>
      </c>
      <c r="F129" s="10">
        <f t="shared" si="57"/>
        <v>0</v>
      </c>
      <c r="G129" s="10">
        <f t="shared" si="57"/>
        <v>0</v>
      </c>
      <c r="H129" s="10">
        <f t="shared" si="57"/>
        <v>0</v>
      </c>
      <c r="I129" s="10">
        <f t="shared" si="57"/>
        <v>0</v>
      </c>
      <c r="J129" s="10">
        <f t="shared" si="57"/>
        <v>0</v>
      </c>
      <c r="K129" s="11">
        <f>+IFERROR(SUM(C129:J129),0)</f>
        <v>0</v>
      </c>
      <c r="M129" s="62">
        <f>+IF(C123=2,0,K129)</f>
        <v>0</v>
      </c>
      <c r="N129" s="62">
        <f>+K129</f>
        <v>0</v>
      </c>
    </row>
    <row r="130" spans="2:14" ht="14.65" thickBot="1" x14ac:dyDescent="0.5">
      <c r="C130" s="6"/>
      <c r="D130" s="6"/>
      <c r="E130" s="6"/>
      <c r="F130" s="6"/>
      <c r="G130" s="6"/>
      <c r="H130" s="6"/>
      <c r="I130" s="6"/>
      <c r="J130" s="6"/>
      <c r="K130" s="6"/>
    </row>
    <row r="131" spans="2:14" ht="14.65" thickBot="1" x14ac:dyDescent="0.5">
      <c r="C131" s="198" t="s">
        <v>39</v>
      </c>
      <c r="D131" s="199"/>
      <c r="E131" s="58">
        <f>+K127-K129</f>
        <v>0</v>
      </c>
      <c r="F131" s="6"/>
      <c r="G131" s="6"/>
      <c r="H131" s="6"/>
      <c r="I131" s="6"/>
      <c r="J131" s="6"/>
      <c r="K131" s="6"/>
    </row>
    <row r="132" spans="2:14" ht="14.65" thickBot="1" x14ac:dyDescent="0.5">
      <c r="C132" s="200" t="s">
        <v>40</v>
      </c>
      <c r="D132" s="201"/>
      <c r="E132" s="59">
        <f>+IFERROR(+E131/K127,0)</f>
        <v>0</v>
      </c>
      <c r="F132" s="6"/>
      <c r="G132" s="6"/>
      <c r="H132" s="6"/>
      <c r="I132" s="6"/>
      <c r="J132" s="6"/>
      <c r="K132" s="6"/>
    </row>
    <row r="133" spans="2:14" x14ac:dyDescent="0.45"/>
    <row r="134" spans="2:14" x14ac:dyDescent="0.45"/>
    <row r="135" spans="2:14" x14ac:dyDescent="0.45"/>
    <row r="136" spans="2:14" x14ac:dyDescent="0.45">
      <c r="B136" s="150" t="s">
        <v>36</v>
      </c>
      <c r="C136" s="151" t="s">
        <v>47</v>
      </c>
      <c r="D136" s="151" t="s">
        <v>44</v>
      </c>
      <c r="E136" s="67" t="s">
        <v>38</v>
      </c>
    </row>
    <row r="137" spans="2:14" x14ac:dyDescent="0.45">
      <c r="B137" s="60" t="str">
        <f>+IF(DATI!$B$25="","",DATI!$B$25)</f>
        <v/>
      </c>
      <c r="C137" s="18" t="str">
        <f>+IFERROR(+VLOOKUP(B137,DATI!B:N,13,0),"")</f>
        <v/>
      </c>
      <c r="D137" s="61">
        <v>44926</v>
      </c>
      <c r="E137" s="80">
        <f>+IFERROR(
IF(DATI!D25&gt;TABELLE!C4,"",
(+INDEX(TABELLE!$J$11:$M$13,MATCH(F137,TABELLE!$J$11:$J$13,1),MATCH(C137,TABELLE!$J$11:$M$11,1)))),0)</f>
        <v>0</v>
      </c>
      <c r="F137" s="37" t="e">
        <f>+D137-C137</f>
        <v>#VALUE!</v>
      </c>
    </row>
    <row r="138" spans="2:14" x14ac:dyDescent="0.45">
      <c r="B138" s="154"/>
      <c r="C138" s="41" t="str">
        <f>+IFERROR(+VLOOKUP(B137,DATI!B:P,15,0),"")</f>
        <v/>
      </c>
      <c r="D138" s="2"/>
      <c r="E138" s="68"/>
    </row>
    <row r="139" spans="2:14" ht="28.5" x14ac:dyDescent="0.45">
      <c r="C139" s="71" t="s">
        <v>51</v>
      </c>
      <c r="D139" s="71" t="s">
        <v>29</v>
      </c>
      <c r="E139" s="71" t="s">
        <v>30</v>
      </c>
      <c r="F139" s="71" t="s">
        <v>31</v>
      </c>
      <c r="G139" s="71" t="s">
        <v>32</v>
      </c>
      <c r="H139" s="71" t="s">
        <v>54</v>
      </c>
      <c r="I139" s="71" t="s">
        <v>35</v>
      </c>
      <c r="J139" s="71" t="s">
        <v>53</v>
      </c>
      <c r="K139" s="71" t="s">
        <v>6</v>
      </c>
    </row>
    <row r="140" spans="2:14" x14ac:dyDescent="0.45">
      <c r="B140" s="69" t="s">
        <v>27</v>
      </c>
      <c r="C140" s="8">
        <f>+SUMIF(DATI!$B:$B,RISULTATI!$B137,DATI!E:E)</f>
        <v>0</v>
      </c>
      <c r="D140" s="8">
        <f>+SUMIF(DATI!$B:$B,RISULTATI!$B137,DATI!F:F)</f>
        <v>0</v>
      </c>
      <c r="E140" s="8">
        <f>+SUMIF(DATI!$B:$B,RISULTATI!$B137,DATI!G:G)</f>
        <v>0</v>
      </c>
      <c r="F140" s="8">
        <f>+SUMIF(DATI!$B:$B,RISULTATI!$B137,DATI!H:H)</f>
        <v>0</v>
      </c>
      <c r="G140" s="8">
        <f>+SUMIF(DATI!$B:$B,RISULTATI!$B137,DATI!I:I)</f>
        <v>0</v>
      </c>
      <c r="H140" s="8">
        <f>+SUMIF(DATI!$B:$B,RISULTATI!$B137,DATI!J:J)</f>
        <v>0</v>
      </c>
      <c r="I140" s="8">
        <f>+SUMIF(DATI!$B:$B,RISULTATI!$B137,DATI!K:K)</f>
        <v>0</v>
      </c>
      <c r="J140" s="8">
        <f>+SUMIF(DATI!$B:$B,RISULTATI!$B137,DATI!L:L)</f>
        <v>0</v>
      </c>
      <c r="K140" s="9"/>
    </row>
    <row r="141" spans="2:14" x14ac:dyDescent="0.45">
      <c r="B141" s="69" t="s">
        <v>58</v>
      </c>
      <c r="C141" s="8">
        <f>+IF(-SUMIF(RATEAZIONI!$C:$C,RISULTATI!$B137,RATEAZIONI!G:G)&lt;&gt;0,-SUMIF(RATEAZIONI!$C:$C,RISULTATI!$B137,RATEAZIONI!G:G),-SUMIF('RATEAZIONI (dati liberi)'!$C:$C,RISULTATI!$B137,'RATEAZIONI (dati liberi)'!G:G))</f>
        <v>0</v>
      </c>
      <c r="D141" s="8">
        <f>+IF(-SUMIF(RATEAZIONI!$C:$C,RISULTATI!$B137,RATEAZIONI!H:H)&lt;&gt;0,-SUMIF(RATEAZIONI!$C:$C,RISULTATI!$B137,RATEAZIONI!H:H),-SUMIF('RATEAZIONI (dati liberi)'!$C:$C,RISULTATI!$B137,'RATEAZIONI (dati liberi)'!H:H))</f>
        <v>0</v>
      </c>
      <c r="E141" s="8">
        <f>+IF(-SUMIF(RATEAZIONI!$C:$C,RISULTATI!$B137,RATEAZIONI!I:I)&lt;&gt;0,-SUMIF(RATEAZIONI!$C:$C,RISULTATI!$B137,RATEAZIONI!I:I),-SUMIF('RATEAZIONI (dati liberi)'!$C:$C,RISULTATI!$B137,'RATEAZIONI (dati liberi)'!I:I))</f>
        <v>0</v>
      </c>
      <c r="F141" s="8">
        <f>+IF(-SUMIF(RATEAZIONI!$C:$C,RISULTATI!$B137,RATEAZIONI!J:J)&lt;&gt;0,-SUMIF(RATEAZIONI!$C:$C,RISULTATI!$B137,RATEAZIONI!J:J),-SUMIF('RATEAZIONI (dati liberi)'!$C:$C,RISULTATI!$B137,'RATEAZIONI (dati liberi)'!J:J))</f>
        <v>0</v>
      </c>
      <c r="G141" s="8">
        <f>+IF(-SUMIF(RATEAZIONI!$C:$C,RISULTATI!$B137,RATEAZIONI!K:K)&lt;&gt;0,-SUMIF(RATEAZIONI!$C:$C,RISULTATI!$B137,RATEAZIONI!K:K),-SUMIF('RATEAZIONI (dati liberi)'!$C:$C,RISULTATI!$B137,'RATEAZIONI (dati liberi)'!K:K))</f>
        <v>0</v>
      </c>
      <c r="H141" s="8">
        <f>+IF(-SUMIF(RATEAZIONI!$C:$C,RISULTATI!$B137,RATEAZIONI!L:L)&lt;&gt;0,-SUMIF(RATEAZIONI!$C:$C,RISULTATI!$B137,RATEAZIONI!L:L),-SUMIF('RATEAZIONI (dati liberi)'!$C:$C,RISULTATI!$B137,'RATEAZIONI (dati liberi)'!L:L))</f>
        <v>0</v>
      </c>
      <c r="I141" s="8">
        <f>+IF(-SUMIF(RATEAZIONI!$C:$C,RISULTATI!$B137,RATEAZIONI!O:O)&lt;&gt;0,-SUMIF(RATEAZIONI!$C:$C,RISULTATI!$B137,RATEAZIONI!O:O),-SUMIF('RATEAZIONI (dati liberi)'!$C:$C,RISULTATI!$B137,'RATEAZIONI (dati liberi)'!O:O))</f>
        <v>0</v>
      </c>
      <c r="J141" s="8">
        <f>+IF(-SUMIF(RATEAZIONI!$C:$C,RISULTATI!$B137,RATEAZIONI!M:M)&lt;&gt;0,-SUMIF(RATEAZIONI!$C:$C,RISULTATI!$B137,RATEAZIONI!M:M),-SUMIF('RATEAZIONI (dati liberi)'!$C:$C,RISULTATI!$B137,'RATEAZIONI (dati liberi)'!M:M))</f>
        <v>0</v>
      </c>
      <c r="K141" s="9"/>
    </row>
    <row r="142" spans="2:14" x14ac:dyDescent="0.45">
      <c r="B142" s="69" t="s">
        <v>59</v>
      </c>
      <c r="C142" s="10">
        <f>SUM(C140:C141)</f>
        <v>0</v>
      </c>
      <c r="D142" s="10">
        <f t="shared" ref="D142" si="58">SUM(D140:D141)</f>
        <v>0</v>
      </c>
      <c r="E142" s="10">
        <f t="shared" ref="E142" si="59">SUM(E140:E141)</f>
        <v>0</v>
      </c>
      <c r="F142" s="10">
        <f t="shared" ref="F142" si="60">SUM(F140:F141)</f>
        <v>0</v>
      </c>
      <c r="G142" s="10">
        <f t="shared" ref="G142" si="61">SUM(G140:G141)</f>
        <v>0</v>
      </c>
      <c r="H142" s="10">
        <f t="shared" ref="H142" si="62">MAX(0,+H140+H141)</f>
        <v>0</v>
      </c>
      <c r="I142" s="10">
        <f t="shared" ref="I142" si="63">SUM(I140:I141)</f>
        <v>0</v>
      </c>
      <c r="J142" s="10">
        <f t="shared" ref="J142" si="64">SUM(J140:J141)</f>
        <v>0</v>
      </c>
      <c r="K142" s="11">
        <f>SUM(C142:J142)</f>
        <v>0</v>
      </c>
    </row>
    <row r="143" spans="2:14" x14ac:dyDescent="0.45">
      <c r="B143" s="70" t="s">
        <v>45</v>
      </c>
      <c r="C143" s="74"/>
      <c r="D143" s="82">
        <f>-D142</f>
        <v>0</v>
      </c>
      <c r="E143" s="74">
        <f t="shared" ref="E143" si="65">-E142</f>
        <v>0</v>
      </c>
      <c r="F143" s="76">
        <f>-F142</f>
        <v>0</v>
      </c>
      <c r="G143" s="78">
        <f>-G142</f>
        <v>0</v>
      </c>
      <c r="H143" s="81">
        <f>-H142</f>
        <v>0</v>
      </c>
      <c r="I143" s="79"/>
      <c r="J143" s="78"/>
      <c r="K143" s="12"/>
    </row>
    <row r="144" spans="2:14" x14ac:dyDescent="0.45">
      <c r="B144" s="65" t="s">
        <v>37</v>
      </c>
      <c r="C144" s="10">
        <f>+SUM(C142:C143)</f>
        <v>0</v>
      </c>
      <c r="D144" s="10">
        <f t="shared" ref="D144:J144" si="66">+SUM(D142:D143)</f>
        <v>0</v>
      </c>
      <c r="E144" s="10">
        <f t="shared" si="66"/>
        <v>0</v>
      </c>
      <c r="F144" s="10">
        <f t="shared" si="66"/>
        <v>0</v>
      </c>
      <c r="G144" s="10">
        <f t="shared" si="66"/>
        <v>0</v>
      </c>
      <c r="H144" s="10">
        <f t="shared" si="66"/>
        <v>0</v>
      </c>
      <c r="I144" s="10">
        <f t="shared" si="66"/>
        <v>0</v>
      </c>
      <c r="J144" s="10">
        <f t="shared" si="66"/>
        <v>0</v>
      </c>
      <c r="K144" s="11">
        <f>IFERROR(SUM(C144:J144),0)</f>
        <v>0</v>
      </c>
      <c r="M144" s="62">
        <f>+IF(C138=2,0,K144)</f>
        <v>0</v>
      </c>
      <c r="N144" s="62">
        <f>+K144</f>
        <v>0</v>
      </c>
    </row>
    <row r="145" spans="2:14" ht="14.65" thickBot="1" x14ac:dyDescent="0.5">
      <c r="C145" s="6"/>
      <c r="D145" s="6"/>
      <c r="E145" s="6"/>
      <c r="F145" s="6"/>
      <c r="G145" s="6"/>
      <c r="H145" s="6"/>
      <c r="I145" s="6"/>
      <c r="J145" s="6"/>
      <c r="K145" s="6"/>
    </row>
    <row r="146" spans="2:14" ht="14.65" thickBot="1" x14ac:dyDescent="0.5">
      <c r="C146" s="198" t="s">
        <v>39</v>
      </c>
      <c r="D146" s="199"/>
      <c r="E146" s="58">
        <f>+K142-K144</f>
        <v>0</v>
      </c>
      <c r="F146" s="6"/>
      <c r="G146" s="6"/>
      <c r="H146" s="6"/>
      <c r="I146" s="6"/>
      <c r="J146" s="6"/>
      <c r="K146" s="6"/>
    </row>
    <row r="147" spans="2:14" ht="14.65" thickBot="1" x14ac:dyDescent="0.5">
      <c r="C147" s="200" t="s">
        <v>40</v>
      </c>
      <c r="D147" s="201"/>
      <c r="E147" s="59">
        <f>+IFERROR(+E146/K142,0)</f>
        <v>0</v>
      </c>
      <c r="F147" s="6"/>
      <c r="G147" s="6"/>
      <c r="H147" s="6"/>
      <c r="I147" s="6"/>
      <c r="J147" s="6"/>
      <c r="K147" s="6"/>
    </row>
    <row r="148" spans="2:14" x14ac:dyDescent="0.45"/>
    <row r="149" spans="2:14" x14ac:dyDescent="0.45"/>
    <row r="150" spans="2:14" x14ac:dyDescent="0.45"/>
    <row r="151" spans="2:14" x14ac:dyDescent="0.45">
      <c r="B151" s="150" t="s">
        <v>36</v>
      </c>
      <c r="C151" s="151" t="s">
        <v>47</v>
      </c>
      <c r="D151" s="151" t="s">
        <v>44</v>
      </c>
      <c r="E151" s="67" t="s">
        <v>38</v>
      </c>
    </row>
    <row r="152" spans="2:14" x14ac:dyDescent="0.45">
      <c r="B152" s="60" t="str">
        <f>+IF(DATI!$B$26="","",DATI!$B$26)</f>
        <v/>
      </c>
      <c r="C152" s="18" t="str">
        <f>+IFERROR(+VLOOKUP(B152,DATI!B:N,13,0),"")</f>
        <v/>
      </c>
      <c r="D152" s="61">
        <v>44926</v>
      </c>
      <c r="E152" s="80">
        <f>+IFERROR(
IF(DATI!D26&gt;TABELLE!C4,"",
(+INDEX(TABELLE!$J$11:$M$13,MATCH(F152,TABELLE!$J$11:$J$13,1),MATCH(C152,TABELLE!$J$11:$M$11,1)))),0)</f>
        <v>0</v>
      </c>
      <c r="F152" s="37" t="e">
        <f>+D152-C152</f>
        <v>#VALUE!</v>
      </c>
    </row>
    <row r="153" spans="2:14" x14ac:dyDescent="0.45">
      <c r="B153" s="154"/>
      <c r="C153" s="41" t="str">
        <f>+IFERROR(+VLOOKUP(B152,DATI!B:P,15,0),"")</f>
        <v/>
      </c>
      <c r="D153" s="2"/>
      <c r="E153" s="68"/>
    </row>
    <row r="154" spans="2:14" ht="28.5" x14ac:dyDescent="0.45">
      <c r="C154" s="71" t="s">
        <v>51</v>
      </c>
      <c r="D154" s="71" t="s">
        <v>29</v>
      </c>
      <c r="E154" s="71" t="s">
        <v>30</v>
      </c>
      <c r="F154" s="71" t="s">
        <v>31</v>
      </c>
      <c r="G154" s="71" t="s">
        <v>32</v>
      </c>
      <c r="H154" s="71" t="s">
        <v>54</v>
      </c>
      <c r="I154" s="71" t="s">
        <v>35</v>
      </c>
      <c r="J154" s="71" t="s">
        <v>53</v>
      </c>
      <c r="K154" s="71" t="s">
        <v>6</v>
      </c>
    </row>
    <row r="155" spans="2:14" x14ac:dyDescent="0.45">
      <c r="B155" s="69" t="s">
        <v>27</v>
      </c>
      <c r="C155" s="8">
        <f>+SUMIF(DATI!$B:$B,RISULTATI!$B152,DATI!E:E)</f>
        <v>0</v>
      </c>
      <c r="D155" s="8">
        <f>+SUMIF(DATI!$B:$B,RISULTATI!$B152,DATI!F:F)</f>
        <v>0</v>
      </c>
      <c r="E155" s="8">
        <f>+SUMIF(DATI!$B:$B,RISULTATI!$B152,DATI!G:G)</f>
        <v>0</v>
      </c>
      <c r="F155" s="8">
        <f>+SUMIF(DATI!$B:$B,RISULTATI!$B152,DATI!H:H)</f>
        <v>0</v>
      </c>
      <c r="G155" s="8">
        <f>+SUMIF(DATI!$B:$B,RISULTATI!$B152,DATI!I:I)</f>
        <v>0</v>
      </c>
      <c r="H155" s="8">
        <f>+SUMIF(DATI!$B:$B,RISULTATI!$B152,DATI!J:J)</f>
        <v>0</v>
      </c>
      <c r="I155" s="8">
        <f>+SUMIF(DATI!$B:$B,RISULTATI!$B152,DATI!K:K)</f>
        <v>0</v>
      </c>
      <c r="J155" s="8">
        <f>+SUMIF(DATI!$B:$B,RISULTATI!$B152,DATI!L:L)</f>
        <v>0</v>
      </c>
      <c r="K155" s="9"/>
    </row>
    <row r="156" spans="2:14" x14ac:dyDescent="0.45">
      <c r="B156" s="69" t="s">
        <v>58</v>
      </c>
      <c r="C156" s="8">
        <f>+IF(-SUMIF(RATEAZIONI!$C:$C,RISULTATI!$B152,RATEAZIONI!G:G)&lt;&gt;0,-SUMIF(RATEAZIONI!$C:$C,RISULTATI!$B152,RATEAZIONI!G:G),-SUMIF('RATEAZIONI (dati liberi)'!$C:$C,RISULTATI!$B152,'RATEAZIONI (dati liberi)'!G:G))</f>
        <v>0</v>
      </c>
      <c r="D156" s="8">
        <f>+IF(-SUMIF(RATEAZIONI!$C:$C,RISULTATI!$B152,RATEAZIONI!H:H)&lt;&gt;0,-SUMIF(RATEAZIONI!$C:$C,RISULTATI!$B152,RATEAZIONI!H:H),-SUMIF('RATEAZIONI (dati liberi)'!$C:$C,RISULTATI!$B152,'RATEAZIONI (dati liberi)'!H:H))</f>
        <v>0</v>
      </c>
      <c r="E156" s="8">
        <f>+IF(-SUMIF(RATEAZIONI!$C:$C,RISULTATI!$B152,RATEAZIONI!I:I)&lt;&gt;0,-SUMIF(RATEAZIONI!$C:$C,RISULTATI!$B152,RATEAZIONI!I:I),-SUMIF('RATEAZIONI (dati liberi)'!$C:$C,RISULTATI!$B152,'RATEAZIONI (dati liberi)'!I:I))</f>
        <v>0</v>
      </c>
      <c r="F156" s="8">
        <f>+IF(-SUMIF(RATEAZIONI!$C:$C,RISULTATI!$B152,RATEAZIONI!J:J)&lt;&gt;0,-SUMIF(RATEAZIONI!$C:$C,RISULTATI!$B152,RATEAZIONI!J:J),-SUMIF('RATEAZIONI (dati liberi)'!$C:$C,RISULTATI!$B152,'RATEAZIONI (dati liberi)'!J:J))</f>
        <v>0</v>
      </c>
      <c r="G156" s="8">
        <f>+IF(-SUMIF(RATEAZIONI!$C:$C,RISULTATI!$B152,RATEAZIONI!K:K)&lt;&gt;0,-SUMIF(RATEAZIONI!$C:$C,RISULTATI!$B152,RATEAZIONI!K:K),-SUMIF('RATEAZIONI (dati liberi)'!$C:$C,RISULTATI!$B152,'RATEAZIONI (dati liberi)'!K:K))</f>
        <v>0</v>
      </c>
      <c r="H156" s="8">
        <f>+IF(-SUMIF(RATEAZIONI!$C:$C,RISULTATI!$B152,RATEAZIONI!L:L)&lt;&gt;0,-SUMIF(RATEAZIONI!$C:$C,RISULTATI!$B152,RATEAZIONI!L:L),-SUMIF('RATEAZIONI (dati liberi)'!$C:$C,RISULTATI!$B152,'RATEAZIONI (dati liberi)'!L:L))</f>
        <v>0</v>
      </c>
      <c r="I156" s="8">
        <f>+IF(-SUMIF(RATEAZIONI!$C:$C,RISULTATI!$B152,RATEAZIONI!O:O)&lt;&gt;0,-SUMIF(RATEAZIONI!$C:$C,RISULTATI!$B152,RATEAZIONI!O:O),-SUMIF('RATEAZIONI (dati liberi)'!$C:$C,RISULTATI!$B152,'RATEAZIONI (dati liberi)'!O:O))</f>
        <v>0</v>
      </c>
      <c r="J156" s="8">
        <f>+IF(-SUMIF(RATEAZIONI!$C:$C,RISULTATI!$B152,RATEAZIONI!M:M)&lt;&gt;0,-SUMIF(RATEAZIONI!$C:$C,RISULTATI!$B152,RATEAZIONI!M:M),-SUMIF('RATEAZIONI (dati liberi)'!$C:$C,RISULTATI!$B152,'RATEAZIONI (dati liberi)'!M:M))</f>
        <v>0</v>
      </c>
      <c r="K156" s="9"/>
    </row>
    <row r="157" spans="2:14" x14ac:dyDescent="0.45">
      <c r="B157" s="69" t="s">
        <v>59</v>
      </c>
      <c r="C157" s="10">
        <f>SUM(C155:C156)</f>
        <v>0</v>
      </c>
      <c r="D157" s="10">
        <f t="shared" ref="D157" si="67">SUM(D155:D156)</f>
        <v>0</v>
      </c>
      <c r="E157" s="10">
        <f t="shared" ref="E157" si="68">SUM(E155:E156)</f>
        <v>0</v>
      </c>
      <c r="F157" s="10">
        <f t="shared" ref="F157" si="69">SUM(F155:F156)</f>
        <v>0</v>
      </c>
      <c r="G157" s="10">
        <f t="shared" ref="G157" si="70">SUM(G155:G156)</f>
        <v>0</v>
      </c>
      <c r="H157" s="10">
        <f t="shared" ref="H157" si="71">MAX(0,+H155+H156)</f>
        <v>0</v>
      </c>
      <c r="I157" s="10">
        <f t="shared" ref="I157" si="72">SUM(I155:I156)</f>
        <v>0</v>
      </c>
      <c r="J157" s="10">
        <f t="shared" ref="J157" si="73">SUM(J155:J156)</f>
        <v>0</v>
      </c>
      <c r="K157" s="11">
        <f>SUM(C157:J157)</f>
        <v>0</v>
      </c>
    </row>
    <row r="158" spans="2:14" x14ac:dyDescent="0.45">
      <c r="B158" s="70" t="s">
        <v>45</v>
      </c>
      <c r="C158" s="74"/>
      <c r="D158" s="82">
        <f>-D157</f>
        <v>0</v>
      </c>
      <c r="E158" s="74">
        <f t="shared" ref="E158" si="74">-E157</f>
        <v>0</v>
      </c>
      <c r="F158" s="76">
        <f>-F157</f>
        <v>0</v>
      </c>
      <c r="G158" s="78">
        <f>-G157</f>
        <v>0</v>
      </c>
      <c r="H158" s="81">
        <f>-H157</f>
        <v>0</v>
      </c>
      <c r="I158" s="79"/>
      <c r="J158" s="78"/>
      <c r="K158" s="12"/>
    </row>
    <row r="159" spans="2:14" x14ac:dyDescent="0.45">
      <c r="B159" s="65" t="s">
        <v>37</v>
      </c>
      <c r="C159" s="10">
        <f>+SUM(C157:C158)</f>
        <v>0</v>
      </c>
      <c r="D159" s="10">
        <f t="shared" ref="D159:J159" si="75">+SUM(D157:D158)</f>
        <v>0</v>
      </c>
      <c r="E159" s="10">
        <f t="shared" si="75"/>
        <v>0</v>
      </c>
      <c r="F159" s="10">
        <f t="shared" si="75"/>
        <v>0</v>
      </c>
      <c r="G159" s="10">
        <f t="shared" si="75"/>
        <v>0</v>
      </c>
      <c r="H159" s="10">
        <f t="shared" si="75"/>
        <v>0</v>
      </c>
      <c r="I159" s="10">
        <f t="shared" si="75"/>
        <v>0</v>
      </c>
      <c r="J159" s="10">
        <f t="shared" si="75"/>
        <v>0</v>
      </c>
      <c r="K159" s="11">
        <f>+IFERROR(SUM(C159:J159),0)</f>
        <v>0</v>
      </c>
      <c r="M159" s="62">
        <f>+IF(C153=2,0,K159)</f>
        <v>0</v>
      </c>
      <c r="N159" s="62">
        <f>+K159</f>
        <v>0</v>
      </c>
    </row>
    <row r="160" spans="2:14" ht="14.65" thickBot="1" x14ac:dyDescent="0.5">
      <c r="C160" s="6"/>
      <c r="D160" s="6"/>
      <c r="E160" s="6"/>
      <c r="F160" s="6"/>
      <c r="G160" s="6"/>
      <c r="H160" s="6"/>
      <c r="I160" s="6"/>
      <c r="J160" s="6"/>
      <c r="K160" s="6"/>
    </row>
    <row r="161" spans="2:14" ht="14.65" thickBot="1" x14ac:dyDescent="0.5">
      <c r="C161" s="198" t="s">
        <v>39</v>
      </c>
      <c r="D161" s="199"/>
      <c r="E161" s="58">
        <f>+K157-K159</f>
        <v>0</v>
      </c>
      <c r="F161" s="6"/>
      <c r="G161" s="6"/>
      <c r="H161" s="6"/>
      <c r="I161" s="6"/>
      <c r="J161" s="6"/>
      <c r="K161" s="6"/>
    </row>
    <row r="162" spans="2:14" ht="14.65" thickBot="1" x14ac:dyDescent="0.5">
      <c r="C162" s="200" t="s">
        <v>40</v>
      </c>
      <c r="D162" s="201"/>
      <c r="E162" s="59">
        <f>+IFERROR(+E161/K157,0)</f>
        <v>0</v>
      </c>
      <c r="F162" s="6"/>
      <c r="G162" s="6"/>
      <c r="H162" s="6"/>
      <c r="I162" s="6"/>
      <c r="J162" s="6"/>
      <c r="K162" s="6"/>
    </row>
    <row r="163" spans="2:14" x14ac:dyDescent="0.45"/>
    <row r="164" spans="2:14" x14ac:dyDescent="0.45"/>
    <row r="165" spans="2:14" x14ac:dyDescent="0.45"/>
    <row r="166" spans="2:14" x14ac:dyDescent="0.45">
      <c r="B166" s="150" t="s">
        <v>36</v>
      </c>
      <c r="C166" s="151" t="s">
        <v>47</v>
      </c>
      <c r="D166" s="151" t="s">
        <v>44</v>
      </c>
      <c r="E166" s="67" t="s">
        <v>38</v>
      </c>
    </row>
    <row r="167" spans="2:14" x14ac:dyDescent="0.45">
      <c r="B167" s="60" t="str">
        <f>+IF(DATI!$B$27="","",DATI!$B$27)</f>
        <v/>
      </c>
      <c r="C167" s="18" t="str">
        <f>+IFERROR(+VLOOKUP(B167,DATI!B:N,13,0),"")</f>
        <v/>
      </c>
      <c r="D167" s="153">
        <v>44926</v>
      </c>
      <c r="E167" s="80">
        <f>+IFERROR(
IF(DATI!D27&gt;TABELLE!C4,"",
(+INDEX(TABELLE!$J$11:$M$13,MATCH(F167,TABELLE!$J$11:$J$13,1),MATCH(C167,TABELLE!$J$11:$M$11,1)))),0)</f>
        <v>0</v>
      </c>
      <c r="F167" s="37" t="e">
        <f>+D167-C167</f>
        <v>#VALUE!</v>
      </c>
    </row>
    <row r="168" spans="2:14" x14ac:dyDescent="0.45">
      <c r="B168" s="154"/>
      <c r="C168" s="41" t="str">
        <f>+IFERROR(+VLOOKUP(B167,DATI!B:P,15,0),"")</f>
        <v/>
      </c>
      <c r="D168" s="2"/>
      <c r="E168" s="68"/>
    </row>
    <row r="169" spans="2:14" ht="28.5" x14ac:dyDescent="0.45">
      <c r="C169" s="71" t="s">
        <v>51</v>
      </c>
      <c r="D169" s="71" t="s">
        <v>29</v>
      </c>
      <c r="E169" s="71" t="s">
        <v>30</v>
      </c>
      <c r="F169" s="71" t="s">
        <v>31</v>
      </c>
      <c r="G169" s="71" t="s">
        <v>32</v>
      </c>
      <c r="H169" s="71" t="s">
        <v>54</v>
      </c>
      <c r="I169" s="71" t="s">
        <v>35</v>
      </c>
      <c r="J169" s="71" t="s">
        <v>53</v>
      </c>
      <c r="K169" s="71" t="s">
        <v>6</v>
      </c>
    </row>
    <row r="170" spans="2:14" x14ac:dyDescent="0.45">
      <c r="B170" s="69" t="s">
        <v>27</v>
      </c>
      <c r="C170" s="8">
        <f>+SUMIF(DATI!$B:$B,RISULTATI!$B167,DATI!E:E)</f>
        <v>0</v>
      </c>
      <c r="D170" s="8">
        <f>+SUMIF(DATI!$B:$B,RISULTATI!$B167,DATI!F:F)</f>
        <v>0</v>
      </c>
      <c r="E170" s="8">
        <f>+SUMIF(DATI!$B:$B,RISULTATI!$B167,DATI!G:G)</f>
        <v>0</v>
      </c>
      <c r="F170" s="8">
        <f>+SUMIF(DATI!$B:$B,RISULTATI!$B167,DATI!H:H)</f>
        <v>0</v>
      </c>
      <c r="G170" s="8">
        <f>+SUMIF(DATI!$B:$B,RISULTATI!$B167,DATI!I:I)</f>
        <v>0</v>
      </c>
      <c r="H170" s="8">
        <f>+SUMIF(DATI!$B:$B,RISULTATI!$B167,DATI!J:J)</f>
        <v>0</v>
      </c>
      <c r="I170" s="8">
        <f>+SUMIF(DATI!$B:$B,RISULTATI!$B167,DATI!K:K)</f>
        <v>0</v>
      </c>
      <c r="J170" s="8">
        <f>+SUMIF(DATI!$B:$B,RISULTATI!$B167,DATI!L:L)</f>
        <v>0</v>
      </c>
      <c r="K170" s="9"/>
    </row>
    <row r="171" spans="2:14" x14ac:dyDescent="0.45">
      <c r="B171" s="69" t="s">
        <v>58</v>
      </c>
      <c r="C171" s="8">
        <f>+IF(-SUMIF(RATEAZIONI!$C:$C,RISULTATI!$B167,RATEAZIONI!G:G)&lt;&gt;0,-SUMIF(RATEAZIONI!$C:$C,RISULTATI!$B167,RATEAZIONI!G:G),-SUMIF('RATEAZIONI (dati liberi)'!$C:$C,RISULTATI!$B167,'RATEAZIONI (dati liberi)'!G:G))</f>
        <v>0</v>
      </c>
      <c r="D171" s="8">
        <f>+IF(-SUMIF(RATEAZIONI!$C:$C,RISULTATI!$B167,RATEAZIONI!H:H)&lt;&gt;0,-SUMIF(RATEAZIONI!$C:$C,RISULTATI!$B167,RATEAZIONI!H:H),-SUMIF('RATEAZIONI (dati liberi)'!$C:$C,RISULTATI!$B167,'RATEAZIONI (dati liberi)'!H:H))</f>
        <v>0</v>
      </c>
      <c r="E171" s="8">
        <f>+IF(-SUMIF(RATEAZIONI!$C:$C,RISULTATI!$B167,RATEAZIONI!I:I)&lt;&gt;0,-SUMIF(RATEAZIONI!$C:$C,RISULTATI!$B167,RATEAZIONI!I:I),-SUMIF('RATEAZIONI (dati liberi)'!$C:$C,RISULTATI!$B167,'RATEAZIONI (dati liberi)'!I:I))</f>
        <v>0</v>
      </c>
      <c r="F171" s="8">
        <f>+IF(-SUMIF(RATEAZIONI!$C:$C,RISULTATI!$B167,RATEAZIONI!J:J)&lt;&gt;0,-SUMIF(RATEAZIONI!$C:$C,RISULTATI!$B167,RATEAZIONI!J:J),-SUMIF('RATEAZIONI (dati liberi)'!$C:$C,RISULTATI!$B167,'RATEAZIONI (dati liberi)'!J:J))</f>
        <v>0</v>
      </c>
      <c r="G171" s="8">
        <f>+IF(-SUMIF(RATEAZIONI!$C:$C,RISULTATI!$B167,RATEAZIONI!K:K)&lt;&gt;0,-SUMIF(RATEAZIONI!$C:$C,RISULTATI!$B167,RATEAZIONI!K:K),-SUMIF('RATEAZIONI (dati liberi)'!$C:$C,RISULTATI!$B167,'RATEAZIONI (dati liberi)'!K:K))</f>
        <v>0</v>
      </c>
      <c r="H171" s="8">
        <f>+IF(-SUMIF(RATEAZIONI!$C:$C,RISULTATI!$B167,RATEAZIONI!L:L)&lt;&gt;0,-SUMIF(RATEAZIONI!$C:$C,RISULTATI!$B167,RATEAZIONI!L:L),-SUMIF('RATEAZIONI (dati liberi)'!$C:$C,RISULTATI!$B167,'RATEAZIONI (dati liberi)'!L:L))</f>
        <v>0</v>
      </c>
      <c r="I171" s="8">
        <f>+IF(-SUMIF(RATEAZIONI!$C:$C,RISULTATI!$B167,RATEAZIONI!O:O)&lt;&gt;0,-SUMIF(RATEAZIONI!$C:$C,RISULTATI!$B167,RATEAZIONI!O:O),-SUMIF('RATEAZIONI (dati liberi)'!$C:$C,RISULTATI!$B167,'RATEAZIONI (dati liberi)'!O:O))</f>
        <v>0</v>
      </c>
      <c r="J171" s="8">
        <f>+IF(-SUMIF(RATEAZIONI!$C:$C,RISULTATI!$B167,RATEAZIONI!M:M)&lt;&gt;0,-SUMIF(RATEAZIONI!$C:$C,RISULTATI!$B167,RATEAZIONI!M:M),-SUMIF('RATEAZIONI (dati liberi)'!$C:$C,RISULTATI!$B167,'RATEAZIONI (dati liberi)'!M:M))</f>
        <v>0</v>
      </c>
      <c r="K171" s="9"/>
    </row>
    <row r="172" spans="2:14" x14ac:dyDescent="0.45">
      <c r="B172" s="69" t="s">
        <v>59</v>
      </c>
      <c r="C172" s="10">
        <f>SUM(C170:C171)</f>
        <v>0</v>
      </c>
      <c r="D172" s="10">
        <f t="shared" ref="D172:G172" si="76">SUM(D170:D171)</f>
        <v>0</v>
      </c>
      <c r="E172" s="10">
        <f t="shared" si="76"/>
        <v>0</v>
      </c>
      <c r="F172" s="10">
        <f t="shared" si="76"/>
        <v>0</v>
      </c>
      <c r="G172" s="10">
        <f t="shared" si="76"/>
        <v>0</v>
      </c>
      <c r="H172" s="10">
        <f t="shared" ref="H172" si="77">MAX(0,+H170+H171)</f>
        <v>0</v>
      </c>
      <c r="I172" s="10">
        <f t="shared" ref="I172" si="78">SUM(I170:I171)</f>
        <v>0</v>
      </c>
      <c r="J172" s="10">
        <f t="shared" ref="J172" si="79">SUM(J170:J171)</f>
        <v>0</v>
      </c>
      <c r="K172" s="11">
        <f>SUM(C172:J172)</f>
        <v>0</v>
      </c>
    </row>
    <row r="173" spans="2:14" x14ac:dyDescent="0.45">
      <c r="B173" s="70" t="s">
        <v>45</v>
      </c>
      <c r="C173" s="74"/>
      <c r="D173" s="82">
        <f>-D172</f>
        <v>0</v>
      </c>
      <c r="E173" s="74">
        <f t="shared" ref="E173" si="80">-E172</f>
        <v>0</v>
      </c>
      <c r="F173" s="76">
        <f>-F172</f>
        <v>0</v>
      </c>
      <c r="G173" s="78">
        <f>-G172</f>
        <v>0</v>
      </c>
      <c r="H173" s="81">
        <f>-H172</f>
        <v>0</v>
      </c>
      <c r="I173" s="79"/>
      <c r="J173" s="78"/>
      <c r="K173" s="12"/>
    </row>
    <row r="174" spans="2:14" x14ac:dyDescent="0.45">
      <c r="B174" s="65" t="s">
        <v>37</v>
      </c>
      <c r="C174" s="10">
        <f>+SUM(C172:C173)</f>
        <v>0</v>
      </c>
      <c r="D174" s="10">
        <f t="shared" ref="D174:J174" si="81">+SUM(D172:D173)</f>
        <v>0</v>
      </c>
      <c r="E174" s="10">
        <f t="shared" si="81"/>
        <v>0</v>
      </c>
      <c r="F174" s="10">
        <f t="shared" si="81"/>
        <v>0</v>
      </c>
      <c r="G174" s="10">
        <f t="shared" si="81"/>
        <v>0</v>
      </c>
      <c r="H174" s="10">
        <f t="shared" si="81"/>
        <v>0</v>
      </c>
      <c r="I174" s="10">
        <f t="shared" si="81"/>
        <v>0</v>
      </c>
      <c r="J174" s="10">
        <f t="shared" si="81"/>
        <v>0</v>
      </c>
      <c r="K174" s="11">
        <f>+IFERROR(SUM(C174:J174),0)</f>
        <v>0</v>
      </c>
      <c r="M174" s="62">
        <f>+IF(C168=2,0,K174)</f>
        <v>0</v>
      </c>
      <c r="N174" s="62">
        <f>+K174</f>
        <v>0</v>
      </c>
    </row>
    <row r="175" spans="2:14" ht="14.65" thickBot="1" x14ac:dyDescent="0.5">
      <c r="C175" s="6"/>
      <c r="D175" s="6"/>
      <c r="E175" s="6"/>
      <c r="F175" s="6"/>
      <c r="G175" s="6"/>
      <c r="H175" s="6"/>
      <c r="I175" s="6"/>
      <c r="J175" s="6"/>
      <c r="K175" s="6"/>
    </row>
    <row r="176" spans="2:14" ht="14.65" thickBot="1" x14ac:dyDescent="0.5">
      <c r="C176" s="198" t="s">
        <v>39</v>
      </c>
      <c r="D176" s="199"/>
      <c r="E176" s="58">
        <f>+K172-K174</f>
        <v>0</v>
      </c>
      <c r="F176" s="6"/>
      <c r="G176" s="6"/>
      <c r="H176" s="6"/>
      <c r="I176" s="6"/>
      <c r="J176" s="6"/>
      <c r="K176" s="6"/>
    </row>
    <row r="177" spans="2:14" ht="14.65" thickBot="1" x14ac:dyDescent="0.5">
      <c r="C177" s="200" t="s">
        <v>40</v>
      </c>
      <c r="D177" s="201"/>
      <c r="E177" s="59">
        <f>+IFERROR(+E176/K172,0)</f>
        <v>0</v>
      </c>
      <c r="F177" s="6"/>
      <c r="G177" s="6"/>
      <c r="H177" s="6"/>
      <c r="I177" s="6"/>
      <c r="J177" s="6"/>
      <c r="K177" s="6"/>
    </row>
    <row r="178" spans="2:14" x14ac:dyDescent="0.45"/>
    <row r="179" spans="2:14" x14ac:dyDescent="0.45"/>
    <row r="180" spans="2:14" x14ac:dyDescent="0.45"/>
    <row r="181" spans="2:14" x14ac:dyDescent="0.45">
      <c r="B181" s="150" t="s">
        <v>36</v>
      </c>
      <c r="C181" s="151" t="s">
        <v>47</v>
      </c>
      <c r="D181" s="151" t="s">
        <v>44</v>
      </c>
      <c r="E181" s="67" t="s">
        <v>38</v>
      </c>
    </row>
    <row r="182" spans="2:14" x14ac:dyDescent="0.45">
      <c r="B182" s="60" t="str">
        <f>+IF(DATI!$B$28="","",DATI!$B$28)</f>
        <v/>
      </c>
      <c r="C182" s="18" t="str">
        <f>+IFERROR(+VLOOKUP(B182,DATI!B:N,13,0),"")</f>
        <v/>
      </c>
      <c r="D182" s="61">
        <v>44926</v>
      </c>
      <c r="E182" s="80">
        <f>+IFERROR(
IF(DATI!D28&gt;TABELLE!C4,"",
(+INDEX(TABELLE!$J$11:$M$13,MATCH(F182,TABELLE!$J$11:$J$13,1),MATCH(C182,TABELLE!$J$11:$M$11,1)))),0)</f>
        <v>0</v>
      </c>
      <c r="F182" s="37" t="e">
        <f>+D182-C182</f>
        <v>#VALUE!</v>
      </c>
    </row>
    <row r="183" spans="2:14" x14ac:dyDescent="0.45">
      <c r="B183" s="154"/>
      <c r="C183" s="41" t="str">
        <f>+IFERROR(+VLOOKUP(B182,DATI!B:P,15,0),"")</f>
        <v/>
      </c>
      <c r="D183" s="2"/>
      <c r="E183" s="68"/>
    </row>
    <row r="184" spans="2:14" ht="28.5" x14ac:dyDescent="0.45">
      <c r="C184" s="71" t="s">
        <v>51</v>
      </c>
      <c r="D184" s="71" t="s">
        <v>29</v>
      </c>
      <c r="E184" s="71" t="s">
        <v>30</v>
      </c>
      <c r="F184" s="71" t="s">
        <v>31</v>
      </c>
      <c r="G184" s="71" t="s">
        <v>32</v>
      </c>
      <c r="H184" s="71" t="s">
        <v>54</v>
      </c>
      <c r="I184" s="71" t="s">
        <v>35</v>
      </c>
      <c r="J184" s="71" t="s">
        <v>53</v>
      </c>
      <c r="K184" s="71" t="s">
        <v>6</v>
      </c>
    </row>
    <row r="185" spans="2:14" x14ac:dyDescent="0.45">
      <c r="B185" s="69" t="s">
        <v>27</v>
      </c>
      <c r="C185" s="8">
        <f>+SUMIF(DATI!$B:$B,RISULTATI!$B182,DATI!E:E)</f>
        <v>0</v>
      </c>
      <c r="D185" s="8">
        <f>+SUMIF(DATI!$B:$B,RISULTATI!$B182,DATI!F:F)</f>
        <v>0</v>
      </c>
      <c r="E185" s="8">
        <f>+SUMIF(DATI!$B:$B,RISULTATI!$B182,DATI!G:G)</f>
        <v>0</v>
      </c>
      <c r="F185" s="8">
        <f>+SUMIF(DATI!$B:$B,RISULTATI!$B182,DATI!H:H)</f>
        <v>0</v>
      </c>
      <c r="G185" s="8">
        <f>+SUMIF(DATI!$B:$B,RISULTATI!$B182,DATI!I:I)</f>
        <v>0</v>
      </c>
      <c r="H185" s="8">
        <f>+SUMIF(DATI!$B:$B,RISULTATI!$B182,DATI!J:J)</f>
        <v>0</v>
      </c>
      <c r="I185" s="8">
        <f>+SUMIF(DATI!$B:$B,RISULTATI!$B182,DATI!K:K)</f>
        <v>0</v>
      </c>
      <c r="J185" s="8">
        <f>+SUMIF(DATI!$B:$B,RISULTATI!$B182,DATI!L:L)</f>
        <v>0</v>
      </c>
      <c r="K185" s="9"/>
    </row>
    <row r="186" spans="2:14" x14ac:dyDescent="0.45">
      <c r="B186" s="69" t="s">
        <v>58</v>
      </c>
      <c r="C186" s="8">
        <f>+IF(-SUMIF(RATEAZIONI!$C:$C,RISULTATI!$B182,RATEAZIONI!G:G)&lt;&gt;0,-SUMIF(RATEAZIONI!$C:$C,RISULTATI!$B182,RATEAZIONI!G:G),-SUMIF('RATEAZIONI (dati liberi)'!$C:$C,RISULTATI!$B182,'RATEAZIONI (dati liberi)'!G:G))</f>
        <v>0</v>
      </c>
      <c r="D186" s="8">
        <f>+IF(-SUMIF(RATEAZIONI!$C:$C,RISULTATI!$B182,RATEAZIONI!H:H)&lt;&gt;0,-SUMIF(RATEAZIONI!$C:$C,RISULTATI!$B182,RATEAZIONI!H:H),-SUMIF('RATEAZIONI (dati liberi)'!$C:$C,RISULTATI!$B182,'RATEAZIONI (dati liberi)'!H:H))</f>
        <v>0</v>
      </c>
      <c r="E186" s="8">
        <f>+IF(-SUMIF(RATEAZIONI!$C:$C,RISULTATI!$B182,RATEAZIONI!I:I)&lt;&gt;0,-SUMIF(RATEAZIONI!$C:$C,RISULTATI!$B182,RATEAZIONI!I:I),-SUMIF('RATEAZIONI (dati liberi)'!$C:$C,RISULTATI!$B182,'RATEAZIONI (dati liberi)'!I:I))</f>
        <v>0</v>
      </c>
      <c r="F186" s="8">
        <f>+IF(-SUMIF(RATEAZIONI!$C:$C,RISULTATI!$B182,RATEAZIONI!J:J)&lt;&gt;0,-SUMIF(RATEAZIONI!$C:$C,RISULTATI!$B182,RATEAZIONI!J:J),-SUMIF('RATEAZIONI (dati liberi)'!$C:$C,RISULTATI!$B182,'RATEAZIONI (dati liberi)'!J:J))</f>
        <v>0</v>
      </c>
      <c r="G186" s="8">
        <f>+IF(-SUMIF(RATEAZIONI!$C:$C,RISULTATI!$B182,RATEAZIONI!K:K)&lt;&gt;0,-SUMIF(RATEAZIONI!$C:$C,RISULTATI!$B182,RATEAZIONI!K:K),-SUMIF('RATEAZIONI (dati liberi)'!$C:$C,RISULTATI!$B182,'RATEAZIONI (dati liberi)'!K:K))</f>
        <v>0</v>
      </c>
      <c r="H186" s="8">
        <f>+IF(-SUMIF(RATEAZIONI!$C:$C,RISULTATI!$B182,RATEAZIONI!L:L)&lt;&gt;0,-SUMIF(RATEAZIONI!$C:$C,RISULTATI!$B182,RATEAZIONI!L:L),-SUMIF('RATEAZIONI (dati liberi)'!$C:$C,RISULTATI!$B182,'RATEAZIONI (dati liberi)'!L:L))</f>
        <v>0</v>
      </c>
      <c r="I186" s="8">
        <f>+IF(-SUMIF(RATEAZIONI!$C:$C,RISULTATI!$B182,RATEAZIONI!O:O)&lt;&gt;0,-SUMIF(RATEAZIONI!$C:$C,RISULTATI!$B182,RATEAZIONI!O:O),-SUMIF('RATEAZIONI (dati liberi)'!$C:$C,RISULTATI!$B182,'RATEAZIONI (dati liberi)'!O:O))</f>
        <v>0</v>
      </c>
      <c r="J186" s="8">
        <f>+IF(-SUMIF(RATEAZIONI!$C:$C,RISULTATI!$B182,RATEAZIONI!M:M)&lt;&gt;0,-SUMIF(RATEAZIONI!$C:$C,RISULTATI!$B182,RATEAZIONI!M:M),-SUMIF('RATEAZIONI (dati liberi)'!$C:$C,RISULTATI!$B182,'RATEAZIONI (dati liberi)'!M:M))</f>
        <v>0</v>
      </c>
      <c r="K186" s="9"/>
    </row>
    <row r="187" spans="2:14" x14ac:dyDescent="0.45">
      <c r="B187" s="69" t="s">
        <v>59</v>
      </c>
      <c r="C187" s="10">
        <f>SUM(C185:C186)</f>
        <v>0</v>
      </c>
      <c r="D187" s="10">
        <f t="shared" ref="D187:F187" si="82">SUM(D185:D186)</f>
        <v>0</v>
      </c>
      <c r="E187" s="10">
        <f t="shared" si="82"/>
        <v>0</v>
      </c>
      <c r="F187" s="10">
        <f t="shared" si="82"/>
        <v>0</v>
      </c>
      <c r="G187" s="10">
        <f>SUM(G185:G186)</f>
        <v>0</v>
      </c>
      <c r="H187" s="10">
        <f t="shared" ref="H187" si="83">MAX(0,+H185+H186)</f>
        <v>0</v>
      </c>
      <c r="I187" s="10">
        <f t="shared" ref="I187" si="84">SUM(I185:I186)</f>
        <v>0</v>
      </c>
      <c r="J187" s="10">
        <f t="shared" ref="J187" si="85">SUM(J185:J186)</f>
        <v>0</v>
      </c>
      <c r="K187" s="11">
        <f>SUM(C187:J187)</f>
        <v>0</v>
      </c>
    </row>
    <row r="188" spans="2:14" x14ac:dyDescent="0.45">
      <c r="B188" s="70" t="s">
        <v>45</v>
      </c>
      <c r="C188" s="74"/>
      <c r="D188" s="82">
        <f>-D187</f>
        <v>0</v>
      </c>
      <c r="E188" s="74">
        <f t="shared" ref="E188" si="86">-E187</f>
        <v>0</v>
      </c>
      <c r="F188" s="76">
        <f>-F187</f>
        <v>0</v>
      </c>
      <c r="G188" s="78">
        <f>-G187</f>
        <v>0</v>
      </c>
      <c r="H188" s="81">
        <f>-H187</f>
        <v>0</v>
      </c>
      <c r="I188" s="79"/>
      <c r="J188" s="78"/>
      <c r="K188" s="12"/>
    </row>
    <row r="189" spans="2:14" x14ac:dyDescent="0.45">
      <c r="B189" s="65" t="s">
        <v>37</v>
      </c>
      <c r="C189" s="10">
        <f>+SUM(C187:C188)</f>
        <v>0</v>
      </c>
      <c r="D189" s="10">
        <f t="shared" ref="D189:J189" si="87">+SUM(D187:D188)</f>
        <v>0</v>
      </c>
      <c r="E189" s="10">
        <f t="shared" si="87"/>
        <v>0</v>
      </c>
      <c r="F189" s="10">
        <f t="shared" si="87"/>
        <v>0</v>
      </c>
      <c r="G189" s="10">
        <f>+SUM(G187:G188)</f>
        <v>0</v>
      </c>
      <c r="H189" s="10">
        <f t="shared" si="87"/>
        <v>0</v>
      </c>
      <c r="I189" s="10">
        <f t="shared" si="87"/>
        <v>0</v>
      </c>
      <c r="J189" s="10">
        <f t="shared" si="87"/>
        <v>0</v>
      </c>
      <c r="K189" s="11">
        <f>+IFERROR(SUM(C189:J189),0)</f>
        <v>0</v>
      </c>
      <c r="M189" s="62">
        <f>+IF(C183=2,0,K189)</f>
        <v>0</v>
      </c>
      <c r="N189" s="62">
        <f>+K189</f>
        <v>0</v>
      </c>
    </row>
    <row r="190" spans="2:14" ht="14.65" thickBot="1" x14ac:dyDescent="0.5">
      <c r="C190" s="6"/>
      <c r="D190" s="6"/>
      <c r="E190" s="6"/>
      <c r="F190" s="6"/>
      <c r="G190" s="6"/>
      <c r="H190" s="6"/>
      <c r="I190" s="6"/>
      <c r="J190" s="6"/>
      <c r="K190" s="6"/>
    </row>
    <row r="191" spans="2:14" ht="14.65" thickBot="1" x14ac:dyDescent="0.5">
      <c r="C191" s="198" t="s">
        <v>39</v>
      </c>
      <c r="D191" s="199"/>
      <c r="E191" s="58">
        <f>+K187-K189</f>
        <v>0</v>
      </c>
      <c r="F191" s="6"/>
      <c r="G191" s="6"/>
      <c r="H191" s="6"/>
      <c r="I191" s="6"/>
      <c r="J191" s="6"/>
      <c r="K191" s="6"/>
    </row>
    <row r="192" spans="2:14" ht="14.65" thickBot="1" x14ac:dyDescent="0.5">
      <c r="C192" s="200" t="s">
        <v>40</v>
      </c>
      <c r="D192" s="201"/>
      <c r="E192" s="59">
        <f>+IFERROR(+E191/K187,0)</f>
        <v>0</v>
      </c>
      <c r="F192" s="6"/>
      <c r="G192" s="6"/>
      <c r="H192" s="6"/>
      <c r="I192" s="6"/>
      <c r="J192" s="6"/>
      <c r="K192" s="6"/>
    </row>
    <row r="193" x14ac:dyDescent="0.45"/>
    <row r="194" x14ac:dyDescent="0.45"/>
    <row r="195" x14ac:dyDescent="0.45"/>
  </sheetData>
  <sheetProtection selectLockedCells="1" autoFilter="0"/>
  <mergeCells count="24">
    <mergeCell ref="C132:D132"/>
    <mergeCell ref="C146:D146"/>
    <mergeCell ref="C147:D147"/>
    <mergeCell ref="C26:D26"/>
    <mergeCell ref="C27:D27"/>
    <mergeCell ref="C41:D41"/>
    <mergeCell ref="C42:D42"/>
    <mergeCell ref="C86:D86"/>
    <mergeCell ref="C176:D176"/>
    <mergeCell ref="C177:D177"/>
    <mergeCell ref="C191:D191"/>
    <mergeCell ref="C192:D192"/>
    <mergeCell ref="C56:D56"/>
    <mergeCell ref="C57:D57"/>
    <mergeCell ref="C72:D72"/>
    <mergeCell ref="C71:D71"/>
    <mergeCell ref="C87:D87"/>
    <mergeCell ref="C101:D101"/>
    <mergeCell ref="C102:D102"/>
    <mergeCell ref="C116:D116"/>
    <mergeCell ref="C161:D161"/>
    <mergeCell ref="C162:D162"/>
    <mergeCell ref="C117:D117"/>
    <mergeCell ref="C131:D131"/>
  </mergeCells>
  <conditionalFormatting sqref="B19 K19:L19 B20:L28 C63 C78 C93 C108 C123 C138 C153 C168 C183">
    <cfRule type="expression" dxfId="77" priority="266">
      <formula>$B$17=""</formula>
    </cfRule>
  </conditionalFormatting>
  <conditionalFormatting sqref="B153 D153:K153 B154:K162 B186:B187">
    <cfRule type="expression" dxfId="76" priority="96">
      <formula>$B$152=""</formula>
    </cfRule>
  </conditionalFormatting>
  <conditionalFormatting sqref="B32:C32">
    <cfRule type="expression" dxfId="75" priority="264">
      <formula>$B$32=""</formula>
    </cfRule>
  </conditionalFormatting>
  <conditionalFormatting sqref="B152:C152">
    <cfRule type="expression" dxfId="74" priority="154">
      <formula>$B$152=""</formula>
    </cfRule>
  </conditionalFormatting>
  <conditionalFormatting sqref="B43:K43">
    <cfRule type="expression" dxfId="73" priority="265">
      <formula>$B$17=""</formula>
    </cfRule>
  </conditionalFormatting>
  <conditionalFormatting sqref="B46:K46 B47:C47 B48 D48:K48 B57:D57 F57:K57">
    <cfRule type="expression" dxfId="72" priority="174">
      <formula>$B$47=""</formula>
    </cfRule>
  </conditionalFormatting>
  <conditionalFormatting sqref="B49:K56">
    <cfRule type="expression" dxfId="71" priority="68">
      <formula>$B$47=""</formula>
    </cfRule>
  </conditionalFormatting>
  <conditionalFormatting sqref="B61:K61 B62:C62 B63 D63:K63 B72:D72 F72:K72">
    <cfRule type="expression" dxfId="70" priority="173">
      <formula>$B$62=""</formula>
    </cfRule>
  </conditionalFormatting>
  <conditionalFormatting sqref="B64:K71">
    <cfRule type="expression" dxfId="69" priority="67">
      <formula>$B$62=""</formula>
    </cfRule>
  </conditionalFormatting>
  <conditionalFormatting sqref="B76:K76 B77:C77 B78 D78:K78 B87:D87 F87:K87">
    <cfRule type="expression" dxfId="68" priority="172">
      <formula>$B$77=""</formula>
    </cfRule>
  </conditionalFormatting>
  <conditionalFormatting sqref="B79:K86">
    <cfRule type="expression" dxfId="67" priority="66">
      <formula>$B$77=""</formula>
    </cfRule>
  </conditionalFormatting>
  <conditionalFormatting sqref="B91:K91 B92:C92 B93 D93:K93 B102:D102 F102:K102">
    <cfRule type="expression" dxfId="66" priority="171">
      <formula>$B$92=""</formula>
    </cfRule>
  </conditionalFormatting>
  <conditionalFormatting sqref="B94:K101">
    <cfRule type="expression" dxfId="65" priority="65">
      <formula>$B$92=""</formula>
    </cfRule>
  </conditionalFormatting>
  <conditionalFormatting sqref="B106:K106 B107:C107 B108 D108:K108 B117:D117 F117:K117">
    <cfRule type="expression" dxfId="64" priority="170">
      <formula>$B$107=""</formula>
    </cfRule>
  </conditionalFormatting>
  <conditionalFormatting sqref="B109:K116">
    <cfRule type="expression" dxfId="63" priority="64">
      <formula>$B$107=""</formula>
    </cfRule>
  </conditionalFormatting>
  <conditionalFormatting sqref="B121:K121 B122:C122 B123 D123:K123 B132:D132 F132:K132">
    <cfRule type="expression" dxfId="62" priority="169">
      <formula>$B$122=""</formula>
    </cfRule>
  </conditionalFormatting>
  <conditionalFormatting sqref="B124:K131">
    <cfRule type="expression" dxfId="61" priority="63">
      <formula>$B$122=""</formula>
    </cfRule>
  </conditionalFormatting>
  <conditionalFormatting sqref="B136:K136 B137:C137 B138 D138:K138 B147:D147 F147:K147">
    <cfRule type="expression" dxfId="60" priority="168">
      <formula>$B$137=""</formula>
    </cfRule>
  </conditionalFormatting>
  <conditionalFormatting sqref="B139:K146">
    <cfRule type="expression" dxfId="59" priority="62">
      <formula>$B$137=""</formula>
    </cfRule>
  </conditionalFormatting>
  <conditionalFormatting sqref="B151:K151">
    <cfRule type="expression" dxfId="58" priority="22">
      <formula>$B$152=""</formula>
    </cfRule>
  </conditionalFormatting>
  <conditionalFormatting sqref="B166:K166 B167:C167 E167:K167 B168 D168:K168 B169:K175 B176:D176 F176:K176 B177:K177">
    <cfRule type="expression" dxfId="57" priority="18">
      <formula>$B$167=""</formula>
    </cfRule>
  </conditionalFormatting>
  <conditionalFormatting sqref="B181:K181 B182:C182 E182:K182 B183 D183:K183 B184:K192">
    <cfRule type="expression" dxfId="56" priority="23">
      <formula>$B$182=""</formula>
    </cfRule>
  </conditionalFormatting>
  <conditionalFormatting sqref="B181:K181">
    <cfRule type="expression" dxfId="55" priority="97">
      <formula>$B$152=""</formula>
    </cfRule>
  </conditionalFormatting>
  <conditionalFormatting sqref="B16:L18">
    <cfRule type="expression" dxfId="54" priority="176">
      <formula>$B$17=""</formula>
    </cfRule>
  </conditionalFormatting>
  <conditionalFormatting sqref="B31:M31">
    <cfRule type="expression" dxfId="53" priority="175">
      <formula>$B$32=""</formula>
    </cfRule>
  </conditionalFormatting>
  <conditionalFormatting sqref="C33">
    <cfRule type="expression" dxfId="52" priority="16">
      <formula>$B$17=""</formula>
    </cfRule>
  </conditionalFormatting>
  <conditionalFormatting sqref="C48">
    <cfRule type="expression" dxfId="51" priority="15">
      <formula>$B$17=""</formula>
    </cfRule>
  </conditionalFormatting>
  <conditionalFormatting sqref="C176:E176">
    <cfRule type="expression" dxfId="50" priority="14">
      <formula>$B$152=""</formula>
    </cfRule>
  </conditionalFormatting>
  <conditionalFormatting sqref="C19:J19">
    <cfRule type="expression" dxfId="49" priority="2">
      <formula>$B$32=""</formula>
    </cfRule>
  </conditionalFormatting>
  <conditionalFormatting sqref="C156:J156">
    <cfRule type="expression" dxfId="48" priority="61">
      <formula>$B$152=""</formula>
    </cfRule>
  </conditionalFormatting>
  <conditionalFormatting sqref="C186:J186">
    <cfRule type="expression" dxfId="47" priority="59">
      <formula>$B$152=""</formula>
    </cfRule>
  </conditionalFormatting>
  <conditionalFormatting sqref="D32">
    <cfRule type="expression" dxfId="46" priority="1">
      <formula>$B$17=""</formula>
    </cfRule>
  </conditionalFormatting>
  <conditionalFormatting sqref="D47">
    <cfRule type="expression" dxfId="45" priority="12">
      <formula>$B$17=""</formula>
    </cfRule>
  </conditionalFormatting>
  <conditionalFormatting sqref="D62">
    <cfRule type="expression" dxfId="44" priority="11">
      <formula>$B$17=""</formula>
    </cfRule>
  </conditionalFormatting>
  <conditionalFormatting sqref="D77">
    <cfRule type="expression" dxfId="43" priority="10">
      <formula>$B$17=""</formula>
    </cfRule>
  </conditionalFormatting>
  <conditionalFormatting sqref="D92">
    <cfRule type="expression" dxfId="42" priority="9">
      <formula>$B$17=""</formula>
    </cfRule>
  </conditionalFormatting>
  <conditionalFormatting sqref="D107">
    <cfRule type="expression" dxfId="41" priority="8">
      <formula>$B$17=""</formula>
    </cfRule>
  </conditionalFormatting>
  <conditionalFormatting sqref="D122">
    <cfRule type="expression" dxfId="40" priority="7">
      <formula>$B$17=""</formula>
    </cfRule>
  </conditionalFormatting>
  <conditionalFormatting sqref="D137">
    <cfRule type="expression" dxfId="39" priority="6">
      <formula>$B$17=""</formula>
    </cfRule>
  </conditionalFormatting>
  <conditionalFormatting sqref="D152">
    <cfRule type="expression" dxfId="38" priority="5">
      <formula>$B$17=""</formula>
    </cfRule>
  </conditionalFormatting>
  <conditionalFormatting sqref="D167">
    <cfRule type="expression" dxfId="37" priority="4">
      <formula>$B$17=""</formula>
    </cfRule>
  </conditionalFormatting>
  <conditionalFormatting sqref="D182">
    <cfRule type="expression" dxfId="36" priority="3">
      <formula>$B$17=""</formula>
    </cfRule>
  </conditionalFormatting>
  <conditionalFormatting sqref="E42">
    <cfRule type="expression" dxfId="35" priority="50">
      <formula>B32=""</formula>
    </cfRule>
    <cfRule type="expression" dxfId="34" priority="58">
      <formula>$B$17=""</formula>
    </cfRule>
  </conditionalFormatting>
  <conditionalFormatting sqref="E57">
    <cfRule type="expression" dxfId="33" priority="49">
      <formula>$B$17=""</formula>
    </cfRule>
    <cfRule type="expression" dxfId="32" priority="48">
      <formula>B47=""</formula>
    </cfRule>
  </conditionalFormatting>
  <conditionalFormatting sqref="E72">
    <cfRule type="expression" dxfId="31" priority="47">
      <formula>$B$17=""</formula>
    </cfRule>
    <cfRule type="expression" dxfId="30" priority="46">
      <formula>B62=""</formula>
    </cfRule>
  </conditionalFormatting>
  <conditionalFormatting sqref="E87">
    <cfRule type="expression" dxfId="29" priority="45">
      <formula>$B$17=""</formula>
    </cfRule>
    <cfRule type="expression" dxfId="28" priority="44">
      <formula>B77=""</formula>
    </cfRule>
  </conditionalFormatting>
  <conditionalFormatting sqref="E102">
    <cfRule type="expression" dxfId="27" priority="39">
      <formula>$B$17=""</formula>
    </cfRule>
    <cfRule type="expression" dxfId="26" priority="38">
      <formula>B92=""</formula>
    </cfRule>
  </conditionalFormatting>
  <conditionalFormatting sqref="E117">
    <cfRule type="expression" dxfId="25" priority="37">
      <formula>$B$17=""</formula>
    </cfRule>
    <cfRule type="expression" dxfId="24" priority="36">
      <formula>B107=""</formula>
    </cfRule>
  </conditionalFormatting>
  <conditionalFormatting sqref="E132">
    <cfRule type="expression" dxfId="23" priority="35">
      <formula>$B$17=""</formula>
    </cfRule>
    <cfRule type="expression" dxfId="22" priority="34">
      <formula>B122=""</formula>
    </cfRule>
  </conditionalFormatting>
  <conditionalFormatting sqref="E147">
    <cfRule type="expression" dxfId="21" priority="33">
      <formula>$B$17=""</formula>
    </cfRule>
    <cfRule type="expression" dxfId="20" priority="32">
      <formula>B137=""</formula>
    </cfRule>
  </conditionalFormatting>
  <conditionalFormatting sqref="E162">
    <cfRule type="expression" dxfId="19" priority="31">
      <formula>$B$17=""</formula>
    </cfRule>
    <cfRule type="expression" dxfId="18" priority="30">
      <formula>B152=""</formula>
    </cfRule>
  </conditionalFormatting>
  <conditionalFormatting sqref="E182">
    <cfRule type="expression" dxfId="17" priority="95">
      <formula>$B$152=""</formula>
    </cfRule>
  </conditionalFormatting>
  <conditionalFormatting sqref="E192">
    <cfRule type="expression" dxfId="16" priority="27">
      <formula>$B$17=""</formula>
    </cfRule>
    <cfRule type="expression" dxfId="15" priority="26">
      <formula>B182=""</formula>
    </cfRule>
  </conditionalFormatting>
  <conditionalFormatting sqref="E32:K32">
    <cfRule type="expression" dxfId="14" priority="139">
      <formula>$B$32=""</formula>
    </cfRule>
  </conditionalFormatting>
  <conditionalFormatting sqref="E47:K47">
    <cfRule type="expression" dxfId="13" priority="136">
      <formula>$B$47=""</formula>
    </cfRule>
  </conditionalFormatting>
  <conditionalFormatting sqref="E62:K62">
    <cfRule type="expression" dxfId="12" priority="134">
      <formula>$B$62=""</formula>
    </cfRule>
  </conditionalFormatting>
  <conditionalFormatting sqref="E77:K77">
    <cfRule type="expression" dxfId="11" priority="132">
      <formula>$B$77=""</formula>
    </cfRule>
  </conditionalFormatting>
  <conditionalFormatting sqref="E92:K92">
    <cfRule type="expression" dxfId="10" priority="130">
      <formula>$B$92=""</formula>
    </cfRule>
  </conditionalFormatting>
  <conditionalFormatting sqref="E107:K107">
    <cfRule type="expression" dxfId="9" priority="128">
      <formula>$B$107=""</formula>
    </cfRule>
  </conditionalFormatting>
  <conditionalFormatting sqref="E122:K122">
    <cfRule type="expression" dxfId="8" priority="126">
      <formula>$B$122=""</formula>
    </cfRule>
  </conditionalFormatting>
  <conditionalFormatting sqref="E137:K137">
    <cfRule type="expression" dxfId="7" priority="124">
      <formula>$B$137=""</formula>
    </cfRule>
  </conditionalFormatting>
  <conditionalFormatting sqref="E152:K152">
    <cfRule type="expression" dxfId="6" priority="123">
      <formula>$B$152=""</formula>
    </cfRule>
  </conditionalFormatting>
  <conditionalFormatting sqref="H159">
    <cfRule type="expression" dxfId="5" priority="110">
      <formula>$B$152=""</formula>
    </cfRule>
  </conditionalFormatting>
  <conditionalFormatting sqref="H189">
    <cfRule type="expression" dxfId="4" priority="94">
      <formula>$B$152=""</formula>
    </cfRule>
  </conditionalFormatting>
  <conditionalFormatting sqref="L32:L39 D33:K33 B33:B39 C34:K39 B40:M41 B42:D42 F42:M42">
    <cfRule type="expression" dxfId="3" priority="140">
      <formula>$B$32=""</formula>
    </cfRule>
  </conditionalFormatting>
  <pageMargins left="0.23622047244094491" right="0.23622047244094491" top="0.74803149606299213" bottom="0.62992125984251968" header="0.31496062992125984" footer="0.31496062992125984"/>
  <pageSetup paperSize="9" scale="64" fitToHeight="0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6">
    <tabColor theme="7" tint="-0.499984740745262"/>
  </sheetPr>
  <dimension ref="A1:U20432"/>
  <sheetViews>
    <sheetView zoomScale="115" zoomScaleNormal="115" workbookViewId="0">
      <selection activeCell="B13" sqref="B13"/>
    </sheetView>
  </sheetViews>
  <sheetFormatPr defaultRowHeight="14.25" x14ac:dyDescent="0.45"/>
  <cols>
    <col min="1" max="1" width="32.796875" bestFit="1" customWidth="1"/>
    <col min="2" max="3" width="13" bestFit="1" customWidth="1"/>
    <col min="5" max="5" width="16.796875" bestFit="1" customWidth="1"/>
    <col min="6" max="6" width="10.265625" bestFit="1" customWidth="1"/>
    <col min="10" max="10" width="11.796875" bestFit="1" customWidth="1"/>
    <col min="12" max="12" width="11.796875" bestFit="1" customWidth="1"/>
    <col min="13" max="13" width="14.19921875" bestFit="1" customWidth="1"/>
    <col min="17" max="17" width="64.19921875" bestFit="1" customWidth="1"/>
    <col min="18" max="18" width="209.53125" bestFit="1" customWidth="1"/>
  </cols>
  <sheetData>
    <row r="1" spans="1:21" x14ac:dyDescent="0.45">
      <c r="P1" s="28" t="s">
        <v>61</v>
      </c>
      <c r="Q1" s="29" t="s">
        <v>62</v>
      </c>
      <c r="R1" s="29" t="s">
        <v>63</v>
      </c>
      <c r="S1" s="28" t="s">
        <v>64</v>
      </c>
      <c r="T1" s="28" t="s">
        <v>65</v>
      </c>
      <c r="U1" s="29" t="s">
        <v>66</v>
      </c>
    </row>
    <row r="2" spans="1:21" x14ac:dyDescent="0.45">
      <c r="A2" t="s">
        <v>28906</v>
      </c>
      <c r="C2" s="72" t="s">
        <v>28969</v>
      </c>
      <c r="P2" s="28">
        <v>1001</v>
      </c>
      <c r="Q2" s="29" t="s">
        <v>72</v>
      </c>
      <c r="R2" s="29" t="s">
        <v>72</v>
      </c>
      <c r="S2" s="28">
        <v>8906</v>
      </c>
      <c r="T2" s="28"/>
      <c r="U2" s="28">
        <v>1</v>
      </c>
    </row>
    <row r="3" spans="1:21" x14ac:dyDescent="0.45">
      <c r="C3" s="23"/>
      <c r="P3" s="28">
        <v>1004</v>
      </c>
      <c r="Q3" s="29" t="s">
        <v>72</v>
      </c>
      <c r="R3" s="29" t="s">
        <v>72</v>
      </c>
      <c r="S3" s="28">
        <v>8906</v>
      </c>
      <c r="T3" s="28"/>
      <c r="U3" s="28">
        <v>1</v>
      </c>
    </row>
    <row r="4" spans="1:21" x14ac:dyDescent="0.45">
      <c r="A4" s="2">
        <v>36528</v>
      </c>
      <c r="C4" s="73">
        <v>44561</v>
      </c>
      <c r="P4" s="28">
        <v>1012</v>
      </c>
      <c r="Q4" s="29" t="s">
        <v>72</v>
      </c>
      <c r="R4" s="29" t="s">
        <v>72</v>
      </c>
      <c r="S4" s="28">
        <v>8906</v>
      </c>
      <c r="T4" s="28"/>
      <c r="U4" s="28">
        <v>1</v>
      </c>
    </row>
    <row r="5" spans="1:21" x14ac:dyDescent="0.45">
      <c r="A5" s="2"/>
      <c r="C5" s="23"/>
      <c r="P5" s="28">
        <v>1038</v>
      </c>
      <c r="Q5" s="29" t="s">
        <v>73</v>
      </c>
      <c r="R5" s="29" t="s">
        <v>75</v>
      </c>
      <c r="S5" s="28" t="s">
        <v>76</v>
      </c>
      <c r="T5" s="28"/>
      <c r="U5" s="28">
        <v>1</v>
      </c>
    </row>
    <row r="6" spans="1:21" x14ac:dyDescent="0.45">
      <c r="C6" s="23"/>
      <c r="P6" s="28">
        <v>1040</v>
      </c>
      <c r="Q6" s="29" t="s">
        <v>73</v>
      </c>
      <c r="R6" s="29" t="s">
        <v>74</v>
      </c>
      <c r="S6" s="28">
        <v>8906</v>
      </c>
      <c r="T6" s="28"/>
      <c r="U6" s="28">
        <v>1</v>
      </c>
    </row>
    <row r="7" spans="1:21" x14ac:dyDescent="0.45">
      <c r="C7" s="23"/>
      <c r="P7" s="30">
        <v>1100</v>
      </c>
      <c r="Q7" s="31" t="s">
        <v>153</v>
      </c>
      <c r="R7" s="32" t="s">
        <v>154</v>
      </c>
      <c r="S7" s="28">
        <v>8913</v>
      </c>
      <c r="T7" s="28">
        <v>1992</v>
      </c>
      <c r="U7" s="28">
        <v>1</v>
      </c>
    </row>
    <row r="8" spans="1:21" x14ac:dyDescent="0.45">
      <c r="C8" s="73">
        <v>36526</v>
      </c>
      <c r="P8" s="30">
        <v>1121</v>
      </c>
      <c r="Q8" s="31" t="s">
        <v>183</v>
      </c>
      <c r="R8" s="31" t="s">
        <v>184</v>
      </c>
      <c r="S8" s="28">
        <v>8913</v>
      </c>
      <c r="T8" s="28">
        <v>1992</v>
      </c>
      <c r="U8" s="28">
        <v>1</v>
      </c>
    </row>
    <row r="9" spans="1:21" x14ac:dyDescent="0.45">
      <c r="C9" s="73">
        <v>42369</v>
      </c>
      <c r="P9" s="30">
        <v>1123</v>
      </c>
      <c r="Q9" s="31" t="s">
        <v>185</v>
      </c>
      <c r="R9" s="31" t="s">
        <v>186</v>
      </c>
      <c r="S9" s="28">
        <v>8913</v>
      </c>
      <c r="T9" s="28">
        <v>1992</v>
      </c>
      <c r="U9" s="28">
        <v>1</v>
      </c>
    </row>
    <row r="10" spans="1:21" x14ac:dyDescent="0.45">
      <c r="P10" s="30">
        <v>1128</v>
      </c>
      <c r="Q10" s="31" t="s">
        <v>155</v>
      </c>
      <c r="R10" s="31" t="s">
        <v>156</v>
      </c>
      <c r="S10" s="28">
        <v>8913</v>
      </c>
      <c r="T10" s="28">
        <v>1992</v>
      </c>
      <c r="U10" s="28">
        <v>1</v>
      </c>
    </row>
    <row r="11" spans="1:21" x14ac:dyDescent="0.45">
      <c r="K11">
        <v>0</v>
      </c>
      <c r="L11" s="2">
        <v>41275</v>
      </c>
      <c r="M11" s="2">
        <v>42370</v>
      </c>
      <c r="P11" s="30">
        <v>1239</v>
      </c>
      <c r="Q11" s="31" t="s">
        <v>153</v>
      </c>
      <c r="R11" s="31" t="s">
        <v>162</v>
      </c>
      <c r="S11" s="28">
        <v>8913</v>
      </c>
      <c r="T11" s="28">
        <v>1992</v>
      </c>
      <c r="U11" s="28">
        <v>1</v>
      </c>
    </row>
    <row r="12" spans="1:21" x14ac:dyDescent="0.45">
      <c r="J12">
        <v>0</v>
      </c>
      <c r="K12" s="3">
        <v>4.65E-2</v>
      </c>
      <c r="L12" s="3">
        <v>4.65E-2</v>
      </c>
      <c r="M12" s="4">
        <v>0.03</v>
      </c>
      <c r="P12" s="30">
        <v>1242</v>
      </c>
      <c r="Q12" s="31" t="s">
        <v>153</v>
      </c>
      <c r="R12" s="31" t="s">
        <v>161</v>
      </c>
      <c r="S12" s="28">
        <v>8913</v>
      </c>
      <c r="T12" s="28">
        <v>1992</v>
      </c>
      <c r="U12" s="28">
        <v>1</v>
      </c>
    </row>
    <row r="13" spans="1:21" x14ac:dyDescent="0.45">
      <c r="A13" s="25"/>
      <c r="B13" s="26"/>
      <c r="C13" s="26"/>
      <c r="J13">
        <v>60</v>
      </c>
      <c r="K13" s="4">
        <v>0.09</v>
      </c>
      <c r="L13" s="4">
        <v>0.08</v>
      </c>
      <c r="M13" s="4">
        <v>0.06</v>
      </c>
      <c r="P13" s="30">
        <v>1245</v>
      </c>
      <c r="Q13" s="31" t="s">
        <v>153</v>
      </c>
      <c r="R13" s="31" t="s">
        <v>163</v>
      </c>
      <c r="S13" s="28">
        <v>8913</v>
      </c>
      <c r="T13" s="28">
        <v>1992</v>
      </c>
      <c r="U13" s="28">
        <v>1</v>
      </c>
    </row>
    <row r="14" spans="1:21" x14ac:dyDescent="0.45">
      <c r="E14" t="s">
        <v>28967</v>
      </c>
      <c r="F14" s="178">
        <f>+MENU!O24</f>
        <v>11918.8</v>
      </c>
      <c r="P14" s="28">
        <v>1668</v>
      </c>
      <c r="Q14" s="29" t="s">
        <v>113</v>
      </c>
      <c r="R14" s="29" t="s">
        <v>114</v>
      </c>
      <c r="S14" s="28" t="s">
        <v>115</v>
      </c>
      <c r="T14" s="28" t="s">
        <v>116</v>
      </c>
      <c r="U14" s="28">
        <v>1</v>
      </c>
    </row>
    <row r="15" spans="1:21" x14ac:dyDescent="0.45">
      <c r="E15" s="178" t="s">
        <v>28971</v>
      </c>
      <c r="F15" s="178">
        <f>+MENU!F23</f>
        <v>7899.8</v>
      </c>
      <c r="P15" s="30">
        <v>1684</v>
      </c>
      <c r="Q15" s="31" t="s">
        <v>153</v>
      </c>
      <c r="R15" s="31" t="s">
        <v>166</v>
      </c>
      <c r="S15" s="28">
        <v>8908</v>
      </c>
      <c r="T15" s="28">
        <v>1684</v>
      </c>
      <c r="U15" s="28">
        <v>1</v>
      </c>
    </row>
    <row r="16" spans="1:21" x14ac:dyDescent="0.45">
      <c r="A16" t="s">
        <v>43</v>
      </c>
      <c r="E16" s="178" t="s">
        <v>28970</v>
      </c>
      <c r="F16" s="178">
        <f>+MENU!O25</f>
        <v>4018.9999999999991</v>
      </c>
      <c r="P16" s="28">
        <v>1712</v>
      </c>
      <c r="Q16" s="29" t="s">
        <v>72</v>
      </c>
      <c r="R16" s="29" t="s">
        <v>72</v>
      </c>
      <c r="S16" s="28">
        <v>8906</v>
      </c>
      <c r="T16" s="28"/>
      <c r="U16" s="28">
        <v>1</v>
      </c>
    </row>
    <row r="17" spans="1:21" x14ac:dyDescent="0.45">
      <c r="A17" t="s">
        <v>41</v>
      </c>
      <c r="P17" s="30">
        <v>1714</v>
      </c>
      <c r="Q17" s="31" t="s">
        <v>153</v>
      </c>
      <c r="R17" s="31" t="s">
        <v>165</v>
      </c>
      <c r="S17" s="28">
        <v>8913</v>
      </c>
      <c r="T17" s="28">
        <v>1992</v>
      </c>
      <c r="U17" s="28">
        <v>1</v>
      </c>
    </row>
    <row r="18" spans="1:21" x14ac:dyDescent="0.45">
      <c r="A18" t="s">
        <v>42</v>
      </c>
      <c r="J18">
        <v>90</v>
      </c>
      <c r="P18" s="30">
        <v>1793</v>
      </c>
      <c r="Q18" s="31" t="s">
        <v>204</v>
      </c>
      <c r="R18" s="31" t="s">
        <v>205</v>
      </c>
      <c r="S18" s="28">
        <v>8913</v>
      </c>
      <c r="T18" s="28">
        <v>1992</v>
      </c>
      <c r="U18" s="28">
        <v>1</v>
      </c>
    </row>
    <row r="19" spans="1:21" x14ac:dyDescent="0.45">
      <c r="J19" s="2">
        <v>41276</v>
      </c>
      <c r="L19">
        <f>+MATCH(J18,J11:J13,1)</f>
        <v>3</v>
      </c>
      <c r="N19" s="5">
        <f>+INDEX($J$11:$L$13,MATCH(J18,J11:J13,1),MATCH(J19,J11:L11,1))</f>
        <v>0.08</v>
      </c>
      <c r="P19" s="30">
        <v>1794</v>
      </c>
      <c r="Q19" s="31" t="s">
        <v>204</v>
      </c>
      <c r="R19" s="31" t="s">
        <v>214</v>
      </c>
      <c r="S19" s="28">
        <v>8913</v>
      </c>
      <c r="T19" s="28">
        <v>1992</v>
      </c>
      <c r="U19" s="28">
        <v>1</v>
      </c>
    </row>
    <row r="20" spans="1:21" x14ac:dyDescent="0.45">
      <c r="L20">
        <f>+MATCH(J19,J11:L11,1)</f>
        <v>3</v>
      </c>
      <c r="P20" s="30">
        <v>1795</v>
      </c>
      <c r="Q20" s="31" t="s">
        <v>173</v>
      </c>
      <c r="R20" s="31" t="s">
        <v>174</v>
      </c>
      <c r="S20" s="28">
        <v>8913</v>
      </c>
      <c r="T20" s="28">
        <v>1992</v>
      </c>
      <c r="U20" s="28">
        <v>1</v>
      </c>
    </row>
    <row r="21" spans="1:21" x14ac:dyDescent="0.45">
      <c r="P21" s="30">
        <v>1816</v>
      </c>
      <c r="Q21" s="31" t="s">
        <v>175</v>
      </c>
      <c r="R21" s="31" t="s">
        <v>176</v>
      </c>
      <c r="S21" s="28">
        <v>8913</v>
      </c>
      <c r="T21" s="28">
        <v>1992</v>
      </c>
      <c r="U21" s="28">
        <v>1</v>
      </c>
    </row>
    <row r="22" spans="1:21" x14ac:dyDescent="0.45">
      <c r="P22" s="30">
        <v>1822</v>
      </c>
      <c r="Q22" s="31" t="s">
        <v>187</v>
      </c>
      <c r="R22" s="31" t="s">
        <v>188</v>
      </c>
      <c r="S22" s="28">
        <v>8913</v>
      </c>
      <c r="T22" s="28">
        <v>1992</v>
      </c>
      <c r="U22" s="28">
        <v>1</v>
      </c>
    </row>
    <row r="23" spans="1:21" x14ac:dyDescent="0.45">
      <c r="E23" s="179" t="str">
        <f t="shared" ref="E23:F23" si="0">E15</f>
        <v>Capitale da versare</v>
      </c>
      <c r="F23" s="179">
        <f t="shared" si="0"/>
        <v>7899.8</v>
      </c>
      <c r="P23" s="30">
        <v>1840</v>
      </c>
      <c r="Q23" s="31" t="s">
        <v>177</v>
      </c>
      <c r="R23" s="31" t="s">
        <v>203</v>
      </c>
      <c r="S23" s="28">
        <v>8913</v>
      </c>
      <c r="T23" s="28">
        <v>1992</v>
      </c>
      <c r="U23" s="28">
        <v>1</v>
      </c>
    </row>
    <row r="24" spans="1:21" x14ac:dyDescent="0.45">
      <c r="P24" s="30">
        <v>1841</v>
      </c>
      <c r="Q24" s="31" t="s">
        <v>177</v>
      </c>
      <c r="R24" s="31" t="s">
        <v>213</v>
      </c>
      <c r="S24" s="28">
        <v>8913</v>
      </c>
      <c r="T24" s="28">
        <v>1992</v>
      </c>
      <c r="U24" s="28">
        <v>1</v>
      </c>
    </row>
    <row r="25" spans="1:21" x14ac:dyDescent="0.45">
      <c r="P25" s="30">
        <v>1842</v>
      </c>
      <c r="Q25" s="31" t="s">
        <v>177</v>
      </c>
      <c r="R25" s="31" t="s">
        <v>178</v>
      </c>
      <c r="S25" s="28">
        <v>8913</v>
      </c>
      <c r="T25" s="28">
        <v>1992</v>
      </c>
      <c r="U25" s="28">
        <v>1</v>
      </c>
    </row>
    <row r="26" spans="1:21" x14ac:dyDescent="0.45">
      <c r="P26" s="30">
        <v>1847</v>
      </c>
      <c r="Q26" s="31" t="s">
        <v>191</v>
      </c>
      <c r="R26" s="31" t="s">
        <v>192</v>
      </c>
      <c r="S26" s="28">
        <v>8913</v>
      </c>
      <c r="T26" s="28">
        <v>1992</v>
      </c>
      <c r="U26" s="28">
        <v>1</v>
      </c>
    </row>
    <row r="27" spans="1:21" x14ac:dyDescent="0.45">
      <c r="P27" s="28">
        <v>2001</v>
      </c>
      <c r="Q27" s="29" t="s">
        <v>83</v>
      </c>
      <c r="R27" s="29" t="s">
        <v>87</v>
      </c>
      <c r="S27" s="28" t="s">
        <v>85</v>
      </c>
      <c r="T27" s="28" t="s">
        <v>86</v>
      </c>
      <c r="U27" s="28">
        <v>1</v>
      </c>
    </row>
    <row r="28" spans="1:21" x14ac:dyDescent="0.45">
      <c r="E28" s="179" t="str">
        <f>E14</f>
        <v>Importo residuo dovuto</v>
      </c>
      <c r="F28" s="179">
        <f>F14</f>
        <v>11918.8</v>
      </c>
      <c r="P28" s="28">
        <v>2002</v>
      </c>
      <c r="Q28" s="29" t="s">
        <v>83</v>
      </c>
      <c r="R28" s="29" t="s">
        <v>88</v>
      </c>
      <c r="S28" s="28" t="s">
        <v>85</v>
      </c>
      <c r="T28" s="28" t="s">
        <v>86</v>
      </c>
      <c r="U28" s="28">
        <v>1</v>
      </c>
    </row>
    <row r="29" spans="1:21" x14ac:dyDescent="0.45">
      <c r="E29" s="179" t="str">
        <f>E16</f>
        <v>Risparmio</v>
      </c>
      <c r="F29" s="179">
        <f>-F16</f>
        <v>-4018.9999999999991</v>
      </c>
      <c r="P29" s="28">
        <v>2003</v>
      </c>
      <c r="Q29" s="29" t="s">
        <v>83</v>
      </c>
      <c r="R29" s="29" t="s">
        <v>84</v>
      </c>
      <c r="S29" s="28" t="s">
        <v>85</v>
      </c>
      <c r="T29" s="28" t="s">
        <v>86</v>
      </c>
      <c r="U29" s="28">
        <v>1</v>
      </c>
    </row>
    <row r="30" spans="1:21" x14ac:dyDescent="0.45">
      <c r="E30" s="178" t="s">
        <v>28971</v>
      </c>
      <c r="F30" s="178">
        <f>+F28+F29</f>
        <v>7899.8</v>
      </c>
      <c r="P30" s="30">
        <v>2728</v>
      </c>
      <c r="Q30" s="31" t="s">
        <v>181</v>
      </c>
      <c r="R30" s="31" t="s">
        <v>182</v>
      </c>
      <c r="S30" s="28">
        <v>8913</v>
      </c>
      <c r="T30" s="28">
        <v>1992</v>
      </c>
      <c r="U30" s="28">
        <v>1</v>
      </c>
    </row>
    <row r="31" spans="1:21" x14ac:dyDescent="0.45">
      <c r="P31" s="28">
        <v>3800</v>
      </c>
      <c r="Q31" s="29" t="s">
        <v>77</v>
      </c>
      <c r="R31" s="29" t="s">
        <v>78</v>
      </c>
      <c r="S31" s="28" t="s">
        <v>79</v>
      </c>
      <c r="T31" s="28" t="s">
        <v>80</v>
      </c>
      <c r="U31" s="28">
        <v>3</v>
      </c>
    </row>
    <row r="32" spans="1:21" x14ac:dyDescent="0.45">
      <c r="P32" s="28">
        <v>3801</v>
      </c>
      <c r="Q32" s="29" t="s">
        <v>147</v>
      </c>
      <c r="R32" s="29" t="s">
        <v>148</v>
      </c>
      <c r="S32" s="28" t="s">
        <v>149</v>
      </c>
      <c r="T32" s="28" t="s">
        <v>150</v>
      </c>
      <c r="U32" s="28">
        <v>3</v>
      </c>
    </row>
    <row r="33" spans="1:21" x14ac:dyDescent="0.45">
      <c r="P33" s="28">
        <v>3804</v>
      </c>
      <c r="Q33" s="29" t="s">
        <v>142</v>
      </c>
      <c r="R33" s="29" t="s">
        <v>146</v>
      </c>
      <c r="S33" s="28" t="s">
        <v>144</v>
      </c>
      <c r="T33" s="28" t="s">
        <v>145</v>
      </c>
      <c r="U33" s="28">
        <v>3</v>
      </c>
    </row>
    <row r="34" spans="1:21" x14ac:dyDescent="0.45">
      <c r="P34" s="28">
        <v>3805</v>
      </c>
      <c r="Q34" s="29" t="s">
        <v>151</v>
      </c>
      <c r="R34" s="29" t="s">
        <v>152</v>
      </c>
      <c r="S34" s="28" t="s">
        <v>149</v>
      </c>
      <c r="T34" s="28" t="s">
        <v>150</v>
      </c>
      <c r="U34" s="28">
        <v>3</v>
      </c>
    </row>
    <row r="35" spans="1:21" x14ac:dyDescent="0.45">
      <c r="P35" s="28">
        <v>3812</v>
      </c>
      <c r="Q35" s="29" t="s">
        <v>77</v>
      </c>
      <c r="R35" s="29" t="s">
        <v>81</v>
      </c>
      <c r="S35" s="28" t="s">
        <v>79</v>
      </c>
      <c r="T35" s="28" t="s">
        <v>80</v>
      </c>
      <c r="U35" s="28">
        <v>3</v>
      </c>
    </row>
    <row r="36" spans="1:21" x14ac:dyDescent="0.45">
      <c r="A36" s="202" t="s">
        <v>28896</v>
      </c>
      <c r="B36" s="202"/>
      <c r="P36" s="28">
        <v>3813</v>
      </c>
      <c r="Q36" s="29" t="s">
        <v>77</v>
      </c>
      <c r="R36" s="29" t="s">
        <v>82</v>
      </c>
      <c r="S36" s="28" t="s">
        <v>79</v>
      </c>
      <c r="T36" s="28" t="s">
        <v>80</v>
      </c>
      <c r="U36" s="28">
        <v>3</v>
      </c>
    </row>
    <row r="37" spans="1:21" x14ac:dyDescent="0.45">
      <c r="A37" s="2">
        <v>43069</v>
      </c>
      <c r="B37" t="s">
        <v>28892</v>
      </c>
      <c r="P37" s="28">
        <v>3817</v>
      </c>
      <c r="Q37" s="29" t="s">
        <v>142</v>
      </c>
      <c r="R37" s="29" t="s">
        <v>143</v>
      </c>
      <c r="S37" s="28" t="s">
        <v>144</v>
      </c>
      <c r="T37" s="28" t="s">
        <v>145</v>
      </c>
      <c r="U37" s="28">
        <v>3</v>
      </c>
    </row>
    <row r="38" spans="1:21" x14ac:dyDescent="0.45">
      <c r="A38" s="2">
        <v>43100</v>
      </c>
      <c r="B38" t="s">
        <v>28891</v>
      </c>
      <c r="P38" s="30">
        <v>3843</v>
      </c>
      <c r="Q38" s="31" t="s">
        <v>210</v>
      </c>
      <c r="R38" s="31" t="s">
        <v>211</v>
      </c>
      <c r="S38" s="28">
        <v>8926</v>
      </c>
      <c r="T38" s="28">
        <v>1998</v>
      </c>
      <c r="U38" s="28">
        <v>4</v>
      </c>
    </row>
    <row r="39" spans="1:21" x14ac:dyDescent="0.45">
      <c r="A39" s="2">
        <v>43190</v>
      </c>
      <c r="B39" t="s">
        <v>28893</v>
      </c>
      <c r="P39" s="30">
        <v>3872</v>
      </c>
      <c r="Q39" s="31" t="s">
        <v>159</v>
      </c>
      <c r="R39" s="31" t="s">
        <v>160</v>
      </c>
      <c r="S39" s="28">
        <v>8903</v>
      </c>
      <c r="T39" s="28">
        <v>1998</v>
      </c>
      <c r="U39" s="28">
        <v>4</v>
      </c>
    </row>
    <row r="40" spans="1:21" x14ac:dyDescent="0.45">
      <c r="A40" s="2">
        <v>43235</v>
      </c>
      <c r="B40" t="s">
        <v>28890</v>
      </c>
      <c r="P40" s="30">
        <v>3880</v>
      </c>
      <c r="Q40" s="31" t="s">
        <v>157</v>
      </c>
      <c r="R40" s="31" t="s">
        <v>158</v>
      </c>
      <c r="S40" s="28">
        <v>8902</v>
      </c>
      <c r="T40" s="28">
        <v>1994</v>
      </c>
      <c r="U40" s="28">
        <v>3</v>
      </c>
    </row>
    <row r="41" spans="1:21" x14ac:dyDescent="0.45">
      <c r="A41" s="2">
        <v>43251</v>
      </c>
      <c r="B41" t="s">
        <v>28895</v>
      </c>
      <c r="P41" s="28">
        <v>4001</v>
      </c>
      <c r="Q41" s="29" t="s">
        <v>67</v>
      </c>
      <c r="R41" s="29" t="s">
        <v>68</v>
      </c>
      <c r="S41" s="28">
        <v>8901</v>
      </c>
      <c r="T41" s="28">
        <v>1989</v>
      </c>
      <c r="U41" s="28">
        <v>1</v>
      </c>
    </row>
    <row r="42" spans="1:21" x14ac:dyDescent="0.45">
      <c r="A42" s="2">
        <v>43312</v>
      </c>
      <c r="B42" t="s">
        <v>28894</v>
      </c>
      <c r="P42" s="30">
        <v>4003</v>
      </c>
      <c r="Q42" s="31" t="s">
        <v>208</v>
      </c>
      <c r="R42" s="31" t="s">
        <v>209</v>
      </c>
      <c r="S42" s="28">
        <v>8908</v>
      </c>
      <c r="T42" s="28"/>
      <c r="U42" s="28">
        <v>1</v>
      </c>
    </row>
    <row r="43" spans="1:21" x14ac:dyDescent="0.45">
      <c r="P43" s="30">
        <v>4004</v>
      </c>
      <c r="Q43" s="31" t="s">
        <v>208</v>
      </c>
      <c r="R43" s="31" t="s">
        <v>217</v>
      </c>
      <c r="S43" s="28">
        <v>8908</v>
      </c>
      <c r="T43" s="28"/>
      <c r="U43" s="28">
        <v>1</v>
      </c>
    </row>
    <row r="44" spans="1:21" x14ac:dyDescent="0.45">
      <c r="P44" s="30">
        <v>4005</v>
      </c>
      <c r="Q44" s="31" t="s">
        <v>189</v>
      </c>
      <c r="R44" s="31" t="s">
        <v>190</v>
      </c>
      <c r="S44" s="28">
        <v>8908</v>
      </c>
      <c r="T44" s="28">
        <v>4005</v>
      </c>
      <c r="U44" s="28">
        <v>1</v>
      </c>
    </row>
    <row r="45" spans="1:21" x14ac:dyDescent="0.45">
      <c r="P45" s="30">
        <v>4025</v>
      </c>
      <c r="Q45" s="31" t="s">
        <v>171</v>
      </c>
      <c r="R45" s="31" t="s">
        <v>172</v>
      </c>
      <c r="S45" s="28">
        <v>8913</v>
      </c>
      <c r="T45" s="28">
        <v>1992</v>
      </c>
      <c r="U45" s="28">
        <v>1</v>
      </c>
    </row>
    <row r="46" spans="1:21" x14ac:dyDescent="0.45">
      <c r="P46" s="28">
        <v>4033</v>
      </c>
      <c r="Q46" s="29" t="s">
        <v>67</v>
      </c>
      <c r="R46" s="29" t="s">
        <v>69</v>
      </c>
      <c r="S46" s="28">
        <v>8901</v>
      </c>
      <c r="T46" s="28">
        <v>1989</v>
      </c>
      <c r="U46" s="28">
        <v>1</v>
      </c>
    </row>
    <row r="47" spans="1:21" x14ac:dyDescent="0.45">
      <c r="P47" s="28">
        <v>4034</v>
      </c>
      <c r="Q47" s="29" t="s">
        <v>67</v>
      </c>
      <c r="R47" s="29" t="s">
        <v>70</v>
      </c>
      <c r="S47" s="28" t="s">
        <v>71</v>
      </c>
      <c r="T47" s="28">
        <v>1989</v>
      </c>
      <c r="U47" s="28">
        <v>1</v>
      </c>
    </row>
    <row r="48" spans="1:21" x14ac:dyDescent="0.45">
      <c r="P48" s="30">
        <v>4040</v>
      </c>
      <c r="Q48" s="31" t="s">
        <v>153</v>
      </c>
      <c r="R48" s="31" t="s">
        <v>164</v>
      </c>
      <c r="S48" s="28">
        <v>8913</v>
      </c>
      <c r="T48" s="28">
        <v>1992</v>
      </c>
      <c r="U48" s="28">
        <v>1</v>
      </c>
    </row>
    <row r="49" spans="16:21" x14ac:dyDescent="0.45">
      <c r="P49" s="30">
        <v>4041</v>
      </c>
      <c r="Q49" s="31" t="s">
        <v>169</v>
      </c>
      <c r="R49" s="31" t="s">
        <v>170</v>
      </c>
      <c r="S49" s="28">
        <v>8913</v>
      </c>
      <c r="T49" s="28">
        <v>1992</v>
      </c>
      <c r="U49" s="28">
        <v>1</v>
      </c>
    </row>
    <row r="50" spans="16:21" x14ac:dyDescent="0.45">
      <c r="P50" s="30">
        <v>4043</v>
      </c>
      <c r="Q50" s="31" t="s">
        <v>167</v>
      </c>
      <c r="R50" s="31" t="s">
        <v>168</v>
      </c>
      <c r="S50" s="28">
        <v>8913</v>
      </c>
      <c r="T50" s="28">
        <v>1992</v>
      </c>
      <c r="U50" s="28">
        <v>1</v>
      </c>
    </row>
    <row r="51" spans="16:21" x14ac:dyDescent="0.45">
      <c r="P51" s="30">
        <v>4044</v>
      </c>
      <c r="Q51" s="31" t="s">
        <v>169</v>
      </c>
      <c r="R51" s="31" t="s">
        <v>207</v>
      </c>
      <c r="S51" s="28">
        <v>8908</v>
      </c>
      <c r="T51" s="28"/>
      <c r="U51" s="28">
        <v>1</v>
      </c>
    </row>
    <row r="52" spans="16:21" x14ac:dyDescent="0.45">
      <c r="P52" s="30">
        <v>4045</v>
      </c>
      <c r="Q52" s="31" t="s">
        <v>169</v>
      </c>
      <c r="R52" s="31" t="s">
        <v>216</v>
      </c>
      <c r="S52" s="28">
        <v>8908</v>
      </c>
      <c r="T52" s="28"/>
      <c r="U52" s="28">
        <v>1</v>
      </c>
    </row>
    <row r="53" spans="16:21" x14ac:dyDescent="0.45">
      <c r="P53" s="30">
        <v>4047</v>
      </c>
      <c r="Q53" s="31" t="s">
        <v>167</v>
      </c>
      <c r="R53" s="31" t="s">
        <v>206</v>
      </c>
      <c r="S53" s="28">
        <v>8908</v>
      </c>
      <c r="T53" s="28"/>
      <c r="U53" s="28">
        <v>1</v>
      </c>
    </row>
    <row r="54" spans="16:21" x14ac:dyDescent="0.45">
      <c r="P54" s="30">
        <v>4048</v>
      </c>
      <c r="Q54" s="31" t="s">
        <v>167</v>
      </c>
      <c r="R54" s="31" t="s">
        <v>215</v>
      </c>
      <c r="S54" s="28">
        <v>8908</v>
      </c>
      <c r="T54" s="28"/>
      <c r="U54" s="28">
        <v>1</v>
      </c>
    </row>
    <row r="55" spans="16:21" x14ac:dyDescent="0.45">
      <c r="P55" s="30">
        <v>4049</v>
      </c>
      <c r="Q55" s="31" t="s">
        <v>193</v>
      </c>
      <c r="R55" s="31" t="s">
        <v>194</v>
      </c>
      <c r="S55" s="28">
        <v>8908</v>
      </c>
      <c r="T55" s="28"/>
      <c r="U55" s="28">
        <v>1</v>
      </c>
    </row>
    <row r="56" spans="16:21" x14ac:dyDescent="0.45">
      <c r="P56" s="30">
        <v>4200</v>
      </c>
      <c r="Q56" s="31" t="s">
        <v>201</v>
      </c>
      <c r="R56" s="31" t="s">
        <v>202</v>
      </c>
      <c r="S56" s="28">
        <v>8908</v>
      </c>
      <c r="T56" s="28"/>
      <c r="U56" s="28">
        <v>1</v>
      </c>
    </row>
    <row r="57" spans="16:21" x14ac:dyDescent="0.45">
      <c r="P57" s="30">
        <v>4723</v>
      </c>
      <c r="Q57" s="31" t="s">
        <v>199</v>
      </c>
      <c r="R57" s="31" t="s">
        <v>200</v>
      </c>
      <c r="S57" s="28">
        <v>8908</v>
      </c>
      <c r="T57" s="28">
        <v>1793</v>
      </c>
      <c r="U57" s="28">
        <v>1</v>
      </c>
    </row>
    <row r="58" spans="16:21" x14ac:dyDescent="0.45">
      <c r="P58" s="30">
        <v>4724</v>
      </c>
      <c r="Q58" s="31" t="s">
        <v>199</v>
      </c>
      <c r="R58" s="31" t="s">
        <v>212</v>
      </c>
      <c r="S58" s="28">
        <v>8908</v>
      </c>
      <c r="T58" s="28"/>
      <c r="U58" s="28">
        <v>1</v>
      </c>
    </row>
    <row r="59" spans="16:21" x14ac:dyDescent="0.45">
      <c r="P59" s="28">
        <v>6001</v>
      </c>
      <c r="Q59" s="29" t="s">
        <v>89</v>
      </c>
      <c r="R59" s="29" t="s">
        <v>90</v>
      </c>
      <c r="S59" s="28" t="s">
        <v>91</v>
      </c>
      <c r="T59" s="28" t="s">
        <v>92</v>
      </c>
      <c r="U59" s="28">
        <v>1</v>
      </c>
    </row>
    <row r="60" spans="16:21" x14ac:dyDescent="0.45">
      <c r="P60" s="28">
        <v>6002</v>
      </c>
      <c r="Q60" s="29" t="s">
        <v>89</v>
      </c>
      <c r="R60" s="29" t="s">
        <v>93</v>
      </c>
      <c r="S60" s="28" t="s">
        <v>91</v>
      </c>
      <c r="T60" s="28" t="s">
        <v>92</v>
      </c>
      <c r="U60" s="28">
        <v>1</v>
      </c>
    </row>
    <row r="61" spans="16:21" x14ac:dyDescent="0.45">
      <c r="P61" s="28">
        <v>6003</v>
      </c>
      <c r="Q61" s="29" t="s">
        <v>89</v>
      </c>
      <c r="R61" s="29" t="s">
        <v>94</v>
      </c>
      <c r="S61" s="28" t="s">
        <v>91</v>
      </c>
      <c r="T61" s="28" t="s">
        <v>92</v>
      </c>
      <c r="U61" s="28">
        <v>1</v>
      </c>
    </row>
    <row r="62" spans="16:21" x14ac:dyDescent="0.45">
      <c r="P62" s="28">
        <v>6004</v>
      </c>
      <c r="Q62" s="29" t="s">
        <v>89</v>
      </c>
      <c r="R62" s="29" t="s">
        <v>95</v>
      </c>
      <c r="S62" s="28" t="s">
        <v>91</v>
      </c>
      <c r="T62" s="28" t="s">
        <v>92</v>
      </c>
      <c r="U62" s="28">
        <v>1</v>
      </c>
    </row>
    <row r="63" spans="16:21" x14ac:dyDescent="0.45">
      <c r="P63" s="28">
        <v>6005</v>
      </c>
      <c r="Q63" s="29" t="s">
        <v>89</v>
      </c>
      <c r="R63" s="29" t="s">
        <v>96</v>
      </c>
      <c r="S63" s="28" t="s">
        <v>91</v>
      </c>
      <c r="T63" s="28" t="s">
        <v>92</v>
      </c>
      <c r="U63" s="28">
        <v>1</v>
      </c>
    </row>
    <row r="64" spans="16:21" x14ac:dyDescent="0.45">
      <c r="P64" s="28">
        <v>6006</v>
      </c>
      <c r="Q64" s="29" t="s">
        <v>89</v>
      </c>
      <c r="R64" s="29" t="s">
        <v>97</v>
      </c>
      <c r="S64" s="28" t="s">
        <v>91</v>
      </c>
      <c r="T64" s="28" t="s">
        <v>92</v>
      </c>
      <c r="U64" s="28">
        <v>1</v>
      </c>
    </row>
    <row r="65" spans="16:21" x14ac:dyDescent="0.45">
      <c r="P65" s="28">
        <v>6007</v>
      </c>
      <c r="Q65" s="29" t="s">
        <v>89</v>
      </c>
      <c r="R65" s="29" t="s">
        <v>98</v>
      </c>
      <c r="S65" s="28" t="s">
        <v>91</v>
      </c>
      <c r="T65" s="28" t="s">
        <v>92</v>
      </c>
      <c r="U65" s="28">
        <v>1</v>
      </c>
    </row>
    <row r="66" spans="16:21" x14ac:dyDescent="0.45">
      <c r="P66" s="28">
        <v>6008</v>
      </c>
      <c r="Q66" s="29" t="s">
        <v>89</v>
      </c>
      <c r="R66" s="29" t="s">
        <v>99</v>
      </c>
      <c r="S66" s="28" t="s">
        <v>91</v>
      </c>
      <c r="T66" s="28" t="s">
        <v>92</v>
      </c>
      <c r="U66" s="28">
        <v>1</v>
      </c>
    </row>
    <row r="67" spans="16:21" x14ac:dyDescent="0.45">
      <c r="P67" s="28">
        <v>6009</v>
      </c>
      <c r="Q67" s="29" t="s">
        <v>89</v>
      </c>
      <c r="R67" s="29" t="s">
        <v>100</v>
      </c>
      <c r="S67" s="28" t="s">
        <v>91</v>
      </c>
      <c r="T67" s="28" t="s">
        <v>92</v>
      </c>
      <c r="U67" s="28">
        <v>1</v>
      </c>
    </row>
    <row r="68" spans="16:21" x14ac:dyDescent="0.45">
      <c r="P68" s="28">
        <v>6010</v>
      </c>
      <c r="Q68" s="29" t="s">
        <v>89</v>
      </c>
      <c r="R68" s="29" t="s">
        <v>101</v>
      </c>
      <c r="S68" s="28" t="s">
        <v>91</v>
      </c>
      <c r="T68" s="28" t="s">
        <v>92</v>
      </c>
      <c r="U68" s="28">
        <v>1</v>
      </c>
    </row>
    <row r="69" spans="16:21" x14ac:dyDescent="0.45">
      <c r="P69" s="28">
        <v>6011</v>
      </c>
      <c r="Q69" s="29" t="s">
        <v>89</v>
      </c>
      <c r="R69" s="29" t="s">
        <v>102</v>
      </c>
      <c r="S69" s="28" t="s">
        <v>91</v>
      </c>
      <c r="T69" s="28" t="s">
        <v>92</v>
      </c>
      <c r="U69" s="28">
        <v>1</v>
      </c>
    </row>
    <row r="70" spans="16:21" x14ac:dyDescent="0.45">
      <c r="P70" s="28">
        <v>6012</v>
      </c>
      <c r="Q70" s="29" t="s">
        <v>89</v>
      </c>
      <c r="R70" s="29" t="s">
        <v>103</v>
      </c>
      <c r="S70" s="28" t="s">
        <v>91</v>
      </c>
      <c r="T70" s="28" t="s">
        <v>92</v>
      </c>
      <c r="U70" s="28">
        <v>1</v>
      </c>
    </row>
    <row r="71" spans="16:21" x14ac:dyDescent="0.45">
      <c r="P71" s="28">
        <v>6013</v>
      </c>
      <c r="Q71" s="29" t="s">
        <v>89</v>
      </c>
      <c r="R71" s="29" t="s">
        <v>104</v>
      </c>
      <c r="S71" s="28" t="s">
        <v>91</v>
      </c>
      <c r="T71" s="28" t="s">
        <v>92</v>
      </c>
      <c r="U71" s="28">
        <v>1</v>
      </c>
    </row>
    <row r="72" spans="16:21" x14ac:dyDescent="0.45">
      <c r="P72" s="28">
        <v>6031</v>
      </c>
      <c r="Q72" s="29" t="s">
        <v>89</v>
      </c>
      <c r="R72" s="29" t="s">
        <v>105</v>
      </c>
      <c r="S72" s="28" t="s">
        <v>91</v>
      </c>
      <c r="T72" s="28" t="s">
        <v>92</v>
      </c>
      <c r="U72" s="28">
        <v>1</v>
      </c>
    </row>
    <row r="73" spans="16:21" x14ac:dyDescent="0.45">
      <c r="P73" s="28">
        <v>6032</v>
      </c>
      <c r="Q73" s="29" t="s">
        <v>89</v>
      </c>
      <c r="R73" s="29" t="s">
        <v>106</v>
      </c>
      <c r="S73" s="28" t="s">
        <v>91</v>
      </c>
      <c r="T73" s="28" t="s">
        <v>92</v>
      </c>
      <c r="U73" s="28">
        <v>1</v>
      </c>
    </row>
    <row r="74" spans="16:21" x14ac:dyDescent="0.45">
      <c r="P74" s="28">
        <v>6033</v>
      </c>
      <c r="Q74" s="29" t="s">
        <v>89</v>
      </c>
      <c r="R74" s="29" t="s">
        <v>107</v>
      </c>
      <c r="S74" s="28" t="s">
        <v>91</v>
      </c>
      <c r="T74" s="28" t="s">
        <v>92</v>
      </c>
      <c r="U74" s="28">
        <v>1</v>
      </c>
    </row>
    <row r="75" spans="16:21" x14ac:dyDescent="0.45">
      <c r="P75" s="28">
        <v>6034</v>
      </c>
      <c r="Q75" s="29" t="s">
        <v>89</v>
      </c>
      <c r="R75" s="29" t="s">
        <v>108</v>
      </c>
      <c r="S75" s="28" t="s">
        <v>91</v>
      </c>
      <c r="T75" s="28" t="s">
        <v>92</v>
      </c>
      <c r="U75" s="28">
        <v>1</v>
      </c>
    </row>
    <row r="76" spans="16:21" x14ac:dyDescent="0.45">
      <c r="P76" s="28">
        <v>6035</v>
      </c>
      <c r="Q76" s="29" t="s">
        <v>89</v>
      </c>
      <c r="R76" s="29" t="s">
        <v>109</v>
      </c>
      <c r="S76" s="28" t="s">
        <v>91</v>
      </c>
      <c r="T76" s="28" t="s">
        <v>92</v>
      </c>
      <c r="U76" s="28">
        <v>1</v>
      </c>
    </row>
    <row r="77" spans="16:21" x14ac:dyDescent="0.45">
      <c r="P77" s="28">
        <v>6099</v>
      </c>
      <c r="Q77" s="29" t="s">
        <v>89</v>
      </c>
      <c r="R77" s="29" t="s">
        <v>110</v>
      </c>
      <c r="S77" s="28" t="s">
        <v>91</v>
      </c>
      <c r="T77" s="28" t="s">
        <v>92</v>
      </c>
      <c r="U77" s="28">
        <v>1</v>
      </c>
    </row>
    <row r="78" spans="16:21" x14ac:dyDescent="0.45">
      <c r="P78" s="28">
        <v>6493</v>
      </c>
      <c r="Q78" s="29" t="s">
        <v>89</v>
      </c>
      <c r="R78" s="29" t="s">
        <v>111</v>
      </c>
      <c r="S78" s="28" t="s">
        <v>91</v>
      </c>
      <c r="T78" s="28" t="s">
        <v>92</v>
      </c>
      <c r="U78" s="28">
        <v>1</v>
      </c>
    </row>
    <row r="79" spans="16:21" x14ac:dyDescent="0.45">
      <c r="P79" s="28">
        <v>6494</v>
      </c>
      <c r="Q79" s="29" t="s">
        <v>89</v>
      </c>
      <c r="R79" s="29" t="s">
        <v>112</v>
      </c>
      <c r="S79" s="28" t="s">
        <v>91</v>
      </c>
      <c r="T79" s="28" t="s">
        <v>92</v>
      </c>
      <c r="U79" s="28">
        <v>1</v>
      </c>
    </row>
    <row r="80" spans="16:21" x14ac:dyDescent="0.45">
      <c r="P80" s="30">
        <v>6497</v>
      </c>
      <c r="Q80" s="31" t="s">
        <v>179</v>
      </c>
      <c r="R80" s="31" t="s">
        <v>180</v>
      </c>
      <c r="S80" s="28">
        <v>8904</v>
      </c>
      <c r="T80" s="28">
        <v>1991</v>
      </c>
      <c r="U80" s="28">
        <v>1</v>
      </c>
    </row>
    <row r="81" spans="16:21" x14ac:dyDescent="0.45">
      <c r="P81" s="30">
        <v>8055</v>
      </c>
      <c r="Q81" s="31" t="s">
        <v>197</v>
      </c>
      <c r="R81" s="31" t="s">
        <v>198</v>
      </c>
      <c r="S81" s="28">
        <v>8913</v>
      </c>
      <c r="T81" s="28">
        <v>1992</v>
      </c>
      <c r="U81" s="28">
        <v>1</v>
      </c>
    </row>
    <row r="82" spans="16:21" x14ac:dyDescent="0.45">
      <c r="P82" s="30">
        <v>8056</v>
      </c>
      <c r="Q82" s="31" t="s">
        <v>195</v>
      </c>
      <c r="R82" s="31" t="s">
        <v>196</v>
      </c>
      <c r="S82" s="28">
        <v>8913</v>
      </c>
      <c r="T82" s="28">
        <v>1992</v>
      </c>
      <c r="U82" s="28">
        <v>1</v>
      </c>
    </row>
    <row r="83" spans="16:21" x14ac:dyDescent="0.45">
      <c r="P83" s="30">
        <v>9001</v>
      </c>
      <c r="Q83" s="31" t="s">
        <v>218</v>
      </c>
      <c r="R83" s="31" t="s">
        <v>218</v>
      </c>
      <c r="S83" s="28">
        <v>8929</v>
      </c>
      <c r="T83" s="28">
        <v>1980</v>
      </c>
      <c r="U83" s="28">
        <v>1</v>
      </c>
    </row>
    <row r="84" spans="16:21" x14ac:dyDescent="0.45">
      <c r="P84" s="30">
        <v>9002</v>
      </c>
      <c r="Q84" s="31" t="s">
        <v>219</v>
      </c>
      <c r="R84" s="31" t="s">
        <v>219</v>
      </c>
      <c r="S84" s="28">
        <v>8929</v>
      </c>
      <c r="T84" s="28">
        <v>1980</v>
      </c>
      <c r="U84" s="28">
        <v>1</v>
      </c>
    </row>
    <row r="85" spans="16:21" x14ac:dyDescent="0.45">
      <c r="P85" s="28" t="s">
        <v>124</v>
      </c>
      <c r="Q85" s="29" t="s">
        <v>118</v>
      </c>
      <c r="R85" s="29" t="s">
        <v>125</v>
      </c>
      <c r="S85" s="28" t="s">
        <v>120</v>
      </c>
      <c r="T85" s="28" t="s">
        <v>121</v>
      </c>
      <c r="U85" s="28">
        <v>5</v>
      </c>
    </row>
    <row r="86" spans="16:21" x14ac:dyDescent="0.45">
      <c r="P86" s="28" t="s">
        <v>132</v>
      </c>
      <c r="Q86" s="29" t="s">
        <v>118</v>
      </c>
      <c r="R86" s="29" t="s">
        <v>133</v>
      </c>
      <c r="S86" s="28" t="s">
        <v>120</v>
      </c>
      <c r="T86" s="28" t="s">
        <v>121</v>
      </c>
      <c r="U86" s="28">
        <v>5</v>
      </c>
    </row>
    <row r="87" spans="16:21" x14ac:dyDescent="0.45">
      <c r="P87" s="28" t="s">
        <v>130</v>
      </c>
      <c r="Q87" s="29" t="s">
        <v>118</v>
      </c>
      <c r="R87" s="29" t="s">
        <v>131</v>
      </c>
      <c r="S87" s="28" t="s">
        <v>120</v>
      </c>
      <c r="T87" s="28" t="s">
        <v>121</v>
      </c>
      <c r="U87" s="28">
        <v>5</v>
      </c>
    </row>
    <row r="88" spans="16:21" x14ac:dyDescent="0.45">
      <c r="P88" s="28" t="s">
        <v>122</v>
      </c>
      <c r="Q88" s="29" t="s">
        <v>118</v>
      </c>
      <c r="R88" s="29" t="s">
        <v>123</v>
      </c>
      <c r="S88" s="28" t="s">
        <v>120</v>
      </c>
      <c r="T88" s="28" t="s">
        <v>121</v>
      </c>
      <c r="U88" s="28">
        <v>5</v>
      </c>
    </row>
    <row r="89" spans="16:21" x14ac:dyDescent="0.45">
      <c r="P89" s="28" t="s">
        <v>126</v>
      </c>
      <c r="Q89" s="29" t="s">
        <v>118</v>
      </c>
      <c r="R89" s="29" t="s">
        <v>127</v>
      </c>
      <c r="S89" s="28" t="s">
        <v>120</v>
      </c>
      <c r="T89" s="28" t="s">
        <v>121</v>
      </c>
      <c r="U89" s="28">
        <v>5</v>
      </c>
    </row>
    <row r="90" spans="16:21" x14ac:dyDescent="0.45">
      <c r="P90" s="28" t="s">
        <v>128</v>
      </c>
      <c r="Q90" s="29" t="s">
        <v>118</v>
      </c>
      <c r="R90" s="29" t="s">
        <v>129</v>
      </c>
      <c r="S90" s="28" t="s">
        <v>120</v>
      </c>
      <c r="T90" s="28" t="s">
        <v>121</v>
      </c>
      <c r="U90" s="28">
        <v>5</v>
      </c>
    </row>
    <row r="91" spans="16:21" x14ac:dyDescent="0.45">
      <c r="P91" s="28" t="s">
        <v>117</v>
      </c>
      <c r="Q91" s="29" t="s">
        <v>118</v>
      </c>
      <c r="R91" s="29" t="s">
        <v>119</v>
      </c>
      <c r="S91" s="28" t="s">
        <v>120</v>
      </c>
      <c r="T91" s="28" t="s">
        <v>121</v>
      </c>
      <c r="U91" s="28">
        <v>5</v>
      </c>
    </row>
    <row r="92" spans="16:21" x14ac:dyDescent="0.45">
      <c r="P92" s="28" t="s">
        <v>134</v>
      </c>
      <c r="Q92" s="29" t="s">
        <v>135</v>
      </c>
      <c r="R92" s="29" t="s">
        <v>136</v>
      </c>
      <c r="S92" s="28" t="s">
        <v>137</v>
      </c>
      <c r="T92" s="28" t="s">
        <v>121</v>
      </c>
      <c r="U92" s="28">
        <v>5</v>
      </c>
    </row>
    <row r="93" spans="16:21" x14ac:dyDescent="0.45">
      <c r="P93" s="28" t="s">
        <v>138</v>
      </c>
      <c r="Q93" s="29" t="s">
        <v>139</v>
      </c>
      <c r="R93" s="29" t="s">
        <v>140</v>
      </c>
      <c r="S93" s="28" t="s">
        <v>141</v>
      </c>
      <c r="T93" s="28" t="s">
        <v>121</v>
      </c>
      <c r="U93" s="28">
        <v>5</v>
      </c>
    </row>
    <row r="94" spans="16:21" x14ac:dyDescent="0.45">
      <c r="P94" s="33" t="s">
        <v>222</v>
      </c>
      <c r="Q94" t="s">
        <v>28873</v>
      </c>
      <c r="R94" s="35" t="s">
        <v>11120</v>
      </c>
      <c r="S94" s="34"/>
      <c r="T94" s="34"/>
      <c r="U94" s="34"/>
    </row>
    <row r="95" spans="16:21" x14ac:dyDescent="0.45">
      <c r="P95" s="33" t="s">
        <v>222</v>
      </c>
      <c r="Q95" t="s">
        <v>28873</v>
      </c>
      <c r="R95" s="35" t="s">
        <v>11121</v>
      </c>
      <c r="S95" s="34"/>
      <c r="T95" s="34"/>
      <c r="U95" s="34"/>
    </row>
    <row r="96" spans="16:21" x14ac:dyDescent="0.45">
      <c r="P96" s="33" t="s">
        <v>223</v>
      </c>
      <c r="Q96" t="s">
        <v>28873</v>
      </c>
      <c r="R96" s="35" t="s">
        <v>11122</v>
      </c>
      <c r="S96" s="34"/>
      <c r="T96" s="34"/>
      <c r="U96" s="34"/>
    </row>
    <row r="97" spans="16:21" x14ac:dyDescent="0.45">
      <c r="P97" s="33" t="s">
        <v>223</v>
      </c>
      <c r="Q97" t="s">
        <v>28873</v>
      </c>
      <c r="R97" s="35" t="s">
        <v>11123</v>
      </c>
      <c r="S97" s="34"/>
      <c r="T97" s="34"/>
      <c r="U97" s="34"/>
    </row>
    <row r="98" spans="16:21" x14ac:dyDescent="0.45">
      <c r="P98" s="33" t="s">
        <v>224</v>
      </c>
      <c r="Q98" t="s">
        <v>28873</v>
      </c>
      <c r="R98" s="35" t="s">
        <v>11124</v>
      </c>
      <c r="S98" s="34"/>
      <c r="T98" s="34"/>
      <c r="U98" s="34"/>
    </row>
    <row r="99" spans="16:21" x14ac:dyDescent="0.45">
      <c r="P99" s="33" t="s">
        <v>224</v>
      </c>
      <c r="Q99" t="s">
        <v>28873</v>
      </c>
      <c r="R99" s="35" t="s">
        <v>11125</v>
      </c>
      <c r="S99" s="34"/>
      <c r="T99" s="34"/>
      <c r="U99" s="34"/>
    </row>
    <row r="100" spans="16:21" x14ac:dyDescent="0.45">
      <c r="P100" s="33" t="s">
        <v>225</v>
      </c>
      <c r="Q100" t="s">
        <v>28873</v>
      </c>
      <c r="R100" s="35" t="s">
        <v>11126</v>
      </c>
      <c r="S100" s="34"/>
      <c r="T100" s="34"/>
      <c r="U100" s="34"/>
    </row>
    <row r="101" spans="16:21" x14ac:dyDescent="0.45">
      <c r="P101" s="33" t="s">
        <v>225</v>
      </c>
      <c r="Q101" t="s">
        <v>28873</v>
      </c>
      <c r="R101" s="35" t="s">
        <v>11127</v>
      </c>
      <c r="S101" s="34"/>
      <c r="T101" s="34"/>
      <c r="U101" s="34"/>
    </row>
    <row r="102" spans="16:21" x14ac:dyDescent="0.45">
      <c r="P102" s="33" t="s">
        <v>226</v>
      </c>
      <c r="Q102" t="s">
        <v>28873</v>
      </c>
      <c r="R102" s="35" t="s">
        <v>11128</v>
      </c>
      <c r="S102" s="34"/>
      <c r="T102" s="34"/>
      <c r="U102" s="34"/>
    </row>
    <row r="103" spans="16:21" x14ac:dyDescent="0.45">
      <c r="P103" s="33" t="s">
        <v>226</v>
      </c>
      <c r="Q103" t="s">
        <v>28873</v>
      </c>
      <c r="R103" s="35" t="s">
        <v>11129</v>
      </c>
      <c r="S103" s="34"/>
      <c r="T103" s="34"/>
      <c r="U103" s="34"/>
    </row>
    <row r="104" spans="16:21" x14ac:dyDescent="0.45">
      <c r="P104" s="33" t="s">
        <v>227</v>
      </c>
      <c r="Q104" t="s">
        <v>28873</v>
      </c>
      <c r="R104" s="35" t="s">
        <v>11130</v>
      </c>
      <c r="S104" s="34"/>
      <c r="T104" s="34"/>
      <c r="U104" s="34"/>
    </row>
    <row r="105" spans="16:21" x14ac:dyDescent="0.45">
      <c r="P105" s="33" t="s">
        <v>227</v>
      </c>
      <c r="Q105" t="s">
        <v>28873</v>
      </c>
      <c r="R105" s="35" t="s">
        <v>11131</v>
      </c>
      <c r="S105" s="34"/>
      <c r="T105" s="34"/>
      <c r="U105" s="34"/>
    </row>
    <row r="106" spans="16:21" x14ac:dyDescent="0.45">
      <c r="P106" s="33" t="s">
        <v>228</v>
      </c>
      <c r="Q106" t="s">
        <v>28873</v>
      </c>
      <c r="R106" s="35" t="s">
        <v>11132</v>
      </c>
      <c r="S106" s="34"/>
      <c r="T106" s="34"/>
      <c r="U106" s="34"/>
    </row>
    <row r="107" spans="16:21" x14ac:dyDescent="0.45">
      <c r="P107" s="33" t="s">
        <v>228</v>
      </c>
      <c r="Q107" t="s">
        <v>28873</v>
      </c>
      <c r="R107" s="35" t="s">
        <v>11133</v>
      </c>
      <c r="S107" s="34"/>
      <c r="T107" s="34"/>
      <c r="U107" s="34"/>
    </row>
    <row r="108" spans="16:21" x14ac:dyDescent="0.45">
      <c r="P108" s="33" t="s">
        <v>229</v>
      </c>
      <c r="Q108" t="s">
        <v>28873</v>
      </c>
      <c r="R108" s="35" t="s">
        <v>11134</v>
      </c>
      <c r="S108" s="34"/>
      <c r="T108" s="34"/>
      <c r="U108" s="34"/>
    </row>
    <row r="109" spans="16:21" x14ac:dyDescent="0.45">
      <c r="P109" s="33" t="s">
        <v>229</v>
      </c>
      <c r="Q109" t="s">
        <v>28873</v>
      </c>
      <c r="R109" s="35" t="s">
        <v>11135</v>
      </c>
      <c r="S109" s="34"/>
      <c r="T109" s="34"/>
      <c r="U109" s="34"/>
    </row>
    <row r="110" spans="16:21" x14ac:dyDescent="0.45">
      <c r="P110" s="33" t="s">
        <v>230</v>
      </c>
      <c r="Q110" t="s">
        <v>28873</v>
      </c>
      <c r="R110" s="35" t="s">
        <v>11136</v>
      </c>
      <c r="S110" s="34"/>
      <c r="T110" s="34"/>
      <c r="U110" s="34"/>
    </row>
    <row r="111" spans="16:21" x14ac:dyDescent="0.45">
      <c r="P111" s="33" t="s">
        <v>230</v>
      </c>
      <c r="Q111" t="s">
        <v>28873</v>
      </c>
      <c r="R111" s="35" t="s">
        <v>11137</v>
      </c>
      <c r="S111" s="34"/>
      <c r="T111" s="34"/>
      <c r="U111" s="34"/>
    </row>
    <row r="112" spans="16:21" x14ac:dyDescent="0.45">
      <c r="P112" s="33" t="s">
        <v>231</v>
      </c>
      <c r="Q112" t="s">
        <v>28873</v>
      </c>
      <c r="R112" s="35" t="s">
        <v>11138</v>
      </c>
      <c r="S112" s="34"/>
      <c r="T112" s="34"/>
      <c r="U112" s="34"/>
    </row>
    <row r="113" spans="16:21" x14ac:dyDescent="0.45">
      <c r="P113" s="33" t="s">
        <v>231</v>
      </c>
      <c r="Q113" t="s">
        <v>28873</v>
      </c>
      <c r="R113" s="35" t="s">
        <v>11139</v>
      </c>
      <c r="S113" s="34"/>
      <c r="T113" s="34"/>
      <c r="U113" s="34"/>
    </row>
    <row r="114" spans="16:21" x14ac:dyDescent="0.45">
      <c r="P114" s="33" t="s">
        <v>232</v>
      </c>
      <c r="Q114" t="s">
        <v>28873</v>
      </c>
      <c r="R114" s="35" t="s">
        <v>11140</v>
      </c>
      <c r="S114" s="34"/>
      <c r="T114" s="34"/>
      <c r="U114" s="34"/>
    </row>
    <row r="115" spans="16:21" x14ac:dyDescent="0.45">
      <c r="P115" s="33" t="s">
        <v>232</v>
      </c>
      <c r="Q115" t="s">
        <v>28873</v>
      </c>
      <c r="R115" s="35" t="s">
        <v>11141</v>
      </c>
      <c r="S115" s="34"/>
      <c r="T115" s="34"/>
      <c r="U115" s="34"/>
    </row>
    <row r="116" spans="16:21" x14ac:dyDescent="0.45">
      <c r="P116" s="33" t="s">
        <v>233</v>
      </c>
      <c r="Q116" t="s">
        <v>28873</v>
      </c>
      <c r="R116" s="35" t="s">
        <v>11142</v>
      </c>
      <c r="S116" s="34"/>
      <c r="T116" s="34"/>
      <c r="U116" s="34"/>
    </row>
    <row r="117" spans="16:21" x14ac:dyDescent="0.45">
      <c r="P117" s="33" t="s">
        <v>233</v>
      </c>
      <c r="Q117" t="s">
        <v>28873</v>
      </c>
      <c r="R117" s="35" t="s">
        <v>11143</v>
      </c>
      <c r="S117" s="34"/>
      <c r="T117" s="34"/>
      <c r="U117" s="34"/>
    </row>
    <row r="118" spans="16:21" x14ac:dyDescent="0.45">
      <c r="P118" s="33" t="s">
        <v>234</v>
      </c>
      <c r="Q118" t="s">
        <v>28873</v>
      </c>
      <c r="R118" s="35" t="s">
        <v>11144</v>
      </c>
      <c r="S118" s="34"/>
      <c r="T118" s="34"/>
      <c r="U118" s="34"/>
    </row>
    <row r="119" spans="16:21" x14ac:dyDescent="0.45">
      <c r="P119" s="33" t="s">
        <v>234</v>
      </c>
      <c r="Q119" t="s">
        <v>28873</v>
      </c>
      <c r="R119" s="35" t="s">
        <v>11145</v>
      </c>
      <c r="S119" s="34"/>
      <c r="T119" s="34"/>
      <c r="U119" s="34"/>
    </row>
    <row r="120" spans="16:21" x14ac:dyDescent="0.45">
      <c r="P120" s="33" t="s">
        <v>235</v>
      </c>
      <c r="Q120" t="s">
        <v>28873</v>
      </c>
      <c r="R120" s="35" t="s">
        <v>11146</v>
      </c>
      <c r="S120" s="34"/>
      <c r="T120" s="34"/>
      <c r="U120" s="34"/>
    </row>
    <row r="121" spans="16:21" x14ac:dyDescent="0.45">
      <c r="P121" s="33" t="s">
        <v>235</v>
      </c>
      <c r="Q121" t="s">
        <v>28873</v>
      </c>
      <c r="R121" s="35" t="s">
        <v>11147</v>
      </c>
      <c r="S121" s="34"/>
      <c r="T121" s="34"/>
      <c r="U121" s="34"/>
    </row>
    <row r="122" spans="16:21" x14ac:dyDescent="0.45">
      <c r="P122" s="33" t="s">
        <v>236</v>
      </c>
      <c r="Q122" t="s">
        <v>28873</v>
      </c>
      <c r="R122" s="35" t="s">
        <v>11148</v>
      </c>
      <c r="S122" s="34"/>
      <c r="T122" s="34"/>
      <c r="U122" s="34"/>
    </row>
    <row r="123" spans="16:21" x14ac:dyDescent="0.45">
      <c r="P123" s="33" t="s">
        <v>236</v>
      </c>
      <c r="Q123" t="s">
        <v>28873</v>
      </c>
      <c r="R123" s="35" t="s">
        <v>11149</v>
      </c>
      <c r="S123" s="34"/>
      <c r="T123" s="34"/>
      <c r="U123" s="34"/>
    </row>
    <row r="124" spans="16:21" x14ac:dyDescent="0.45">
      <c r="P124" s="33" t="s">
        <v>237</v>
      </c>
      <c r="Q124" t="s">
        <v>28873</v>
      </c>
      <c r="R124" s="35" t="s">
        <v>11150</v>
      </c>
      <c r="S124" s="34"/>
      <c r="T124" s="34"/>
      <c r="U124" s="34"/>
    </row>
    <row r="125" spans="16:21" x14ac:dyDescent="0.45">
      <c r="P125" s="33" t="s">
        <v>237</v>
      </c>
      <c r="Q125" t="s">
        <v>28873</v>
      </c>
      <c r="R125" s="35" t="s">
        <v>11151</v>
      </c>
      <c r="S125" s="34"/>
      <c r="T125" s="34"/>
      <c r="U125" s="34"/>
    </row>
    <row r="126" spans="16:21" x14ac:dyDescent="0.45">
      <c r="P126" s="33" t="s">
        <v>238</v>
      </c>
      <c r="Q126" t="s">
        <v>28873</v>
      </c>
      <c r="R126" s="35" t="s">
        <v>11152</v>
      </c>
      <c r="S126" s="34"/>
      <c r="T126" s="34"/>
      <c r="U126" s="34"/>
    </row>
    <row r="127" spans="16:21" x14ac:dyDescent="0.45">
      <c r="P127" s="33" t="s">
        <v>238</v>
      </c>
      <c r="Q127" t="s">
        <v>28873</v>
      </c>
      <c r="R127" s="35" t="s">
        <v>11153</v>
      </c>
      <c r="S127" s="34"/>
      <c r="T127" s="34"/>
      <c r="U127" s="34"/>
    </row>
    <row r="128" spans="16:21" x14ac:dyDescent="0.45">
      <c r="P128" s="33" t="s">
        <v>239</v>
      </c>
      <c r="Q128" t="s">
        <v>28873</v>
      </c>
      <c r="R128" s="35" t="s">
        <v>11154</v>
      </c>
      <c r="S128" s="34"/>
      <c r="T128" s="34"/>
      <c r="U128" s="34"/>
    </row>
    <row r="129" spans="16:21" x14ac:dyDescent="0.45">
      <c r="P129" s="33" t="s">
        <v>239</v>
      </c>
      <c r="Q129" t="s">
        <v>28873</v>
      </c>
      <c r="R129" s="35" t="s">
        <v>11155</v>
      </c>
      <c r="S129" s="34"/>
      <c r="T129" s="34"/>
      <c r="U129" s="34"/>
    </row>
    <row r="130" spans="16:21" x14ac:dyDescent="0.45">
      <c r="P130" s="33" t="s">
        <v>240</v>
      </c>
      <c r="Q130" t="s">
        <v>28873</v>
      </c>
      <c r="R130" s="35" t="s">
        <v>11156</v>
      </c>
      <c r="S130" s="34"/>
      <c r="T130" s="34"/>
      <c r="U130" s="34"/>
    </row>
    <row r="131" spans="16:21" x14ac:dyDescent="0.45">
      <c r="P131" s="33" t="s">
        <v>240</v>
      </c>
      <c r="Q131" t="s">
        <v>28873</v>
      </c>
      <c r="R131" s="35" t="s">
        <v>11157</v>
      </c>
      <c r="S131" s="34"/>
      <c r="T131" s="34"/>
      <c r="U131" s="34"/>
    </row>
    <row r="132" spans="16:21" x14ac:dyDescent="0.45">
      <c r="P132" s="33" t="s">
        <v>241</v>
      </c>
      <c r="Q132" t="s">
        <v>28873</v>
      </c>
      <c r="R132" s="35" t="s">
        <v>11158</v>
      </c>
      <c r="S132" s="34"/>
      <c r="T132" s="34"/>
      <c r="U132" s="34"/>
    </row>
    <row r="133" spans="16:21" x14ac:dyDescent="0.45">
      <c r="P133" s="33" t="s">
        <v>242</v>
      </c>
      <c r="Q133" t="s">
        <v>28873</v>
      </c>
      <c r="R133" s="35" t="s">
        <v>11159</v>
      </c>
      <c r="S133" s="34"/>
      <c r="T133" s="34"/>
      <c r="U133" s="34"/>
    </row>
    <row r="134" spans="16:21" x14ac:dyDescent="0.45">
      <c r="P134" s="33" t="s">
        <v>243</v>
      </c>
      <c r="Q134" t="s">
        <v>28873</v>
      </c>
      <c r="R134" s="35" t="s">
        <v>11160</v>
      </c>
      <c r="S134" s="34"/>
      <c r="T134" s="34"/>
      <c r="U134" s="34"/>
    </row>
    <row r="135" spans="16:21" x14ac:dyDescent="0.45">
      <c r="P135" s="33" t="s">
        <v>244</v>
      </c>
      <c r="Q135" t="s">
        <v>28873</v>
      </c>
      <c r="R135" s="35" t="s">
        <v>11161</v>
      </c>
      <c r="S135" s="34"/>
      <c r="T135" s="34"/>
      <c r="U135" s="34"/>
    </row>
    <row r="136" spans="16:21" x14ac:dyDescent="0.45">
      <c r="P136" s="33" t="s">
        <v>244</v>
      </c>
      <c r="Q136" t="s">
        <v>28873</v>
      </c>
      <c r="R136" s="35" t="s">
        <v>11162</v>
      </c>
      <c r="S136" s="34"/>
      <c r="T136" s="34"/>
      <c r="U136" s="34"/>
    </row>
    <row r="137" spans="16:21" x14ac:dyDescent="0.45">
      <c r="P137" s="33" t="s">
        <v>245</v>
      </c>
      <c r="Q137" t="s">
        <v>28873</v>
      </c>
      <c r="R137" s="35" t="s">
        <v>11163</v>
      </c>
      <c r="S137" s="34"/>
      <c r="T137" s="34"/>
      <c r="U137" s="34"/>
    </row>
    <row r="138" spans="16:21" x14ac:dyDescent="0.45">
      <c r="P138" s="33" t="s">
        <v>245</v>
      </c>
      <c r="Q138" t="s">
        <v>28873</v>
      </c>
      <c r="R138" s="35" t="s">
        <v>11164</v>
      </c>
      <c r="S138" s="34"/>
      <c r="T138" s="34"/>
      <c r="U138" s="34"/>
    </row>
    <row r="139" spans="16:21" x14ac:dyDescent="0.45">
      <c r="P139" s="33" t="s">
        <v>246</v>
      </c>
      <c r="Q139" t="s">
        <v>28873</v>
      </c>
      <c r="R139" s="35" t="s">
        <v>11165</v>
      </c>
      <c r="S139" s="34"/>
      <c r="T139" s="34"/>
      <c r="U139" s="34"/>
    </row>
    <row r="140" spans="16:21" x14ac:dyDescent="0.45">
      <c r="P140" s="33" t="s">
        <v>247</v>
      </c>
      <c r="Q140" t="s">
        <v>28873</v>
      </c>
      <c r="R140" s="35" t="s">
        <v>11166</v>
      </c>
      <c r="S140" s="34"/>
      <c r="T140" s="34"/>
      <c r="U140" s="34"/>
    </row>
    <row r="141" spans="16:21" x14ac:dyDescent="0.45">
      <c r="P141" s="33" t="s">
        <v>247</v>
      </c>
      <c r="Q141" t="s">
        <v>28873</v>
      </c>
      <c r="R141" s="35" t="s">
        <v>11167</v>
      </c>
      <c r="S141" s="34"/>
      <c r="T141" s="34"/>
      <c r="U141" s="34"/>
    </row>
    <row r="142" spans="16:21" x14ac:dyDescent="0.45">
      <c r="P142" s="33" t="s">
        <v>248</v>
      </c>
      <c r="Q142" t="s">
        <v>28873</v>
      </c>
      <c r="R142" s="35" t="s">
        <v>11168</v>
      </c>
      <c r="S142" s="34"/>
      <c r="T142" s="34"/>
      <c r="U142" s="34"/>
    </row>
    <row r="143" spans="16:21" x14ac:dyDescent="0.45">
      <c r="P143" s="33" t="s">
        <v>249</v>
      </c>
      <c r="Q143" t="s">
        <v>28873</v>
      </c>
      <c r="R143" s="35" t="s">
        <v>11169</v>
      </c>
      <c r="S143" s="34"/>
      <c r="T143" s="34"/>
      <c r="U143" s="34"/>
    </row>
    <row r="144" spans="16:21" x14ac:dyDescent="0.45">
      <c r="P144" s="33" t="s">
        <v>250</v>
      </c>
      <c r="Q144" t="s">
        <v>28873</v>
      </c>
      <c r="R144" s="35" t="s">
        <v>11170</v>
      </c>
      <c r="S144" s="34"/>
      <c r="T144" s="34"/>
      <c r="U144" s="34"/>
    </row>
    <row r="145" spans="16:21" x14ac:dyDescent="0.45">
      <c r="P145" s="33" t="s">
        <v>251</v>
      </c>
      <c r="Q145" t="s">
        <v>28873</v>
      </c>
      <c r="R145" s="35" t="s">
        <v>11171</v>
      </c>
      <c r="S145" s="34"/>
      <c r="T145" s="34"/>
      <c r="U145" s="34"/>
    </row>
    <row r="146" spans="16:21" x14ac:dyDescent="0.45">
      <c r="P146" s="33" t="s">
        <v>252</v>
      </c>
      <c r="Q146" t="s">
        <v>28873</v>
      </c>
      <c r="R146" s="35" t="s">
        <v>11172</v>
      </c>
      <c r="S146" s="34"/>
      <c r="T146" s="34"/>
      <c r="U146" s="34"/>
    </row>
    <row r="147" spans="16:21" x14ac:dyDescent="0.45">
      <c r="P147" s="33" t="s">
        <v>253</v>
      </c>
      <c r="Q147" t="s">
        <v>28873</v>
      </c>
      <c r="R147" s="35" t="s">
        <v>11173</v>
      </c>
      <c r="S147" s="34"/>
      <c r="T147" s="34"/>
      <c r="U147" s="34"/>
    </row>
    <row r="148" spans="16:21" x14ac:dyDescent="0.45">
      <c r="P148" s="33" t="s">
        <v>253</v>
      </c>
      <c r="Q148" t="s">
        <v>28873</v>
      </c>
      <c r="R148" s="35" t="s">
        <v>11174</v>
      </c>
      <c r="S148" s="34"/>
      <c r="T148" s="34"/>
      <c r="U148" s="34"/>
    </row>
    <row r="149" spans="16:21" x14ac:dyDescent="0.45">
      <c r="P149" s="33" t="s">
        <v>254</v>
      </c>
      <c r="Q149" t="s">
        <v>28873</v>
      </c>
      <c r="R149" s="35" t="s">
        <v>11175</v>
      </c>
      <c r="S149" s="34"/>
      <c r="T149" s="34"/>
      <c r="U149" s="34"/>
    </row>
    <row r="150" spans="16:21" x14ac:dyDescent="0.45">
      <c r="P150" s="33" t="s">
        <v>254</v>
      </c>
      <c r="Q150" t="s">
        <v>28873</v>
      </c>
      <c r="R150" s="35" t="s">
        <v>11176</v>
      </c>
      <c r="S150" s="34"/>
      <c r="T150" s="34"/>
      <c r="U150" s="34"/>
    </row>
    <row r="151" spans="16:21" x14ac:dyDescent="0.45">
      <c r="P151" s="33" t="s">
        <v>255</v>
      </c>
      <c r="Q151" t="s">
        <v>28873</v>
      </c>
      <c r="R151" s="35" t="s">
        <v>11177</v>
      </c>
      <c r="S151" s="34"/>
      <c r="T151" s="34"/>
      <c r="U151" s="34"/>
    </row>
    <row r="152" spans="16:21" x14ac:dyDescent="0.45">
      <c r="P152" s="33" t="s">
        <v>255</v>
      </c>
      <c r="Q152" t="s">
        <v>28873</v>
      </c>
      <c r="R152" s="35" t="s">
        <v>11178</v>
      </c>
      <c r="S152" s="34"/>
      <c r="T152" s="34"/>
      <c r="U152" s="34"/>
    </row>
    <row r="153" spans="16:21" x14ac:dyDescent="0.45">
      <c r="P153" s="33" t="s">
        <v>256</v>
      </c>
      <c r="Q153" t="s">
        <v>28873</v>
      </c>
      <c r="R153" s="35" t="s">
        <v>11179</v>
      </c>
      <c r="S153" s="34"/>
      <c r="T153" s="34"/>
      <c r="U153" s="34"/>
    </row>
    <row r="154" spans="16:21" x14ac:dyDescent="0.45">
      <c r="P154" s="33" t="s">
        <v>257</v>
      </c>
      <c r="Q154" t="s">
        <v>28873</v>
      </c>
      <c r="R154" s="35" t="s">
        <v>11180</v>
      </c>
      <c r="S154" s="34"/>
      <c r="T154" s="34"/>
      <c r="U154" s="34"/>
    </row>
    <row r="155" spans="16:21" x14ac:dyDescent="0.45">
      <c r="P155" s="33" t="s">
        <v>258</v>
      </c>
      <c r="Q155" t="s">
        <v>28873</v>
      </c>
      <c r="R155" s="35" t="s">
        <v>11181</v>
      </c>
      <c r="S155" s="34"/>
      <c r="T155" s="34"/>
      <c r="U155" s="34"/>
    </row>
    <row r="156" spans="16:21" x14ac:dyDescent="0.45">
      <c r="P156" s="33" t="s">
        <v>259</v>
      </c>
      <c r="Q156" t="s">
        <v>28873</v>
      </c>
      <c r="R156" s="35" t="s">
        <v>11182</v>
      </c>
      <c r="S156" s="34"/>
      <c r="T156" s="34"/>
      <c r="U156" s="34"/>
    </row>
    <row r="157" spans="16:21" x14ac:dyDescent="0.45">
      <c r="P157" s="33" t="s">
        <v>260</v>
      </c>
      <c r="Q157" t="s">
        <v>28873</v>
      </c>
      <c r="R157" s="35" t="s">
        <v>11183</v>
      </c>
      <c r="S157" s="34"/>
      <c r="T157" s="34"/>
      <c r="U157" s="34"/>
    </row>
    <row r="158" spans="16:21" x14ac:dyDescent="0.45">
      <c r="P158" s="33" t="s">
        <v>261</v>
      </c>
      <c r="Q158" t="s">
        <v>28873</v>
      </c>
      <c r="R158" s="35" t="s">
        <v>11184</v>
      </c>
      <c r="S158" s="34"/>
      <c r="T158" s="34"/>
      <c r="U158" s="34"/>
    </row>
    <row r="159" spans="16:21" x14ac:dyDescent="0.45">
      <c r="P159" s="33" t="s">
        <v>262</v>
      </c>
      <c r="Q159" t="s">
        <v>28873</v>
      </c>
      <c r="R159" s="35" t="s">
        <v>11185</v>
      </c>
      <c r="S159" s="34"/>
      <c r="T159" s="34"/>
      <c r="U159" s="34"/>
    </row>
    <row r="160" spans="16:21" x14ac:dyDescent="0.45">
      <c r="P160" s="33" t="s">
        <v>263</v>
      </c>
      <c r="Q160" t="s">
        <v>28873</v>
      </c>
      <c r="R160" s="35" t="s">
        <v>11186</v>
      </c>
      <c r="S160" s="34"/>
      <c r="T160" s="34"/>
      <c r="U160" s="34"/>
    </row>
    <row r="161" spans="16:21" x14ac:dyDescent="0.45">
      <c r="P161" s="33" t="s">
        <v>264</v>
      </c>
      <c r="Q161" t="s">
        <v>28873</v>
      </c>
      <c r="R161" s="35" t="s">
        <v>11187</v>
      </c>
      <c r="S161" s="34"/>
      <c r="T161" s="34"/>
      <c r="U161" s="34"/>
    </row>
    <row r="162" spans="16:21" x14ac:dyDescent="0.45">
      <c r="P162" s="33" t="s">
        <v>265</v>
      </c>
      <c r="Q162" t="s">
        <v>28873</v>
      </c>
      <c r="R162" s="35" t="s">
        <v>11188</v>
      </c>
      <c r="S162" s="34"/>
      <c r="T162" s="34"/>
      <c r="U162" s="34"/>
    </row>
    <row r="163" spans="16:21" x14ac:dyDescent="0.45">
      <c r="P163" s="33" t="s">
        <v>266</v>
      </c>
      <c r="Q163" t="s">
        <v>28873</v>
      </c>
      <c r="R163" s="35" t="s">
        <v>11189</v>
      </c>
      <c r="S163" s="34"/>
      <c r="T163" s="34"/>
      <c r="U163" s="34"/>
    </row>
    <row r="164" spans="16:21" x14ac:dyDescent="0.45">
      <c r="P164" s="33" t="s">
        <v>267</v>
      </c>
      <c r="Q164" t="s">
        <v>28873</v>
      </c>
      <c r="R164" s="35" t="s">
        <v>11190</v>
      </c>
      <c r="S164" s="34"/>
      <c r="T164" s="34"/>
      <c r="U164" s="34"/>
    </row>
    <row r="165" spans="16:21" x14ac:dyDescent="0.45">
      <c r="P165" s="33" t="s">
        <v>268</v>
      </c>
      <c r="Q165" t="s">
        <v>28873</v>
      </c>
      <c r="R165" s="35" t="s">
        <v>11191</v>
      </c>
      <c r="S165" s="34"/>
      <c r="T165" s="34"/>
      <c r="U165" s="34"/>
    </row>
    <row r="166" spans="16:21" x14ac:dyDescent="0.45">
      <c r="P166" s="33" t="s">
        <v>269</v>
      </c>
      <c r="Q166" t="s">
        <v>28873</v>
      </c>
      <c r="R166" s="35" t="s">
        <v>11192</v>
      </c>
      <c r="S166" s="34"/>
      <c r="T166" s="34"/>
      <c r="U166" s="34"/>
    </row>
    <row r="167" spans="16:21" x14ac:dyDescent="0.45">
      <c r="P167" s="33" t="s">
        <v>270</v>
      </c>
      <c r="Q167" t="s">
        <v>28873</v>
      </c>
      <c r="R167" s="35" t="s">
        <v>11193</v>
      </c>
      <c r="S167" s="34"/>
      <c r="T167" s="34"/>
      <c r="U167" s="34"/>
    </row>
    <row r="168" spans="16:21" x14ac:dyDescent="0.45">
      <c r="P168" s="33" t="s">
        <v>271</v>
      </c>
      <c r="Q168" t="s">
        <v>28873</v>
      </c>
      <c r="R168" s="35" t="s">
        <v>11194</v>
      </c>
      <c r="S168" s="34"/>
      <c r="T168" s="34"/>
      <c r="U168" s="34"/>
    </row>
    <row r="169" spans="16:21" x14ac:dyDescent="0.45">
      <c r="P169" s="33" t="s">
        <v>272</v>
      </c>
      <c r="Q169" t="s">
        <v>28873</v>
      </c>
      <c r="R169" s="35" t="s">
        <v>11195</v>
      </c>
      <c r="S169" s="34"/>
      <c r="T169" s="34"/>
      <c r="U169" s="34"/>
    </row>
    <row r="170" spans="16:21" x14ac:dyDescent="0.45">
      <c r="P170" s="33" t="s">
        <v>273</v>
      </c>
      <c r="Q170" t="s">
        <v>28873</v>
      </c>
      <c r="R170" s="35" t="s">
        <v>11192</v>
      </c>
      <c r="S170" s="34"/>
      <c r="T170" s="34"/>
      <c r="U170" s="34"/>
    </row>
    <row r="171" spans="16:21" x14ac:dyDescent="0.45">
      <c r="P171" s="33" t="s">
        <v>274</v>
      </c>
      <c r="Q171" t="s">
        <v>28873</v>
      </c>
      <c r="R171" s="35" t="s">
        <v>11194</v>
      </c>
      <c r="S171" s="34"/>
      <c r="T171" s="34"/>
      <c r="U171" s="34"/>
    </row>
    <row r="172" spans="16:21" x14ac:dyDescent="0.45">
      <c r="P172" s="33" t="s">
        <v>275</v>
      </c>
      <c r="Q172" t="s">
        <v>28873</v>
      </c>
      <c r="R172" s="35" t="s">
        <v>11196</v>
      </c>
      <c r="S172" s="34"/>
      <c r="T172" s="34"/>
      <c r="U172" s="34"/>
    </row>
    <row r="173" spans="16:21" x14ac:dyDescent="0.45">
      <c r="P173" s="33" t="s">
        <v>276</v>
      </c>
      <c r="Q173" t="s">
        <v>28873</v>
      </c>
      <c r="R173" s="35" t="s">
        <v>11192</v>
      </c>
      <c r="S173" s="34"/>
      <c r="T173" s="34"/>
      <c r="U173" s="34"/>
    </row>
    <row r="174" spans="16:21" x14ac:dyDescent="0.45">
      <c r="P174" s="33" t="s">
        <v>277</v>
      </c>
      <c r="Q174" t="s">
        <v>28873</v>
      </c>
      <c r="R174" s="35" t="s">
        <v>11196</v>
      </c>
      <c r="S174" s="34"/>
      <c r="T174" s="34"/>
      <c r="U174" s="34"/>
    </row>
    <row r="175" spans="16:21" x14ac:dyDescent="0.45">
      <c r="P175" s="33" t="s">
        <v>278</v>
      </c>
      <c r="Q175" t="s">
        <v>28873</v>
      </c>
      <c r="R175" s="35" t="s">
        <v>11194</v>
      </c>
      <c r="S175" s="34"/>
      <c r="T175" s="34"/>
      <c r="U175" s="34"/>
    </row>
    <row r="176" spans="16:21" x14ac:dyDescent="0.45">
      <c r="P176" s="33" t="s">
        <v>279</v>
      </c>
      <c r="Q176" t="s">
        <v>28873</v>
      </c>
      <c r="R176" s="35" t="s">
        <v>11192</v>
      </c>
      <c r="S176" s="34"/>
      <c r="T176" s="34"/>
      <c r="U176" s="34"/>
    </row>
    <row r="177" spans="16:21" x14ac:dyDescent="0.45">
      <c r="P177" s="33" t="s">
        <v>280</v>
      </c>
      <c r="Q177" t="s">
        <v>28873</v>
      </c>
      <c r="R177" s="35" t="s">
        <v>11192</v>
      </c>
      <c r="S177" s="34"/>
      <c r="T177" s="34"/>
      <c r="U177" s="34"/>
    </row>
    <row r="178" spans="16:21" x14ac:dyDescent="0.45">
      <c r="P178" s="33" t="s">
        <v>281</v>
      </c>
      <c r="Q178" t="s">
        <v>28873</v>
      </c>
      <c r="R178" s="35" t="s">
        <v>11192</v>
      </c>
      <c r="S178" s="34"/>
      <c r="T178" s="34"/>
      <c r="U178" s="34"/>
    </row>
    <row r="179" spans="16:21" x14ac:dyDescent="0.45">
      <c r="P179" s="33" t="s">
        <v>282</v>
      </c>
      <c r="Q179" t="s">
        <v>28873</v>
      </c>
      <c r="R179" s="35" t="s">
        <v>11194</v>
      </c>
      <c r="S179" s="34"/>
      <c r="T179" s="34"/>
      <c r="U179" s="34"/>
    </row>
    <row r="180" spans="16:21" x14ac:dyDescent="0.45">
      <c r="P180" s="33" t="s">
        <v>283</v>
      </c>
      <c r="Q180" t="s">
        <v>28873</v>
      </c>
      <c r="R180" s="35" t="s">
        <v>11194</v>
      </c>
      <c r="S180" s="34"/>
      <c r="T180" s="34"/>
      <c r="U180" s="34"/>
    </row>
    <row r="181" spans="16:21" x14ac:dyDescent="0.45">
      <c r="P181" s="33" t="s">
        <v>284</v>
      </c>
      <c r="Q181" t="s">
        <v>28873</v>
      </c>
      <c r="R181" s="35" t="s">
        <v>11192</v>
      </c>
      <c r="S181" s="34"/>
      <c r="T181" s="34"/>
      <c r="U181" s="34"/>
    </row>
    <row r="182" spans="16:21" x14ac:dyDescent="0.45">
      <c r="P182" s="33" t="s">
        <v>285</v>
      </c>
      <c r="Q182" t="s">
        <v>28873</v>
      </c>
      <c r="R182" s="35" t="s">
        <v>11194</v>
      </c>
      <c r="S182" s="34"/>
      <c r="T182" s="34"/>
      <c r="U182" s="34"/>
    </row>
    <row r="183" spans="16:21" x14ac:dyDescent="0.45">
      <c r="P183" s="33" t="s">
        <v>286</v>
      </c>
      <c r="Q183" t="s">
        <v>28873</v>
      </c>
      <c r="R183" s="35" t="s">
        <v>11194</v>
      </c>
      <c r="S183" s="34"/>
      <c r="T183" s="34"/>
      <c r="U183" s="34"/>
    </row>
    <row r="184" spans="16:21" x14ac:dyDescent="0.45">
      <c r="P184" s="33" t="s">
        <v>287</v>
      </c>
      <c r="Q184" t="s">
        <v>28873</v>
      </c>
      <c r="R184" s="35" t="s">
        <v>11192</v>
      </c>
      <c r="S184" s="34"/>
      <c r="T184" s="34"/>
      <c r="U184" s="34"/>
    </row>
    <row r="185" spans="16:21" x14ac:dyDescent="0.45">
      <c r="P185" s="33" t="s">
        <v>288</v>
      </c>
      <c r="Q185" t="s">
        <v>28873</v>
      </c>
      <c r="R185" s="35" t="s">
        <v>11194</v>
      </c>
      <c r="S185" s="34"/>
      <c r="T185" s="34"/>
      <c r="U185" s="34"/>
    </row>
    <row r="186" spans="16:21" x14ac:dyDescent="0.45">
      <c r="P186" s="33" t="s">
        <v>289</v>
      </c>
      <c r="Q186" t="s">
        <v>28873</v>
      </c>
      <c r="R186" s="35" t="s">
        <v>11192</v>
      </c>
      <c r="S186" s="34"/>
      <c r="T186" s="34"/>
      <c r="U186" s="34"/>
    </row>
    <row r="187" spans="16:21" x14ac:dyDescent="0.45">
      <c r="P187" s="33" t="s">
        <v>290</v>
      </c>
      <c r="Q187" t="s">
        <v>28873</v>
      </c>
      <c r="R187" s="35" t="s">
        <v>11197</v>
      </c>
      <c r="S187" s="34"/>
      <c r="T187" s="34"/>
      <c r="U187" s="34"/>
    </row>
    <row r="188" spans="16:21" x14ac:dyDescent="0.45">
      <c r="P188" s="33" t="s">
        <v>291</v>
      </c>
      <c r="Q188" t="s">
        <v>28873</v>
      </c>
      <c r="R188" s="35" t="s">
        <v>11197</v>
      </c>
      <c r="S188" s="34"/>
      <c r="T188" s="34"/>
      <c r="U188" s="34"/>
    </row>
    <row r="189" spans="16:21" x14ac:dyDescent="0.45">
      <c r="P189" s="33" t="s">
        <v>292</v>
      </c>
      <c r="Q189" t="s">
        <v>28873</v>
      </c>
      <c r="R189" s="35" t="s">
        <v>11198</v>
      </c>
      <c r="S189" s="34"/>
      <c r="T189" s="34"/>
      <c r="U189" s="34"/>
    </row>
    <row r="190" spans="16:21" x14ac:dyDescent="0.45">
      <c r="P190" s="33" t="s">
        <v>293</v>
      </c>
      <c r="Q190" t="s">
        <v>28873</v>
      </c>
      <c r="R190" s="35" t="s">
        <v>11194</v>
      </c>
      <c r="S190" s="34"/>
      <c r="T190" s="34"/>
      <c r="U190" s="34"/>
    </row>
    <row r="191" spans="16:21" x14ac:dyDescent="0.45">
      <c r="P191" s="33" t="s">
        <v>294</v>
      </c>
      <c r="Q191" t="s">
        <v>28873</v>
      </c>
      <c r="R191" s="35" t="s">
        <v>11194</v>
      </c>
      <c r="S191" s="34"/>
      <c r="T191" s="34"/>
      <c r="U191" s="34"/>
    </row>
    <row r="192" spans="16:21" x14ac:dyDescent="0.45">
      <c r="P192" s="33" t="s">
        <v>295</v>
      </c>
      <c r="Q192" t="s">
        <v>28873</v>
      </c>
      <c r="R192" s="35" t="s">
        <v>11194</v>
      </c>
      <c r="S192" s="34"/>
      <c r="T192" s="34"/>
      <c r="U192" s="34"/>
    </row>
    <row r="193" spans="16:21" x14ac:dyDescent="0.45">
      <c r="P193" s="33" t="s">
        <v>296</v>
      </c>
      <c r="Q193" t="s">
        <v>28873</v>
      </c>
      <c r="R193" s="35" t="s">
        <v>11192</v>
      </c>
      <c r="S193" s="34"/>
      <c r="T193" s="34"/>
      <c r="U193" s="34"/>
    </row>
    <row r="194" spans="16:21" x14ac:dyDescent="0.45">
      <c r="P194" s="33" t="s">
        <v>297</v>
      </c>
      <c r="Q194" t="s">
        <v>28873</v>
      </c>
      <c r="R194" s="35" t="s">
        <v>11194</v>
      </c>
      <c r="S194" s="34"/>
      <c r="T194" s="34"/>
      <c r="U194" s="34"/>
    </row>
    <row r="195" spans="16:21" x14ac:dyDescent="0.45">
      <c r="P195" s="33" t="s">
        <v>298</v>
      </c>
      <c r="Q195" t="s">
        <v>28873</v>
      </c>
      <c r="R195" s="35" t="s">
        <v>11192</v>
      </c>
      <c r="S195" s="34"/>
      <c r="T195" s="34"/>
      <c r="U195" s="34"/>
    </row>
    <row r="196" spans="16:21" x14ac:dyDescent="0.45">
      <c r="P196" s="33" t="s">
        <v>299</v>
      </c>
      <c r="Q196" t="s">
        <v>28873</v>
      </c>
      <c r="R196" s="35" t="s">
        <v>11192</v>
      </c>
      <c r="S196" s="34"/>
      <c r="T196" s="34"/>
      <c r="U196" s="34"/>
    </row>
    <row r="197" spans="16:21" x14ac:dyDescent="0.45">
      <c r="P197" s="33" t="s">
        <v>300</v>
      </c>
      <c r="Q197" t="s">
        <v>28873</v>
      </c>
      <c r="R197" s="35" t="s">
        <v>11192</v>
      </c>
      <c r="S197" s="34"/>
      <c r="T197" s="34"/>
      <c r="U197" s="34"/>
    </row>
    <row r="198" spans="16:21" x14ac:dyDescent="0.45">
      <c r="P198" s="33" t="s">
        <v>301</v>
      </c>
      <c r="Q198" t="s">
        <v>28873</v>
      </c>
      <c r="R198" s="35" t="s">
        <v>11194</v>
      </c>
      <c r="S198" s="34"/>
      <c r="T198" s="34"/>
      <c r="U198" s="34"/>
    </row>
    <row r="199" spans="16:21" x14ac:dyDescent="0.45">
      <c r="P199" s="33" t="s">
        <v>302</v>
      </c>
      <c r="Q199" t="s">
        <v>28873</v>
      </c>
      <c r="R199" s="35" t="s">
        <v>11192</v>
      </c>
      <c r="S199" s="34"/>
      <c r="T199" s="34"/>
      <c r="U199" s="34"/>
    </row>
    <row r="200" spans="16:21" x14ac:dyDescent="0.45">
      <c r="P200" s="33" t="s">
        <v>303</v>
      </c>
      <c r="Q200" t="s">
        <v>28873</v>
      </c>
      <c r="R200" s="35" t="s">
        <v>11192</v>
      </c>
      <c r="S200" s="34"/>
      <c r="T200" s="34"/>
      <c r="U200" s="34"/>
    </row>
    <row r="201" spans="16:21" x14ac:dyDescent="0.45">
      <c r="P201" s="33" t="s">
        <v>304</v>
      </c>
      <c r="Q201" t="s">
        <v>28873</v>
      </c>
      <c r="R201" s="35" t="s">
        <v>11192</v>
      </c>
      <c r="S201" s="34"/>
      <c r="T201" s="34"/>
      <c r="U201" s="34"/>
    </row>
    <row r="202" spans="16:21" x14ac:dyDescent="0.45">
      <c r="P202" s="33" t="s">
        <v>305</v>
      </c>
      <c r="Q202" t="s">
        <v>28873</v>
      </c>
      <c r="R202" s="35" t="s">
        <v>11192</v>
      </c>
      <c r="S202" s="34"/>
      <c r="T202" s="34"/>
      <c r="U202" s="34"/>
    </row>
    <row r="203" spans="16:21" x14ac:dyDescent="0.45">
      <c r="P203" s="33" t="s">
        <v>306</v>
      </c>
      <c r="Q203" t="s">
        <v>28873</v>
      </c>
      <c r="R203" s="35" t="s">
        <v>11192</v>
      </c>
      <c r="S203" s="34"/>
      <c r="T203" s="34"/>
      <c r="U203" s="34"/>
    </row>
    <row r="204" spans="16:21" x14ac:dyDescent="0.45">
      <c r="P204" s="33" t="s">
        <v>307</v>
      </c>
      <c r="Q204" t="s">
        <v>28873</v>
      </c>
      <c r="R204" s="35" t="s">
        <v>11199</v>
      </c>
      <c r="S204" s="34"/>
      <c r="T204" s="34"/>
      <c r="U204" s="34"/>
    </row>
    <row r="205" spans="16:21" x14ac:dyDescent="0.45">
      <c r="P205" s="33" t="s">
        <v>308</v>
      </c>
      <c r="Q205" t="s">
        <v>28873</v>
      </c>
      <c r="R205" s="35" t="s">
        <v>11192</v>
      </c>
      <c r="S205" s="34"/>
      <c r="T205" s="34"/>
      <c r="U205" s="34"/>
    </row>
    <row r="206" spans="16:21" x14ac:dyDescent="0.45">
      <c r="P206" s="33" t="s">
        <v>309</v>
      </c>
      <c r="Q206" t="s">
        <v>28873</v>
      </c>
      <c r="R206" s="35" t="s">
        <v>11200</v>
      </c>
      <c r="S206" s="34"/>
      <c r="T206" s="34"/>
      <c r="U206" s="34"/>
    </row>
    <row r="207" spans="16:21" x14ac:dyDescent="0.45">
      <c r="P207" s="33" t="s">
        <v>310</v>
      </c>
      <c r="Q207" t="s">
        <v>28873</v>
      </c>
      <c r="R207" s="35" t="s">
        <v>11201</v>
      </c>
      <c r="S207" s="34"/>
      <c r="T207" s="34"/>
      <c r="U207" s="34"/>
    </row>
    <row r="208" spans="16:21" x14ac:dyDescent="0.45">
      <c r="P208" s="33" t="s">
        <v>311</v>
      </c>
      <c r="Q208" t="s">
        <v>28873</v>
      </c>
      <c r="R208" s="35" t="s">
        <v>11192</v>
      </c>
      <c r="S208" s="34"/>
      <c r="T208" s="34"/>
      <c r="U208" s="34"/>
    </row>
    <row r="209" spans="16:21" x14ac:dyDescent="0.45">
      <c r="P209" s="33" t="s">
        <v>312</v>
      </c>
      <c r="Q209" t="s">
        <v>28873</v>
      </c>
      <c r="R209" s="35" t="s">
        <v>11202</v>
      </c>
      <c r="S209" s="34"/>
      <c r="T209" s="34"/>
      <c r="U209" s="34"/>
    </row>
    <row r="210" spans="16:21" x14ac:dyDescent="0.45">
      <c r="P210" s="33" t="s">
        <v>313</v>
      </c>
      <c r="Q210" t="s">
        <v>28873</v>
      </c>
      <c r="R210" s="35" t="s">
        <v>11203</v>
      </c>
      <c r="S210" s="34"/>
      <c r="T210" s="34"/>
      <c r="U210" s="34"/>
    </row>
    <row r="211" spans="16:21" x14ac:dyDescent="0.45">
      <c r="P211" s="33" t="s">
        <v>314</v>
      </c>
      <c r="Q211" t="s">
        <v>28873</v>
      </c>
      <c r="R211" s="35" t="s">
        <v>11204</v>
      </c>
      <c r="S211" s="34"/>
      <c r="T211" s="34"/>
      <c r="U211" s="34"/>
    </row>
    <row r="212" spans="16:21" x14ac:dyDescent="0.45">
      <c r="P212" s="33" t="s">
        <v>315</v>
      </c>
      <c r="Q212" t="s">
        <v>28873</v>
      </c>
      <c r="R212" s="35" t="s">
        <v>11204</v>
      </c>
      <c r="S212" s="34"/>
      <c r="T212" s="34"/>
      <c r="U212" s="34"/>
    </row>
    <row r="213" spans="16:21" x14ac:dyDescent="0.45">
      <c r="P213" s="33" t="s">
        <v>316</v>
      </c>
      <c r="Q213" t="s">
        <v>28873</v>
      </c>
      <c r="R213" s="35" t="s">
        <v>11192</v>
      </c>
      <c r="S213" s="34"/>
      <c r="T213" s="34"/>
      <c r="U213" s="34"/>
    </row>
    <row r="214" spans="16:21" x14ac:dyDescent="0.45">
      <c r="P214" s="33" t="s">
        <v>317</v>
      </c>
      <c r="Q214" t="s">
        <v>28873</v>
      </c>
      <c r="R214" s="35" t="s">
        <v>11204</v>
      </c>
      <c r="S214" s="34"/>
      <c r="T214" s="34"/>
      <c r="U214" s="34"/>
    </row>
    <row r="215" spans="16:21" x14ac:dyDescent="0.45">
      <c r="P215" s="33" t="s">
        <v>318</v>
      </c>
      <c r="Q215" t="s">
        <v>28873</v>
      </c>
      <c r="R215" s="35" t="s">
        <v>11192</v>
      </c>
      <c r="S215" s="34"/>
      <c r="T215" s="34"/>
      <c r="U215" s="34"/>
    </row>
    <row r="216" spans="16:21" x14ac:dyDescent="0.45">
      <c r="P216" s="33" t="s">
        <v>319</v>
      </c>
      <c r="Q216" t="s">
        <v>28873</v>
      </c>
      <c r="R216" s="35" t="s">
        <v>11205</v>
      </c>
      <c r="S216" s="34"/>
      <c r="T216" s="34"/>
      <c r="U216" s="34"/>
    </row>
    <row r="217" spans="16:21" x14ac:dyDescent="0.45">
      <c r="P217" s="33" t="s">
        <v>320</v>
      </c>
      <c r="Q217" t="s">
        <v>28873</v>
      </c>
      <c r="R217" s="35" t="s">
        <v>11194</v>
      </c>
      <c r="S217" s="34"/>
      <c r="T217" s="34"/>
      <c r="U217" s="34"/>
    </row>
    <row r="218" spans="16:21" x14ac:dyDescent="0.45">
      <c r="P218" s="33" t="s">
        <v>321</v>
      </c>
      <c r="Q218" t="s">
        <v>28873</v>
      </c>
      <c r="R218" s="35" t="s">
        <v>11192</v>
      </c>
      <c r="S218" s="34"/>
      <c r="T218" s="34"/>
      <c r="U218" s="34"/>
    </row>
    <row r="219" spans="16:21" x14ac:dyDescent="0.45">
      <c r="P219" s="33" t="s">
        <v>322</v>
      </c>
      <c r="Q219" t="s">
        <v>28873</v>
      </c>
      <c r="R219" s="35" t="s">
        <v>11194</v>
      </c>
      <c r="S219" s="34"/>
      <c r="T219" s="34"/>
      <c r="U219" s="34"/>
    </row>
    <row r="220" spans="16:21" x14ac:dyDescent="0.45">
      <c r="P220" s="33" t="s">
        <v>323</v>
      </c>
      <c r="Q220" t="s">
        <v>28873</v>
      </c>
      <c r="R220" s="35" t="s">
        <v>11192</v>
      </c>
      <c r="S220" s="34"/>
      <c r="T220" s="34"/>
      <c r="U220" s="34"/>
    </row>
    <row r="221" spans="16:21" x14ac:dyDescent="0.45">
      <c r="P221" s="33" t="s">
        <v>324</v>
      </c>
      <c r="Q221" t="s">
        <v>28873</v>
      </c>
      <c r="R221" s="35" t="s">
        <v>11192</v>
      </c>
      <c r="S221" s="34"/>
      <c r="T221" s="34"/>
      <c r="U221" s="34"/>
    </row>
    <row r="222" spans="16:21" x14ac:dyDescent="0.45">
      <c r="P222" s="33" t="s">
        <v>325</v>
      </c>
      <c r="Q222" t="s">
        <v>28873</v>
      </c>
      <c r="R222" s="35" t="s">
        <v>11192</v>
      </c>
      <c r="S222" s="34"/>
      <c r="T222" s="34"/>
      <c r="U222" s="34"/>
    </row>
    <row r="223" spans="16:21" x14ac:dyDescent="0.45">
      <c r="P223" s="33" t="s">
        <v>326</v>
      </c>
      <c r="Q223" t="s">
        <v>28873</v>
      </c>
      <c r="R223" s="35" t="s">
        <v>11206</v>
      </c>
      <c r="S223" s="34"/>
      <c r="T223" s="34"/>
      <c r="U223" s="34"/>
    </row>
    <row r="224" spans="16:21" x14ac:dyDescent="0.45">
      <c r="P224" s="33" t="s">
        <v>326</v>
      </c>
      <c r="Q224" t="s">
        <v>28873</v>
      </c>
      <c r="R224" s="35" t="s">
        <v>11207</v>
      </c>
      <c r="S224" s="34"/>
      <c r="T224" s="34"/>
      <c r="U224" s="34"/>
    </row>
    <row r="225" spans="16:21" x14ac:dyDescent="0.45">
      <c r="P225" s="33" t="s">
        <v>327</v>
      </c>
      <c r="Q225" t="s">
        <v>28873</v>
      </c>
      <c r="R225" s="35" t="s">
        <v>11208</v>
      </c>
      <c r="S225" s="34"/>
      <c r="T225" s="34"/>
      <c r="U225" s="34"/>
    </row>
    <row r="226" spans="16:21" x14ac:dyDescent="0.45">
      <c r="P226" s="33" t="s">
        <v>327</v>
      </c>
      <c r="Q226" t="s">
        <v>28873</v>
      </c>
      <c r="R226" s="35" t="s">
        <v>11209</v>
      </c>
      <c r="S226" s="34"/>
      <c r="T226" s="34"/>
      <c r="U226" s="34"/>
    </row>
    <row r="227" spans="16:21" x14ac:dyDescent="0.45">
      <c r="P227" s="33" t="s">
        <v>328</v>
      </c>
      <c r="Q227" t="s">
        <v>28873</v>
      </c>
      <c r="R227" s="35" t="s">
        <v>11210</v>
      </c>
      <c r="S227" s="34"/>
      <c r="T227" s="34"/>
      <c r="U227" s="34"/>
    </row>
    <row r="228" spans="16:21" x14ac:dyDescent="0.45">
      <c r="P228" s="33" t="s">
        <v>328</v>
      </c>
      <c r="Q228" t="s">
        <v>28873</v>
      </c>
      <c r="R228" s="35" t="s">
        <v>11211</v>
      </c>
      <c r="S228" s="34"/>
      <c r="T228" s="34"/>
      <c r="U228" s="34"/>
    </row>
    <row r="229" spans="16:21" x14ac:dyDescent="0.45">
      <c r="P229" s="33" t="s">
        <v>329</v>
      </c>
      <c r="Q229" t="s">
        <v>28873</v>
      </c>
      <c r="R229" s="35" t="s">
        <v>11212</v>
      </c>
      <c r="S229" s="34"/>
      <c r="T229" s="34"/>
      <c r="U229" s="34"/>
    </row>
    <row r="230" spans="16:21" x14ac:dyDescent="0.45">
      <c r="P230" s="33" t="s">
        <v>329</v>
      </c>
      <c r="Q230" t="s">
        <v>28873</v>
      </c>
      <c r="R230" s="35" t="s">
        <v>11213</v>
      </c>
      <c r="S230" s="34"/>
      <c r="T230" s="34"/>
      <c r="U230" s="34"/>
    </row>
    <row r="231" spans="16:21" x14ac:dyDescent="0.45">
      <c r="P231" s="33" t="s">
        <v>330</v>
      </c>
      <c r="Q231" t="s">
        <v>28873</v>
      </c>
      <c r="R231" s="35" t="s">
        <v>11214</v>
      </c>
      <c r="S231" s="34"/>
      <c r="T231" s="34"/>
      <c r="U231" s="34"/>
    </row>
    <row r="232" spans="16:21" x14ac:dyDescent="0.45">
      <c r="P232" s="33" t="s">
        <v>330</v>
      </c>
      <c r="Q232" t="s">
        <v>28873</v>
      </c>
      <c r="R232" s="35" t="s">
        <v>11215</v>
      </c>
      <c r="S232" s="34"/>
      <c r="T232" s="34"/>
      <c r="U232" s="34"/>
    </row>
    <row r="233" spans="16:21" x14ac:dyDescent="0.45">
      <c r="P233" s="33" t="s">
        <v>331</v>
      </c>
      <c r="Q233" t="s">
        <v>28873</v>
      </c>
      <c r="R233" s="35" t="s">
        <v>11216</v>
      </c>
      <c r="S233" s="34"/>
      <c r="T233" s="34"/>
      <c r="U233" s="34"/>
    </row>
    <row r="234" spans="16:21" x14ac:dyDescent="0.45">
      <c r="P234" s="33" t="s">
        <v>331</v>
      </c>
      <c r="Q234" t="s">
        <v>28873</v>
      </c>
      <c r="R234" s="35" t="s">
        <v>11217</v>
      </c>
      <c r="S234" s="34"/>
      <c r="T234" s="34"/>
      <c r="U234" s="34"/>
    </row>
    <row r="235" spans="16:21" x14ac:dyDescent="0.45">
      <c r="P235" s="33" t="s">
        <v>332</v>
      </c>
      <c r="Q235" t="s">
        <v>28873</v>
      </c>
      <c r="R235" s="35" t="s">
        <v>11218</v>
      </c>
      <c r="S235" s="34"/>
      <c r="T235" s="34"/>
      <c r="U235" s="34"/>
    </row>
    <row r="236" spans="16:21" x14ac:dyDescent="0.45">
      <c r="P236" s="33" t="s">
        <v>332</v>
      </c>
      <c r="Q236" t="s">
        <v>28873</v>
      </c>
      <c r="R236" s="35" t="s">
        <v>11219</v>
      </c>
      <c r="S236" s="34"/>
      <c r="T236" s="34"/>
      <c r="U236" s="34"/>
    </row>
    <row r="237" spans="16:21" x14ac:dyDescent="0.45">
      <c r="P237" s="33" t="s">
        <v>333</v>
      </c>
      <c r="Q237" t="s">
        <v>28873</v>
      </c>
      <c r="R237" s="35" t="s">
        <v>11220</v>
      </c>
      <c r="S237" s="34"/>
      <c r="T237" s="34"/>
      <c r="U237" s="34"/>
    </row>
    <row r="238" spans="16:21" x14ac:dyDescent="0.45">
      <c r="P238" s="33" t="s">
        <v>333</v>
      </c>
      <c r="Q238" t="s">
        <v>28873</v>
      </c>
      <c r="R238" s="35" t="s">
        <v>11221</v>
      </c>
      <c r="S238" s="34"/>
      <c r="T238" s="34"/>
      <c r="U238" s="34"/>
    </row>
    <row r="239" spans="16:21" x14ac:dyDescent="0.45">
      <c r="P239" s="33" t="s">
        <v>334</v>
      </c>
      <c r="Q239" t="s">
        <v>28873</v>
      </c>
      <c r="R239" s="35" t="s">
        <v>11222</v>
      </c>
      <c r="S239" s="34"/>
      <c r="T239" s="34"/>
      <c r="U239" s="34"/>
    </row>
    <row r="240" spans="16:21" x14ac:dyDescent="0.45">
      <c r="P240" s="33" t="s">
        <v>334</v>
      </c>
      <c r="Q240" t="s">
        <v>28873</v>
      </c>
      <c r="R240" s="35" t="s">
        <v>11223</v>
      </c>
      <c r="S240" s="34"/>
      <c r="T240" s="34"/>
      <c r="U240" s="34"/>
    </row>
    <row r="241" spans="16:21" x14ac:dyDescent="0.45">
      <c r="P241" s="33" t="s">
        <v>335</v>
      </c>
      <c r="Q241" t="s">
        <v>28873</v>
      </c>
      <c r="R241" s="35" t="s">
        <v>11224</v>
      </c>
      <c r="S241" s="34"/>
      <c r="T241" s="34"/>
      <c r="U241" s="34"/>
    </row>
    <row r="242" spans="16:21" x14ac:dyDescent="0.45">
      <c r="P242" s="33" t="s">
        <v>335</v>
      </c>
      <c r="Q242" t="s">
        <v>28873</v>
      </c>
      <c r="R242" s="35" t="s">
        <v>11225</v>
      </c>
      <c r="S242" s="34"/>
      <c r="T242" s="34"/>
      <c r="U242" s="34"/>
    </row>
    <row r="243" spans="16:21" x14ac:dyDescent="0.45">
      <c r="P243" s="33" t="s">
        <v>336</v>
      </c>
      <c r="Q243" t="s">
        <v>28873</v>
      </c>
      <c r="R243" s="35" t="s">
        <v>11226</v>
      </c>
      <c r="S243" s="34"/>
      <c r="T243" s="34"/>
      <c r="U243" s="34"/>
    </row>
    <row r="244" spans="16:21" x14ac:dyDescent="0.45">
      <c r="P244" s="33" t="s">
        <v>336</v>
      </c>
      <c r="Q244" t="s">
        <v>28873</v>
      </c>
      <c r="R244" s="35" t="s">
        <v>11227</v>
      </c>
      <c r="S244" s="34"/>
      <c r="T244" s="34"/>
      <c r="U244" s="34"/>
    </row>
    <row r="245" spans="16:21" x14ac:dyDescent="0.45">
      <c r="P245" s="33" t="s">
        <v>337</v>
      </c>
      <c r="Q245" t="s">
        <v>28873</v>
      </c>
      <c r="R245" s="35" t="s">
        <v>11228</v>
      </c>
      <c r="S245" s="34"/>
      <c r="T245" s="34"/>
      <c r="U245" s="34"/>
    </row>
    <row r="246" spans="16:21" x14ac:dyDescent="0.45">
      <c r="P246" s="33" t="s">
        <v>337</v>
      </c>
      <c r="Q246" t="s">
        <v>28873</v>
      </c>
      <c r="R246" s="35" t="s">
        <v>11229</v>
      </c>
      <c r="S246" s="34"/>
      <c r="T246" s="34"/>
      <c r="U246" s="34"/>
    </row>
    <row r="247" spans="16:21" x14ac:dyDescent="0.45">
      <c r="P247" s="33" t="s">
        <v>338</v>
      </c>
      <c r="Q247" t="s">
        <v>28873</v>
      </c>
      <c r="R247" s="35" t="s">
        <v>11230</v>
      </c>
      <c r="S247" s="34"/>
      <c r="T247" s="34"/>
      <c r="U247" s="34"/>
    </row>
    <row r="248" spans="16:21" x14ac:dyDescent="0.45">
      <c r="P248" s="33" t="s">
        <v>338</v>
      </c>
      <c r="Q248" t="s">
        <v>28873</v>
      </c>
      <c r="R248" s="35" t="s">
        <v>11231</v>
      </c>
      <c r="S248" s="34"/>
      <c r="T248" s="34"/>
      <c r="U248" s="34"/>
    </row>
    <row r="249" spans="16:21" x14ac:dyDescent="0.45">
      <c r="P249" s="33" t="s">
        <v>339</v>
      </c>
      <c r="Q249" t="s">
        <v>28873</v>
      </c>
      <c r="R249" s="35" t="s">
        <v>11232</v>
      </c>
      <c r="S249" s="34"/>
      <c r="T249" s="34"/>
      <c r="U249" s="34"/>
    </row>
    <row r="250" spans="16:21" x14ac:dyDescent="0.45">
      <c r="P250" s="33" t="s">
        <v>339</v>
      </c>
      <c r="Q250" t="s">
        <v>28873</v>
      </c>
      <c r="R250" s="35" t="s">
        <v>11233</v>
      </c>
      <c r="S250" s="34"/>
      <c r="T250" s="34"/>
      <c r="U250" s="34"/>
    </row>
    <row r="251" spans="16:21" x14ac:dyDescent="0.45">
      <c r="P251" s="33" t="s">
        <v>340</v>
      </c>
      <c r="Q251" t="s">
        <v>28873</v>
      </c>
      <c r="R251" s="35" t="s">
        <v>11234</v>
      </c>
      <c r="S251" s="34"/>
      <c r="T251" s="34"/>
      <c r="U251" s="34"/>
    </row>
    <row r="252" spans="16:21" x14ac:dyDescent="0.45">
      <c r="P252" s="33" t="s">
        <v>340</v>
      </c>
      <c r="Q252" t="s">
        <v>28873</v>
      </c>
      <c r="R252" s="35" t="s">
        <v>11235</v>
      </c>
      <c r="S252" s="34"/>
      <c r="T252" s="34"/>
      <c r="U252" s="34"/>
    </row>
    <row r="253" spans="16:21" x14ac:dyDescent="0.45">
      <c r="P253" s="33" t="s">
        <v>341</v>
      </c>
      <c r="Q253" t="s">
        <v>28873</v>
      </c>
      <c r="R253" s="35" t="s">
        <v>11236</v>
      </c>
      <c r="S253" s="34"/>
      <c r="T253" s="34"/>
      <c r="U253" s="34"/>
    </row>
    <row r="254" spans="16:21" x14ac:dyDescent="0.45">
      <c r="P254" s="33" t="s">
        <v>341</v>
      </c>
      <c r="Q254" t="s">
        <v>28873</v>
      </c>
      <c r="R254" s="35" t="s">
        <v>11237</v>
      </c>
      <c r="S254" s="34"/>
      <c r="T254" s="34"/>
      <c r="U254" s="34"/>
    </row>
    <row r="255" spans="16:21" x14ac:dyDescent="0.45">
      <c r="P255" s="33" t="s">
        <v>342</v>
      </c>
      <c r="Q255" t="s">
        <v>28873</v>
      </c>
      <c r="R255" s="35" t="s">
        <v>11238</v>
      </c>
      <c r="S255" s="34"/>
      <c r="T255" s="34"/>
      <c r="U255" s="34"/>
    </row>
    <row r="256" spans="16:21" x14ac:dyDescent="0.45">
      <c r="P256" s="33" t="s">
        <v>342</v>
      </c>
      <c r="Q256" t="s">
        <v>28873</v>
      </c>
      <c r="R256" s="35" t="s">
        <v>11239</v>
      </c>
      <c r="S256" s="34"/>
      <c r="T256" s="34"/>
      <c r="U256" s="34"/>
    </row>
    <row r="257" spans="16:21" x14ac:dyDescent="0.45">
      <c r="P257" s="33" t="s">
        <v>343</v>
      </c>
      <c r="Q257" t="s">
        <v>28873</v>
      </c>
      <c r="R257" s="35" t="s">
        <v>11240</v>
      </c>
      <c r="S257" s="34"/>
      <c r="T257" s="34"/>
      <c r="U257" s="34"/>
    </row>
    <row r="258" spans="16:21" x14ac:dyDescent="0.45">
      <c r="P258" s="33" t="s">
        <v>343</v>
      </c>
      <c r="Q258" t="s">
        <v>28873</v>
      </c>
      <c r="R258" s="35" t="s">
        <v>11241</v>
      </c>
      <c r="S258" s="34"/>
      <c r="T258" s="34"/>
      <c r="U258" s="34"/>
    </row>
    <row r="259" spans="16:21" x14ac:dyDescent="0.45">
      <c r="P259" s="33" t="s">
        <v>344</v>
      </c>
      <c r="Q259" t="s">
        <v>28873</v>
      </c>
      <c r="R259" s="35" t="s">
        <v>11242</v>
      </c>
      <c r="S259" s="34"/>
      <c r="T259" s="34"/>
      <c r="U259" s="34"/>
    </row>
    <row r="260" spans="16:21" x14ac:dyDescent="0.45">
      <c r="P260" s="33" t="s">
        <v>344</v>
      </c>
      <c r="Q260" t="s">
        <v>28873</v>
      </c>
      <c r="R260" s="35" t="s">
        <v>11243</v>
      </c>
      <c r="S260" s="34"/>
      <c r="T260" s="34"/>
      <c r="U260" s="34"/>
    </row>
    <row r="261" spans="16:21" x14ac:dyDescent="0.45">
      <c r="P261" s="33" t="s">
        <v>345</v>
      </c>
      <c r="Q261" t="s">
        <v>28873</v>
      </c>
      <c r="R261" s="35" t="s">
        <v>11244</v>
      </c>
      <c r="S261" s="34"/>
      <c r="T261" s="34"/>
      <c r="U261" s="34"/>
    </row>
    <row r="262" spans="16:21" x14ac:dyDescent="0.45">
      <c r="P262" s="33" t="s">
        <v>345</v>
      </c>
      <c r="Q262" t="s">
        <v>28873</v>
      </c>
      <c r="R262" s="35" t="s">
        <v>11245</v>
      </c>
      <c r="S262" s="34"/>
      <c r="T262" s="34"/>
      <c r="U262" s="34"/>
    </row>
    <row r="263" spans="16:21" x14ac:dyDescent="0.45">
      <c r="P263" s="33" t="s">
        <v>346</v>
      </c>
      <c r="Q263" t="s">
        <v>28873</v>
      </c>
      <c r="R263" s="35" t="s">
        <v>11246</v>
      </c>
      <c r="S263" s="34"/>
      <c r="T263" s="34"/>
      <c r="U263" s="34"/>
    </row>
    <row r="264" spans="16:21" x14ac:dyDescent="0.45">
      <c r="P264" s="33" t="s">
        <v>346</v>
      </c>
      <c r="Q264" t="s">
        <v>28873</v>
      </c>
      <c r="R264" s="35" t="s">
        <v>11247</v>
      </c>
      <c r="S264" s="34"/>
      <c r="T264" s="34"/>
      <c r="U264" s="34"/>
    </row>
    <row r="265" spans="16:21" x14ac:dyDescent="0.45">
      <c r="P265" s="33" t="s">
        <v>347</v>
      </c>
      <c r="Q265" t="s">
        <v>28873</v>
      </c>
      <c r="R265" s="35" t="s">
        <v>11248</v>
      </c>
      <c r="S265" s="34"/>
      <c r="T265" s="34"/>
      <c r="U265" s="34"/>
    </row>
    <row r="266" spans="16:21" x14ac:dyDescent="0.45">
      <c r="P266" s="33" t="s">
        <v>347</v>
      </c>
      <c r="Q266" t="s">
        <v>28873</v>
      </c>
      <c r="R266" s="35" t="s">
        <v>11249</v>
      </c>
      <c r="S266" s="34"/>
      <c r="T266" s="34"/>
      <c r="U266" s="34"/>
    </row>
    <row r="267" spans="16:21" x14ac:dyDescent="0.45">
      <c r="P267" s="33" t="s">
        <v>348</v>
      </c>
      <c r="Q267" t="s">
        <v>28873</v>
      </c>
      <c r="R267" s="35" t="s">
        <v>11250</v>
      </c>
      <c r="S267" s="34"/>
      <c r="T267" s="34"/>
      <c r="U267" s="34"/>
    </row>
    <row r="268" spans="16:21" x14ac:dyDescent="0.45">
      <c r="P268" s="33" t="s">
        <v>348</v>
      </c>
      <c r="Q268" t="s">
        <v>28873</v>
      </c>
      <c r="R268" s="35" t="s">
        <v>11251</v>
      </c>
      <c r="S268" s="34"/>
      <c r="T268" s="34"/>
      <c r="U268" s="34"/>
    </row>
    <row r="269" spans="16:21" x14ac:dyDescent="0.45">
      <c r="P269" s="33" t="s">
        <v>349</v>
      </c>
      <c r="Q269" t="s">
        <v>28873</v>
      </c>
      <c r="R269" s="35" t="s">
        <v>11252</v>
      </c>
      <c r="S269" s="34"/>
      <c r="T269" s="34"/>
      <c r="U269" s="34"/>
    </row>
    <row r="270" spans="16:21" x14ac:dyDescent="0.45">
      <c r="P270" s="33" t="s">
        <v>349</v>
      </c>
      <c r="Q270" t="s">
        <v>28873</v>
      </c>
      <c r="R270" s="35" t="s">
        <v>11253</v>
      </c>
      <c r="S270" s="34"/>
      <c r="T270" s="34"/>
      <c r="U270" s="34"/>
    </row>
    <row r="271" spans="16:21" x14ac:dyDescent="0.45">
      <c r="P271" s="33" t="s">
        <v>350</v>
      </c>
      <c r="Q271" t="s">
        <v>28873</v>
      </c>
      <c r="R271" s="35" t="s">
        <v>11254</v>
      </c>
      <c r="S271" s="34"/>
      <c r="T271" s="34"/>
      <c r="U271" s="34"/>
    </row>
    <row r="272" spans="16:21" x14ac:dyDescent="0.45">
      <c r="P272" s="33" t="s">
        <v>350</v>
      </c>
      <c r="Q272" t="s">
        <v>28873</v>
      </c>
      <c r="R272" s="35" t="s">
        <v>11255</v>
      </c>
      <c r="S272" s="34"/>
      <c r="T272" s="34"/>
      <c r="U272" s="34"/>
    </row>
    <row r="273" spans="16:21" x14ac:dyDescent="0.45">
      <c r="P273" s="33" t="s">
        <v>351</v>
      </c>
      <c r="Q273" t="s">
        <v>28873</v>
      </c>
      <c r="R273" s="35" t="s">
        <v>11256</v>
      </c>
      <c r="S273" s="34"/>
      <c r="T273" s="34"/>
      <c r="U273" s="34"/>
    </row>
    <row r="274" spans="16:21" x14ac:dyDescent="0.45">
      <c r="P274" s="33" t="s">
        <v>351</v>
      </c>
      <c r="Q274" t="s">
        <v>28873</v>
      </c>
      <c r="R274" s="35" t="s">
        <v>11257</v>
      </c>
      <c r="S274" s="34"/>
      <c r="T274" s="34"/>
      <c r="U274" s="34"/>
    </row>
    <row r="275" spans="16:21" x14ac:dyDescent="0.45">
      <c r="P275" s="33" t="s">
        <v>352</v>
      </c>
      <c r="Q275" t="s">
        <v>28873</v>
      </c>
      <c r="R275" s="35" t="s">
        <v>11258</v>
      </c>
      <c r="S275" s="34"/>
      <c r="T275" s="34"/>
      <c r="U275" s="34"/>
    </row>
    <row r="276" spans="16:21" x14ac:dyDescent="0.45">
      <c r="P276" s="33" t="s">
        <v>352</v>
      </c>
      <c r="Q276" t="s">
        <v>28873</v>
      </c>
      <c r="R276" s="35" t="s">
        <v>11259</v>
      </c>
      <c r="S276" s="34"/>
      <c r="T276" s="34"/>
      <c r="U276" s="34"/>
    </row>
    <row r="277" spans="16:21" x14ac:dyDescent="0.45">
      <c r="P277" s="33" t="s">
        <v>353</v>
      </c>
      <c r="Q277" t="s">
        <v>28873</v>
      </c>
      <c r="R277" s="35" t="s">
        <v>11260</v>
      </c>
      <c r="S277" s="34"/>
      <c r="T277" s="34"/>
      <c r="U277" s="34"/>
    </row>
    <row r="278" spans="16:21" x14ac:dyDescent="0.45">
      <c r="P278" s="33" t="s">
        <v>353</v>
      </c>
      <c r="Q278" t="s">
        <v>28873</v>
      </c>
      <c r="R278" s="35" t="s">
        <v>11261</v>
      </c>
      <c r="S278" s="34"/>
      <c r="T278" s="34"/>
      <c r="U278" s="34"/>
    </row>
    <row r="279" spans="16:21" x14ac:dyDescent="0.45">
      <c r="P279" s="33" t="s">
        <v>354</v>
      </c>
      <c r="Q279" t="s">
        <v>28873</v>
      </c>
      <c r="R279" s="35" t="s">
        <v>11222</v>
      </c>
      <c r="S279" s="34"/>
      <c r="T279" s="34"/>
      <c r="U279" s="34"/>
    </row>
    <row r="280" spans="16:21" x14ac:dyDescent="0.45">
      <c r="P280" s="33" t="s">
        <v>354</v>
      </c>
      <c r="Q280" t="s">
        <v>28873</v>
      </c>
      <c r="R280" s="35" t="s">
        <v>11223</v>
      </c>
      <c r="S280" s="34"/>
      <c r="T280" s="34"/>
      <c r="U280" s="34"/>
    </row>
    <row r="281" spans="16:21" x14ac:dyDescent="0.45">
      <c r="P281" s="33" t="s">
        <v>355</v>
      </c>
      <c r="Q281" t="s">
        <v>28873</v>
      </c>
      <c r="R281" s="35" t="s">
        <v>11262</v>
      </c>
      <c r="S281" s="34"/>
      <c r="T281" s="34"/>
      <c r="U281" s="34"/>
    </row>
    <row r="282" spans="16:21" x14ac:dyDescent="0.45">
      <c r="P282" s="33" t="s">
        <v>355</v>
      </c>
      <c r="Q282" t="s">
        <v>28873</v>
      </c>
      <c r="R282" s="35" t="s">
        <v>11263</v>
      </c>
      <c r="S282" s="34"/>
      <c r="T282" s="34"/>
      <c r="U282" s="34"/>
    </row>
    <row r="283" spans="16:21" x14ac:dyDescent="0.45">
      <c r="P283" s="33" t="s">
        <v>356</v>
      </c>
      <c r="Q283" t="s">
        <v>28873</v>
      </c>
      <c r="R283" s="35" t="s">
        <v>11264</v>
      </c>
      <c r="S283" s="34"/>
      <c r="T283" s="34"/>
      <c r="U283" s="34"/>
    </row>
    <row r="284" spans="16:21" x14ac:dyDescent="0.45">
      <c r="P284" s="33" t="s">
        <v>356</v>
      </c>
      <c r="Q284" t="s">
        <v>28873</v>
      </c>
      <c r="R284" s="35" t="s">
        <v>11265</v>
      </c>
      <c r="S284" s="34"/>
      <c r="T284" s="34"/>
      <c r="U284" s="34"/>
    </row>
    <row r="285" spans="16:21" x14ac:dyDescent="0.45">
      <c r="P285" s="33" t="s">
        <v>357</v>
      </c>
      <c r="Q285" t="s">
        <v>28873</v>
      </c>
      <c r="R285" s="35" t="s">
        <v>11266</v>
      </c>
      <c r="S285" s="34"/>
      <c r="T285" s="34"/>
      <c r="U285" s="34"/>
    </row>
    <row r="286" spans="16:21" x14ac:dyDescent="0.45">
      <c r="P286" s="33" t="s">
        <v>357</v>
      </c>
      <c r="Q286" t="s">
        <v>28873</v>
      </c>
      <c r="R286" s="35" t="s">
        <v>11267</v>
      </c>
      <c r="S286" s="34"/>
      <c r="T286" s="34"/>
      <c r="U286" s="34"/>
    </row>
    <row r="287" spans="16:21" x14ac:dyDescent="0.45">
      <c r="P287" s="33" t="s">
        <v>358</v>
      </c>
      <c r="Q287" t="s">
        <v>28873</v>
      </c>
      <c r="R287" s="35" t="s">
        <v>11268</v>
      </c>
      <c r="S287" s="34"/>
      <c r="T287" s="34"/>
      <c r="U287" s="34"/>
    </row>
    <row r="288" spans="16:21" x14ac:dyDescent="0.45">
      <c r="P288" s="33" t="s">
        <v>358</v>
      </c>
      <c r="Q288" t="s">
        <v>28873</v>
      </c>
      <c r="R288" s="35" t="s">
        <v>11269</v>
      </c>
      <c r="S288" s="34"/>
      <c r="T288" s="34"/>
      <c r="U288" s="34"/>
    </row>
    <row r="289" spans="16:21" x14ac:dyDescent="0.45">
      <c r="P289" s="33" t="s">
        <v>359</v>
      </c>
      <c r="Q289" t="s">
        <v>28873</v>
      </c>
      <c r="R289" s="35" t="s">
        <v>11270</v>
      </c>
      <c r="S289" s="34"/>
      <c r="T289" s="34"/>
      <c r="U289" s="34"/>
    </row>
    <row r="290" spans="16:21" x14ac:dyDescent="0.45">
      <c r="P290" s="33" t="s">
        <v>359</v>
      </c>
      <c r="Q290" t="s">
        <v>28873</v>
      </c>
      <c r="R290" s="35" t="s">
        <v>11271</v>
      </c>
      <c r="S290" s="34"/>
      <c r="T290" s="34"/>
      <c r="U290" s="34"/>
    </row>
    <row r="291" spans="16:21" x14ac:dyDescent="0.45">
      <c r="P291" s="33" t="s">
        <v>360</v>
      </c>
      <c r="Q291" t="s">
        <v>28873</v>
      </c>
      <c r="R291" s="35" t="s">
        <v>11272</v>
      </c>
      <c r="S291" s="34"/>
      <c r="T291" s="34"/>
      <c r="U291" s="34"/>
    </row>
    <row r="292" spans="16:21" x14ac:dyDescent="0.45">
      <c r="P292" s="33" t="s">
        <v>360</v>
      </c>
      <c r="Q292" t="s">
        <v>28873</v>
      </c>
      <c r="R292" s="35" t="s">
        <v>11273</v>
      </c>
      <c r="S292" s="34"/>
      <c r="T292" s="34"/>
      <c r="U292" s="34"/>
    </row>
    <row r="293" spans="16:21" x14ac:dyDescent="0.45">
      <c r="P293" s="33" t="s">
        <v>361</v>
      </c>
      <c r="Q293" t="s">
        <v>28873</v>
      </c>
      <c r="R293" s="35" t="s">
        <v>11274</v>
      </c>
      <c r="S293" s="34"/>
      <c r="T293" s="34"/>
      <c r="U293" s="34"/>
    </row>
    <row r="294" spans="16:21" x14ac:dyDescent="0.45">
      <c r="P294" s="33" t="s">
        <v>361</v>
      </c>
      <c r="Q294" t="s">
        <v>28873</v>
      </c>
      <c r="R294" s="35" t="s">
        <v>11275</v>
      </c>
      <c r="S294" s="34"/>
      <c r="T294" s="34"/>
      <c r="U294" s="34"/>
    </row>
    <row r="295" spans="16:21" x14ac:dyDescent="0.45">
      <c r="P295" s="33" t="s">
        <v>362</v>
      </c>
      <c r="Q295" t="s">
        <v>28873</v>
      </c>
      <c r="R295" s="35" t="s">
        <v>11276</v>
      </c>
      <c r="S295" s="34"/>
      <c r="T295" s="34"/>
      <c r="U295" s="34"/>
    </row>
    <row r="296" spans="16:21" x14ac:dyDescent="0.45">
      <c r="P296" s="33" t="s">
        <v>362</v>
      </c>
      <c r="Q296" t="s">
        <v>28873</v>
      </c>
      <c r="R296" s="35" t="s">
        <v>11275</v>
      </c>
      <c r="S296" s="34"/>
      <c r="T296" s="34"/>
      <c r="U296" s="34"/>
    </row>
    <row r="297" spans="16:21" x14ac:dyDescent="0.45">
      <c r="P297" s="33" t="s">
        <v>363</v>
      </c>
      <c r="Q297" t="s">
        <v>28873</v>
      </c>
      <c r="R297" s="35" t="s">
        <v>11277</v>
      </c>
      <c r="S297" s="34"/>
      <c r="T297" s="34"/>
      <c r="U297" s="34"/>
    </row>
    <row r="298" spans="16:21" x14ac:dyDescent="0.45">
      <c r="P298" s="33" t="s">
        <v>363</v>
      </c>
      <c r="Q298" t="s">
        <v>28873</v>
      </c>
      <c r="R298" s="35" t="s">
        <v>11278</v>
      </c>
      <c r="S298" s="34"/>
      <c r="T298" s="34"/>
      <c r="U298" s="34"/>
    </row>
    <row r="299" spans="16:21" x14ac:dyDescent="0.45">
      <c r="P299" s="33" t="s">
        <v>364</v>
      </c>
      <c r="Q299" t="s">
        <v>28873</v>
      </c>
      <c r="R299" s="35" t="s">
        <v>11279</v>
      </c>
      <c r="S299" s="34"/>
      <c r="T299" s="34"/>
      <c r="U299" s="34"/>
    </row>
    <row r="300" spans="16:21" x14ac:dyDescent="0.45">
      <c r="P300" s="33" t="s">
        <v>364</v>
      </c>
      <c r="Q300" t="s">
        <v>28873</v>
      </c>
      <c r="R300" s="35" t="s">
        <v>11280</v>
      </c>
      <c r="S300" s="34"/>
      <c r="T300" s="34"/>
      <c r="U300" s="34"/>
    </row>
    <row r="301" spans="16:21" x14ac:dyDescent="0.45">
      <c r="P301" s="33" t="s">
        <v>365</v>
      </c>
      <c r="Q301" t="s">
        <v>28873</v>
      </c>
      <c r="R301" s="35" t="s">
        <v>11281</v>
      </c>
      <c r="S301" s="34"/>
      <c r="T301" s="34"/>
      <c r="U301" s="34"/>
    </row>
    <row r="302" spans="16:21" x14ac:dyDescent="0.45">
      <c r="P302" s="33" t="s">
        <v>365</v>
      </c>
      <c r="Q302" t="s">
        <v>28873</v>
      </c>
      <c r="R302" s="35" t="s">
        <v>11282</v>
      </c>
      <c r="S302" s="34"/>
      <c r="T302" s="34"/>
      <c r="U302" s="34"/>
    </row>
    <row r="303" spans="16:21" x14ac:dyDescent="0.45">
      <c r="P303" s="33" t="s">
        <v>366</v>
      </c>
      <c r="Q303" t="s">
        <v>28873</v>
      </c>
      <c r="R303" s="35" t="s">
        <v>11283</v>
      </c>
      <c r="S303" s="34"/>
      <c r="T303" s="34"/>
      <c r="U303" s="34"/>
    </row>
    <row r="304" spans="16:21" x14ac:dyDescent="0.45">
      <c r="P304" s="33" t="s">
        <v>366</v>
      </c>
      <c r="Q304" t="s">
        <v>28873</v>
      </c>
      <c r="R304" s="35" t="s">
        <v>11284</v>
      </c>
      <c r="S304" s="34"/>
      <c r="T304" s="34"/>
      <c r="U304" s="34"/>
    </row>
    <row r="305" spans="16:21" x14ac:dyDescent="0.45">
      <c r="P305" s="33" t="s">
        <v>367</v>
      </c>
      <c r="Q305" t="s">
        <v>28873</v>
      </c>
      <c r="R305" s="35" t="s">
        <v>11285</v>
      </c>
      <c r="S305" s="34"/>
      <c r="T305" s="34"/>
      <c r="U305" s="34"/>
    </row>
    <row r="306" spans="16:21" x14ac:dyDescent="0.45">
      <c r="P306" s="33" t="s">
        <v>367</v>
      </c>
      <c r="Q306" t="s">
        <v>28873</v>
      </c>
      <c r="R306" s="35" t="s">
        <v>11286</v>
      </c>
      <c r="S306" s="34"/>
      <c r="T306" s="34"/>
      <c r="U306" s="34"/>
    </row>
    <row r="307" spans="16:21" x14ac:dyDescent="0.45">
      <c r="P307" s="33" t="s">
        <v>368</v>
      </c>
      <c r="Q307" t="s">
        <v>28873</v>
      </c>
      <c r="R307" s="35" t="s">
        <v>11287</v>
      </c>
      <c r="S307" s="34"/>
      <c r="T307" s="34"/>
      <c r="U307" s="34"/>
    </row>
    <row r="308" spans="16:21" x14ac:dyDescent="0.45">
      <c r="P308" s="33" t="s">
        <v>368</v>
      </c>
      <c r="Q308" t="s">
        <v>28873</v>
      </c>
      <c r="R308" s="35" t="s">
        <v>11288</v>
      </c>
      <c r="S308" s="34"/>
      <c r="T308" s="34"/>
      <c r="U308" s="34"/>
    </row>
    <row r="309" spans="16:21" x14ac:dyDescent="0.45">
      <c r="P309" s="33" t="s">
        <v>369</v>
      </c>
      <c r="Q309" t="s">
        <v>28873</v>
      </c>
      <c r="R309" s="35" t="s">
        <v>11289</v>
      </c>
      <c r="S309" s="34"/>
      <c r="T309" s="34"/>
      <c r="U309" s="34"/>
    </row>
    <row r="310" spans="16:21" x14ac:dyDescent="0.45">
      <c r="P310" s="33" t="s">
        <v>369</v>
      </c>
      <c r="Q310" t="s">
        <v>28873</v>
      </c>
      <c r="R310" s="35" t="s">
        <v>11290</v>
      </c>
      <c r="S310" s="34"/>
      <c r="T310" s="34"/>
      <c r="U310" s="34"/>
    </row>
    <row r="311" spans="16:21" x14ac:dyDescent="0.45">
      <c r="P311" s="33" t="s">
        <v>370</v>
      </c>
      <c r="Q311" t="s">
        <v>28873</v>
      </c>
      <c r="R311" s="35" t="s">
        <v>11291</v>
      </c>
      <c r="S311" s="34"/>
      <c r="T311" s="34"/>
      <c r="U311" s="34"/>
    </row>
    <row r="312" spans="16:21" x14ac:dyDescent="0.45">
      <c r="P312" s="33" t="s">
        <v>370</v>
      </c>
      <c r="Q312" t="s">
        <v>28873</v>
      </c>
      <c r="R312" s="35" t="s">
        <v>11292</v>
      </c>
      <c r="S312" s="34"/>
      <c r="T312" s="34"/>
      <c r="U312" s="34"/>
    </row>
    <row r="313" spans="16:21" x14ac:dyDescent="0.45">
      <c r="P313" s="33" t="s">
        <v>371</v>
      </c>
      <c r="Q313" t="s">
        <v>28873</v>
      </c>
      <c r="R313" s="35" t="s">
        <v>11293</v>
      </c>
      <c r="S313" s="34"/>
      <c r="T313" s="34"/>
      <c r="U313" s="34"/>
    </row>
    <row r="314" spans="16:21" x14ac:dyDescent="0.45">
      <c r="P314" s="33" t="s">
        <v>371</v>
      </c>
      <c r="Q314" t="s">
        <v>28873</v>
      </c>
      <c r="R314" s="35" t="s">
        <v>11294</v>
      </c>
      <c r="S314" s="34"/>
      <c r="T314" s="34"/>
      <c r="U314" s="34"/>
    </row>
    <row r="315" spans="16:21" x14ac:dyDescent="0.45">
      <c r="P315" s="33" t="s">
        <v>372</v>
      </c>
      <c r="Q315" t="s">
        <v>28873</v>
      </c>
      <c r="R315" s="35" t="s">
        <v>11295</v>
      </c>
      <c r="S315" s="34"/>
      <c r="T315" s="34"/>
      <c r="U315" s="34"/>
    </row>
    <row r="316" spans="16:21" x14ac:dyDescent="0.45">
      <c r="P316" s="33" t="s">
        <v>372</v>
      </c>
      <c r="Q316" t="s">
        <v>28873</v>
      </c>
      <c r="R316" s="35" t="s">
        <v>11296</v>
      </c>
      <c r="S316" s="34"/>
      <c r="T316" s="34"/>
      <c r="U316" s="34"/>
    </row>
    <row r="317" spans="16:21" x14ac:dyDescent="0.45">
      <c r="P317" s="33" t="s">
        <v>373</v>
      </c>
      <c r="Q317" t="s">
        <v>28873</v>
      </c>
      <c r="R317" s="35" t="s">
        <v>11297</v>
      </c>
      <c r="S317" s="34"/>
      <c r="T317" s="34"/>
      <c r="U317" s="34"/>
    </row>
    <row r="318" spans="16:21" x14ac:dyDescent="0.45">
      <c r="P318" s="33" t="s">
        <v>373</v>
      </c>
      <c r="Q318" t="s">
        <v>28873</v>
      </c>
      <c r="R318" s="35" t="s">
        <v>11298</v>
      </c>
      <c r="S318" s="34"/>
      <c r="T318" s="34"/>
      <c r="U318" s="34"/>
    </row>
    <row r="319" spans="16:21" x14ac:dyDescent="0.45">
      <c r="P319" s="33" t="s">
        <v>374</v>
      </c>
      <c r="Q319" t="s">
        <v>28873</v>
      </c>
      <c r="R319" s="35" t="s">
        <v>11171</v>
      </c>
      <c r="S319" s="34"/>
      <c r="T319" s="34"/>
      <c r="U319" s="34"/>
    </row>
    <row r="320" spans="16:21" x14ac:dyDescent="0.45">
      <c r="P320" s="33" t="s">
        <v>375</v>
      </c>
      <c r="Q320" t="s">
        <v>28873</v>
      </c>
      <c r="R320" s="35" t="s">
        <v>11299</v>
      </c>
      <c r="S320" s="34"/>
      <c r="T320" s="34"/>
      <c r="U320" s="34"/>
    </row>
    <row r="321" spans="16:21" x14ac:dyDescent="0.45">
      <c r="P321" s="33" t="s">
        <v>376</v>
      </c>
      <c r="Q321" t="s">
        <v>28873</v>
      </c>
      <c r="R321" s="35" t="s">
        <v>11300</v>
      </c>
      <c r="S321" s="34"/>
      <c r="T321" s="34"/>
      <c r="U321" s="34"/>
    </row>
    <row r="322" spans="16:21" x14ac:dyDescent="0.45">
      <c r="P322" s="33" t="s">
        <v>377</v>
      </c>
      <c r="Q322" t="s">
        <v>28873</v>
      </c>
      <c r="R322" s="35" t="s">
        <v>11188</v>
      </c>
      <c r="S322" s="34"/>
      <c r="T322" s="34"/>
      <c r="U322" s="34"/>
    </row>
    <row r="323" spans="16:21" x14ac:dyDescent="0.45">
      <c r="P323" s="33" t="s">
        <v>378</v>
      </c>
      <c r="Q323" t="s">
        <v>28873</v>
      </c>
      <c r="R323" s="35" t="s">
        <v>11191</v>
      </c>
      <c r="S323" s="34"/>
      <c r="T323" s="34"/>
      <c r="U323" s="34"/>
    </row>
    <row r="324" spans="16:21" x14ac:dyDescent="0.45">
      <c r="P324" s="33" t="s">
        <v>379</v>
      </c>
      <c r="Q324" t="s">
        <v>28873</v>
      </c>
      <c r="R324" s="35" t="s">
        <v>11191</v>
      </c>
      <c r="S324" s="34"/>
      <c r="T324" s="34"/>
      <c r="U324" s="34"/>
    </row>
    <row r="325" spans="16:21" x14ac:dyDescent="0.45">
      <c r="P325" s="33" t="s">
        <v>380</v>
      </c>
      <c r="Q325" t="s">
        <v>28873</v>
      </c>
      <c r="R325" s="35" t="s">
        <v>11193</v>
      </c>
      <c r="S325" s="34"/>
      <c r="T325" s="34"/>
      <c r="U325" s="34"/>
    </row>
    <row r="326" spans="16:21" x14ac:dyDescent="0.45">
      <c r="P326" s="33" t="s">
        <v>381</v>
      </c>
      <c r="Q326" t="s">
        <v>28873</v>
      </c>
      <c r="R326" s="35" t="s">
        <v>11192</v>
      </c>
      <c r="S326" s="34"/>
      <c r="T326" s="34"/>
      <c r="U326" s="34"/>
    </row>
    <row r="327" spans="16:21" x14ac:dyDescent="0.45">
      <c r="P327" s="33" t="s">
        <v>382</v>
      </c>
      <c r="Q327" t="s">
        <v>28873</v>
      </c>
      <c r="R327" s="35" t="s">
        <v>11192</v>
      </c>
      <c r="S327" s="34"/>
      <c r="T327" s="34"/>
      <c r="U327" s="34"/>
    </row>
    <row r="328" spans="16:21" x14ac:dyDescent="0.45">
      <c r="P328" s="33" t="s">
        <v>383</v>
      </c>
      <c r="Q328" t="s">
        <v>28873</v>
      </c>
      <c r="R328" s="35" t="s">
        <v>11192</v>
      </c>
      <c r="S328" s="34"/>
      <c r="T328" s="34"/>
      <c r="U328" s="34"/>
    </row>
    <row r="329" spans="16:21" x14ac:dyDescent="0.45">
      <c r="P329" s="33" t="s">
        <v>384</v>
      </c>
      <c r="Q329" t="s">
        <v>28873</v>
      </c>
      <c r="R329" s="35" t="s">
        <v>11197</v>
      </c>
      <c r="S329" s="34"/>
      <c r="T329" s="34"/>
      <c r="U329" s="34"/>
    </row>
    <row r="330" spans="16:21" x14ac:dyDescent="0.45">
      <c r="P330" s="33" t="s">
        <v>385</v>
      </c>
      <c r="Q330" t="s">
        <v>28873</v>
      </c>
      <c r="R330" s="35" t="s">
        <v>11192</v>
      </c>
      <c r="S330" s="34"/>
      <c r="T330" s="34"/>
      <c r="U330" s="34"/>
    </row>
    <row r="331" spans="16:21" x14ac:dyDescent="0.45">
      <c r="P331" s="33" t="s">
        <v>386</v>
      </c>
      <c r="Q331" t="s">
        <v>28873</v>
      </c>
      <c r="R331" s="35" t="s">
        <v>11194</v>
      </c>
      <c r="S331" s="34"/>
      <c r="T331" s="34"/>
      <c r="U331" s="34"/>
    </row>
    <row r="332" spans="16:21" x14ac:dyDescent="0.45">
      <c r="P332" s="33" t="s">
        <v>387</v>
      </c>
      <c r="Q332" t="s">
        <v>28873</v>
      </c>
      <c r="R332" s="35" t="s">
        <v>11301</v>
      </c>
      <c r="S332" s="34"/>
      <c r="T332" s="34"/>
      <c r="U332" s="34"/>
    </row>
    <row r="333" spans="16:21" x14ac:dyDescent="0.45">
      <c r="P333" s="33" t="s">
        <v>388</v>
      </c>
      <c r="Q333" t="s">
        <v>28873</v>
      </c>
      <c r="R333" s="35" t="s">
        <v>11194</v>
      </c>
      <c r="S333" s="34"/>
      <c r="T333" s="34"/>
      <c r="U333" s="34"/>
    </row>
    <row r="334" spans="16:21" x14ac:dyDescent="0.45">
      <c r="P334" s="33" t="s">
        <v>389</v>
      </c>
      <c r="Q334" t="s">
        <v>28873</v>
      </c>
      <c r="R334" s="35" t="s">
        <v>11192</v>
      </c>
      <c r="S334" s="34"/>
      <c r="T334" s="34"/>
      <c r="U334" s="34"/>
    </row>
    <row r="335" spans="16:21" x14ac:dyDescent="0.45">
      <c r="P335" s="33" t="s">
        <v>390</v>
      </c>
      <c r="Q335" t="s">
        <v>28873</v>
      </c>
      <c r="R335" s="35" t="s">
        <v>11194</v>
      </c>
      <c r="S335" s="34"/>
      <c r="T335" s="34"/>
      <c r="U335" s="34"/>
    </row>
    <row r="336" spans="16:21" x14ac:dyDescent="0.45">
      <c r="P336" s="33" t="s">
        <v>391</v>
      </c>
      <c r="Q336" t="s">
        <v>28873</v>
      </c>
      <c r="R336" s="35" t="s">
        <v>11194</v>
      </c>
      <c r="S336" s="34"/>
      <c r="T336" s="34"/>
      <c r="U336" s="34"/>
    </row>
    <row r="337" spans="16:21" x14ac:dyDescent="0.45">
      <c r="P337" s="33" t="s">
        <v>392</v>
      </c>
      <c r="Q337" t="s">
        <v>28873</v>
      </c>
      <c r="R337" s="35" t="s">
        <v>11302</v>
      </c>
      <c r="S337" s="34"/>
      <c r="T337" s="34"/>
      <c r="U337" s="34"/>
    </row>
    <row r="338" spans="16:21" x14ac:dyDescent="0.45">
      <c r="P338" s="33" t="s">
        <v>393</v>
      </c>
      <c r="Q338" t="s">
        <v>28873</v>
      </c>
      <c r="R338" s="35" t="s">
        <v>11194</v>
      </c>
      <c r="S338" s="34"/>
      <c r="T338" s="34"/>
      <c r="U338" s="34"/>
    </row>
    <row r="339" spans="16:21" x14ac:dyDescent="0.45">
      <c r="P339" s="33" t="s">
        <v>394</v>
      </c>
      <c r="Q339" t="s">
        <v>28873</v>
      </c>
      <c r="R339" s="35" t="s">
        <v>11192</v>
      </c>
      <c r="S339" s="34"/>
      <c r="T339" s="34"/>
      <c r="U339" s="34"/>
    </row>
    <row r="340" spans="16:21" x14ac:dyDescent="0.45">
      <c r="P340" s="33" t="s">
        <v>395</v>
      </c>
      <c r="Q340" t="s">
        <v>28873</v>
      </c>
      <c r="R340" s="35" t="s">
        <v>11194</v>
      </c>
      <c r="S340" s="34"/>
      <c r="T340" s="34"/>
      <c r="U340" s="34"/>
    </row>
    <row r="341" spans="16:21" x14ac:dyDescent="0.45">
      <c r="P341" s="33" t="s">
        <v>396</v>
      </c>
      <c r="Q341" t="s">
        <v>28873</v>
      </c>
      <c r="R341" s="35" t="s">
        <v>11192</v>
      </c>
      <c r="S341" s="34"/>
      <c r="T341" s="34"/>
      <c r="U341" s="34"/>
    </row>
    <row r="342" spans="16:21" x14ac:dyDescent="0.45">
      <c r="P342" s="33" t="s">
        <v>397</v>
      </c>
      <c r="Q342" t="s">
        <v>28873</v>
      </c>
      <c r="R342" s="35" t="s">
        <v>11192</v>
      </c>
      <c r="S342" s="34"/>
      <c r="T342" s="34"/>
      <c r="U342" s="34"/>
    </row>
    <row r="343" spans="16:21" x14ac:dyDescent="0.45">
      <c r="P343" s="33" t="s">
        <v>398</v>
      </c>
      <c r="Q343" t="s">
        <v>28873</v>
      </c>
      <c r="R343" s="35" t="s">
        <v>11192</v>
      </c>
      <c r="S343" s="34"/>
      <c r="T343" s="34"/>
      <c r="U343" s="34"/>
    </row>
    <row r="344" spans="16:21" x14ac:dyDescent="0.45">
      <c r="P344" s="33" t="s">
        <v>399</v>
      </c>
      <c r="Q344" t="s">
        <v>28873</v>
      </c>
      <c r="R344" s="35" t="s">
        <v>11192</v>
      </c>
      <c r="S344" s="34"/>
      <c r="T344" s="34"/>
      <c r="U344" s="34"/>
    </row>
    <row r="345" spans="16:21" x14ac:dyDescent="0.45">
      <c r="P345" s="33" t="s">
        <v>400</v>
      </c>
      <c r="Q345" t="s">
        <v>28873</v>
      </c>
      <c r="R345" s="35" t="s">
        <v>11192</v>
      </c>
      <c r="S345" s="34"/>
      <c r="T345" s="34"/>
      <c r="U345" s="34"/>
    </row>
    <row r="346" spans="16:21" x14ac:dyDescent="0.45">
      <c r="P346" s="33" t="s">
        <v>401</v>
      </c>
      <c r="Q346" t="s">
        <v>28873</v>
      </c>
      <c r="R346" s="35" t="s">
        <v>11192</v>
      </c>
      <c r="S346" s="34"/>
      <c r="T346" s="34"/>
      <c r="U346" s="34"/>
    </row>
    <row r="347" spans="16:21" x14ac:dyDescent="0.45">
      <c r="P347" s="33" t="s">
        <v>402</v>
      </c>
      <c r="Q347" t="s">
        <v>28873</v>
      </c>
      <c r="R347" s="35" t="s">
        <v>11192</v>
      </c>
      <c r="S347" s="34"/>
      <c r="T347" s="34"/>
      <c r="U347" s="34"/>
    </row>
    <row r="348" spans="16:21" x14ac:dyDescent="0.45">
      <c r="P348" s="33" t="s">
        <v>403</v>
      </c>
      <c r="Q348" t="s">
        <v>28873</v>
      </c>
      <c r="R348" s="35" t="s">
        <v>11192</v>
      </c>
      <c r="S348" s="34"/>
      <c r="T348" s="34"/>
      <c r="U348" s="34"/>
    </row>
    <row r="349" spans="16:21" x14ac:dyDescent="0.45">
      <c r="P349" s="33" t="s">
        <v>404</v>
      </c>
      <c r="Q349" t="s">
        <v>28873</v>
      </c>
      <c r="R349" s="35" t="s">
        <v>11192</v>
      </c>
      <c r="S349" s="34"/>
      <c r="T349" s="34"/>
      <c r="U349" s="34"/>
    </row>
    <row r="350" spans="16:21" x14ac:dyDescent="0.45">
      <c r="P350" s="33" t="s">
        <v>405</v>
      </c>
      <c r="Q350" t="s">
        <v>28873</v>
      </c>
      <c r="R350" s="35" t="s">
        <v>11192</v>
      </c>
      <c r="S350" s="34"/>
      <c r="T350" s="34"/>
      <c r="U350" s="34"/>
    </row>
    <row r="351" spans="16:21" x14ac:dyDescent="0.45">
      <c r="P351" s="33" t="s">
        <v>406</v>
      </c>
      <c r="Q351" t="s">
        <v>28873</v>
      </c>
      <c r="R351" s="35" t="s">
        <v>11303</v>
      </c>
      <c r="S351" s="34"/>
      <c r="T351" s="34"/>
      <c r="U351" s="34"/>
    </row>
    <row r="352" spans="16:21" x14ac:dyDescent="0.45">
      <c r="P352" s="33" t="s">
        <v>407</v>
      </c>
      <c r="Q352" t="s">
        <v>28873</v>
      </c>
      <c r="R352" s="35" t="s">
        <v>11192</v>
      </c>
      <c r="S352" s="34"/>
      <c r="T352" s="34"/>
      <c r="U352" s="34"/>
    </row>
    <row r="353" spans="16:21" x14ac:dyDescent="0.45">
      <c r="P353" s="33" t="s">
        <v>408</v>
      </c>
      <c r="Q353" t="s">
        <v>28873</v>
      </c>
      <c r="R353" s="35" t="s">
        <v>11304</v>
      </c>
      <c r="S353" s="34"/>
      <c r="T353" s="34"/>
      <c r="U353" s="34"/>
    </row>
    <row r="354" spans="16:21" x14ac:dyDescent="0.45">
      <c r="P354" s="33" t="s">
        <v>409</v>
      </c>
      <c r="Q354" t="s">
        <v>28873</v>
      </c>
      <c r="R354" s="35" t="s">
        <v>11194</v>
      </c>
      <c r="S354" s="34"/>
      <c r="T354" s="34"/>
      <c r="U354" s="34"/>
    </row>
    <row r="355" spans="16:21" x14ac:dyDescent="0.45">
      <c r="P355" s="33" t="s">
        <v>410</v>
      </c>
      <c r="Q355" t="s">
        <v>28873</v>
      </c>
      <c r="R355" s="35" t="s">
        <v>11305</v>
      </c>
      <c r="S355" s="34"/>
      <c r="T355" s="34"/>
      <c r="U355" s="34"/>
    </row>
    <row r="356" spans="16:21" x14ac:dyDescent="0.45">
      <c r="P356" s="33" t="s">
        <v>410</v>
      </c>
      <c r="Q356" t="s">
        <v>28873</v>
      </c>
      <c r="R356" s="35" t="s">
        <v>11306</v>
      </c>
      <c r="S356" s="34"/>
      <c r="T356" s="34"/>
      <c r="U356" s="34"/>
    </row>
    <row r="357" spans="16:21" x14ac:dyDescent="0.45">
      <c r="P357" s="33" t="s">
        <v>411</v>
      </c>
      <c r="Q357" t="s">
        <v>28873</v>
      </c>
      <c r="R357" s="35" t="s">
        <v>11307</v>
      </c>
      <c r="S357" s="34"/>
      <c r="T357" s="34"/>
      <c r="U357" s="34"/>
    </row>
    <row r="358" spans="16:21" x14ac:dyDescent="0.45">
      <c r="P358" s="33" t="s">
        <v>411</v>
      </c>
      <c r="Q358" t="s">
        <v>28873</v>
      </c>
      <c r="R358" s="35" t="s">
        <v>11308</v>
      </c>
      <c r="S358" s="34"/>
      <c r="T358" s="34"/>
      <c r="U358" s="34"/>
    </row>
    <row r="359" spans="16:21" x14ac:dyDescent="0.45">
      <c r="P359" s="33" t="s">
        <v>412</v>
      </c>
      <c r="Q359" t="s">
        <v>28873</v>
      </c>
      <c r="R359" s="35" t="s">
        <v>11309</v>
      </c>
      <c r="S359" s="34"/>
      <c r="T359" s="34"/>
      <c r="U359" s="34"/>
    </row>
    <row r="360" spans="16:21" x14ac:dyDescent="0.45">
      <c r="P360" s="33" t="s">
        <v>412</v>
      </c>
      <c r="Q360" t="s">
        <v>28873</v>
      </c>
      <c r="R360" s="35" t="s">
        <v>11310</v>
      </c>
      <c r="S360" s="34"/>
      <c r="T360" s="34"/>
      <c r="U360" s="34"/>
    </row>
    <row r="361" spans="16:21" x14ac:dyDescent="0.45">
      <c r="P361" s="33" t="s">
        <v>413</v>
      </c>
      <c r="Q361" t="s">
        <v>28873</v>
      </c>
      <c r="R361" s="35" t="s">
        <v>11311</v>
      </c>
      <c r="S361" s="34"/>
      <c r="T361" s="34"/>
      <c r="U361" s="34"/>
    </row>
    <row r="362" spans="16:21" x14ac:dyDescent="0.45">
      <c r="P362" s="33" t="s">
        <v>413</v>
      </c>
      <c r="Q362" t="s">
        <v>28873</v>
      </c>
      <c r="R362" s="35" t="s">
        <v>11312</v>
      </c>
      <c r="S362" s="34"/>
      <c r="T362" s="34"/>
      <c r="U362" s="34"/>
    </row>
    <row r="363" spans="16:21" x14ac:dyDescent="0.45">
      <c r="P363" s="33" t="s">
        <v>414</v>
      </c>
      <c r="Q363" t="s">
        <v>28873</v>
      </c>
      <c r="R363" s="35" t="s">
        <v>11313</v>
      </c>
      <c r="S363" s="34"/>
      <c r="T363" s="34"/>
      <c r="U363" s="34"/>
    </row>
    <row r="364" spans="16:21" x14ac:dyDescent="0.45">
      <c r="P364" s="33" t="s">
        <v>414</v>
      </c>
      <c r="Q364" t="s">
        <v>28873</v>
      </c>
      <c r="R364" s="35" t="s">
        <v>11314</v>
      </c>
      <c r="S364" s="34"/>
      <c r="T364" s="34"/>
      <c r="U364" s="34"/>
    </row>
    <row r="365" spans="16:21" x14ac:dyDescent="0.45">
      <c r="P365" s="33" t="s">
        <v>415</v>
      </c>
      <c r="Q365" t="s">
        <v>28873</v>
      </c>
      <c r="R365" s="35" t="s">
        <v>11315</v>
      </c>
      <c r="S365" s="34"/>
      <c r="T365" s="34"/>
      <c r="U365" s="34"/>
    </row>
    <row r="366" spans="16:21" x14ac:dyDescent="0.45">
      <c r="P366" s="33" t="s">
        <v>415</v>
      </c>
      <c r="Q366" t="s">
        <v>28873</v>
      </c>
      <c r="R366" s="35" t="s">
        <v>11316</v>
      </c>
      <c r="S366" s="34"/>
      <c r="T366" s="34"/>
      <c r="U366" s="34"/>
    </row>
    <row r="367" spans="16:21" x14ac:dyDescent="0.45">
      <c r="P367" s="33" t="s">
        <v>416</v>
      </c>
      <c r="Q367" t="s">
        <v>28873</v>
      </c>
      <c r="R367" s="35" t="s">
        <v>11317</v>
      </c>
      <c r="S367" s="34"/>
      <c r="T367" s="34"/>
      <c r="U367" s="34"/>
    </row>
    <row r="368" spans="16:21" x14ac:dyDescent="0.45">
      <c r="P368" s="33" t="s">
        <v>416</v>
      </c>
      <c r="Q368" t="s">
        <v>28873</v>
      </c>
      <c r="R368" s="35" t="s">
        <v>11318</v>
      </c>
      <c r="S368" s="34"/>
      <c r="T368" s="34"/>
      <c r="U368" s="34"/>
    </row>
    <row r="369" spans="16:21" x14ac:dyDescent="0.45">
      <c r="P369" s="33" t="s">
        <v>417</v>
      </c>
      <c r="Q369" t="s">
        <v>28873</v>
      </c>
      <c r="R369" s="35" t="s">
        <v>11319</v>
      </c>
      <c r="S369" s="34"/>
      <c r="T369" s="34"/>
      <c r="U369" s="34"/>
    </row>
    <row r="370" spans="16:21" x14ac:dyDescent="0.45">
      <c r="P370" s="33" t="s">
        <v>417</v>
      </c>
      <c r="Q370" t="s">
        <v>28873</v>
      </c>
      <c r="R370" s="35" t="s">
        <v>11320</v>
      </c>
      <c r="S370" s="34"/>
      <c r="T370" s="34"/>
      <c r="U370" s="34"/>
    </row>
    <row r="371" spans="16:21" x14ac:dyDescent="0.45">
      <c r="P371" s="33" t="s">
        <v>418</v>
      </c>
      <c r="Q371" t="s">
        <v>28873</v>
      </c>
      <c r="R371" s="35" t="s">
        <v>11321</v>
      </c>
      <c r="S371" s="34"/>
      <c r="T371" s="34"/>
      <c r="U371" s="34"/>
    </row>
    <row r="372" spans="16:21" x14ac:dyDescent="0.45">
      <c r="P372" s="33" t="s">
        <v>418</v>
      </c>
      <c r="Q372" t="s">
        <v>28873</v>
      </c>
      <c r="R372" s="35" t="s">
        <v>11322</v>
      </c>
      <c r="S372" s="34"/>
      <c r="T372" s="34"/>
      <c r="U372" s="34"/>
    </row>
    <row r="373" spans="16:21" x14ac:dyDescent="0.45">
      <c r="P373" s="33" t="s">
        <v>419</v>
      </c>
      <c r="Q373" t="s">
        <v>28873</v>
      </c>
      <c r="R373" s="35" t="s">
        <v>11323</v>
      </c>
      <c r="S373" s="34"/>
      <c r="T373" s="34"/>
      <c r="U373" s="34"/>
    </row>
    <row r="374" spans="16:21" x14ac:dyDescent="0.45">
      <c r="P374" s="33" t="s">
        <v>419</v>
      </c>
      <c r="Q374" t="s">
        <v>28873</v>
      </c>
      <c r="R374" s="35" t="s">
        <v>11324</v>
      </c>
      <c r="S374" s="34"/>
      <c r="T374" s="34"/>
      <c r="U374" s="34"/>
    </row>
    <row r="375" spans="16:21" x14ac:dyDescent="0.45">
      <c r="P375" s="33" t="s">
        <v>420</v>
      </c>
      <c r="Q375" t="s">
        <v>28873</v>
      </c>
      <c r="R375" s="35" t="s">
        <v>11325</v>
      </c>
      <c r="S375" s="34"/>
      <c r="T375" s="34"/>
      <c r="U375" s="34"/>
    </row>
    <row r="376" spans="16:21" x14ac:dyDescent="0.45">
      <c r="P376" s="33" t="s">
        <v>420</v>
      </c>
      <c r="Q376" t="s">
        <v>28873</v>
      </c>
      <c r="R376" s="35" t="s">
        <v>11326</v>
      </c>
      <c r="S376" s="34"/>
      <c r="T376" s="34"/>
      <c r="U376" s="34"/>
    </row>
    <row r="377" spans="16:21" x14ac:dyDescent="0.45">
      <c r="P377" s="33" t="s">
        <v>421</v>
      </c>
      <c r="Q377" t="s">
        <v>28873</v>
      </c>
      <c r="R377" s="35" t="s">
        <v>11327</v>
      </c>
      <c r="S377" s="34"/>
      <c r="T377" s="34"/>
      <c r="U377" s="34"/>
    </row>
    <row r="378" spans="16:21" x14ac:dyDescent="0.45">
      <c r="P378" s="33" t="s">
        <v>421</v>
      </c>
      <c r="Q378" t="s">
        <v>28873</v>
      </c>
      <c r="R378" s="35" t="s">
        <v>11328</v>
      </c>
      <c r="S378" s="34"/>
      <c r="T378" s="34"/>
      <c r="U378" s="34"/>
    </row>
    <row r="379" spans="16:21" x14ac:dyDescent="0.45">
      <c r="P379" s="33" t="s">
        <v>422</v>
      </c>
      <c r="Q379" t="s">
        <v>28873</v>
      </c>
      <c r="R379" s="35" t="s">
        <v>11329</v>
      </c>
      <c r="S379" s="34"/>
      <c r="T379" s="34"/>
      <c r="U379" s="34"/>
    </row>
    <row r="380" spans="16:21" x14ac:dyDescent="0.45">
      <c r="P380" s="33" t="s">
        <v>422</v>
      </c>
      <c r="Q380" t="s">
        <v>28873</v>
      </c>
      <c r="R380" s="35" t="s">
        <v>11330</v>
      </c>
      <c r="S380" s="34"/>
      <c r="T380" s="34"/>
      <c r="U380" s="34"/>
    </row>
    <row r="381" spans="16:21" x14ac:dyDescent="0.45">
      <c r="P381" s="33" t="s">
        <v>423</v>
      </c>
      <c r="Q381" t="s">
        <v>28873</v>
      </c>
      <c r="R381" s="35" t="s">
        <v>11331</v>
      </c>
      <c r="S381" s="34"/>
      <c r="T381" s="34"/>
      <c r="U381" s="34"/>
    </row>
    <row r="382" spans="16:21" x14ac:dyDescent="0.45">
      <c r="P382" s="33" t="s">
        <v>423</v>
      </c>
      <c r="Q382" t="s">
        <v>28873</v>
      </c>
      <c r="R382" s="35" t="s">
        <v>11332</v>
      </c>
      <c r="S382" s="34"/>
      <c r="T382" s="34"/>
      <c r="U382" s="34"/>
    </row>
    <row r="383" spans="16:21" x14ac:dyDescent="0.45">
      <c r="P383" s="33" t="s">
        <v>424</v>
      </c>
      <c r="Q383" t="s">
        <v>28873</v>
      </c>
      <c r="R383" s="35" t="s">
        <v>11333</v>
      </c>
      <c r="S383" s="34"/>
      <c r="T383" s="34"/>
      <c r="U383" s="34"/>
    </row>
    <row r="384" spans="16:21" x14ac:dyDescent="0.45">
      <c r="P384" s="33" t="s">
        <v>424</v>
      </c>
      <c r="Q384" t="s">
        <v>28873</v>
      </c>
      <c r="R384" s="35" t="s">
        <v>11334</v>
      </c>
      <c r="S384" s="34"/>
      <c r="T384" s="34"/>
      <c r="U384" s="34"/>
    </row>
    <row r="385" spans="16:21" x14ac:dyDescent="0.45">
      <c r="P385" s="33" t="s">
        <v>425</v>
      </c>
      <c r="Q385" t="s">
        <v>28873</v>
      </c>
      <c r="R385" s="35" t="s">
        <v>11335</v>
      </c>
      <c r="S385" s="34"/>
      <c r="T385" s="34"/>
      <c r="U385" s="34"/>
    </row>
    <row r="386" spans="16:21" x14ac:dyDescent="0.45">
      <c r="P386" s="33" t="s">
        <v>425</v>
      </c>
      <c r="Q386" t="s">
        <v>28873</v>
      </c>
      <c r="R386" s="35" t="s">
        <v>11336</v>
      </c>
      <c r="S386" s="34"/>
      <c r="T386" s="34"/>
      <c r="U386" s="34"/>
    </row>
    <row r="387" spans="16:21" x14ac:dyDescent="0.45">
      <c r="P387" s="33" t="s">
        <v>426</v>
      </c>
      <c r="Q387" t="s">
        <v>28873</v>
      </c>
      <c r="R387" s="35" t="s">
        <v>11337</v>
      </c>
      <c r="S387" s="34"/>
      <c r="T387" s="34"/>
      <c r="U387" s="34"/>
    </row>
    <row r="388" spans="16:21" x14ac:dyDescent="0.45">
      <c r="P388" s="33" t="s">
        <v>426</v>
      </c>
      <c r="Q388" t="s">
        <v>28873</v>
      </c>
      <c r="R388" s="35" t="s">
        <v>11338</v>
      </c>
      <c r="S388" s="34"/>
      <c r="T388" s="34"/>
      <c r="U388" s="34"/>
    </row>
    <row r="389" spans="16:21" x14ac:dyDescent="0.45">
      <c r="P389" s="33" t="s">
        <v>427</v>
      </c>
      <c r="Q389" t="s">
        <v>28873</v>
      </c>
      <c r="R389" s="35" t="s">
        <v>11339</v>
      </c>
      <c r="S389" s="34"/>
      <c r="T389" s="34"/>
      <c r="U389" s="34"/>
    </row>
    <row r="390" spans="16:21" x14ac:dyDescent="0.45">
      <c r="P390" s="33" t="s">
        <v>427</v>
      </c>
      <c r="Q390" t="s">
        <v>28873</v>
      </c>
      <c r="R390" s="35" t="s">
        <v>11340</v>
      </c>
      <c r="S390" s="34"/>
      <c r="T390" s="34"/>
      <c r="U390" s="34"/>
    </row>
    <row r="391" spans="16:21" x14ac:dyDescent="0.45">
      <c r="P391" s="33" t="s">
        <v>428</v>
      </c>
      <c r="Q391" t="s">
        <v>28873</v>
      </c>
      <c r="R391" s="35" t="s">
        <v>11341</v>
      </c>
      <c r="S391" s="34"/>
      <c r="T391" s="34"/>
      <c r="U391" s="34"/>
    </row>
    <row r="392" spans="16:21" x14ac:dyDescent="0.45">
      <c r="P392" s="33" t="s">
        <v>428</v>
      </c>
      <c r="Q392" t="s">
        <v>28873</v>
      </c>
      <c r="R392" s="35" t="s">
        <v>11342</v>
      </c>
      <c r="S392" s="34"/>
      <c r="T392" s="34"/>
      <c r="U392" s="34"/>
    </row>
    <row r="393" spans="16:21" x14ac:dyDescent="0.45">
      <c r="P393" s="33" t="s">
        <v>429</v>
      </c>
      <c r="Q393" t="s">
        <v>28873</v>
      </c>
      <c r="R393" s="35" t="s">
        <v>11343</v>
      </c>
      <c r="S393" s="34"/>
      <c r="T393" s="34"/>
      <c r="U393" s="34"/>
    </row>
    <row r="394" spans="16:21" x14ac:dyDescent="0.45">
      <c r="P394" s="33" t="s">
        <v>429</v>
      </c>
      <c r="Q394" t="s">
        <v>28873</v>
      </c>
      <c r="R394" s="35" t="s">
        <v>11344</v>
      </c>
      <c r="S394" s="34"/>
      <c r="T394" s="34"/>
      <c r="U394" s="34"/>
    </row>
    <row r="395" spans="16:21" x14ac:dyDescent="0.45">
      <c r="P395" s="33" t="s">
        <v>430</v>
      </c>
      <c r="Q395" t="s">
        <v>28873</v>
      </c>
      <c r="R395" s="35" t="s">
        <v>11345</v>
      </c>
      <c r="S395" s="34"/>
      <c r="T395" s="34"/>
      <c r="U395" s="34"/>
    </row>
    <row r="396" spans="16:21" x14ac:dyDescent="0.45">
      <c r="P396" s="33" t="s">
        <v>430</v>
      </c>
      <c r="Q396" t="s">
        <v>28873</v>
      </c>
      <c r="R396" s="35" t="s">
        <v>11346</v>
      </c>
      <c r="S396" s="34"/>
      <c r="T396" s="34"/>
      <c r="U396" s="34"/>
    </row>
    <row r="397" spans="16:21" x14ac:dyDescent="0.45">
      <c r="P397" s="33" t="s">
        <v>431</v>
      </c>
      <c r="Q397" t="s">
        <v>28873</v>
      </c>
      <c r="R397" s="35" t="s">
        <v>11347</v>
      </c>
      <c r="S397" s="34"/>
      <c r="T397" s="34"/>
      <c r="U397" s="34"/>
    </row>
    <row r="398" spans="16:21" x14ac:dyDescent="0.45">
      <c r="P398" s="33" t="s">
        <v>431</v>
      </c>
      <c r="Q398" t="s">
        <v>28873</v>
      </c>
      <c r="R398" s="35" t="s">
        <v>11348</v>
      </c>
      <c r="S398" s="34"/>
      <c r="T398" s="34"/>
      <c r="U398" s="34"/>
    </row>
    <row r="399" spans="16:21" x14ac:dyDescent="0.45">
      <c r="P399" s="33" t="s">
        <v>432</v>
      </c>
      <c r="Q399" t="s">
        <v>28873</v>
      </c>
      <c r="R399" s="35" t="s">
        <v>11349</v>
      </c>
      <c r="S399" s="34"/>
      <c r="T399" s="34"/>
      <c r="U399" s="34"/>
    </row>
    <row r="400" spans="16:21" x14ac:dyDescent="0.45">
      <c r="P400" s="33" t="s">
        <v>432</v>
      </c>
      <c r="Q400" t="s">
        <v>28873</v>
      </c>
      <c r="R400" s="35" t="s">
        <v>11350</v>
      </c>
      <c r="S400" s="34"/>
      <c r="T400" s="34"/>
      <c r="U400" s="34"/>
    </row>
    <row r="401" spans="16:21" x14ac:dyDescent="0.45">
      <c r="P401" s="33" t="s">
        <v>433</v>
      </c>
      <c r="Q401" t="s">
        <v>28873</v>
      </c>
      <c r="R401" s="35" t="s">
        <v>11351</v>
      </c>
      <c r="S401" s="34"/>
      <c r="T401" s="34"/>
      <c r="U401" s="34"/>
    </row>
    <row r="402" spans="16:21" x14ac:dyDescent="0.45">
      <c r="P402" s="33" t="s">
        <v>433</v>
      </c>
      <c r="Q402" t="s">
        <v>28873</v>
      </c>
      <c r="R402" s="35" t="s">
        <v>11352</v>
      </c>
      <c r="S402" s="34"/>
      <c r="T402" s="34"/>
      <c r="U402" s="34"/>
    </row>
    <row r="403" spans="16:21" x14ac:dyDescent="0.45">
      <c r="P403" s="33" t="s">
        <v>434</v>
      </c>
      <c r="Q403" t="s">
        <v>28873</v>
      </c>
      <c r="R403" s="35" t="s">
        <v>11313</v>
      </c>
      <c r="S403" s="34"/>
      <c r="T403" s="34"/>
      <c r="U403" s="34"/>
    </row>
    <row r="404" spans="16:21" x14ac:dyDescent="0.45">
      <c r="P404" s="33" t="s">
        <v>434</v>
      </c>
      <c r="Q404" t="s">
        <v>28873</v>
      </c>
      <c r="R404" s="35" t="s">
        <v>11353</v>
      </c>
      <c r="S404" s="34"/>
      <c r="T404" s="34"/>
      <c r="U404" s="34"/>
    </row>
    <row r="405" spans="16:21" x14ac:dyDescent="0.45">
      <c r="P405" s="33" t="s">
        <v>435</v>
      </c>
      <c r="Q405" t="s">
        <v>28873</v>
      </c>
      <c r="R405" s="35" t="s">
        <v>11354</v>
      </c>
      <c r="S405" s="34"/>
      <c r="T405" s="34"/>
      <c r="U405" s="34"/>
    </row>
    <row r="406" spans="16:21" x14ac:dyDescent="0.45">
      <c r="P406" s="33" t="s">
        <v>435</v>
      </c>
      <c r="Q406" t="s">
        <v>28873</v>
      </c>
      <c r="R406" s="35" t="s">
        <v>11355</v>
      </c>
      <c r="S406" s="34"/>
      <c r="T406" s="34"/>
      <c r="U406" s="34"/>
    </row>
    <row r="407" spans="16:21" x14ac:dyDescent="0.45">
      <c r="P407" s="33" t="s">
        <v>436</v>
      </c>
      <c r="Q407" t="s">
        <v>28873</v>
      </c>
      <c r="R407" s="35" t="s">
        <v>11356</v>
      </c>
      <c r="S407" s="34"/>
      <c r="T407" s="34"/>
      <c r="U407" s="34"/>
    </row>
    <row r="408" spans="16:21" x14ac:dyDescent="0.45">
      <c r="P408" s="33" t="s">
        <v>436</v>
      </c>
      <c r="Q408" t="s">
        <v>28873</v>
      </c>
      <c r="R408" s="35" t="s">
        <v>11357</v>
      </c>
      <c r="S408" s="34"/>
      <c r="T408" s="34"/>
      <c r="U408" s="34"/>
    </row>
    <row r="409" spans="16:21" x14ac:dyDescent="0.45">
      <c r="P409" s="33" t="s">
        <v>437</v>
      </c>
      <c r="Q409" t="s">
        <v>28873</v>
      </c>
      <c r="R409" s="35" t="s">
        <v>11358</v>
      </c>
      <c r="S409" s="34"/>
      <c r="T409" s="34"/>
      <c r="U409" s="34"/>
    </row>
    <row r="410" spans="16:21" x14ac:dyDescent="0.45">
      <c r="P410" s="33" t="s">
        <v>437</v>
      </c>
      <c r="Q410" t="s">
        <v>28873</v>
      </c>
      <c r="R410" s="35" t="s">
        <v>11359</v>
      </c>
      <c r="S410" s="34"/>
      <c r="T410" s="34"/>
      <c r="U410" s="34"/>
    </row>
    <row r="411" spans="16:21" x14ac:dyDescent="0.45">
      <c r="P411" s="33" t="s">
        <v>438</v>
      </c>
      <c r="Q411" t="s">
        <v>28873</v>
      </c>
      <c r="R411" s="35" t="s">
        <v>11360</v>
      </c>
      <c r="S411" s="34"/>
      <c r="T411" s="34"/>
      <c r="U411" s="34"/>
    </row>
    <row r="412" spans="16:21" x14ac:dyDescent="0.45">
      <c r="P412" s="33" t="s">
        <v>438</v>
      </c>
      <c r="Q412" t="s">
        <v>28873</v>
      </c>
      <c r="R412" s="35" t="s">
        <v>11361</v>
      </c>
      <c r="S412" s="34"/>
      <c r="T412" s="34"/>
      <c r="U412" s="34"/>
    </row>
    <row r="413" spans="16:21" x14ac:dyDescent="0.45">
      <c r="P413" s="33" t="s">
        <v>439</v>
      </c>
      <c r="Q413" t="s">
        <v>28873</v>
      </c>
      <c r="R413" s="35" t="s">
        <v>11362</v>
      </c>
      <c r="S413" s="34"/>
      <c r="T413" s="34"/>
      <c r="U413" s="34"/>
    </row>
    <row r="414" spans="16:21" x14ac:dyDescent="0.45">
      <c r="P414" s="33" t="s">
        <v>439</v>
      </c>
      <c r="Q414" t="s">
        <v>28873</v>
      </c>
      <c r="R414" s="35" t="s">
        <v>11363</v>
      </c>
      <c r="S414" s="34"/>
      <c r="T414" s="34"/>
      <c r="U414" s="34"/>
    </row>
    <row r="415" spans="16:21" x14ac:dyDescent="0.45">
      <c r="P415" s="33" t="s">
        <v>440</v>
      </c>
      <c r="Q415" t="s">
        <v>28873</v>
      </c>
      <c r="R415" s="35" t="s">
        <v>11364</v>
      </c>
      <c r="S415" s="34"/>
      <c r="T415" s="34"/>
      <c r="U415" s="34"/>
    </row>
    <row r="416" spans="16:21" x14ac:dyDescent="0.45">
      <c r="P416" s="33" t="s">
        <v>440</v>
      </c>
      <c r="Q416" t="s">
        <v>28873</v>
      </c>
      <c r="R416" s="35" t="s">
        <v>11365</v>
      </c>
      <c r="S416" s="34"/>
      <c r="T416" s="34"/>
      <c r="U416" s="34"/>
    </row>
    <row r="417" spans="16:21" x14ac:dyDescent="0.45">
      <c r="P417" s="33" t="s">
        <v>441</v>
      </c>
      <c r="Q417" t="s">
        <v>28873</v>
      </c>
      <c r="R417" s="35" t="s">
        <v>11366</v>
      </c>
      <c r="S417" s="34"/>
      <c r="T417" s="34"/>
      <c r="U417" s="34"/>
    </row>
    <row r="418" spans="16:21" x14ac:dyDescent="0.45">
      <c r="P418" s="33" t="s">
        <v>441</v>
      </c>
      <c r="Q418" t="s">
        <v>28873</v>
      </c>
      <c r="R418" s="35" t="s">
        <v>11367</v>
      </c>
      <c r="S418" s="34"/>
      <c r="T418" s="34"/>
      <c r="U418" s="34"/>
    </row>
    <row r="419" spans="16:21" x14ac:dyDescent="0.45">
      <c r="P419" s="33" t="s">
        <v>442</v>
      </c>
      <c r="Q419" t="s">
        <v>28873</v>
      </c>
      <c r="R419" s="35" t="s">
        <v>11368</v>
      </c>
      <c r="S419" s="34"/>
      <c r="T419" s="34"/>
      <c r="U419" s="34"/>
    </row>
    <row r="420" spans="16:21" x14ac:dyDescent="0.45">
      <c r="P420" s="33" t="s">
        <v>442</v>
      </c>
      <c r="Q420" t="s">
        <v>28873</v>
      </c>
      <c r="R420" s="35" t="s">
        <v>11369</v>
      </c>
      <c r="S420" s="34"/>
      <c r="T420" s="34"/>
      <c r="U420" s="34"/>
    </row>
    <row r="421" spans="16:21" x14ac:dyDescent="0.45">
      <c r="P421" s="33" t="s">
        <v>443</v>
      </c>
      <c r="Q421" t="s">
        <v>28873</v>
      </c>
      <c r="R421" s="35" t="s">
        <v>11370</v>
      </c>
      <c r="S421" s="34"/>
      <c r="T421" s="34"/>
      <c r="U421" s="34"/>
    </row>
    <row r="422" spans="16:21" x14ac:dyDescent="0.45">
      <c r="P422" s="33" t="s">
        <v>443</v>
      </c>
      <c r="Q422" t="s">
        <v>28873</v>
      </c>
      <c r="R422" s="35" t="s">
        <v>11371</v>
      </c>
      <c r="S422" s="34"/>
      <c r="T422" s="34"/>
      <c r="U422" s="34"/>
    </row>
    <row r="423" spans="16:21" x14ac:dyDescent="0.45">
      <c r="P423" s="33" t="s">
        <v>444</v>
      </c>
      <c r="Q423" t="s">
        <v>28873</v>
      </c>
      <c r="R423" s="35" t="s">
        <v>11372</v>
      </c>
      <c r="S423" s="34"/>
      <c r="T423" s="34"/>
      <c r="U423" s="34"/>
    </row>
    <row r="424" spans="16:21" x14ac:dyDescent="0.45">
      <c r="P424" s="33" t="s">
        <v>444</v>
      </c>
      <c r="Q424" t="s">
        <v>28873</v>
      </c>
      <c r="R424" s="35" t="s">
        <v>11373</v>
      </c>
      <c r="S424" s="34"/>
      <c r="T424" s="34"/>
      <c r="U424" s="34"/>
    </row>
    <row r="425" spans="16:21" x14ac:dyDescent="0.45">
      <c r="P425" s="33" t="s">
        <v>445</v>
      </c>
      <c r="Q425" t="s">
        <v>28873</v>
      </c>
      <c r="R425" s="35" t="s">
        <v>11374</v>
      </c>
      <c r="S425" s="34"/>
      <c r="T425" s="34"/>
      <c r="U425" s="34"/>
    </row>
    <row r="426" spans="16:21" x14ac:dyDescent="0.45">
      <c r="P426" s="33" t="s">
        <v>445</v>
      </c>
      <c r="Q426" t="s">
        <v>28873</v>
      </c>
      <c r="R426" s="35" t="s">
        <v>11375</v>
      </c>
      <c r="S426" s="34"/>
      <c r="T426" s="34"/>
      <c r="U426" s="34"/>
    </row>
    <row r="427" spans="16:21" x14ac:dyDescent="0.45">
      <c r="P427" s="33" t="s">
        <v>446</v>
      </c>
      <c r="Q427" t="s">
        <v>28873</v>
      </c>
      <c r="R427" s="35" t="s">
        <v>11376</v>
      </c>
      <c r="S427" s="34"/>
      <c r="T427" s="34"/>
      <c r="U427" s="34"/>
    </row>
    <row r="428" spans="16:21" x14ac:dyDescent="0.45">
      <c r="P428" s="33" t="s">
        <v>446</v>
      </c>
      <c r="Q428" t="s">
        <v>28873</v>
      </c>
      <c r="R428" s="35" t="s">
        <v>11377</v>
      </c>
      <c r="S428" s="34"/>
      <c r="T428" s="34"/>
      <c r="U428" s="34"/>
    </row>
    <row r="429" spans="16:21" x14ac:dyDescent="0.45">
      <c r="P429" s="33" t="s">
        <v>447</v>
      </c>
      <c r="Q429" t="s">
        <v>28873</v>
      </c>
      <c r="R429" s="35" t="s">
        <v>11378</v>
      </c>
      <c r="S429" s="34"/>
      <c r="T429" s="34"/>
      <c r="U429" s="34"/>
    </row>
    <row r="430" spans="16:21" x14ac:dyDescent="0.45">
      <c r="P430" s="33" t="s">
        <v>447</v>
      </c>
      <c r="Q430" t="s">
        <v>28873</v>
      </c>
      <c r="R430" s="35" t="s">
        <v>11379</v>
      </c>
      <c r="S430" s="34"/>
      <c r="T430" s="34"/>
      <c r="U430" s="34"/>
    </row>
    <row r="431" spans="16:21" x14ac:dyDescent="0.45">
      <c r="P431" s="33" t="s">
        <v>448</v>
      </c>
      <c r="Q431" t="s">
        <v>28873</v>
      </c>
      <c r="R431" s="35" t="s">
        <v>11380</v>
      </c>
      <c r="S431" s="34"/>
      <c r="T431" s="34"/>
      <c r="U431" s="34"/>
    </row>
    <row r="432" spans="16:21" x14ac:dyDescent="0.45">
      <c r="P432" s="33" t="s">
        <v>448</v>
      </c>
      <c r="Q432" t="s">
        <v>28873</v>
      </c>
      <c r="R432" s="35" t="s">
        <v>11381</v>
      </c>
      <c r="S432" s="34"/>
      <c r="T432" s="34"/>
      <c r="U432" s="34"/>
    </row>
    <row r="433" spans="16:21" x14ac:dyDescent="0.45">
      <c r="P433" s="33" t="s">
        <v>449</v>
      </c>
      <c r="Q433" t="s">
        <v>28873</v>
      </c>
      <c r="R433" s="35" t="s">
        <v>11382</v>
      </c>
      <c r="S433" s="34"/>
      <c r="T433" s="34"/>
      <c r="U433" s="34"/>
    </row>
    <row r="434" spans="16:21" x14ac:dyDescent="0.45">
      <c r="P434" s="33" t="s">
        <v>449</v>
      </c>
      <c r="Q434" t="s">
        <v>28873</v>
      </c>
      <c r="R434" s="35" t="s">
        <v>11383</v>
      </c>
      <c r="S434" s="34"/>
      <c r="T434" s="34"/>
      <c r="U434" s="34"/>
    </row>
    <row r="435" spans="16:21" x14ac:dyDescent="0.45">
      <c r="P435" s="33" t="s">
        <v>450</v>
      </c>
      <c r="Q435" t="s">
        <v>28873</v>
      </c>
      <c r="R435" s="35" t="s">
        <v>11384</v>
      </c>
      <c r="S435" s="34"/>
      <c r="T435" s="34"/>
      <c r="U435" s="34"/>
    </row>
    <row r="436" spans="16:21" x14ac:dyDescent="0.45">
      <c r="P436" s="33" t="s">
        <v>450</v>
      </c>
      <c r="Q436" t="s">
        <v>28873</v>
      </c>
      <c r="R436" s="35" t="s">
        <v>11385</v>
      </c>
      <c r="S436" s="34"/>
      <c r="T436" s="34"/>
      <c r="U436" s="34"/>
    </row>
    <row r="437" spans="16:21" x14ac:dyDescent="0.45">
      <c r="P437" s="33" t="s">
        <v>451</v>
      </c>
      <c r="Q437" t="s">
        <v>28873</v>
      </c>
      <c r="R437" s="35" t="s">
        <v>11386</v>
      </c>
      <c r="S437" s="34"/>
      <c r="T437" s="34"/>
      <c r="U437" s="34"/>
    </row>
    <row r="438" spans="16:21" x14ac:dyDescent="0.45">
      <c r="P438" s="33" t="s">
        <v>451</v>
      </c>
      <c r="Q438" t="s">
        <v>28873</v>
      </c>
      <c r="R438" s="35" t="s">
        <v>11387</v>
      </c>
      <c r="S438" s="34"/>
      <c r="T438" s="34"/>
      <c r="U438" s="34"/>
    </row>
    <row r="439" spans="16:21" x14ac:dyDescent="0.45">
      <c r="P439" s="33" t="s">
        <v>452</v>
      </c>
      <c r="Q439" t="s">
        <v>28873</v>
      </c>
      <c r="R439" s="35" t="s">
        <v>11388</v>
      </c>
      <c r="S439" s="34"/>
      <c r="T439" s="34"/>
      <c r="U439" s="34"/>
    </row>
    <row r="440" spans="16:21" x14ac:dyDescent="0.45">
      <c r="P440" s="33" t="s">
        <v>452</v>
      </c>
      <c r="Q440" t="s">
        <v>28873</v>
      </c>
      <c r="R440" s="35" t="s">
        <v>11389</v>
      </c>
      <c r="S440" s="34"/>
      <c r="T440" s="34"/>
      <c r="U440" s="34"/>
    </row>
    <row r="441" spans="16:21" x14ac:dyDescent="0.45">
      <c r="P441" s="33" t="s">
        <v>453</v>
      </c>
      <c r="Q441" t="s">
        <v>28873</v>
      </c>
      <c r="R441" s="35" t="s">
        <v>11390</v>
      </c>
      <c r="S441" s="34"/>
      <c r="T441" s="34"/>
      <c r="U441" s="34"/>
    </row>
    <row r="442" spans="16:21" x14ac:dyDescent="0.45">
      <c r="P442" s="33" t="s">
        <v>453</v>
      </c>
      <c r="Q442" t="s">
        <v>28873</v>
      </c>
      <c r="R442" s="35" t="s">
        <v>11391</v>
      </c>
      <c r="S442" s="34"/>
      <c r="T442" s="34"/>
      <c r="U442" s="34"/>
    </row>
    <row r="443" spans="16:21" x14ac:dyDescent="0.45">
      <c r="P443" s="33" t="s">
        <v>454</v>
      </c>
      <c r="Q443" t="s">
        <v>28873</v>
      </c>
      <c r="R443" s="35" t="s">
        <v>11392</v>
      </c>
      <c r="S443" s="34"/>
      <c r="T443" s="34"/>
      <c r="U443" s="34"/>
    </row>
    <row r="444" spans="16:21" x14ac:dyDescent="0.45">
      <c r="P444" s="33" t="s">
        <v>454</v>
      </c>
      <c r="Q444" t="s">
        <v>28873</v>
      </c>
      <c r="R444" s="35" t="s">
        <v>11391</v>
      </c>
      <c r="S444" s="34"/>
      <c r="T444" s="34"/>
      <c r="U444" s="34"/>
    </row>
    <row r="445" spans="16:21" x14ac:dyDescent="0.45">
      <c r="P445" s="33" t="s">
        <v>455</v>
      </c>
      <c r="Q445" t="s">
        <v>28873</v>
      </c>
      <c r="R445" s="35" t="s">
        <v>11393</v>
      </c>
      <c r="S445" s="34"/>
      <c r="T445" s="34"/>
      <c r="U445" s="34"/>
    </row>
    <row r="446" spans="16:21" x14ac:dyDescent="0.45">
      <c r="P446" s="33" t="s">
        <v>455</v>
      </c>
      <c r="Q446" t="s">
        <v>28873</v>
      </c>
      <c r="R446" s="35" t="s">
        <v>11394</v>
      </c>
      <c r="S446" s="34"/>
      <c r="T446" s="34"/>
      <c r="U446" s="34"/>
    </row>
    <row r="447" spans="16:21" x14ac:dyDescent="0.45">
      <c r="P447" s="33" t="s">
        <v>456</v>
      </c>
      <c r="Q447" t="s">
        <v>28873</v>
      </c>
      <c r="R447" s="35" t="s">
        <v>11395</v>
      </c>
      <c r="S447" s="34"/>
      <c r="T447" s="34"/>
      <c r="U447" s="34"/>
    </row>
    <row r="448" spans="16:21" x14ac:dyDescent="0.45">
      <c r="P448" s="33" t="s">
        <v>456</v>
      </c>
      <c r="Q448" t="s">
        <v>28873</v>
      </c>
      <c r="R448" s="35" t="s">
        <v>11396</v>
      </c>
      <c r="S448" s="34"/>
      <c r="T448" s="34"/>
      <c r="U448" s="34"/>
    </row>
    <row r="449" spans="16:21" x14ac:dyDescent="0.45">
      <c r="P449" s="33" t="s">
        <v>457</v>
      </c>
      <c r="Q449" t="s">
        <v>28873</v>
      </c>
      <c r="R449" s="35" t="s">
        <v>11397</v>
      </c>
      <c r="S449" s="34"/>
      <c r="T449" s="34"/>
      <c r="U449" s="34"/>
    </row>
    <row r="450" spans="16:21" x14ac:dyDescent="0.45">
      <c r="P450" s="33" t="s">
        <v>457</v>
      </c>
      <c r="Q450" t="s">
        <v>28873</v>
      </c>
      <c r="R450" s="35" t="s">
        <v>11398</v>
      </c>
      <c r="S450" s="34"/>
      <c r="T450" s="34"/>
      <c r="U450" s="34"/>
    </row>
    <row r="451" spans="16:21" x14ac:dyDescent="0.45">
      <c r="P451" s="33" t="s">
        <v>458</v>
      </c>
      <c r="Q451" t="s">
        <v>28873</v>
      </c>
      <c r="R451" s="35" t="s">
        <v>11399</v>
      </c>
      <c r="S451" s="34"/>
      <c r="T451" s="34"/>
      <c r="U451" s="34"/>
    </row>
    <row r="452" spans="16:21" x14ac:dyDescent="0.45">
      <c r="P452" s="33" t="s">
        <v>458</v>
      </c>
      <c r="Q452" t="s">
        <v>28873</v>
      </c>
      <c r="R452" s="35" t="s">
        <v>11400</v>
      </c>
      <c r="S452" s="34"/>
      <c r="T452" s="34"/>
      <c r="U452" s="34"/>
    </row>
    <row r="453" spans="16:21" x14ac:dyDescent="0.45">
      <c r="P453" s="33" t="s">
        <v>459</v>
      </c>
      <c r="Q453" t="s">
        <v>28873</v>
      </c>
      <c r="R453" s="35" t="s">
        <v>11401</v>
      </c>
      <c r="S453" s="34"/>
      <c r="T453" s="34"/>
      <c r="U453" s="34"/>
    </row>
    <row r="454" spans="16:21" x14ac:dyDescent="0.45">
      <c r="P454" s="33" t="s">
        <v>459</v>
      </c>
      <c r="Q454" t="s">
        <v>28873</v>
      </c>
      <c r="R454" s="35" t="s">
        <v>11402</v>
      </c>
      <c r="S454" s="34"/>
      <c r="T454" s="34"/>
      <c r="U454" s="34"/>
    </row>
    <row r="455" spans="16:21" x14ac:dyDescent="0.45">
      <c r="P455" s="33" t="s">
        <v>460</v>
      </c>
      <c r="Q455" t="s">
        <v>28873</v>
      </c>
      <c r="R455" s="35" t="s">
        <v>11403</v>
      </c>
      <c r="S455" s="34"/>
      <c r="T455" s="34"/>
      <c r="U455" s="34"/>
    </row>
    <row r="456" spans="16:21" x14ac:dyDescent="0.45">
      <c r="P456" s="33" t="s">
        <v>460</v>
      </c>
      <c r="Q456" t="s">
        <v>28873</v>
      </c>
      <c r="R456" s="35" t="s">
        <v>11404</v>
      </c>
      <c r="S456" s="34"/>
      <c r="T456" s="34"/>
      <c r="U456" s="34"/>
    </row>
    <row r="457" spans="16:21" x14ac:dyDescent="0.45">
      <c r="P457" s="33" t="s">
        <v>461</v>
      </c>
      <c r="Q457" t="s">
        <v>28873</v>
      </c>
      <c r="R457" s="35" t="s">
        <v>11405</v>
      </c>
      <c r="S457" s="34"/>
      <c r="T457" s="34"/>
      <c r="U457" s="34"/>
    </row>
    <row r="458" spans="16:21" x14ac:dyDescent="0.45">
      <c r="P458" s="33" t="s">
        <v>461</v>
      </c>
      <c r="Q458" t="s">
        <v>28873</v>
      </c>
      <c r="R458" s="35" t="s">
        <v>11406</v>
      </c>
      <c r="S458" s="34"/>
      <c r="T458" s="34"/>
      <c r="U458" s="34"/>
    </row>
    <row r="459" spans="16:21" x14ac:dyDescent="0.45">
      <c r="P459" s="33" t="s">
        <v>462</v>
      </c>
      <c r="Q459" t="s">
        <v>28873</v>
      </c>
      <c r="R459" s="35" t="s">
        <v>11407</v>
      </c>
      <c r="S459" s="34"/>
      <c r="T459" s="34"/>
      <c r="U459" s="34"/>
    </row>
    <row r="460" spans="16:21" x14ac:dyDescent="0.45">
      <c r="P460" s="33" t="s">
        <v>462</v>
      </c>
      <c r="Q460" t="s">
        <v>28873</v>
      </c>
      <c r="R460" s="35" t="s">
        <v>11408</v>
      </c>
      <c r="S460" s="34"/>
      <c r="T460" s="34"/>
      <c r="U460" s="34"/>
    </row>
    <row r="461" spans="16:21" x14ac:dyDescent="0.45">
      <c r="P461" s="33" t="s">
        <v>463</v>
      </c>
      <c r="Q461" t="s">
        <v>28873</v>
      </c>
      <c r="R461" s="35" t="s">
        <v>11409</v>
      </c>
      <c r="S461" s="34"/>
      <c r="T461" s="34"/>
      <c r="U461" s="34"/>
    </row>
    <row r="462" spans="16:21" x14ac:dyDescent="0.45">
      <c r="P462" s="33" t="s">
        <v>463</v>
      </c>
      <c r="Q462" t="s">
        <v>28873</v>
      </c>
      <c r="R462" s="35" t="s">
        <v>11410</v>
      </c>
      <c r="S462" s="34"/>
      <c r="T462" s="34"/>
      <c r="U462" s="34"/>
    </row>
    <row r="463" spans="16:21" x14ac:dyDescent="0.45">
      <c r="P463" s="33" t="s">
        <v>464</v>
      </c>
      <c r="Q463" t="s">
        <v>28873</v>
      </c>
      <c r="R463" s="35" t="s">
        <v>11411</v>
      </c>
      <c r="S463" s="34"/>
      <c r="T463" s="34"/>
      <c r="U463" s="34"/>
    </row>
    <row r="464" spans="16:21" x14ac:dyDescent="0.45">
      <c r="P464" s="33" t="s">
        <v>464</v>
      </c>
      <c r="Q464" t="s">
        <v>28873</v>
      </c>
      <c r="R464" s="35" t="s">
        <v>11412</v>
      </c>
      <c r="S464" s="34"/>
      <c r="T464" s="34"/>
      <c r="U464" s="34"/>
    </row>
    <row r="465" spans="16:21" x14ac:dyDescent="0.45">
      <c r="P465" s="33" t="s">
        <v>465</v>
      </c>
      <c r="Q465" t="s">
        <v>28873</v>
      </c>
      <c r="R465" s="35" t="s">
        <v>11413</v>
      </c>
      <c r="S465" s="34"/>
      <c r="T465" s="34"/>
      <c r="U465" s="34"/>
    </row>
    <row r="466" spans="16:21" x14ac:dyDescent="0.45">
      <c r="P466" s="33" t="s">
        <v>465</v>
      </c>
      <c r="Q466" t="s">
        <v>28873</v>
      </c>
      <c r="R466" s="35" t="s">
        <v>11414</v>
      </c>
      <c r="S466" s="34"/>
      <c r="T466" s="34"/>
      <c r="U466" s="34"/>
    </row>
    <row r="467" spans="16:21" x14ac:dyDescent="0.45">
      <c r="P467" s="33" t="s">
        <v>466</v>
      </c>
      <c r="Q467" t="s">
        <v>28873</v>
      </c>
      <c r="R467" s="35" t="s">
        <v>11415</v>
      </c>
      <c r="S467" s="34"/>
      <c r="T467" s="34"/>
      <c r="U467" s="34"/>
    </row>
    <row r="468" spans="16:21" x14ac:dyDescent="0.45">
      <c r="P468" s="33" t="s">
        <v>466</v>
      </c>
      <c r="Q468" t="s">
        <v>28873</v>
      </c>
      <c r="R468" s="35" t="s">
        <v>11416</v>
      </c>
      <c r="S468" s="34"/>
      <c r="T468" s="34"/>
      <c r="U468" s="34"/>
    </row>
    <row r="469" spans="16:21" x14ac:dyDescent="0.45">
      <c r="P469" s="33" t="s">
        <v>467</v>
      </c>
      <c r="Q469" t="s">
        <v>28873</v>
      </c>
      <c r="R469" s="35" t="s">
        <v>11417</v>
      </c>
      <c r="S469" s="34"/>
      <c r="T469" s="34"/>
      <c r="U469" s="34"/>
    </row>
    <row r="470" spans="16:21" x14ac:dyDescent="0.45">
      <c r="P470" s="33" t="s">
        <v>467</v>
      </c>
      <c r="Q470" t="s">
        <v>28873</v>
      </c>
      <c r="R470" s="35" t="s">
        <v>11418</v>
      </c>
      <c r="S470" s="34"/>
      <c r="T470" s="34"/>
      <c r="U470" s="34"/>
    </row>
    <row r="471" spans="16:21" x14ac:dyDescent="0.45">
      <c r="P471" s="33" t="s">
        <v>468</v>
      </c>
      <c r="Q471" t="s">
        <v>28873</v>
      </c>
      <c r="R471" s="35" t="s">
        <v>11419</v>
      </c>
      <c r="S471" s="34"/>
      <c r="T471" s="34"/>
      <c r="U471" s="34"/>
    </row>
    <row r="472" spans="16:21" x14ac:dyDescent="0.45">
      <c r="P472" s="33" t="s">
        <v>468</v>
      </c>
      <c r="Q472" t="s">
        <v>28873</v>
      </c>
      <c r="R472" s="35" t="s">
        <v>11420</v>
      </c>
      <c r="S472" s="34"/>
      <c r="T472" s="34"/>
      <c r="U472" s="34"/>
    </row>
    <row r="473" spans="16:21" x14ac:dyDescent="0.45">
      <c r="P473" s="33" t="s">
        <v>469</v>
      </c>
      <c r="Q473" t="s">
        <v>28873</v>
      </c>
      <c r="R473" s="35" t="s">
        <v>11421</v>
      </c>
      <c r="S473" s="34"/>
      <c r="T473" s="34"/>
      <c r="U473" s="34"/>
    </row>
    <row r="474" spans="16:21" x14ac:dyDescent="0.45">
      <c r="P474" s="33" t="s">
        <v>469</v>
      </c>
      <c r="Q474" t="s">
        <v>28873</v>
      </c>
      <c r="R474" s="35" t="s">
        <v>11422</v>
      </c>
      <c r="S474" s="34"/>
      <c r="T474" s="34"/>
      <c r="U474" s="34"/>
    </row>
    <row r="475" spans="16:21" x14ac:dyDescent="0.45">
      <c r="P475" s="33" t="s">
        <v>470</v>
      </c>
      <c r="Q475" t="s">
        <v>28873</v>
      </c>
      <c r="R475" s="35" t="s">
        <v>11423</v>
      </c>
      <c r="S475" s="34"/>
      <c r="T475" s="34"/>
      <c r="U475" s="34"/>
    </row>
    <row r="476" spans="16:21" x14ac:dyDescent="0.45">
      <c r="P476" s="33" t="s">
        <v>470</v>
      </c>
      <c r="Q476" t="s">
        <v>28873</v>
      </c>
      <c r="R476" s="35" t="s">
        <v>11424</v>
      </c>
      <c r="S476" s="34"/>
      <c r="T476" s="34"/>
      <c r="U476" s="34"/>
    </row>
    <row r="477" spans="16:21" x14ac:dyDescent="0.45">
      <c r="P477" s="33" t="s">
        <v>471</v>
      </c>
      <c r="Q477" t="s">
        <v>28873</v>
      </c>
      <c r="R477" s="35" t="s">
        <v>11425</v>
      </c>
      <c r="S477" s="34"/>
      <c r="T477" s="34"/>
      <c r="U477" s="34"/>
    </row>
    <row r="478" spans="16:21" x14ac:dyDescent="0.45">
      <c r="P478" s="33" t="s">
        <v>471</v>
      </c>
      <c r="Q478" t="s">
        <v>28873</v>
      </c>
      <c r="R478" s="35" t="s">
        <v>11426</v>
      </c>
      <c r="S478" s="34"/>
      <c r="T478" s="34"/>
      <c r="U478" s="34"/>
    </row>
    <row r="479" spans="16:21" x14ac:dyDescent="0.45">
      <c r="P479" s="33" t="s">
        <v>472</v>
      </c>
      <c r="Q479" t="s">
        <v>28873</v>
      </c>
      <c r="R479" s="35" t="s">
        <v>11390</v>
      </c>
      <c r="S479" s="34"/>
      <c r="T479" s="34"/>
      <c r="U479" s="34"/>
    </row>
    <row r="480" spans="16:21" x14ac:dyDescent="0.45">
      <c r="P480" s="33" t="s">
        <v>472</v>
      </c>
      <c r="Q480" t="s">
        <v>28873</v>
      </c>
      <c r="R480" s="35" t="s">
        <v>11427</v>
      </c>
      <c r="S480" s="34"/>
      <c r="T480" s="34"/>
      <c r="U480" s="34"/>
    </row>
    <row r="481" spans="16:21" x14ac:dyDescent="0.45">
      <c r="P481" s="33" t="s">
        <v>473</v>
      </c>
      <c r="Q481" t="s">
        <v>28873</v>
      </c>
      <c r="R481" s="35" t="s">
        <v>11428</v>
      </c>
      <c r="S481" s="34"/>
      <c r="T481" s="34"/>
      <c r="U481" s="34"/>
    </row>
    <row r="482" spans="16:21" x14ac:dyDescent="0.45">
      <c r="P482" s="33" t="s">
        <v>473</v>
      </c>
      <c r="Q482" t="s">
        <v>28873</v>
      </c>
      <c r="R482" s="35" t="s">
        <v>11429</v>
      </c>
      <c r="S482" s="34"/>
      <c r="T482" s="34"/>
      <c r="U482" s="34"/>
    </row>
    <row r="483" spans="16:21" x14ac:dyDescent="0.45">
      <c r="P483" s="33" t="s">
        <v>474</v>
      </c>
      <c r="Q483" t="s">
        <v>28873</v>
      </c>
      <c r="R483" s="35" t="s">
        <v>11430</v>
      </c>
      <c r="S483" s="34"/>
      <c r="T483" s="34"/>
      <c r="U483" s="34"/>
    </row>
    <row r="484" spans="16:21" x14ac:dyDescent="0.45">
      <c r="P484" s="33" t="s">
        <v>474</v>
      </c>
      <c r="Q484" t="s">
        <v>28873</v>
      </c>
      <c r="R484" s="35" t="s">
        <v>11431</v>
      </c>
      <c r="S484" s="34"/>
      <c r="T484" s="34"/>
      <c r="U484" s="34"/>
    </row>
    <row r="485" spans="16:21" x14ac:dyDescent="0.45">
      <c r="P485" s="33" t="s">
        <v>475</v>
      </c>
      <c r="Q485" t="s">
        <v>28873</v>
      </c>
      <c r="R485" s="35" t="s">
        <v>11432</v>
      </c>
      <c r="S485" s="34"/>
      <c r="T485" s="34"/>
      <c r="U485" s="34"/>
    </row>
    <row r="486" spans="16:21" x14ac:dyDescent="0.45">
      <c r="P486" s="33" t="s">
        <v>475</v>
      </c>
      <c r="Q486" t="s">
        <v>28873</v>
      </c>
      <c r="R486" s="35" t="s">
        <v>11433</v>
      </c>
      <c r="S486" s="34"/>
      <c r="T486" s="34"/>
      <c r="U486" s="34"/>
    </row>
    <row r="487" spans="16:21" x14ac:dyDescent="0.45">
      <c r="P487" s="33" t="s">
        <v>476</v>
      </c>
      <c r="Q487" t="s">
        <v>28873</v>
      </c>
      <c r="R487" s="35" t="s">
        <v>11434</v>
      </c>
      <c r="S487" s="34"/>
      <c r="T487" s="34"/>
      <c r="U487" s="34"/>
    </row>
    <row r="488" spans="16:21" x14ac:dyDescent="0.45">
      <c r="P488" s="33" t="s">
        <v>476</v>
      </c>
      <c r="Q488" t="s">
        <v>28873</v>
      </c>
      <c r="R488" s="35" t="s">
        <v>11435</v>
      </c>
      <c r="S488" s="34"/>
      <c r="T488" s="34"/>
      <c r="U488" s="34"/>
    </row>
    <row r="489" spans="16:21" x14ac:dyDescent="0.45">
      <c r="P489" s="33" t="s">
        <v>477</v>
      </c>
      <c r="Q489" t="s">
        <v>28873</v>
      </c>
      <c r="R489" s="35" t="s">
        <v>11436</v>
      </c>
      <c r="S489" s="34"/>
      <c r="T489" s="34"/>
      <c r="U489" s="34"/>
    </row>
    <row r="490" spans="16:21" x14ac:dyDescent="0.45">
      <c r="P490" s="33" t="s">
        <v>477</v>
      </c>
      <c r="Q490" t="s">
        <v>28873</v>
      </c>
      <c r="R490" s="35" t="s">
        <v>11437</v>
      </c>
      <c r="S490" s="34"/>
      <c r="T490" s="34"/>
      <c r="U490" s="34"/>
    </row>
    <row r="491" spans="16:21" x14ac:dyDescent="0.45">
      <c r="P491" s="33" t="s">
        <v>478</v>
      </c>
      <c r="Q491" t="s">
        <v>28873</v>
      </c>
      <c r="R491" s="35" t="s">
        <v>11438</v>
      </c>
      <c r="S491" s="34"/>
      <c r="T491" s="34"/>
      <c r="U491" s="34"/>
    </row>
    <row r="492" spans="16:21" x14ac:dyDescent="0.45">
      <c r="P492" s="33" t="s">
        <v>478</v>
      </c>
      <c r="Q492" t="s">
        <v>28873</v>
      </c>
      <c r="R492" s="35" t="s">
        <v>11439</v>
      </c>
      <c r="S492" s="34"/>
      <c r="T492" s="34"/>
      <c r="U492" s="34"/>
    </row>
    <row r="493" spans="16:21" x14ac:dyDescent="0.45">
      <c r="P493" s="33" t="s">
        <v>479</v>
      </c>
      <c r="Q493" t="s">
        <v>28873</v>
      </c>
      <c r="R493" s="35" t="s">
        <v>11440</v>
      </c>
      <c r="S493" s="34"/>
      <c r="T493" s="34"/>
      <c r="U493" s="34"/>
    </row>
    <row r="494" spans="16:21" x14ac:dyDescent="0.45">
      <c r="P494" s="33" t="s">
        <v>479</v>
      </c>
      <c r="Q494" t="s">
        <v>28873</v>
      </c>
      <c r="R494" s="35" t="s">
        <v>11441</v>
      </c>
      <c r="S494" s="34"/>
      <c r="T494" s="34"/>
      <c r="U494" s="34"/>
    </row>
    <row r="495" spans="16:21" x14ac:dyDescent="0.45">
      <c r="P495" s="33" t="s">
        <v>480</v>
      </c>
      <c r="Q495" t="s">
        <v>28873</v>
      </c>
      <c r="R495" s="35" t="s">
        <v>11442</v>
      </c>
      <c r="S495" s="34"/>
      <c r="T495" s="34"/>
      <c r="U495" s="34"/>
    </row>
    <row r="496" spans="16:21" x14ac:dyDescent="0.45">
      <c r="P496" s="33" t="s">
        <v>480</v>
      </c>
      <c r="Q496" t="s">
        <v>28873</v>
      </c>
      <c r="R496" s="35" t="s">
        <v>11443</v>
      </c>
      <c r="S496" s="34"/>
      <c r="T496" s="34"/>
      <c r="U496" s="34"/>
    </row>
    <row r="497" spans="16:21" x14ac:dyDescent="0.45">
      <c r="P497" s="33" t="s">
        <v>481</v>
      </c>
      <c r="Q497" t="s">
        <v>28873</v>
      </c>
      <c r="R497" s="35" t="s">
        <v>11444</v>
      </c>
      <c r="S497" s="34"/>
      <c r="T497" s="34"/>
      <c r="U497" s="34"/>
    </row>
    <row r="498" spans="16:21" x14ac:dyDescent="0.45">
      <c r="P498" s="33" t="s">
        <v>481</v>
      </c>
      <c r="Q498" t="s">
        <v>28873</v>
      </c>
      <c r="R498" s="35" t="s">
        <v>11445</v>
      </c>
      <c r="S498" s="34"/>
      <c r="T498" s="34"/>
      <c r="U498" s="34"/>
    </row>
    <row r="499" spans="16:21" x14ac:dyDescent="0.45">
      <c r="P499" s="33" t="s">
        <v>482</v>
      </c>
      <c r="Q499" t="s">
        <v>28873</v>
      </c>
      <c r="R499" s="35" t="s">
        <v>11446</v>
      </c>
      <c r="S499" s="34"/>
      <c r="T499" s="34"/>
      <c r="U499" s="34"/>
    </row>
    <row r="500" spans="16:21" x14ac:dyDescent="0.45">
      <c r="P500" s="33" t="s">
        <v>482</v>
      </c>
      <c r="Q500" t="s">
        <v>28873</v>
      </c>
      <c r="R500" s="35" t="s">
        <v>11447</v>
      </c>
      <c r="S500" s="34"/>
      <c r="T500" s="34"/>
      <c r="U500" s="34"/>
    </row>
    <row r="501" spans="16:21" x14ac:dyDescent="0.45">
      <c r="P501" s="33" t="s">
        <v>483</v>
      </c>
      <c r="Q501" t="s">
        <v>28873</v>
      </c>
      <c r="R501" s="35" t="s">
        <v>11448</v>
      </c>
      <c r="S501" s="34"/>
      <c r="T501" s="34"/>
      <c r="U501" s="34"/>
    </row>
    <row r="502" spans="16:21" x14ac:dyDescent="0.45">
      <c r="P502" s="33" t="s">
        <v>483</v>
      </c>
      <c r="Q502" t="s">
        <v>28873</v>
      </c>
      <c r="R502" s="35" t="s">
        <v>11449</v>
      </c>
      <c r="S502" s="34"/>
      <c r="T502" s="34"/>
      <c r="U502" s="34"/>
    </row>
    <row r="503" spans="16:21" x14ac:dyDescent="0.45">
      <c r="P503" s="33" t="s">
        <v>484</v>
      </c>
      <c r="Q503" t="s">
        <v>28873</v>
      </c>
      <c r="R503" s="35" t="s">
        <v>11450</v>
      </c>
      <c r="S503" s="34"/>
      <c r="T503" s="34"/>
      <c r="U503" s="34"/>
    </row>
    <row r="504" spans="16:21" x14ac:dyDescent="0.45">
      <c r="P504" s="33" t="s">
        <v>484</v>
      </c>
      <c r="Q504" t="s">
        <v>28873</v>
      </c>
      <c r="R504" s="35" t="s">
        <v>11451</v>
      </c>
      <c r="S504" s="34"/>
      <c r="T504" s="34"/>
      <c r="U504" s="34"/>
    </row>
    <row r="505" spans="16:21" x14ac:dyDescent="0.45">
      <c r="P505" s="33" t="s">
        <v>485</v>
      </c>
      <c r="Q505" t="s">
        <v>28873</v>
      </c>
      <c r="R505" s="35" t="s">
        <v>11452</v>
      </c>
      <c r="S505" s="34"/>
      <c r="T505" s="34"/>
      <c r="U505" s="34"/>
    </row>
    <row r="506" spans="16:21" x14ac:dyDescent="0.45">
      <c r="P506" s="33" t="s">
        <v>485</v>
      </c>
      <c r="Q506" t="s">
        <v>28873</v>
      </c>
      <c r="R506" s="35" t="s">
        <v>11453</v>
      </c>
      <c r="S506" s="34"/>
      <c r="T506" s="34"/>
      <c r="U506" s="34"/>
    </row>
    <row r="507" spans="16:21" x14ac:dyDescent="0.45">
      <c r="P507" s="33" t="s">
        <v>486</v>
      </c>
      <c r="Q507" t="s">
        <v>28873</v>
      </c>
      <c r="R507" s="35" t="s">
        <v>11454</v>
      </c>
      <c r="S507" s="34"/>
      <c r="T507" s="34"/>
      <c r="U507" s="34"/>
    </row>
    <row r="508" spans="16:21" x14ac:dyDescent="0.45">
      <c r="P508" s="33" t="s">
        <v>486</v>
      </c>
      <c r="Q508" t="s">
        <v>28873</v>
      </c>
      <c r="R508" s="35" t="s">
        <v>11455</v>
      </c>
      <c r="S508" s="34"/>
      <c r="T508" s="34"/>
      <c r="U508" s="34"/>
    </row>
    <row r="509" spans="16:21" x14ac:dyDescent="0.45">
      <c r="P509" s="33" t="s">
        <v>487</v>
      </c>
      <c r="Q509" t="s">
        <v>28873</v>
      </c>
      <c r="R509" s="35" t="s">
        <v>11456</v>
      </c>
      <c r="S509" s="34"/>
      <c r="T509" s="34"/>
      <c r="U509" s="34"/>
    </row>
    <row r="510" spans="16:21" x14ac:dyDescent="0.45">
      <c r="P510" s="33" t="s">
        <v>487</v>
      </c>
      <c r="Q510" t="s">
        <v>28873</v>
      </c>
      <c r="R510" s="35" t="s">
        <v>11457</v>
      </c>
      <c r="S510" s="34"/>
      <c r="T510" s="34"/>
      <c r="U510" s="34"/>
    </row>
    <row r="511" spans="16:21" x14ac:dyDescent="0.45">
      <c r="P511" s="33" t="s">
        <v>488</v>
      </c>
      <c r="Q511" t="s">
        <v>28873</v>
      </c>
      <c r="R511" s="35" t="s">
        <v>11458</v>
      </c>
      <c r="S511" s="34"/>
      <c r="T511" s="34"/>
      <c r="U511" s="34"/>
    </row>
    <row r="512" spans="16:21" x14ac:dyDescent="0.45">
      <c r="P512" s="33" t="s">
        <v>489</v>
      </c>
      <c r="Q512" t="s">
        <v>28873</v>
      </c>
      <c r="R512" s="35" t="s">
        <v>11194</v>
      </c>
      <c r="S512" s="34"/>
      <c r="T512" s="34"/>
      <c r="U512" s="34"/>
    </row>
    <row r="513" spans="16:21" x14ac:dyDescent="0.45">
      <c r="P513" s="33" t="s">
        <v>490</v>
      </c>
      <c r="Q513" t="s">
        <v>28873</v>
      </c>
      <c r="R513" s="35" t="s">
        <v>11192</v>
      </c>
      <c r="S513" s="34"/>
      <c r="T513" s="34"/>
      <c r="U513" s="34"/>
    </row>
    <row r="514" spans="16:21" x14ac:dyDescent="0.45">
      <c r="P514" s="33" t="s">
        <v>491</v>
      </c>
      <c r="Q514" t="s">
        <v>28873</v>
      </c>
      <c r="R514" s="35" t="s">
        <v>11197</v>
      </c>
      <c r="S514" s="34"/>
      <c r="T514" s="34"/>
      <c r="U514" s="34"/>
    </row>
    <row r="515" spans="16:21" x14ac:dyDescent="0.45">
      <c r="P515" s="33" t="s">
        <v>492</v>
      </c>
      <c r="Q515" t="s">
        <v>28873</v>
      </c>
      <c r="R515" s="35" t="s">
        <v>11194</v>
      </c>
      <c r="S515" s="34"/>
      <c r="T515" s="34"/>
      <c r="U515" s="34"/>
    </row>
    <row r="516" spans="16:21" x14ac:dyDescent="0.45">
      <c r="P516" s="33" t="s">
        <v>493</v>
      </c>
      <c r="Q516" t="s">
        <v>28873</v>
      </c>
      <c r="R516" s="35" t="s">
        <v>11194</v>
      </c>
      <c r="S516" s="34"/>
      <c r="T516" s="34"/>
      <c r="U516" s="34"/>
    </row>
    <row r="517" spans="16:21" x14ac:dyDescent="0.45">
      <c r="P517" s="33" t="s">
        <v>494</v>
      </c>
      <c r="Q517" t="s">
        <v>28873</v>
      </c>
      <c r="R517" s="35" t="s">
        <v>11192</v>
      </c>
      <c r="S517" s="34"/>
      <c r="T517" s="34"/>
      <c r="U517" s="34"/>
    </row>
    <row r="518" spans="16:21" x14ac:dyDescent="0.45">
      <c r="P518" s="33" t="s">
        <v>495</v>
      </c>
      <c r="Q518" t="s">
        <v>28873</v>
      </c>
      <c r="R518" s="35" t="s">
        <v>11302</v>
      </c>
      <c r="S518" s="34"/>
      <c r="T518" s="34"/>
      <c r="U518" s="34"/>
    </row>
    <row r="519" spans="16:21" x14ac:dyDescent="0.45">
      <c r="P519" s="33" t="s">
        <v>496</v>
      </c>
      <c r="Q519" t="s">
        <v>28873</v>
      </c>
      <c r="R519" s="35" t="s">
        <v>11192</v>
      </c>
      <c r="S519" s="34"/>
      <c r="T519" s="34"/>
      <c r="U519" s="34"/>
    </row>
    <row r="520" spans="16:21" x14ac:dyDescent="0.45">
      <c r="P520" s="33" t="s">
        <v>497</v>
      </c>
      <c r="Q520" t="s">
        <v>28873</v>
      </c>
      <c r="R520" s="35" t="s">
        <v>11192</v>
      </c>
      <c r="S520" s="34"/>
      <c r="T520" s="34"/>
      <c r="U520" s="34"/>
    </row>
    <row r="521" spans="16:21" x14ac:dyDescent="0.45">
      <c r="P521" s="33" t="s">
        <v>498</v>
      </c>
      <c r="Q521" t="s">
        <v>28873</v>
      </c>
      <c r="R521" s="35" t="s">
        <v>11194</v>
      </c>
      <c r="S521" s="34"/>
      <c r="T521" s="34"/>
      <c r="U521" s="34"/>
    </row>
    <row r="522" spans="16:21" x14ac:dyDescent="0.45">
      <c r="P522" s="33" t="s">
        <v>499</v>
      </c>
      <c r="Q522" t="s">
        <v>28873</v>
      </c>
      <c r="R522" s="35" t="s">
        <v>11192</v>
      </c>
      <c r="S522" s="34"/>
      <c r="T522" s="34"/>
      <c r="U522" s="34"/>
    </row>
    <row r="523" spans="16:21" x14ac:dyDescent="0.45">
      <c r="P523" s="33" t="s">
        <v>500</v>
      </c>
      <c r="Q523" t="s">
        <v>28873</v>
      </c>
      <c r="R523" s="35" t="s">
        <v>11192</v>
      </c>
      <c r="S523" s="34"/>
      <c r="T523" s="34"/>
      <c r="U523" s="34"/>
    </row>
    <row r="524" spans="16:21" x14ac:dyDescent="0.45">
      <c r="P524" s="33" t="s">
        <v>501</v>
      </c>
      <c r="Q524" t="s">
        <v>28873</v>
      </c>
      <c r="R524" s="35" t="s">
        <v>11192</v>
      </c>
      <c r="S524" s="34"/>
      <c r="T524" s="34"/>
      <c r="U524" s="34"/>
    </row>
    <row r="525" spans="16:21" x14ac:dyDescent="0.45">
      <c r="P525" s="33" t="s">
        <v>502</v>
      </c>
      <c r="Q525" t="s">
        <v>28873</v>
      </c>
      <c r="R525" s="35" t="s">
        <v>11194</v>
      </c>
      <c r="S525" s="34"/>
      <c r="T525" s="34"/>
      <c r="U525" s="34"/>
    </row>
    <row r="526" spans="16:21" x14ac:dyDescent="0.45">
      <c r="P526" s="33" t="s">
        <v>503</v>
      </c>
      <c r="Q526" t="s">
        <v>28873</v>
      </c>
      <c r="R526" s="35" t="s">
        <v>11192</v>
      </c>
      <c r="S526" s="34"/>
      <c r="T526" s="34"/>
      <c r="U526" s="34"/>
    </row>
    <row r="527" spans="16:21" x14ac:dyDescent="0.45">
      <c r="P527" s="33" t="s">
        <v>504</v>
      </c>
      <c r="Q527" t="s">
        <v>28873</v>
      </c>
      <c r="R527" s="35" t="s">
        <v>11192</v>
      </c>
      <c r="S527" s="34"/>
      <c r="T527" s="34"/>
      <c r="U527" s="34"/>
    </row>
    <row r="528" spans="16:21" x14ac:dyDescent="0.45">
      <c r="P528" s="33" t="s">
        <v>505</v>
      </c>
      <c r="Q528" t="s">
        <v>28873</v>
      </c>
      <c r="R528" s="35" t="s">
        <v>11192</v>
      </c>
      <c r="S528" s="34"/>
      <c r="T528" s="34"/>
      <c r="U528" s="34"/>
    </row>
    <row r="529" spans="16:21" x14ac:dyDescent="0.45">
      <c r="P529" s="33" t="s">
        <v>506</v>
      </c>
      <c r="Q529" t="s">
        <v>28873</v>
      </c>
      <c r="R529" s="35" t="s">
        <v>11303</v>
      </c>
      <c r="S529" s="34"/>
      <c r="T529" s="34"/>
      <c r="U529" s="34"/>
    </row>
    <row r="530" spans="16:21" x14ac:dyDescent="0.45">
      <c r="P530" s="33" t="s">
        <v>507</v>
      </c>
      <c r="Q530" t="s">
        <v>28873</v>
      </c>
      <c r="R530" s="35" t="s">
        <v>11459</v>
      </c>
      <c r="S530" s="34"/>
      <c r="T530" s="34"/>
      <c r="U530" s="34"/>
    </row>
    <row r="531" spans="16:21" x14ac:dyDescent="0.45">
      <c r="P531" s="33" t="s">
        <v>507</v>
      </c>
      <c r="Q531" t="s">
        <v>28873</v>
      </c>
      <c r="R531" s="35" t="s">
        <v>11460</v>
      </c>
      <c r="S531" s="34"/>
      <c r="T531" s="34"/>
      <c r="U531" s="34"/>
    </row>
    <row r="532" spans="16:21" x14ac:dyDescent="0.45">
      <c r="P532" s="33" t="s">
        <v>508</v>
      </c>
      <c r="Q532" t="s">
        <v>28873</v>
      </c>
      <c r="R532" s="35" t="s">
        <v>11459</v>
      </c>
      <c r="S532" s="34"/>
      <c r="T532" s="34"/>
      <c r="U532" s="34"/>
    </row>
    <row r="533" spans="16:21" x14ac:dyDescent="0.45">
      <c r="P533" s="33" t="s">
        <v>508</v>
      </c>
      <c r="Q533" t="s">
        <v>28873</v>
      </c>
      <c r="R533" s="35" t="s">
        <v>11460</v>
      </c>
      <c r="S533" s="34"/>
      <c r="T533" s="34"/>
      <c r="U533" s="34"/>
    </row>
    <row r="534" spans="16:21" x14ac:dyDescent="0.45">
      <c r="P534" s="33" t="s">
        <v>509</v>
      </c>
      <c r="Q534" t="s">
        <v>28873</v>
      </c>
      <c r="R534" s="35" t="s">
        <v>11459</v>
      </c>
      <c r="S534" s="34"/>
      <c r="T534" s="34"/>
      <c r="U534" s="34"/>
    </row>
    <row r="535" spans="16:21" x14ac:dyDescent="0.45">
      <c r="P535" s="33" t="s">
        <v>509</v>
      </c>
      <c r="Q535" t="s">
        <v>28873</v>
      </c>
      <c r="R535" s="35" t="s">
        <v>11460</v>
      </c>
      <c r="S535" s="34"/>
      <c r="T535" s="34"/>
      <c r="U535" s="34"/>
    </row>
    <row r="536" spans="16:21" x14ac:dyDescent="0.45">
      <c r="P536" s="33" t="s">
        <v>510</v>
      </c>
      <c r="Q536" t="s">
        <v>28873</v>
      </c>
      <c r="R536" s="35" t="s">
        <v>11459</v>
      </c>
      <c r="S536" s="34"/>
      <c r="T536" s="34"/>
      <c r="U536" s="34"/>
    </row>
    <row r="537" spans="16:21" x14ac:dyDescent="0.45">
      <c r="P537" s="33" t="s">
        <v>510</v>
      </c>
      <c r="Q537" t="s">
        <v>28873</v>
      </c>
      <c r="R537" s="35" t="s">
        <v>11460</v>
      </c>
      <c r="S537" s="34"/>
      <c r="T537" s="34"/>
      <c r="U537" s="34"/>
    </row>
    <row r="538" spans="16:21" x14ac:dyDescent="0.45">
      <c r="P538" s="33" t="s">
        <v>511</v>
      </c>
      <c r="Q538" t="s">
        <v>28873</v>
      </c>
      <c r="R538" s="35" t="s">
        <v>11459</v>
      </c>
      <c r="S538" s="34"/>
      <c r="T538" s="34"/>
      <c r="U538" s="34"/>
    </row>
    <row r="539" spans="16:21" x14ac:dyDescent="0.45">
      <c r="P539" s="33" t="s">
        <v>511</v>
      </c>
      <c r="Q539" t="s">
        <v>28873</v>
      </c>
      <c r="R539" s="35" t="s">
        <v>11460</v>
      </c>
      <c r="S539" s="34"/>
      <c r="T539" s="34"/>
      <c r="U539" s="34"/>
    </row>
    <row r="540" spans="16:21" x14ac:dyDescent="0.45">
      <c r="P540" s="33" t="s">
        <v>512</v>
      </c>
      <c r="Q540" t="s">
        <v>28873</v>
      </c>
      <c r="R540" s="35" t="s">
        <v>11459</v>
      </c>
      <c r="S540" s="34"/>
      <c r="T540" s="34"/>
      <c r="U540" s="34"/>
    </row>
    <row r="541" spans="16:21" x14ac:dyDescent="0.45">
      <c r="P541" s="33" t="s">
        <v>512</v>
      </c>
      <c r="Q541" t="s">
        <v>28873</v>
      </c>
      <c r="R541" s="35" t="s">
        <v>11460</v>
      </c>
      <c r="S541" s="34"/>
      <c r="T541" s="34"/>
      <c r="U541" s="34"/>
    </row>
    <row r="542" spans="16:21" x14ac:dyDescent="0.45">
      <c r="P542" s="33" t="s">
        <v>513</v>
      </c>
      <c r="Q542" t="s">
        <v>28873</v>
      </c>
      <c r="R542" s="35" t="s">
        <v>11459</v>
      </c>
      <c r="S542" s="34"/>
      <c r="T542" s="34"/>
      <c r="U542" s="34"/>
    </row>
    <row r="543" spans="16:21" x14ac:dyDescent="0.45">
      <c r="P543" s="33" t="s">
        <v>513</v>
      </c>
      <c r="Q543" t="s">
        <v>28873</v>
      </c>
      <c r="R543" s="35" t="s">
        <v>11460</v>
      </c>
      <c r="S543" s="34"/>
      <c r="T543" s="34"/>
      <c r="U543" s="34"/>
    </row>
    <row r="544" spans="16:21" x14ac:dyDescent="0.45">
      <c r="P544" s="33" t="s">
        <v>514</v>
      </c>
      <c r="Q544" t="s">
        <v>28873</v>
      </c>
      <c r="R544" s="35" t="s">
        <v>11459</v>
      </c>
      <c r="S544" s="34"/>
      <c r="T544" s="34"/>
      <c r="U544" s="34"/>
    </row>
    <row r="545" spans="16:21" x14ac:dyDescent="0.45">
      <c r="P545" s="33" t="s">
        <v>514</v>
      </c>
      <c r="Q545" t="s">
        <v>28873</v>
      </c>
      <c r="R545" s="35" t="s">
        <v>11460</v>
      </c>
      <c r="S545" s="34"/>
      <c r="T545" s="34"/>
      <c r="U545" s="34"/>
    </row>
    <row r="546" spans="16:21" x14ac:dyDescent="0.45">
      <c r="P546" s="33" t="s">
        <v>515</v>
      </c>
      <c r="Q546" t="s">
        <v>28873</v>
      </c>
      <c r="R546" s="35" t="s">
        <v>11459</v>
      </c>
      <c r="S546" s="34"/>
      <c r="T546" s="34"/>
      <c r="U546" s="34"/>
    </row>
    <row r="547" spans="16:21" x14ac:dyDescent="0.45">
      <c r="P547" s="33" t="s">
        <v>515</v>
      </c>
      <c r="Q547" t="s">
        <v>28873</v>
      </c>
      <c r="R547" s="35" t="s">
        <v>11460</v>
      </c>
      <c r="S547" s="34"/>
      <c r="T547" s="34"/>
      <c r="U547" s="34"/>
    </row>
    <row r="548" spans="16:21" x14ac:dyDescent="0.45">
      <c r="P548" s="33" t="s">
        <v>516</v>
      </c>
      <c r="Q548" t="s">
        <v>28873</v>
      </c>
      <c r="R548" s="35" t="s">
        <v>11459</v>
      </c>
      <c r="S548" s="34"/>
      <c r="T548" s="34"/>
      <c r="U548" s="34"/>
    </row>
    <row r="549" spans="16:21" x14ac:dyDescent="0.45">
      <c r="P549" s="33" t="s">
        <v>516</v>
      </c>
      <c r="Q549" t="s">
        <v>28873</v>
      </c>
      <c r="R549" s="35" t="s">
        <v>11460</v>
      </c>
      <c r="S549" s="34"/>
      <c r="T549" s="34"/>
      <c r="U549" s="34"/>
    </row>
    <row r="550" spans="16:21" x14ac:dyDescent="0.45">
      <c r="P550" s="33" t="s">
        <v>517</v>
      </c>
      <c r="Q550" t="s">
        <v>28873</v>
      </c>
      <c r="R550" s="35" t="s">
        <v>11459</v>
      </c>
      <c r="S550" s="34"/>
      <c r="T550" s="34"/>
      <c r="U550" s="34"/>
    </row>
    <row r="551" spans="16:21" x14ac:dyDescent="0.45">
      <c r="P551" s="33" t="s">
        <v>517</v>
      </c>
      <c r="Q551" t="s">
        <v>28873</v>
      </c>
      <c r="R551" s="35" t="s">
        <v>11460</v>
      </c>
      <c r="S551" s="34"/>
      <c r="T551" s="34"/>
      <c r="U551" s="34"/>
    </row>
    <row r="552" spans="16:21" x14ac:dyDescent="0.45">
      <c r="P552" s="33" t="s">
        <v>518</v>
      </c>
      <c r="Q552" t="s">
        <v>28873</v>
      </c>
      <c r="R552" s="35" t="s">
        <v>11459</v>
      </c>
      <c r="S552" s="34"/>
      <c r="T552" s="34"/>
      <c r="U552" s="34"/>
    </row>
    <row r="553" spans="16:21" x14ac:dyDescent="0.45">
      <c r="P553" s="33" t="s">
        <v>518</v>
      </c>
      <c r="Q553" t="s">
        <v>28873</v>
      </c>
      <c r="R553" s="35" t="s">
        <v>11460</v>
      </c>
      <c r="S553" s="34"/>
      <c r="T553" s="34"/>
      <c r="U553" s="34"/>
    </row>
    <row r="554" spans="16:21" x14ac:dyDescent="0.45">
      <c r="P554" s="33" t="s">
        <v>519</v>
      </c>
      <c r="Q554" t="s">
        <v>28873</v>
      </c>
      <c r="R554" s="35" t="s">
        <v>11459</v>
      </c>
      <c r="S554" s="34"/>
      <c r="T554" s="34"/>
      <c r="U554" s="34"/>
    </row>
    <row r="555" spans="16:21" x14ac:dyDescent="0.45">
      <c r="P555" s="33" t="s">
        <v>519</v>
      </c>
      <c r="Q555" t="s">
        <v>28873</v>
      </c>
      <c r="R555" s="35" t="s">
        <v>11460</v>
      </c>
      <c r="S555" s="34"/>
      <c r="T555" s="34"/>
      <c r="U555" s="34"/>
    </row>
    <row r="556" spans="16:21" x14ac:dyDescent="0.45">
      <c r="P556" s="33" t="s">
        <v>520</v>
      </c>
      <c r="Q556" t="s">
        <v>28873</v>
      </c>
      <c r="R556" s="35" t="s">
        <v>11459</v>
      </c>
      <c r="S556" s="34"/>
      <c r="T556" s="34"/>
      <c r="U556" s="34"/>
    </row>
    <row r="557" spans="16:21" x14ac:dyDescent="0.45">
      <c r="P557" s="33" t="s">
        <v>520</v>
      </c>
      <c r="Q557" t="s">
        <v>28873</v>
      </c>
      <c r="R557" s="35" t="s">
        <v>11460</v>
      </c>
      <c r="S557" s="34"/>
      <c r="T557" s="34"/>
      <c r="U557" s="34"/>
    </row>
    <row r="558" spans="16:21" x14ac:dyDescent="0.45">
      <c r="P558" s="33" t="s">
        <v>521</v>
      </c>
      <c r="Q558" t="s">
        <v>28873</v>
      </c>
      <c r="R558" s="35" t="s">
        <v>11459</v>
      </c>
      <c r="S558" s="34"/>
      <c r="T558" s="34"/>
      <c r="U558" s="34"/>
    </row>
    <row r="559" spans="16:21" x14ac:dyDescent="0.45">
      <c r="P559" s="33" t="s">
        <v>521</v>
      </c>
      <c r="Q559" t="s">
        <v>28873</v>
      </c>
      <c r="R559" s="35" t="s">
        <v>11460</v>
      </c>
      <c r="S559" s="34"/>
      <c r="T559" s="34"/>
      <c r="U559" s="34"/>
    </row>
    <row r="560" spans="16:21" x14ac:dyDescent="0.45">
      <c r="P560" s="33" t="s">
        <v>522</v>
      </c>
      <c r="Q560" t="s">
        <v>28873</v>
      </c>
      <c r="R560" s="35" t="s">
        <v>11459</v>
      </c>
      <c r="S560" s="34"/>
      <c r="T560" s="34"/>
      <c r="U560" s="34"/>
    </row>
    <row r="561" spans="16:21" x14ac:dyDescent="0.45">
      <c r="P561" s="33" t="s">
        <v>522</v>
      </c>
      <c r="Q561" t="s">
        <v>28873</v>
      </c>
      <c r="R561" s="35" t="s">
        <v>11460</v>
      </c>
      <c r="S561" s="34"/>
      <c r="T561" s="34"/>
      <c r="U561" s="34"/>
    </row>
    <row r="562" spans="16:21" x14ac:dyDescent="0.45">
      <c r="P562" s="33" t="s">
        <v>523</v>
      </c>
      <c r="Q562" t="s">
        <v>28873</v>
      </c>
      <c r="R562" s="35" t="s">
        <v>11459</v>
      </c>
      <c r="S562" s="34"/>
      <c r="T562" s="34"/>
      <c r="U562" s="34"/>
    </row>
    <row r="563" spans="16:21" x14ac:dyDescent="0.45">
      <c r="P563" s="33" t="s">
        <v>523</v>
      </c>
      <c r="Q563" t="s">
        <v>28873</v>
      </c>
      <c r="R563" s="35" t="s">
        <v>11460</v>
      </c>
      <c r="S563" s="34"/>
      <c r="T563" s="34"/>
      <c r="U563" s="34"/>
    </row>
    <row r="564" spans="16:21" x14ac:dyDescent="0.45">
      <c r="P564" s="33" t="s">
        <v>524</v>
      </c>
      <c r="Q564" t="s">
        <v>28873</v>
      </c>
      <c r="R564" s="35" t="s">
        <v>11459</v>
      </c>
      <c r="S564" s="34"/>
      <c r="T564" s="34"/>
      <c r="U564" s="34"/>
    </row>
    <row r="565" spans="16:21" x14ac:dyDescent="0.45">
      <c r="P565" s="33" t="s">
        <v>524</v>
      </c>
      <c r="Q565" t="s">
        <v>28873</v>
      </c>
      <c r="R565" s="35" t="s">
        <v>11460</v>
      </c>
      <c r="S565" s="34"/>
      <c r="T565" s="34"/>
      <c r="U565" s="34"/>
    </row>
    <row r="566" spans="16:21" x14ac:dyDescent="0.45">
      <c r="P566" s="33" t="s">
        <v>525</v>
      </c>
      <c r="Q566" t="s">
        <v>28873</v>
      </c>
      <c r="R566" s="35" t="s">
        <v>11459</v>
      </c>
      <c r="S566" s="34"/>
      <c r="T566" s="34"/>
      <c r="U566" s="34"/>
    </row>
    <row r="567" spans="16:21" x14ac:dyDescent="0.45">
      <c r="P567" s="33" t="s">
        <v>525</v>
      </c>
      <c r="Q567" t="s">
        <v>28873</v>
      </c>
      <c r="R567" s="35" t="s">
        <v>11460</v>
      </c>
      <c r="S567" s="34"/>
      <c r="T567" s="34"/>
      <c r="U567" s="34"/>
    </row>
    <row r="568" spans="16:21" x14ac:dyDescent="0.45">
      <c r="P568" s="33" t="s">
        <v>526</v>
      </c>
      <c r="Q568" t="s">
        <v>28873</v>
      </c>
      <c r="R568" s="35" t="s">
        <v>11459</v>
      </c>
      <c r="S568" s="34"/>
      <c r="T568" s="34"/>
      <c r="U568" s="34"/>
    </row>
    <row r="569" spans="16:21" x14ac:dyDescent="0.45">
      <c r="P569" s="33" t="s">
        <v>526</v>
      </c>
      <c r="Q569" t="s">
        <v>28873</v>
      </c>
      <c r="R569" s="35" t="s">
        <v>11460</v>
      </c>
      <c r="S569" s="34"/>
      <c r="T569" s="34"/>
      <c r="U569" s="34"/>
    </row>
    <row r="570" spans="16:21" x14ac:dyDescent="0.45">
      <c r="P570" s="33" t="s">
        <v>527</v>
      </c>
      <c r="Q570" t="s">
        <v>28873</v>
      </c>
      <c r="R570" s="35" t="s">
        <v>11459</v>
      </c>
      <c r="S570" s="34"/>
      <c r="T570" s="34"/>
      <c r="U570" s="34"/>
    </row>
    <row r="571" spans="16:21" x14ac:dyDescent="0.45">
      <c r="P571" s="33" t="s">
        <v>527</v>
      </c>
      <c r="Q571" t="s">
        <v>28873</v>
      </c>
      <c r="R571" s="35" t="s">
        <v>11460</v>
      </c>
      <c r="S571" s="34"/>
      <c r="T571" s="34"/>
      <c r="U571" s="34"/>
    </row>
    <row r="572" spans="16:21" x14ac:dyDescent="0.45">
      <c r="P572" s="33" t="s">
        <v>528</v>
      </c>
      <c r="Q572" t="s">
        <v>28873</v>
      </c>
      <c r="R572" s="35" t="s">
        <v>11459</v>
      </c>
      <c r="S572" s="34"/>
      <c r="T572" s="34"/>
      <c r="U572" s="34"/>
    </row>
    <row r="573" spans="16:21" x14ac:dyDescent="0.45">
      <c r="P573" s="33" t="s">
        <v>528</v>
      </c>
      <c r="Q573" t="s">
        <v>28873</v>
      </c>
      <c r="R573" s="35" t="s">
        <v>11460</v>
      </c>
      <c r="S573" s="34"/>
      <c r="T573" s="34"/>
      <c r="U573" s="34"/>
    </row>
    <row r="574" spans="16:21" x14ac:dyDescent="0.45">
      <c r="P574" s="33" t="s">
        <v>529</v>
      </c>
      <c r="Q574" t="s">
        <v>28873</v>
      </c>
      <c r="R574" s="35" t="s">
        <v>11459</v>
      </c>
      <c r="S574" s="34"/>
      <c r="T574" s="34"/>
      <c r="U574" s="34"/>
    </row>
    <row r="575" spans="16:21" x14ac:dyDescent="0.45">
      <c r="P575" s="33" t="s">
        <v>529</v>
      </c>
      <c r="Q575" t="s">
        <v>28873</v>
      </c>
      <c r="R575" s="35" t="s">
        <v>11460</v>
      </c>
      <c r="S575" s="34"/>
      <c r="T575" s="34"/>
      <c r="U575" s="34"/>
    </row>
    <row r="576" spans="16:21" x14ac:dyDescent="0.45">
      <c r="P576" s="33" t="s">
        <v>530</v>
      </c>
      <c r="Q576" t="s">
        <v>28873</v>
      </c>
      <c r="R576" s="35" t="s">
        <v>11459</v>
      </c>
      <c r="S576" s="34"/>
      <c r="T576" s="34"/>
      <c r="U576" s="34"/>
    </row>
    <row r="577" spans="16:21" x14ac:dyDescent="0.45">
      <c r="P577" s="33" t="s">
        <v>530</v>
      </c>
      <c r="Q577" t="s">
        <v>28873</v>
      </c>
      <c r="R577" s="35" t="s">
        <v>11460</v>
      </c>
      <c r="S577" s="34"/>
      <c r="T577" s="34"/>
      <c r="U577" s="34"/>
    </row>
    <row r="578" spans="16:21" x14ac:dyDescent="0.45">
      <c r="P578" s="33" t="s">
        <v>531</v>
      </c>
      <c r="Q578" t="s">
        <v>28873</v>
      </c>
      <c r="R578" s="35" t="s">
        <v>11459</v>
      </c>
      <c r="S578" s="34"/>
      <c r="T578" s="34"/>
      <c r="U578" s="34"/>
    </row>
    <row r="579" spans="16:21" x14ac:dyDescent="0.45">
      <c r="P579" s="33" t="s">
        <v>531</v>
      </c>
      <c r="Q579" t="s">
        <v>28873</v>
      </c>
      <c r="R579" s="35" t="s">
        <v>11460</v>
      </c>
      <c r="S579" s="34"/>
      <c r="T579" s="34"/>
      <c r="U579" s="34"/>
    </row>
    <row r="580" spans="16:21" x14ac:dyDescent="0.45">
      <c r="P580" s="33" t="s">
        <v>532</v>
      </c>
      <c r="Q580" t="s">
        <v>28873</v>
      </c>
      <c r="R580" s="35" t="s">
        <v>11459</v>
      </c>
      <c r="S580" s="34"/>
      <c r="T580" s="34"/>
      <c r="U580" s="34"/>
    </row>
    <row r="581" spans="16:21" x14ac:dyDescent="0.45">
      <c r="P581" s="33" t="s">
        <v>532</v>
      </c>
      <c r="Q581" t="s">
        <v>28873</v>
      </c>
      <c r="R581" s="35" t="s">
        <v>11460</v>
      </c>
      <c r="S581" s="34"/>
      <c r="T581" s="34"/>
      <c r="U581" s="34"/>
    </row>
    <row r="582" spans="16:21" x14ac:dyDescent="0.45">
      <c r="P582" s="33" t="s">
        <v>533</v>
      </c>
      <c r="Q582" t="s">
        <v>28873</v>
      </c>
      <c r="R582" s="35" t="s">
        <v>11459</v>
      </c>
      <c r="S582" s="34"/>
      <c r="T582" s="34"/>
      <c r="U582" s="34"/>
    </row>
    <row r="583" spans="16:21" x14ac:dyDescent="0.45">
      <c r="P583" s="33" t="s">
        <v>533</v>
      </c>
      <c r="Q583" t="s">
        <v>28873</v>
      </c>
      <c r="R583" s="35" t="s">
        <v>11460</v>
      </c>
      <c r="S583" s="34"/>
      <c r="T583" s="34"/>
      <c r="U583" s="34"/>
    </row>
    <row r="584" spans="16:21" x14ac:dyDescent="0.45">
      <c r="P584" s="33" t="s">
        <v>534</v>
      </c>
      <c r="Q584" t="s">
        <v>28873</v>
      </c>
      <c r="R584" s="35" t="s">
        <v>11459</v>
      </c>
      <c r="S584" s="34"/>
      <c r="T584" s="34"/>
      <c r="U584" s="34"/>
    </row>
    <row r="585" spans="16:21" x14ac:dyDescent="0.45">
      <c r="P585" s="33" t="s">
        <v>534</v>
      </c>
      <c r="Q585" t="s">
        <v>28873</v>
      </c>
      <c r="R585" s="35" t="s">
        <v>11460</v>
      </c>
      <c r="S585" s="34"/>
      <c r="T585" s="34"/>
      <c r="U585" s="34"/>
    </row>
    <row r="586" spans="16:21" x14ac:dyDescent="0.45">
      <c r="P586" s="33" t="s">
        <v>535</v>
      </c>
      <c r="Q586" t="s">
        <v>28873</v>
      </c>
      <c r="R586" s="35" t="s">
        <v>11459</v>
      </c>
      <c r="S586" s="34"/>
      <c r="T586" s="34"/>
      <c r="U586" s="34"/>
    </row>
    <row r="587" spans="16:21" x14ac:dyDescent="0.45">
      <c r="P587" s="33" t="s">
        <v>535</v>
      </c>
      <c r="Q587" t="s">
        <v>28873</v>
      </c>
      <c r="R587" s="35" t="s">
        <v>11460</v>
      </c>
      <c r="S587" s="34"/>
      <c r="T587" s="34"/>
      <c r="U587" s="34"/>
    </row>
    <row r="588" spans="16:21" x14ac:dyDescent="0.45">
      <c r="P588" s="33" t="s">
        <v>536</v>
      </c>
      <c r="Q588" t="s">
        <v>28873</v>
      </c>
      <c r="R588" s="35" t="s">
        <v>11461</v>
      </c>
      <c r="S588" s="34"/>
      <c r="T588" s="34"/>
      <c r="U588" s="34"/>
    </row>
    <row r="589" spans="16:21" x14ac:dyDescent="0.45">
      <c r="P589" s="33" t="s">
        <v>536</v>
      </c>
      <c r="Q589" t="s">
        <v>28873</v>
      </c>
      <c r="R589" s="35" t="s">
        <v>11462</v>
      </c>
      <c r="S589" s="34"/>
      <c r="T589" s="34"/>
      <c r="U589" s="34"/>
    </row>
    <row r="590" spans="16:21" x14ac:dyDescent="0.45">
      <c r="P590" s="33" t="s">
        <v>537</v>
      </c>
      <c r="Q590" t="s">
        <v>28873</v>
      </c>
      <c r="R590" s="35" t="s">
        <v>11459</v>
      </c>
      <c r="S590" s="34"/>
      <c r="T590" s="34"/>
      <c r="U590" s="34"/>
    </row>
    <row r="591" spans="16:21" x14ac:dyDescent="0.45">
      <c r="P591" s="33" t="s">
        <v>537</v>
      </c>
      <c r="Q591" t="s">
        <v>28873</v>
      </c>
      <c r="R591" s="35" t="s">
        <v>11460</v>
      </c>
      <c r="S591" s="34"/>
      <c r="T591" s="34"/>
      <c r="U591" s="34"/>
    </row>
    <row r="592" spans="16:21" x14ac:dyDescent="0.45">
      <c r="P592" s="33" t="s">
        <v>538</v>
      </c>
      <c r="Q592" t="s">
        <v>28873</v>
      </c>
      <c r="R592" s="35" t="s">
        <v>11459</v>
      </c>
      <c r="S592" s="34"/>
      <c r="T592" s="34"/>
      <c r="U592" s="34"/>
    </row>
    <row r="593" spans="16:21" x14ac:dyDescent="0.45">
      <c r="P593" s="33" t="s">
        <v>538</v>
      </c>
      <c r="Q593" t="s">
        <v>28873</v>
      </c>
      <c r="R593" s="35" t="s">
        <v>11460</v>
      </c>
      <c r="S593" s="34"/>
      <c r="T593" s="34"/>
      <c r="U593" s="34"/>
    </row>
    <row r="594" spans="16:21" x14ac:dyDescent="0.45">
      <c r="P594" s="33" t="s">
        <v>539</v>
      </c>
      <c r="Q594" t="s">
        <v>28873</v>
      </c>
      <c r="R594" s="35" t="s">
        <v>11459</v>
      </c>
      <c r="S594" s="34"/>
      <c r="T594" s="34"/>
      <c r="U594" s="34"/>
    </row>
    <row r="595" spans="16:21" x14ac:dyDescent="0.45">
      <c r="P595" s="33" t="s">
        <v>539</v>
      </c>
      <c r="Q595" t="s">
        <v>28873</v>
      </c>
      <c r="R595" s="35" t="s">
        <v>11460</v>
      </c>
      <c r="S595" s="34"/>
      <c r="T595" s="34"/>
      <c r="U595" s="34"/>
    </row>
    <row r="596" spans="16:21" x14ac:dyDescent="0.45">
      <c r="P596" s="33" t="s">
        <v>540</v>
      </c>
      <c r="Q596" t="s">
        <v>28873</v>
      </c>
      <c r="R596" s="35" t="s">
        <v>11459</v>
      </c>
      <c r="S596" s="34"/>
      <c r="T596" s="34"/>
      <c r="U596" s="34"/>
    </row>
    <row r="597" spans="16:21" x14ac:dyDescent="0.45">
      <c r="P597" s="33" t="s">
        <v>540</v>
      </c>
      <c r="Q597" t="s">
        <v>28873</v>
      </c>
      <c r="R597" s="35" t="s">
        <v>11460</v>
      </c>
      <c r="S597" s="34"/>
      <c r="T597" s="34"/>
      <c r="U597" s="34"/>
    </row>
    <row r="598" spans="16:21" x14ac:dyDescent="0.45">
      <c r="P598" s="33" t="s">
        <v>541</v>
      </c>
      <c r="Q598" t="s">
        <v>28873</v>
      </c>
      <c r="R598" s="35" t="s">
        <v>11459</v>
      </c>
      <c r="S598" s="34"/>
      <c r="T598" s="34"/>
      <c r="U598" s="34"/>
    </row>
    <row r="599" spans="16:21" x14ac:dyDescent="0.45">
      <c r="P599" s="33" t="s">
        <v>541</v>
      </c>
      <c r="Q599" t="s">
        <v>28873</v>
      </c>
      <c r="R599" s="35" t="s">
        <v>11460</v>
      </c>
      <c r="S599" s="34"/>
      <c r="T599" s="34"/>
      <c r="U599" s="34"/>
    </row>
    <row r="600" spans="16:21" x14ac:dyDescent="0.45">
      <c r="P600" s="33" t="s">
        <v>542</v>
      </c>
      <c r="Q600" t="s">
        <v>28873</v>
      </c>
      <c r="R600" s="35" t="s">
        <v>11459</v>
      </c>
      <c r="S600" s="34"/>
      <c r="T600" s="34"/>
      <c r="U600" s="34"/>
    </row>
    <row r="601" spans="16:21" x14ac:dyDescent="0.45">
      <c r="P601" s="33" t="s">
        <v>542</v>
      </c>
      <c r="Q601" t="s">
        <v>28873</v>
      </c>
      <c r="R601" s="35" t="s">
        <v>11460</v>
      </c>
      <c r="S601" s="34"/>
      <c r="T601" s="34"/>
      <c r="U601" s="34"/>
    </row>
    <row r="602" spans="16:21" x14ac:dyDescent="0.45">
      <c r="P602" s="33" t="s">
        <v>543</v>
      </c>
      <c r="Q602" t="s">
        <v>28873</v>
      </c>
      <c r="R602" s="35" t="s">
        <v>11459</v>
      </c>
      <c r="S602" s="34"/>
      <c r="T602" s="34"/>
      <c r="U602" s="34"/>
    </row>
    <row r="603" spans="16:21" x14ac:dyDescent="0.45">
      <c r="P603" s="33" t="s">
        <v>543</v>
      </c>
      <c r="Q603" t="s">
        <v>28873</v>
      </c>
      <c r="R603" s="35" t="s">
        <v>11460</v>
      </c>
      <c r="S603" s="34"/>
      <c r="T603" s="34"/>
      <c r="U603" s="34"/>
    </row>
    <row r="604" spans="16:21" x14ac:dyDescent="0.45">
      <c r="P604" s="33" t="s">
        <v>544</v>
      </c>
      <c r="Q604" t="s">
        <v>28873</v>
      </c>
      <c r="R604" s="35" t="s">
        <v>11459</v>
      </c>
      <c r="S604" s="34"/>
      <c r="T604" s="34"/>
      <c r="U604" s="34"/>
    </row>
    <row r="605" spans="16:21" x14ac:dyDescent="0.45">
      <c r="P605" s="33" t="s">
        <v>544</v>
      </c>
      <c r="Q605" t="s">
        <v>28873</v>
      </c>
      <c r="R605" s="35" t="s">
        <v>11460</v>
      </c>
      <c r="S605" s="34"/>
      <c r="T605" s="34"/>
      <c r="U605" s="34"/>
    </row>
    <row r="606" spans="16:21" x14ac:dyDescent="0.45">
      <c r="P606" s="33" t="s">
        <v>545</v>
      </c>
      <c r="Q606" t="s">
        <v>28873</v>
      </c>
      <c r="R606" s="35" t="s">
        <v>11459</v>
      </c>
      <c r="S606" s="34"/>
      <c r="T606" s="34"/>
      <c r="U606" s="34"/>
    </row>
    <row r="607" spans="16:21" x14ac:dyDescent="0.45">
      <c r="P607" s="33" t="s">
        <v>545</v>
      </c>
      <c r="Q607" t="s">
        <v>28873</v>
      </c>
      <c r="R607" s="35" t="s">
        <v>11460</v>
      </c>
      <c r="S607" s="34"/>
      <c r="T607" s="34"/>
      <c r="U607" s="34"/>
    </row>
    <row r="608" spans="16:21" x14ac:dyDescent="0.45">
      <c r="P608" s="33" t="s">
        <v>546</v>
      </c>
      <c r="Q608" t="s">
        <v>28873</v>
      </c>
      <c r="R608" s="35" t="s">
        <v>11459</v>
      </c>
      <c r="S608" s="34"/>
      <c r="T608" s="34"/>
      <c r="U608" s="34"/>
    </row>
    <row r="609" spans="16:21" x14ac:dyDescent="0.45">
      <c r="P609" s="33" t="s">
        <v>546</v>
      </c>
      <c r="Q609" t="s">
        <v>28873</v>
      </c>
      <c r="R609" s="35" t="s">
        <v>11460</v>
      </c>
      <c r="S609" s="34"/>
      <c r="T609" s="34"/>
      <c r="U609" s="34"/>
    </row>
    <row r="610" spans="16:21" x14ac:dyDescent="0.45">
      <c r="P610" s="33" t="s">
        <v>547</v>
      </c>
      <c r="Q610" t="s">
        <v>28873</v>
      </c>
      <c r="R610" s="35" t="s">
        <v>11459</v>
      </c>
      <c r="S610" s="34"/>
      <c r="T610" s="34"/>
      <c r="U610" s="34"/>
    </row>
    <row r="611" spans="16:21" x14ac:dyDescent="0.45">
      <c r="P611" s="33" t="s">
        <v>547</v>
      </c>
      <c r="Q611" t="s">
        <v>28873</v>
      </c>
      <c r="R611" s="35" t="s">
        <v>11460</v>
      </c>
      <c r="S611" s="34"/>
      <c r="T611" s="34"/>
      <c r="U611" s="34"/>
    </row>
    <row r="612" spans="16:21" x14ac:dyDescent="0.45">
      <c r="P612" s="33" t="s">
        <v>548</v>
      </c>
      <c r="Q612" t="s">
        <v>28873</v>
      </c>
      <c r="R612" s="35" t="s">
        <v>11459</v>
      </c>
      <c r="S612" s="34"/>
      <c r="T612" s="34"/>
      <c r="U612" s="34"/>
    </row>
    <row r="613" spans="16:21" x14ac:dyDescent="0.45">
      <c r="P613" s="33" t="s">
        <v>548</v>
      </c>
      <c r="Q613" t="s">
        <v>28873</v>
      </c>
      <c r="R613" s="35" t="s">
        <v>11460</v>
      </c>
      <c r="S613" s="34"/>
      <c r="T613" s="34"/>
      <c r="U613" s="34"/>
    </row>
    <row r="614" spans="16:21" x14ac:dyDescent="0.45">
      <c r="P614" s="33" t="s">
        <v>549</v>
      </c>
      <c r="Q614" t="s">
        <v>28873</v>
      </c>
      <c r="R614" s="35" t="s">
        <v>11459</v>
      </c>
      <c r="S614" s="34"/>
      <c r="T614" s="34"/>
      <c r="U614" s="34"/>
    </row>
    <row r="615" spans="16:21" x14ac:dyDescent="0.45">
      <c r="P615" s="33" t="s">
        <v>549</v>
      </c>
      <c r="Q615" t="s">
        <v>28873</v>
      </c>
      <c r="R615" s="35" t="s">
        <v>11460</v>
      </c>
      <c r="S615" s="34"/>
      <c r="T615" s="34"/>
      <c r="U615" s="34"/>
    </row>
    <row r="616" spans="16:21" x14ac:dyDescent="0.45">
      <c r="P616" s="33" t="s">
        <v>550</v>
      </c>
      <c r="Q616" t="s">
        <v>28873</v>
      </c>
      <c r="R616" s="35" t="s">
        <v>11459</v>
      </c>
      <c r="S616" s="34"/>
      <c r="T616" s="34"/>
      <c r="U616" s="34"/>
    </row>
    <row r="617" spans="16:21" x14ac:dyDescent="0.45">
      <c r="P617" s="33" t="s">
        <v>550</v>
      </c>
      <c r="Q617" t="s">
        <v>28873</v>
      </c>
      <c r="R617" s="35" t="s">
        <v>11460</v>
      </c>
      <c r="S617" s="34"/>
      <c r="T617" s="34"/>
      <c r="U617" s="34"/>
    </row>
    <row r="618" spans="16:21" x14ac:dyDescent="0.45">
      <c r="P618" s="33" t="s">
        <v>551</v>
      </c>
      <c r="Q618" t="s">
        <v>28873</v>
      </c>
      <c r="R618" s="35" t="s">
        <v>11459</v>
      </c>
      <c r="S618" s="34"/>
      <c r="T618" s="34"/>
      <c r="U618" s="34"/>
    </row>
    <row r="619" spans="16:21" x14ac:dyDescent="0.45">
      <c r="P619" s="33" t="s">
        <v>551</v>
      </c>
      <c r="Q619" t="s">
        <v>28873</v>
      </c>
      <c r="R619" s="35" t="s">
        <v>11460</v>
      </c>
      <c r="S619" s="34"/>
      <c r="T619" s="34"/>
      <c r="U619" s="34"/>
    </row>
    <row r="620" spans="16:21" x14ac:dyDescent="0.45">
      <c r="P620" s="33" t="s">
        <v>552</v>
      </c>
      <c r="Q620" t="s">
        <v>28873</v>
      </c>
      <c r="R620" s="35" t="s">
        <v>11459</v>
      </c>
      <c r="S620" s="34"/>
      <c r="T620" s="34"/>
      <c r="U620" s="34"/>
    </row>
    <row r="621" spans="16:21" x14ac:dyDescent="0.45">
      <c r="P621" s="33" t="s">
        <v>552</v>
      </c>
      <c r="Q621" t="s">
        <v>28873</v>
      </c>
      <c r="R621" s="35" t="s">
        <v>11460</v>
      </c>
      <c r="S621" s="34"/>
      <c r="T621" s="34"/>
      <c r="U621" s="34"/>
    </row>
    <row r="622" spans="16:21" x14ac:dyDescent="0.45">
      <c r="P622" s="33" t="s">
        <v>553</v>
      </c>
      <c r="Q622" t="s">
        <v>28873</v>
      </c>
      <c r="R622" s="35" t="s">
        <v>11459</v>
      </c>
      <c r="S622" s="34"/>
      <c r="T622" s="34"/>
      <c r="U622" s="34"/>
    </row>
    <row r="623" spans="16:21" x14ac:dyDescent="0.45">
      <c r="P623" s="33" t="s">
        <v>553</v>
      </c>
      <c r="Q623" t="s">
        <v>28873</v>
      </c>
      <c r="R623" s="35" t="s">
        <v>11460</v>
      </c>
      <c r="S623" s="34"/>
      <c r="T623" s="34"/>
      <c r="U623" s="34"/>
    </row>
    <row r="624" spans="16:21" x14ac:dyDescent="0.45">
      <c r="P624" s="33" t="s">
        <v>554</v>
      </c>
      <c r="Q624" t="s">
        <v>28873</v>
      </c>
      <c r="R624" s="35" t="s">
        <v>11459</v>
      </c>
      <c r="S624" s="34"/>
      <c r="T624" s="34"/>
      <c r="U624" s="34"/>
    </row>
    <row r="625" spans="16:21" x14ac:dyDescent="0.45">
      <c r="P625" s="33" t="s">
        <v>554</v>
      </c>
      <c r="Q625" t="s">
        <v>28873</v>
      </c>
      <c r="R625" s="35" t="s">
        <v>11460</v>
      </c>
      <c r="S625" s="34"/>
      <c r="T625" s="34"/>
      <c r="U625" s="34"/>
    </row>
    <row r="626" spans="16:21" x14ac:dyDescent="0.45">
      <c r="P626" s="33" t="s">
        <v>555</v>
      </c>
      <c r="Q626" t="s">
        <v>28873</v>
      </c>
      <c r="R626" s="35" t="s">
        <v>11459</v>
      </c>
      <c r="S626" s="34"/>
      <c r="T626" s="34"/>
      <c r="U626" s="34"/>
    </row>
    <row r="627" spans="16:21" x14ac:dyDescent="0.45">
      <c r="P627" s="33" t="s">
        <v>555</v>
      </c>
      <c r="Q627" t="s">
        <v>28873</v>
      </c>
      <c r="R627" s="35" t="s">
        <v>11460</v>
      </c>
      <c r="S627" s="34"/>
      <c r="T627" s="34"/>
      <c r="U627" s="34"/>
    </row>
    <row r="628" spans="16:21" x14ac:dyDescent="0.45">
      <c r="P628" s="33" t="s">
        <v>556</v>
      </c>
      <c r="Q628" t="s">
        <v>28873</v>
      </c>
      <c r="R628" s="35" t="s">
        <v>11459</v>
      </c>
      <c r="S628" s="34"/>
      <c r="T628" s="34"/>
      <c r="U628" s="34"/>
    </row>
    <row r="629" spans="16:21" x14ac:dyDescent="0.45">
      <c r="P629" s="33" t="s">
        <v>556</v>
      </c>
      <c r="Q629" t="s">
        <v>28873</v>
      </c>
      <c r="R629" s="35" t="s">
        <v>11460</v>
      </c>
      <c r="S629" s="34"/>
      <c r="T629" s="34"/>
      <c r="U629" s="34"/>
    </row>
    <row r="630" spans="16:21" x14ac:dyDescent="0.45">
      <c r="P630" s="33" t="s">
        <v>557</v>
      </c>
      <c r="Q630" t="s">
        <v>28873</v>
      </c>
      <c r="R630" s="35" t="s">
        <v>11459</v>
      </c>
      <c r="S630" s="34"/>
      <c r="T630" s="34"/>
      <c r="U630" s="34"/>
    </row>
    <row r="631" spans="16:21" x14ac:dyDescent="0.45">
      <c r="P631" s="33" t="s">
        <v>557</v>
      </c>
      <c r="Q631" t="s">
        <v>28873</v>
      </c>
      <c r="R631" s="35" t="s">
        <v>11460</v>
      </c>
      <c r="S631" s="34"/>
      <c r="T631" s="34"/>
      <c r="U631" s="34"/>
    </row>
    <row r="632" spans="16:21" x14ac:dyDescent="0.45">
      <c r="P632" s="33" t="s">
        <v>558</v>
      </c>
      <c r="Q632" t="s">
        <v>28873</v>
      </c>
      <c r="R632" s="35" t="s">
        <v>11459</v>
      </c>
      <c r="S632" s="34"/>
      <c r="T632" s="34"/>
      <c r="U632" s="34"/>
    </row>
    <row r="633" spans="16:21" x14ac:dyDescent="0.45">
      <c r="P633" s="33" t="s">
        <v>558</v>
      </c>
      <c r="Q633" t="s">
        <v>28873</v>
      </c>
      <c r="R633" s="35" t="s">
        <v>11460</v>
      </c>
      <c r="S633" s="34"/>
      <c r="T633" s="34"/>
      <c r="U633" s="34"/>
    </row>
    <row r="634" spans="16:21" x14ac:dyDescent="0.45">
      <c r="P634" s="33" t="s">
        <v>559</v>
      </c>
      <c r="Q634" t="s">
        <v>28873</v>
      </c>
      <c r="R634" s="35" t="s">
        <v>11459</v>
      </c>
      <c r="S634" s="34"/>
      <c r="T634" s="34"/>
      <c r="U634" s="34"/>
    </row>
    <row r="635" spans="16:21" x14ac:dyDescent="0.45">
      <c r="P635" s="33" t="s">
        <v>559</v>
      </c>
      <c r="Q635" t="s">
        <v>28873</v>
      </c>
      <c r="R635" s="35" t="s">
        <v>11460</v>
      </c>
      <c r="S635" s="34"/>
      <c r="T635" s="34"/>
      <c r="U635" s="34"/>
    </row>
    <row r="636" spans="16:21" x14ac:dyDescent="0.45">
      <c r="P636" s="33" t="s">
        <v>560</v>
      </c>
      <c r="Q636" t="s">
        <v>28873</v>
      </c>
      <c r="R636" s="35" t="s">
        <v>11459</v>
      </c>
      <c r="S636" s="34"/>
      <c r="T636" s="34"/>
      <c r="U636" s="34"/>
    </row>
    <row r="637" spans="16:21" x14ac:dyDescent="0.45">
      <c r="P637" s="33" t="s">
        <v>560</v>
      </c>
      <c r="Q637" t="s">
        <v>28873</v>
      </c>
      <c r="R637" s="35" t="s">
        <v>11460</v>
      </c>
      <c r="S637" s="34"/>
      <c r="T637" s="34"/>
      <c r="U637" s="34"/>
    </row>
    <row r="638" spans="16:21" x14ac:dyDescent="0.45">
      <c r="P638" s="33" t="s">
        <v>561</v>
      </c>
      <c r="Q638" t="s">
        <v>28873</v>
      </c>
      <c r="R638" s="35" t="s">
        <v>11459</v>
      </c>
      <c r="S638" s="34"/>
      <c r="T638" s="34"/>
      <c r="U638" s="34"/>
    </row>
    <row r="639" spans="16:21" x14ac:dyDescent="0.45">
      <c r="P639" s="33" t="s">
        <v>561</v>
      </c>
      <c r="Q639" t="s">
        <v>28873</v>
      </c>
      <c r="R639" s="35" t="s">
        <v>11460</v>
      </c>
      <c r="S639" s="34"/>
      <c r="T639" s="34"/>
      <c r="U639" s="34"/>
    </row>
    <row r="640" spans="16:21" x14ac:dyDescent="0.45">
      <c r="P640" s="33" t="s">
        <v>562</v>
      </c>
      <c r="Q640" t="s">
        <v>28873</v>
      </c>
      <c r="R640" s="35" t="s">
        <v>11459</v>
      </c>
      <c r="S640" s="34"/>
      <c r="T640" s="34"/>
      <c r="U640" s="34"/>
    </row>
    <row r="641" spans="16:21" x14ac:dyDescent="0.45">
      <c r="P641" s="33" t="s">
        <v>562</v>
      </c>
      <c r="Q641" t="s">
        <v>28873</v>
      </c>
      <c r="R641" s="35" t="s">
        <v>11460</v>
      </c>
      <c r="S641" s="34"/>
      <c r="T641" s="34"/>
      <c r="U641" s="34"/>
    </row>
    <row r="642" spans="16:21" x14ac:dyDescent="0.45">
      <c r="P642" s="33" t="s">
        <v>563</v>
      </c>
      <c r="Q642" t="s">
        <v>28873</v>
      </c>
      <c r="R642" s="35" t="s">
        <v>11459</v>
      </c>
      <c r="S642" s="34"/>
      <c r="T642" s="34"/>
      <c r="U642" s="34"/>
    </row>
    <row r="643" spans="16:21" x14ac:dyDescent="0.45">
      <c r="P643" s="33" t="s">
        <v>563</v>
      </c>
      <c r="Q643" t="s">
        <v>28873</v>
      </c>
      <c r="R643" s="35" t="s">
        <v>11460</v>
      </c>
      <c r="S643" s="34"/>
      <c r="T643" s="34"/>
      <c r="U643" s="34"/>
    </row>
    <row r="644" spans="16:21" x14ac:dyDescent="0.45">
      <c r="P644" s="33" t="s">
        <v>564</v>
      </c>
      <c r="Q644" t="s">
        <v>28873</v>
      </c>
      <c r="R644" s="35" t="s">
        <v>11459</v>
      </c>
      <c r="S644" s="34"/>
      <c r="T644" s="34"/>
      <c r="U644" s="34"/>
    </row>
    <row r="645" spans="16:21" x14ac:dyDescent="0.45">
      <c r="P645" s="33" t="s">
        <v>564</v>
      </c>
      <c r="Q645" t="s">
        <v>28873</v>
      </c>
      <c r="R645" s="35" t="s">
        <v>11460</v>
      </c>
      <c r="S645" s="34"/>
      <c r="T645" s="34"/>
      <c r="U645" s="34"/>
    </row>
    <row r="646" spans="16:21" x14ac:dyDescent="0.45">
      <c r="P646" s="33" t="s">
        <v>565</v>
      </c>
      <c r="Q646" t="s">
        <v>28873</v>
      </c>
      <c r="R646" s="35" t="s">
        <v>11459</v>
      </c>
      <c r="S646" s="34"/>
      <c r="T646" s="34"/>
      <c r="U646" s="34"/>
    </row>
    <row r="647" spans="16:21" x14ac:dyDescent="0.45">
      <c r="P647" s="33" t="s">
        <v>565</v>
      </c>
      <c r="Q647" t="s">
        <v>28873</v>
      </c>
      <c r="R647" s="35" t="s">
        <v>11460</v>
      </c>
      <c r="S647" s="34"/>
      <c r="T647" s="34"/>
      <c r="U647" s="34"/>
    </row>
    <row r="648" spans="16:21" x14ac:dyDescent="0.45">
      <c r="P648" s="33" t="s">
        <v>566</v>
      </c>
      <c r="Q648" t="s">
        <v>28873</v>
      </c>
      <c r="R648" s="35" t="s">
        <v>11459</v>
      </c>
      <c r="S648" s="34"/>
      <c r="T648" s="34"/>
      <c r="U648" s="34"/>
    </row>
    <row r="649" spans="16:21" x14ac:dyDescent="0.45">
      <c r="P649" s="33" t="s">
        <v>566</v>
      </c>
      <c r="Q649" t="s">
        <v>28873</v>
      </c>
      <c r="R649" s="35" t="s">
        <v>11460</v>
      </c>
      <c r="S649" s="34"/>
      <c r="T649" s="34"/>
      <c r="U649" s="34"/>
    </row>
    <row r="650" spans="16:21" x14ac:dyDescent="0.45">
      <c r="P650" s="33" t="s">
        <v>567</v>
      </c>
      <c r="Q650" t="s">
        <v>28873</v>
      </c>
      <c r="R650" s="35" t="s">
        <v>11459</v>
      </c>
      <c r="S650" s="34"/>
      <c r="T650" s="34"/>
      <c r="U650" s="34"/>
    </row>
    <row r="651" spans="16:21" x14ac:dyDescent="0.45">
      <c r="P651" s="33" t="s">
        <v>567</v>
      </c>
      <c r="Q651" t="s">
        <v>28873</v>
      </c>
      <c r="R651" s="35" t="s">
        <v>11460</v>
      </c>
      <c r="S651" s="34"/>
      <c r="T651" s="34"/>
      <c r="U651" s="34"/>
    </row>
    <row r="652" spans="16:21" x14ac:dyDescent="0.45">
      <c r="P652" s="33" t="s">
        <v>568</v>
      </c>
      <c r="Q652" t="s">
        <v>28873</v>
      </c>
      <c r="R652" s="35" t="s">
        <v>11459</v>
      </c>
      <c r="S652" s="34"/>
      <c r="T652" s="34"/>
      <c r="U652" s="34"/>
    </row>
    <row r="653" spans="16:21" x14ac:dyDescent="0.45">
      <c r="P653" s="33" t="s">
        <v>568</v>
      </c>
      <c r="Q653" t="s">
        <v>28873</v>
      </c>
      <c r="R653" s="35" t="s">
        <v>11460</v>
      </c>
      <c r="S653" s="34"/>
      <c r="T653" s="34"/>
      <c r="U653" s="34"/>
    </row>
    <row r="654" spans="16:21" x14ac:dyDescent="0.45">
      <c r="P654" s="33" t="s">
        <v>569</v>
      </c>
      <c r="Q654" t="s">
        <v>28873</v>
      </c>
      <c r="R654" s="35" t="s">
        <v>11459</v>
      </c>
      <c r="S654" s="34"/>
      <c r="T654" s="34"/>
      <c r="U654" s="34"/>
    </row>
    <row r="655" spans="16:21" x14ac:dyDescent="0.45">
      <c r="P655" s="33" t="s">
        <v>569</v>
      </c>
      <c r="Q655" t="s">
        <v>28873</v>
      </c>
      <c r="R655" s="35" t="s">
        <v>11460</v>
      </c>
      <c r="S655" s="34"/>
      <c r="T655" s="34"/>
      <c r="U655" s="34"/>
    </row>
    <row r="656" spans="16:21" x14ac:dyDescent="0.45">
      <c r="P656" s="33" t="s">
        <v>570</v>
      </c>
      <c r="Q656" t="s">
        <v>28873</v>
      </c>
      <c r="R656" s="35" t="s">
        <v>11459</v>
      </c>
      <c r="S656" s="34"/>
      <c r="T656" s="34"/>
      <c r="U656" s="34"/>
    </row>
    <row r="657" spans="16:21" x14ac:dyDescent="0.45">
      <c r="P657" s="33" t="s">
        <v>570</v>
      </c>
      <c r="Q657" t="s">
        <v>28873</v>
      </c>
      <c r="R657" s="35" t="s">
        <v>11460</v>
      </c>
      <c r="S657" s="34"/>
      <c r="T657" s="34"/>
      <c r="U657" s="34"/>
    </row>
    <row r="658" spans="16:21" x14ac:dyDescent="0.45">
      <c r="P658" s="33" t="s">
        <v>571</v>
      </c>
      <c r="Q658" t="s">
        <v>28873</v>
      </c>
      <c r="R658" s="35" t="s">
        <v>11459</v>
      </c>
      <c r="S658" s="34"/>
      <c r="T658" s="34"/>
      <c r="U658" s="34"/>
    </row>
    <row r="659" spans="16:21" x14ac:dyDescent="0.45">
      <c r="P659" s="33" t="s">
        <v>571</v>
      </c>
      <c r="Q659" t="s">
        <v>28873</v>
      </c>
      <c r="R659" s="35" t="s">
        <v>11460</v>
      </c>
      <c r="S659" s="34"/>
      <c r="T659" s="34"/>
      <c r="U659" s="34"/>
    </row>
    <row r="660" spans="16:21" x14ac:dyDescent="0.45">
      <c r="P660" s="33" t="s">
        <v>572</v>
      </c>
      <c r="Q660" t="s">
        <v>28873</v>
      </c>
      <c r="R660" s="35" t="s">
        <v>11459</v>
      </c>
      <c r="S660" s="34"/>
      <c r="T660" s="34"/>
      <c r="U660" s="34"/>
    </row>
    <row r="661" spans="16:21" x14ac:dyDescent="0.45">
      <c r="P661" s="33" t="s">
        <v>572</v>
      </c>
      <c r="Q661" t="s">
        <v>28873</v>
      </c>
      <c r="R661" s="35" t="s">
        <v>11460</v>
      </c>
      <c r="S661" s="34"/>
      <c r="T661" s="34"/>
      <c r="U661" s="34"/>
    </row>
    <row r="662" spans="16:21" x14ac:dyDescent="0.45">
      <c r="P662" s="33" t="s">
        <v>573</v>
      </c>
      <c r="Q662" t="s">
        <v>28873</v>
      </c>
      <c r="R662" s="35" t="s">
        <v>11459</v>
      </c>
      <c r="S662" s="34"/>
      <c r="T662" s="34"/>
      <c r="U662" s="34"/>
    </row>
    <row r="663" spans="16:21" x14ac:dyDescent="0.45">
      <c r="P663" s="33" t="s">
        <v>573</v>
      </c>
      <c r="Q663" t="s">
        <v>28873</v>
      </c>
      <c r="R663" s="35" t="s">
        <v>11460</v>
      </c>
      <c r="S663" s="34"/>
      <c r="T663" s="34"/>
      <c r="U663" s="34"/>
    </row>
    <row r="664" spans="16:21" x14ac:dyDescent="0.45">
      <c r="P664" s="33" t="s">
        <v>574</v>
      </c>
      <c r="Q664" t="s">
        <v>28873</v>
      </c>
      <c r="R664" s="35" t="s">
        <v>11459</v>
      </c>
      <c r="S664" s="34"/>
      <c r="T664" s="34"/>
      <c r="U664" s="34"/>
    </row>
    <row r="665" spans="16:21" x14ac:dyDescent="0.45">
      <c r="P665" s="33" t="s">
        <v>574</v>
      </c>
      <c r="Q665" t="s">
        <v>28873</v>
      </c>
      <c r="R665" s="35" t="s">
        <v>11460</v>
      </c>
      <c r="S665" s="34"/>
      <c r="T665" s="34"/>
      <c r="U665" s="34"/>
    </row>
    <row r="666" spans="16:21" x14ac:dyDescent="0.45">
      <c r="P666" s="33" t="s">
        <v>575</v>
      </c>
      <c r="Q666" t="s">
        <v>28873</v>
      </c>
      <c r="R666" s="35" t="s">
        <v>11459</v>
      </c>
      <c r="S666" s="34"/>
      <c r="T666" s="34"/>
      <c r="U666" s="34"/>
    </row>
    <row r="667" spans="16:21" x14ac:dyDescent="0.45">
      <c r="P667" s="33" t="s">
        <v>575</v>
      </c>
      <c r="Q667" t="s">
        <v>28873</v>
      </c>
      <c r="R667" s="35" t="s">
        <v>11460</v>
      </c>
      <c r="S667" s="34"/>
      <c r="T667" s="34"/>
      <c r="U667" s="34"/>
    </row>
    <row r="668" spans="16:21" x14ac:dyDescent="0.45">
      <c r="P668" s="33" t="s">
        <v>576</v>
      </c>
      <c r="Q668" t="s">
        <v>28873</v>
      </c>
      <c r="R668" s="35" t="s">
        <v>11459</v>
      </c>
      <c r="S668" s="34"/>
      <c r="T668" s="34"/>
      <c r="U668" s="34"/>
    </row>
    <row r="669" spans="16:21" x14ac:dyDescent="0.45">
      <c r="P669" s="33" t="s">
        <v>576</v>
      </c>
      <c r="Q669" t="s">
        <v>28873</v>
      </c>
      <c r="R669" s="35" t="s">
        <v>11460</v>
      </c>
      <c r="S669" s="34"/>
      <c r="T669" s="34"/>
      <c r="U669" s="34"/>
    </row>
    <row r="670" spans="16:21" x14ac:dyDescent="0.45">
      <c r="P670" s="33" t="s">
        <v>577</v>
      </c>
      <c r="Q670" t="s">
        <v>28873</v>
      </c>
      <c r="R670" s="35" t="s">
        <v>11459</v>
      </c>
      <c r="S670" s="34"/>
      <c r="T670" s="34"/>
      <c r="U670" s="34"/>
    </row>
    <row r="671" spans="16:21" x14ac:dyDescent="0.45">
      <c r="P671" s="33" t="s">
        <v>577</v>
      </c>
      <c r="Q671" t="s">
        <v>28873</v>
      </c>
      <c r="R671" s="35" t="s">
        <v>11460</v>
      </c>
      <c r="S671" s="34"/>
      <c r="T671" s="34"/>
      <c r="U671" s="34"/>
    </row>
    <row r="672" spans="16:21" x14ac:dyDescent="0.45">
      <c r="P672" s="33" t="s">
        <v>578</v>
      </c>
      <c r="Q672" t="s">
        <v>28873</v>
      </c>
      <c r="R672" s="35" t="s">
        <v>11459</v>
      </c>
      <c r="S672" s="34"/>
      <c r="T672" s="34"/>
      <c r="U672" s="34"/>
    </row>
    <row r="673" spans="16:21" x14ac:dyDescent="0.45">
      <c r="P673" s="33" t="s">
        <v>578</v>
      </c>
      <c r="Q673" t="s">
        <v>28873</v>
      </c>
      <c r="R673" s="35" t="s">
        <v>11460</v>
      </c>
      <c r="S673" s="34"/>
      <c r="T673" s="34"/>
      <c r="U673" s="34"/>
    </row>
    <row r="674" spans="16:21" x14ac:dyDescent="0.45">
      <c r="P674" s="33" t="s">
        <v>579</v>
      </c>
      <c r="Q674" t="s">
        <v>28873</v>
      </c>
      <c r="R674" s="35" t="s">
        <v>11459</v>
      </c>
      <c r="S674" s="34"/>
      <c r="T674" s="34"/>
      <c r="U674" s="34"/>
    </row>
    <row r="675" spans="16:21" x14ac:dyDescent="0.45">
      <c r="P675" s="33" t="s">
        <v>579</v>
      </c>
      <c r="Q675" t="s">
        <v>28873</v>
      </c>
      <c r="R675" s="35" t="s">
        <v>11460</v>
      </c>
      <c r="S675" s="34"/>
      <c r="T675" s="34"/>
      <c r="U675" s="34"/>
    </row>
    <row r="676" spans="16:21" x14ac:dyDescent="0.45">
      <c r="P676" s="33" t="s">
        <v>580</v>
      </c>
      <c r="Q676" t="s">
        <v>28873</v>
      </c>
      <c r="R676" s="35" t="s">
        <v>11459</v>
      </c>
      <c r="S676" s="34"/>
      <c r="T676" s="34"/>
      <c r="U676" s="34"/>
    </row>
    <row r="677" spans="16:21" x14ac:dyDescent="0.45">
      <c r="P677" s="33" t="s">
        <v>580</v>
      </c>
      <c r="Q677" t="s">
        <v>28873</v>
      </c>
      <c r="R677" s="35" t="s">
        <v>11460</v>
      </c>
      <c r="S677" s="34"/>
      <c r="T677" s="34"/>
      <c r="U677" s="34"/>
    </row>
    <row r="678" spans="16:21" x14ac:dyDescent="0.45">
      <c r="P678" s="33" t="s">
        <v>581</v>
      </c>
      <c r="Q678" t="s">
        <v>28873</v>
      </c>
      <c r="R678" s="35" t="s">
        <v>11459</v>
      </c>
      <c r="S678" s="34"/>
      <c r="T678" s="34"/>
      <c r="U678" s="34"/>
    </row>
    <row r="679" spans="16:21" x14ac:dyDescent="0.45">
      <c r="P679" s="33" t="s">
        <v>581</v>
      </c>
      <c r="Q679" t="s">
        <v>28873</v>
      </c>
      <c r="R679" s="35" t="s">
        <v>11460</v>
      </c>
      <c r="S679" s="34"/>
      <c r="T679" s="34"/>
      <c r="U679" s="34"/>
    </row>
    <row r="680" spans="16:21" x14ac:dyDescent="0.45">
      <c r="P680" s="33" t="s">
        <v>582</v>
      </c>
      <c r="Q680" t="s">
        <v>28873</v>
      </c>
      <c r="R680" s="35" t="s">
        <v>11459</v>
      </c>
      <c r="S680" s="34"/>
      <c r="T680" s="34"/>
      <c r="U680" s="34"/>
    </row>
    <row r="681" spans="16:21" x14ac:dyDescent="0.45">
      <c r="P681" s="33" t="s">
        <v>582</v>
      </c>
      <c r="Q681" t="s">
        <v>28873</v>
      </c>
      <c r="R681" s="35" t="s">
        <v>11460</v>
      </c>
      <c r="S681" s="34"/>
      <c r="T681" s="34"/>
      <c r="U681" s="34"/>
    </row>
    <row r="682" spans="16:21" x14ac:dyDescent="0.45">
      <c r="P682" s="33" t="s">
        <v>583</v>
      </c>
      <c r="Q682" t="s">
        <v>28873</v>
      </c>
      <c r="R682" s="35" t="s">
        <v>11459</v>
      </c>
      <c r="S682" s="34"/>
      <c r="T682" s="34"/>
      <c r="U682" s="34"/>
    </row>
    <row r="683" spans="16:21" x14ac:dyDescent="0.45">
      <c r="P683" s="33" t="s">
        <v>583</v>
      </c>
      <c r="Q683" t="s">
        <v>28873</v>
      </c>
      <c r="R683" s="35" t="s">
        <v>11460</v>
      </c>
      <c r="S683" s="34"/>
      <c r="T683" s="34"/>
      <c r="U683" s="34"/>
    </row>
    <row r="684" spans="16:21" x14ac:dyDescent="0.45">
      <c r="P684" s="33" t="s">
        <v>584</v>
      </c>
      <c r="Q684" t="s">
        <v>28873</v>
      </c>
      <c r="R684" s="35" t="s">
        <v>11459</v>
      </c>
      <c r="S684" s="34"/>
      <c r="T684" s="34"/>
      <c r="U684" s="34"/>
    </row>
    <row r="685" spans="16:21" x14ac:dyDescent="0.45">
      <c r="P685" s="33" t="s">
        <v>584</v>
      </c>
      <c r="Q685" t="s">
        <v>28873</v>
      </c>
      <c r="R685" s="35" t="s">
        <v>11460</v>
      </c>
      <c r="S685" s="34"/>
      <c r="T685" s="34"/>
      <c r="U685" s="34"/>
    </row>
    <row r="686" spans="16:21" x14ac:dyDescent="0.45">
      <c r="P686" s="33" t="s">
        <v>585</v>
      </c>
      <c r="Q686" t="s">
        <v>28873</v>
      </c>
      <c r="R686" s="35" t="s">
        <v>11459</v>
      </c>
      <c r="S686" s="34"/>
      <c r="T686" s="34"/>
      <c r="U686" s="34"/>
    </row>
    <row r="687" spans="16:21" x14ac:dyDescent="0.45">
      <c r="P687" s="33" t="s">
        <v>585</v>
      </c>
      <c r="Q687" t="s">
        <v>28873</v>
      </c>
      <c r="R687" s="35" t="s">
        <v>11460</v>
      </c>
      <c r="S687" s="34"/>
      <c r="T687" s="34"/>
      <c r="U687" s="34"/>
    </row>
    <row r="688" spans="16:21" x14ac:dyDescent="0.45">
      <c r="P688" s="33" t="s">
        <v>586</v>
      </c>
      <c r="Q688" t="s">
        <v>28873</v>
      </c>
      <c r="R688" s="35" t="s">
        <v>11459</v>
      </c>
      <c r="S688" s="34"/>
      <c r="T688" s="34"/>
      <c r="U688" s="34"/>
    </row>
    <row r="689" spans="16:21" x14ac:dyDescent="0.45">
      <c r="P689" s="33" t="s">
        <v>586</v>
      </c>
      <c r="Q689" t="s">
        <v>28873</v>
      </c>
      <c r="R689" s="35" t="s">
        <v>11460</v>
      </c>
      <c r="S689" s="34"/>
      <c r="T689" s="34"/>
      <c r="U689" s="34"/>
    </row>
    <row r="690" spans="16:21" x14ac:dyDescent="0.45">
      <c r="P690" s="33" t="s">
        <v>587</v>
      </c>
      <c r="Q690" t="s">
        <v>28873</v>
      </c>
      <c r="R690" s="35" t="s">
        <v>11459</v>
      </c>
      <c r="S690" s="34"/>
      <c r="T690" s="34"/>
      <c r="U690" s="34"/>
    </row>
    <row r="691" spans="16:21" x14ac:dyDescent="0.45">
      <c r="P691" s="33" t="s">
        <v>587</v>
      </c>
      <c r="Q691" t="s">
        <v>28873</v>
      </c>
      <c r="R691" s="35" t="s">
        <v>11460</v>
      </c>
      <c r="S691" s="34"/>
      <c r="T691" s="34"/>
      <c r="U691" s="34"/>
    </row>
    <row r="692" spans="16:21" x14ac:dyDescent="0.45">
      <c r="P692" s="33" t="s">
        <v>588</v>
      </c>
      <c r="Q692" t="s">
        <v>28873</v>
      </c>
      <c r="R692" s="35" t="s">
        <v>11459</v>
      </c>
      <c r="S692" s="34"/>
      <c r="T692" s="34"/>
      <c r="U692" s="34"/>
    </row>
    <row r="693" spans="16:21" x14ac:dyDescent="0.45">
      <c r="P693" s="33" t="s">
        <v>588</v>
      </c>
      <c r="Q693" t="s">
        <v>28873</v>
      </c>
      <c r="R693" s="35" t="s">
        <v>11460</v>
      </c>
      <c r="S693" s="34"/>
      <c r="T693" s="34"/>
      <c r="U693" s="34"/>
    </row>
    <row r="694" spans="16:21" x14ac:dyDescent="0.45">
      <c r="P694" s="33" t="s">
        <v>589</v>
      </c>
      <c r="Q694" t="s">
        <v>28873</v>
      </c>
      <c r="R694" s="35" t="s">
        <v>11459</v>
      </c>
      <c r="S694" s="34"/>
      <c r="T694" s="34"/>
      <c r="U694" s="34"/>
    </row>
    <row r="695" spans="16:21" x14ac:dyDescent="0.45">
      <c r="P695" s="33" t="s">
        <v>589</v>
      </c>
      <c r="Q695" t="s">
        <v>28873</v>
      </c>
      <c r="R695" s="35" t="s">
        <v>11460</v>
      </c>
      <c r="S695" s="34"/>
      <c r="T695" s="34"/>
      <c r="U695" s="34"/>
    </row>
    <row r="696" spans="16:21" x14ac:dyDescent="0.45">
      <c r="P696" s="33" t="s">
        <v>590</v>
      </c>
      <c r="Q696" t="s">
        <v>28873</v>
      </c>
      <c r="R696" s="35" t="s">
        <v>11459</v>
      </c>
      <c r="S696" s="34"/>
      <c r="T696" s="34"/>
      <c r="U696" s="34"/>
    </row>
    <row r="697" spans="16:21" x14ac:dyDescent="0.45">
      <c r="P697" s="33" t="s">
        <v>590</v>
      </c>
      <c r="Q697" t="s">
        <v>28873</v>
      </c>
      <c r="R697" s="35" t="s">
        <v>11460</v>
      </c>
      <c r="S697" s="34"/>
      <c r="T697" s="34"/>
      <c r="U697" s="34"/>
    </row>
    <row r="698" spans="16:21" x14ac:dyDescent="0.45">
      <c r="P698" s="33" t="s">
        <v>591</v>
      </c>
      <c r="Q698" t="s">
        <v>28873</v>
      </c>
      <c r="R698" s="35" t="s">
        <v>11459</v>
      </c>
      <c r="S698" s="34"/>
      <c r="T698" s="34"/>
      <c r="U698" s="34"/>
    </row>
    <row r="699" spans="16:21" x14ac:dyDescent="0.45">
      <c r="P699" s="33" t="s">
        <v>591</v>
      </c>
      <c r="Q699" t="s">
        <v>28873</v>
      </c>
      <c r="R699" s="35" t="s">
        <v>11460</v>
      </c>
      <c r="S699" s="34"/>
      <c r="T699" s="34"/>
      <c r="U699" s="34"/>
    </row>
    <row r="700" spans="16:21" x14ac:dyDescent="0.45">
      <c r="P700" s="33" t="s">
        <v>592</v>
      </c>
      <c r="Q700" t="s">
        <v>28873</v>
      </c>
      <c r="R700" s="35" t="s">
        <v>11459</v>
      </c>
      <c r="S700" s="34"/>
      <c r="T700" s="34"/>
      <c r="U700" s="34"/>
    </row>
    <row r="701" spans="16:21" x14ac:dyDescent="0.45">
      <c r="P701" s="33" t="s">
        <v>592</v>
      </c>
      <c r="Q701" t="s">
        <v>28873</v>
      </c>
      <c r="R701" s="35" t="s">
        <v>11460</v>
      </c>
      <c r="S701" s="34"/>
      <c r="T701" s="34"/>
      <c r="U701" s="34"/>
    </row>
    <row r="702" spans="16:21" x14ac:dyDescent="0.45">
      <c r="P702" s="33" t="s">
        <v>593</v>
      </c>
      <c r="Q702" t="s">
        <v>28873</v>
      </c>
      <c r="R702" s="35" t="s">
        <v>11459</v>
      </c>
      <c r="S702" s="34"/>
      <c r="T702" s="34"/>
      <c r="U702" s="34"/>
    </row>
    <row r="703" spans="16:21" x14ac:dyDescent="0.45">
      <c r="P703" s="33" t="s">
        <v>593</v>
      </c>
      <c r="Q703" t="s">
        <v>28873</v>
      </c>
      <c r="R703" s="35" t="s">
        <v>11460</v>
      </c>
      <c r="S703" s="34"/>
      <c r="T703" s="34"/>
      <c r="U703" s="34"/>
    </row>
    <row r="704" spans="16:21" x14ac:dyDescent="0.45">
      <c r="P704" s="33" t="s">
        <v>594</v>
      </c>
      <c r="Q704" t="s">
        <v>28873</v>
      </c>
      <c r="R704" s="35" t="s">
        <v>11459</v>
      </c>
      <c r="S704" s="34"/>
      <c r="T704" s="34"/>
      <c r="U704" s="34"/>
    </row>
    <row r="705" spans="16:21" x14ac:dyDescent="0.45">
      <c r="P705" s="33" t="s">
        <v>594</v>
      </c>
      <c r="Q705" t="s">
        <v>28873</v>
      </c>
      <c r="R705" s="35" t="s">
        <v>11460</v>
      </c>
      <c r="S705" s="34"/>
      <c r="T705" s="34"/>
      <c r="U705" s="34"/>
    </row>
    <row r="706" spans="16:21" x14ac:dyDescent="0.45">
      <c r="P706" s="33" t="s">
        <v>595</v>
      </c>
      <c r="Q706" t="s">
        <v>28873</v>
      </c>
      <c r="R706" s="35" t="s">
        <v>11459</v>
      </c>
      <c r="S706" s="34"/>
      <c r="T706" s="34"/>
      <c r="U706" s="34"/>
    </row>
    <row r="707" spans="16:21" x14ac:dyDescent="0.45">
      <c r="P707" s="33" t="s">
        <v>595</v>
      </c>
      <c r="Q707" t="s">
        <v>28873</v>
      </c>
      <c r="R707" s="35" t="s">
        <v>11460</v>
      </c>
      <c r="S707" s="34"/>
      <c r="T707" s="34"/>
      <c r="U707" s="34"/>
    </row>
    <row r="708" spans="16:21" x14ac:dyDescent="0.45">
      <c r="P708" s="33" t="s">
        <v>596</v>
      </c>
      <c r="Q708" t="s">
        <v>28873</v>
      </c>
      <c r="R708" s="35" t="s">
        <v>11459</v>
      </c>
      <c r="S708" s="34"/>
      <c r="T708" s="34"/>
      <c r="U708" s="34"/>
    </row>
    <row r="709" spans="16:21" x14ac:dyDescent="0.45">
      <c r="P709" s="33" t="s">
        <v>596</v>
      </c>
      <c r="Q709" t="s">
        <v>28873</v>
      </c>
      <c r="R709" s="35" t="s">
        <v>11460</v>
      </c>
      <c r="S709" s="34"/>
      <c r="T709" s="34"/>
      <c r="U709" s="34"/>
    </row>
    <row r="710" spans="16:21" x14ac:dyDescent="0.45">
      <c r="P710" s="33" t="s">
        <v>597</v>
      </c>
      <c r="Q710" t="s">
        <v>28873</v>
      </c>
      <c r="R710" s="35" t="s">
        <v>11459</v>
      </c>
      <c r="S710" s="34"/>
      <c r="T710" s="34"/>
      <c r="U710" s="34"/>
    </row>
    <row r="711" spans="16:21" x14ac:dyDescent="0.45">
      <c r="P711" s="33" t="s">
        <v>597</v>
      </c>
      <c r="Q711" t="s">
        <v>28873</v>
      </c>
      <c r="R711" s="35" t="s">
        <v>11460</v>
      </c>
      <c r="S711" s="34"/>
      <c r="T711" s="34"/>
      <c r="U711" s="34"/>
    </row>
    <row r="712" spans="16:21" x14ac:dyDescent="0.45">
      <c r="P712" s="33" t="s">
        <v>598</v>
      </c>
      <c r="Q712" t="s">
        <v>28873</v>
      </c>
      <c r="R712" s="35" t="s">
        <v>11459</v>
      </c>
      <c r="S712" s="34"/>
      <c r="T712" s="34"/>
      <c r="U712" s="34"/>
    </row>
    <row r="713" spans="16:21" x14ac:dyDescent="0.45">
      <c r="P713" s="33" t="s">
        <v>598</v>
      </c>
      <c r="Q713" t="s">
        <v>28873</v>
      </c>
      <c r="R713" s="35" t="s">
        <v>11460</v>
      </c>
      <c r="S713" s="34"/>
      <c r="T713" s="34"/>
      <c r="U713" s="34"/>
    </row>
    <row r="714" spans="16:21" x14ac:dyDescent="0.45">
      <c r="P714" s="33" t="s">
        <v>599</v>
      </c>
      <c r="Q714" t="s">
        <v>28873</v>
      </c>
      <c r="R714" s="35" t="s">
        <v>11459</v>
      </c>
      <c r="S714" s="34"/>
      <c r="T714" s="34"/>
      <c r="U714" s="34"/>
    </row>
    <row r="715" spans="16:21" x14ac:dyDescent="0.45">
      <c r="P715" s="33" t="s">
        <v>599</v>
      </c>
      <c r="Q715" t="s">
        <v>28873</v>
      </c>
      <c r="R715" s="35" t="s">
        <v>11460</v>
      </c>
      <c r="S715" s="34"/>
      <c r="T715" s="34"/>
      <c r="U715" s="34"/>
    </row>
    <row r="716" spans="16:21" x14ac:dyDescent="0.45">
      <c r="P716" s="33" t="s">
        <v>600</v>
      </c>
      <c r="Q716" t="s">
        <v>28873</v>
      </c>
      <c r="R716" s="35" t="s">
        <v>11459</v>
      </c>
      <c r="S716" s="34"/>
      <c r="T716" s="34"/>
      <c r="U716" s="34"/>
    </row>
    <row r="717" spans="16:21" x14ac:dyDescent="0.45">
      <c r="P717" s="33" t="s">
        <v>600</v>
      </c>
      <c r="Q717" t="s">
        <v>28873</v>
      </c>
      <c r="R717" s="35" t="s">
        <v>11460</v>
      </c>
      <c r="S717" s="34"/>
      <c r="T717" s="34"/>
      <c r="U717" s="34"/>
    </row>
    <row r="718" spans="16:21" x14ac:dyDescent="0.45">
      <c r="P718" s="33" t="s">
        <v>601</v>
      </c>
      <c r="Q718" t="s">
        <v>28873</v>
      </c>
      <c r="R718" s="35" t="s">
        <v>11459</v>
      </c>
      <c r="S718" s="34"/>
      <c r="T718" s="34"/>
      <c r="U718" s="34"/>
    </row>
    <row r="719" spans="16:21" x14ac:dyDescent="0.45">
      <c r="P719" s="33" t="s">
        <v>601</v>
      </c>
      <c r="Q719" t="s">
        <v>28873</v>
      </c>
      <c r="R719" s="35" t="s">
        <v>11460</v>
      </c>
      <c r="S719" s="34"/>
      <c r="T719" s="34"/>
      <c r="U719" s="34"/>
    </row>
    <row r="720" spans="16:21" x14ac:dyDescent="0.45">
      <c r="P720" s="33" t="s">
        <v>602</v>
      </c>
      <c r="Q720" t="s">
        <v>28873</v>
      </c>
      <c r="R720" s="35" t="s">
        <v>11459</v>
      </c>
      <c r="S720" s="34"/>
      <c r="T720" s="34"/>
      <c r="U720" s="34"/>
    </row>
    <row r="721" spans="16:21" x14ac:dyDescent="0.45">
      <c r="P721" s="33" t="s">
        <v>602</v>
      </c>
      <c r="Q721" t="s">
        <v>28873</v>
      </c>
      <c r="R721" s="35" t="s">
        <v>11460</v>
      </c>
      <c r="S721" s="34"/>
      <c r="T721" s="34"/>
      <c r="U721" s="34"/>
    </row>
    <row r="722" spans="16:21" x14ac:dyDescent="0.45">
      <c r="P722" s="33" t="s">
        <v>603</v>
      </c>
      <c r="Q722" t="s">
        <v>28873</v>
      </c>
      <c r="R722" s="35" t="s">
        <v>11463</v>
      </c>
      <c r="S722" s="34"/>
      <c r="T722" s="34"/>
      <c r="U722" s="34"/>
    </row>
    <row r="723" spans="16:21" x14ac:dyDescent="0.45">
      <c r="P723" s="33" t="s">
        <v>603</v>
      </c>
      <c r="Q723" t="s">
        <v>28873</v>
      </c>
      <c r="R723" s="35" t="s">
        <v>11464</v>
      </c>
      <c r="S723" s="34"/>
      <c r="T723" s="34"/>
      <c r="U723" s="34"/>
    </row>
    <row r="724" spans="16:21" x14ac:dyDescent="0.45">
      <c r="P724" s="33" t="s">
        <v>604</v>
      </c>
      <c r="Q724" t="s">
        <v>28873</v>
      </c>
      <c r="R724" s="35" t="s">
        <v>11465</v>
      </c>
      <c r="S724" s="34"/>
      <c r="T724" s="34"/>
      <c r="U724" s="34"/>
    </row>
    <row r="725" spans="16:21" x14ac:dyDescent="0.45">
      <c r="P725" s="33" t="s">
        <v>604</v>
      </c>
      <c r="Q725" t="s">
        <v>28873</v>
      </c>
      <c r="R725" s="35" t="s">
        <v>11466</v>
      </c>
      <c r="S725" s="34"/>
      <c r="T725" s="34"/>
      <c r="U725" s="34"/>
    </row>
    <row r="726" spans="16:21" x14ac:dyDescent="0.45">
      <c r="P726" s="33" t="s">
        <v>605</v>
      </c>
      <c r="Q726" t="s">
        <v>28873</v>
      </c>
      <c r="R726" s="35" t="s">
        <v>11467</v>
      </c>
      <c r="S726" s="34"/>
      <c r="T726" s="34"/>
      <c r="U726" s="34"/>
    </row>
    <row r="727" spans="16:21" x14ac:dyDescent="0.45">
      <c r="P727" s="33" t="s">
        <v>605</v>
      </c>
      <c r="Q727" t="s">
        <v>28873</v>
      </c>
      <c r="R727" s="35" t="s">
        <v>11468</v>
      </c>
      <c r="S727" s="34"/>
      <c r="T727" s="34"/>
      <c r="U727" s="34"/>
    </row>
    <row r="728" spans="16:21" x14ac:dyDescent="0.45">
      <c r="P728" s="33" t="s">
        <v>606</v>
      </c>
      <c r="Q728" t="s">
        <v>28873</v>
      </c>
      <c r="R728" s="35" t="s">
        <v>11469</v>
      </c>
      <c r="S728" s="34"/>
      <c r="T728" s="34"/>
      <c r="U728" s="34"/>
    </row>
    <row r="729" spans="16:21" x14ac:dyDescent="0.45">
      <c r="P729" s="33" t="s">
        <v>606</v>
      </c>
      <c r="Q729" t="s">
        <v>28873</v>
      </c>
      <c r="R729" s="35" t="s">
        <v>11470</v>
      </c>
      <c r="S729" s="34"/>
      <c r="T729" s="34"/>
      <c r="U729" s="34"/>
    </row>
    <row r="730" spans="16:21" x14ac:dyDescent="0.45">
      <c r="P730" s="33" t="s">
        <v>607</v>
      </c>
      <c r="Q730" t="s">
        <v>28873</v>
      </c>
      <c r="R730" s="35" t="s">
        <v>11471</v>
      </c>
      <c r="S730" s="34"/>
      <c r="T730" s="34"/>
      <c r="U730" s="34"/>
    </row>
    <row r="731" spans="16:21" x14ac:dyDescent="0.45">
      <c r="P731" s="33" t="s">
        <v>607</v>
      </c>
      <c r="Q731" t="s">
        <v>28873</v>
      </c>
      <c r="R731" s="35" t="s">
        <v>11472</v>
      </c>
      <c r="S731" s="34"/>
      <c r="T731" s="34"/>
      <c r="U731" s="34"/>
    </row>
    <row r="732" spans="16:21" x14ac:dyDescent="0.45">
      <c r="P732" s="33" t="s">
        <v>608</v>
      </c>
      <c r="Q732" t="s">
        <v>28873</v>
      </c>
      <c r="R732" s="35" t="s">
        <v>11459</v>
      </c>
      <c r="S732" s="34"/>
      <c r="T732" s="34"/>
      <c r="U732" s="34"/>
    </row>
    <row r="733" spans="16:21" x14ac:dyDescent="0.45">
      <c r="P733" s="33" t="s">
        <v>608</v>
      </c>
      <c r="Q733" t="s">
        <v>28873</v>
      </c>
      <c r="R733" s="35" t="s">
        <v>11460</v>
      </c>
      <c r="S733" s="34"/>
      <c r="T733" s="34"/>
      <c r="U733" s="34"/>
    </row>
    <row r="734" spans="16:21" x14ac:dyDescent="0.45">
      <c r="P734" s="33" t="s">
        <v>609</v>
      </c>
      <c r="Q734" t="s">
        <v>28873</v>
      </c>
      <c r="R734" s="35" t="s">
        <v>11459</v>
      </c>
      <c r="S734" s="34"/>
      <c r="T734" s="34"/>
      <c r="U734" s="34"/>
    </row>
    <row r="735" spans="16:21" x14ac:dyDescent="0.45">
      <c r="P735" s="33" t="s">
        <v>609</v>
      </c>
      <c r="Q735" t="s">
        <v>28873</v>
      </c>
      <c r="R735" s="35" t="s">
        <v>11460</v>
      </c>
      <c r="S735" s="34"/>
      <c r="T735" s="34"/>
      <c r="U735" s="34"/>
    </row>
    <row r="736" spans="16:21" x14ac:dyDescent="0.45">
      <c r="P736" s="33" t="s">
        <v>610</v>
      </c>
      <c r="Q736" t="s">
        <v>28873</v>
      </c>
      <c r="R736" s="35" t="s">
        <v>11459</v>
      </c>
      <c r="S736" s="34"/>
      <c r="T736" s="34"/>
      <c r="U736" s="34"/>
    </row>
    <row r="737" spans="16:21" x14ac:dyDescent="0.45">
      <c r="P737" s="33" t="s">
        <v>610</v>
      </c>
      <c r="Q737" t="s">
        <v>28873</v>
      </c>
      <c r="R737" s="35" t="s">
        <v>11460</v>
      </c>
      <c r="S737" s="34"/>
      <c r="T737" s="34"/>
      <c r="U737" s="34"/>
    </row>
    <row r="738" spans="16:21" x14ac:dyDescent="0.45">
      <c r="P738" s="33" t="s">
        <v>611</v>
      </c>
      <c r="Q738" t="s">
        <v>28873</v>
      </c>
      <c r="R738" s="35" t="s">
        <v>11459</v>
      </c>
      <c r="S738" s="34"/>
      <c r="T738" s="34"/>
      <c r="U738" s="34"/>
    </row>
    <row r="739" spans="16:21" x14ac:dyDescent="0.45">
      <c r="P739" s="33" t="s">
        <v>611</v>
      </c>
      <c r="Q739" t="s">
        <v>28873</v>
      </c>
      <c r="R739" s="35" t="s">
        <v>11460</v>
      </c>
      <c r="S739" s="34"/>
      <c r="T739" s="34"/>
      <c r="U739" s="34"/>
    </row>
    <row r="740" spans="16:21" x14ac:dyDescent="0.45">
      <c r="P740" s="33" t="s">
        <v>612</v>
      </c>
      <c r="Q740" t="s">
        <v>28873</v>
      </c>
      <c r="R740" s="35" t="s">
        <v>11459</v>
      </c>
      <c r="S740" s="34"/>
      <c r="T740" s="34"/>
      <c r="U740" s="34"/>
    </row>
    <row r="741" spans="16:21" x14ac:dyDescent="0.45">
      <c r="P741" s="33" t="s">
        <v>612</v>
      </c>
      <c r="Q741" t="s">
        <v>28873</v>
      </c>
      <c r="R741" s="35" t="s">
        <v>11460</v>
      </c>
      <c r="S741" s="34"/>
      <c r="T741" s="34"/>
      <c r="U741" s="34"/>
    </row>
    <row r="742" spans="16:21" x14ac:dyDescent="0.45">
      <c r="P742" s="33" t="s">
        <v>613</v>
      </c>
      <c r="Q742" t="s">
        <v>28873</v>
      </c>
      <c r="R742" s="35" t="s">
        <v>11459</v>
      </c>
      <c r="S742" s="34"/>
      <c r="T742" s="34"/>
      <c r="U742" s="34"/>
    </row>
    <row r="743" spans="16:21" x14ac:dyDescent="0.45">
      <c r="P743" s="33" t="s">
        <v>613</v>
      </c>
      <c r="Q743" t="s">
        <v>28873</v>
      </c>
      <c r="R743" s="35" t="s">
        <v>11460</v>
      </c>
      <c r="S743" s="34"/>
      <c r="T743" s="34"/>
      <c r="U743" s="34"/>
    </row>
    <row r="744" spans="16:21" x14ac:dyDescent="0.45">
      <c r="P744" s="33" t="s">
        <v>614</v>
      </c>
      <c r="Q744" t="s">
        <v>28873</v>
      </c>
      <c r="R744" s="35" t="s">
        <v>11459</v>
      </c>
      <c r="S744" s="34"/>
      <c r="T744" s="34"/>
      <c r="U744" s="34"/>
    </row>
    <row r="745" spans="16:21" x14ac:dyDescent="0.45">
      <c r="P745" s="33" t="s">
        <v>614</v>
      </c>
      <c r="Q745" t="s">
        <v>28873</v>
      </c>
      <c r="R745" s="35" t="s">
        <v>11460</v>
      </c>
      <c r="S745" s="34"/>
      <c r="T745" s="34"/>
      <c r="U745" s="34"/>
    </row>
    <row r="746" spans="16:21" x14ac:dyDescent="0.45">
      <c r="P746" s="33" t="s">
        <v>615</v>
      </c>
      <c r="Q746" t="s">
        <v>28873</v>
      </c>
      <c r="R746" s="35" t="s">
        <v>11459</v>
      </c>
      <c r="S746" s="34"/>
      <c r="T746" s="34"/>
      <c r="U746" s="34"/>
    </row>
    <row r="747" spans="16:21" x14ac:dyDescent="0.45">
      <c r="P747" s="33" t="s">
        <v>615</v>
      </c>
      <c r="Q747" t="s">
        <v>28873</v>
      </c>
      <c r="R747" s="35" t="s">
        <v>11460</v>
      </c>
      <c r="S747" s="34"/>
      <c r="T747" s="34"/>
      <c r="U747" s="34"/>
    </row>
    <row r="748" spans="16:21" x14ac:dyDescent="0.45">
      <c r="P748" s="33" t="s">
        <v>616</v>
      </c>
      <c r="Q748" t="s">
        <v>28873</v>
      </c>
      <c r="R748" s="35" t="s">
        <v>11473</v>
      </c>
      <c r="S748" s="34"/>
      <c r="T748" s="34"/>
      <c r="U748" s="34"/>
    </row>
    <row r="749" spans="16:21" x14ac:dyDescent="0.45">
      <c r="P749" s="33" t="s">
        <v>616</v>
      </c>
      <c r="Q749" t="s">
        <v>28873</v>
      </c>
      <c r="R749" s="35" t="s">
        <v>11474</v>
      </c>
      <c r="S749" s="34"/>
      <c r="T749" s="34"/>
      <c r="U749" s="34"/>
    </row>
    <row r="750" spans="16:21" x14ac:dyDescent="0.45">
      <c r="P750" s="33" t="s">
        <v>617</v>
      </c>
      <c r="Q750" t="s">
        <v>28873</v>
      </c>
      <c r="R750" s="35" t="s">
        <v>11475</v>
      </c>
      <c r="S750" s="34"/>
      <c r="T750" s="34"/>
      <c r="U750" s="34"/>
    </row>
    <row r="751" spans="16:21" x14ac:dyDescent="0.45">
      <c r="P751" s="33" t="s">
        <v>617</v>
      </c>
      <c r="Q751" t="s">
        <v>28873</v>
      </c>
      <c r="R751" s="35" t="s">
        <v>11476</v>
      </c>
      <c r="S751" s="34"/>
      <c r="T751" s="34"/>
      <c r="U751" s="34"/>
    </row>
    <row r="752" spans="16:21" x14ac:dyDescent="0.45">
      <c r="P752" s="33" t="s">
        <v>618</v>
      </c>
      <c r="Q752" t="s">
        <v>28873</v>
      </c>
      <c r="R752" s="35" t="s">
        <v>11477</v>
      </c>
      <c r="S752" s="34"/>
      <c r="T752" s="34"/>
      <c r="U752" s="34"/>
    </row>
    <row r="753" spans="16:21" x14ac:dyDescent="0.45">
      <c r="P753" s="33" t="s">
        <v>618</v>
      </c>
      <c r="Q753" t="s">
        <v>28873</v>
      </c>
      <c r="R753" s="35" t="s">
        <v>11478</v>
      </c>
      <c r="S753" s="34"/>
      <c r="T753" s="34"/>
      <c r="U753" s="34"/>
    </row>
    <row r="754" spans="16:21" x14ac:dyDescent="0.45">
      <c r="P754" s="33" t="s">
        <v>619</v>
      </c>
      <c r="Q754" t="s">
        <v>28873</v>
      </c>
      <c r="R754" s="35" t="s">
        <v>11479</v>
      </c>
      <c r="S754" s="34"/>
      <c r="T754" s="34"/>
      <c r="U754" s="34"/>
    </row>
    <row r="755" spans="16:21" x14ac:dyDescent="0.45">
      <c r="P755" s="33" t="s">
        <v>619</v>
      </c>
      <c r="Q755" t="s">
        <v>28873</v>
      </c>
      <c r="R755" s="35" t="s">
        <v>11480</v>
      </c>
      <c r="S755" s="34"/>
      <c r="T755" s="34"/>
      <c r="U755" s="34"/>
    </row>
    <row r="756" spans="16:21" x14ac:dyDescent="0.45">
      <c r="P756" s="33" t="s">
        <v>620</v>
      </c>
      <c r="Q756" t="s">
        <v>28873</v>
      </c>
      <c r="R756" s="35" t="s">
        <v>11481</v>
      </c>
      <c r="S756" s="34"/>
      <c r="T756" s="34"/>
      <c r="U756" s="34"/>
    </row>
    <row r="757" spans="16:21" x14ac:dyDescent="0.45">
      <c r="P757" s="33" t="s">
        <v>620</v>
      </c>
      <c r="Q757" t="s">
        <v>28873</v>
      </c>
      <c r="R757" s="35" t="s">
        <v>11482</v>
      </c>
      <c r="S757" s="34"/>
      <c r="T757" s="34"/>
      <c r="U757" s="34"/>
    </row>
    <row r="758" spans="16:21" x14ac:dyDescent="0.45">
      <c r="P758" s="33" t="s">
        <v>621</v>
      </c>
      <c r="Q758" t="s">
        <v>28873</v>
      </c>
      <c r="R758" s="35" t="s">
        <v>11483</v>
      </c>
      <c r="S758" s="34"/>
      <c r="T758" s="34"/>
      <c r="U758" s="34"/>
    </row>
    <row r="759" spans="16:21" x14ac:dyDescent="0.45">
      <c r="P759" s="33" t="s">
        <v>621</v>
      </c>
      <c r="Q759" t="s">
        <v>28873</v>
      </c>
      <c r="R759" s="35" t="s">
        <v>11484</v>
      </c>
      <c r="S759" s="34"/>
      <c r="T759" s="34"/>
      <c r="U759" s="34"/>
    </row>
    <row r="760" spans="16:21" x14ac:dyDescent="0.45">
      <c r="P760" s="33" t="s">
        <v>622</v>
      </c>
      <c r="Q760" t="s">
        <v>28873</v>
      </c>
      <c r="R760" s="35" t="s">
        <v>11485</v>
      </c>
      <c r="S760" s="34"/>
      <c r="T760" s="34"/>
      <c r="U760" s="34"/>
    </row>
    <row r="761" spans="16:21" x14ac:dyDescent="0.45">
      <c r="P761" s="33" t="s">
        <v>622</v>
      </c>
      <c r="Q761" t="s">
        <v>28873</v>
      </c>
      <c r="R761" s="35" t="s">
        <v>11486</v>
      </c>
      <c r="S761" s="34"/>
      <c r="T761" s="34"/>
      <c r="U761" s="34"/>
    </row>
    <row r="762" spans="16:21" x14ac:dyDescent="0.45">
      <c r="P762" s="33" t="s">
        <v>623</v>
      </c>
      <c r="Q762" t="s">
        <v>28873</v>
      </c>
      <c r="R762" s="35" t="s">
        <v>11487</v>
      </c>
      <c r="S762" s="34"/>
      <c r="T762" s="34"/>
      <c r="U762" s="34"/>
    </row>
    <row r="763" spans="16:21" x14ac:dyDescent="0.45">
      <c r="P763" s="33" t="s">
        <v>623</v>
      </c>
      <c r="Q763" t="s">
        <v>28873</v>
      </c>
      <c r="R763" s="35" t="s">
        <v>11488</v>
      </c>
      <c r="S763" s="34"/>
      <c r="T763" s="34"/>
      <c r="U763" s="34"/>
    </row>
    <row r="764" spans="16:21" x14ac:dyDescent="0.45">
      <c r="P764" s="33" t="s">
        <v>624</v>
      </c>
      <c r="Q764" t="s">
        <v>28873</v>
      </c>
      <c r="R764" s="35" t="s">
        <v>11489</v>
      </c>
      <c r="S764" s="34"/>
      <c r="T764" s="34"/>
      <c r="U764" s="34"/>
    </row>
    <row r="765" spans="16:21" x14ac:dyDescent="0.45">
      <c r="P765" s="33" t="s">
        <v>624</v>
      </c>
      <c r="Q765" t="s">
        <v>28873</v>
      </c>
      <c r="R765" s="35" t="s">
        <v>11490</v>
      </c>
      <c r="S765" s="34"/>
      <c r="T765" s="34"/>
      <c r="U765" s="34"/>
    </row>
    <row r="766" spans="16:21" x14ac:dyDescent="0.45">
      <c r="P766" s="33" t="s">
        <v>625</v>
      </c>
      <c r="Q766" t="s">
        <v>28873</v>
      </c>
      <c r="R766" s="35" t="s">
        <v>11491</v>
      </c>
      <c r="S766" s="34"/>
      <c r="T766" s="34"/>
      <c r="U766" s="34"/>
    </row>
    <row r="767" spans="16:21" x14ac:dyDescent="0.45">
      <c r="P767" s="33" t="s">
        <v>625</v>
      </c>
      <c r="Q767" t="s">
        <v>28873</v>
      </c>
      <c r="R767" s="35" t="s">
        <v>11492</v>
      </c>
      <c r="S767" s="34"/>
      <c r="T767" s="34"/>
      <c r="U767" s="34"/>
    </row>
    <row r="768" spans="16:21" x14ac:dyDescent="0.45">
      <c r="P768" s="33" t="s">
        <v>626</v>
      </c>
      <c r="Q768" t="s">
        <v>28873</v>
      </c>
      <c r="R768" s="35" t="s">
        <v>11493</v>
      </c>
      <c r="S768" s="34"/>
      <c r="T768" s="34"/>
      <c r="U768" s="34"/>
    </row>
    <row r="769" spans="16:21" x14ac:dyDescent="0.45">
      <c r="P769" s="33" t="s">
        <v>626</v>
      </c>
      <c r="Q769" t="s">
        <v>28873</v>
      </c>
      <c r="R769" s="35" t="s">
        <v>11494</v>
      </c>
      <c r="S769" s="34"/>
      <c r="T769" s="34"/>
      <c r="U769" s="34"/>
    </row>
    <row r="770" spans="16:21" x14ac:dyDescent="0.45">
      <c r="P770" s="33" t="s">
        <v>627</v>
      </c>
      <c r="Q770" t="s">
        <v>28873</v>
      </c>
      <c r="R770" s="35" t="s">
        <v>11495</v>
      </c>
      <c r="S770" s="34"/>
      <c r="T770" s="34"/>
      <c r="U770" s="34"/>
    </row>
    <row r="771" spans="16:21" x14ac:dyDescent="0.45">
      <c r="P771" s="33" t="s">
        <v>627</v>
      </c>
      <c r="Q771" t="s">
        <v>28873</v>
      </c>
      <c r="R771" s="35" t="s">
        <v>11496</v>
      </c>
      <c r="S771" s="34"/>
      <c r="T771" s="34"/>
      <c r="U771" s="34"/>
    </row>
    <row r="772" spans="16:21" x14ac:dyDescent="0.45">
      <c r="P772" s="33" t="s">
        <v>628</v>
      </c>
      <c r="Q772" t="s">
        <v>28873</v>
      </c>
      <c r="R772" s="35" t="s">
        <v>11497</v>
      </c>
      <c r="S772" s="34"/>
      <c r="T772" s="34"/>
      <c r="U772" s="34"/>
    </row>
    <row r="773" spans="16:21" x14ac:dyDescent="0.45">
      <c r="P773" s="33" t="s">
        <v>628</v>
      </c>
      <c r="Q773" t="s">
        <v>28873</v>
      </c>
      <c r="R773" s="35" t="s">
        <v>11498</v>
      </c>
      <c r="S773" s="34"/>
      <c r="T773" s="34"/>
      <c r="U773" s="34"/>
    </row>
    <row r="774" spans="16:21" x14ac:dyDescent="0.45">
      <c r="P774" s="33" t="s">
        <v>629</v>
      </c>
      <c r="Q774" t="s">
        <v>28873</v>
      </c>
      <c r="R774" s="35" t="s">
        <v>11499</v>
      </c>
      <c r="S774" s="34"/>
      <c r="T774" s="34"/>
      <c r="U774" s="34"/>
    </row>
    <row r="775" spans="16:21" x14ac:dyDescent="0.45">
      <c r="P775" s="33" t="s">
        <v>629</v>
      </c>
      <c r="Q775" t="s">
        <v>28873</v>
      </c>
      <c r="R775" s="35" t="s">
        <v>11500</v>
      </c>
      <c r="S775" s="34"/>
      <c r="T775" s="34"/>
      <c r="U775" s="34"/>
    </row>
    <row r="776" spans="16:21" x14ac:dyDescent="0.45">
      <c r="P776" s="33" t="s">
        <v>630</v>
      </c>
      <c r="Q776" t="s">
        <v>28873</v>
      </c>
      <c r="R776" s="35" t="s">
        <v>11501</v>
      </c>
      <c r="S776" s="34"/>
      <c r="T776" s="34"/>
      <c r="U776" s="34"/>
    </row>
    <row r="777" spans="16:21" x14ac:dyDescent="0.45">
      <c r="P777" s="33" t="s">
        <v>630</v>
      </c>
      <c r="Q777" t="s">
        <v>28873</v>
      </c>
      <c r="R777" s="35" t="s">
        <v>11502</v>
      </c>
      <c r="S777" s="34"/>
      <c r="T777" s="34"/>
      <c r="U777" s="34"/>
    </row>
    <row r="778" spans="16:21" x14ac:dyDescent="0.45">
      <c r="P778" s="33" t="s">
        <v>631</v>
      </c>
      <c r="Q778" t="s">
        <v>28873</v>
      </c>
      <c r="R778" s="35" t="s">
        <v>11503</v>
      </c>
      <c r="S778" s="34"/>
      <c r="T778" s="34"/>
      <c r="U778" s="34"/>
    </row>
    <row r="779" spans="16:21" x14ac:dyDescent="0.45">
      <c r="P779" s="33" t="s">
        <v>631</v>
      </c>
      <c r="Q779" t="s">
        <v>28873</v>
      </c>
      <c r="R779" s="35" t="s">
        <v>11504</v>
      </c>
      <c r="S779" s="34"/>
      <c r="T779" s="34"/>
      <c r="U779" s="34"/>
    </row>
    <row r="780" spans="16:21" x14ac:dyDescent="0.45">
      <c r="P780" s="33" t="s">
        <v>632</v>
      </c>
      <c r="Q780" t="s">
        <v>28873</v>
      </c>
      <c r="R780" s="35" t="s">
        <v>11505</v>
      </c>
      <c r="S780" s="34"/>
      <c r="T780" s="34"/>
      <c r="U780" s="34"/>
    </row>
    <row r="781" spans="16:21" x14ac:dyDescent="0.45">
      <c r="P781" s="33" t="s">
        <v>632</v>
      </c>
      <c r="Q781" t="s">
        <v>28873</v>
      </c>
      <c r="R781" s="35" t="s">
        <v>11506</v>
      </c>
      <c r="S781" s="34"/>
      <c r="T781" s="34"/>
      <c r="U781" s="34"/>
    </row>
    <row r="782" spans="16:21" x14ac:dyDescent="0.45">
      <c r="P782" s="33" t="s">
        <v>633</v>
      </c>
      <c r="Q782" t="s">
        <v>28873</v>
      </c>
      <c r="R782" s="35" t="s">
        <v>11507</v>
      </c>
      <c r="S782" s="34"/>
      <c r="T782" s="34"/>
      <c r="U782" s="34"/>
    </row>
    <row r="783" spans="16:21" x14ac:dyDescent="0.45">
      <c r="P783" s="33" t="s">
        <v>633</v>
      </c>
      <c r="Q783" t="s">
        <v>28873</v>
      </c>
      <c r="R783" s="35" t="s">
        <v>11508</v>
      </c>
      <c r="S783" s="34"/>
      <c r="T783" s="34"/>
      <c r="U783" s="34"/>
    </row>
    <row r="784" spans="16:21" x14ac:dyDescent="0.45">
      <c r="P784" s="33" t="s">
        <v>634</v>
      </c>
      <c r="Q784" t="s">
        <v>28873</v>
      </c>
      <c r="R784" s="35" t="s">
        <v>11509</v>
      </c>
      <c r="S784" s="34"/>
      <c r="T784" s="34"/>
      <c r="U784" s="34"/>
    </row>
    <row r="785" spans="16:21" x14ac:dyDescent="0.45">
      <c r="P785" s="33" t="s">
        <v>634</v>
      </c>
      <c r="Q785" t="s">
        <v>28873</v>
      </c>
      <c r="R785" s="35" t="s">
        <v>11510</v>
      </c>
      <c r="S785" s="34"/>
      <c r="T785" s="34"/>
      <c r="U785" s="34"/>
    </row>
    <row r="786" spans="16:21" x14ac:dyDescent="0.45">
      <c r="P786" s="33" t="s">
        <v>635</v>
      </c>
      <c r="Q786" t="s">
        <v>28873</v>
      </c>
      <c r="R786" s="35" t="s">
        <v>11511</v>
      </c>
      <c r="S786" s="34"/>
      <c r="T786" s="34"/>
      <c r="U786" s="34"/>
    </row>
    <row r="787" spans="16:21" x14ac:dyDescent="0.45">
      <c r="P787" s="33" t="s">
        <v>635</v>
      </c>
      <c r="Q787" t="s">
        <v>28873</v>
      </c>
      <c r="R787" s="35" t="s">
        <v>11512</v>
      </c>
      <c r="S787" s="34"/>
      <c r="T787" s="34"/>
      <c r="U787" s="34"/>
    </row>
    <row r="788" spans="16:21" x14ac:dyDescent="0.45">
      <c r="P788" s="33" t="s">
        <v>636</v>
      </c>
      <c r="Q788" t="s">
        <v>28873</v>
      </c>
      <c r="R788" s="35" t="s">
        <v>11513</v>
      </c>
      <c r="S788" s="34"/>
      <c r="T788" s="34"/>
      <c r="U788" s="34"/>
    </row>
    <row r="789" spans="16:21" x14ac:dyDescent="0.45">
      <c r="P789" s="33" t="s">
        <v>636</v>
      </c>
      <c r="Q789" t="s">
        <v>28873</v>
      </c>
      <c r="R789" s="35" t="s">
        <v>11514</v>
      </c>
      <c r="S789" s="34"/>
      <c r="T789" s="34"/>
      <c r="U789" s="34"/>
    </row>
    <row r="790" spans="16:21" x14ac:dyDescent="0.45">
      <c r="P790" s="33" t="s">
        <v>637</v>
      </c>
      <c r="Q790" t="s">
        <v>28873</v>
      </c>
      <c r="R790" s="35" t="s">
        <v>11515</v>
      </c>
      <c r="S790" s="34"/>
      <c r="T790" s="34"/>
      <c r="U790" s="34"/>
    </row>
    <row r="791" spans="16:21" x14ac:dyDescent="0.45">
      <c r="P791" s="33" t="s">
        <v>637</v>
      </c>
      <c r="Q791" t="s">
        <v>28873</v>
      </c>
      <c r="R791" s="35" t="s">
        <v>11516</v>
      </c>
      <c r="S791" s="34"/>
      <c r="T791" s="34"/>
      <c r="U791" s="34"/>
    </row>
    <row r="792" spans="16:21" x14ac:dyDescent="0.45">
      <c r="P792" s="33" t="s">
        <v>638</v>
      </c>
      <c r="Q792" t="s">
        <v>28873</v>
      </c>
      <c r="R792" s="35" t="s">
        <v>11517</v>
      </c>
      <c r="S792" s="34"/>
      <c r="T792" s="34"/>
      <c r="U792" s="34"/>
    </row>
    <row r="793" spans="16:21" x14ac:dyDescent="0.45">
      <c r="P793" s="33" t="s">
        <v>638</v>
      </c>
      <c r="Q793" t="s">
        <v>28873</v>
      </c>
      <c r="R793" s="35" t="s">
        <v>11518</v>
      </c>
      <c r="S793" s="34"/>
      <c r="T793" s="34"/>
      <c r="U793" s="34"/>
    </row>
    <row r="794" spans="16:21" x14ac:dyDescent="0.45">
      <c r="P794" s="33" t="s">
        <v>639</v>
      </c>
      <c r="Q794" t="s">
        <v>28873</v>
      </c>
      <c r="R794" s="35" t="s">
        <v>11479</v>
      </c>
      <c r="S794" s="34"/>
      <c r="T794" s="34"/>
      <c r="U794" s="34"/>
    </row>
    <row r="795" spans="16:21" x14ac:dyDescent="0.45">
      <c r="P795" s="33" t="s">
        <v>639</v>
      </c>
      <c r="Q795" t="s">
        <v>28873</v>
      </c>
      <c r="R795" s="35" t="s">
        <v>11519</v>
      </c>
      <c r="S795" s="34"/>
      <c r="T795" s="34"/>
      <c r="U795" s="34"/>
    </row>
    <row r="796" spans="16:21" x14ac:dyDescent="0.45">
      <c r="P796" s="33" t="s">
        <v>640</v>
      </c>
      <c r="Q796" t="s">
        <v>28873</v>
      </c>
      <c r="R796" s="35" t="s">
        <v>11520</v>
      </c>
      <c r="S796" s="34"/>
      <c r="T796" s="34"/>
      <c r="U796" s="34"/>
    </row>
    <row r="797" spans="16:21" x14ac:dyDescent="0.45">
      <c r="P797" s="33" t="s">
        <v>640</v>
      </c>
      <c r="Q797" t="s">
        <v>28873</v>
      </c>
      <c r="R797" s="35" t="s">
        <v>11521</v>
      </c>
      <c r="S797" s="34"/>
      <c r="T797" s="34"/>
      <c r="U797" s="34"/>
    </row>
    <row r="798" spans="16:21" x14ac:dyDescent="0.45">
      <c r="P798" s="33" t="s">
        <v>641</v>
      </c>
      <c r="Q798" t="s">
        <v>28873</v>
      </c>
      <c r="R798" s="35" t="s">
        <v>11522</v>
      </c>
      <c r="S798" s="34"/>
      <c r="T798" s="34"/>
      <c r="U798" s="34"/>
    </row>
    <row r="799" spans="16:21" x14ac:dyDescent="0.45">
      <c r="P799" s="33" t="s">
        <v>641</v>
      </c>
      <c r="Q799" t="s">
        <v>28873</v>
      </c>
      <c r="R799" s="35" t="s">
        <v>11523</v>
      </c>
      <c r="S799" s="34"/>
      <c r="T799" s="34"/>
      <c r="U799" s="34"/>
    </row>
    <row r="800" spans="16:21" x14ac:dyDescent="0.45">
      <c r="P800" s="33" t="s">
        <v>642</v>
      </c>
      <c r="Q800" t="s">
        <v>28873</v>
      </c>
      <c r="R800" s="35" t="s">
        <v>11524</v>
      </c>
      <c r="S800" s="34"/>
      <c r="T800" s="34"/>
      <c r="U800" s="34"/>
    </row>
    <row r="801" spans="16:21" x14ac:dyDescent="0.45">
      <c r="P801" s="33" t="s">
        <v>642</v>
      </c>
      <c r="Q801" t="s">
        <v>28873</v>
      </c>
      <c r="R801" s="35" t="s">
        <v>11525</v>
      </c>
      <c r="S801" s="34"/>
      <c r="T801" s="34"/>
      <c r="U801" s="34"/>
    </row>
    <row r="802" spans="16:21" x14ac:dyDescent="0.45">
      <c r="P802" s="33" t="s">
        <v>643</v>
      </c>
      <c r="Q802" t="s">
        <v>28873</v>
      </c>
      <c r="R802" s="35" t="s">
        <v>11526</v>
      </c>
      <c r="S802" s="34"/>
      <c r="T802" s="34"/>
      <c r="U802" s="34"/>
    </row>
    <row r="803" spans="16:21" x14ac:dyDescent="0.45">
      <c r="P803" s="33" t="s">
        <v>643</v>
      </c>
      <c r="Q803" t="s">
        <v>28873</v>
      </c>
      <c r="R803" s="35" t="s">
        <v>11527</v>
      </c>
      <c r="S803" s="34"/>
      <c r="T803" s="34"/>
      <c r="U803" s="34"/>
    </row>
    <row r="804" spans="16:21" x14ac:dyDescent="0.45">
      <c r="P804" s="33" t="s">
        <v>644</v>
      </c>
      <c r="Q804" t="s">
        <v>28873</v>
      </c>
      <c r="R804" s="35" t="s">
        <v>11528</v>
      </c>
      <c r="S804" s="34"/>
      <c r="T804" s="34"/>
      <c r="U804" s="34"/>
    </row>
    <row r="805" spans="16:21" x14ac:dyDescent="0.45">
      <c r="P805" s="33" t="s">
        <v>644</v>
      </c>
      <c r="Q805" t="s">
        <v>28873</v>
      </c>
      <c r="R805" s="35" t="s">
        <v>11529</v>
      </c>
      <c r="S805" s="34"/>
      <c r="T805" s="34"/>
      <c r="U805" s="34"/>
    </row>
    <row r="806" spans="16:21" x14ac:dyDescent="0.45">
      <c r="P806" s="33" t="s">
        <v>645</v>
      </c>
      <c r="Q806" t="s">
        <v>28873</v>
      </c>
      <c r="R806" s="35" t="s">
        <v>11530</v>
      </c>
      <c r="S806" s="34"/>
      <c r="T806" s="34"/>
      <c r="U806" s="34"/>
    </row>
    <row r="807" spans="16:21" x14ac:dyDescent="0.45">
      <c r="P807" s="33" t="s">
        <v>645</v>
      </c>
      <c r="Q807" t="s">
        <v>28873</v>
      </c>
      <c r="R807" s="35" t="s">
        <v>11531</v>
      </c>
      <c r="S807" s="34"/>
      <c r="T807" s="34"/>
      <c r="U807" s="34"/>
    </row>
    <row r="808" spans="16:21" x14ac:dyDescent="0.45">
      <c r="P808" s="33" t="s">
        <v>646</v>
      </c>
      <c r="Q808" t="s">
        <v>28873</v>
      </c>
      <c r="R808" s="35" t="s">
        <v>11532</v>
      </c>
      <c r="S808" s="34"/>
      <c r="T808" s="34"/>
      <c r="U808" s="34"/>
    </row>
    <row r="809" spans="16:21" x14ac:dyDescent="0.45">
      <c r="P809" s="33" t="s">
        <v>646</v>
      </c>
      <c r="Q809" t="s">
        <v>28873</v>
      </c>
      <c r="R809" s="35" t="s">
        <v>11533</v>
      </c>
      <c r="S809" s="34"/>
      <c r="T809" s="34"/>
      <c r="U809" s="34"/>
    </row>
    <row r="810" spans="16:21" x14ac:dyDescent="0.45">
      <c r="P810" s="33" t="s">
        <v>647</v>
      </c>
      <c r="Q810" t="s">
        <v>28873</v>
      </c>
      <c r="R810" s="35" t="s">
        <v>11534</v>
      </c>
      <c r="S810" s="34"/>
      <c r="T810" s="34"/>
      <c r="U810" s="34"/>
    </row>
    <row r="811" spans="16:21" x14ac:dyDescent="0.45">
      <c r="P811" s="33" t="s">
        <v>647</v>
      </c>
      <c r="Q811" t="s">
        <v>28873</v>
      </c>
      <c r="R811" s="35" t="s">
        <v>11535</v>
      </c>
      <c r="S811" s="34"/>
      <c r="T811" s="34"/>
      <c r="U811" s="34"/>
    </row>
    <row r="812" spans="16:21" x14ac:dyDescent="0.45">
      <c r="P812" s="33" t="s">
        <v>648</v>
      </c>
      <c r="Q812" t="s">
        <v>28873</v>
      </c>
      <c r="R812" s="35" t="s">
        <v>11536</v>
      </c>
      <c r="S812" s="34"/>
      <c r="T812" s="34"/>
      <c r="U812" s="34"/>
    </row>
    <row r="813" spans="16:21" x14ac:dyDescent="0.45">
      <c r="P813" s="33" t="s">
        <v>648</v>
      </c>
      <c r="Q813" t="s">
        <v>28873</v>
      </c>
      <c r="R813" s="35" t="s">
        <v>11537</v>
      </c>
      <c r="S813" s="34"/>
      <c r="T813" s="34"/>
      <c r="U813" s="34"/>
    </row>
    <row r="814" spans="16:21" x14ac:dyDescent="0.45">
      <c r="P814" s="33" t="s">
        <v>649</v>
      </c>
      <c r="Q814" t="s">
        <v>28873</v>
      </c>
      <c r="R814" s="35" t="s">
        <v>11538</v>
      </c>
      <c r="S814" s="34"/>
      <c r="T814" s="34"/>
      <c r="U814" s="34"/>
    </row>
    <row r="815" spans="16:21" x14ac:dyDescent="0.45">
      <c r="P815" s="33" t="s">
        <v>649</v>
      </c>
      <c r="Q815" t="s">
        <v>28873</v>
      </c>
      <c r="R815" s="35" t="s">
        <v>11539</v>
      </c>
      <c r="S815" s="34"/>
      <c r="T815" s="34"/>
      <c r="U815" s="34"/>
    </row>
    <row r="816" spans="16:21" x14ac:dyDescent="0.45">
      <c r="P816" s="33" t="s">
        <v>650</v>
      </c>
      <c r="Q816" t="s">
        <v>28873</v>
      </c>
      <c r="R816" s="35" t="s">
        <v>11540</v>
      </c>
      <c r="S816" s="34"/>
      <c r="T816" s="34"/>
      <c r="U816" s="34"/>
    </row>
    <row r="817" spans="16:21" x14ac:dyDescent="0.45">
      <c r="P817" s="33" t="s">
        <v>650</v>
      </c>
      <c r="Q817" t="s">
        <v>28873</v>
      </c>
      <c r="R817" s="35" t="s">
        <v>11541</v>
      </c>
      <c r="S817" s="34"/>
      <c r="T817" s="34"/>
      <c r="U817" s="34"/>
    </row>
    <row r="818" spans="16:21" x14ac:dyDescent="0.45">
      <c r="P818" s="33" t="s">
        <v>651</v>
      </c>
      <c r="Q818" t="s">
        <v>28873</v>
      </c>
      <c r="R818" s="35" t="s">
        <v>11542</v>
      </c>
      <c r="S818" s="34"/>
      <c r="T818" s="34"/>
      <c r="U818" s="34"/>
    </row>
    <row r="819" spans="16:21" x14ac:dyDescent="0.45">
      <c r="P819" s="33" t="s">
        <v>651</v>
      </c>
      <c r="Q819" t="s">
        <v>28873</v>
      </c>
      <c r="R819" s="35" t="s">
        <v>11543</v>
      </c>
      <c r="S819" s="34"/>
      <c r="T819" s="34"/>
      <c r="U819" s="34"/>
    </row>
    <row r="820" spans="16:21" x14ac:dyDescent="0.45">
      <c r="P820" s="33" t="s">
        <v>652</v>
      </c>
      <c r="Q820" t="s">
        <v>28873</v>
      </c>
      <c r="R820" s="35" t="s">
        <v>11544</v>
      </c>
      <c r="S820" s="34"/>
      <c r="T820" s="34"/>
      <c r="U820" s="34"/>
    </row>
    <row r="821" spans="16:21" x14ac:dyDescent="0.45">
      <c r="P821" s="33" t="s">
        <v>652</v>
      </c>
      <c r="Q821" t="s">
        <v>28873</v>
      </c>
      <c r="R821" s="35" t="s">
        <v>11545</v>
      </c>
      <c r="S821" s="34"/>
      <c r="T821" s="34"/>
      <c r="U821" s="34"/>
    </row>
    <row r="822" spans="16:21" x14ac:dyDescent="0.45">
      <c r="P822" s="33" t="s">
        <v>653</v>
      </c>
      <c r="Q822" t="s">
        <v>28873</v>
      </c>
      <c r="R822" s="35" t="s">
        <v>11546</v>
      </c>
      <c r="S822" s="34"/>
      <c r="T822" s="34"/>
      <c r="U822" s="34"/>
    </row>
    <row r="823" spans="16:21" x14ac:dyDescent="0.45">
      <c r="P823" s="33" t="s">
        <v>653</v>
      </c>
      <c r="Q823" t="s">
        <v>28873</v>
      </c>
      <c r="R823" s="35" t="s">
        <v>11547</v>
      </c>
      <c r="S823" s="34"/>
      <c r="T823" s="34"/>
      <c r="U823" s="34"/>
    </row>
    <row r="824" spans="16:21" x14ac:dyDescent="0.45">
      <c r="P824" s="33" t="s">
        <v>654</v>
      </c>
      <c r="Q824" t="s">
        <v>28873</v>
      </c>
      <c r="R824" s="35" t="s">
        <v>11548</v>
      </c>
      <c r="S824" s="34"/>
      <c r="T824" s="34"/>
      <c r="U824" s="34"/>
    </row>
    <row r="825" spans="16:21" x14ac:dyDescent="0.45">
      <c r="P825" s="33" t="s">
        <v>654</v>
      </c>
      <c r="Q825" t="s">
        <v>28873</v>
      </c>
      <c r="R825" s="35" t="s">
        <v>11549</v>
      </c>
      <c r="S825" s="34"/>
      <c r="T825" s="34"/>
      <c r="U825" s="34"/>
    </row>
    <row r="826" spans="16:21" x14ac:dyDescent="0.45">
      <c r="P826" s="33" t="s">
        <v>655</v>
      </c>
      <c r="Q826" t="s">
        <v>28873</v>
      </c>
      <c r="R826" s="35" t="s">
        <v>11550</v>
      </c>
      <c r="S826" s="34"/>
      <c r="T826" s="34"/>
      <c r="U826" s="34"/>
    </row>
    <row r="827" spans="16:21" x14ac:dyDescent="0.45">
      <c r="P827" s="33" t="s">
        <v>655</v>
      </c>
      <c r="Q827" t="s">
        <v>28873</v>
      </c>
      <c r="R827" s="35" t="s">
        <v>11551</v>
      </c>
      <c r="S827" s="34"/>
      <c r="T827" s="34"/>
      <c r="U827" s="34"/>
    </row>
    <row r="828" spans="16:21" x14ac:dyDescent="0.45">
      <c r="P828" s="33" t="s">
        <v>656</v>
      </c>
      <c r="Q828" t="s">
        <v>28873</v>
      </c>
      <c r="R828" s="35" t="s">
        <v>11552</v>
      </c>
      <c r="S828" s="34"/>
      <c r="T828" s="34"/>
      <c r="U828" s="34"/>
    </row>
    <row r="829" spans="16:21" x14ac:dyDescent="0.45">
      <c r="P829" s="33" t="s">
        <v>656</v>
      </c>
      <c r="Q829" t="s">
        <v>28873</v>
      </c>
      <c r="R829" s="35" t="s">
        <v>11553</v>
      </c>
      <c r="S829" s="34"/>
      <c r="T829" s="34"/>
      <c r="U829" s="34"/>
    </row>
    <row r="830" spans="16:21" x14ac:dyDescent="0.45">
      <c r="P830" s="33" t="s">
        <v>657</v>
      </c>
      <c r="Q830" t="s">
        <v>28873</v>
      </c>
      <c r="R830" s="35" t="s">
        <v>11554</v>
      </c>
      <c r="S830" s="34"/>
      <c r="T830" s="34"/>
      <c r="U830" s="34"/>
    </row>
    <row r="831" spans="16:21" x14ac:dyDescent="0.45">
      <c r="P831" s="33" t="s">
        <v>657</v>
      </c>
      <c r="Q831" t="s">
        <v>28873</v>
      </c>
      <c r="R831" s="35" t="s">
        <v>11555</v>
      </c>
      <c r="S831" s="34"/>
      <c r="T831" s="34"/>
      <c r="U831" s="34"/>
    </row>
    <row r="832" spans="16:21" x14ac:dyDescent="0.45">
      <c r="P832" s="33" t="s">
        <v>658</v>
      </c>
      <c r="Q832" t="s">
        <v>28873</v>
      </c>
      <c r="R832" s="35" t="s">
        <v>11556</v>
      </c>
      <c r="S832" s="34"/>
      <c r="T832" s="34"/>
      <c r="U832" s="34"/>
    </row>
    <row r="833" spans="16:21" x14ac:dyDescent="0.45">
      <c r="P833" s="33" t="s">
        <v>658</v>
      </c>
      <c r="Q833" t="s">
        <v>28873</v>
      </c>
      <c r="R833" s="35" t="s">
        <v>11557</v>
      </c>
      <c r="S833" s="34"/>
      <c r="T833" s="34"/>
      <c r="U833" s="34"/>
    </row>
    <row r="834" spans="16:21" x14ac:dyDescent="0.45">
      <c r="P834" s="33" t="s">
        <v>659</v>
      </c>
      <c r="Q834" t="s">
        <v>28873</v>
      </c>
      <c r="R834" s="35" t="s">
        <v>11558</v>
      </c>
      <c r="S834" s="34"/>
      <c r="T834" s="34"/>
      <c r="U834" s="34"/>
    </row>
    <row r="835" spans="16:21" x14ac:dyDescent="0.45">
      <c r="P835" s="33" t="s">
        <v>659</v>
      </c>
      <c r="Q835" t="s">
        <v>28873</v>
      </c>
      <c r="R835" s="35" t="s">
        <v>11559</v>
      </c>
      <c r="S835" s="34"/>
      <c r="T835" s="34"/>
      <c r="U835" s="34"/>
    </row>
    <row r="836" spans="16:21" x14ac:dyDescent="0.45">
      <c r="P836" s="33" t="s">
        <v>660</v>
      </c>
      <c r="Q836" t="s">
        <v>28873</v>
      </c>
      <c r="R836" s="35" t="s">
        <v>11560</v>
      </c>
      <c r="S836" s="34"/>
      <c r="T836" s="34"/>
      <c r="U836" s="34"/>
    </row>
    <row r="837" spans="16:21" x14ac:dyDescent="0.45">
      <c r="P837" s="33" t="s">
        <v>660</v>
      </c>
      <c r="Q837" t="s">
        <v>28873</v>
      </c>
      <c r="R837" s="35" t="s">
        <v>11561</v>
      </c>
      <c r="S837" s="34"/>
      <c r="T837" s="34"/>
      <c r="U837" s="34"/>
    </row>
    <row r="838" spans="16:21" x14ac:dyDescent="0.45">
      <c r="P838" s="33" t="s">
        <v>661</v>
      </c>
      <c r="Q838" t="s">
        <v>28873</v>
      </c>
      <c r="R838" s="35" t="s">
        <v>11562</v>
      </c>
      <c r="S838" s="34"/>
      <c r="T838" s="34"/>
      <c r="U838" s="34"/>
    </row>
    <row r="839" spans="16:21" x14ac:dyDescent="0.45">
      <c r="P839" s="33" t="s">
        <v>661</v>
      </c>
      <c r="Q839" t="s">
        <v>28873</v>
      </c>
      <c r="R839" s="35" t="s">
        <v>11563</v>
      </c>
      <c r="S839" s="34"/>
      <c r="T839" s="34"/>
      <c r="U839" s="34"/>
    </row>
    <row r="840" spans="16:21" x14ac:dyDescent="0.45">
      <c r="P840" s="33" t="s">
        <v>662</v>
      </c>
      <c r="Q840" t="s">
        <v>28873</v>
      </c>
      <c r="R840" s="35" t="s">
        <v>11564</v>
      </c>
      <c r="S840" s="34"/>
      <c r="T840" s="34"/>
      <c r="U840" s="34"/>
    </row>
    <row r="841" spans="16:21" x14ac:dyDescent="0.45">
      <c r="P841" s="33" t="s">
        <v>662</v>
      </c>
      <c r="Q841" t="s">
        <v>28873</v>
      </c>
      <c r="R841" s="35" t="s">
        <v>11565</v>
      </c>
      <c r="S841" s="34"/>
      <c r="T841" s="34"/>
      <c r="U841" s="34"/>
    </row>
    <row r="842" spans="16:21" x14ac:dyDescent="0.45">
      <c r="P842" s="33" t="s">
        <v>663</v>
      </c>
      <c r="Q842" t="s">
        <v>28873</v>
      </c>
      <c r="R842" s="35" t="s">
        <v>11566</v>
      </c>
      <c r="S842" s="34"/>
      <c r="T842" s="34"/>
      <c r="U842" s="34"/>
    </row>
    <row r="843" spans="16:21" x14ac:dyDescent="0.45">
      <c r="P843" s="33" t="s">
        <v>663</v>
      </c>
      <c r="Q843" t="s">
        <v>28873</v>
      </c>
      <c r="R843" s="35" t="s">
        <v>11567</v>
      </c>
      <c r="S843" s="34"/>
      <c r="T843" s="34"/>
      <c r="U843" s="34"/>
    </row>
    <row r="844" spans="16:21" x14ac:dyDescent="0.45">
      <c r="P844" s="33" t="s">
        <v>664</v>
      </c>
      <c r="Q844" t="s">
        <v>28873</v>
      </c>
      <c r="R844" s="35" t="s">
        <v>11568</v>
      </c>
      <c r="S844" s="34"/>
      <c r="T844" s="34"/>
      <c r="U844" s="34"/>
    </row>
    <row r="845" spans="16:21" x14ac:dyDescent="0.45">
      <c r="P845" s="33" t="s">
        <v>664</v>
      </c>
      <c r="Q845" t="s">
        <v>28873</v>
      </c>
      <c r="R845" s="35" t="s">
        <v>11492</v>
      </c>
      <c r="S845" s="34"/>
      <c r="T845" s="34"/>
      <c r="U845" s="34"/>
    </row>
    <row r="846" spans="16:21" x14ac:dyDescent="0.45">
      <c r="P846" s="33" t="s">
        <v>665</v>
      </c>
      <c r="Q846" t="s">
        <v>28873</v>
      </c>
      <c r="R846" s="35" t="s">
        <v>11569</v>
      </c>
      <c r="S846" s="34"/>
      <c r="T846" s="34"/>
      <c r="U846" s="34"/>
    </row>
    <row r="847" spans="16:21" x14ac:dyDescent="0.45">
      <c r="P847" s="33" t="s">
        <v>665</v>
      </c>
      <c r="Q847" t="s">
        <v>28873</v>
      </c>
      <c r="R847" s="35" t="s">
        <v>11570</v>
      </c>
      <c r="S847" s="34"/>
      <c r="T847" s="34"/>
      <c r="U847" s="34"/>
    </row>
    <row r="848" spans="16:21" x14ac:dyDescent="0.45">
      <c r="P848" s="33" t="s">
        <v>666</v>
      </c>
      <c r="Q848" t="s">
        <v>28873</v>
      </c>
      <c r="R848" s="35" t="s">
        <v>11571</v>
      </c>
      <c r="S848" s="34"/>
      <c r="T848" s="34"/>
      <c r="U848" s="34"/>
    </row>
    <row r="849" spans="16:21" x14ac:dyDescent="0.45">
      <c r="P849" s="33" t="s">
        <v>666</v>
      </c>
      <c r="Q849" t="s">
        <v>28873</v>
      </c>
      <c r="R849" s="35" t="s">
        <v>11572</v>
      </c>
      <c r="S849" s="34"/>
      <c r="T849" s="34"/>
      <c r="U849" s="34"/>
    </row>
    <row r="850" spans="16:21" x14ac:dyDescent="0.45">
      <c r="P850" s="33" t="s">
        <v>667</v>
      </c>
      <c r="Q850" t="s">
        <v>28873</v>
      </c>
      <c r="R850" s="35" t="s">
        <v>11573</v>
      </c>
      <c r="S850" s="34"/>
      <c r="T850" s="34"/>
      <c r="U850" s="34"/>
    </row>
    <row r="851" spans="16:21" x14ac:dyDescent="0.45">
      <c r="P851" s="33" t="s">
        <v>667</v>
      </c>
      <c r="Q851" t="s">
        <v>28873</v>
      </c>
      <c r="R851" s="35" t="s">
        <v>11574</v>
      </c>
      <c r="S851" s="34"/>
      <c r="T851" s="34"/>
      <c r="U851" s="34"/>
    </row>
    <row r="852" spans="16:21" x14ac:dyDescent="0.45">
      <c r="P852" s="33" t="s">
        <v>668</v>
      </c>
      <c r="Q852" t="s">
        <v>28873</v>
      </c>
      <c r="R852" s="35" t="s">
        <v>11575</v>
      </c>
      <c r="S852" s="34"/>
      <c r="T852" s="34"/>
      <c r="U852" s="34"/>
    </row>
    <row r="853" spans="16:21" x14ac:dyDescent="0.45">
      <c r="P853" s="33" t="s">
        <v>668</v>
      </c>
      <c r="Q853" t="s">
        <v>28873</v>
      </c>
      <c r="R853" s="35" t="s">
        <v>11576</v>
      </c>
      <c r="S853" s="34"/>
      <c r="T853" s="34"/>
      <c r="U853" s="34"/>
    </row>
    <row r="854" spans="16:21" x14ac:dyDescent="0.45">
      <c r="P854" s="33" t="s">
        <v>669</v>
      </c>
      <c r="Q854" t="s">
        <v>28873</v>
      </c>
      <c r="R854" s="35" t="s">
        <v>11577</v>
      </c>
      <c r="S854" s="34"/>
      <c r="T854" s="34"/>
      <c r="U854" s="34"/>
    </row>
    <row r="855" spans="16:21" x14ac:dyDescent="0.45">
      <c r="P855" s="33" t="s">
        <v>669</v>
      </c>
      <c r="Q855" t="s">
        <v>28873</v>
      </c>
      <c r="R855" s="35" t="s">
        <v>11578</v>
      </c>
      <c r="S855" s="34"/>
      <c r="T855" s="34"/>
      <c r="U855" s="34"/>
    </row>
    <row r="856" spans="16:21" x14ac:dyDescent="0.45">
      <c r="P856" s="33" t="s">
        <v>670</v>
      </c>
      <c r="Q856" t="s">
        <v>28873</v>
      </c>
      <c r="R856" s="35" t="s">
        <v>11579</v>
      </c>
      <c r="S856" s="34"/>
      <c r="T856" s="34"/>
      <c r="U856" s="34"/>
    </row>
    <row r="857" spans="16:21" x14ac:dyDescent="0.45">
      <c r="P857" s="33" t="s">
        <v>670</v>
      </c>
      <c r="Q857" t="s">
        <v>28873</v>
      </c>
      <c r="R857" s="35" t="s">
        <v>11580</v>
      </c>
      <c r="S857" s="34"/>
      <c r="T857" s="34"/>
      <c r="U857" s="34"/>
    </row>
    <row r="858" spans="16:21" x14ac:dyDescent="0.45">
      <c r="P858" s="33" t="s">
        <v>671</v>
      </c>
      <c r="Q858" t="s">
        <v>28873</v>
      </c>
      <c r="R858" s="35" t="s">
        <v>11581</v>
      </c>
      <c r="S858" s="34"/>
      <c r="T858" s="34"/>
      <c r="U858" s="34"/>
    </row>
    <row r="859" spans="16:21" x14ac:dyDescent="0.45">
      <c r="P859" s="33" t="s">
        <v>671</v>
      </c>
      <c r="Q859" t="s">
        <v>28873</v>
      </c>
      <c r="R859" s="35" t="s">
        <v>11582</v>
      </c>
      <c r="S859" s="34"/>
      <c r="T859" s="34"/>
      <c r="U859" s="34"/>
    </row>
    <row r="860" spans="16:21" x14ac:dyDescent="0.45">
      <c r="P860" s="33" t="s">
        <v>672</v>
      </c>
      <c r="Q860" t="s">
        <v>28873</v>
      </c>
      <c r="R860" s="35" t="s">
        <v>11583</v>
      </c>
      <c r="S860" s="34"/>
      <c r="T860" s="34"/>
      <c r="U860" s="34"/>
    </row>
    <row r="861" spans="16:21" x14ac:dyDescent="0.45">
      <c r="P861" s="33" t="s">
        <v>672</v>
      </c>
      <c r="Q861" t="s">
        <v>28873</v>
      </c>
      <c r="R861" s="35" t="s">
        <v>11584</v>
      </c>
      <c r="S861" s="34"/>
      <c r="T861" s="34"/>
      <c r="U861" s="34"/>
    </row>
    <row r="862" spans="16:21" x14ac:dyDescent="0.45">
      <c r="P862" s="33" t="s">
        <v>673</v>
      </c>
      <c r="Q862" t="s">
        <v>28873</v>
      </c>
      <c r="R862" s="35" t="s">
        <v>11585</v>
      </c>
      <c r="S862" s="34"/>
      <c r="T862" s="34"/>
      <c r="U862" s="34"/>
    </row>
    <row r="863" spans="16:21" x14ac:dyDescent="0.45">
      <c r="P863" s="33" t="s">
        <v>673</v>
      </c>
      <c r="Q863" t="s">
        <v>28873</v>
      </c>
      <c r="R863" s="35" t="s">
        <v>11586</v>
      </c>
      <c r="S863" s="34"/>
      <c r="T863" s="34"/>
      <c r="U863" s="34"/>
    </row>
    <row r="864" spans="16:21" x14ac:dyDescent="0.45">
      <c r="P864" s="33" t="s">
        <v>674</v>
      </c>
      <c r="Q864" t="s">
        <v>28873</v>
      </c>
      <c r="R864" s="35" t="s">
        <v>11587</v>
      </c>
      <c r="S864" s="34"/>
      <c r="T864" s="34"/>
      <c r="U864" s="34"/>
    </row>
    <row r="865" spans="16:21" x14ac:dyDescent="0.45">
      <c r="P865" s="33" t="s">
        <v>674</v>
      </c>
      <c r="Q865" t="s">
        <v>28873</v>
      </c>
      <c r="R865" s="35" t="s">
        <v>11588</v>
      </c>
      <c r="S865" s="34"/>
      <c r="T865" s="34"/>
      <c r="U865" s="34"/>
    </row>
    <row r="866" spans="16:21" x14ac:dyDescent="0.45">
      <c r="P866" s="33" t="s">
        <v>675</v>
      </c>
      <c r="Q866" t="s">
        <v>28873</v>
      </c>
      <c r="R866" s="35" t="s">
        <v>11589</v>
      </c>
      <c r="S866" s="34"/>
      <c r="T866" s="34"/>
      <c r="U866" s="34"/>
    </row>
    <row r="867" spans="16:21" x14ac:dyDescent="0.45">
      <c r="P867" s="33" t="s">
        <v>675</v>
      </c>
      <c r="Q867" t="s">
        <v>28873</v>
      </c>
      <c r="R867" s="35" t="s">
        <v>11590</v>
      </c>
      <c r="S867" s="34"/>
      <c r="T867" s="34"/>
      <c r="U867" s="34"/>
    </row>
    <row r="868" spans="16:21" x14ac:dyDescent="0.45">
      <c r="P868" s="33" t="s">
        <v>676</v>
      </c>
      <c r="Q868" t="s">
        <v>28873</v>
      </c>
      <c r="R868" s="35" t="s">
        <v>11591</v>
      </c>
      <c r="S868" s="34"/>
      <c r="T868" s="34"/>
      <c r="U868" s="34"/>
    </row>
    <row r="869" spans="16:21" x14ac:dyDescent="0.45">
      <c r="P869" s="33" t="s">
        <v>676</v>
      </c>
      <c r="Q869" t="s">
        <v>28873</v>
      </c>
      <c r="R869" s="35" t="s">
        <v>11592</v>
      </c>
      <c r="S869" s="34"/>
      <c r="T869" s="34"/>
      <c r="U869" s="34"/>
    </row>
    <row r="870" spans="16:21" x14ac:dyDescent="0.45">
      <c r="P870" s="33" t="s">
        <v>677</v>
      </c>
      <c r="Q870" t="s">
        <v>28873</v>
      </c>
      <c r="R870" s="35" t="s">
        <v>11593</v>
      </c>
      <c r="S870" s="34"/>
      <c r="T870" s="34"/>
      <c r="U870" s="34"/>
    </row>
    <row r="871" spans="16:21" x14ac:dyDescent="0.45">
      <c r="P871" s="33" t="s">
        <v>677</v>
      </c>
      <c r="Q871" t="s">
        <v>28873</v>
      </c>
      <c r="R871" s="35" t="s">
        <v>11594</v>
      </c>
      <c r="S871" s="34"/>
      <c r="T871" s="34"/>
      <c r="U871" s="34"/>
    </row>
    <row r="872" spans="16:21" x14ac:dyDescent="0.45">
      <c r="P872" s="33" t="s">
        <v>678</v>
      </c>
      <c r="Q872" t="s">
        <v>28873</v>
      </c>
      <c r="R872" s="35" t="s">
        <v>11556</v>
      </c>
      <c r="S872" s="34"/>
      <c r="T872" s="34"/>
      <c r="U872" s="34"/>
    </row>
    <row r="873" spans="16:21" x14ac:dyDescent="0.45">
      <c r="P873" s="33" t="s">
        <v>678</v>
      </c>
      <c r="Q873" t="s">
        <v>28873</v>
      </c>
      <c r="R873" s="35" t="s">
        <v>11595</v>
      </c>
      <c r="S873" s="34"/>
      <c r="T873" s="34"/>
      <c r="U873" s="34"/>
    </row>
    <row r="874" spans="16:21" x14ac:dyDescent="0.45">
      <c r="P874" s="33" t="s">
        <v>679</v>
      </c>
      <c r="Q874" t="s">
        <v>28873</v>
      </c>
      <c r="R874" s="35" t="s">
        <v>11596</v>
      </c>
      <c r="S874" s="34"/>
      <c r="T874" s="34"/>
      <c r="U874" s="34"/>
    </row>
    <row r="875" spans="16:21" x14ac:dyDescent="0.45">
      <c r="P875" s="33" t="s">
        <v>679</v>
      </c>
      <c r="Q875" t="s">
        <v>28873</v>
      </c>
      <c r="R875" s="35" t="s">
        <v>11597</v>
      </c>
      <c r="S875" s="34"/>
      <c r="T875" s="34"/>
      <c r="U875" s="34"/>
    </row>
    <row r="876" spans="16:21" x14ac:dyDescent="0.45">
      <c r="P876" s="33" t="s">
        <v>680</v>
      </c>
      <c r="Q876" t="s">
        <v>28873</v>
      </c>
      <c r="R876" s="35" t="s">
        <v>11598</v>
      </c>
      <c r="S876" s="34"/>
      <c r="T876" s="34"/>
      <c r="U876" s="34"/>
    </row>
    <row r="877" spans="16:21" x14ac:dyDescent="0.45">
      <c r="P877" s="33" t="s">
        <v>680</v>
      </c>
      <c r="Q877" t="s">
        <v>28873</v>
      </c>
      <c r="R877" s="35" t="s">
        <v>11599</v>
      </c>
      <c r="S877" s="34"/>
      <c r="T877" s="34"/>
      <c r="U877" s="34"/>
    </row>
    <row r="878" spans="16:21" x14ac:dyDescent="0.45">
      <c r="P878" s="33" t="s">
        <v>681</v>
      </c>
      <c r="Q878" t="s">
        <v>28873</v>
      </c>
      <c r="R878" s="35" t="s">
        <v>11600</v>
      </c>
      <c r="S878" s="34"/>
      <c r="T878" s="34"/>
      <c r="U878" s="34"/>
    </row>
    <row r="879" spans="16:21" x14ac:dyDescent="0.45">
      <c r="P879" s="33" t="s">
        <v>681</v>
      </c>
      <c r="Q879" t="s">
        <v>28873</v>
      </c>
      <c r="R879" s="35" t="s">
        <v>11601</v>
      </c>
      <c r="S879" s="34"/>
      <c r="T879" s="34"/>
      <c r="U879" s="34"/>
    </row>
    <row r="880" spans="16:21" x14ac:dyDescent="0.45">
      <c r="P880" s="33" t="s">
        <v>682</v>
      </c>
      <c r="Q880" t="s">
        <v>28873</v>
      </c>
      <c r="R880" s="35" t="s">
        <v>11602</v>
      </c>
      <c r="S880" s="34"/>
      <c r="T880" s="34"/>
      <c r="U880" s="34"/>
    </row>
    <row r="881" spans="16:21" x14ac:dyDescent="0.45">
      <c r="P881" s="33" t="s">
        <v>682</v>
      </c>
      <c r="Q881" t="s">
        <v>28873</v>
      </c>
      <c r="R881" s="35" t="s">
        <v>11603</v>
      </c>
      <c r="S881" s="34"/>
      <c r="T881" s="34"/>
      <c r="U881" s="34"/>
    </row>
    <row r="882" spans="16:21" x14ac:dyDescent="0.45">
      <c r="P882" s="33" t="s">
        <v>683</v>
      </c>
      <c r="Q882" t="s">
        <v>28873</v>
      </c>
      <c r="R882" s="35" t="s">
        <v>11604</v>
      </c>
      <c r="S882" s="34"/>
      <c r="T882" s="34"/>
      <c r="U882" s="34"/>
    </row>
    <row r="883" spans="16:21" x14ac:dyDescent="0.45">
      <c r="P883" s="33" t="s">
        <v>683</v>
      </c>
      <c r="Q883" t="s">
        <v>28873</v>
      </c>
      <c r="R883" s="35" t="s">
        <v>11605</v>
      </c>
      <c r="S883" s="34"/>
      <c r="T883" s="34"/>
      <c r="U883" s="34"/>
    </row>
    <row r="884" spans="16:21" x14ac:dyDescent="0.45">
      <c r="P884" s="33" t="s">
        <v>684</v>
      </c>
      <c r="Q884" t="s">
        <v>28873</v>
      </c>
      <c r="R884" s="35" t="s">
        <v>11606</v>
      </c>
      <c r="S884" s="34"/>
      <c r="T884" s="34"/>
      <c r="U884" s="34"/>
    </row>
    <row r="885" spans="16:21" x14ac:dyDescent="0.45">
      <c r="P885" s="33" t="s">
        <v>684</v>
      </c>
      <c r="Q885" t="s">
        <v>28873</v>
      </c>
      <c r="R885" s="35" t="s">
        <v>11607</v>
      </c>
      <c r="S885" s="34"/>
      <c r="T885" s="34"/>
      <c r="U885" s="34"/>
    </row>
    <row r="886" spans="16:21" x14ac:dyDescent="0.45">
      <c r="P886" s="33" t="s">
        <v>685</v>
      </c>
      <c r="Q886" t="s">
        <v>28873</v>
      </c>
      <c r="R886" s="35" t="s">
        <v>11608</v>
      </c>
      <c r="S886" s="34"/>
      <c r="T886" s="34"/>
      <c r="U886" s="34"/>
    </row>
    <row r="887" spans="16:21" x14ac:dyDescent="0.45">
      <c r="P887" s="33" t="s">
        <v>685</v>
      </c>
      <c r="Q887" t="s">
        <v>28873</v>
      </c>
      <c r="R887" s="35" t="s">
        <v>11609</v>
      </c>
      <c r="S887" s="34"/>
      <c r="T887" s="34"/>
      <c r="U887" s="34"/>
    </row>
    <row r="888" spans="16:21" x14ac:dyDescent="0.45">
      <c r="P888" s="33" t="s">
        <v>686</v>
      </c>
      <c r="Q888" t="s">
        <v>28873</v>
      </c>
      <c r="R888" s="35" t="s">
        <v>11610</v>
      </c>
      <c r="S888" s="34"/>
      <c r="T888" s="34"/>
      <c r="U888" s="34"/>
    </row>
    <row r="889" spans="16:21" x14ac:dyDescent="0.45">
      <c r="P889" s="33" t="s">
        <v>686</v>
      </c>
      <c r="Q889" t="s">
        <v>28873</v>
      </c>
      <c r="R889" s="35" t="s">
        <v>11611</v>
      </c>
      <c r="S889" s="34"/>
      <c r="T889" s="34"/>
      <c r="U889" s="34"/>
    </row>
    <row r="890" spans="16:21" x14ac:dyDescent="0.45">
      <c r="P890" s="33" t="s">
        <v>687</v>
      </c>
      <c r="Q890" t="s">
        <v>28873</v>
      </c>
      <c r="R890" s="35" t="s">
        <v>11612</v>
      </c>
      <c r="S890" s="34"/>
      <c r="T890" s="34"/>
      <c r="U890" s="34"/>
    </row>
    <row r="891" spans="16:21" x14ac:dyDescent="0.45">
      <c r="P891" s="33" t="s">
        <v>687</v>
      </c>
      <c r="Q891" t="s">
        <v>28873</v>
      </c>
      <c r="R891" s="35" t="s">
        <v>11613</v>
      </c>
      <c r="S891" s="34"/>
      <c r="T891" s="34"/>
      <c r="U891" s="34"/>
    </row>
    <row r="892" spans="16:21" x14ac:dyDescent="0.45">
      <c r="P892" s="33" t="s">
        <v>688</v>
      </c>
      <c r="Q892" t="s">
        <v>28873</v>
      </c>
      <c r="R892" s="35" t="s">
        <v>11614</v>
      </c>
      <c r="S892" s="34"/>
      <c r="T892" s="34"/>
      <c r="U892" s="34"/>
    </row>
    <row r="893" spans="16:21" x14ac:dyDescent="0.45">
      <c r="P893" s="33" t="s">
        <v>688</v>
      </c>
      <c r="Q893" t="s">
        <v>28873</v>
      </c>
      <c r="R893" s="35" t="s">
        <v>11615</v>
      </c>
      <c r="S893" s="34"/>
      <c r="T893" s="34"/>
      <c r="U893" s="34"/>
    </row>
    <row r="894" spans="16:21" x14ac:dyDescent="0.45">
      <c r="P894" s="33" t="s">
        <v>689</v>
      </c>
      <c r="Q894" t="s">
        <v>28873</v>
      </c>
      <c r="R894" s="35" t="s">
        <v>11616</v>
      </c>
      <c r="S894" s="34"/>
      <c r="T894" s="34"/>
      <c r="U894" s="34"/>
    </row>
    <row r="895" spans="16:21" x14ac:dyDescent="0.45">
      <c r="P895" s="33" t="s">
        <v>689</v>
      </c>
      <c r="Q895" t="s">
        <v>28873</v>
      </c>
      <c r="R895" s="35" t="s">
        <v>11617</v>
      </c>
      <c r="S895" s="34"/>
      <c r="T895" s="34"/>
      <c r="U895" s="34"/>
    </row>
    <row r="896" spans="16:21" x14ac:dyDescent="0.45">
      <c r="P896" s="33" t="s">
        <v>690</v>
      </c>
      <c r="Q896" t="s">
        <v>28873</v>
      </c>
      <c r="R896" s="35" t="s">
        <v>11618</v>
      </c>
      <c r="S896" s="34"/>
      <c r="T896" s="34"/>
      <c r="U896" s="34"/>
    </row>
    <row r="897" spans="16:21" x14ac:dyDescent="0.45">
      <c r="P897" s="33" t="s">
        <v>690</v>
      </c>
      <c r="Q897" t="s">
        <v>28873</v>
      </c>
      <c r="R897" s="35" t="s">
        <v>11619</v>
      </c>
      <c r="S897" s="34"/>
      <c r="T897" s="34"/>
      <c r="U897" s="34"/>
    </row>
    <row r="898" spans="16:21" x14ac:dyDescent="0.45">
      <c r="P898" s="33" t="s">
        <v>691</v>
      </c>
      <c r="Q898" t="s">
        <v>28873</v>
      </c>
      <c r="R898" s="35" t="s">
        <v>11620</v>
      </c>
      <c r="S898" s="34"/>
      <c r="T898" s="34"/>
      <c r="U898" s="34"/>
    </row>
    <row r="899" spans="16:21" x14ac:dyDescent="0.45">
      <c r="P899" s="33" t="s">
        <v>691</v>
      </c>
      <c r="Q899" t="s">
        <v>28873</v>
      </c>
      <c r="R899" s="35" t="s">
        <v>11621</v>
      </c>
      <c r="S899" s="34"/>
      <c r="T899" s="34"/>
      <c r="U899" s="34"/>
    </row>
    <row r="900" spans="16:21" x14ac:dyDescent="0.45">
      <c r="P900" s="33" t="s">
        <v>692</v>
      </c>
      <c r="Q900" t="s">
        <v>28873</v>
      </c>
      <c r="R900" s="35" t="s">
        <v>11622</v>
      </c>
      <c r="S900" s="34"/>
      <c r="T900" s="34"/>
      <c r="U900" s="34"/>
    </row>
    <row r="901" spans="16:21" x14ac:dyDescent="0.45">
      <c r="P901" s="33" t="s">
        <v>692</v>
      </c>
      <c r="Q901" t="s">
        <v>28873</v>
      </c>
      <c r="R901" s="35" t="s">
        <v>11623</v>
      </c>
      <c r="S901" s="34"/>
      <c r="T901" s="34"/>
      <c r="U901" s="34"/>
    </row>
    <row r="902" spans="16:21" x14ac:dyDescent="0.45">
      <c r="P902" s="33" t="s">
        <v>693</v>
      </c>
      <c r="Q902" t="s">
        <v>28873</v>
      </c>
      <c r="R902" s="35" t="s">
        <v>11624</v>
      </c>
      <c r="S902" s="34"/>
      <c r="T902" s="34"/>
      <c r="U902" s="34"/>
    </row>
    <row r="903" spans="16:21" x14ac:dyDescent="0.45">
      <c r="P903" s="33" t="s">
        <v>693</v>
      </c>
      <c r="Q903" t="s">
        <v>28873</v>
      </c>
      <c r="R903" s="35" t="s">
        <v>11625</v>
      </c>
      <c r="S903" s="34"/>
      <c r="T903" s="34"/>
      <c r="U903" s="34"/>
    </row>
    <row r="904" spans="16:21" x14ac:dyDescent="0.45">
      <c r="P904" s="33" t="s">
        <v>694</v>
      </c>
      <c r="Q904" t="s">
        <v>28873</v>
      </c>
      <c r="R904" s="35" t="s">
        <v>11193</v>
      </c>
      <c r="S904" s="34"/>
      <c r="T904" s="34"/>
      <c r="U904" s="34"/>
    </row>
    <row r="905" spans="16:21" x14ac:dyDescent="0.45">
      <c r="P905" s="33" t="s">
        <v>695</v>
      </c>
      <c r="Q905" t="s">
        <v>28873</v>
      </c>
      <c r="R905" s="35" t="s">
        <v>11192</v>
      </c>
      <c r="S905" s="34"/>
      <c r="T905" s="34"/>
      <c r="U905" s="34"/>
    </row>
    <row r="906" spans="16:21" x14ac:dyDescent="0.45">
      <c r="P906" s="33" t="s">
        <v>696</v>
      </c>
      <c r="Q906" t="s">
        <v>28873</v>
      </c>
      <c r="R906" s="35" t="s">
        <v>11194</v>
      </c>
      <c r="S906" s="34"/>
      <c r="T906" s="34"/>
      <c r="U906" s="34"/>
    </row>
    <row r="907" spans="16:21" x14ac:dyDescent="0.45">
      <c r="P907" s="33" t="s">
        <v>697</v>
      </c>
      <c r="Q907" t="s">
        <v>28873</v>
      </c>
      <c r="R907" s="35" t="s">
        <v>11194</v>
      </c>
      <c r="S907" s="34"/>
      <c r="T907" s="34"/>
      <c r="U907" s="34"/>
    </row>
    <row r="908" spans="16:21" x14ac:dyDescent="0.45">
      <c r="P908" s="33" t="s">
        <v>698</v>
      </c>
      <c r="Q908" t="s">
        <v>28873</v>
      </c>
      <c r="R908" s="35" t="s">
        <v>11626</v>
      </c>
      <c r="S908" s="34"/>
      <c r="T908" s="34"/>
      <c r="U908" s="34"/>
    </row>
    <row r="909" spans="16:21" x14ac:dyDescent="0.45">
      <c r="P909" s="33" t="s">
        <v>699</v>
      </c>
      <c r="Q909" t="s">
        <v>28873</v>
      </c>
      <c r="R909" s="35" t="s">
        <v>11194</v>
      </c>
      <c r="S909" s="34"/>
      <c r="T909" s="34"/>
      <c r="U909" s="34"/>
    </row>
    <row r="910" spans="16:21" x14ac:dyDescent="0.45">
      <c r="P910" s="33" t="s">
        <v>700</v>
      </c>
      <c r="Q910" t="s">
        <v>28873</v>
      </c>
      <c r="R910" s="35" t="s">
        <v>11302</v>
      </c>
      <c r="S910" s="34"/>
      <c r="T910" s="34"/>
      <c r="U910" s="34"/>
    </row>
    <row r="911" spans="16:21" x14ac:dyDescent="0.45">
      <c r="P911" s="33" t="s">
        <v>701</v>
      </c>
      <c r="Q911" t="s">
        <v>28873</v>
      </c>
      <c r="R911" s="35" t="s">
        <v>11192</v>
      </c>
      <c r="S911" s="34"/>
      <c r="T911" s="34"/>
      <c r="U911" s="34"/>
    </row>
    <row r="912" spans="16:21" x14ac:dyDescent="0.45">
      <c r="P912" s="33" t="s">
        <v>702</v>
      </c>
      <c r="Q912" t="s">
        <v>28873</v>
      </c>
      <c r="R912" s="35" t="s">
        <v>11194</v>
      </c>
      <c r="S912" s="34"/>
      <c r="T912" s="34"/>
      <c r="U912" s="34"/>
    </row>
    <row r="913" spans="16:21" x14ac:dyDescent="0.45">
      <c r="P913" s="33" t="s">
        <v>703</v>
      </c>
      <c r="Q913" t="s">
        <v>28873</v>
      </c>
      <c r="R913" s="35" t="s">
        <v>11194</v>
      </c>
      <c r="S913" s="34"/>
      <c r="T913" s="34"/>
      <c r="U913" s="34"/>
    </row>
    <row r="914" spans="16:21" x14ac:dyDescent="0.45">
      <c r="P914" s="33" t="s">
        <v>704</v>
      </c>
      <c r="Q914" t="s">
        <v>28873</v>
      </c>
      <c r="R914" s="35" t="s">
        <v>11627</v>
      </c>
      <c r="S914" s="34"/>
      <c r="T914" s="34"/>
      <c r="U914" s="34"/>
    </row>
    <row r="915" spans="16:21" x14ac:dyDescent="0.45">
      <c r="P915" s="33" t="s">
        <v>705</v>
      </c>
      <c r="Q915" t="s">
        <v>28873</v>
      </c>
      <c r="R915" s="35" t="s">
        <v>11194</v>
      </c>
      <c r="S915" s="34"/>
      <c r="T915" s="34"/>
      <c r="U915" s="34"/>
    </row>
    <row r="916" spans="16:21" x14ac:dyDescent="0.45">
      <c r="P916" s="33" t="s">
        <v>706</v>
      </c>
      <c r="Q916" t="s">
        <v>28873</v>
      </c>
      <c r="R916" s="35" t="s">
        <v>11192</v>
      </c>
      <c r="S916" s="34"/>
      <c r="T916" s="34"/>
      <c r="U916" s="34"/>
    </row>
    <row r="917" spans="16:21" x14ac:dyDescent="0.45">
      <c r="P917" s="33" t="s">
        <v>707</v>
      </c>
      <c r="Q917" t="s">
        <v>28873</v>
      </c>
      <c r="R917" s="35" t="s">
        <v>11192</v>
      </c>
      <c r="S917" s="34"/>
      <c r="T917" s="34"/>
      <c r="U917" s="34"/>
    </row>
    <row r="918" spans="16:21" x14ac:dyDescent="0.45">
      <c r="P918" s="33" t="s">
        <v>708</v>
      </c>
      <c r="Q918" t="s">
        <v>28873</v>
      </c>
      <c r="R918" s="35" t="s">
        <v>11205</v>
      </c>
      <c r="S918" s="34"/>
      <c r="T918" s="34"/>
      <c r="U918" s="34"/>
    </row>
    <row r="919" spans="16:21" x14ac:dyDescent="0.45">
      <c r="P919" s="33" t="s">
        <v>709</v>
      </c>
      <c r="Q919" t="s">
        <v>28873</v>
      </c>
      <c r="R919" s="35" t="s">
        <v>11628</v>
      </c>
      <c r="S919" s="34"/>
      <c r="T919" s="34"/>
      <c r="U919" s="34"/>
    </row>
    <row r="920" spans="16:21" x14ac:dyDescent="0.45">
      <c r="P920" s="33" t="s">
        <v>709</v>
      </c>
      <c r="Q920" t="s">
        <v>28873</v>
      </c>
      <c r="R920" s="35" t="s">
        <v>11629</v>
      </c>
      <c r="S920" s="34"/>
      <c r="T920" s="34"/>
      <c r="U920" s="34"/>
    </row>
    <row r="921" spans="16:21" x14ac:dyDescent="0.45">
      <c r="P921" s="33" t="s">
        <v>710</v>
      </c>
      <c r="Q921" t="s">
        <v>28873</v>
      </c>
      <c r="R921" s="35" t="s">
        <v>11630</v>
      </c>
      <c r="S921" s="34"/>
      <c r="T921" s="34"/>
      <c r="U921" s="34"/>
    </row>
    <row r="922" spans="16:21" x14ac:dyDescent="0.45">
      <c r="P922" s="33" t="s">
        <v>710</v>
      </c>
      <c r="Q922" t="s">
        <v>28873</v>
      </c>
      <c r="R922" s="35" t="s">
        <v>11631</v>
      </c>
      <c r="S922" s="34"/>
      <c r="T922" s="34"/>
      <c r="U922" s="34"/>
    </row>
    <row r="923" spans="16:21" x14ac:dyDescent="0.45">
      <c r="P923" s="33" t="s">
        <v>711</v>
      </c>
      <c r="Q923" t="s">
        <v>28873</v>
      </c>
      <c r="R923" s="35" t="s">
        <v>11632</v>
      </c>
      <c r="S923" s="34"/>
      <c r="T923" s="34"/>
      <c r="U923" s="34"/>
    </row>
    <row r="924" spans="16:21" x14ac:dyDescent="0.45">
      <c r="P924" s="33" t="s">
        <v>711</v>
      </c>
      <c r="Q924" t="s">
        <v>28873</v>
      </c>
      <c r="R924" s="35" t="s">
        <v>11633</v>
      </c>
      <c r="S924" s="34"/>
      <c r="T924" s="34"/>
      <c r="U924" s="34"/>
    </row>
    <row r="925" spans="16:21" x14ac:dyDescent="0.45">
      <c r="P925" s="33" t="s">
        <v>712</v>
      </c>
      <c r="Q925" t="s">
        <v>28873</v>
      </c>
      <c r="R925" s="35" t="s">
        <v>11634</v>
      </c>
      <c r="S925" s="34"/>
      <c r="T925" s="34"/>
      <c r="U925" s="34"/>
    </row>
    <row r="926" spans="16:21" x14ac:dyDescent="0.45">
      <c r="P926" s="33" t="s">
        <v>712</v>
      </c>
      <c r="Q926" t="s">
        <v>28873</v>
      </c>
      <c r="R926" s="35" t="s">
        <v>11635</v>
      </c>
      <c r="S926" s="34"/>
      <c r="T926" s="34"/>
      <c r="U926" s="34"/>
    </row>
    <row r="927" spans="16:21" x14ac:dyDescent="0.45">
      <c r="P927" s="33" t="s">
        <v>713</v>
      </c>
      <c r="Q927" t="s">
        <v>28873</v>
      </c>
      <c r="R927" s="35" t="s">
        <v>11636</v>
      </c>
      <c r="S927" s="34"/>
      <c r="T927" s="34"/>
      <c r="U927" s="34"/>
    </row>
    <row r="928" spans="16:21" x14ac:dyDescent="0.45">
      <c r="P928" s="33" t="s">
        <v>713</v>
      </c>
      <c r="Q928" t="s">
        <v>28873</v>
      </c>
      <c r="R928" s="35" t="s">
        <v>11637</v>
      </c>
      <c r="S928" s="34"/>
      <c r="T928" s="34"/>
      <c r="U928" s="34"/>
    </row>
    <row r="929" spans="16:21" x14ac:dyDescent="0.45">
      <c r="P929" s="33" t="s">
        <v>714</v>
      </c>
      <c r="Q929" t="s">
        <v>28873</v>
      </c>
      <c r="R929" s="35" t="s">
        <v>11638</v>
      </c>
      <c r="S929" s="34"/>
      <c r="T929" s="34"/>
      <c r="U929" s="34"/>
    </row>
    <row r="930" spans="16:21" x14ac:dyDescent="0.45">
      <c r="P930" s="33" t="s">
        <v>714</v>
      </c>
      <c r="Q930" t="s">
        <v>28873</v>
      </c>
      <c r="R930" s="35" t="s">
        <v>11639</v>
      </c>
      <c r="S930" s="34"/>
      <c r="T930" s="34"/>
      <c r="U930" s="34"/>
    </row>
    <row r="931" spans="16:21" x14ac:dyDescent="0.45">
      <c r="P931" s="33" t="s">
        <v>715</v>
      </c>
      <c r="Q931" t="s">
        <v>28873</v>
      </c>
      <c r="R931" s="35" t="s">
        <v>11640</v>
      </c>
      <c r="S931" s="34"/>
      <c r="T931" s="34"/>
      <c r="U931" s="34"/>
    </row>
    <row r="932" spans="16:21" x14ac:dyDescent="0.45">
      <c r="P932" s="33" t="s">
        <v>715</v>
      </c>
      <c r="Q932" t="s">
        <v>28873</v>
      </c>
      <c r="R932" s="35" t="s">
        <v>11641</v>
      </c>
      <c r="S932" s="34"/>
      <c r="T932" s="34"/>
      <c r="U932" s="34"/>
    </row>
    <row r="933" spans="16:21" x14ac:dyDescent="0.45">
      <c r="P933" s="33" t="s">
        <v>716</v>
      </c>
      <c r="Q933" t="s">
        <v>28873</v>
      </c>
      <c r="R933" s="35" t="s">
        <v>11642</v>
      </c>
      <c r="S933" s="34"/>
      <c r="T933" s="34"/>
      <c r="U933" s="34"/>
    </row>
    <row r="934" spans="16:21" x14ac:dyDescent="0.45">
      <c r="P934" s="33" t="s">
        <v>716</v>
      </c>
      <c r="Q934" t="s">
        <v>28873</v>
      </c>
      <c r="R934" s="35" t="s">
        <v>11643</v>
      </c>
      <c r="S934" s="34"/>
      <c r="T934" s="34"/>
      <c r="U934" s="34"/>
    </row>
    <row r="935" spans="16:21" x14ac:dyDescent="0.45">
      <c r="P935" s="33" t="s">
        <v>717</v>
      </c>
      <c r="Q935" t="s">
        <v>28873</v>
      </c>
      <c r="R935" s="35" t="s">
        <v>11644</v>
      </c>
      <c r="S935" s="34"/>
      <c r="T935" s="34"/>
      <c r="U935" s="34"/>
    </row>
    <row r="936" spans="16:21" x14ac:dyDescent="0.45">
      <c r="P936" s="33" t="s">
        <v>717</v>
      </c>
      <c r="Q936" t="s">
        <v>28873</v>
      </c>
      <c r="R936" s="35" t="s">
        <v>11645</v>
      </c>
      <c r="S936" s="34"/>
      <c r="T936" s="34"/>
      <c r="U936" s="34"/>
    </row>
    <row r="937" spans="16:21" x14ac:dyDescent="0.45">
      <c r="P937" s="33" t="s">
        <v>718</v>
      </c>
      <c r="Q937" t="s">
        <v>28873</v>
      </c>
      <c r="R937" s="35" t="s">
        <v>11646</v>
      </c>
      <c r="S937" s="34"/>
      <c r="T937" s="34"/>
      <c r="U937" s="34"/>
    </row>
    <row r="938" spans="16:21" x14ac:dyDescent="0.45">
      <c r="P938" s="33" t="s">
        <v>718</v>
      </c>
      <c r="Q938" t="s">
        <v>28873</v>
      </c>
      <c r="R938" s="35" t="s">
        <v>11647</v>
      </c>
      <c r="S938" s="34"/>
      <c r="T938" s="34"/>
      <c r="U938" s="34"/>
    </row>
    <row r="939" spans="16:21" x14ac:dyDescent="0.45">
      <c r="P939" s="33" t="s">
        <v>719</v>
      </c>
      <c r="Q939" t="s">
        <v>28873</v>
      </c>
      <c r="R939" s="35" t="s">
        <v>11648</v>
      </c>
      <c r="S939" s="34"/>
      <c r="T939" s="34"/>
      <c r="U939" s="34"/>
    </row>
    <row r="940" spans="16:21" x14ac:dyDescent="0.45">
      <c r="P940" s="33" t="s">
        <v>719</v>
      </c>
      <c r="Q940" t="s">
        <v>28873</v>
      </c>
      <c r="R940" s="35" t="s">
        <v>11649</v>
      </c>
      <c r="S940" s="34"/>
      <c r="T940" s="34"/>
      <c r="U940" s="34"/>
    </row>
    <row r="941" spans="16:21" x14ac:dyDescent="0.45">
      <c r="P941" s="33" t="s">
        <v>720</v>
      </c>
      <c r="Q941" t="s">
        <v>28873</v>
      </c>
      <c r="R941" s="35" t="s">
        <v>11650</v>
      </c>
      <c r="S941" s="34"/>
      <c r="T941" s="34"/>
      <c r="U941" s="34"/>
    </row>
    <row r="942" spans="16:21" x14ac:dyDescent="0.45">
      <c r="P942" s="33" t="s">
        <v>720</v>
      </c>
      <c r="Q942" t="s">
        <v>28873</v>
      </c>
      <c r="R942" s="35" t="s">
        <v>11651</v>
      </c>
      <c r="S942" s="34"/>
      <c r="T942" s="34"/>
      <c r="U942" s="34"/>
    </row>
    <row r="943" spans="16:21" x14ac:dyDescent="0.45">
      <c r="P943" s="33" t="s">
        <v>721</v>
      </c>
      <c r="Q943" t="s">
        <v>28873</v>
      </c>
      <c r="R943" s="35" t="s">
        <v>11652</v>
      </c>
      <c r="S943" s="34"/>
      <c r="T943" s="34"/>
      <c r="U943" s="34"/>
    </row>
    <row r="944" spans="16:21" x14ac:dyDescent="0.45">
      <c r="P944" s="33" t="s">
        <v>721</v>
      </c>
      <c r="Q944" t="s">
        <v>28873</v>
      </c>
      <c r="R944" s="35" t="s">
        <v>11653</v>
      </c>
      <c r="S944" s="34"/>
      <c r="T944" s="34"/>
      <c r="U944" s="34"/>
    </row>
    <row r="945" spans="16:21" x14ac:dyDescent="0.45">
      <c r="P945" s="33" t="s">
        <v>722</v>
      </c>
      <c r="Q945" t="s">
        <v>28873</v>
      </c>
      <c r="R945" s="35" t="s">
        <v>11654</v>
      </c>
      <c r="S945" s="34"/>
      <c r="T945" s="34"/>
      <c r="U945" s="34"/>
    </row>
    <row r="946" spans="16:21" x14ac:dyDescent="0.45">
      <c r="P946" s="33" t="s">
        <v>722</v>
      </c>
      <c r="Q946" t="s">
        <v>28873</v>
      </c>
      <c r="R946" s="35" t="s">
        <v>11655</v>
      </c>
      <c r="S946" s="34"/>
      <c r="T946" s="34"/>
      <c r="U946" s="34"/>
    </row>
    <row r="947" spans="16:21" x14ac:dyDescent="0.45">
      <c r="P947" s="33" t="s">
        <v>723</v>
      </c>
      <c r="Q947" t="s">
        <v>28873</v>
      </c>
      <c r="R947" s="35" t="s">
        <v>11656</v>
      </c>
      <c r="S947" s="34"/>
      <c r="T947" s="34"/>
      <c r="U947" s="34"/>
    </row>
    <row r="948" spans="16:21" x14ac:dyDescent="0.45">
      <c r="P948" s="33" t="s">
        <v>723</v>
      </c>
      <c r="Q948" t="s">
        <v>28873</v>
      </c>
      <c r="R948" s="35" t="s">
        <v>11657</v>
      </c>
      <c r="S948" s="34"/>
      <c r="T948" s="34"/>
      <c r="U948" s="34"/>
    </row>
    <row r="949" spans="16:21" x14ac:dyDescent="0.45">
      <c r="P949" s="33" t="s">
        <v>724</v>
      </c>
      <c r="Q949" t="s">
        <v>28873</v>
      </c>
      <c r="R949" s="35" t="s">
        <v>11658</v>
      </c>
      <c r="S949" s="34"/>
      <c r="T949" s="34"/>
      <c r="U949" s="34"/>
    </row>
    <row r="950" spans="16:21" x14ac:dyDescent="0.45">
      <c r="P950" s="33" t="s">
        <v>724</v>
      </c>
      <c r="Q950" t="s">
        <v>28873</v>
      </c>
      <c r="R950" s="35" t="s">
        <v>11659</v>
      </c>
      <c r="S950" s="34"/>
      <c r="T950" s="34"/>
      <c r="U950" s="34"/>
    </row>
    <row r="951" spans="16:21" x14ac:dyDescent="0.45">
      <c r="P951" s="33" t="s">
        <v>725</v>
      </c>
      <c r="Q951" t="s">
        <v>28873</v>
      </c>
      <c r="R951" s="35" t="s">
        <v>11660</v>
      </c>
      <c r="S951" s="34"/>
      <c r="T951" s="34"/>
      <c r="U951" s="34"/>
    </row>
    <row r="952" spans="16:21" x14ac:dyDescent="0.45">
      <c r="P952" s="33" t="s">
        <v>725</v>
      </c>
      <c r="Q952" t="s">
        <v>28873</v>
      </c>
      <c r="R952" s="35" t="s">
        <v>11661</v>
      </c>
      <c r="S952" s="34"/>
      <c r="T952" s="34"/>
      <c r="U952" s="34"/>
    </row>
    <row r="953" spans="16:21" x14ac:dyDescent="0.45">
      <c r="P953" s="33" t="s">
        <v>726</v>
      </c>
      <c r="Q953" t="s">
        <v>28873</v>
      </c>
      <c r="R953" s="35" t="s">
        <v>11662</v>
      </c>
      <c r="S953" s="34"/>
      <c r="T953" s="34"/>
      <c r="U953" s="34"/>
    </row>
    <row r="954" spans="16:21" x14ac:dyDescent="0.45">
      <c r="P954" s="33" t="s">
        <v>726</v>
      </c>
      <c r="Q954" t="s">
        <v>28873</v>
      </c>
      <c r="R954" s="35" t="s">
        <v>11663</v>
      </c>
      <c r="S954" s="34"/>
      <c r="T954" s="34"/>
      <c r="U954" s="34"/>
    </row>
    <row r="955" spans="16:21" x14ac:dyDescent="0.45">
      <c r="P955" s="33" t="s">
        <v>727</v>
      </c>
      <c r="Q955" t="s">
        <v>28873</v>
      </c>
      <c r="R955" s="35" t="s">
        <v>11664</v>
      </c>
      <c r="S955" s="34"/>
      <c r="T955" s="34"/>
      <c r="U955" s="34"/>
    </row>
    <row r="956" spans="16:21" x14ac:dyDescent="0.45">
      <c r="P956" s="33" t="s">
        <v>727</v>
      </c>
      <c r="Q956" t="s">
        <v>28873</v>
      </c>
      <c r="R956" s="35" t="s">
        <v>11665</v>
      </c>
      <c r="S956" s="34"/>
      <c r="T956" s="34"/>
      <c r="U956" s="34"/>
    </row>
    <row r="957" spans="16:21" x14ac:dyDescent="0.45">
      <c r="P957" s="33" t="s">
        <v>728</v>
      </c>
      <c r="Q957" t="s">
        <v>28873</v>
      </c>
      <c r="R957" s="35" t="s">
        <v>11666</v>
      </c>
      <c r="S957" s="34"/>
      <c r="T957" s="34"/>
      <c r="U957" s="34"/>
    </row>
    <row r="958" spans="16:21" x14ac:dyDescent="0.45">
      <c r="P958" s="33" t="s">
        <v>728</v>
      </c>
      <c r="Q958" t="s">
        <v>28873</v>
      </c>
      <c r="R958" s="35" t="s">
        <v>11667</v>
      </c>
      <c r="S958" s="34"/>
      <c r="T958" s="34"/>
      <c r="U958" s="34"/>
    </row>
    <row r="959" spans="16:21" x14ac:dyDescent="0.45">
      <c r="P959" s="33" t="s">
        <v>729</v>
      </c>
      <c r="Q959" t="s">
        <v>28873</v>
      </c>
      <c r="R959" s="35" t="s">
        <v>11668</v>
      </c>
      <c r="S959" s="34"/>
      <c r="T959" s="34"/>
      <c r="U959" s="34"/>
    </row>
    <row r="960" spans="16:21" x14ac:dyDescent="0.45">
      <c r="P960" s="33" t="s">
        <v>729</v>
      </c>
      <c r="Q960" t="s">
        <v>28873</v>
      </c>
      <c r="R960" s="35" t="s">
        <v>11669</v>
      </c>
      <c r="S960" s="34"/>
      <c r="T960" s="34"/>
      <c r="U960" s="34"/>
    </row>
    <row r="961" spans="16:21" x14ac:dyDescent="0.45">
      <c r="P961" s="33" t="s">
        <v>730</v>
      </c>
      <c r="Q961" t="s">
        <v>28873</v>
      </c>
      <c r="R961" s="35" t="s">
        <v>11670</v>
      </c>
      <c r="S961" s="34"/>
      <c r="T961" s="34"/>
      <c r="U961" s="34"/>
    </row>
    <row r="962" spans="16:21" x14ac:dyDescent="0.45">
      <c r="P962" s="33" t="s">
        <v>730</v>
      </c>
      <c r="Q962" t="s">
        <v>28873</v>
      </c>
      <c r="R962" s="35" t="s">
        <v>11671</v>
      </c>
      <c r="S962" s="34"/>
      <c r="T962" s="34"/>
      <c r="U962" s="34"/>
    </row>
    <row r="963" spans="16:21" x14ac:dyDescent="0.45">
      <c r="P963" s="33" t="s">
        <v>731</v>
      </c>
      <c r="Q963" t="s">
        <v>28873</v>
      </c>
      <c r="R963" s="35" t="s">
        <v>11672</v>
      </c>
      <c r="S963" s="34"/>
      <c r="T963" s="34"/>
      <c r="U963" s="34"/>
    </row>
    <row r="964" spans="16:21" x14ac:dyDescent="0.45">
      <c r="P964" s="33" t="s">
        <v>731</v>
      </c>
      <c r="Q964" t="s">
        <v>28873</v>
      </c>
      <c r="R964" s="35" t="s">
        <v>11673</v>
      </c>
      <c r="S964" s="34"/>
      <c r="T964" s="34"/>
      <c r="U964" s="34"/>
    </row>
    <row r="965" spans="16:21" x14ac:dyDescent="0.45">
      <c r="P965" s="33" t="s">
        <v>732</v>
      </c>
      <c r="Q965" t="s">
        <v>28873</v>
      </c>
      <c r="R965" s="35" t="s">
        <v>11634</v>
      </c>
      <c r="S965" s="34"/>
      <c r="T965" s="34"/>
      <c r="U965" s="34"/>
    </row>
    <row r="966" spans="16:21" x14ac:dyDescent="0.45">
      <c r="P966" s="33" t="s">
        <v>732</v>
      </c>
      <c r="Q966" t="s">
        <v>28873</v>
      </c>
      <c r="R966" s="35" t="s">
        <v>11674</v>
      </c>
      <c r="S966" s="34"/>
      <c r="T966" s="34"/>
      <c r="U966" s="34"/>
    </row>
    <row r="967" spans="16:21" x14ac:dyDescent="0.45">
      <c r="P967" s="33" t="s">
        <v>733</v>
      </c>
      <c r="Q967" t="s">
        <v>28873</v>
      </c>
      <c r="R967" s="35" t="s">
        <v>11675</v>
      </c>
      <c r="S967" s="34"/>
      <c r="T967" s="34"/>
      <c r="U967" s="34"/>
    </row>
    <row r="968" spans="16:21" x14ac:dyDescent="0.45">
      <c r="P968" s="33" t="s">
        <v>733</v>
      </c>
      <c r="Q968" t="s">
        <v>28873</v>
      </c>
      <c r="R968" s="35" t="s">
        <v>11676</v>
      </c>
      <c r="S968" s="34"/>
      <c r="T968" s="34"/>
      <c r="U968" s="34"/>
    </row>
    <row r="969" spans="16:21" x14ac:dyDescent="0.45">
      <c r="P969" s="33" t="s">
        <v>734</v>
      </c>
      <c r="Q969" t="s">
        <v>28873</v>
      </c>
      <c r="R969" s="35" t="s">
        <v>11677</v>
      </c>
      <c r="S969" s="34"/>
      <c r="T969" s="34"/>
      <c r="U969" s="34"/>
    </row>
    <row r="970" spans="16:21" x14ac:dyDescent="0.45">
      <c r="P970" s="33" t="s">
        <v>734</v>
      </c>
      <c r="Q970" t="s">
        <v>28873</v>
      </c>
      <c r="R970" s="35" t="s">
        <v>11678</v>
      </c>
      <c r="S970" s="34"/>
      <c r="T970" s="34"/>
      <c r="U970" s="34"/>
    </row>
    <row r="971" spans="16:21" x14ac:dyDescent="0.45">
      <c r="P971" s="33" t="s">
        <v>735</v>
      </c>
      <c r="Q971" t="s">
        <v>28873</v>
      </c>
      <c r="R971" s="35" t="s">
        <v>11679</v>
      </c>
      <c r="S971" s="34"/>
      <c r="T971" s="34"/>
      <c r="U971" s="34"/>
    </row>
    <row r="972" spans="16:21" x14ac:dyDescent="0.45">
      <c r="P972" s="33" t="s">
        <v>735</v>
      </c>
      <c r="Q972" t="s">
        <v>28873</v>
      </c>
      <c r="R972" s="35" t="s">
        <v>11680</v>
      </c>
      <c r="S972" s="34"/>
      <c r="T972" s="34"/>
      <c r="U972" s="34"/>
    </row>
    <row r="973" spans="16:21" x14ac:dyDescent="0.45">
      <c r="P973" s="33" t="s">
        <v>736</v>
      </c>
      <c r="Q973" t="s">
        <v>28873</v>
      </c>
      <c r="R973" s="35" t="s">
        <v>11681</v>
      </c>
      <c r="S973" s="34"/>
      <c r="T973" s="34"/>
      <c r="U973" s="34"/>
    </row>
    <row r="974" spans="16:21" x14ac:dyDescent="0.45">
      <c r="P974" s="33" t="s">
        <v>736</v>
      </c>
      <c r="Q974" t="s">
        <v>28873</v>
      </c>
      <c r="R974" s="35" t="s">
        <v>11682</v>
      </c>
      <c r="S974" s="34"/>
      <c r="T974" s="34"/>
      <c r="U974" s="34"/>
    </row>
    <row r="975" spans="16:21" x14ac:dyDescent="0.45">
      <c r="P975" s="33" t="s">
        <v>737</v>
      </c>
      <c r="Q975" t="s">
        <v>28873</v>
      </c>
      <c r="R975" s="35" t="s">
        <v>11683</v>
      </c>
      <c r="S975" s="34"/>
      <c r="T975" s="34"/>
      <c r="U975" s="34"/>
    </row>
    <row r="976" spans="16:21" x14ac:dyDescent="0.45">
      <c r="P976" s="33" t="s">
        <v>737</v>
      </c>
      <c r="Q976" t="s">
        <v>28873</v>
      </c>
      <c r="R976" s="35" t="s">
        <v>11684</v>
      </c>
      <c r="S976" s="34"/>
      <c r="T976" s="34"/>
      <c r="U976" s="34"/>
    </row>
    <row r="977" spans="16:21" x14ac:dyDescent="0.45">
      <c r="P977" s="33" t="s">
        <v>738</v>
      </c>
      <c r="Q977" t="s">
        <v>28873</v>
      </c>
      <c r="R977" s="35" t="s">
        <v>11685</v>
      </c>
      <c r="S977" s="34"/>
      <c r="T977" s="34"/>
      <c r="U977" s="34"/>
    </row>
    <row r="978" spans="16:21" x14ac:dyDescent="0.45">
      <c r="P978" s="33" t="s">
        <v>738</v>
      </c>
      <c r="Q978" t="s">
        <v>28873</v>
      </c>
      <c r="R978" s="35" t="s">
        <v>11686</v>
      </c>
      <c r="S978" s="34"/>
      <c r="T978" s="34"/>
      <c r="U978" s="34"/>
    </row>
    <row r="979" spans="16:21" x14ac:dyDescent="0.45">
      <c r="P979" s="33" t="s">
        <v>739</v>
      </c>
      <c r="Q979" t="s">
        <v>28873</v>
      </c>
      <c r="R979" s="35" t="s">
        <v>11687</v>
      </c>
      <c r="S979" s="34"/>
      <c r="T979" s="34"/>
      <c r="U979" s="34"/>
    </row>
    <row r="980" spans="16:21" x14ac:dyDescent="0.45">
      <c r="P980" s="33" t="s">
        <v>739</v>
      </c>
      <c r="Q980" t="s">
        <v>28873</v>
      </c>
      <c r="R980" s="35" t="s">
        <v>11688</v>
      </c>
      <c r="S980" s="34"/>
      <c r="T980" s="34"/>
      <c r="U980" s="34"/>
    </row>
    <row r="981" spans="16:21" x14ac:dyDescent="0.45">
      <c r="P981" s="33" t="s">
        <v>740</v>
      </c>
      <c r="Q981" t="s">
        <v>28873</v>
      </c>
      <c r="R981" s="35" t="s">
        <v>11689</v>
      </c>
      <c r="S981" s="34"/>
      <c r="T981" s="34"/>
      <c r="U981" s="34"/>
    </row>
    <row r="982" spans="16:21" x14ac:dyDescent="0.45">
      <c r="P982" s="33" t="s">
        <v>740</v>
      </c>
      <c r="Q982" t="s">
        <v>28873</v>
      </c>
      <c r="R982" s="35" t="s">
        <v>11690</v>
      </c>
      <c r="S982" s="34"/>
      <c r="T982" s="34"/>
      <c r="U982" s="34"/>
    </row>
    <row r="983" spans="16:21" x14ac:dyDescent="0.45">
      <c r="P983" s="33" t="s">
        <v>741</v>
      </c>
      <c r="Q983" t="s">
        <v>28873</v>
      </c>
      <c r="R983" s="35" t="s">
        <v>11691</v>
      </c>
      <c r="S983" s="34"/>
      <c r="T983" s="34"/>
      <c r="U983" s="34"/>
    </row>
    <row r="984" spans="16:21" x14ac:dyDescent="0.45">
      <c r="P984" s="33" t="s">
        <v>741</v>
      </c>
      <c r="Q984" t="s">
        <v>28873</v>
      </c>
      <c r="R984" s="35" t="s">
        <v>11692</v>
      </c>
      <c r="S984" s="34"/>
      <c r="T984" s="34"/>
      <c r="U984" s="34"/>
    </row>
    <row r="985" spans="16:21" x14ac:dyDescent="0.45">
      <c r="P985" s="33" t="s">
        <v>742</v>
      </c>
      <c r="Q985" t="s">
        <v>28873</v>
      </c>
      <c r="R985" s="35" t="s">
        <v>11693</v>
      </c>
      <c r="S985" s="34"/>
      <c r="T985" s="34"/>
      <c r="U985" s="34"/>
    </row>
    <row r="986" spans="16:21" x14ac:dyDescent="0.45">
      <c r="P986" s="33" t="s">
        <v>742</v>
      </c>
      <c r="Q986" t="s">
        <v>28873</v>
      </c>
      <c r="R986" s="35" t="s">
        <v>11694</v>
      </c>
      <c r="S986" s="34"/>
      <c r="T986" s="34"/>
      <c r="U986" s="34"/>
    </row>
    <row r="987" spans="16:21" x14ac:dyDescent="0.45">
      <c r="P987" s="33" t="s">
        <v>743</v>
      </c>
      <c r="Q987" t="s">
        <v>28873</v>
      </c>
      <c r="R987" s="35" t="s">
        <v>11695</v>
      </c>
      <c r="S987" s="34"/>
      <c r="T987" s="34"/>
      <c r="U987" s="34"/>
    </row>
    <row r="988" spans="16:21" x14ac:dyDescent="0.45">
      <c r="P988" s="33" t="s">
        <v>743</v>
      </c>
      <c r="Q988" t="s">
        <v>28873</v>
      </c>
      <c r="R988" s="35" t="s">
        <v>11696</v>
      </c>
      <c r="S988" s="34"/>
      <c r="T988" s="34"/>
      <c r="U988" s="34"/>
    </row>
    <row r="989" spans="16:21" x14ac:dyDescent="0.45">
      <c r="P989" s="33" t="s">
        <v>744</v>
      </c>
      <c r="Q989" t="s">
        <v>28873</v>
      </c>
      <c r="R989" s="35" t="s">
        <v>11697</v>
      </c>
      <c r="S989" s="34"/>
      <c r="T989" s="34"/>
      <c r="U989" s="34"/>
    </row>
    <row r="990" spans="16:21" x14ac:dyDescent="0.45">
      <c r="P990" s="33" t="s">
        <v>744</v>
      </c>
      <c r="Q990" t="s">
        <v>28873</v>
      </c>
      <c r="R990" s="35" t="s">
        <v>11698</v>
      </c>
      <c r="S990" s="34"/>
      <c r="T990" s="34"/>
      <c r="U990" s="34"/>
    </row>
    <row r="991" spans="16:21" x14ac:dyDescent="0.45">
      <c r="P991" s="33" t="s">
        <v>745</v>
      </c>
      <c r="Q991" t="s">
        <v>28873</v>
      </c>
      <c r="R991" s="35" t="s">
        <v>11699</v>
      </c>
      <c r="S991" s="34"/>
      <c r="T991" s="34"/>
      <c r="U991" s="34"/>
    </row>
    <row r="992" spans="16:21" x14ac:dyDescent="0.45">
      <c r="P992" s="33" t="s">
        <v>745</v>
      </c>
      <c r="Q992" t="s">
        <v>28873</v>
      </c>
      <c r="R992" s="35" t="s">
        <v>11700</v>
      </c>
      <c r="S992" s="34"/>
      <c r="T992" s="34"/>
      <c r="U992" s="34"/>
    </row>
    <row r="993" spans="16:21" x14ac:dyDescent="0.45">
      <c r="P993" s="33" t="s">
        <v>746</v>
      </c>
      <c r="Q993" t="s">
        <v>28873</v>
      </c>
      <c r="R993" s="35" t="s">
        <v>11701</v>
      </c>
      <c r="S993" s="34"/>
      <c r="T993" s="34"/>
      <c r="U993" s="34"/>
    </row>
    <row r="994" spans="16:21" x14ac:dyDescent="0.45">
      <c r="P994" s="33" t="s">
        <v>746</v>
      </c>
      <c r="Q994" t="s">
        <v>28873</v>
      </c>
      <c r="R994" s="35" t="s">
        <v>11702</v>
      </c>
      <c r="S994" s="34"/>
      <c r="T994" s="34"/>
      <c r="U994" s="34"/>
    </row>
    <row r="995" spans="16:21" x14ac:dyDescent="0.45">
      <c r="P995" s="33" t="s">
        <v>747</v>
      </c>
      <c r="Q995" t="s">
        <v>28873</v>
      </c>
      <c r="R995" s="35" t="s">
        <v>11703</v>
      </c>
      <c r="S995" s="34"/>
      <c r="T995" s="34"/>
      <c r="U995" s="34"/>
    </row>
    <row r="996" spans="16:21" x14ac:dyDescent="0.45">
      <c r="P996" s="33" t="s">
        <v>747</v>
      </c>
      <c r="Q996" t="s">
        <v>28873</v>
      </c>
      <c r="R996" s="35" t="s">
        <v>11704</v>
      </c>
      <c r="S996" s="34"/>
      <c r="T996" s="34"/>
      <c r="U996" s="34"/>
    </row>
    <row r="997" spans="16:21" x14ac:dyDescent="0.45">
      <c r="P997" s="33" t="s">
        <v>748</v>
      </c>
      <c r="Q997" t="s">
        <v>28873</v>
      </c>
      <c r="R997" s="35" t="s">
        <v>11705</v>
      </c>
      <c r="S997" s="34"/>
      <c r="T997" s="34"/>
      <c r="U997" s="34"/>
    </row>
    <row r="998" spans="16:21" x14ac:dyDescent="0.45">
      <c r="P998" s="33" t="s">
        <v>748</v>
      </c>
      <c r="Q998" t="s">
        <v>28873</v>
      </c>
      <c r="R998" s="35" t="s">
        <v>11706</v>
      </c>
      <c r="S998" s="34"/>
      <c r="T998" s="34"/>
      <c r="U998" s="34"/>
    </row>
    <row r="999" spans="16:21" x14ac:dyDescent="0.45">
      <c r="P999" s="33" t="s">
        <v>749</v>
      </c>
      <c r="Q999" t="s">
        <v>28873</v>
      </c>
      <c r="R999" s="35" t="s">
        <v>11707</v>
      </c>
      <c r="S999" s="34"/>
      <c r="T999" s="34"/>
      <c r="U999" s="34"/>
    </row>
    <row r="1000" spans="16:21" x14ac:dyDescent="0.45">
      <c r="P1000" s="33" t="s">
        <v>749</v>
      </c>
      <c r="Q1000" t="s">
        <v>28873</v>
      </c>
      <c r="R1000" s="35" t="s">
        <v>11708</v>
      </c>
      <c r="S1000" s="34"/>
      <c r="T1000" s="34"/>
      <c r="U1000" s="34"/>
    </row>
    <row r="1001" spans="16:21" x14ac:dyDescent="0.45">
      <c r="P1001" s="33" t="s">
        <v>750</v>
      </c>
      <c r="Q1001" t="s">
        <v>28873</v>
      </c>
      <c r="R1001" s="35" t="s">
        <v>11709</v>
      </c>
      <c r="S1001" s="34"/>
      <c r="T1001" s="34"/>
      <c r="U1001" s="34"/>
    </row>
    <row r="1002" spans="16:21" x14ac:dyDescent="0.45">
      <c r="P1002" s="33" t="s">
        <v>750</v>
      </c>
      <c r="Q1002" t="s">
        <v>28873</v>
      </c>
      <c r="R1002" s="35" t="s">
        <v>11710</v>
      </c>
      <c r="S1002" s="34"/>
      <c r="T1002" s="34"/>
      <c r="U1002" s="34"/>
    </row>
    <row r="1003" spans="16:21" x14ac:dyDescent="0.45">
      <c r="P1003" s="33" t="s">
        <v>751</v>
      </c>
      <c r="Q1003" t="s">
        <v>28873</v>
      </c>
      <c r="R1003" s="35" t="s">
        <v>11711</v>
      </c>
      <c r="S1003" s="34"/>
      <c r="T1003" s="34"/>
      <c r="U1003" s="34"/>
    </row>
    <row r="1004" spans="16:21" x14ac:dyDescent="0.45">
      <c r="P1004" s="33" t="s">
        <v>751</v>
      </c>
      <c r="Q1004" t="s">
        <v>28873</v>
      </c>
      <c r="R1004" s="35" t="s">
        <v>11712</v>
      </c>
      <c r="S1004" s="34"/>
      <c r="T1004" s="34"/>
      <c r="U1004" s="34"/>
    </row>
    <row r="1005" spans="16:21" x14ac:dyDescent="0.45">
      <c r="P1005" s="33" t="s">
        <v>752</v>
      </c>
      <c r="Q1005" t="s">
        <v>28873</v>
      </c>
      <c r="R1005" s="35" t="s">
        <v>11713</v>
      </c>
      <c r="S1005" s="34"/>
      <c r="T1005" s="34"/>
      <c r="U1005" s="34"/>
    </row>
    <row r="1006" spans="16:21" x14ac:dyDescent="0.45">
      <c r="P1006" s="33" t="s">
        <v>752</v>
      </c>
      <c r="Q1006" t="s">
        <v>28873</v>
      </c>
      <c r="R1006" s="35" t="s">
        <v>11714</v>
      </c>
      <c r="S1006" s="34"/>
      <c r="T1006" s="34"/>
      <c r="U1006" s="34"/>
    </row>
    <row r="1007" spans="16:21" x14ac:dyDescent="0.45">
      <c r="P1007" s="33" t="s">
        <v>753</v>
      </c>
      <c r="Q1007" t="s">
        <v>28873</v>
      </c>
      <c r="R1007" s="35" t="s">
        <v>11715</v>
      </c>
      <c r="S1007" s="34"/>
      <c r="T1007" s="34"/>
      <c r="U1007" s="34"/>
    </row>
    <row r="1008" spans="16:21" x14ac:dyDescent="0.45">
      <c r="P1008" s="33" t="s">
        <v>753</v>
      </c>
      <c r="Q1008" t="s">
        <v>28873</v>
      </c>
      <c r="R1008" s="35" t="s">
        <v>11716</v>
      </c>
      <c r="S1008" s="34"/>
      <c r="T1008" s="34"/>
      <c r="U1008" s="34"/>
    </row>
    <row r="1009" spans="16:21" x14ac:dyDescent="0.45">
      <c r="P1009" s="33" t="s">
        <v>754</v>
      </c>
      <c r="Q1009" t="s">
        <v>28873</v>
      </c>
      <c r="R1009" s="35" t="s">
        <v>11717</v>
      </c>
      <c r="S1009" s="34"/>
      <c r="T1009" s="34"/>
      <c r="U1009" s="34"/>
    </row>
    <row r="1010" spans="16:21" x14ac:dyDescent="0.45">
      <c r="P1010" s="33" t="s">
        <v>754</v>
      </c>
      <c r="Q1010" t="s">
        <v>28873</v>
      </c>
      <c r="R1010" s="35" t="s">
        <v>11718</v>
      </c>
      <c r="S1010" s="34"/>
      <c r="T1010" s="34"/>
      <c r="U1010" s="34"/>
    </row>
    <row r="1011" spans="16:21" x14ac:dyDescent="0.45">
      <c r="P1011" s="33" t="s">
        <v>755</v>
      </c>
      <c r="Q1011" t="s">
        <v>28873</v>
      </c>
      <c r="R1011" s="35" t="s">
        <v>11719</v>
      </c>
      <c r="S1011" s="34"/>
      <c r="T1011" s="34"/>
      <c r="U1011" s="34"/>
    </row>
    <row r="1012" spans="16:21" x14ac:dyDescent="0.45">
      <c r="P1012" s="33" t="s">
        <v>755</v>
      </c>
      <c r="Q1012" t="s">
        <v>28873</v>
      </c>
      <c r="R1012" s="35" t="s">
        <v>11720</v>
      </c>
      <c r="S1012" s="34"/>
      <c r="T1012" s="34"/>
      <c r="U1012" s="34"/>
    </row>
    <row r="1013" spans="16:21" x14ac:dyDescent="0.45">
      <c r="P1013" s="33" t="s">
        <v>756</v>
      </c>
      <c r="Q1013" t="s">
        <v>28873</v>
      </c>
      <c r="R1013" s="35" t="s">
        <v>11721</v>
      </c>
      <c r="S1013" s="34"/>
      <c r="T1013" s="34"/>
      <c r="U1013" s="34"/>
    </row>
    <row r="1014" spans="16:21" x14ac:dyDescent="0.45">
      <c r="P1014" s="33" t="s">
        <v>756</v>
      </c>
      <c r="Q1014" t="s">
        <v>28873</v>
      </c>
      <c r="R1014" s="35" t="s">
        <v>11722</v>
      </c>
      <c r="S1014" s="34"/>
      <c r="T1014" s="34"/>
      <c r="U1014" s="34"/>
    </row>
    <row r="1015" spans="16:21" x14ac:dyDescent="0.45">
      <c r="P1015" s="33" t="s">
        <v>757</v>
      </c>
      <c r="Q1015" t="s">
        <v>28873</v>
      </c>
      <c r="R1015" s="35" t="s">
        <v>11723</v>
      </c>
      <c r="S1015" s="34"/>
      <c r="T1015" s="34"/>
      <c r="U1015" s="34"/>
    </row>
    <row r="1016" spans="16:21" x14ac:dyDescent="0.45">
      <c r="P1016" s="33" t="s">
        <v>757</v>
      </c>
      <c r="Q1016" t="s">
        <v>28873</v>
      </c>
      <c r="R1016" s="35" t="s">
        <v>11724</v>
      </c>
      <c r="S1016" s="34"/>
      <c r="T1016" s="34"/>
      <c r="U1016" s="34"/>
    </row>
    <row r="1017" spans="16:21" x14ac:dyDescent="0.45">
      <c r="P1017" s="33" t="s">
        <v>758</v>
      </c>
      <c r="Q1017" t="s">
        <v>28873</v>
      </c>
      <c r="R1017" s="35" t="s">
        <v>11725</v>
      </c>
      <c r="S1017" s="34"/>
      <c r="T1017" s="34"/>
      <c r="U1017" s="34"/>
    </row>
    <row r="1018" spans="16:21" x14ac:dyDescent="0.45">
      <c r="P1018" s="33" t="s">
        <v>758</v>
      </c>
      <c r="Q1018" t="s">
        <v>28873</v>
      </c>
      <c r="R1018" s="35" t="s">
        <v>11726</v>
      </c>
      <c r="S1018" s="34"/>
      <c r="T1018" s="34"/>
      <c r="U1018" s="34"/>
    </row>
    <row r="1019" spans="16:21" x14ac:dyDescent="0.45">
      <c r="P1019" s="33" t="s">
        <v>759</v>
      </c>
      <c r="Q1019" t="s">
        <v>28873</v>
      </c>
      <c r="R1019" s="35" t="s">
        <v>11727</v>
      </c>
      <c r="S1019" s="34"/>
      <c r="T1019" s="34"/>
      <c r="U1019" s="34"/>
    </row>
    <row r="1020" spans="16:21" x14ac:dyDescent="0.45">
      <c r="P1020" s="33" t="s">
        <v>759</v>
      </c>
      <c r="Q1020" t="s">
        <v>28873</v>
      </c>
      <c r="R1020" s="35" t="s">
        <v>11728</v>
      </c>
      <c r="S1020" s="34"/>
      <c r="T1020" s="34"/>
      <c r="U1020" s="34"/>
    </row>
    <row r="1021" spans="16:21" x14ac:dyDescent="0.45">
      <c r="P1021" s="33" t="s">
        <v>760</v>
      </c>
      <c r="Q1021" t="s">
        <v>28873</v>
      </c>
      <c r="R1021" s="35" t="s">
        <v>11729</v>
      </c>
      <c r="S1021" s="34"/>
      <c r="T1021" s="34"/>
      <c r="U1021" s="34"/>
    </row>
    <row r="1022" spans="16:21" x14ac:dyDescent="0.45">
      <c r="P1022" s="33" t="s">
        <v>760</v>
      </c>
      <c r="Q1022" t="s">
        <v>28873</v>
      </c>
      <c r="R1022" s="35" t="s">
        <v>11730</v>
      </c>
      <c r="S1022" s="34"/>
      <c r="T1022" s="34"/>
      <c r="U1022" s="34"/>
    </row>
    <row r="1023" spans="16:21" x14ac:dyDescent="0.45">
      <c r="P1023" s="33" t="s">
        <v>761</v>
      </c>
      <c r="Q1023" t="s">
        <v>28873</v>
      </c>
      <c r="R1023" s="35" t="s">
        <v>11731</v>
      </c>
      <c r="S1023" s="34"/>
      <c r="T1023" s="34"/>
      <c r="U1023" s="34"/>
    </row>
    <row r="1024" spans="16:21" x14ac:dyDescent="0.45">
      <c r="P1024" s="33" t="s">
        <v>761</v>
      </c>
      <c r="Q1024" t="s">
        <v>28873</v>
      </c>
      <c r="R1024" s="35" t="s">
        <v>11732</v>
      </c>
      <c r="S1024" s="34"/>
      <c r="T1024" s="34"/>
      <c r="U1024" s="34"/>
    </row>
    <row r="1025" spans="16:21" x14ac:dyDescent="0.45">
      <c r="P1025" s="33" t="s">
        <v>762</v>
      </c>
      <c r="Q1025" t="s">
        <v>28873</v>
      </c>
      <c r="R1025" s="35" t="s">
        <v>11733</v>
      </c>
      <c r="S1025" s="34"/>
      <c r="T1025" s="34"/>
      <c r="U1025" s="34"/>
    </row>
    <row r="1026" spans="16:21" x14ac:dyDescent="0.45">
      <c r="P1026" s="33" t="s">
        <v>762</v>
      </c>
      <c r="Q1026" t="s">
        <v>28873</v>
      </c>
      <c r="R1026" s="35" t="s">
        <v>11734</v>
      </c>
      <c r="S1026" s="34"/>
      <c r="T1026" s="34"/>
      <c r="U1026" s="34"/>
    </row>
    <row r="1027" spans="16:21" x14ac:dyDescent="0.45">
      <c r="P1027" s="33" t="s">
        <v>763</v>
      </c>
      <c r="Q1027" t="s">
        <v>28873</v>
      </c>
      <c r="R1027" s="35" t="s">
        <v>11735</v>
      </c>
      <c r="S1027" s="34"/>
      <c r="T1027" s="34"/>
      <c r="U1027" s="34"/>
    </row>
    <row r="1028" spans="16:21" x14ac:dyDescent="0.45">
      <c r="P1028" s="33" t="s">
        <v>763</v>
      </c>
      <c r="Q1028" t="s">
        <v>28873</v>
      </c>
      <c r="R1028" s="35" t="s">
        <v>11736</v>
      </c>
      <c r="S1028" s="34"/>
      <c r="T1028" s="34"/>
      <c r="U1028" s="34"/>
    </row>
    <row r="1029" spans="16:21" x14ac:dyDescent="0.45">
      <c r="P1029" s="33" t="s">
        <v>764</v>
      </c>
      <c r="Q1029" t="s">
        <v>28873</v>
      </c>
      <c r="R1029" s="35" t="s">
        <v>11737</v>
      </c>
      <c r="S1029" s="34"/>
      <c r="T1029" s="34"/>
      <c r="U1029" s="34"/>
    </row>
    <row r="1030" spans="16:21" x14ac:dyDescent="0.45">
      <c r="P1030" s="33" t="s">
        <v>764</v>
      </c>
      <c r="Q1030" t="s">
        <v>28873</v>
      </c>
      <c r="R1030" s="35" t="s">
        <v>11738</v>
      </c>
      <c r="S1030" s="34"/>
      <c r="T1030" s="34"/>
      <c r="U1030" s="34"/>
    </row>
    <row r="1031" spans="16:21" x14ac:dyDescent="0.45">
      <c r="P1031" s="33" t="s">
        <v>765</v>
      </c>
      <c r="Q1031" t="s">
        <v>28873</v>
      </c>
      <c r="R1031" s="35" t="s">
        <v>11739</v>
      </c>
      <c r="S1031" s="34"/>
      <c r="T1031" s="34"/>
      <c r="U1031" s="34"/>
    </row>
    <row r="1032" spans="16:21" x14ac:dyDescent="0.45">
      <c r="P1032" s="33" t="s">
        <v>765</v>
      </c>
      <c r="Q1032" t="s">
        <v>28873</v>
      </c>
      <c r="R1032" s="35" t="s">
        <v>11740</v>
      </c>
      <c r="S1032" s="34"/>
      <c r="T1032" s="34"/>
      <c r="U1032" s="34"/>
    </row>
    <row r="1033" spans="16:21" x14ac:dyDescent="0.45">
      <c r="P1033" s="33" t="s">
        <v>766</v>
      </c>
      <c r="Q1033" t="s">
        <v>28873</v>
      </c>
      <c r="R1033" s="35" t="s">
        <v>11741</v>
      </c>
      <c r="S1033" s="34"/>
      <c r="T1033" s="34"/>
      <c r="U1033" s="34"/>
    </row>
    <row r="1034" spans="16:21" x14ac:dyDescent="0.45">
      <c r="P1034" s="33" t="s">
        <v>766</v>
      </c>
      <c r="Q1034" t="s">
        <v>28873</v>
      </c>
      <c r="R1034" s="35" t="s">
        <v>11742</v>
      </c>
      <c r="S1034" s="34"/>
      <c r="T1034" s="34"/>
      <c r="U1034" s="34"/>
    </row>
    <row r="1035" spans="16:21" x14ac:dyDescent="0.45">
      <c r="P1035" s="33" t="s">
        <v>767</v>
      </c>
      <c r="Q1035" t="s">
        <v>28873</v>
      </c>
      <c r="R1035" s="35" t="s">
        <v>11743</v>
      </c>
      <c r="S1035" s="34"/>
      <c r="T1035" s="34"/>
      <c r="U1035" s="34"/>
    </row>
    <row r="1036" spans="16:21" x14ac:dyDescent="0.45">
      <c r="P1036" s="33" t="s">
        <v>767</v>
      </c>
      <c r="Q1036" t="s">
        <v>28873</v>
      </c>
      <c r="R1036" s="35" t="s">
        <v>11744</v>
      </c>
      <c r="S1036" s="34"/>
      <c r="T1036" s="34"/>
      <c r="U1036" s="34"/>
    </row>
    <row r="1037" spans="16:21" x14ac:dyDescent="0.45">
      <c r="P1037" s="33" t="s">
        <v>768</v>
      </c>
      <c r="Q1037" t="s">
        <v>28873</v>
      </c>
      <c r="R1037" s="35" t="s">
        <v>11745</v>
      </c>
      <c r="S1037" s="34"/>
      <c r="T1037" s="34"/>
      <c r="U1037" s="34"/>
    </row>
    <row r="1038" spans="16:21" x14ac:dyDescent="0.45">
      <c r="P1038" s="33" t="s">
        <v>768</v>
      </c>
      <c r="Q1038" t="s">
        <v>28873</v>
      </c>
      <c r="R1038" s="35" t="s">
        <v>11746</v>
      </c>
      <c r="S1038" s="34"/>
      <c r="T1038" s="34"/>
      <c r="U1038" s="34"/>
    </row>
    <row r="1039" spans="16:21" x14ac:dyDescent="0.45">
      <c r="P1039" s="33" t="s">
        <v>769</v>
      </c>
      <c r="Q1039" t="s">
        <v>28873</v>
      </c>
      <c r="R1039" s="35" t="s">
        <v>11747</v>
      </c>
      <c r="S1039" s="34"/>
      <c r="T1039" s="34"/>
      <c r="U1039" s="34"/>
    </row>
    <row r="1040" spans="16:21" x14ac:dyDescent="0.45">
      <c r="P1040" s="33" t="s">
        <v>769</v>
      </c>
      <c r="Q1040" t="s">
        <v>28873</v>
      </c>
      <c r="R1040" s="35" t="s">
        <v>11748</v>
      </c>
      <c r="S1040" s="34"/>
      <c r="T1040" s="34"/>
      <c r="U1040" s="34"/>
    </row>
    <row r="1041" spans="16:21" x14ac:dyDescent="0.45">
      <c r="P1041" s="33" t="s">
        <v>770</v>
      </c>
      <c r="Q1041" t="s">
        <v>28873</v>
      </c>
      <c r="R1041" s="35" t="s">
        <v>11749</v>
      </c>
      <c r="S1041" s="34"/>
      <c r="T1041" s="34"/>
      <c r="U1041" s="34"/>
    </row>
    <row r="1042" spans="16:21" x14ac:dyDescent="0.45">
      <c r="P1042" s="33" t="s">
        <v>770</v>
      </c>
      <c r="Q1042" t="s">
        <v>28873</v>
      </c>
      <c r="R1042" s="35" t="s">
        <v>11750</v>
      </c>
      <c r="S1042" s="34"/>
      <c r="T1042" s="34"/>
      <c r="U1042" s="34"/>
    </row>
    <row r="1043" spans="16:21" x14ac:dyDescent="0.45">
      <c r="P1043" s="33" t="s">
        <v>771</v>
      </c>
      <c r="Q1043" t="s">
        <v>28873</v>
      </c>
      <c r="R1043" s="35" t="s">
        <v>11751</v>
      </c>
      <c r="S1043" s="34"/>
      <c r="T1043" s="34"/>
      <c r="U1043" s="34"/>
    </row>
    <row r="1044" spans="16:21" x14ac:dyDescent="0.45">
      <c r="P1044" s="33" t="s">
        <v>771</v>
      </c>
      <c r="Q1044" t="s">
        <v>28873</v>
      </c>
      <c r="R1044" s="35" t="s">
        <v>11752</v>
      </c>
      <c r="S1044" s="34"/>
      <c r="T1044" s="34"/>
      <c r="U1044" s="34"/>
    </row>
    <row r="1045" spans="16:21" x14ac:dyDescent="0.45">
      <c r="P1045" s="33" t="s">
        <v>772</v>
      </c>
      <c r="Q1045" t="s">
        <v>28873</v>
      </c>
      <c r="R1045" s="35" t="s">
        <v>11753</v>
      </c>
      <c r="S1045" s="34"/>
      <c r="T1045" s="34"/>
      <c r="U1045" s="34"/>
    </row>
    <row r="1046" spans="16:21" x14ac:dyDescent="0.45">
      <c r="P1046" s="33" t="s">
        <v>772</v>
      </c>
      <c r="Q1046" t="s">
        <v>28873</v>
      </c>
      <c r="R1046" s="35" t="s">
        <v>11754</v>
      </c>
      <c r="S1046" s="34"/>
      <c r="T1046" s="34"/>
      <c r="U1046" s="34"/>
    </row>
    <row r="1047" spans="16:21" x14ac:dyDescent="0.45">
      <c r="P1047" s="33" t="s">
        <v>773</v>
      </c>
      <c r="Q1047" t="s">
        <v>28873</v>
      </c>
      <c r="R1047" s="35" t="s">
        <v>11755</v>
      </c>
      <c r="S1047" s="34"/>
      <c r="T1047" s="34"/>
      <c r="U1047" s="34"/>
    </row>
    <row r="1048" spans="16:21" x14ac:dyDescent="0.45">
      <c r="P1048" s="33" t="s">
        <v>773</v>
      </c>
      <c r="Q1048" t="s">
        <v>28873</v>
      </c>
      <c r="R1048" s="35" t="s">
        <v>11756</v>
      </c>
      <c r="S1048" s="34"/>
      <c r="T1048" s="34"/>
      <c r="U1048" s="34"/>
    </row>
    <row r="1049" spans="16:21" x14ac:dyDescent="0.45">
      <c r="P1049" s="33" t="s">
        <v>774</v>
      </c>
      <c r="Q1049" t="s">
        <v>28873</v>
      </c>
      <c r="R1049" s="35" t="s">
        <v>11757</v>
      </c>
      <c r="S1049" s="34"/>
      <c r="T1049" s="34"/>
      <c r="U1049" s="34"/>
    </row>
    <row r="1050" spans="16:21" x14ac:dyDescent="0.45">
      <c r="P1050" s="33" t="s">
        <v>774</v>
      </c>
      <c r="Q1050" t="s">
        <v>28873</v>
      </c>
      <c r="R1050" s="35" t="s">
        <v>11758</v>
      </c>
      <c r="S1050" s="34"/>
      <c r="T1050" s="34"/>
      <c r="U1050" s="34"/>
    </row>
    <row r="1051" spans="16:21" x14ac:dyDescent="0.45">
      <c r="P1051" s="33" t="s">
        <v>775</v>
      </c>
      <c r="Q1051" t="s">
        <v>28873</v>
      </c>
      <c r="R1051" s="35" t="s">
        <v>11719</v>
      </c>
      <c r="S1051" s="34"/>
      <c r="T1051" s="34"/>
      <c r="U1051" s="34"/>
    </row>
    <row r="1052" spans="16:21" x14ac:dyDescent="0.45">
      <c r="P1052" s="33" t="s">
        <v>775</v>
      </c>
      <c r="Q1052" t="s">
        <v>28873</v>
      </c>
      <c r="R1052" s="35" t="s">
        <v>11759</v>
      </c>
      <c r="S1052" s="34"/>
      <c r="T1052" s="34"/>
      <c r="U1052" s="34"/>
    </row>
    <row r="1053" spans="16:21" x14ac:dyDescent="0.45">
      <c r="P1053" s="33" t="s">
        <v>776</v>
      </c>
      <c r="Q1053" t="s">
        <v>28873</v>
      </c>
      <c r="R1053" s="35" t="s">
        <v>11760</v>
      </c>
      <c r="S1053" s="34"/>
      <c r="T1053" s="34"/>
      <c r="U1053" s="34"/>
    </row>
    <row r="1054" spans="16:21" x14ac:dyDescent="0.45">
      <c r="P1054" s="33" t="s">
        <v>776</v>
      </c>
      <c r="Q1054" t="s">
        <v>28873</v>
      </c>
      <c r="R1054" s="35" t="s">
        <v>11761</v>
      </c>
      <c r="S1054" s="34"/>
      <c r="T1054" s="34"/>
      <c r="U1054" s="34"/>
    </row>
    <row r="1055" spans="16:21" x14ac:dyDescent="0.45">
      <c r="P1055" s="33" t="s">
        <v>777</v>
      </c>
      <c r="Q1055" t="s">
        <v>28873</v>
      </c>
      <c r="R1055" s="35" t="s">
        <v>11762</v>
      </c>
      <c r="S1055" s="34"/>
      <c r="T1055" s="34"/>
      <c r="U1055" s="34"/>
    </row>
    <row r="1056" spans="16:21" x14ac:dyDescent="0.45">
      <c r="P1056" s="33" t="s">
        <v>777</v>
      </c>
      <c r="Q1056" t="s">
        <v>28873</v>
      </c>
      <c r="R1056" s="35" t="s">
        <v>11763</v>
      </c>
      <c r="S1056" s="34"/>
      <c r="T1056" s="34"/>
      <c r="U1056" s="34"/>
    </row>
    <row r="1057" spans="16:21" x14ac:dyDescent="0.45">
      <c r="P1057" s="33" t="s">
        <v>778</v>
      </c>
      <c r="Q1057" t="s">
        <v>28873</v>
      </c>
      <c r="R1057" s="35" t="s">
        <v>11764</v>
      </c>
      <c r="S1057" s="34"/>
      <c r="T1057" s="34"/>
      <c r="U1057" s="34"/>
    </row>
    <row r="1058" spans="16:21" x14ac:dyDescent="0.45">
      <c r="P1058" s="33" t="s">
        <v>778</v>
      </c>
      <c r="Q1058" t="s">
        <v>28873</v>
      </c>
      <c r="R1058" s="35" t="s">
        <v>11765</v>
      </c>
      <c r="S1058" s="34"/>
      <c r="T1058" s="34"/>
      <c r="U1058" s="34"/>
    </row>
    <row r="1059" spans="16:21" x14ac:dyDescent="0.45">
      <c r="P1059" s="33" t="s">
        <v>779</v>
      </c>
      <c r="Q1059" t="s">
        <v>28873</v>
      </c>
      <c r="R1059" s="35" t="s">
        <v>11766</v>
      </c>
      <c r="S1059" s="34"/>
      <c r="T1059" s="34"/>
      <c r="U1059" s="34"/>
    </row>
    <row r="1060" spans="16:21" x14ac:dyDescent="0.45">
      <c r="P1060" s="33" t="s">
        <v>779</v>
      </c>
      <c r="Q1060" t="s">
        <v>28873</v>
      </c>
      <c r="R1060" s="35" t="s">
        <v>11767</v>
      </c>
      <c r="S1060" s="34"/>
      <c r="T1060" s="34"/>
      <c r="U1060" s="34"/>
    </row>
    <row r="1061" spans="16:21" x14ac:dyDescent="0.45">
      <c r="P1061" s="33" t="s">
        <v>780</v>
      </c>
      <c r="Q1061" t="s">
        <v>28873</v>
      </c>
      <c r="R1061" s="35" t="s">
        <v>11768</v>
      </c>
      <c r="S1061" s="34"/>
      <c r="T1061" s="34"/>
      <c r="U1061" s="34"/>
    </row>
    <row r="1062" spans="16:21" x14ac:dyDescent="0.45">
      <c r="P1062" s="33" t="s">
        <v>780</v>
      </c>
      <c r="Q1062" t="s">
        <v>28873</v>
      </c>
      <c r="R1062" s="35" t="s">
        <v>11769</v>
      </c>
      <c r="S1062" s="34"/>
      <c r="T1062" s="34"/>
      <c r="U1062" s="34"/>
    </row>
    <row r="1063" spans="16:21" x14ac:dyDescent="0.45">
      <c r="P1063" s="33" t="s">
        <v>781</v>
      </c>
      <c r="Q1063" t="s">
        <v>28873</v>
      </c>
      <c r="R1063" s="35" t="s">
        <v>11770</v>
      </c>
      <c r="S1063" s="34"/>
      <c r="T1063" s="34"/>
      <c r="U1063" s="34"/>
    </row>
    <row r="1064" spans="16:21" x14ac:dyDescent="0.45">
      <c r="P1064" s="33" t="s">
        <v>781</v>
      </c>
      <c r="Q1064" t="s">
        <v>28873</v>
      </c>
      <c r="R1064" s="35" t="s">
        <v>11771</v>
      </c>
      <c r="S1064" s="34"/>
      <c r="T1064" s="34"/>
      <c r="U1064" s="34"/>
    </row>
    <row r="1065" spans="16:21" x14ac:dyDescent="0.45">
      <c r="P1065" s="33" t="s">
        <v>782</v>
      </c>
      <c r="Q1065" t="s">
        <v>28873</v>
      </c>
      <c r="R1065" s="35" t="s">
        <v>11772</v>
      </c>
      <c r="S1065" s="34"/>
      <c r="T1065" s="34"/>
      <c r="U1065" s="34"/>
    </row>
    <row r="1066" spans="16:21" x14ac:dyDescent="0.45">
      <c r="P1066" s="33" t="s">
        <v>782</v>
      </c>
      <c r="Q1066" t="s">
        <v>28873</v>
      </c>
      <c r="R1066" s="35" t="s">
        <v>11773</v>
      </c>
      <c r="S1066" s="34"/>
      <c r="T1066" s="34"/>
      <c r="U1066" s="34"/>
    </row>
    <row r="1067" spans="16:21" x14ac:dyDescent="0.45">
      <c r="P1067" s="33" t="s">
        <v>783</v>
      </c>
      <c r="Q1067" t="s">
        <v>28873</v>
      </c>
      <c r="R1067" s="35" t="s">
        <v>11774</v>
      </c>
      <c r="S1067" s="34"/>
      <c r="T1067" s="34"/>
      <c r="U1067" s="34"/>
    </row>
    <row r="1068" spans="16:21" x14ac:dyDescent="0.45">
      <c r="P1068" s="33" t="s">
        <v>783</v>
      </c>
      <c r="Q1068" t="s">
        <v>28873</v>
      </c>
      <c r="R1068" s="35" t="s">
        <v>11775</v>
      </c>
      <c r="S1068" s="34"/>
      <c r="T1068" s="34"/>
      <c r="U1068" s="34"/>
    </row>
    <row r="1069" spans="16:21" x14ac:dyDescent="0.45">
      <c r="P1069" s="33" t="s">
        <v>784</v>
      </c>
      <c r="Q1069" t="s">
        <v>28873</v>
      </c>
      <c r="R1069" s="35" t="s">
        <v>11776</v>
      </c>
      <c r="S1069" s="34"/>
      <c r="T1069" s="34"/>
      <c r="U1069" s="34"/>
    </row>
    <row r="1070" spans="16:21" x14ac:dyDescent="0.45">
      <c r="P1070" s="33" t="s">
        <v>784</v>
      </c>
      <c r="Q1070" t="s">
        <v>28873</v>
      </c>
      <c r="R1070" s="35" t="s">
        <v>11777</v>
      </c>
      <c r="S1070" s="34"/>
      <c r="T1070" s="34"/>
      <c r="U1070" s="34"/>
    </row>
    <row r="1071" spans="16:21" x14ac:dyDescent="0.45">
      <c r="P1071" s="33" t="s">
        <v>785</v>
      </c>
      <c r="Q1071" t="s">
        <v>28873</v>
      </c>
      <c r="R1071" s="35" t="s">
        <v>11778</v>
      </c>
      <c r="S1071" s="34"/>
      <c r="T1071" s="34"/>
      <c r="U1071" s="34"/>
    </row>
    <row r="1072" spans="16:21" x14ac:dyDescent="0.45">
      <c r="P1072" s="33" t="s">
        <v>785</v>
      </c>
      <c r="Q1072" t="s">
        <v>28873</v>
      </c>
      <c r="R1072" s="35" t="s">
        <v>11779</v>
      </c>
      <c r="S1072" s="34"/>
      <c r="T1072" s="34"/>
      <c r="U1072" s="34"/>
    </row>
    <row r="1073" spans="16:21" x14ac:dyDescent="0.45">
      <c r="P1073" s="33" t="s">
        <v>786</v>
      </c>
      <c r="Q1073" t="s">
        <v>28873</v>
      </c>
      <c r="R1073" s="35" t="s">
        <v>11780</v>
      </c>
      <c r="S1073" s="34"/>
      <c r="T1073" s="34"/>
      <c r="U1073" s="34"/>
    </row>
    <row r="1074" spans="16:21" x14ac:dyDescent="0.45">
      <c r="P1074" s="33" t="s">
        <v>786</v>
      </c>
      <c r="Q1074" t="s">
        <v>28873</v>
      </c>
      <c r="R1074" s="35" t="s">
        <v>11781</v>
      </c>
      <c r="S1074" s="34"/>
      <c r="T1074" s="34"/>
      <c r="U1074" s="34"/>
    </row>
    <row r="1075" spans="16:21" x14ac:dyDescent="0.45">
      <c r="P1075" s="33" t="s">
        <v>787</v>
      </c>
      <c r="Q1075" t="s">
        <v>28873</v>
      </c>
      <c r="R1075" s="35" t="s">
        <v>11782</v>
      </c>
      <c r="S1075" s="34"/>
      <c r="T1075" s="34"/>
      <c r="U1075" s="34"/>
    </row>
    <row r="1076" spans="16:21" x14ac:dyDescent="0.45">
      <c r="P1076" s="33" t="s">
        <v>787</v>
      </c>
      <c r="Q1076" t="s">
        <v>28873</v>
      </c>
      <c r="R1076" s="35" t="s">
        <v>11783</v>
      </c>
      <c r="S1076" s="34"/>
      <c r="T1076" s="34"/>
      <c r="U1076" s="34"/>
    </row>
    <row r="1077" spans="16:21" x14ac:dyDescent="0.45">
      <c r="P1077" s="33" t="s">
        <v>788</v>
      </c>
      <c r="Q1077" t="s">
        <v>28873</v>
      </c>
      <c r="R1077" s="35" t="s">
        <v>11784</v>
      </c>
      <c r="S1077" s="34"/>
      <c r="T1077" s="34"/>
      <c r="U1077" s="34"/>
    </row>
    <row r="1078" spans="16:21" x14ac:dyDescent="0.45">
      <c r="P1078" s="33" t="s">
        <v>788</v>
      </c>
      <c r="Q1078" t="s">
        <v>28873</v>
      </c>
      <c r="R1078" s="35" t="s">
        <v>11785</v>
      </c>
      <c r="S1078" s="34"/>
      <c r="T1078" s="34"/>
      <c r="U1078" s="34"/>
    </row>
    <row r="1079" spans="16:21" x14ac:dyDescent="0.45">
      <c r="P1079" s="33" t="s">
        <v>789</v>
      </c>
      <c r="Q1079" t="s">
        <v>28873</v>
      </c>
      <c r="R1079" s="35" t="s">
        <v>11786</v>
      </c>
      <c r="S1079" s="34"/>
      <c r="T1079" s="34"/>
      <c r="U1079" s="34"/>
    </row>
    <row r="1080" spans="16:21" x14ac:dyDescent="0.45">
      <c r="P1080" s="33" t="s">
        <v>789</v>
      </c>
      <c r="Q1080" t="s">
        <v>28873</v>
      </c>
      <c r="R1080" s="35" t="s">
        <v>11787</v>
      </c>
      <c r="S1080" s="34"/>
      <c r="T1080" s="34"/>
      <c r="U1080" s="34"/>
    </row>
    <row r="1081" spans="16:21" x14ac:dyDescent="0.45">
      <c r="P1081" s="33" t="s">
        <v>790</v>
      </c>
      <c r="Q1081" t="s">
        <v>28873</v>
      </c>
      <c r="R1081" s="35" t="s">
        <v>11788</v>
      </c>
      <c r="S1081" s="34"/>
      <c r="T1081" s="34"/>
      <c r="U1081" s="34"/>
    </row>
    <row r="1082" spans="16:21" x14ac:dyDescent="0.45">
      <c r="P1082" s="33" t="s">
        <v>790</v>
      </c>
      <c r="Q1082" t="s">
        <v>28873</v>
      </c>
      <c r="R1082" s="35" t="s">
        <v>11789</v>
      </c>
      <c r="S1082" s="34"/>
      <c r="T1082" s="34"/>
      <c r="U1082" s="34"/>
    </row>
    <row r="1083" spans="16:21" x14ac:dyDescent="0.45">
      <c r="P1083" s="33" t="s">
        <v>791</v>
      </c>
      <c r="Q1083" t="s">
        <v>28873</v>
      </c>
      <c r="R1083" s="35" t="s">
        <v>11194</v>
      </c>
      <c r="S1083" s="34"/>
      <c r="T1083" s="34"/>
      <c r="U1083" s="34"/>
    </row>
    <row r="1084" spans="16:21" x14ac:dyDescent="0.45">
      <c r="P1084" s="33" t="s">
        <v>792</v>
      </c>
      <c r="Q1084" t="s">
        <v>28873</v>
      </c>
      <c r="R1084" s="35" t="s">
        <v>11192</v>
      </c>
      <c r="S1084" s="34"/>
      <c r="T1084" s="34"/>
      <c r="U1084" s="34"/>
    </row>
    <row r="1085" spans="16:21" x14ac:dyDescent="0.45">
      <c r="P1085" s="33" t="s">
        <v>793</v>
      </c>
      <c r="Q1085" t="s">
        <v>28873</v>
      </c>
      <c r="R1085" s="35" t="s">
        <v>11197</v>
      </c>
      <c r="S1085" s="34"/>
      <c r="T1085" s="34"/>
      <c r="U1085" s="34"/>
    </row>
    <row r="1086" spans="16:21" x14ac:dyDescent="0.45">
      <c r="P1086" s="33" t="s">
        <v>794</v>
      </c>
      <c r="Q1086" t="s">
        <v>28873</v>
      </c>
      <c r="R1086" s="35" t="s">
        <v>11194</v>
      </c>
      <c r="S1086" s="34"/>
      <c r="T1086" s="34"/>
      <c r="U1086" s="34"/>
    </row>
    <row r="1087" spans="16:21" x14ac:dyDescent="0.45">
      <c r="P1087" s="33" t="s">
        <v>795</v>
      </c>
      <c r="Q1087" t="s">
        <v>28873</v>
      </c>
      <c r="R1087" s="35" t="s">
        <v>11197</v>
      </c>
      <c r="S1087" s="34"/>
      <c r="T1087" s="34"/>
      <c r="U1087" s="34"/>
    </row>
    <row r="1088" spans="16:21" x14ac:dyDescent="0.45">
      <c r="P1088" s="33" t="s">
        <v>796</v>
      </c>
      <c r="Q1088" t="s">
        <v>28873</v>
      </c>
      <c r="R1088" s="35" t="s">
        <v>11302</v>
      </c>
      <c r="S1088" s="34"/>
      <c r="T1088" s="34"/>
      <c r="U1088" s="34"/>
    </row>
    <row r="1089" spans="16:21" x14ac:dyDescent="0.45">
      <c r="P1089" s="33" t="s">
        <v>797</v>
      </c>
      <c r="Q1089" t="s">
        <v>28873</v>
      </c>
      <c r="R1089" s="35" t="s">
        <v>11192</v>
      </c>
      <c r="S1089" s="34"/>
      <c r="T1089" s="34"/>
      <c r="U1089" s="34"/>
    </row>
    <row r="1090" spans="16:21" x14ac:dyDescent="0.45">
      <c r="P1090" s="33" t="s">
        <v>798</v>
      </c>
      <c r="Q1090" t="s">
        <v>28873</v>
      </c>
      <c r="R1090" s="35" t="s">
        <v>11192</v>
      </c>
      <c r="S1090" s="34"/>
      <c r="T1090" s="34"/>
      <c r="U1090" s="34"/>
    </row>
    <row r="1091" spans="16:21" x14ac:dyDescent="0.45">
      <c r="P1091" s="33" t="s">
        <v>799</v>
      </c>
      <c r="Q1091" t="s">
        <v>28873</v>
      </c>
      <c r="R1091" s="35" t="s">
        <v>11194</v>
      </c>
      <c r="S1091" s="34"/>
      <c r="T1091" s="34"/>
      <c r="U1091" s="34"/>
    </row>
    <row r="1092" spans="16:21" x14ac:dyDescent="0.45">
      <c r="P1092" s="33" t="s">
        <v>800</v>
      </c>
      <c r="Q1092" t="s">
        <v>28873</v>
      </c>
      <c r="R1092" s="35" t="s">
        <v>11192</v>
      </c>
      <c r="S1092" s="34"/>
      <c r="T1092" s="34"/>
      <c r="U1092" s="34"/>
    </row>
    <row r="1093" spans="16:21" x14ac:dyDescent="0.45">
      <c r="P1093" s="33" t="s">
        <v>801</v>
      </c>
      <c r="Q1093" t="s">
        <v>28873</v>
      </c>
      <c r="R1093" s="35" t="s">
        <v>11192</v>
      </c>
      <c r="S1093" s="34"/>
      <c r="T1093" s="34"/>
      <c r="U1093" s="34"/>
    </row>
    <row r="1094" spans="16:21" x14ac:dyDescent="0.45">
      <c r="P1094" s="33" t="s">
        <v>802</v>
      </c>
      <c r="Q1094" t="s">
        <v>28873</v>
      </c>
      <c r="R1094" s="35" t="s">
        <v>11205</v>
      </c>
      <c r="S1094" s="34"/>
      <c r="T1094" s="34"/>
      <c r="U1094" s="34"/>
    </row>
    <row r="1095" spans="16:21" x14ac:dyDescent="0.45">
      <c r="P1095" s="33" t="s">
        <v>803</v>
      </c>
      <c r="Q1095" t="s">
        <v>28873</v>
      </c>
      <c r="R1095" s="35" t="s">
        <v>11790</v>
      </c>
      <c r="S1095" s="34"/>
      <c r="T1095" s="34"/>
      <c r="U1095" s="34"/>
    </row>
    <row r="1096" spans="16:21" x14ac:dyDescent="0.45">
      <c r="P1096" s="33" t="s">
        <v>803</v>
      </c>
      <c r="Q1096" t="s">
        <v>28873</v>
      </c>
      <c r="R1096" s="35" t="s">
        <v>11791</v>
      </c>
      <c r="S1096" s="34"/>
      <c r="T1096" s="34"/>
      <c r="U1096" s="34"/>
    </row>
    <row r="1097" spans="16:21" x14ac:dyDescent="0.45">
      <c r="P1097" s="33" t="s">
        <v>804</v>
      </c>
      <c r="Q1097" t="s">
        <v>28873</v>
      </c>
      <c r="R1097" s="35" t="s">
        <v>11792</v>
      </c>
      <c r="S1097" s="34"/>
      <c r="T1097" s="34"/>
      <c r="U1097" s="34"/>
    </row>
    <row r="1098" spans="16:21" x14ac:dyDescent="0.45">
      <c r="P1098" s="33" t="s">
        <v>804</v>
      </c>
      <c r="Q1098" t="s">
        <v>28873</v>
      </c>
      <c r="R1098" s="35" t="s">
        <v>11793</v>
      </c>
      <c r="S1098" s="34"/>
      <c r="T1098" s="34"/>
      <c r="U1098" s="34"/>
    </row>
    <row r="1099" spans="16:21" x14ac:dyDescent="0.45">
      <c r="P1099" s="33" t="s">
        <v>805</v>
      </c>
      <c r="Q1099" t="s">
        <v>28873</v>
      </c>
      <c r="R1099" s="35" t="s">
        <v>11794</v>
      </c>
      <c r="S1099" s="34"/>
      <c r="T1099" s="34"/>
      <c r="U1099" s="34"/>
    </row>
    <row r="1100" spans="16:21" x14ac:dyDescent="0.45">
      <c r="P1100" s="33" t="s">
        <v>805</v>
      </c>
      <c r="Q1100" t="s">
        <v>28873</v>
      </c>
      <c r="R1100" s="35" t="s">
        <v>11795</v>
      </c>
      <c r="S1100" s="34"/>
      <c r="T1100" s="34"/>
      <c r="U1100" s="34"/>
    </row>
    <row r="1101" spans="16:21" x14ac:dyDescent="0.45">
      <c r="P1101" s="33" t="s">
        <v>806</v>
      </c>
      <c r="Q1101" t="s">
        <v>28873</v>
      </c>
      <c r="R1101" s="35" t="s">
        <v>11796</v>
      </c>
      <c r="S1101" s="34"/>
      <c r="T1101" s="34"/>
      <c r="U1101" s="34"/>
    </row>
    <row r="1102" spans="16:21" x14ac:dyDescent="0.45">
      <c r="P1102" s="33" t="s">
        <v>806</v>
      </c>
      <c r="Q1102" t="s">
        <v>28873</v>
      </c>
      <c r="R1102" s="35" t="s">
        <v>11797</v>
      </c>
      <c r="S1102" s="34"/>
      <c r="T1102" s="34"/>
      <c r="U1102" s="34"/>
    </row>
    <row r="1103" spans="16:21" x14ac:dyDescent="0.45">
      <c r="P1103" s="33" t="s">
        <v>807</v>
      </c>
      <c r="Q1103" t="s">
        <v>28873</v>
      </c>
      <c r="R1103" s="35" t="s">
        <v>11798</v>
      </c>
      <c r="S1103" s="34"/>
      <c r="T1103" s="34"/>
      <c r="U1103" s="34"/>
    </row>
    <row r="1104" spans="16:21" x14ac:dyDescent="0.45">
      <c r="P1104" s="33" t="s">
        <v>807</v>
      </c>
      <c r="Q1104" t="s">
        <v>28873</v>
      </c>
      <c r="R1104" s="35" t="s">
        <v>11799</v>
      </c>
      <c r="S1104" s="34"/>
      <c r="T1104" s="34"/>
      <c r="U1104" s="34"/>
    </row>
    <row r="1105" spans="16:21" x14ac:dyDescent="0.45">
      <c r="P1105" s="33" t="s">
        <v>808</v>
      </c>
      <c r="Q1105" t="s">
        <v>28873</v>
      </c>
      <c r="R1105" s="35" t="s">
        <v>11800</v>
      </c>
      <c r="S1105" s="34"/>
      <c r="T1105" s="34"/>
      <c r="U1105" s="34"/>
    </row>
    <row r="1106" spans="16:21" x14ac:dyDescent="0.45">
      <c r="P1106" s="33" t="s">
        <v>808</v>
      </c>
      <c r="Q1106" t="s">
        <v>28873</v>
      </c>
      <c r="R1106" s="35" t="s">
        <v>11801</v>
      </c>
      <c r="S1106" s="34"/>
      <c r="T1106" s="34"/>
      <c r="U1106" s="34"/>
    </row>
    <row r="1107" spans="16:21" x14ac:dyDescent="0.45">
      <c r="P1107" s="33" t="s">
        <v>809</v>
      </c>
      <c r="Q1107" t="s">
        <v>28873</v>
      </c>
      <c r="R1107" s="35" t="s">
        <v>11802</v>
      </c>
      <c r="S1107" s="34"/>
      <c r="T1107" s="34"/>
      <c r="U1107" s="34"/>
    </row>
    <row r="1108" spans="16:21" x14ac:dyDescent="0.45">
      <c r="P1108" s="33" t="s">
        <v>809</v>
      </c>
      <c r="Q1108" t="s">
        <v>28873</v>
      </c>
      <c r="R1108" s="35" t="s">
        <v>11803</v>
      </c>
      <c r="S1108" s="34"/>
      <c r="T1108" s="34"/>
      <c r="U1108" s="34"/>
    </row>
    <row r="1109" spans="16:21" x14ac:dyDescent="0.45">
      <c r="P1109" s="33" t="s">
        <v>810</v>
      </c>
      <c r="Q1109" t="s">
        <v>28873</v>
      </c>
      <c r="R1109" s="35" t="s">
        <v>11804</v>
      </c>
      <c r="S1109" s="34"/>
      <c r="T1109" s="34"/>
      <c r="U1109" s="34"/>
    </row>
    <row r="1110" spans="16:21" x14ac:dyDescent="0.45">
      <c r="P1110" s="33" t="s">
        <v>810</v>
      </c>
      <c r="Q1110" t="s">
        <v>28873</v>
      </c>
      <c r="R1110" s="35" t="s">
        <v>11805</v>
      </c>
      <c r="S1110" s="34"/>
      <c r="T1110" s="34"/>
      <c r="U1110" s="34"/>
    </row>
    <row r="1111" spans="16:21" x14ac:dyDescent="0.45">
      <c r="P1111" s="33" t="s">
        <v>811</v>
      </c>
      <c r="Q1111" t="s">
        <v>28873</v>
      </c>
      <c r="R1111" s="35" t="s">
        <v>11806</v>
      </c>
      <c r="S1111" s="34"/>
      <c r="T1111" s="34"/>
      <c r="U1111" s="34"/>
    </row>
    <row r="1112" spans="16:21" x14ac:dyDescent="0.45">
      <c r="P1112" s="33" t="s">
        <v>811</v>
      </c>
      <c r="Q1112" t="s">
        <v>28873</v>
      </c>
      <c r="R1112" s="35" t="s">
        <v>11807</v>
      </c>
      <c r="S1112" s="34"/>
      <c r="T1112" s="34"/>
      <c r="U1112" s="34"/>
    </row>
    <row r="1113" spans="16:21" x14ac:dyDescent="0.45">
      <c r="P1113" s="33" t="s">
        <v>812</v>
      </c>
      <c r="Q1113" t="s">
        <v>28873</v>
      </c>
      <c r="R1113" s="35" t="s">
        <v>11808</v>
      </c>
      <c r="S1113" s="34"/>
      <c r="T1113" s="34"/>
      <c r="U1113" s="34"/>
    </row>
    <row r="1114" spans="16:21" x14ac:dyDescent="0.45">
      <c r="P1114" s="33" t="s">
        <v>812</v>
      </c>
      <c r="Q1114" t="s">
        <v>28873</v>
      </c>
      <c r="R1114" s="35" t="s">
        <v>11809</v>
      </c>
      <c r="S1114" s="34"/>
      <c r="T1114" s="34"/>
      <c r="U1114" s="34"/>
    </row>
    <row r="1115" spans="16:21" x14ac:dyDescent="0.45">
      <c r="P1115" s="33" t="s">
        <v>813</v>
      </c>
      <c r="Q1115" t="s">
        <v>28873</v>
      </c>
      <c r="R1115" s="35" t="s">
        <v>11810</v>
      </c>
      <c r="S1115" s="34"/>
      <c r="T1115" s="34"/>
      <c r="U1115" s="34"/>
    </row>
    <row r="1116" spans="16:21" x14ac:dyDescent="0.45">
      <c r="P1116" s="33" t="s">
        <v>813</v>
      </c>
      <c r="Q1116" t="s">
        <v>28873</v>
      </c>
      <c r="R1116" s="35" t="s">
        <v>11811</v>
      </c>
      <c r="S1116" s="34"/>
      <c r="T1116" s="34"/>
      <c r="U1116" s="34"/>
    </row>
    <row r="1117" spans="16:21" x14ac:dyDescent="0.45">
      <c r="P1117" s="33" t="s">
        <v>814</v>
      </c>
      <c r="Q1117" t="s">
        <v>28873</v>
      </c>
      <c r="R1117" s="35" t="s">
        <v>11812</v>
      </c>
      <c r="S1117" s="34"/>
      <c r="T1117" s="34"/>
      <c r="U1117" s="34"/>
    </row>
    <row r="1118" spans="16:21" x14ac:dyDescent="0.45">
      <c r="P1118" s="33" t="s">
        <v>814</v>
      </c>
      <c r="Q1118" t="s">
        <v>28873</v>
      </c>
      <c r="R1118" s="35" t="s">
        <v>11813</v>
      </c>
      <c r="S1118" s="34"/>
      <c r="T1118" s="34"/>
      <c r="U1118" s="34"/>
    </row>
    <row r="1119" spans="16:21" x14ac:dyDescent="0.45">
      <c r="P1119" s="33" t="s">
        <v>815</v>
      </c>
      <c r="Q1119" t="s">
        <v>28873</v>
      </c>
      <c r="R1119" s="35" t="s">
        <v>11814</v>
      </c>
      <c r="S1119" s="34"/>
      <c r="T1119" s="34"/>
      <c r="U1119" s="34"/>
    </row>
    <row r="1120" spans="16:21" x14ac:dyDescent="0.45">
      <c r="P1120" s="33" t="s">
        <v>815</v>
      </c>
      <c r="Q1120" t="s">
        <v>28873</v>
      </c>
      <c r="R1120" s="35" t="s">
        <v>11815</v>
      </c>
      <c r="S1120" s="34"/>
      <c r="T1120" s="34"/>
      <c r="U1120" s="34"/>
    </row>
    <row r="1121" spans="16:21" x14ac:dyDescent="0.45">
      <c r="P1121" s="33" t="s">
        <v>816</v>
      </c>
      <c r="Q1121" t="s">
        <v>28873</v>
      </c>
      <c r="R1121" s="35" t="s">
        <v>11816</v>
      </c>
      <c r="S1121" s="34"/>
      <c r="T1121" s="34"/>
      <c r="U1121" s="34"/>
    </row>
    <row r="1122" spans="16:21" x14ac:dyDescent="0.45">
      <c r="P1122" s="33" t="s">
        <v>816</v>
      </c>
      <c r="Q1122" t="s">
        <v>28873</v>
      </c>
      <c r="R1122" s="35" t="s">
        <v>11817</v>
      </c>
      <c r="S1122" s="34"/>
      <c r="T1122" s="34"/>
      <c r="U1122" s="34"/>
    </row>
    <row r="1123" spans="16:21" x14ac:dyDescent="0.45">
      <c r="P1123" s="33" t="s">
        <v>817</v>
      </c>
      <c r="Q1123" t="s">
        <v>28873</v>
      </c>
      <c r="R1123" s="35" t="s">
        <v>11818</v>
      </c>
      <c r="S1123" s="34"/>
      <c r="T1123" s="34"/>
      <c r="U1123" s="34"/>
    </row>
    <row r="1124" spans="16:21" x14ac:dyDescent="0.45">
      <c r="P1124" s="33" t="s">
        <v>817</v>
      </c>
      <c r="Q1124" t="s">
        <v>28873</v>
      </c>
      <c r="R1124" s="35" t="s">
        <v>11819</v>
      </c>
      <c r="S1124" s="34"/>
      <c r="T1124" s="34"/>
      <c r="U1124" s="34"/>
    </row>
    <row r="1125" spans="16:21" x14ac:dyDescent="0.45">
      <c r="P1125" s="33" t="s">
        <v>818</v>
      </c>
      <c r="Q1125" t="s">
        <v>28873</v>
      </c>
      <c r="R1125" s="35" t="s">
        <v>11820</v>
      </c>
      <c r="S1125" s="34"/>
      <c r="T1125" s="34"/>
      <c r="U1125" s="34"/>
    </row>
    <row r="1126" spans="16:21" x14ac:dyDescent="0.45">
      <c r="P1126" s="33" t="s">
        <v>818</v>
      </c>
      <c r="Q1126" t="s">
        <v>28873</v>
      </c>
      <c r="R1126" s="35" t="s">
        <v>11821</v>
      </c>
      <c r="S1126" s="34"/>
      <c r="T1126" s="34"/>
      <c r="U1126" s="34"/>
    </row>
    <row r="1127" spans="16:21" x14ac:dyDescent="0.45">
      <c r="P1127" s="33" t="s">
        <v>819</v>
      </c>
      <c r="Q1127" t="s">
        <v>28873</v>
      </c>
      <c r="R1127" s="35" t="s">
        <v>11822</v>
      </c>
      <c r="S1127" s="34"/>
      <c r="T1127" s="34"/>
      <c r="U1127" s="34"/>
    </row>
    <row r="1128" spans="16:21" x14ac:dyDescent="0.45">
      <c r="P1128" s="33" t="s">
        <v>819</v>
      </c>
      <c r="Q1128" t="s">
        <v>28873</v>
      </c>
      <c r="R1128" s="35" t="s">
        <v>11823</v>
      </c>
      <c r="S1128" s="34"/>
      <c r="T1128" s="34"/>
      <c r="U1128" s="34"/>
    </row>
    <row r="1129" spans="16:21" x14ac:dyDescent="0.45">
      <c r="P1129" s="33" t="s">
        <v>820</v>
      </c>
      <c r="Q1129" t="s">
        <v>28873</v>
      </c>
      <c r="R1129" s="35" t="s">
        <v>11824</v>
      </c>
      <c r="S1129" s="34"/>
      <c r="T1129" s="34"/>
      <c r="U1129" s="34"/>
    </row>
    <row r="1130" spans="16:21" x14ac:dyDescent="0.45">
      <c r="P1130" s="33" t="s">
        <v>820</v>
      </c>
      <c r="Q1130" t="s">
        <v>28873</v>
      </c>
      <c r="R1130" s="35" t="s">
        <v>11825</v>
      </c>
      <c r="S1130" s="34"/>
      <c r="T1130" s="34"/>
      <c r="U1130" s="34"/>
    </row>
    <row r="1131" spans="16:21" x14ac:dyDescent="0.45">
      <c r="P1131" s="33" t="s">
        <v>821</v>
      </c>
      <c r="Q1131" t="s">
        <v>28873</v>
      </c>
      <c r="R1131" s="35" t="s">
        <v>11826</v>
      </c>
      <c r="S1131" s="34"/>
      <c r="T1131" s="34"/>
      <c r="U1131" s="34"/>
    </row>
    <row r="1132" spans="16:21" x14ac:dyDescent="0.45">
      <c r="P1132" s="33" t="s">
        <v>821</v>
      </c>
      <c r="Q1132" t="s">
        <v>28873</v>
      </c>
      <c r="R1132" s="35" t="s">
        <v>11827</v>
      </c>
      <c r="S1132" s="34"/>
      <c r="T1132" s="34"/>
      <c r="U1132" s="34"/>
    </row>
    <row r="1133" spans="16:21" x14ac:dyDescent="0.45">
      <c r="P1133" s="33" t="s">
        <v>822</v>
      </c>
      <c r="Q1133" t="s">
        <v>28873</v>
      </c>
      <c r="R1133" s="35" t="s">
        <v>11828</v>
      </c>
      <c r="S1133" s="34"/>
      <c r="T1133" s="34"/>
      <c r="U1133" s="34"/>
    </row>
    <row r="1134" spans="16:21" x14ac:dyDescent="0.45">
      <c r="P1134" s="33" t="s">
        <v>822</v>
      </c>
      <c r="Q1134" t="s">
        <v>28873</v>
      </c>
      <c r="R1134" s="35" t="s">
        <v>11829</v>
      </c>
      <c r="S1134" s="34"/>
      <c r="T1134" s="34"/>
      <c r="U1134" s="34"/>
    </row>
    <row r="1135" spans="16:21" x14ac:dyDescent="0.45">
      <c r="P1135" s="33" t="s">
        <v>823</v>
      </c>
      <c r="Q1135" t="s">
        <v>28873</v>
      </c>
      <c r="R1135" s="35" t="s">
        <v>11830</v>
      </c>
      <c r="S1135" s="34"/>
      <c r="T1135" s="34"/>
      <c r="U1135" s="34"/>
    </row>
    <row r="1136" spans="16:21" x14ac:dyDescent="0.45">
      <c r="P1136" s="33" t="s">
        <v>823</v>
      </c>
      <c r="Q1136" t="s">
        <v>28873</v>
      </c>
      <c r="R1136" s="35" t="s">
        <v>11831</v>
      </c>
      <c r="S1136" s="34"/>
      <c r="T1136" s="34"/>
      <c r="U1136" s="34"/>
    </row>
    <row r="1137" spans="16:21" x14ac:dyDescent="0.45">
      <c r="P1137" s="33" t="s">
        <v>824</v>
      </c>
      <c r="Q1137" t="s">
        <v>28873</v>
      </c>
      <c r="R1137" s="35" t="s">
        <v>11832</v>
      </c>
      <c r="S1137" s="34"/>
      <c r="T1137" s="34"/>
      <c r="U1137" s="34"/>
    </row>
    <row r="1138" spans="16:21" x14ac:dyDescent="0.45">
      <c r="P1138" s="33" t="s">
        <v>824</v>
      </c>
      <c r="Q1138" t="s">
        <v>28873</v>
      </c>
      <c r="R1138" s="35" t="s">
        <v>11833</v>
      </c>
      <c r="S1138" s="34"/>
      <c r="T1138" s="34"/>
      <c r="U1138" s="34"/>
    </row>
    <row r="1139" spans="16:21" x14ac:dyDescent="0.45">
      <c r="P1139" s="33" t="s">
        <v>825</v>
      </c>
      <c r="Q1139" t="s">
        <v>28873</v>
      </c>
      <c r="R1139" s="35" t="s">
        <v>11834</v>
      </c>
      <c r="S1139" s="34"/>
      <c r="T1139" s="34"/>
      <c r="U1139" s="34"/>
    </row>
    <row r="1140" spans="16:21" x14ac:dyDescent="0.45">
      <c r="P1140" s="33" t="s">
        <v>825</v>
      </c>
      <c r="Q1140" t="s">
        <v>28873</v>
      </c>
      <c r="R1140" s="35" t="s">
        <v>11835</v>
      </c>
      <c r="S1140" s="34"/>
      <c r="T1140" s="34"/>
      <c r="U1140" s="34"/>
    </row>
    <row r="1141" spans="16:21" x14ac:dyDescent="0.45">
      <c r="P1141" s="33" t="s">
        <v>826</v>
      </c>
      <c r="Q1141" t="s">
        <v>28873</v>
      </c>
      <c r="R1141" s="35" t="s">
        <v>11796</v>
      </c>
      <c r="S1141" s="34"/>
      <c r="T1141" s="34"/>
      <c r="U1141" s="34"/>
    </row>
    <row r="1142" spans="16:21" x14ac:dyDescent="0.45">
      <c r="P1142" s="33" t="s">
        <v>826</v>
      </c>
      <c r="Q1142" t="s">
        <v>28873</v>
      </c>
      <c r="R1142" s="35" t="s">
        <v>11836</v>
      </c>
      <c r="S1142" s="34"/>
      <c r="T1142" s="34"/>
      <c r="U1142" s="34"/>
    </row>
    <row r="1143" spans="16:21" x14ac:dyDescent="0.45">
      <c r="P1143" s="33" t="s">
        <v>827</v>
      </c>
      <c r="Q1143" t="s">
        <v>28873</v>
      </c>
      <c r="R1143" s="35" t="s">
        <v>11837</v>
      </c>
      <c r="S1143" s="34"/>
      <c r="T1143" s="34"/>
      <c r="U1143" s="34"/>
    </row>
    <row r="1144" spans="16:21" x14ac:dyDescent="0.45">
      <c r="P1144" s="33" t="s">
        <v>827</v>
      </c>
      <c r="Q1144" t="s">
        <v>28873</v>
      </c>
      <c r="R1144" s="35" t="s">
        <v>11838</v>
      </c>
      <c r="S1144" s="34"/>
      <c r="T1144" s="34"/>
      <c r="U1144" s="34"/>
    </row>
    <row r="1145" spans="16:21" x14ac:dyDescent="0.45">
      <c r="P1145" s="33" t="s">
        <v>828</v>
      </c>
      <c r="Q1145" t="s">
        <v>28873</v>
      </c>
      <c r="R1145" s="35" t="s">
        <v>11839</v>
      </c>
      <c r="S1145" s="34"/>
      <c r="T1145" s="34"/>
      <c r="U1145" s="34"/>
    </row>
    <row r="1146" spans="16:21" x14ac:dyDescent="0.45">
      <c r="P1146" s="33" t="s">
        <v>828</v>
      </c>
      <c r="Q1146" t="s">
        <v>28873</v>
      </c>
      <c r="R1146" s="35" t="s">
        <v>11840</v>
      </c>
      <c r="S1146" s="34"/>
      <c r="T1146" s="34"/>
      <c r="U1146" s="34"/>
    </row>
    <row r="1147" spans="16:21" x14ac:dyDescent="0.45">
      <c r="P1147" s="33" t="s">
        <v>829</v>
      </c>
      <c r="Q1147" t="s">
        <v>28873</v>
      </c>
      <c r="R1147" s="35" t="s">
        <v>11841</v>
      </c>
      <c r="S1147" s="34"/>
      <c r="T1147" s="34"/>
      <c r="U1147" s="34"/>
    </row>
    <row r="1148" spans="16:21" x14ac:dyDescent="0.45">
      <c r="P1148" s="33" t="s">
        <v>829</v>
      </c>
      <c r="Q1148" t="s">
        <v>28873</v>
      </c>
      <c r="R1148" s="35" t="s">
        <v>11842</v>
      </c>
      <c r="S1148" s="34"/>
      <c r="T1148" s="34"/>
      <c r="U1148" s="34"/>
    </row>
    <row r="1149" spans="16:21" x14ac:dyDescent="0.45">
      <c r="P1149" s="33" t="s">
        <v>830</v>
      </c>
      <c r="Q1149" t="s">
        <v>28873</v>
      </c>
      <c r="R1149" s="35" t="s">
        <v>11843</v>
      </c>
      <c r="S1149" s="34"/>
      <c r="T1149" s="34"/>
      <c r="U1149" s="34"/>
    </row>
    <row r="1150" spans="16:21" x14ac:dyDescent="0.45">
      <c r="P1150" s="33" t="s">
        <v>830</v>
      </c>
      <c r="Q1150" t="s">
        <v>28873</v>
      </c>
      <c r="R1150" s="35" t="s">
        <v>11844</v>
      </c>
      <c r="S1150" s="34"/>
      <c r="T1150" s="34"/>
      <c r="U1150" s="34"/>
    </row>
    <row r="1151" spans="16:21" x14ac:dyDescent="0.45">
      <c r="P1151" s="33" t="s">
        <v>831</v>
      </c>
      <c r="Q1151" t="s">
        <v>28873</v>
      </c>
      <c r="R1151" s="35" t="s">
        <v>11845</v>
      </c>
      <c r="S1151" s="34"/>
      <c r="T1151" s="34"/>
      <c r="U1151" s="34"/>
    </row>
    <row r="1152" spans="16:21" x14ac:dyDescent="0.45">
      <c r="P1152" s="33" t="s">
        <v>831</v>
      </c>
      <c r="Q1152" t="s">
        <v>28873</v>
      </c>
      <c r="R1152" s="35" t="s">
        <v>11846</v>
      </c>
      <c r="S1152" s="34"/>
      <c r="T1152" s="34"/>
      <c r="U1152" s="34"/>
    </row>
    <row r="1153" spans="16:21" x14ac:dyDescent="0.45">
      <c r="P1153" s="33" t="s">
        <v>832</v>
      </c>
      <c r="Q1153" t="s">
        <v>28873</v>
      </c>
      <c r="R1153" s="35" t="s">
        <v>11847</v>
      </c>
      <c r="S1153" s="34"/>
      <c r="T1153" s="34"/>
      <c r="U1153" s="34"/>
    </row>
    <row r="1154" spans="16:21" x14ac:dyDescent="0.45">
      <c r="P1154" s="33" t="s">
        <v>832</v>
      </c>
      <c r="Q1154" t="s">
        <v>28873</v>
      </c>
      <c r="R1154" s="35" t="s">
        <v>11848</v>
      </c>
      <c r="S1154" s="34"/>
      <c r="T1154" s="34"/>
      <c r="U1154" s="34"/>
    </row>
    <row r="1155" spans="16:21" x14ac:dyDescent="0.45">
      <c r="P1155" s="33" t="s">
        <v>833</v>
      </c>
      <c r="Q1155" t="s">
        <v>28873</v>
      </c>
      <c r="R1155" s="35" t="s">
        <v>11849</v>
      </c>
      <c r="S1155" s="34"/>
      <c r="T1155" s="34"/>
      <c r="U1155" s="34"/>
    </row>
    <row r="1156" spans="16:21" x14ac:dyDescent="0.45">
      <c r="P1156" s="33" t="s">
        <v>833</v>
      </c>
      <c r="Q1156" t="s">
        <v>28873</v>
      </c>
      <c r="R1156" s="35" t="s">
        <v>11850</v>
      </c>
      <c r="S1156" s="34"/>
      <c r="T1156" s="34"/>
      <c r="U1156" s="34"/>
    </row>
    <row r="1157" spans="16:21" x14ac:dyDescent="0.45">
      <c r="P1157" s="33" t="s">
        <v>834</v>
      </c>
      <c r="Q1157" t="s">
        <v>28873</v>
      </c>
      <c r="R1157" s="35" t="s">
        <v>11851</v>
      </c>
      <c r="S1157" s="34"/>
      <c r="T1157" s="34"/>
      <c r="U1157" s="34"/>
    </row>
    <row r="1158" spans="16:21" x14ac:dyDescent="0.45">
      <c r="P1158" s="33" t="s">
        <v>834</v>
      </c>
      <c r="Q1158" t="s">
        <v>28873</v>
      </c>
      <c r="R1158" s="35" t="s">
        <v>11852</v>
      </c>
      <c r="S1158" s="34"/>
      <c r="T1158" s="34"/>
      <c r="U1158" s="34"/>
    </row>
    <row r="1159" spans="16:21" x14ac:dyDescent="0.45">
      <c r="P1159" s="33" t="s">
        <v>835</v>
      </c>
      <c r="Q1159" t="s">
        <v>28873</v>
      </c>
      <c r="R1159" s="35" t="s">
        <v>11853</v>
      </c>
      <c r="S1159" s="34"/>
      <c r="T1159" s="34"/>
      <c r="U1159" s="34"/>
    </row>
    <row r="1160" spans="16:21" x14ac:dyDescent="0.45">
      <c r="P1160" s="33" t="s">
        <v>835</v>
      </c>
      <c r="Q1160" t="s">
        <v>28873</v>
      </c>
      <c r="R1160" s="35" t="s">
        <v>11854</v>
      </c>
      <c r="S1160" s="34"/>
      <c r="T1160" s="34"/>
      <c r="U1160" s="34"/>
    </row>
    <row r="1161" spans="16:21" x14ac:dyDescent="0.45">
      <c r="P1161" s="33" t="s">
        <v>836</v>
      </c>
      <c r="Q1161" t="s">
        <v>28873</v>
      </c>
      <c r="R1161" s="35" t="s">
        <v>11855</v>
      </c>
      <c r="S1161" s="34"/>
      <c r="T1161" s="34"/>
      <c r="U1161" s="34"/>
    </row>
    <row r="1162" spans="16:21" x14ac:dyDescent="0.45">
      <c r="P1162" s="33" t="s">
        <v>836</v>
      </c>
      <c r="Q1162" t="s">
        <v>28873</v>
      </c>
      <c r="R1162" s="35" t="s">
        <v>11856</v>
      </c>
      <c r="S1162" s="34"/>
      <c r="T1162" s="34"/>
      <c r="U1162" s="34"/>
    </row>
    <row r="1163" spans="16:21" x14ac:dyDescent="0.45">
      <c r="P1163" s="33" t="s">
        <v>837</v>
      </c>
      <c r="Q1163" t="s">
        <v>28873</v>
      </c>
      <c r="R1163" s="35" t="s">
        <v>11857</v>
      </c>
      <c r="S1163" s="34"/>
      <c r="T1163" s="34"/>
      <c r="U1163" s="34"/>
    </row>
    <row r="1164" spans="16:21" x14ac:dyDescent="0.45">
      <c r="P1164" s="33" t="s">
        <v>837</v>
      </c>
      <c r="Q1164" t="s">
        <v>28873</v>
      </c>
      <c r="R1164" s="35" t="s">
        <v>11858</v>
      </c>
      <c r="S1164" s="34"/>
      <c r="T1164" s="34"/>
      <c r="U1164" s="34"/>
    </row>
    <row r="1165" spans="16:21" x14ac:dyDescent="0.45">
      <c r="P1165" s="33" t="s">
        <v>838</v>
      </c>
      <c r="Q1165" t="s">
        <v>28873</v>
      </c>
      <c r="R1165" s="35" t="s">
        <v>11859</v>
      </c>
      <c r="S1165" s="34"/>
      <c r="T1165" s="34"/>
      <c r="U1165" s="34"/>
    </row>
    <row r="1166" spans="16:21" x14ac:dyDescent="0.45">
      <c r="P1166" s="33" t="s">
        <v>838</v>
      </c>
      <c r="Q1166" t="s">
        <v>28873</v>
      </c>
      <c r="R1166" s="35" t="s">
        <v>11860</v>
      </c>
      <c r="S1166" s="34"/>
      <c r="T1166" s="34"/>
      <c r="U1166" s="34"/>
    </row>
    <row r="1167" spans="16:21" x14ac:dyDescent="0.45">
      <c r="P1167" s="33" t="s">
        <v>839</v>
      </c>
      <c r="Q1167" t="s">
        <v>28873</v>
      </c>
      <c r="R1167" s="35" t="s">
        <v>11861</v>
      </c>
      <c r="S1167" s="34"/>
      <c r="T1167" s="34"/>
      <c r="U1167" s="34"/>
    </row>
    <row r="1168" spans="16:21" x14ac:dyDescent="0.45">
      <c r="P1168" s="33" t="s">
        <v>839</v>
      </c>
      <c r="Q1168" t="s">
        <v>28873</v>
      </c>
      <c r="R1168" s="35" t="s">
        <v>11862</v>
      </c>
      <c r="S1168" s="34"/>
      <c r="T1168" s="34"/>
      <c r="U1168" s="34"/>
    </row>
    <row r="1169" spans="16:21" x14ac:dyDescent="0.45">
      <c r="P1169" s="33" t="s">
        <v>840</v>
      </c>
      <c r="Q1169" t="s">
        <v>28873</v>
      </c>
      <c r="R1169" s="35" t="s">
        <v>11863</v>
      </c>
      <c r="S1169" s="34"/>
      <c r="T1169" s="34"/>
      <c r="U1169" s="34"/>
    </row>
    <row r="1170" spans="16:21" x14ac:dyDescent="0.45">
      <c r="P1170" s="33" t="s">
        <v>840</v>
      </c>
      <c r="Q1170" t="s">
        <v>28873</v>
      </c>
      <c r="R1170" s="35" t="s">
        <v>11864</v>
      </c>
      <c r="S1170" s="34"/>
      <c r="T1170" s="34"/>
      <c r="U1170" s="34"/>
    </row>
    <row r="1171" spans="16:21" x14ac:dyDescent="0.45">
      <c r="P1171" s="33" t="s">
        <v>841</v>
      </c>
      <c r="Q1171" t="s">
        <v>28873</v>
      </c>
      <c r="R1171" s="35" t="s">
        <v>11865</v>
      </c>
      <c r="S1171" s="34"/>
      <c r="T1171" s="34"/>
      <c r="U1171" s="34"/>
    </row>
    <row r="1172" spans="16:21" x14ac:dyDescent="0.45">
      <c r="P1172" s="33" t="s">
        <v>841</v>
      </c>
      <c r="Q1172" t="s">
        <v>28873</v>
      </c>
      <c r="R1172" s="35" t="s">
        <v>11866</v>
      </c>
      <c r="S1172" s="34"/>
      <c r="T1172" s="34"/>
      <c r="U1172" s="34"/>
    </row>
    <row r="1173" spans="16:21" x14ac:dyDescent="0.45">
      <c r="P1173" s="33" t="s">
        <v>842</v>
      </c>
      <c r="Q1173" t="s">
        <v>28873</v>
      </c>
      <c r="R1173" s="35" t="s">
        <v>11867</v>
      </c>
      <c r="S1173" s="34"/>
      <c r="T1173" s="34"/>
      <c r="U1173" s="34"/>
    </row>
    <row r="1174" spans="16:21" x14ac:dyDescent="0.45">
      <c r="P1174" s="33" t="s">
        <v>842</v>
      </c>
      <c r="Q1174" t="s">
        <v>28873</v>
      </c>
      <c r="R1174" s="35" t="s">
        <v>11868</v>
      </c>
      <c r="S1174" s="34"/>
      <c r="T1174" s="34"/>
      <c r="U1174" s="34"/>
    </row>
    <row r="1175" spans="16:21" x14ac:dyDescent="0.45">
      <c r="P1175" s="33" t="s">
        <v>843</v>
      </c>
      <c r="Q1175" t="s">
        <v>28873</v>
      </c>
      <c r="R1175" s="35" t="s">
        <v>11869</v>
      </c>
      <c r="S1175" s="34"/>
      <c r="T1175" s="34"/>
      <c r="U1175" s="34"/>
    </row>
    <row r="1176" spans="16:21" x14ac:dyDescent="0.45">
      <c r="P1176" s="33" t="s">
        <v>843</v>
      </c>
      <c r="Q1176" t="s">
        <v>28873</v>
      </c>
      <c r="R1176" s="35" t="s">
        <v>11870</v>
      </c>
      <c r="S1176" s="34"/>
      <c r="T1176" s="34"/>
      <c r="U1176" s="34"/>
    </row>
    <row r="1177" spans="16:21" x14ac:dyDescent="0.45">
      <c r="P1177" s="33" t="s">
        <v>844</v>
      </c>
      <c r="Q1177" t="s">
        <v>28873</v>
      </c>
      <c r="R1177" s="35" t="s">
        <v>11871</v>
      </c>
      <c r="S1177" s="34"/>
      <c r="T1177" s="34"/>
      <c r="U1177" s="34"/>
    </row>
    <row r="1178" spans="16:21" x14ac:dyDescent="0.45">
      <c r="P1178" s="33" t="s">
        <v>844</v>
      </c>
      <c r="Q1178" t="s">
        <v>28873</v>
      </c>
      <c r="R1178" s="35" t="s">
        <v>11872</v>
      </c>
      <c r="S1178" s="34"/>
      <c r="T1178" s="34"/>
      <c r="U1178" s="34"/>
    </row>
    <row r="1179" spans="16:21" x14ac:dyDescent="0.45">
      <c r="P1179" s="33" t="s">
        <v>845</v>
      </c>
      <c r="Q1179" t="s">
        <v>28873</v>
      </c>
      <c r="R1179" s="35" t="s">
        <v>11873</v>
      </c>
      <c r="S1179" s="34"/>
      <c r="T1179" s="34"/>
      <c r="U1179" s="34"/>
    </row>
    <row r="1180" spans="16:21" x14ac:dyDescent="0.45">
      <c r="P1180" s="33" t="s">
        <v>845</v>
      </c>
      <c r="Q1180" t="s">
        <v>28873</v>
      </c>
      <c r="R1180" s="35" t="s">
        <v>11874</v>
      </c>
      <c r="S1180" s="34"/>
      <c r="T1180" s="34"/>
      <c r="U1180" s="34"/>
    </row>
    <row r="1181" spans="16:21" x14ac:dyDescent="0.45">
      <c r="P1181" s="33" t="s">
        <v>846</v>
      </c>
      <c r="Q1181" t="s">
        <v>28873</v>
      </c>
      <c r="R1181" s="35" t="s">
        <v>11875</v>
      </c>
      <c r="S1181" s="34"/>
      <c r="T1181" s="34"/>
      <c r="U1181" s="34"/>
    </row>
    <row r="1182" spans="16:21" x14ac:dyDescent="0.45">
      <c r="P1182" s="33" t="s">
        <v>846</v>
      </c>
      <c r="Q1182" t="s">
        <v>28873</v>
      </c>
      <c r="R1182" s="35" t="s">
        <v>11876</v>
      </c>
      <c r="S1182" s="34"/>
      <c r="T1182" s="34"/>
      <c r="U1182" s="34"/>
    </row>
    <row r="1183" spans="16:21" x14ac:dyDescent="0.45">
      <c r="P1183" s="33" t="s">
        <v>847</v>
      </c>
      <c r="Q1183" t="s">
        <v>28873</v>
      </c>
      <c r="R1183" s="35" t="s">
        <v>11877</v>
      </c>
      <c r="S1183" s="34"/>
      <c r="T1183" s="34"/>
      <c r="U1183" s="34"/>
    </row>
    <row r="1184" spans="16:21" x14ac:dyDescent="0.45">
      <c r="P1184" s="33" t="s">
        <v>847</v>
      </c>
      <c r="Q1184" t="s">
        <v>28873</v>
      </c>
      <c r="R1184" s="35" t="s">
        <v>11878</v>
      </c>
      <c r="S1184" s="34"/>
      <c r="T1184" s="34"/>
      <c r="U1184" s="34"/>
    </row>
    <row r="1185" spans="16:21" x14ac:dyDescent="0.45">
      <c r="P1185" s="33" t="s">
        <v>848</v>
      </c>
      <c r="Q1185" t="s">
        <v>28873</v>
      </c>
      <c r="R1185" s="35" t="s">
        <v>11879</v>
      </c>
      <c r="S1185" s="34"/>
      <c r="T1185" s="34"/>
      <c r="U1185" s="34"/>
    </row>
    <row r="1186" spans="16:21" x14ac:dyDescent="0.45">
      <c r="P1186" s="33" t="s">
        <v>848</v>
      </c>
      <c r="Q1186" t="s">
        <v>28873</v>
      </c>
      <c r="R1186" s="35" t="s">
        <v>11880</v>
      </c>
      <c r="S1186" s="34"/>
      <c r="T1186" s="34"/>
      <c r="U1186" s="34"/>
    </row>
    <row r="1187" spans="16:21" x14ac:dyDescent="0.45">
      <c r="P1187" s="33" t="s">
        <v>849</v>
      </c>
      <c r="Q1187" t="s">
        <v>28873</v>
      </c>
      <c r="R1187" s="35" t="s">
        <v>11881</v>
      </c>
      <c r="S1187" s="34"/>
      <c r="T1187" s="34"/>
      <c r="U1187" s="34"/>
    </row>
    <row r="1188" spans="16:21" x14ac:dyDescent="0.45">
      <c r="P1188" s="33" t="s">
        <v>849</v>
      </c>
      <c r="Q1188" t="s">
        <v>28873</v>
      </c>
      <c r="R1188" s="35" t="s">
        <v>11882</v>
      </c>
      <c r="S1188" s="34"/>
      <c r="T1188" s="34"/>
      <c r="U1188" s="34"/>
    </row>
    <row r="1189" spans="16:21" x14ac:dyDescent="0.45">
      <c r="P1189" s="33" t="s">
        <v>850</v>
      </c>
      <c r="Q1189" t="s">
        <v>28873</v>
      </c>
      <c r="R1189" s="35" t="s">
        <v>11883</v>
      </c>
      <c r="S1189" s="34"/>
      <c r="T1189" s="34"/>
      <c r="U1189" s="34"/>
    </row>
    <row r="1190" spans="16:21" x14ac:dyDescent="0.45">
      <c r="P1190" s="33" t="s">
        <v>850</v>
      </c>
      <c r="Q1190" t="s">
        <v>28873</v>
      </c>
      <c r="R1190" s="35" t="s">
        <v>11884</v>
      </c>
      <c r="S1190" s="34"/>
      <c r="T1190" s="34"/>
      <c r="U1190" s="34"/>
    </row>
    <row r="1191" spans="16:21" x14ac:dyDescent="0.45">
      <c r="P1191" s="33" t="s">
        <v>851</v>
      </c>
      <c r="Q1191" t="s">
        <v>28873</v>
      </c>
      <c r="R1191" s="35" t="s">
        <v>11885</v>
      </c>
      <c r="S1191" s="34"/>
      <c r="T1191" s="34"/>
      <c r="U1191" s="34"/>
    </row>
    <row r="1192" spans="16:21" x14ac:dyDescent="0.45">
      <c r="P1192" s="33" t="s">
        <v>851</v>
      </c>
      <c r="Q1192" t="s">
        <v>28873</v>
      </c>
      <c r="R1192" s="35" t="s">
        <v>11886</v>
      </c>
      <c r="S1192" s="34"/>
      <c r="T1192" s="34"/>
      <c r="U1192" s="34"/>
    </row>
    <row r="1193" spans="16:21" x14ac:dyDescent="0.45">
      <c r="P1193" s="33" t="s">
        <v>852</v>
      </c>
      <c r="Q1193" t="s">
        <v>28873</v>
      </c>
      <c r="R1193" s="35" t="s">
        <v>11887</v>
      </c>
      <c r="S1193" s="34"/>
      <c r="T1193" s="34"/>
      <c r="U1193" s="34"/>
    </row>
    <row r="1194" spans="16:21" x14ac:dyDescent="0.45">
      <c r="P1194" s="33" t="s">
        <v>852</v>
      </c>
      <c r="Q1194" t="s">
        <v>28873</v>
      </c>
      <c r="R1194" s="35" t="s">
        <v>11888</v>
      </c>
      <c r="S1194" s="34"/>
      <c r="T1194" s="34"/>
      <c r="U1194" s="34"/>
    </row>
    <row r="1195" spans="16:21" x14ac:dyDescent="0.45">
      <c r="P1195" s="33" t="s">
        <v>853</v>
      </c>
      <c r="Q1195" t="s">
        <v>28873</v>
      </c>
      <c r="R1195" s="35" t="s">
        <v>11889</v>
      </c>
      <c r="S1195" s="34"/>
      <c r="T1195" s="34"/>
      <c r="U1195" s="34"/>
    </row>
    <row r="1196" spans="16:21" x14ac:dyDescent="0.45">
      <c r="P1196" s="33" t="s">
        <v>853</v>
      </c>
      <c r="Q1196" t="s">
        <v>28873</v>
      </c>
      <c r="R1196" s="35" t="s">
        <v>11890</v>
      </c>
      <c r="S1196" s="34"/>
      <c r="T1196" s="34"/>
      <c r="U1196" s="34"/>
    </row>
    <row r="1197" spans="16:21" x14ac:dyDescent="0.45">
      <c r="P1197" s="33" t="s">
        <v>854</v>
      </c>
      <c r="Q1197" t="s">
        <v>28873</v>
      </c>
      <c r="R1197" s="35" t="s">
        <v>11891</v>
      </c>
      <c r="S1197" s="34"/>
      <c r="T1197" s="34"/>
      <c r="U1197" s="34"/>
    </row>
    <row r="1198" spans="16:21" x14ac:dyDescent="0.45">
      <c r="P1198" s="33" t="s">
        <v>854</v>
      </c>
      <c r="Q1198" t="s">
        <v>28873</v>
      </c>
      <c r="R1198" s="35" t="s">
        <v>11892</v>
      </c>
      <c r="S1198" s="34"/>
      <c r="T1198" s="34"/>
      <c r="U1198" s="34"/>
    </row>
    <row r="1199" spans="16:21" x14ac:dyDescent="0.45">
      <c r="P1199" s="33" t="s">
        <v>855</v>
      </c>
      <c r="Q1199" t="s">
        <v>28873</v>
      </c>
      <c r="R1199" s="35" t="s">
        <v>11893</v>
      </c>
      <c r="S1199" s="34"/>
      <c r="T1199" s="34"/>
      <c r="U1199" s="34"/>
    </row>
    <row r="1200" spans="16:21" x14ac:dyDescent="0.45">
      <c r="P1200" s="33" t="s">
        <v>855</v>
      </c>
      <c r="Q1200" t="s">
        <v>28873</v>
      </c>
      <c r="R1200" s="35" t="s">
        <v>11894</v>
      </c>
      <c r="S1200" s="34"/>
      <c r="T1200" s="34"/>
      <c r="U1200" s="34"/>
    </row>
    <row r="1201" spans="16:21" x14ac:dyDescent="0.45">
      <c r="P1201" s="33" t="s">
        <v>856</v>
      </c>
      <c r="Q1201" t="s">
        <v>28873</v>
      </c>
      <c r="R1201" s="35" t="s">
        <v>11895</v>
      </c>
      <c r="S1201" s="34"/>
      <c r="T1201" s="34"/>
      <c r="U1201" s="34"/>
    </row>
    <row r="1202" spans="16:21" x14ac:dyDescent="0.45">
      <c r="P1202" s="33" t="s">
        <v>856</v>
      </c>
      <c r="Q1202" t="s">
        <v>28873</v>
      </c>
      <c r="R1202" s="35" t="s">
        <v>11896</v>
      </c>
      <c r="S1202" s="34"/>
      <c r="T1202" s="34"/>
      <c r="U1202" s="34"/>
    </row>
    <row r="1203" spans="16:21" x14ac:dyDescent="0.45">
      <c r="P1203" s="33" t="s">
        <v>857</v>
      </c>
      <c r="Q1203" t="s">
        <v>28873</v>
      </c>
      <c r="R1203" s="35" t="s">
        <v>11897</v>
      </c>
      <c r="S1203" s="34"/>
      <c r="T1203" s="34"/>
      <c r="U1203" s="34"/>
    </row>
    <row r="1204" spans="16:21" x14ac:dyDescent="0.45">
      <c r="P1204" s="33" t="s">
        <v>857</v>
      </c>
      <c r="Q1204" t="s">
        <v>28873</v>
      </c>
      <c r="R1204" s="35" t="s">
        <v>11898</v>
      </c>
      <c r="S1204" s="34"/>
      <c r="T1204" s="34"/>
      <c r="U1204" s="34"/>
    </row>
    <row r="1205" spans="16:21" x14ac:dyDescent="0.45">
      <c r="P1205" s="33" t="s">
        <v>858</v>
      </c>
      <c r="Q1205" t="s">
        <v>28873</v>
      </c>
      <c r="R1205" s="35" t="s">
        <v>11899</v>
      </c>
      <c r="S1205" s="34"/>
      <c r="T1205" s="34"/>
      <c r="U1205" s="34"/>
    </row>
    <row r="1206" spans="16:21" x14ac:dyDescent="0.45">
      <c r="P1206" s="33" t="s">
        <v>858</v>
      </c>
      <c r="Q1206" t="s">
        <v>28873</v>
      </c>
      <c r="R1206" s="35" t="s">
        <v>11900</v>
      </c>
      <c r="S1206" s="34"/>
      <c r="T1206" s="34"/>
      <c r="U1206" s="34"/>
    </row>
    <row r="1207" spans="16:21" x14ac:dyDescent="0.45">
      <c r="P1207" s="33" t="s">
        <v>859</v>
      </c>
      <c r="Q1207" t="s">
        <v>28873</v>
      </c>
      <c r="R1207" s="35" t="s">
        <v>11901</v>
      </c>
      <c r="S1207" s="34"/>
      <c r="T1207" s="34"/>
      <c r="U1207" s="34"/>
    </row>
    <row r="1208" spans="16:21" x14ac:dyDescent="0.45">
      <c r="P1208" s="33" t="s">
        <v>859</v>
      </c>
      <c r="Q1208" t="s">
        <v>28873</v>
      </c>
      <c r="R1208" s="35" t="s">
        <v>11902</v>
      </c>
      <c r="S1208" s="34"/>
      <c r="T1208" s="34"/>
      <c r="U1208" s="34"/>
    </row>
    <row r="1209" spans="16:21" x14ac:dyDescent="0.45">
      <c r="P1209" s="33" t="s">
        <v>860</v>
      </c>
      <c r="Q1209" t="s">
        <v>28873</v>
      </c>
      <c r="R1209" s="35" t="s">
        <v>11903</v>
      </c>
      <c r="S1209" s="34"/>
      <c r="T1209" s="34"/>
      <c r="U1209" s="34"/>
    </row>
    <row r="1210" spans="16:21" x14ac:dyDescent="0.45">
      <c r="P1210" s="33" t="s">
        <v>860</v>
      </c>
      <c r="Q1210" t="s">
        <v>28873</v>
      </c>
      <c r="R1210" s="35" t="s">
        <v>11904</v>
      </c>
      <c r="S1210" s="34"/>
      <c r="T1210" s="34"/>
      <c r="U1210" s="34"/>
    </row>
    <row r="1211" spans="16:21" x14ac:dyDescent="0.45">
      <c r="P1211" s="33" t="s">
        <v>861</v>
      </c>
      <c r="Q1211" t="s">
        <v>28873</v>
      </c>
      <c r="R1211" s="35" t="s">
        <v>11905</v>
      </c>
      <c r="S1211" s="34"/>
      <c r="T1211" s="34"/>
      <c r="U1211" s="34"/>
    </row>
    <row r="1212" spans="16:21" x14ac:dyDescent="0.45">
      <c r="P1212" s="33" t="s">
        <v>861</v>
      </c>
      <c r="Q1212" t="s">
        <v>28873</v>
      </c>
      <c r="R1212" s="35" t="s">
        <v>11906</v>
      </c>
      <c r="S1212" s="34"/>
      <c r="T1212" s="34"/>
      <c r="U1212" s="34"/>
    </row>
    <row r="1213" spans="16:21" x14ac:dyDescent="0.45">
      <c r="P1213" s="33" t="s">
        <v>862</v>
      </c>
      <c r="Q1213" t="s">
        <v>28873</v>
      </c>
      <c r="R1213" s="35" t="s">
        <v>11907</v>
      </c>
      <c r="S1213" s="34"/>
      <c r="T1213" s="34"/>
      <c r="U1213" s="34"/>
    </row>
    <row r="1214" spans="16:21" x14ac:dyDescent="0.45">
      <c r="P1214" s="33" t="s">
        <v>862</v>
      </c>
      <c r="Q1214" t="s">
        <v>28873</v>
      </c>
      <c r="R1214" s="35" t="s">
        <v>11908</v>
      </c>
      <c r="S1214" s="34"/>
      <c r="T1214" s="34"/>
      <c r="U1214" s="34"/>
    </row>
    <row r="1215" spans="16:21" x14ac:dyDescent="0.45">
      <c r="P1215" s="33" t="s">
        <v>863</v>
      </c>
      <c r="Q1215" t="s">
        <v>28873</v>
      </c>
      <c r="R1215" s="35" t="s">
        <v>11909</v>
      </c>
      <c r="S1215" s="34"/>
      <c r="T1215" s="34"/>
      <c r="U1215" s="34"/>
    </row>
    <row r="1216" spans="16:21" x14ac:dyDescent="0.45">
      <c r="P1216" s="33" t="s">
        <v>863</v>
      </c>
      <c r="Q1216" t="s">
        <v>28873</v>
      </c>
      <c r="R1216" s="35" t="s">
        <v>11910</v>
      </c>
      <c r="S1216" s="34"/>
      <c r="T1216" s="34"/>
      <c r="U1216" s="34"/>
    </row>
    <row r="1217" spans="16:21" x14ac:dyDescent="0.45">
      <c r="P1217" s="33" t="s">
        <v>864</v>
      </c>
      <c r="Q1217" t="s">
        <v>28873</v>
      </c>
      <c r="R1217" s="35" t="s">
        <v>11911</v>
      </c>
      <c r="S1217" s="34"/>
      <c r="T1217" s="34"/>
      <c r="U1217" s="34"/>
    </row>
    <row r="1218" spans="16:21" x14ac:dyDescent="0.45">
      <c r="P1218" s="33" t="s">
        <v>864</v>
      </c>
      <c r="Q1218" t="s">
        <v>28873</v>
      </c>
      <c r="R1218" s="35" t="s">
        <v>11912</v>
      </c>
      <c r="S1218" s="34"/>
      <c r="T1218" s="34"/>
      <c r="U1218" s="34"/>
    </row>
    <row r="1219" spans="16:21" x14ac:dyDescent="0.45">
      <c r="P1219" s="33" t="s">
        <v>865</v>
      </c>
      <c r="Q1219" t="s">
        <v>28873</v>
      </c>
      <c r="R1219" s="35" t="s">
        <v>11913</v>
      </c>
      <c r="S1219" s="34"/>
      <c r="T1219" s="34"/>
      <c r="U1219" s="34"/>
    </row>
    <row r="1220" spans="16:21" x14ac:dyDescent="0.45">
      <c r="P1220" s="33" t="s">
        <v>865</v>
      </c>
      <c r="Q1220" t="s">
        <v>28873</v>
      </c>
      <c r="R1220" s="35" t="s">
        <v>11914</v>
      </c>
      <c r="S1220" s="34"/>
      <c r="T1220" s="34"/>
      <c r="U1220" s="34"/>
    </row>
    <row r="1221" spans="16:21" x14ac:dyDescent="0.45">
      <c r="P1221" s="33" t="s">
        <v>866</v>
      </c>
      <c r="Q1221" t="s">
        <v>28873</v>
      </c>
      <c r="R1221" s="35" t="s">
        <v>11915</v>
      </c>
      <c r="S1221" s="34"/>
      <c r="T1221" s="34"/>
      <c r="U1221" s="34"/>
    </row>
    <row r="1222" spans="16:21" x14ac:dyDescent="0.45">
      <c r="P1222" s="33" t="s">
        <v>866</v>
      </c>
      <c r="Q1222" t="s">
        <v>28873</v>
      </c>
      <c r="R1222" s="35" t="s">
        <v>11916</v>
      </c>
      <c r="S1222" s="34"/>
      <c r="T1222" s="34"/>
      <c r="U1222" s="34"/>
    </row>
    <row r="1223" spans="16:21" x14ac:dyDescent="0.45">
      <c r="P1223" s="33" t="s">
        <v>867</v>
      </c>
      <c r="Q1223" t="s">
        <v>28873</v>
      </c>
      <c r="R1223" s="35" t="s">
        <v>11917</v>
      </c>
      <c r="S1223" s="34"/>
      <c r="T1223" s="34"/>
      <c r="U1223" s="34"/>
    </row>
    <row r="1224" spans="16:21" x14ac:dyDescent="0.45">
      <c r="P1224" s="33" t="s">
        <v>867</v>
      </c>
      <c r="Q1224" t="s">
        <v>28873</v>
      </c>
      <c r="R1224" s="35" t="s">
        <v>11918</v>
      </c>
      <c r="S1224" s="34"/>
      <c r="T1224" s="34"/>
      <c r="U1224" s="34"/>
    </row>
    <row r="1225" spans="16:21" x14ac:dyDescent="0.45">
      <c r="P1225" s="33" t="s">
        <v>868</v>
      </c>
      <c r="Q1225" t="s">
        <v>28873</v>
      </c>
      <c r="R1225" s="35" t="s">
        <v>11919</v>
      </c>
      <c r="S1225" s="34"/>
      <c r="T1225" s="34"/>
      <c r="U1225" s="34"/>
    </row>
    <row r="1226" spans="16:21" x14ac:dyDescent="0.45">
      <c r="P1226" s="33" t="s">
        <v>868</v>
      </c>
      <c r="Q1226" t="s">
        <v>28873</v>
      </c>
      <c r="R1226" s="35" t="s">
        <v>11920</v>
      </c>
      <c r="S1226" s="34"/>
      <c r="T1226" s="34"/>
      <c r="U1226" s="34"/>
    </row>
    <row r="1227" spans="16:21" x14ac:dyDescent="0.45">
      <c r="P1227" s="33" t="s">
        <v>869</v>
      </c>
      <c r="Q1227" t="s">
        <v>28873</v>
      </c>
      <c r="R1227" s="35" t="s">
        <v>11921</v>
      </c>
      <c r="S1227" s="34"/>
      <c r="T1227" s="34"/>
      <c r="U1227" s="34"/>
    </row>
    <row r="1228" spans="16:21" x14ac:dyDescent="0.45">
      <c r="P1228" s="33" t="s">
        <v>869</v>
      </c>
      <c r="Q1228" t="s">
        <v>28873</v>
      </c>
      <c r="R1228" s="35" t="s">
        <v>11922</v>
      </c>
      <c r="S1228" s="34"/>
      <c r="T1228" s="34"/>
      <c r="U1228" s="34"/>
    </row>
    <row r="1229" spans="16:21" x14ac:dyDescent="0.45">
      <c r="P1229" s="33" t="s">
        <v>870</v>
      </c>
      <c r="Q1229" t="s">
        <v>28873</v>
      </c>
      <c r="R1229" s="35" t="s">
        <v>11923</v>
      </c>
      <c r="S1229" s="34"/>
      <c r="T1229" s="34"/>
      <c r="U1229" s="34"/>
    </row>
    <row r="1230" spans="16:21" x14ac:dyDescent="0.45">
      <c r="P1230" s="33" t="s">
        <v>870</v>
      </c>
      <c r="Q1230" t="s">
        <v>28873</v>
      </c>
      <c r="R1230" s="35" t="s">
        <v>11924</v>
      </c>
      <c r="S1230" s="34"/>
      <c r="T1230" s="34"/>
      <c r="U1230" s="34"/>
    </row>
    <row r="1231" spans="16:21" x14ac:dyDescent="0.45">
      <c r="P1231" s="33" t="s">
        <v>871</v>
      </c>
      <c r="Q1231" t="s">
        <v>28873</v>
      </c>
      <c r="R1231" s="35" t="s">
        <v>11925</v>
      </c>
      <c r="S1231" s="34"/>
      <c r="T1231" s="34"/>
      <c r="U1231" s="34"/>
    </row>
    <row r="1232" spans="16:21" x14ac:dyDescent="0.45">
      <c r="P1232" s="33" t="s">
        <v>871</v>
      </c>
      <c r="Q1232" t="s">
        <v>28873</v>
      </c>
      <c r="R1232" s="35" t="s">
        <v>11926</v>
      </c>
      <c r="S1232" s="34"/>
      <c r="T1232" s="34"/>
      <c r="U1232" s="34"/>
    </row>
    <row r="1233" spans="16:21" x14ac:dyDescent="0.45">
      <c r="P1233" s="33" t="s">
        <v>872</v>
      </c>
      <c r="Q1233" t="s">
        <v>28873</v>
      </c>
      <c r="R1233" s="35" t="s">
        <v>11927</v>
      </c>
      <c r="S1233" s="34"/>
      <c r="T1233" s="34"/>
      <c r="U1233" s="34"/>
    </row>
    <row r="1234" spans="16:21" x14ac:dyDescent="0.45">
      <c r="P1234" s="33" t="s">
        <v>872</v>
      </c>
      <c r="Q1234" t="s">
        <v>28873</v>
      </c>
      <c r="R1234" s="35" t="s">
        <v>11928</v>
      </c>
      <c r="S1234" s="34"/>
      <c r="T1234" s="34"/>
      <c r="U1234" s="34"/>
    </row>
    <row r="1235" spans="16:21" x14ac:dyDescent="0.45">
      <c r="P1235" s="33" t="s">
        <v>873</v>
      </c>
      <c r="Q1235" t="s">
        <v>28873</v>
      </c>
      <c r="R1235" s="35" t="s">
        <v>11929</v>
      </c>
      <c r="S1235" s="34"/>
      <c r="T1235" s="34"/>
      <c r="U1235" s="34"/>
    </row>
    <row r="1236" spans="16:21" x14ac:dyDescent="0.45">
      <c r="P1236" s="33" t="s">
        <v>874</v>
      </c>
      <c r="Q1236" t="s">
        <v>28873</v>
      </c>
      <c r="R1236" s="35" t="s">
        <v>11930</v>
      </c>
      <c r="S1236" s="34"/>
      <c r="T1236" s="34"/>
      <c r="U1236" s="34"/>
    </row>
    <row r="1237" spans="16:21" x14ac:dyDescent="0.45">
      <c r="P1237" s="33" t="s">
        <v>874</v>
      </c>
      <c r="Q1237" t="s">
        <v>28873</v>
      </c>
      <c r="R1237" s="35" t="s">
        <v>11931</v>
      </c>
      <c r="S1237" s="34"/>
      <c r="T1237" s="34"/>
      <c r="U1237" s="34"/>
    </row>
    <row r="1238" spans="16:21" x14ac:dyDescent="0.45">
      <c r="P1238" s="33" t="s">
        <v>875</v>
      </c>
      <c r="Q1238" t="s">
        <v>28873</v>
      </c>
      <c r="R1238" s="35" t="s">
        <v>11932</v>
      </c>
      <c r="S1238" s="34"/>
      <c r="T1238" s="34"/>
      <c r="U1238" s="34"/>
    </row>
    <row r="1239" spans="16:21" x14ac:dyDescent="0.45">
      <c r="P1239" s="33" t="s">
        <v>875</v>
      </c>
      <c r="Q1239" t="s">
        <v>28873</v>
      </c>
      <c r="R1239" s="35" t="s">
        <v>11933</v>
      </c>
      <c r="S1239" s="34"/>
      <c r="T1239" s="34"/>
      <c r="U1239" s="34"/>
    </row>
    <row r="1240" spans="16:21" x14ac:dyDescent="0.45">
      <c r="P1240" s="33" t="s">
        <v>876</v>
      </c>
      <c r="Q1240" t="s">
        <v>28873</v>
      </c>
      <c r="R1240" s="35" t="s">
        <v>11934</v>
      </c>
      <c r="S1240" s="34"/>
      <c r="T1240" s="34"/>
      <c r="U1240" s="34"/>
    </row>
    <row r="1241" spans="16:21" x14ac:dyDescent="0.45">
      <c r="P1241" s="33" t="s">
        <v>876</v>
      </c>
      <c r="Q1241" t="s">
        <v>28873</v>
      </c>
      <c r="R1241" s="35" t="s">
        <v>11935</v>
      </c>
      <c r="S1241" s="34"/>
      <c r="T1241" s="34"/>
      <c r="U1241" s="34"/>
    </row>
    <row r="1242" spans="16:21" x14ac:dyDescent="0.45">
      <c r="P1242" s="33" t="s">
        <v>877</v>
      </c>
      <c r="Q1242" t="s">
        <v>28873</v>
      </c>
      <c r="R1242" s="35" t="s">
        <v>11936</v>
      </c>
      <c r="S1242" s="34"/>
      <c r="T1242" s="34"/>
      <c r="U1242" s="34"/>
    </row>
    <row r="1243" spans="16:21" x14ac:dyDescent="0.45">
      <c r="P1243" s="33" t="s">
        <v>877</v>
      </c>
      <c r="Q1243" t="s">
        <v>28873</v>
      </c>
      <c r="R1243" s="35" t="s">
        <v>11937</v>
      </c>
      <c r="S1243" s="34"/>
      <c r="T1243" s="34"/>
      <c r="U1243" s="34"/>
    </row>
    <row r="1244" spans="16:21" x14ac:dyDescent="0.45">
      <c r="P1244" s="33" t="s">
        <v>878</v>
      </c>
      <c r="Q1244" t="s">
        <v>28873</v>
      </c>
      <c r="R1244" s="35" t="s">
        <v>11938</v>
      </c>
      <c r="S1244" s="34"/>
      <c r="T1244" s="34"/>
      <c r="U1244" s="34"/>
    </row>
    <row r="1245" spans="16:21" x14ac:dyDescent="0.45">
      <c r="P1245" s="33" t="s">
        <v>878</v>
      </c>
      <c r="Q1245" t="s">
        <v>28873</v>
      </c>
      <c r="R1245" s="35" t="s">
        <v>11939</v>
      </c>
      <c r="S1245" s="34"/>
      <c r="T1245" s="34"/>
      <c r="U1245" s="34"/>
    </row>
    <row r="1246" spans="16:21" x14ac:dyDescent="0.45">
      <c r="P1246" s="33" t="s">
        <v>879</v>
      </c>
      <c r="Q1246" t="s">
        <v>28873</v>
      </c>
      <c r="R1246" s="35" t="s">
        <v>11940</v>
      </c>
      <c r="S1246" s="34"/>
      <c r="T1246" s="34"/>
      <c r="U1246" s="34"/>
    </row>
    <row r="1247" spans="16:21" x14ac:dyDescent="0.45">
      <c r="P1247" s="33" t="s">
        <v>879</v>
      </c>
      <c r="Q1247" t="s">
        <v>28873</v>
      </c>
      <c r="R1247" s="35" t="s">
        <v>11941</v>
      </c>
      <c r="S1247" s="34"/>
      <c r="T1247" s="34"/>
      <c r="U1247" s="34"/>
    </row>
    <row r="1248" spans="16:21" x14ac:dyDescent="0.45">
      <c r="P1248" s="33" t="s">
        <v>880</v>
      </c>
      <c r="Q1248" t="s">
        <v>28873</v>
      </c>
      <c r="R1248" s="35" t="s">
        <v>11942</v>
      </c>
      <c r="S1248" s="34"/>
      <c r="T1248" s="34"/>
      <c r="U1248" s="34"/>
    </row>
    <row r="1249" spans="16:21" x14ac:dyDescent="0.45">
      <c r="P1249" s="33" t="s">
        <v>880</v>
      </c>
      <c r="Q1249" t="s">
        <v>28873</v>
      </c>
      <c r="R1249" s="35" t="s">
        <v>11943</v>
      </c>
      <c r="S1249" s="34"/>
      <c r="T1249" s="34"/>
      <c r="U1249" s="34"/>
    </row>
    <row r="1250" spans="16:21" x14ac:dyDescent="0.45">
      <c r="P1250" s="33" t="s">
        <v>881</v>
      </c>
      <c r="Q1250" t="s">
        <v>28873</v>
      </c>
      <c r="R1250" s="35" t="s">
        <v>11944</v>
      </c>
      <c r="S1250" s="34"/>
      <c r="T1250" s="34"/>
      <c r="U1250" s="34"/>
    </row>
    <row r="1251" spans="16:21" x14ac:dyDescent="0.45">
      <c r="P1251" s="33" t="s">
        <v>881</v>
      </c>
      <c r="Q1251" t="s">
        <v>28873</v>
      </c>
      <c r="R1251" s="35" t="s">
        <v>11945</v>
      </c>
      <c r="S1251" s="34"/>
      <c r="T1251" s="34"/>
      <c r="U1251" s="34"/>
    </row>
    <row r="1252" spans="16:21" x14ac:dyDescent="0.45">
      <c r="P1252" s="33" t="s">
        <v>882</v>
      </c>
      <c r="Q1252" t="s">
        <v>28873</v>
      </c>
      <c r="R1252" s="35" t="s">
        <v>11946</v>
      </c>
      <c r="S1252" s="34"/>
      <c r="T1252" s="34"/>
      <c r="U1252" s="34"/>
    </row>
    <row r="1253" spans="16:21" x14ac:dyDescent="0.45">
      <c r="P1253" s="33" t="s">
        <v>882</v>
      </c>
      <c r="Q1253" t="s">
        <v>28873</v>
      </c>
      <c r="R1253" s="35" t="s">
        <v>11947</v>
      </c>
      <c r="S1253" s="34"/>
      <c r="T1253" s="34"/>
      <c r="U1253" s="34"/>
    </row>
    <row r="1254" spans="16:21" x14ac:dyDescent="0.45">
      <c r="P1254" s="33" t="s">
        <v>883</v>
      </c>
      <c r="Q1254" t="s">
        <v>28873</v>
      </c>
      <c r="R1254" s="35" t="s">
        <v>11948</v>
      </c>
      <c r="S1254" s="34"/>
      <c r="T1254" s="34"/>
      <c r="U1254" s="34"/>
    </row>
    <row r="1255" spans="16:21" x14ac:dyDescent="0.45">
      <c r="P1255" s="33" t="s">
        <v>883</v>
      </c>
      <c r="Q1255" t="s">
        <v>28873</v>
      </c>
      <c r="R1255" s="35" t="s">
        <v>11949</v>
      </c>
      <c r="S1255" s="34"/>
      <c r="T1255" s="34"/>
      <c r="U1255" s="34"/>
    </row>
    <row r="1256" spans="16:21" x14ac:dyDescent="0.45">
      <c r="P1256" s="33" t="s">
        <v>884</v>
      </c>
      <c r="Q1256" t="s">
        <v>28873</v>
      </c>
      <c r="R1256" s="35" t="s">
        <v>11950</v>
      </c>
      <c r="S1256" s="34"/>
      <c r="T1256" s="34"/>
      <c r="U1256" s="34"/>
    </row>
    <row r="1257" spans="16:21" x14ac:dyDescent="0.45">
      <c r="P1257" s="33" t="s">
        <v>884</v>
      </c>
      <c r="Q1257" t="s">
        <v>28873</v>
      </c>
      <c r="R1257" s="35" t="s">
        <v>11951</v>
      </c>
      <c r="S1257" s="34"/>
      <c r="T1257" s="34"/>
      <c r="U1257" s="34"/>
    </row>
    <row r="1258" spans="16:21" x14ac:dyDescent="0.45">
      <c r="P1258" s="33" t="s">
        <v>885</v>
      </c>
      <c r="Q1258" t="s">
        <v>28873</v>
      </c>
      <c r="R1258" s="35" t="s">
        <v>11952</v>
      </c>
      <c r="S1258" s="34"/>
      <c r="T1258" s="34"/>
      <c r="U1258" s="34"/>
    </row>
    <row r="1259" spans="16:21" x14ac:dyDescent="0.45">
      <c r="P1259" s="33" t="s">
        <v>885</v>
      </c>
      <c r="Q1259" t="s">
        <v>28873</v>
      </c>
      <c r="R1259" s="35" t="s">
        <v>11953</v>
      </c>
      <c r="S1259" s="34"/>
      <c r="T1259" s="34"/>
      <c r="U1259" s="34"/>
    </row>
    <row r="1260" spans="16:21" x14ac:dyDescent="0.45">
      <c r="P1260" s="33" t="s">
        <v>886</v>
      </c>
      <c r="Q1260" t="s">
        <v>28873</v>
      </c>
      <c r="R1260" s="35" t="s">
        <v>11954</v>
      </c>
      <c r="S1260" s="34"/>
      <c r="T1260" s="34"/>
      <c r="U1260" s="34"/>
    </row>
    <row r="1261" spans="16:21" x14ac:dyDescent="0.45">
      <c r="P1261" s="33" t="s">
        <v>886</v>
      </c>
      <c r="Q1261" t="s">
        <v>28873</v>
      </c>
      <c r="R1261" s="35" t="s">
        <v>11955</v>
      </c>
      <c r="S1261" s="34"/>
      <c r="T1261" s="34"/>
      <c r="U1261" s="34"/>
    </row>
    <row r="1262" spans="16:21" x14ac:dyDescent="0.45">
      <c r="P1262" s="33" t="s">
        <v>887</v>
      </c>
      <c r="Q1262" t="s">
        <v>28873</v>
      </c>
      <c r="R1262" s="35" t="s">
        <v>11956</v>
      </c>
      <c r="S1262" s="34"/>
      <c r="T1262" s="34"/>
      <c r="U1262" s="34"/>
    </row>
    <row r="1263" spans="16:21" x14ac:dyDescent="0.45">
      <c r="P1263" s="33" t="s">
        <v>887</v>
      </c>
      <c r="Q1263" t="s">
        <v>28873</v>
      </c>
      <c r="R1263" s="35" t="s">
        <v>11957</v>
      </c>
      <c r="S1263" s="34"/>
      <c r="T1263" s="34"/>
      <c r="U1263" s="34"/>
    </row>
    <row r="1264" spans="16:21" x14ac:dyDescent="0.45">
      <c r="P1264" s="33" t="s">
        <v>888</v>
      </c>
      <c r="Q1264" t="s">
        <v>28873</v>
      </c>
      <c r="R1264" s="35" t="s">
        <v>11958</v>
      </c>
      <c r="S1264" s="34"/>
      <c r="T1264" s="34"/>
      <c r="U1264" s="34"/>
    </row>
    <row r="1265" spans="16:21" x14ac:dyDescent="0.45">
      <c r="P1265" s="33" t="s">
        <v>888</v>
      </c>
      <c r="Q1265" t="s">
        <v>28873</v>
      </c>
      <c r="R1265" s="35" t="s">
        <v>11959</v>
      </c>
      <c r="S1265" s="34"/>
      <c r="T1265" s="34"/>
      <c r="U1265" s="34"/>
    </row>
    <row r="1266" spans="16:21" x14ac:dyDescent="0.45">
      <c r="P1266" s="33" t="s">
        <v>889</v>
      </c>
      <c r="Q1266" t="s">
        <v>28873</v>
      </c>
      <c r="R1266" s="35" t="s">
        <v>11960</v>
      </c>
      <c r="S1266" s="34"/>
      <c r="T1266" s="34"/>
      <c r="U1266" s="34"/>
    </row>
    <row r="1267" spans="16:21" x14ac:dyDescent="0.45">
      <c r="P1267" s="33" t="s">
        <v>889</v>
      </c>
      <c r="Q1267" t="s">
        <v>28873</v>
      </c>
      <c r="R1267" s="35" t="s">
        <v>11961</v>
      </c>
      <c r="S1267" s="34"/>
      <c r="T1267" s="34"/>
      <c r="U1267" s="34"/>
    </row>
    <row r="1268" spans="16:21" x14ac:dyDescent="0.45">
      <c r="P1268" s="33" t="s">
        <v>890</v>
      </c>
      <c r="Q1268" t="s">
        <v>28873</v>
      </c>
      <c r="R1268" s="35" t="s">
        <v>11962</v>
      </c>
      <c r="S1268" s="34"/>
      <c r="T1268" s="34"/>
      <c r="U1268" s="34"/>
    </row>
    <row r="1269" spans="16:21" x14ac:dyDescent="0.45">
      <c r="P1269" s="33" t="s">
        <v>890</v>
      </c>
      <c r="Q1269" t="s">
        <v>28873</v>
      </c>
      <c r="R1269" s="35" t="s">
        <v>11963</v>
      </c>
      <c r="S1269" s="34"/>
      <c r="T1269" s="34"/>
      <c r="U1269" s="34"/>
    </row>
    <row r="1270" spans="16:21" x14ac:dyDescent="0.45">
      <c r="P1270" s="33" t="s">
        <v>891</v>
      </c>
      <c r="Q1270" t="s">
        <v>28873</v>
      </c>
      <c r="R1270" s="35" t="s">
        <v>11964</v>
      </c>
      <c r="S1270" s="34"/>
      <c r="T1270" s="34"/>
      <c r="U1270" s="34"/>
    </row>
    <row r="1271" spans="16:21" x14ac:dyDescent="0.45">
      <c r="P1271" s="33" t="s">
        <v>891</v>
      </c>
      <c r="Q1271" t="s">
        <v>28873</v>
      </c>
      <c r="R1271" s="35" t="s">
        <v>11965</v>
      </c>
      <c r="S1271" s="34"/>
      <c r="T1271" s="34"/>
      <c r="U1271" s="34"/>
    </row>
    <row r="1272" spans="16:21" x14ac:dyDescent="0.45">
      <c r="P1272" s="33" t="s">
        <v>892</v>
      </c>
      <c r="Q1272" t="s">
        <v>28873</v>
      </c>
      <c r="R1272" s="35" t="s">
        <v>11966</v>
      </c>
      <c r="S1272" s="34"/>
      <c r="T1272" s="34"/>
      <c r="U1272" s="34"/>
    </row>
    <row r="1273" spans="16:21" x14ac:dyDescent="0.45">
      <c r="P1273" s="33" t="s">
        <v>892</v>
      </c>
      <c r="Q1273" t="s">
        <v>28873</v>
      </c>
      <c r="R1273" s="35" t="s">
        <v>11967</v>
      </c>
      <c r="S1273" s="34"/>
      <c r="T1273" s="34"/>
      <c r="U1273" s="34"/>
    </row>
    <row r="1274" spans="16:21" x14ac:dyDescent="0.45">
      <c r="P1274" s="33" t="s">
        <v>893</v>
      </c>
      <c r="Q1274" t="s">
        <v>28873</v>
      </c>
      <c r="R1274" s="35" t="s">
        <v>11968</v>
      </c>
      <c r="S1274" s="34"/>
      <c r="T1274" s="34"/>
      <c r="U1274" s="34"/>
    </row>
    <row r="1275" spans="16:21" x14ac:dyDescent="0.45">
      <c r="P1275" s="33" t="s">
        <v>893</v>
      </c>
      <c r="Q1275" t="s">
        <v>28873</v>
      </c>
      <c r="R1275" s="35" t="s">
        <v>11969</v>
      </c>
      <c r="S1275" s="34"/>
      <c r="T1275" s="34"/>
      <c r="U1275" s="34"/>
    </row>
    <row r="1276" spans="16:21" x14ac:dyDescent="0.45">
      <c r="P1276" s="33" t="s">
        <v>894</v>
      </c>
      <c r="Q1276" t="s">
        <v>28873</v>
      </c>
      <c r="R1276" s="35" t="s">
        <v>11970</v>
      </c>
      <c r="S1276" s="34"/>
      <c r="T1276" s="34"/>
      <c r="U1276" s="34"/>
    </row>
    <row r="1277" spans="16:21" x14ac:dyDescent="0.45">
      <c r="P1277" s="33" t="s">
        <v>894</v>
      </c>
      <c r="Q1277" t="s">
        <v>28873</v>
      </c>
      <c r="R1277" s="35" t="s">
        <v>11971</v>
      </c>
      <c r="S1277" s="34"/>
      <c r="T1277" s="34"/>
      <c r="U1277" s="34"/>
    </row>
    <row r="1278" spans="16:21" x14ac:dyDescent="0.45">
      <c r="P1278" s="33" t="s">
        <v>895</v>
      </c>
      <c r="Q1278" t="s">
        <v>28873</v>
      </c>
      <c r="R1278" s="35" t="s">
        <v>11972</v>
      </c>
      <c r="S1278" s="34"/>
      <c r="T1278" s="34"/>
      <c r="U1278" s="34"/>
    </row>
    <row r="1279" spans="16:21" x14ac:dyDescent="0.45">
      <c r="P1279" s="33" t="s">
        <v>895</v>
      </c>
      <c r="Q1279" t="s">
        <v>28873</v>
      </c>
      <c r="R1279" s="35" t="s">
        <v>11973</v>
      </c>
      <c r="S1279" s="34"/>
      <c r="T1279" s="34"/>
      <c r="U1279" s="34"/>
    </row>
    <row r="1280" spans="16:21" x14ac:dyDescent="0.45">
      <c r="P1280" s="33" t="s">
        <v>896</v>
      </c>
      <c r="Q1280" t="s">
        <v>28873</v>
      </c>
      <c r="R1280" s="35" t="s">
        <v>11974</v>
      </c>
      <c r="S1280" s="34"/>
      <c r="T1280" s="34"/>
      <c r="U1280" s="34"/>
    </row>
    <row r="1281" spans="16:21" x14ac:dyDescent="0.45">
      <c r="P1281" s="33" t="s">
        <v>896</v>
      </c>
      <c r="Q1281" t="s">
        <v>28873</v>
      </c>
      <c r="R1281" s="35" t="s">
        <v>11975</v>
      </c>
      <c r="S1281" s="34"/>
      <c r="T1281" s="34"/>
      <c r="U1281" s="34"/>
    </row>
    <row r="1282" spans="16:21" x14ac:dyDescent="0.45">
      <c r="P1282" s="33" t="s">
        <v>897</v>
      </c>
      <c r="Q1282" t="s">
        <v>28873</v>
      </c>
      <c r="R1282" s="35" t="s">
        <v>11976</v>
      </c>
      <c r="S1282" s="34"/>
      <c r="T1282" s="34"/>
      <c r="U1282" s="34"/>
    </row>
    <row r="1283" spans="16:21" x14ac:dyDescent="0.45">
      <c r="P1283" s="33" t="s">
        <v>897</v>
      </c>
      <c r="Q1283" t="s">
        <v>28873</v>
      </c>
      <c r="R1283" s="35" t="s">
        <v>11977</v>
      </c>
      <c r="S1283" s="34"/>
      <c r="T1283" s="34"/>
      <c r="U1283" s="34"/>
    </row>
    <row r="1284" spans="16:21" x14ac:dyDescent="0.45">
      <c r="P1284" s="33" t="s">
        <v>898</v>
      </c>
      <c r="Q1284" t="s">
        <v>28873</v>
      </c>
      <c r="R1284" s="35" t="s">
        <v>11978</v>
      </c>
      <c r="S1284" s="34"/>
      <c r="T1284" s="34"/>
      <c r="U1284" s="34"/>
    </row>
    <row r="1285" spans="16:21" x14ac:dyDescent="0.45">
      <c r="P1285" s="33" t="s">
        <v>898</v>
      </c>
      <c r="Q1285" t="s">
        <v>28873</v>
      </c>
      <c r="R1285" s="35" t="s">
        <v>11979</v>
      </c>
      <c r="S1285" s="34"/>
      <c r="T1285" s="34"/>
      <c r="U1285" s="34"/>
    </row>
    <row r="1286" spans="16:21" x14ac:dyDescent="0.45">
      <c r="P1286" s="33" t="s">
        <v>899</v>
      </c>
      <c r="Q1286" t="s">
        <v>28873</v>
      </c>
      <c r="R1286" s="35" t="s">
        <v>11980</v>
      </c>
      <c r="S1286" s="34"/>
      <c r="T1286" s="34"/>
      <c r="U1286" s="34"/>
    </row>
    <row r="1287" spans="16:21" x14ac:dyDescent="0.45">
      <c r="P1287" s="33" t="s">
        <v>899</v>
      </c>
      <c r="Q1287" t="s">
        <v>28873</v>
      </c>
      <c r="R1287" s="35" t="s">
        <v>11981</v>
      </c>
      <c r="S1287" s="34"/>
      <c r="T1287" s="34"/>
      <c r="U1287" s="34"/>
    </row>
    <row r="1288" spans="16:21" x14ac:dyDescent="0.45">
      <c r="P1288" s="33" t="s">
        <v>900</v>
      </c>
      <c r="Q1288" t="s">
        <v>28873</v>
      </c>
      <c r="R1288" s="35" t="s">
        <v>11982</v>
      </c>
      <c r="S1288" s="34"/>
      <c r="T1288" s="34"/>
      <c r="U1288" s="34"/>
    </row>
    <row r="1289" spans="16:21" x14ac:dyDescent="0.45">
      <c r="P1289" s="33" t="s">
        <v>900</v>
      </c>
      <c r="Q1289" t="s">
        <v>28873</v>
      </c>
      <c r="R1289" s="35" t="s">
        <v>11983</v>
      </c>
      <c r="S1289" s="34"/>
      <c r="T1289" s="34"/>
      <c r="U1289" s="34"/>
    </row>
    <row r="1290" spans="16:21" x14ac:dyDescent="0.45">
      <c r="P1290" s="33" t="s">
        <v>901</v>
      </c>
      <c r="Q1290" t="s">
        <v>28873</v>
      </c>
      <c r="R1290" s="35" t="s">
        <v>11984</v>
      </c>
      <c r="S1290" s="34"/>
      <c r="T1290" s="34"/>
      <c r="U1290" s="34"/>
    </row>
    <row r="1291" spans="16:21" x14ac:dyDescent="0.45">
      <c r="P1291" s="33" t="s">
        <v>901</v>
      </c>
      <c r="Q1291" t="s">
        <v>28873</v>
      </c>
      <c r="R1291" s="35" t="s">
        <v>11985</v>
      </c>
      <c r="S1291" s="34"/>
      <c r="T1291" s="34"/>
      <c r="U1291" s="34"/>
    </row>
    <row r="1292" spans="16:21" x14ac:dyDescent="0.45">
      <c r="P1292" s="33" t="s">
        <v>902</v>
      </c>
      <c r="Q1292" t="s">
        <v>28873</v>
      </c>
      <c r="R1292" s="35" t="s">
        <v>11946</v>
      </c>
      <c r="S1292" s="34"/>
      <c r="T1292" s="34"/>
      <c r="U1292" s="34"/>
    </row>
    <row r="1293" spans="16:21" x14ac:dyDescent="0.45">
      <c r="P1293" s="33" t="s">
        <v>902</v>
      </c>
      <c r="Q1293" t="s">
        <v>28873</v>
      </c>
      <c r="R1293" s="35" t="s">
        <v>11986</v>
      </c>
      <c r="S1293" s="34"/>
      <c r="T1293" s="34"/>
      <c r="U1293" s="34"/>
    </row>
    <row r="1294" spans="16:21" x14ac:dyDescent="0.45">
      <c r="P1294" s="33" t="s">
        <v>903</v>
      </c>
      <c r="Q1294" t="s">
        <v>28873</v>
      </c>
      <c r="R1294" s="35" t="s">
        <v>11987</v>
      </c>
      <c r="S1294" s="34"/>
      <c r="T1294" s="34"/>
      <c r="U1294" s="34"/>
    </row>
    <row r="1295" spans="16:21" x14ac:dyDescent="0.45">
      <c r="P1295" s="33" t="s">
        <v>903</v>
      </c>
      <c r="Q1295" t="s">
        <v>28873</v>
      </c>
      <c r="R1295" s="35" t="s">
        <v>11988</v>
      </c>
      <c r="S1295" s="34"/>
      <c r="T1295" s="34"/>
      <c r="U1295" s="34"/>
    </row>
    <row r="1296" spans="16:21" x14ac:dyDescent="0.45">
      <c r="P1296" s="33" t="s">
        <v>904</v>
      </c>
      <c r="Q1296" t="s">
        <v>28873</v>
      </c>
      <c r="R1296" s="35" t="s">
        <v>11989</v>
      </c>
      <c r="S1296" s="34"/>
      <c r="T1296" s="34"/>
      <c r="U1296" s="34"/>
    </row>
    <row r="1297" spans="16:21" x14ac:dyDescent="0.45">
      <c r="P1297" s="33" t="s">
        <v>904</v>
      </c>
      <c r="Q1297" t="s">
        <v>28873</v>
      </c>
      <c r="R1297" s="35" t="s">
        <v>11990</v>
      </c>
      <c r="S1297" s="34"/>
      <c r="T1297" s="34"/>
      <c r="U1297" s="34"/>
    </row>
    <row r="1298" spans="16:21" x14ac:dyDescent="0.45">
      <c r="P1298" s="33" t="s">
        <v>905</v>
      </c>
      <c r="Q1298" t="s">
        <v>28873</v>
      </c>
      <c r="R1298" s="35" t="s">
        <v>11991</v>
      </c>
      <c r="S1298" s="34"/>
      <c r="T1298" s="34"/>
      <c r="U1298" s="34"/>
    </row>
    <row r="1299" spans="16:21" x14ac:dyDescent="0.45">
      <c r="P1299" s="33" t="s">
        <v>905</v>
      </c>
      <c r="Q1299" t="s">
        <v>28873</v>
      </c>
      <c r="R1299" s="35" t="s">
        <v>11992</v>
      </c>
      <c r="S1299" s="34"/>
      <c r="T1299" s="34"/>
      <c r="U1299" s="34"/>
    </row>
    <row r="1300" spans="16:21" x14ac:dyDescent="0.45">
      <c r="P1300" s="33" t="s">
        <v>906</v>
      </c>
      <c r="Q1300" t="s">
        <v>28873</v>
      </c>
      <c r="R1300" s="35" t="s">
        <v>11993</v>
      </c>
      <c r="S1300" s="34"/>
      <c r="T1300" s="34"/>
      <c r="U1300" s="34"/>
    </row>
    <row r="1301" spans="16:21" x14ac:dyDescent="0.45">
      <c r="P1301" s="33" t="s">
        <v>906</v>
      </c>
      <c r="Q1301" t="s">
        <v>28873</v>
      </c>
      <c r="R1301" s="35" t="s">
        <v>11994</v>
      </c>
      <c r="S1301" s="34"/>
      <c r="T1301" s="34"/>
      <c r="U1301" s="34"/>
    </row>
    <row r="1302" spans="16:21" x14ac:dyDescent="0.45">
      <c r="P1302" s="33" t="s">
        <v>907</v>
      </c>
      <c r="Q1302" t="s">
        <v>28873</v>
      </c>
      <c r="R1302" s="35" t="s">
        <v>11995</v>
      </c>
      <c r="S1302" s="34"/>
      <c r="T1302" s="34"/>
      <c r="U1302" s="34"/>
    </row>
    <row r="1303" spans="16:21" x14ac:dyDescent="0.45">
      <c r="P1303" s="33" t="s">
        <v>907</v>
      </c>
      <c r="Q1303" t="s">
        <v>28873</v>
      </c>
      <c r="R1303" s="35" t="s">
        <v>11996</v>
      </c>
      <c r="S1303" s="34"/>
      <c r="T1303" s="34"/>
      <c r="U1303" s="34"/>
    </row>
    <row r="1304" spans="16:21" x14ac:dyDescent="0.45">
      <c r="P1304" s="33" t="s">
        <v>908</v>
      </c>
      <c r="Q1304" t="s">
        <v>28873</v>
      </c>
      <c r="R1304" s="35" t="s">
        <v>11997</v>
      </c>
      <c r="S1304" s="34"/>
      <c r="T1304" s="34"/>
      <c r="U1304" s="34"/>
    </row>
    <row r="1305" spans="16:21" x14ac:dyDescent="0.45">
      <c r="P1305" s="33" t="s">
        <v>908</v>
      </c>
      <c r="Q1305" t="s">
        <v>28873</v>
      </c>
      <c r="R1305" s="35" t="s">
        <v>11998</v>
      </c>
      <c r="S1305" s="34"/>
      <c r="T1305" s="34"/>
      <c r="U1305" s="34"/>
    </row>
    <row r="1306" spans="16:21" x14ac:dyDescent="0.45">
      <c r="P1306" s="33" t="s">
        <v>909</v>
      </c>
      <c r="Q1306" t="s">
        <v>28873</v>
      </c>
      <c r="R1306" s="35" t="s">
        <v>11999</v>
      </c>
      <c r="S1306" s="34"/>
      <c r="T1306" s="34"/>
      <c r="U1306" s="34"/>
    </row>
    <row r="1307" spans="16:21" x14ac:dyDescent="0.45">
      <c r="P1307" s="33" t="s">
        <v>909</v>
      </c>
      <c r="Q1307" t="s">
        <v>28873</v>
      </c>
      <c r="R1307" s="35" t="s">
        <v>12000</v>
      </c>
      <c r="S1307" s="34"/>
      <c r="T1307" s="34"/>
      <c r="U1307" s="34"/>
    </row>
    <row r="1308" spans="16:21" x14ac:dyDescent="0.45">
      <c r="P1308" s="33" t="s">
        <v>910</v>
      </c>
      <c r="Q1308" t="s">
        <v>28873</v>
      </c>
      <c r="R1308" s="35" t="s">
        <v>12001</v>
      </c>
      <c r="S1308" s="34"/>
      <c r="T1308" s="34"/>
      <c r="U1308" s="34"/>
    </row>
    <row r="1309" spans="16:21" x14ac:dyDescent="0.45">
      <c r="P1309" s="33" t="s">
        <v>910</v>
      </c>
      <c r="Q1309" t="s">
        <v>28873</v>
      </c>
      <c r="R1309" s="35" t="s">
        <v>12002</v>
      </c>
      <c r="S1309" s="34"/>
      <c r="T1309" s="34"/>
      <c r="U1309" s="34"/>
    </row>
    <row r="1310" spans="16:21" x14ac:dyDescent="0.45">
      <c r="P1310" s="33" t="s">
        <v>911</v>
      </c>
      <c r="Q1310" t="s">
        <v>28873</v>
      </c>
      <c r="R1310" s="35" t="s">
        <v>12003</v>
      </c>
      <c r="S1310" s="34"/>
      <c r="T1310" s="34"/>
      <c r="U1310" s="34"/>
    </row>
    <row r="1311" spans="16:21" x14ac:dyDescent="0.45">
      <c r="P1311" s="33" t="s">
        <v>911</v>
      </c>
      <c r="Q1311" t="s">
        <v>28873</v>
      </c>
      <c r="R1311" s="35" t="s">
        <v>12004</v>
      </c>
      <c r="S1311" s="34"/>
      <c r="T1311" s="34"/>
      <c r="U1311" s="34"/>
    </row>
    <row r="1312" spans="16:21" x14ac:dyDescent="0.45">
      <c r="P1312" s="33" t="s">
        <v>912</v>
      </c>
      <c r="Q1312" t="s">
        <v>28873</v>
      </c>
      <c r="R1312" s="35" t="s">
        <v>12005</v>
      </c>
      <c r="S1312" s="34"/>
      <c r="T1312" s="34"/>
      <c r="U1312" s="34"/>
    </row>
    <row r="1313" spans="16:21" x14ac:dyDescent="0.45">
      <c r="P1313" s="33" t="s">
        <v>912</v>
      </c>
      <c r="Q1313" t="s">
        <v>28873</v>
      </c>
      <c r="R1313" s="35" t="s">
        <v>12006</v>
      </c>
      <c r="S1313" s="34"/>
      <c r="T1313" s="34"/>
      <c r="U1313" s="34"/>
    </row>
    <row r="1314" spans="16:21" x14ac:dyDescent="0.45">
      <c r="P1314" s="33" t="s">
        <v>913</v>
      </c>
      <c r="Q1314" t="s">
        <v>28873</v>
      </c>
      <c r="R1314" s="35" t="s">
        <v>12007</v>
      </c>
      <c r="S1314" s="34"/>
      <c r="T1314" s="34"/>
      <c r="U1314" s="34"/>
    </row>
    <row r="1315" spans="16:21" x14ac:dyDescent="0.45">
      <c r="P1315" s="33" t="s">
        <v>913</v>
      </c>
      <c r="Q1315" t="s">
        <v>28873</v>
      </c>
      <c r="R1315" s="35" t="s">
        <v>12008</v>
      </c>
      <c r="S1315" s="34"/>
      <c r="T1315" s="34"/>
      <c r="U1315" s="34"/>
    </row>
    <row r="1316" spans="16:21" x14ac:dyDescent="0.45">
      <c r="P1316" s="33" t="s">
        <v>914</v>
      </c>
      <c r="Q1316" t="s">
        <v>28873</v>
      </c>
      <c r="R1316" s="35" t="s">
        <v>12009</v>
      </c>
      <c r="S1316" s="34"/>
      <c r="T1316" s="34"/>
      <c r="U1316" s="34"/>
    </row>
    <row r="1317" spans="16:21" x14ac:dyDescent="0.45">
      <c r="P1317" s="33" t="s">
        <v>914</v>
      </c>
      <c r="Q1317" t="s">
        <v>28873</v>
      </c>
      <c r="R1317" s="35" t="s">
        <v>12010</v>
      </c>
      <c r="S1317" s="34"/>
      <c r="T1317" s="34"/>
      <c r="U1317" s="34"/>
    </row>
    <row r="1318" spans="16:21" x14ac:dyDescent="0.45">
      <c r="P1318" s="33" t="s">
        <v>915</v>
      </c>
      <c r="Q1318" t="s">
        <v>28873</v>
      </c>
      <c r="R1318" s="35" t="s">
        <v>12011</v>
      </c>
      <c r="S1318" s="34"/>
      <c r="T1318" s="34"/>
      <c r="U1318" s="34"/>
    </row>
    <row r="1319" spans="16:21" x14ac:dyDescent="0.45">
      <c r="P1319" s="33" t="s">
        <v>915</v>
      </c>
      <c r="Q1319" t="s">
        <v>28873</v>
      </c>
      <c r="R1319" s="35" t="s">
        <v>12012</v>
      </c>
      <c r="S1319" s="34"/>
      <c r="T1319" s="34"/>
      <c r="U1319" s="34"/>
    </row>
    <row r="1320" spans="16:21" x14ac:dyDescent="0.45">
      <c r="P1320" s="33" t="s">
        <v>916</v>
      </c>
      <c r="Q1320" t="s">
        <v>28873</v>
      </c>
      <c r="R1320" s="35" t="s">
        <v>12013</v>
      </c>
      <c r="S1320" s="34"/>
      <c r="T1320" s="34"/>
      <c r="U1320" s="34"/>
    </row>
    <row r="1321" spans="16:21" x14ac:dyDescent="0.45">
      <c r="P1321" s="33" t="s">
        <v>916</v>
      </c>
      <c r="Q1321" t="s">
        <v>28873</v>
      </c>
      <c r="R1321" s="35" t="s">
        <v>12014</v>
      </c>
      <c r="S1321" s="34"/>
      <c r="T1321" s="34"/>
      <c r="U1321" s="34"/>
    </row>
    <row r="1322" spans="16:21" x14ac:dyDescent="0.45">
      <c r="P1322" s="33" t="s">
        <v>917</v>
      </c>
      <c r="Q1322" t="s">
        <v>28873</v>
      </c>
      <c r="R1322" s="35" t="s">
        <v>12015</v>
      </c>
      <c r="S1322" s="34"/>
      <c r="T1322" s="34"/>
      <c r="U1322" s="34"/>
    </row>
    <row r="1323" spans="16:21" x14ac:dyDescent="0.45">
      <c r="P1323" s="33" t="s">
        <v>917</v>
      </c>
      <c r="Q1323" t="s">
        <v>28873</v>
      </c>
      <c r="R1323" s="35" t="s">
        <v>12016</v>
      </c>
      <c r="S1323" s="34"/>
      <c r="T1323" s="34"/>
      <c r="U1323" s="34"/>
    </row>
    <row r="1324" spans="16:21" x14ac:dyDescent="0.45">
      <c r="P1324" s="33" t="s">
        <v>918</v>
      </c>
      <c r="Q1324" t="s">
        <v>28873</v>
      </c>
      <c r="R1324" s="35" t="s">
        <v>11193</v>
      </c>
      <c r="S1324" s="34"/>
      <c r="T1324" s="34"/>
      <c r="U1324" s="34"/>
    </row>
    <row r="1325" spans="16:21" x14ac:dyDescent="0.45">
      <c r="P1325" s="33" t="s">
        <v>919</v>
      </c>
      <c r="Q1325" t="s">
        <v>28873</v>
      </c>
      <c r="R1325" s="35" t="s">
        <v>11192</v>
      </c>
      <c r="S1325" s="34"/>
      <c r="T1325" s="34"/>
      <c r="U1325" s="34"/>
    </row>
    <row r="1326" spans="16:21" x14ac:dyDescent="0.45">
      <c r="P1326" s="33" t="s">
        <v>920</v>
      </c>
      <c r="Q1326" t="s">
        <v>28873</v>
      </c>
      <c r="R1326" s="35" t="s">
        <v>11194</v>
      </c>
      <c r="S1326" s="34"/>
      <c r="T1326" s="34"/>
      <c r="U1326" s="34"/>
    </row>
    <row r="1327" spans="16:21" x14ac:dyDescent="0.45">
      <c r="P1327" s="33" t="s">
        <v>921</v>
      </c>
      <c r="Q1327" t="s">
        <v>28873</v>
      </c>
      <c r="R1327" s="35" t="s">
        <v>11192</v>
      </c>
      <c r="S1327" s="34"/>
      <c r="T1327" s="34"/>
      <c r="U1327" s="34"/>
    </row>
    <row r="1328" spans="16:21" x14ac:dyDescent="0.45">
      <c r="P1328" s="33" t="s">
        <v>922</v>
      </c>
      <c r="Q1328" t="s">
        <v>28873</v>
      </c>
      <c r="R1328" s="35" t="s">
        <v>11192</v>
      </c>
      <c r="S1328" s="34"/>
      <c r="T1328" s="34"/>
      <c r="U1328" s="34"/>
    </row>
    <row r="1329" spans="16:21" x14ac:dyDescent="0.45">
      <c r="P1329" s="33" t="s">
        <v>923</v>
      </c>
      <c r="Q1329" t="s">
        <v>28873</v>
      </c>
      <c r="R1329" s="35" t="s">
        <v>12017</v>
      </c>
      <c r="S1329" s="34"/>
      <c r="T1329" s="34"/>
      <c r="U1329" s="34"/>
    </row>
    <row r="1330" spans="16:21" x14ac:dyDescent="0.45">
      <c r="P1330" s="33" t="s">
        <v>924</v>
      </c>
      <c r="Q1330" t="s">
        <v>28873</v>
      </c>
      <c r="R1330" s="35" t="s">
        <v>11302</v>
      </c>
      <c r="S1330" s="34"/>
      <c r="T1330" s="34"/>
      <c r="U1330" s="34"/>
    </row>
    <row r="1331" spans="16:21" x14ac:dyDescent="0.45">
      <c r="P1331" s="33" t="s">
        <v>925</v>
      </c>
      <c r="Q1331" t="s">
        <v>28873</v>
      </c>
      <c r="R1331" s="35" t="s">
        <v>11194</v>
      </c>
      <c r="S1331" s="34"/>
      <c r="T1331" s="34"/>
      <c r="U1331" s="34"/>
    </row>
    <row r="1332" spans="16:21" x14ac:dyDescent="0.45">
      <c r="P1332" s="33" t="s">
        <v>926</v>
      </c>
      <c r="Q1332" t="s">
        <v>28873</v>
      </c>
      <c r="R1332" s="35" t="s">
        <v>11197</v>
      </c>
      <c r="S1332" s="34"/>
      <c r="T1332" s="34"/>
      <c r="U1332" s="34"/>
    </row>
    <row r="1333" spans="16:21" x14ac:dyDescent="0.45">
      <c r="P1333" s="33" t="s">
        <v>927</v>
      </c>
      <c r="Q1333" t="s">
        <v>28873</v>
      </c>
      <c r="R1333" s="35" t="s">
        <v>12018</v>
      </c>
      <c r="S1333" s="34"/>
      <c r="T1333" s="34"/>
      <c r="U1333" s="34"/>
    </row>
    <row r="1334" spans="16:21" x14ac:dyDescent="0.45">
      <c r="P1334" s="33" t="s">
        <v>928</v>
      </c>
      <c r="Q1334" t="s">
        <v>28873</v>
      </c>
      <c r="R1334" s="35" t="s">
        <v>11192</v>
      </c>
      <c r="S1334" s="34"/>
      <c r="T1334" s="34"/>
      <c r="U1334" s="34"/>
    </row>
    <row r="1335" spans="16:21" x14ac:dyDescent="0.45">
      <c r="P1335" s="33" t="s">
        <v>929</v>
      </c>
      <c r="Q1335" t="s">
        <v>28873</v>
      </c>
      <c r="R1335" s="35" t="s">
        <v>11192</v>
      </c>
      <c r="S1335" s="34"/>
      <c r="T1335" s="34"/>
      <c r="U1335" s="34"/>
    </row>
    <row r="1336" spans="16:21" x14ac:dyDescent="0.45">
      <c r="P1336" s="33" t="s">
        <v>930</v>
      </c>
      <c r="Q1336" t="s">
        <v>28873</v>
      </c>
      <c r="R1336" s="35" t="s">
        <v>11194</v>
      </c>
      <c r="S1336" s="34"/>
      <c r="T1336" s="34"/>
      <c r="U1336" s="34"/>
    </row>
    <row r="1337" spans="16:21" x14ac:dyDescent="0.45">
      <c r="P1337" s="33" t="s">
        <v>931</v>
      </c>
      <c r="Q1337" t="s">
        <v>28873</v>
      </c>
      <c r="R1337" s="35" t="s">
        <v>11303</v>
      </c>
      <c r="S1337" s="34"/>
      <c r="T1337" s="34"/>
      <c r="U1337" s="34"/>
    </row>
    <row r="1338" spans="16:21" x14ac:dyDescent="0.45">
      <c r="P1338" s="33" t="s">
        <v>932</v>
      </c>
      <c r="Q1338" t="s">
        <v>28873</v>
      </c>
      <c r="R1338" s="35" t="s">
        <v>12019</v>
      </c>
      <c r="S1338" s="34"/>
      <c r="T1338" s="34"/>
      <c r="U1338" s="34"/>
    </row>
    <row r="1339" spans="16:21" x14ac:dyDescent="0.45">
      <c r="P1339" s="33" t="s">
        <v>932</v>
      </c>
      <c r="Q1339" t="s">
        <v>28873</v>
      </c>
      <c r="R1339" s="35" t="s">
        <v>12020</v>
      </c>
      <c r="S1339" s="34"/>
      <c r="T1339" s="34"/>
      <c r="U1339" s="34"/>
    </row>
    <row r="1340" spans="16:21" x14ac:dyDescent="0.45">
      <c r="P1340" s="33" t="s">
        <v>933</v>
      </c>
      <c r="Q1340" t="s">
        <v>28873</v>
      </c>
      <c r="R1340" s="35" t="s">
        <v>12021</v>
      </c>
      <c r="S1340" s="34"/>
      <c r="T1340" s="34"/>
      <c r="U1340" s="34"/>
    </row>
    <row r="1341" spans="16:21" x14ac:dyDescent="0.45">
      <c r="P1341" s="33" t="s">
        <v>933</v>
      </c>
      <c r="Q1341" t="s">
        <v>28873</v>
      </c>
      <c r="R1341" s="35" t="s">
        <v>12022</v>
      </c>
      <c r="S1341" s="34"/>
      <c r="T1341" s="34"/>
      <c r="U1341" s="34"/>
    </row>
    <row r="1342" spans="16:21" x14ac:dyDescent="0.45">
      <c r="P1342" s="33" t="s">
        <v>934</v>
      </c>
      <c r="Q1342" t="s">
        <v>28873</v>
      </c>
      <c r="R1342" s="35" t="s">
        <v>12023</v>
      </c>
      <c r="S1342" s="34"/>
      <c r="T1342" s="34"/>
      <c r="U1342" s="34"/>
    </row>
    <row r="1343" spans="16:21" x14ac:dyDescent="0.45">
      <c r="P1343" s="33" t="s">
        <v>934</v>
      </c>
      <c r="Q1343" t="s">
        <v>28873</v>
      </c>
      <c r="R1343" s="35" t="s">
        <v>12024</v>
      </c>
      <c r="S1343" s="34"/>
      <c r="T1343" s="34"/>
      <c r="U1343" s="34"/>
    </row>
    <row r="1344" spans="16:21" x14ac:dyDescent="0.45">
      <c r="P1344" s="33" t="s">
        <v>935</v>
      </c>
      <c r="Q1344" t="s">
        <v>28873</v>
      </c>
      <c r="R1344" s="35" t="s">
        <v>12025</v>
      </c>
      <c r="S1344" s="34"/>
      <c r="T1344" s="34"/>
      <c r="U1344" s="34"/>
    </row>
    <row r="1345" spans="16:21" x14ac:dyDescent="0.45">
      <c r="P1345" s="33" t="s">
        <v>935</v>
      </c>
      <c r="Q1345" t="s">
        <v>28873</v>
      </c>
      <c r="R1345" s="35" t="s">
        <v>12026</v>
      </c>
      <c r="S1345" s="34"/>
      <c r="T1345" s="34"/>
      <c r="U1345" s="34"/>
    </row>
    <row r="1346" spans="16:21" x14ac:dyDescent="0.45">
      <c r="P1346" s="33" t="s">
        <v>936</v>
      </c>
      <c r="Q1346" t="s">
        <v>28873</v>
      </c>
      <c r="R1346" s="35" t="s">
        <v>12027</v>
      </c>
      <c r="S1346" s="34"/>
      <c r="T1346" s="34"/>
      <c r="U1346" s="34"/>
    </row>
    <row r="1347" spans="16:21" x14ac:dyDescent="0.45">
      <c r="P1347" s="33" t="s">
        <v>936</v>
      </c>
      <c r="Q1347" t="s">
        <v>28873</v>
      </c>
      <c r="R1347" s="35" t="s">
        <v>12028</v>
      </c>
      <c r="S1347" s="34"/>
      <c r="T1347" s="34"/>
      <c r="U1347" s="34"/>
    </row>
    <row r="1348" spans="16:21" x14ac:dyDescent="0.45">
      <c r="P1348" s="33" t="s">
        <v>937</v>
      </c>
      <c r="Q1348" t="s">
        <v>28873</v>
      </c>
      <c r="R1348" s="35" t="s">
        <v>12029</v>
      </c>
      <c r="S1348" s="34"/>
      <c r="T1348" s="34"/>
      <c r="U1348" s="34"/>
    </row>
    <row r="1349" spans="16:21" x14ac:dyDescent="0.45">
      <c r="P1349" s="33" t="s">
        <v>937</v>
      </c>
      <c r="Q1349" t="s">
        <v>28873</v>
      </c>
      <c r="R1349" s="35" t="s">
        <v>12030</v>
      </c>
      <c r="S1349" s="34"/>
      <c r="T1349" s="34"/>
      <c r="U1349" s="34"/>
    </row>
    <row r="1350" spans="16:21" x14ac:dyDescent="0.45">
      <c r="P1350" s="33" t="s">
        <v>938</v>
      </c>
      <c r="Q1350" t="s">
        <v>28873</v>
      </c>
      <c r="R1350" s="35" t="s">
        <v>12031</v>
      </c>
      <c r="S1350" s="34"/>
      <c r="T1350" s="34"/>
      <c r="U1350" s="34"/>
    </row>
    <row r="1351" spans="16:21" x14ac:dyDescent="0.45">
      <c r="P1351" s="33" t="s">
        <v>938</v>
      </c>
      <c r="Q1351" t="s">
        <v>28873</v>
      </c>
      <c r="R1351" s="35" t="s">
        <v>12032</v>
      </c>
      <c r="S1351" s="34"/>
      <c r="T1351" s="34"/>
      <c r="U1351" s="34"/>
    </row>
    <row r="1352" spans="16:21" x14ac:dyDescent="0.45">
      <c r="P1352" s="33" t="s">
        <v>939</v>
      </c>
      <c r="Q1352" t="s">
        <v>28873</v>
      </c>
      <c r="R1352" s="35" t="s">
        <v>12033</v>
      </c>
      <c r="S1352" s="34"/>
      <c r="T1352" s="34"/>
      <c r="U1352" s="34"/>
    </row>
    <row r="1353" spans="16:21" x14ac:dyDescent="0.45">
      <c r="P1353" s="33" t="s">
        <v>939</v>
      </c>
      <c r="Q1353" t="s">
        <v>28873</v>
      </c>
      <c r="R1353" s="35" t="s">
        <v>12034</v>
      </c>
      <c r="S1353" s="34"/>
      <c r="T1353" s="34"/>
      <c r="U1353" s="34"/>
    </row>
    <row r="1354" spans="16:21" x14ac:dyDescent="0.45">
      <c r="P1354" s="33" t="s">
        <v>940</v>
      </c>
      <c r="Q1354" t="s">
        <v>28873</v>
      </c>
      <c r="R1354" s="35" t="s">
        <v>12035</v>
      </c>
      <c r="S1354" s="34"/>
      <c r="T1354" s="34"/>
      <c r="U1354" s="34"/>
    </row>
    <row r="1355" spans="16:21" x14ac:dyDescent="0.45">
      <c r="P1355" s="33" t="s">
        <v>940</v>
      </c>
      <c r="Q1355" t="s">
        <v>28873</v>
      </c>
      <c r="R1355" s="35" t="s">
        <v>12036</v>
      </c>
      <c r="S1355" s="34"/>
      <c r="T1355" s="34"/>
      <c r="U1355" s="34"/>
    </row>
    <row r="1356" spans="16:21" x14ac:dyDescent="0.45">
      <c r="P1356" s="33" t="s">
        <v>941</v>
      </c>
      <c r="Q1356" t="s">
        <v>28873</v>
      </c>
      <c r="R1356" s="35" t="s">
        <v>12037</v>
      </c>
      <c r="S1356" s="34"/>
      <c r="T1356" s="34"/>
      <c r="U1356" s="34"/>
    </row>
    <row r="1357" spans="16:21" x14ac:dyDescent="0.45">
      <c r="P1357" s="33" t="s">
        <v>941</v>
      </c>
      <c r="Q1357" t="s">
        <v>28873</v>
      </c>
      <c r="R1357" s="35" t="s">
        <v>12038</v>
      </c>
      <c r="S1357" s="34"/>
      <c r="T1357" s="34"/>
      <c r="U1357" s="34"/>
    </row>
    <row r="1358" spans="16:21" x14ac:dyDescent="0.45">
      <c r="P1358" s="33" t="s">
        <v>942</v>
      </c>
      <c r="Q1358" t="s">
        <v>28873</v>
      </c>
      <c r="R1358" s="35" t="s">
        <v>12039</v>
      </c>
      <c r="S1358" s="34"/>
      <c r="T1358" s="34"/>
      <c r="U1358" s="34"/>
    </row>
    <row r="1359" spans="16:21" x14ac:dyDescent="0.45">
      <c r="P1359" s="33" t="s">
        <v>942</v>
      </c>
      <c r="Q1359" t="s">
        <v>28873</v>
      </c>
      <c r="R1359" s="35" t="s">
        <v>12040</v>
      </c>
      <c r="S1359" s="34"/>
      <c r="T1359" s="34"/>
      <c r="U1359" s="34"/>
    </row>
    <row r="1360" spans="16:21" x14ac:dyDescent="0.45">
      <c r="P1360" s="33" t="s">
        <v>943</v>
      </c>
      <c r="Q1360" t="s">
        <v>28873</v>
      </c>
      <c r="R1360" s="35" t="s">
        <v>12041</v>
      </c>
      <c r="S1360" s="34"/>
      <c r="T1360" s="34"/>
      <c r="U1360" s="34"/>
    </row>
    <row r="1361" spans="16:21" x14ac:dyDescent="0.45">
      <c r="P1361" s="33" t="s">
        <v>943</v>
      </c>
      <c r="Q1361" t="s">
        <v>28873</v>
      </c>
      <c r="R1361" s="35" t="s">
        <v>12042</v>
      </c>
      <c r="S1361" s="34"/>
      <c r="T1361" s="34"/>
      <c r="U1361" s="34"/>
    </row>
    <row r="1362" spans="16:21" x14ac:dyDescent="0.45">
      <c r="P1362" s="33" t="s">
        <v>944</v>
      </c>
      <c r="Q1362" t="s">
        <v>28873</v>
      </c>
      <c r="R1362" s="35" t="s">
        <v>12043</v>
      </c>
      <c r="S1362" s="34"/>
      <c r="T1362" s="34"/>
      <c r="U1362" s="34"/>
    </row>
    <row r="1363" spans="16:21" x14ac:dyDescent="0.45">
      <c r="P1363" s="33" t="s">
        <v>944</v>
      </c>
      <c r="Q1363" t="s">
        <v>28873</v>
      </c>
      <c r="R1363" s="35" t="s">
        <v>12044</v>
      </c>
      <c r="S1363" s="34"/>
      <c r="T1363" s="34"/>
      <c r="U1363" s="34"/>
    </row>
    <row r="1364" spans="16:21" x14ac:dyDescent="0.45">
      <c r="P1364" s="33" t="s">
        <v>945</v>
      </c>
      <c r="Q1364" t="s">
        <v>28873</v>
      </c>
      <c r="R1364" s="35" t="s">
        <v>12045</v>
      </c>
      <c r="S1364" s="34"/>
      <c r="T1364" s="34"/>
      <c r="U1364" s="34"/>
    </row>
    <row r="1365" spans="16:21" x14ac:dyDescent="0.45">
      <c r="P1365" s="33" t="s">
        <v>945</v>
      </c>
      <c r="Q1365" t="s">
        <v>28873</v>
      </c>
      <c r="R1365" s="35" t="s">
        <v>12046</v>
      </c>
      <c r="S1365" s="34"/>
      <c r="T1365" s="34"/>
      <c r="U1365" s="34"/>
    </row>
    <row r="1366" spans="16:21" x14ac:dyDescent="0.45">
      <c r="P1366" s="33" t="s">
        <v>946</v>
      </c>
      <c r="Q1366" t="s">
        <v>28873</v>
      </c>
      <c r="R1366" s="35" t="s">
        <v>12047</v>
      </c>
      <c r="S1366" s="34"/>
      <c r="T1366" s="34"/>
      <c r="U1366" s="34"/>
    </row>
    <row r="1367" spans="16:21" x14ac:dyDescent="0.45">
      <c r="P1367" s="33" t="s">
        <v>946</v>
      </c>
      <c r="Q1367" t="s">
        <v>28873</v>
      </c>
      <c r="R1367" s="35" t="s">
        <v>12048</v>
      </c>
      <c r="S1367" s="34"/>
      <c r="T1367" s="34"/>
      <c r="U1367" s="34"/>
    </row>
    <row r="1368" spans="16:21" x14ac:dyDescent="0.45">
      <c r="P1368" s="33" t="s">
        <v>947</v>
      </c>
      <c r="Q1368" t="s">
        <v>28873</v>
      </c>
      <c r="R1368" s="35" t="s">
        <v>12049</v>
      </c>
      <c r="S1368" s="34"/>
      <c r="T1368" s="34"/>
      <c r="U1368" s="34"/>
    </row>
    <row r="1369" spans="16:21" x14ac:dyDescent="0.45">
      <c r="P1369" s="33" t="s">
        <v>947</v>
      </c>
      <c r="Q1369" t="s">
        <v>28873</v>
      </c>
      <c r="R1369" s="35" t="s">
        <v>12050</v>
      </c>
      <c r="S1369" s="34"/>
      <c r="T1369" s="34"/>
      <c r="U1369" s="34"/>
    </row>
    <row r="1370" spans="16:21" x14ac:dyDescent="0.45">
      <c r="P1370" s="33" t="s">
        <v>948</v>
      </c>
      <c r="Q1370" t="s">
        <v>28873</v>
      </c>
      <c r="R1370" s="35" t="s">
        <v>12051</v>
      </c>
      <c r="S1370" s="34"/>
      <c r="T1370" s="34"/>
      <c r="U1370" s="34"/>
    </row>
    <row r="1371" spans="16:21" x14ac:dyDescent="0.45">
      <c r="P1371" s="33" t="s">
        <v>948</v>
      </c>
      <c r="Q1371" t="s">
        <v>28873</v>
      </c>
      <c r="R1371" s="35" t="s">
        <v>12052</v>
      </c>
      <c r="S1371" s="34"/>
      <c r="T1371" s="34"/>
      <c r="U1371" s="34"/>
    </row>
    <row r="1372" spans="16:21" x14ac:dyDescent="0.45">
      <c r="P1372" s="33" t="s">
        <v>949</v>
      </c>
      <c r="Q1372" t="s">
        <v>28873</v>
      </c>
      <c r="R1372" s="35" t="s">
        <v>12053</v>
      </c>
      <c r="S1372" s="34"/>
      <c r="T1372" s="34"/>
      <c r="U1372" s="34"/>
    </row>
    <row r="1373" spans="16:21" x14ac:dyDescent="0.45">
      <c r="P1373" s="33" t="s">
        <v>949</v>
      </c>
      <c r="Q1373" t="s">
        <v>28873</v>
      </c>
      <c r="R1373" s="35" t="s">
        <v>12054</v>
      </c>
      <c r="S1373" s="34"/>
      <c r="T1373" s="34"/>
      <c r="U1373" s="34"/>
    </row>
    <row r="1374" spans="16:21" x14ac:dyDescent="0.45">
      <c r="P1374" s="33" t="s">
        <v>950</v>
      </c>
      <c r="Q1374" t="s">
        <v>28873</v>
      </c>
      <c r="R1374" s="35" t="s">
        <v>12055</v>
      </c>
      <c r="S1374" s="34"/>
      <c r="T1374" s="34"/>
      <c r="U1374" s="34"/>
    </row>
    <row r="1375" spans="16:21" x14ac:dyDescent="0.45">
      <c r="P1375" s="33" t="s">
        <v>950</v>
      </c>
      <c r="Q1375" t="s">
        <v>28873</v>
      </c>
      <c r="R1375" s="35" t="s">
        <v>12056</v>
      </c>
      <c r="S1375" s="34"/>
      <c r="T1375" s="34"/>
      <c r="U1375" s="34"/>
    </row>
    <row r="1376" spans="16:21" x14ac:dyDescent="0.45">
      <c r="P1376" s="33" t="s">
        <v>951</v>
      </c>
      <c r="Q1376" t="s">
        <v>28873</v>
      </c>
      <c r="R1376" s="35" t="s">
        <v>12057</v>
      </c>
      <c r="S1376" s="34"/>
      <c r="T1376" s="34"/>
      <c r="U1376" s="34"/>
    </row>
    <row r="1377" spans="16:21" x14ac:dyDescent="0.45">
      <c r="P1377" s="33" t="s">
        <v>951</v>
      </c>
      <c r="Q1377" t="s">
        <v>28873</v>
      </c>
      <c r="R1377" s="35" t="s">
        <v>12058</v>
      </c>
      <c r="S1377" s="34"/>
      <c r="T1377" s="34"/>
      <c r="U1377" s="34"/>
    </row>
    <row r="1378" spans="16:21" x14ac:dyDescent="0.45">
      <c r="P1378" s="33" t="s">
        <v>952</v>
      </c>
      <c r="Q1378" t="s">
        <v>28873</v>
      </c>
      <c r="R1378" s="35" t="s">
        <v>12059</v>
      </c>
      <c r="S1378" s="34"/>
      <c r="T1378" s="34"/>
      <c r="U1378" s="34"/>
    </row>
    <row r="1379" spans="16:21" x14ac:dyDescent="0.45">
      <c r="P1379" s="33" t="s">
        <v>952</v>
      </c>
      <c r="Q1379" t="s">
        <v>28873</v>
      </c>
      <c r="R1379" s="35" t="s">
        <v>12060</v>
      </c>
      <c r="S1379" s="34"/>
      <c r="T1379" s="34"/>
      <c r="U1379" s="34"/>
    </row>
    <row r="1380" spans="16:21" x14ac:dyDescent="0.45">
      <c r="P1380" s="33" t="s">
        <v>953</v>
      </c>
      <c r="Q1380" t="s">
        <v>28873</v>
      </c>
      <c r="R1380" s="35" t="s">
        <v>12061</v>
      </c>
      <c r="S1380" s="34"/>
      <c r="T1380" s="34"/>
      <c r="U1380" s="34"/>
    </row>
    <row r="1381" spans="16:21" x14ac:dyDescent="0.45">
      <c r="P1381" s="33" t="s">
        <v>953</v>
      </c>
      <c r="Q1381" t="s">
        <v>28873</v>
      </c>
      <c r="R1381" s="35" t="s">
        <v>12062</v>
      </c>
      <c r="S1381" s="34"/>
      <c r="T1381" s="34"/>
      <c r="U1381" s="34"/>
    </row>
    <row r="1382" spans="16:21" x14ac:dyDescent="0.45">
      <c r="P1382" s="33" t="s">
        <v>954</v>
      </c>
      <c r="Q1382" t="s">
        <v>28873</v>
      </c>
      <c r="R1382" s="35" t="s">
        <v>12063</v>
      </c>
      <c r="S1382" s="34"/>
      <c r="T1382" s="34"/>
      <c r="U1382" s="34"/>
    </row>
    <row r="1383" spans="16:21" x14ac:dyDescent="0.45">
      <c r="P1383" s="33" t="s">
        <v>954</v>
      </c>
      <c r="Q1383" t="s">
        <v>28873</v>
      </c>
      <c r="R1383" s="35" t="s">
        <v>12064</v>
      </c>
      <c r="S1383" s="34"/>
      <c r="T1383" s="34"/>
      <c r="U1383" s="34"/>
    </row>
    <row r="1384" spans="16:21" x14ac:dyDescent="0.45">
      <c r="P1384" s="33" t="s">
        <v>955</v>
      </c>
      <c r="Q1384" t="s">
        <v>28873</v>
      </c>
      <c r="R1384" s="35" t="s">
        <v>12065</v>
      </c>
      <c r="S1384" s="34"/>
      <c r="T1384" s="34"/>
      <c r="U1384" s="34"/>
    </row>
    <row r="1385" spans="16:21" x14ac:dyDescent="0.45">
      <c r="P1385" s="33" t="s">
        <v>955</v>
      </c>
      <c r="Q1385" t="s">
        <v>28873</v>
      </c>
      <c r="R1385" s="35" t="s">
        <v>12066</v>
      </c>
      <c r="S1385" s="34"/>
      <c r="T1385" s="34"/>
      <c r="U1385" s="34"/>
    </row>
    <row r="1386" spans="16:21" x14ac:dyDescent="0.45">
      <c r="P1386" s="33" t="s">
        <v>956</v>
      </c>
      <c r="Q1386" t="s">
        <v>28873</v>
      </c>
      <c r="R1386" s="35" t="s">
        <v>12067</v>
      </c>
      <c r="S1386" s="34"/>
      <c r="T1386" s="34"/>
      <c r="U1386" s="34"/>
    </row>
    <row r="1387" spans="16:21" x14ac:dyDescent="0.45">
      <c r="P1387" s="33" t="s">
        <v>956</v>
      </c>
      <c r="Q1387" t="s">
        <v>28873</v>
      </c>
      <c r="R1387" s="35" t="s">
        <v>12068</v>
      </c>
      <c r="S1387" s="34"/>
      <c r="T1387" s="34"/>
      <c r="U1387" s="34"/>
    </row>
    <row r="1388" spans="16:21" x14ac:dyDescent="0.45">
      <c r="P1388" s="33" t="s">
        <v>957</v>
      </c>
      <c r="Q1388" t="s">
        <v>28873</v>
      </c>
      <c r="R1388" s="35" t="s">
        <v>12029</v>
      </c>
      <c r="S1388" s="34"/>
      <c r="T1388" s="34"/>
      <c r="U1388" s="34"/>
    </row>
    <row r="1389" spans="16:21" x14ac:dyDescent="0.45">
      <c r="P1389" s="33" t="s">
        <v>957</v>
      </c>
      <c r="Q1389" t="s">
        <v>28873</v>
      </c>
      <c r="R1389" s="35" t="s">
        <v>12069</v>
      </c>
      <c r="S1389" s="34"/>
      <c r="T1389" s="34"/>
      <c r="U1389" s="34"/>
    </row>
    <row r="1390" spans="16:21" x14ac:dyDescent="0.45">
      <c r="P1390" s="33" t="s">
        <v>958</v>
      </c>
      <c r="Q1390" t="s">
        <v>28873</v>
      </c>
      <c r="R1390" s="35" t="s">
        <v>12070</v>
      </c>
      <c r="S1390" s="34"/>
      <c r="T1390" s="34"/>
      <c r="U1390" s="34"/>
    </row>
    <row r="1391" spans="16:21" x14ac:dyDescent="0.45">
      <c r="P1391" s="33" t="s">
        <v>958</v>
      </c>
      <c r="Q1391" t="s">
        <v>28873</v>
      </c>
      <c r="R1391" s="35" t="s">
        <v>12071</v>
      </c>
      <c r="S1391" s="34"/>
      <c r="T1391" s="34"/>
      <c r="U1391" s="34"/>
    </row>
    <row r="1392" spans="16:21" x14ac:dyDescent="0.45">
      <c r="P1392" s="33" t="s">
        <v>959</v>
      </c>
      <c r="Q1392" t="s">
        <v>28873</v>
      </c>
      <c r="R1392" s="35" t="s">
        <v>12072</v>
      </c>
      <c r="S1392" s="34"/>
      <c r="T1392" s="34"/>
      <c r="U1392" s="34"/>
    </row>
    <row r="1393" spans="16:21" x14ac:dyDescent="0.45">
      <c r="P1393" s="33" t="s">
        <v>959</v>
      </c>
      <c r="Q1393" t="s">
        <v>28873</v>
      </c>
      <c r="R1393" s="35" t="s">
        <v>12073</v>
      </c>
      <c r="S1393" s="34"/>
      <c r="T1393" s="34"/>
      <c r="U1393" s="34"/>
    </row>
    <row r="1394" spans="16:21" x14ac:dyDescent="0.45">
      <c r="P1394" s="33" t="s">
        <v>960</v>
      </c>
      <c r="Q1394" t="s">
        <v>28873</v>
      </c>
      <c r="R1394" s="35" t="s">
        <v>12074</v>
      </c>
      <c r="S1394" s="34"/>
      <c r="T1394" s="34"/>
      <c r="U1394" s="34"/>
    </row>
    <row r="1395" spans="16:21" x14ac:dyDescent="0.45">
      <c r="P1395" s="33" t="s">
        <v>960</v>
      </c>
      <c r="Q1395" t="s">
        <v>28873</v>
      </c>
      <c r="R1395" s="35" t="s">
        <v>12075</v>
      </c>
      <c r="S1395" s="34"/>
      <c r="T1395" s="34"/>
      <c r="U1395" s="34"/>
    </row>
    <row r="1396" spans="16:21" x14ac:dyDescent="0.45">
      <c r="P1396" s="33" t="s">
        <v>961</v>
      </c>
      <c r="Q1396" t="s">
        <v>28873</v>
      </c>
      <c r="R1396" s="35" t="s">
        <v>12076</v>
      </c>
      <c r="S1396" s="34"/>
      <c r="T1396" s="34"/>
      <c r="U1396" s="34"/>
    </row>
    <row r="1397" spans="16:21" x14ac:dyDescent="0.45">
      <c r="P1397" s="33" t="s">
        <v>961</v>
      </c>
      <c r="Q1397" t="s">
        <v>28873</v>
      </c>
      <c r="R1397" s="35" t="s">
        <v>12077</v>
      </c>
      <c r="S1397" s="34"/>
      <c r="T1397" s="34"/>
      <c r="U1397" s="34"/>
    </row>
    <row r="1398" spans="16:21" x14ac:dyDescent="0.45">
      <c r="P1398" s="33" t="s">
        <v>962</v>
      </c>
      <c r="Q1398" t="s">
        <v>28873</v>
      </c>
      <c r="R1398" s="35" t="s">
        <v>12078</v>
      </c>
      <c r="S1398" s="34"/>
      <c r="T1398" s="34"/>
      <c r="U1398" s="34"/>
    </row>
    <row r="1399" spans="16:21" x14ac:dyDescent="0.45">
      <c r="P1399" s="33" t="s">
        <v>962</v>
      </c>
      <c r="Q1399" t="s">
        <v>28873</v>
      </c>
      <c r="R1399" s="35" t="s">
        <v>12079</v>
      </c>
      <c r="S1399" s="34"/>
      <c r="T1399" s="34"/>
      <c r="U1399" s="34"/>
    </row>
    <row r="1400" spans="16:21" x14ac:dyDescent="0.45">
      <c r="P1400" s="33" t="s">
        <v>963</v>
      </c>
      <c r="Q1400" t="s">
        <v>28873</v>
      </c>
      <c r="R1400" s="35" t="s">
        <v>12080</v>
      </c>
      <c r="S1400" s="34"/>
      <c r="T1400" s="34"/>
      <c r="U1400" s="34"/>
    </row>
    <row r="1401" spans="16:21" x14ac:dyDescent="0.45">
      <c r="P1401" s="33" t="s">
        <v>963</v>
      </c>
      <c r="Q1401" t="s">
        <v>28873</v>
      </c>
      <c r="R1401" s="35" t="s">
        <v>12081</v>
      </c>
      <c r="S1401" s="34"/>
      <c r="T1401" s="34"/>
      <c r="U1401" s="34"/>
    </row>
    <row r="1402" spans="16:21" x14ac:dyDescent="0.45">
      <c r="P1402" s="33" t="s">
        <v>964</v>
      </c>
      <c r="Q1402" t="s">
        <v>28873</v>
      </c>
      <c r="R1402" s="35" t="s">
        <v>12082</v>
      </c>
      <c r="S1402" s="34"/>
      <c r="T1402" s="34"/>
      <c r="U1402" s="34"/>
    </row>
    <row r="1403" spans="16:21" x14ac:dyDescent="0.45">
      <c r="P1403" s="33" t="s">
        <v>964</v>
      </c>
      <c r="Q1403" t="s">
        <v>28873</v>
      </c>
      <c r="R1403" s="35" t="s">
        <v>12083</v>
      </c>
      <c r="S1403" s="34"/>
      <c r="T1403" s="34"/>
      <c r="U1403" s="34"/>
    </row>
    <row r="1404" spans="16:21" x14ac:dyDescent="0.45">
      <c r="P1404" s="33" t="s">
        <v>965</v>
      </c>
      <c r="Q1404" t="s">
        <v>28873</v>
      </c>
      <c r="R1404" s="35" t="s">
        <v>12084</v>
      </c>
      <c r="S1404" s="34"/>
      <c r="T1404" s="34"/>
      <c r="U1404" s="34"/>
    </row>
    <row r="1405" spans="16:21" x14ac:dyDescent="0.45">
      <c r="P1405" s="33" t="s">
        <v>965</v>
      </c>
      <c r="Q1405" t="s">
        <v>28873</v>
      </c>
      <c r="R1405" s="35" t="s">
        <v>12085</v>
      </c>
      <c r="S1405" s="34"/>
      <c r="T1405" s="34"/>
      <c r="U1405" s="34"/>
    </row>
    <row r="1406" spans="16:21" x14ac:dyDescent="0.45">
      <c r="P1406" s="33" t="s">
        <v>966</v>
      </c>
      <c r="Q1406" t="s">
        <v>28873</v>
      </c>
      <c r="R1406" s="35" t="s">
        <v>12086</v>
      </c>
      <c r="S1406" s="34"/>
      <c r="T1406" s="34"/>
      <c r="U1406" s="34"/>
    </row>
    <row r="1407" spans="16:21" x14ac:dyDescent="0.45">
      <c r="P1407" s="33" t="s">
        <v>966</v>
      </c>
      <c r="Q1407" t="s">
        <v>28873</v>
      </c>
      <c r="R1407" s="35" t="s">
        <v>12087</v>
      </c>
      <c r="S1407" s="34"/>
      <c r="T1407" s="34"/>
      <c r="U1407" s="34"/>
    </row>
    <row r="1408" spans="16:21" x14ac:dyDescent="0.45">
      <c r="P1408" s="33" t="s">
        <v>967</v>
      </c>
      <c r="Q1408" t="s">
        <v>28873</v>
      </c>
      <c r="R1408" s="35" t="s">
        <v>12088</v>
      </c>
      <c r="S1408" s="34"/>
      <c r="T1408" s="34"/>
      <c r="U1408" s="34"/>
    </row>
    <row r="1409" spans="16:21" x14ac:dyDescent="0.45">
      <c r="P1409" s="33" t="s">
        <v>967</v>
      </c>
      <c r="Q1409" t="s">
        <v>28873</v>
      </c>
      <c r="R1409" s="35" t="s">
        <v>12089</v>
      </c>
      <c r="S1409" s="34"/>
      <c r="T1409" s="34"/>
      <c r="U1409" s="34"/>
    </row>
    <row r="1410" spans="16:21" x14ac:dyDescent="0.45">
      <c r="P1410" s="33" t="s">
        <v>968</v>
      </c>
      <c r="Q1410" t="s">
        <v>28873</v>
      </c>
      <c r="R1410" s="35" t="s">
        <v>12090</v>
      </c>
      <c r="S1410" s="34"/>
      <c r="T1410" s="34"/>
      <c r="U1410" s="34"/>
    </row>
    <row r="1411" spans="16:21" x14ac:dyDescent="0.45">
      <c r="P1411" s="33" t="s">
        <v>968</v>
      </c>
      <c r="Q1411" t="s">
        <v>28873</v>
      </c>
      <c r="R1411" s="35" t="s">
        <v>12091</v>
      </c>
      <c r="S1411" s="34"/>
      <c r="T1411" s="34"/>
      <c r="U1411" s="34"/>
    </row>
    <row r="1412" spans="16:21" x14ac:dyDescent="0.45">
      <c r="P1412" s="33" t="s">
        <v>969</v>
      </c>
      <c r="Q1412" t="s">
        <v>28873</v>
      </c>
      <c r="R1412" s="35" t="s">
        <v>12092</v>
      </c>
      <c r="S1412" s="34"/>
      <c r="T1412" s="34"/>
      <c r="U1412" s="34"/>
    </row>
    <row r="1413" spans="16:21" x14ac:dyDescent="0.45">
      <c r="P1413" s="33" t="s">
        <v>969</v>
      </c>
      <c r="Q1413" t="s">
        <v>28873</v>
      </c>
      <c r="R1413" s="35" t="s">
        <v>12093</v>
      </c>
      <c r="S1413" s="34"/>
      <c r="T1413" s="34"/>
      <c r="U1413" s="34"/>
    </row>
    <row r="1414" spans="16:21" x14ac:dyDescent="0.45">
      <c r="P1414" s="33" t="s">
        <v>970</v>
      </c>
      <c r="Q1414" t="s">
        <v>28873</v>
      </c>
      <c r="R1414" s="35" t="s">
        <v>12094</v>
      </c>
      <c r="S1414" s="34"/>
      <c r="T1414" s="34"/>
      <c r="U1414" s="34"/>
    </row>
    <row r="1415" spans="16:21" x14ac:dyDescent="0.45">
      <c r="P1415" s="33" t="s">
        <v>970</v>
      </c>
      <c r="Q1415" t="s">
        <v>28873</v>
      </c>
      <c r="R1415" s="35" t="s">
        <v>12095</v>
      </c>
      <c r="S1415" s="34"/>
      <c r="T1415" s="34"/>
      <c r="U1415" s="34"/>
    </row>
    <row r="1416" spans="16:21" x14ac:dyDescent="0.45">
      <c r="P1416" s="33" t="s">
        <v>971</v>
      </c>
      <c r="Q1416" t="s">
        <v>28873</v>
      </c>
      <c r="R1416" s="35" t="s">
        <v>12096</v>
      </c>
      <c r="S1416" s="34"/>
      <c r="T1416" s="34"/>
      <c r="U1416" s="34"/>
    </row>
    <row r="1417" spans="16:21" x14ac:dyDescent="0.45">
      <c r="P1417" s="33" t="s">
        <v>971</v>
      </c>
      <c r="Q1417" t="s">
        <v>28873</v>
      </c>
      <c r="R1417" s="35" t="s">
        <v>12097</v>
      </c>
      <c r="S1417" s="34"/>
      <c r="T1417" s="34"/>
      <c r="U1417" s="34"/>
    </row>
    <row r="1418" spans="16:21" x14ac:dyDescent="0.45">
      <c r="P1418" s="33" t="s">
        <v>972</v>
      </c>
      <c r="Q1418" t="s">
        <v>28873</v>
      </c>
      <c r="R1418" s="35" t="s">
        <v>12098</v>
      </c>
      <c r="S1418" s="34"/>
      <c r="T1418" s="34"/>
      <c r="U1418" s="34"/>
    </row>
    <row r="1419" spans="16:21" x14ac:dyDescent="0.45">
      <c r="P1419" s="33" t="s">
        <v>972</v>
      </c>
      <c r="Q1419" t="s">
        <v>28873</v>
      </c>
      <c r="R1419" s="35" t="s">
        <v>12099</v>
      </c>
      <c r="S1419" s="34"/>
      <c r="T1419" s="34"/>
      <c r="U1419" s="34"/>
    </row>
    <row r="1420" spans="16:21" x14ac:dyDescent="0.45">
      <c r="P1420" s="33" t="s">
        <v>973</v>
      </c>
      <c r="Q1420" t="s">
        <v>28873</v>
      </c>
      <c r="R1420" s="35" t="s">
        <v>12100</v>
      </c>
      <c r="S1420" s="34"/>
      <c r="T1420" s="34"/>
      <c r="U1420" s="34"/>
    </row>
    <row r="1421" spans="16:21" x14ac:dyDescent="0.45">
      <c r="P1421" s="33" t="s">
        <v>973</v>
      </c>
      <c r="Q1421" t="s">
        <v>28873</v>
      </c>
      <c r="R1421" s="35" t="s">
        <v>12101</v>
      </c>
      <c r="S1421" s="34"/>
      <c r="T1421" s="34"/>
      <c r="U1421" s="34"/>
    </row>
    <row r="1422" spans="16:21" x14ac:dyDescent="0.45">
      <c r="P1422" s="33" t="s">
        <v>974</v>
      </c>
      <c r="Q1422" t="s">
        <v>28873</v>
      </c>
      <c r="R1422" s="35" t="s">
        <v>12102</v>
      </c>
      <c r="S1422" s="34"/>
      <c r="T1422" s="34"/>
      <c r="U1422" s="34"/>
    </row>
    <row r="1423" spans="16:21" x14ac:dyDescent="0.45">
      <c r="P1423" s="33" t="s">
        <v>974</v>
      </c>
      <c r="Q1423" t="s">
        <v>28873</v>
      </c>
      <c r="R1423" s="35" t="s">
        <v>12103</v>
      </c>
      <c r="S1423" s="34"/>
      <c r="T1423" s="34"/>
      <c r="U1423" s="34"/>
    </row>
    <row r="1424" spans="16:21" x14ac:dyDescent="0.45">
      <c r="P1424" s="33" t="s">
        <v>975</v>
      </c>
      <c r="Q1424" t="s">
        <v>28873</v>
      </c>
      <c r="R1424" s="35" t="s">
        <v>12104</v>
      </c>
      <c r="S1424" s="34"/>
      <c r="T1424" s="34"/>
      <c r="U1424" s="34"/>
    </row>
    <row r="1425" spans="16:21" x14ac:dyDescent="0.45">
      <c r="P1425" s="33" t="s">
        <v>975</v>
      </c>
      <c r="Q1425" t="s">
        <v>28873</v>
      </c>
      <c r="R1425" s="35" t="s">
        <v>12105</v>
      </c>
      <c r="S1425" s="34"/>
      <c r="T1425" s="34"/>
      <c r="U1425" s="34"/>
    </row>
    <row r="1426" spans="16:21" x14ac:dyDescent="0.45">
      <c r="P1426" s="33" t="s">
        <v>976</v>
      </c>
      <c r="Q1426" t="s">
        <v>28873</v>
      </c>
      <c r="R1426" s="35" t="s">
        <v>12106</v>
      </c>
      <c r="S1426" s="34"/>
      <c r="T1426" s="34"/>
      <c r="U1426" s="34"/>
    </row>
    <row r="1427" spans="16:21" x14ac:dyDescent="0.45">
      <c r="P1427" s="33" t="s">
        <v>976</v>
      </c>
      <c r="Q1427" t="s">
        <v>28873</v>
      </c>
      <c r="R1427" s="35" t="s">
        <v>12107</v>
      </c>
      <c r="S1427" s="34"/>
      <c r="T1427" s="34"/>
      <c r="U1427" s="34"/>
    </row>
    <row r="1428" spans="16:21" x14ac:dyDescent="0.45">
      <c r="P1428" s="33" t="s">
        <v>977</v>
      </c>
      <c r="Q1428" t="s">
        <v>28873</v>
      </c>
      <c r="R1428" s="35" t="s">
        <v>12108</v>
      </c>
      <c r="S1428" s="34"/>
      <c r="T1428" s="34"/>
      <c r="U1428" s="34"/>
    </row>
    <row r="1429" spans="16:21" x14ac:dyDescent="0.45">
      <c r="P1429" s="33" t="s">
        <v>977</v>
      </c>
      <c r="Q1429" t="s">
        <v>28873</v>
      </c>
      <c r="R1429" s="35" t="s">
        <v>12109</v>
      </c>
      <c r="S1429" s="34"/>
      <c r="T1429" s="34"/>
      <c r="U1429" s="34"/>
    </row>
    <row r="1430" spans="16:21" x14ac:dyDescent="0.45">
      <c r="P1430" s="33" t="s">
        <v>978</v>
      </c>
      <c r="Q1430" t="s">
        <v>28873</v>
      </c>
      <c r="R1430" s="35" t="s">
        <v>12110</v>
      </c>
      <c r="S1430" s="34"/>
      <c r="T1430" s="34"/>
      <c r="U1430" s="34"/>
    </row>
    <row r="1431" spans="16:21" x14ac:dyDescent="0.45">
      <c r="P1431" s="33" t="s">
        <v>978</v>
      </c>
      <c r="Q1431" t="s">
        <v>28873</v>
      </c>
      <c r="R1431" s="35" t="s">
        <v>12111</v>
      </c>
      <c r="S1431" s="34"/>
      <c r="T1431" s="34"/>
      <c r="U1431" s="34"/>
    </row>
    <row r="1432" spans="16:21" x14ac:dyDescent="0.45">
      <c r="P1432" s="33" t="s">
        <v>979</v>
      </c>
      <c r="Q1432" t="s">
        <v>28873</v>
      </c>
      <c r="R1432" s="35" t="s">
        <v>12112</v>
      </c>
      <c r="S1432" s="34"/>
      <c r="T1432" s="34"/>
      <c r="U1432" s="34"/>
    </row>
    <row r="1433" spans="16:21" x14ac:dyDescent="0.45">
      <c r="P1433" s="33" t="s">
        <v>979</v>
      </c>
      <c r="Q1433" t="s">
        <v>28873</v>
      </c>
      <c r="R1433" s="35" t="s">
        <v>12113</v>
      </c>
      <c r="S1433" s="34"/>
      <c r="T1433" s="34"/>
      <c r="U1433" s="34"/>
    </row>
    <row r="1434" spans="16:21" x14ac:dyDescent="0.45">
      <c r="P1434" s="33" t="s">
        <v>980</v>
      </c>
      <c r="Q1434" t="s">
        <v>28873</v>
      </c>
      <c r="R1434" s="35" t="s">
        <v>12114</v>
      </c>
      <c r="S1434" s="34"/>
      <c r="T1434" s="34"/>
      <c r="U1434" s="34"/>
    </row>
    <row r="1435" spans="16:21" x14ac:dyDescent="0.45">
      <c r="P1435" s="33" t="s">
        <v>980</v>
      </c>
      <c r="Q1435" t="s">
        <v>28873</v>
      </c>
      <c r="R1435" s="35" t="s">
        <v>12115</v>
      </c>
      <c r="S1435" s="34"/>
      <c r="T1435" s="34"/>
      <c r="U1435" s="34"/>
    </row>
    <row r="1436" spans="16:21" x14ac:dyDescent="0.45">
      <c r="P1436" s="33" t="s">
        <v>981</v>
      </c>
      <c r="Q1436" t="s">
        <v>28873</v>
      </c>
      <c r="R1436" s="35" t="s">
        <v>12116</v>
      </c>
      <c r="S1436" s="34"/>
      <c r="T1436" s="34"/>
      <c r="U1436" s="34"/>
    </row>
    <row r="1437" spans="16:21" x14ac:dyDescent="0.45">
      <c r="P1437" s="33" t="s">
        <v>981</v>
      </c>
      <c r="Q1437" t="s">
        <v>28873</v>
      </c>
      <c r="R1437" s="35" t="s">
        <v>12117</v>
      </c>
      <c r="S1437" s="34"/>
      <c r="T1437" s="34"/>
      <c r="U1437" s="34"/>
    </row>
    <row r="1438" spans="16:21" x14ac:dyDescent="0.45">
      <c r="P1438" s="33" t="s">
        <v>982</v>
      </c>
      <c r="Q1438" t="s">
        <v>28873</v>
      </c>
      <c r="R1438" s="35" t="s">
        <v>12118</v>
      </c>
      <c r="S1438" s="34"/>
      <c r="T1438" s="34"/>
      <c r="U1438" s="34"/>
    </row>
    <row r="1439" spans="16:21" x14ac:dyDescent="0.45">
      <c r="P1439" s="33" t="s">
        <v>982</v>
      </c>
      <c r="Q1439" t="s">
        <v>28873</v>
      </c>
      <c r="R1439" s="35" t="s">
        <v>12119</v>
      </c>
      <c r="S1439" s="34"/>
      <c r="T1439" s="34"/>
      <c r="U1439" s="34"/>
    </row>
    <row r="1440" spans="16:21" x14ac:dyDescent="0.45">
      <c r="P1440" s="33" t="s">
        <v>983</v>
      </c>
      <c r="Q1440" t="s">
        <v>28873</v>
      </c>
      <c r="R1440" s="35" t="s">
        <v>12120</v>
      </c>
      <c r="S1440" s="34"/>
      <c r="T1440" s="34"/>
      <c r="U1440" s="34"/>
    </row>
    <row r="1441" spans="16:21" x14ac:dyDescent="0.45">
      <c r="P1441" s="33" t="s">
        <v>983</v>
      </c>
      <c r="Q1441" t="s">
        <v>28873</v>
      </c>
      <c r="R1441" s="35" t="s">
        <v>12121</v>
      </c>
      <c r="S1441" s="34"/>
      <c r="T1441" s="34"/>
      <c r="U1441" s="34"/>
    </row>
    <row r="1442" spans="16:21" x14ac:dyDescent="0.45">
      <c r="P1442" s="33" t="s">
        <v>984</v>
      </c>
      <c r="Q1442" t="s">
        <v>28873</v>
      </c>
      <c r="R1442" s="35" t="s">
        <v>12122</v>
      </c>
      <c r="S1442" s="34"/>
      <c r="T1442" s="34"/>
      <c r="U1442" s="34"/>
    </row>
    <row r="1443" spans="16:21" x14ac:dyDescent="0.45">
      <c r="P1443" s="33" t="s">
        <v>984</v>
      </c>
      <c r="Q1443" t="s">
        <v>28873</v>
      </c>
      <c r="R1443" s="35" t="s">
        <v>12123</v>
      </c>
      <c r="S1443" s="34"/>
      <c r="T1443" s="34"/>
      <c r="U1443" s="34"/>
    </row>
    <row r="1444" spans="16:21" x14ac:dyDescent="0.45">
      <c r="P1444" s="33" t="s">
        <v>985</v>
      </c>
      <c r="Q1444" t="s">
        <v>28873</v>
      </c>
      <c r="R1444" s="35" t="s">
        <v>12124</v>
      </c>
      <c r="S1444" s="34"/>
      <c r="T1444" s="34"/>
      <c r="U1444" s="34"/>
    </row>
    <row r="1445" spans="16:21" x14ac:dyDescent="0.45">
      <c r="P1445" s="33" t="s">
        <v>985</v>
      </c>
      <c r="Q1445" t="s">
        <v>28873</v>
      </c>
      <c r="R1445" s="35" t="s">
        <v>12125</v>
      </c>
      <c r="S1445" s="34"/>
      <c r="T1445" s="34"/>
      <c r="U1445" s="34"/>
    </row>
    <row r="1446" spans="16:21" x14ac:dyDescent="0.45">
      <c r="P1446" s="33" t="s">
        <v>986</v>
      </c>
      <c r="Q1446" t="s">
        <v>28873</v>
      </c>
      <c r="R1446" s="35" t="s">
        <v>12126</v>
      </c>
      <c r="S1446" s="34"/>
      <c r="T1446" s="34"/>
      <c r="U1446" s="34"/>
    </row>
    <row r="1447" spans="16:21" x14ac:dyDescent="0.45">
      <c r="P1447" s="33" t="s">
        <v>986</v>
      </c>
      <c r="Q1447" t="s">
        <v>28873</v>
      </c>
      <c r="R1447" s="35" t="s">
        <v>12127</v>
      </c>
      <c r="S1447" s="34"/>
      <c r="T1447" s="34"/>
      <c r="U1447" s="34"/>
    </row>
    <row r="1448" spans="16:21" x14ac:dyDescent="0.45">
      <c r="P1448" s="33" t="s">
        <v>987</v>
      </c>
      <c r="Q1448" t="s">
        <v>28873</v>
      </c>
      <c r="R1448" s="35" t="s">
        <v>12128</v>
      </c>
      <c r="S1448" s="34"/>
      <c r="T1448" s="34"/>
      <c r="U1448" s="34"/>
    </row>
    <row r="1449" spans="16:21" x14ac:dyDescent="0.45">
      <c r="P1449" s="33" t="s">
        <v>987</v>
      </c>
      <c r="Q1449" t="s">
        <v>28873</v>
      </c>
      <c r="R1449" s="35" t="s">
        <v>12129</v>
      </c>
      <c r="S1449" s="34"/>
      <c r="T1449" s="34"/>
      <c r="U1449" s="34"/>
    </row>
    <row r="1450" spans="16:21" x14ac:dyDescent="0.45">
      <c r="P1450" s="33" t="s">
        <v>988</v>
      </c>
      <c r="Q1450" t="s">
        <v>28873</v>
      </c>
      <c r="R1450" s="35" t="s">
        <v>12130</v>
      </c>
      <c r="S1450" s="34"/>
      <c r="T1450" s="34"/>
      <c r="U1450" s="34"/>
    </row>
    <row r="1451" spans="16:21" x14ac:dyDescent="0.45">
      <c r="P1451" s="33" t="s">
        <v>988</v>
      </c>
      <c r="Q1451" t="s">
        <v>28873</v>
      </c>
      <c r="R1451" s="35" t="s">
        <v>12131</v>
      </c>
      <c r="S1451" s="34"/>
      <c r="T1451" s="34"/>
      <c r="U1451" s="34"/>
    </row>
    <row r="1452" spans="16:21" x14ac:dyDescent="0.45">
      <c r="P1452" s="33" t="s">
        <v>989</v>
      </c>
      <c r="Q1452" t="s">
        <v>28873</v>
      </c>
      <c r="R1452" s="35" t="s">
        <v>12132</v>
      </c>
      <c r="S1452" s="34"/>
      <c r="T1452" s="34"/>
      <c r="U1452" s="34"/>
    </row>
    <row r="1453" spans="16:21" x14ac:dyDescent="0.45">
      <c r="P1453" s="33" t="s">
        <v>989</v>
      </c>
      <c r="Q1453" t="s">
        <v>28873</v>
      </c>
      <c r="R1453" s="35" t="s">
        <v>12133</v>
      </c>
      <c r="S1453" s="34"/>
      <c r="T1453" s="34"/>
      <c r="U1453" s="34"/>
    </row>
    <row r="1454" spans="16:21" x14ac:dyDescent="0.45">
      <c r="P1454" s="33" t="s">
        <v>990</v>
      </c>
      <c r="Q1454" t="s">
        <v>28873</v>
      </c>
      <c r="R1454" s="35" t="s">
        <v>12134</v>
      </c>
      <c r="S1454" s="34"/>
      <c r="T1454" s="34"/>
      <c r="U1454" s="34"/>
    </row>
    <row r="1455" spans="16:21" x14ac:dyDescent="0.45">
      <c r="P1455" s="33" t="s">
        <v>990</v>
      </c>
      <c r="Q1455" t="s">
        <v>28873</v>
      </c>
      <c r="R1455" s="35" t="s">
        <v>12135</v>
      </c>
      <c r="S1455" s="34"/>
      <c r="T1455" s="34"/>
      <c r="U1455" s="34"/>
    </row>
    <row r="1456" spans="16:21" x14ac:dyDescent="0.45">
      <c r="P1456" s="33" t="s">
        <v>991</v>
      </c>
      <c r="Q1456" t="s">
        <v>28873</v>
      </c>
      <c r="R1456" s="35" t="s">
        <v>12136</v>
      </c>
      <c r="S1456" s="34"/>
      <c r="T1456" s="34"/>
      <c r="U1456" s="34"/>
    </row>
    <row r="1457" spans="16:21" x14ac:dyDescent="0.45">
      <c r="P1457" s="33" t="s">
        <v>991</v>
      </c>
      <c r="Q1457" t="s">
        <v>28873</v>
      </c>
      <c r="R1457" s="35" t="s">
        <v>12137</v>
      </c>
      <c r="S1457" s="34"/>
      <c r="T1457" s="34"/>
      <c r="U1457" s="34"/>
    </row>
    <row r="1458" spans="16:21" x14ac:dyDescent="0.45">
      <c r="P1458" s="33" t="s">
        <v>992</v>
      </c>
      <c r="Q1458" t="s">
        <v>28873</v>
      </c>
      <c r="R1458" s="35" t="s">
        <v>12138</v>
      </c>
      <c r="S1458" s="34"/>
      <c r="T1458" s="34"/>
      <c r="U1458" s="34"/>
    </row>
    <row r="1459" spans="16:21" x14ac:dyDescent="0.45">
      <c r="P1459" s="33" t="s">
        <v>992</v>
      </c>
      <c r="Q1459" t="s">
        <v>28873</v>
      </c>
      <c r="R1459" s="35" t="s">
        <v>12139</v>
      </c>
      <c r="S1459" s="34"/>
      <c r="T1459" s="34"/>
      <c r="U1459" s="34"/>
    </row>
    <row r="1460" spans="16:21" x14ac:dyDescent="0.45">
      <c r="P1460" s="33" t="s">
        <v>993</v>
      </c>
      <c r="Q1460" t="s">
        <v>28873</v>
      </c>
      <c r="R1460" s="35" t="s">
        <v>12140</v>
      </c>
      <c r="S1460" s="34"/>
      <c r="T1460" s="34"/>
      <c r="U1460" s="34"/>
    </row>
    <row r="1461" spans="16:21" x14ac:dyDescent="0.45">
      <c r="P1461" s="33" t="s">
        <v>993</v>
      </c>
      <c r="Q1461" t="s">
        <v>28873</v>
      </c>
      <c r="R1461" s="35" t="s">
        <v>12141</v>
      </c>
      <c r="S1461" s="34"/>
      <c r="T1461" s="34"/>
      <c r="U1461" s="34"/>
    </row>
    <row r="1462" spans="16:21" x14ac:dyDescent="0.45">
      <c r="P1462" s="33" t="s">
        <v>994</v>
      </c>
      <c r="Q1462" t="s">
        <v>28873</v>
      </c>
      <c r="R1462" s="35" t="s">
        <v>12142</v>
      </c>
      <c r="S1462" s="34"/>
      <c r="T1462" s="34"/>
      <c r="U1462" s="34"/>
    </row>
    <row r="1463" spans="16:21" x14ac:dyDescent="0.45">
      <c r="P1463" s="33" t="s">
        <v>994</v>
      </c>
      <c r="Q1463" t="s">
        <v>28873</v>
      </c>
      <c r="R1463" s="35" t="s">
        <v>12143</v>
      </c>
      <c r="S1463" s="34"/>
      <c r="T1463" s="34"/>
      <c r="U1463" s="34"/>
    </row>
    <row r="1464" spans="16:21" x14ac:dyDescent="0.45">
      <c r="P1464" s="33" t="s">
        <v>995</v>
      </c>
      <c r="Q1464" t="s">
        <v>28873</v>
      </c>
      <c r="R1464" s="35" t="s">
        <v>12144</v>
      </c>
      <c r="S1464" s="34"/>
      <c r="T1464" s="34"/>
      <c r="U1464" s="34"/>
    </row>
    <row r="1465" spans="16:21" x14ac:dyDescent="0.45">
      <c r="P1465" s="33" t="s">
        <v>995</v>
      </c>
      <c r="Q1465" t="s">
        <v>28873</v>
      </c>
      <c r="R1465" s="35" t="s">
        <v>12145</v>
      </c>
      <c r="S1465" s="34"/>
      <c r="T1465" s="34"/>
      <c r="U1465" s="34"/>
    </row>
    <row r="1466" spans="16:21" x14ac:dyDescent="0.45">
      <c r="P1466" s="33" t="s">
        <v>996</v>
      </c>
      <c r="Q1466" t="s">
        <v>28873</v>
      </c>
      <c r="R1466" s="35" t="s">
        <v>12106</v>
      </c>
      <c r="S1466" s="34"/>
      <c r="T1466" s="34"/>
      <c r="U1466" s="34"/>
    </row>
    <row r="1467" spans="16:21" x14ac:dyDescent="0.45">
      <c r="P1467" s="33" t="s">
        <v>996</v>
      </c>
      <c r="Q1467" t="s">
        <v>28873</v>
      </c>
      <c r="R1467" s="35" t="s">
        <v>12146</v>
      </c>
      <c r="S1467" s="34"/>
      <c r="T1467" s="34"/>
      <c r="U1467" s="34"/>
    </row>
    <row r="1468" spans="16:21" x14ac:dyDescent="0.45">
      <c r="P1468" s="33" t="s">
        <v>997</v>
      </c>
      <c r="Q1468" t="s">
        <v>28873</v>
      </c>
      <c r="R1468" s="35" t="s">
        <v>12147</v>
      </c>
      <c r="S1468" s="34"/>
      <c r="T1468" s="34"/>
      <c r="U1468" s="34"/>
    </row>
    <row r="1469" spans="16:21" x14ac:dyDescent="0.45">
      <c r="P1469" s="33" t="s">
        <v>997</v>
      </c>
      <c r="Q1469" t="s">
        <v>28873</v>
      </c>
      <c r="R1469" s="35" t="s">
        <v>12148</v>
      </c>
      <c r="S1469" s="34"/>
      <c r="T1469" s="34"/>
      <c r="U1469" s="34"/>
    </row>
    <row r="1470" spans="16:21" x14ac:dyDescent="0.45">
      <c r="P1470" s="33" t="s">
        <v>998</v>
      </c>
      <c r="Q1470" t="s">
        <v>28873</v>
      </c>
      <c r="R1470" s="35" t="s">
        <v>12149</v>
      </c>
      <c r="S1470" s="34"/>
      <c r="T1470" s="34"/>
      <c r="U1470" s="34"/>
    </row>
    <row r="1471" spans="16:21" x14ac:dyDescent="0.45">
      <c r="P1471" s="33" t="s">
        <v>998</v>
      </c>
      <c r="Q1471" t="s">
        <v>28873</v>
      </c>
      <c r="R1471" s="35" t="s">
        <v>12150</v>
      </c>
      <c r="S1471" s="34"/>
      <c r="T1471" s="34"/>
      <c r="U1471" s="34"/>
    </row>
    <row r="1472" spans="16:21" x14ac:dyDescent="0.45">
      <c r="P1472" s="33" t="s">
        <v>999</v>
      </c>
      <c r="Q1472" t="s">
        <v>28873</v>
      </c>
      <c r="R1472" s="35" t="s">
        <v>12151</v>
      </c>
      <c r="S1472" s="34"/>
      <c r="T1472" s="34"/>
      <c r="U1472" s="34"/>
    </row>
    <row r="1473" spans="16:21" x14ac:dyDescent="0.45">
      <c r="P1473" s="33" t="s">
        <v>999</v>
      </c>
      <c r="Q1473" t="s">
        <v>28873</v>
      </c>
      <c r="R1473" s="35" t="s">
        <v>12152</v>
      </c>
      <c r="S1473" s="34"/>
      <c r="T1473" s="34"/>
      <c r="U1473" s="34"/>
    </row>
    <row r="1474" spans="16:21" x14ac:dyDescent="0.45">
      <c r="P1474" s="33" t="s">
        <v>1000</v>
      </c>
      <c r="Q1474" t="s">
        <v>28873</v>
      </c>
      <c r="R1474" s="35" t="s">
        <v>12153</v>
      </c>
      <c r="S1474" s="34"/>
      <c r="T1474" s="34"/>
      <c r="U1474" s="34"/>
    </row>
    <row r="1475" spans="16:21" x14ac:dyDescent="0.45">
      <c r="P1475" s="33" t="s">
        <v>1000</v>
      </c>
      <c r="Q1475" t="s">
        <v>28873</v>
      </c>
      <c r="R1475" s="35" t="s">
        <v>12154</v>
      </c>
      <c r="S1475" s="34"/>
      <c r="T1475" s="34"/>
      <c r="U1475" s="34"/>
    </row>
    <row r="1476" spans="16:21" x14ac:dyDescent="0.45">
      <c r="P1476" s="33" t="s">
        <v>1001</v>
      </c>
      <c r="Q1476" t="s">
        <v>28873</v>
      </c>
      <c r="R1476" s="35" t="s">
        <v>12155</v>
      </c>
      <c r="S1476" s="34"/>
      <c r="T1476" s="34"/>
      <c r="U1476" s="34"/>
    </row>
    <row r="1477" spans="16:21" x14ac:dyDescent="0.45">
      <c r="P1477" s="33" t="s">
        <v>1001</v>
      </c>
      <c r="Q1477" t="s">
        <v>28873</v>
      </c>
      <c r="R1477" s="35" t="s">
        <v>12156</v>
      </c>
      <c r="S1477" s="34"/>
      <c r="T1477" s="34"/>
      <c r="U1477" s="34"/>
    </row>
    <row r="1478" spans="16:21" x14ac:dyDescent="0.45">
      <c r="P1478" s="33" t="s">
        <v>1002</v>
      </c>
      <c r="Q1478" t="s">
        <v>28873</v>
      </c>
      <c r="R1478" s="35" t="s">
        <v>12157</v>
      </c>
      <c r="S1478" s="34"/>
      <c r="T1478" s="34"/>
      <c r="U1478" s="34"/>
    </row>
    <row r="1479" spans="16:21" x14ac:dyDescent="0.45">
      <c r="P1479" s="33" t="s">
        <v>1002</v>
      </c>
      <c r="Q1479" t="s">
        <v>28873</v>
      </c>
      <c r="R1479" s="35" t="s">
        <v>12158</v>
      </c>
      <c r="S1479" s="34"/>
      <c r="T1479" s="34"/>
      <c r="U1479" s="34"/>
    </row>
    <row r="1480" spans="16:21" x14ac:dyDescent="0.45">
      <c r="P1480" s="33" t="s">
        <v>1003</v>
      </c>
      <c r="Q1480" t="s">
        <v>28873</v>
      </c>
      <c r="R1480" s="35" t="s">
        <v>12159</v>
      </c>
      <c r="S1480" s="34"/>
      <c r="T1480" s="34"/>
      <c r="U1480" s="34"/>
    </row>
    <row r="1481" spans="16:21" x14ac:dyDescent="0.45">
      <c r="P1481" s="33" t="s">
        <v>1003</v>
      </c>
      <c r="Q1481" t="s">
        <v>28873</v>
      </c>
      <c r="R1481" s="35" t="s">
        <v>12160</v>
      </c>
      <c r="S1481" s="34"/>
      <c r="T1481" s="34"/>
      <c r="U1481" s="34"/>
    </row>
    <row r="1482" spans="16:21" x14ac:dyDescent="0.45">
      <c r="P1482" s="33" t="s">
        <v>1004</v>
      </c>
      <c r="Q1482" t="s">
        <v>28873</v>
      </c>
      <c r="R1482" s="35" t="s">
        <v>12161</v>
      </c>
      <c r="S1482" s="34"/>
      <c r="T1482" s="34"/>
      <c r="U1482" s="34"/>
    </row>
    <row r="1483" spans="16:21" x14ac:dyDescent="0.45">
      <c r="P1483" s="33" t="s">
        <v>1004</v>
      </c>
      <c r="Q1483" t="s">
        <v>28873</v>
      </c>
      <c r="R1483" s="35" t="s">
        <v>12162</v>
      </c>
      <c r="S1483" s="34"/>
      <c r="T1483" s="34"/>
      <c r="U1483" s="34"/>
    </row>
    <row r="1484" spans="16:21" x14ac:dyDescent="0.45">
      <c r="P1484" s="33" t="s">
        <v>1005</v>
      </c>
      <c r="Q1484" t="s">
        <v>28873</v>
      </c>
      <c r="R1484" s="35" t="s">
        <v>12163</v>
      </c>
      <c r="S1484" s="34"/>
      <c r="T1484" s="34"/>
      <c r="U1484" s="34"/>
    </row>
    <row r="1485" spans="16:21" x14ac:dyDescent="0.45">
      <c r="P1485" s="33" t="s">
        <v>1005</v>
      </c>
      <c r="Q1485" t="s">
        <v>28873</v>
      </c>
      <c r="R1485" s="35" t="s">
        <v>12164</v>
      </c>
      <c r="S1485" s="34"/>
      <c r="T1485" s="34"/>
      <c r="U1485" s="34"/>
    </row>
    <row r="1486" spans="16:21" x14ac:dyDescent="0.45">
      <c r="P1486" s="33" t="s">
        <v>1006</v>
      </c>
      <c r="Q1486" t="s">
        <v>28873</v>
      </c>
      <c r="R1486" s="35" t="s">
        <v>12165</v>
      </c>
      <c r="S1486" s="34"/>
      <c r="T1486" s="34"/>
      <c r="U1486" s="34"/>
    </row>
    <row r="1487" spans="16:21" x14ac:dyDescent="0.45">
      <c r="P1487" s="33" t="s">
        <v>1006</v>
      </c>
      <c r="Q1487" t="s">
        <v>28873</v>
      </c>
      <c r="R1487" s="35" t="s">
        <v>12166</v>
      </c>
      <c r="S1487" s="34"/>
      <c r="T1487" s="34"/>
      <c r="U1487" s="34"/>
    </row>
    <row r="1488" spans="16:21" x14ac:dyDescent="0.45">
      <c r="P1488" s="33" t="s">
        <v>1007</v>
      </c>
      <c r="Q1488" t="s">
        <v>28873</v>
      </c>
      <c r="R1488" s="35" t="s">
        <v>12167</v>
      </c>
      <c r="S1488" s="34"/>
      <c r="T1488" s="34"/>
      <c r="U1488" s="34"/>
    </row>
    <row r="1489" spans="16:21" x14ac:dyDescent="0.45">
      <c r="P1489" s="33" t="s">
        <v>1007</v>
      </c>
      <c r="Q1489" t="s">
        <v>28873</v>
      </c>
      <c r="R1489" s="35" t="s">
        <v>12168</v>
      </c>
      <c r="S1489" s="34"/>
      <c r="T1489" s="34"/>
      <c r="U1489" s="34"/>
    </row>
    <row r="1490" spans="16:21" x14ac:dyDescent="0.45">
      <c r="P1490" s="33" t="s">
        <v>1008</v>
      </c>
      <c r="Q1490" t="s">
        <v>28873</v>
      </c>
      <c r="R1490" s="35" t="s">
        <v>12169</v>
      </c>
      <c r="S1490" s="34"/>
      <c r="T1490" s="34"/>
      <c r="U1490" s="34"/>
    </row>
    <row r="1491" spans="16:21" x14ac:dyDescent="0.45">
      <c r="P1491" s="33" t="s">
        <v>1008</v>
      </c>
      <c r="Q1491" t="s">
        <v>28873</v>
      </c>
      <c r="R1491" s="35" t="s">
        <v>12170</v>
      </c>
      <c r="S1491" s="34"/>
      <c r="T1491" s="34"/>
      <c r="U1491" s="34"/>
    </row>
    <row r="1492" spans="16:21" x14ac:dyDescent="0.45">
      <c r="P1492" s="33" t="s">
        <v>1009</v>
      </c>
      <c r="Q1492" t="s">
        <v>28873</v>
      </c>
      <c r="R1492" s="35" t="s">
        <v>12171</v>
      </c>
      <c r="S1492" s="34"/>
      <c r="T1492" s="34"/>
      <c r="U1492" s="34"/>
    </row>
    <row r="1493" spans="16:21" x14ac:dyDescent="0.45">
      <c r="P1493" s="33" t="s">
        <v>1009</v>
      </c>
      <c r="Q1493" t="s">
        <v>28873</v>
      </c>
      <c r="R1493" s="35" t="s">
        <v>12172</v>
      </c>
      <c r="S1493" s="34"/>
      <c r="T1493" s="34"/>
      <c r="U1493" s="34"/>
    </row>
    <row r="1494" spans="16:21" x14ac:dyDescent="0.45">
      <c r="P1494" s="33" t="s">
        <v>1010</v>
      </c>
      <c r="Q1494" t="s">
        <v>28873</v>
      </c>
      <c r="R1494" s="35" t="s">
        <v>12173</v>
      </c>
      <c r="S1494" s="34"/>
      <c r="T1494" s="34"/>
      <c r="U1494" s="34"/>
    </row>
    <row r="1495" spans="16:21" x14ac:dyDescent="0.45">
      <c r="P1495" s="33" t="s">
        <v>1010</v>
      </c>
      <c r="Q1495" t="s">
        <v>28873</v>
      </c>
      <c r="R1495" s="35" t="s">
        <v>12174</v>
      </c>
      <c r="S1495" s="34"/>
      <c r="T1495" s="34"/>
      <c r="U1495" s="34"/>
    </row>
    <row r="1496" spans="16:21" x14ac:dyDescent="0.45">
      <c r="P1496" s="33" t="s">
        <v>1011</v>
      </c>
      <c r="Q1496" t="s">
        <v>28873</v>
      </c>
      <c r="R1496" s="35" t="s">
        <v>12175</v>
      </c>
      <c r="S1496" s="34"/>
      <c r="T1496" s="34"/>
      <c r="U1496" s="34"/>
    </row>
    <row r="1497" spans="16:21" x14ac:dyDescent="0.45">
      <c r="P1497" s="33" t="s">
        <v>1011</v>
      </c>
      <c r="Q1497" t="s">
        <v>28873</v>
      </c>
      <c r="R1497" s="35" t="s">
        <v>12176</v>
      </c>
      <c r="S1497" s="34"/>
      <c r="T1497" s="34"/>
      <c r="U1497" s="34"/>
    </row>
    <row r="1498" spans="16:21" x14ac:dyDescent="0.45">
      <c r="P1498" s="33" t="s">
        <v>1012</v>
      </c>
      <c r="Q1498" t="s">
        <v>28873</v>
      </c>
      <c r="R1498" s="35" t="s">
        <v>11192</v>
      </c>
      <c r="S1498" s="34"/>
      <c r="T1498" s="34"/>
      <c r="U1498" s="34"/>
    </row>
    <row r="1499" spans="16:21" x14ac:dyDescent="0.45">
      <c r="P1499" s="33" t="s">
        <v>1013</v>
      </c>
      <c r="Q1499" t="s">
        <v>28873</v>
      </c>
      <c r="R1499" s="35" t="s">
        <v>12177</v>
      </c>
      <c r="S1499" s="34"/>
      <c r="T1499" s="34"/>
      <c r="U1499" s="34"/>
    </row>
    <row r="1500" spans="16:21" x14ac:dyDescent="0.45">
      <c r="P1500" s="33" t="s">
        <v>1014</v>
      </c>
      <c r="Q1500" t="s">
        <v>28873</v>
      </c>
      <c r="R1500" s="35" t="s">
        <v>11192</v>
      </c>
      <c r="S1500" s="34"/>
      <c r="T1500" s="34"/>
      <c r="U1500" s="34"/>
    </row>
    <row r="1501" spans="16:21" x14ac:dyDescent="0.45">
      <c r="P1501" s="33" t="s">
        <v>1015</v>
      </c>
      <c r="Q1501" t="s">
        <v>28873</v>
      </c>
      <c r="R1501" s="35" t="s">
        <v>12178</v>
      </c>
      <c r="S1501" s="34"/>
      <c r="T1501" s="34"/>
      <c r="U1501" s="34"/>
    </row>
    <row r="1502" spans="16:21" x14ac:dyDescent="0.45">
      <c r="P1502" s="33" t="s">
        <v>1016</v>
      </c>
      <c r="Q1502" t="s">
        <v>28873</v>
      </c>
      <c r="R1502" s="35" t="s">
        <v>11302</v>
      </c>
      <c r="S1502" s="34"/>
      <c r="T1502" s="34"/>
      <c r="U1502" s="34"/>
    </row>
    <row r="1503" spans="16:21" x14ac:dyDescent="0.45">
      <c r="P1503" s="33" t="s">
        <v>1017</v>
      </c>
      <c r="Q1503" t="s">
        <v>28873</v>
      </c>
      <c r="R1503" s="35" t="s">
        <v>11192</v>
      </c>
      <c r="S1503" s="34"/>
      <c r="T1503" s="34"/>
      <c r="U1503" s="34"/>
    </row>
    <row r="1504" spans="16:21" x14ac:dyDescent="0.45">
      <c r="P1504" s="33" t="s">
        <v>1018</v>
      </c>
      <c r="Q1504" t="s">
        <v>28873</v>
      </c>
      <c r="R1504" s="35" t="s">
        <v>11194</v>
      </c>
      <c r="S1504" s="34"/>
      <c r="T1504" s="34"/>
      <c r="U1504" s="34"/>
    </row>
    <row r="1505" spans="16:21" x14ac:dyDescent="0.45">
      <c r="P1505" s="33" t="s">
        <v>1019</v>
      </c>
      <c r="Q1505" t="s">
        <v>28873</v>
      </c>
      <c r="R1505" s="35" t="s">
        <v>11303</v>
      </c>
      <c r="S1505" s="34"/>
      <c r="T1505" s="34"/>
      <c r="U1505" s="34"/>
    </row>
    <row r="1506" spans="16:21" x14ac:dyDescent="0.45">
      <c r="P1506" s="33" t="s">
        <v>1020</v>
      </c>
      <c r="Q1506" t="s">
        <v>28873</v>
      </c>
      <c r="R1506" s="35" t="s">
        <v>12179</v>
      </c>
      <c r="S1506" s="34"/>
      <c r="T1506" s="34"/>
      <c r="U1506" s="34"/>
    </row>
    <row r="1507" spans="16:21" x14ac:dyDescent="0.45">
      <c r="P1507" s="33" t="s">
        <v>1020</v>
      </c>
      <c r="Q1507" t="s">
        <v>28873</v>
      </c>
      <c r="R1507" s="35" t="s">
        <v>12180</v>
      </c>
      <c r="S1507" s="34"/>
      <c r="T1507" s="34"/>
      <c r="U1507" s="34"/>
    </row>
    <row r="1508" spans="16:21" x14ac:dyDescent="0.45">
      <c r="P1508" s="33" t="s">
        <v>1021</v>
      </c>
      <c r="Q1508" t="s">
        <v>28873</v>
      </c>
      <c r="R1508" s="35" t="s">
        <v>12181</v>
      </c>
      <c r="S1508" s="34"/>
      <c r="T1508" s="34"/>
      <c r="U1508" s="34"/>
    </row>
    <row r="1509" spans="16:21" x14ac:dyDescent="0.45">
      <c r="P1509" s="33" t="s">
        <v>1021</v>
      </c>
      <c r="Q1509" t="s">
        <v>28873</v>
      </c>
      <c r="R1509" s="35" t="s">
        <v>12182</v>
      </c>
      <c r="S1509" s="34"/>
      <c r="T1509" s="34"/>
      <c r="U1509" s="34"/>
    </row>
    <row r="1510" spans="16:21" x14ac:dyDescent="0.45">
      <c r="P1510" s="33" t="s">
        <v>1022</v>
      </c>
      <c r="Q1510" t="s">
        <v>28873</v>
      </c>
      <c r="R1510" s="35" t="s">
        <v>12183</v>
      </c>
      <c r="S1510" s="34"/>
      <c r="T1510" s="34"/>
      <c r="U1510" s="34"/>
    </row>
    <row r="1511" spans="16:21" x14ac:dyDescent="0.45">
      <c r="P1511" s="33" t="s">
        <v>1022</v>
      </c>
      <c r="Q1511" t="s">
        <v>28873</v>
      </c>
      <c r="R1511" s="35" t="s">
        <v>12184</v>
      </c>
      <c r="S1511" s="34"/>
      <c r="T1511" s="34"/>
      <c r="U1511" s="34"/>
    </row>
    <row r="1512" spans="16:21" x14ac:dyDescent="0.45">
      <c r="P1512" s="33" t="s">
        <v>1023</v>
      </c>
      <c r="Q1512" t="s">
        <v>28873</v>
      </c>
      <c r="R1512" s="35" t="s">
        <v>12185</v>
      </c>
      <c r="S1512" s="34"/>
      <c r="T1512" s="34"/>
      <c r="U1512" s="34"/>
    </row>
    <row r="1513" spans="16:21" x14ac:dyDescent="0.45">
      <c r="P1513" s="33" t="s">
        <v>1023</v>
      </c>
      <c r="Q1513" t="s">
        <v>28873</v>
      </c>
      <c r="R1513" s="35" t="s">
        <v>12186</v>
      </c>
      <c r="S1513" s="34"/>
      <c r="T1513" s="34"/>
      <c r="U1513" s="34"/>
    </row>
    <row r="1514" spans="16:21" x14ac:dyDescent="0.45">
      <c r="P1514" s="33" t="s">
        <v>1024</v>
      </c>
      <c r="Q1514" t="s">
        <v>28873</v>
      </c>
      <c r="R1514" s="35" t="s">
        <v>12187</v>
      </c>
      <c r="S1514" s="34"/>
      <c r="T1514" s="34"/>
      <c r="U1514" s="34"/>
    </row>
    <row r="1515" spans="16:21" x14ac:dyDescent="0.45">
      <c r="P1515" s="33" t="s">
        <v>1024</v>
      </c>
      <c r="Q1515" t="s">
        <v>28873</v>
      </c>
      <c r="R1515" s="35" t="s">
        <v>12188</v>
      </c>
      <c r="S1515" s="34"/>
      <c r="T1515" s="34"/>
      <c r="U1515" s="34"/>
    </row>
    <row r="1516" spans="16:21" x14ac:dyDescent="0.45">
      <c r="P1516" s="33" t="s">
        <v>1025</v>
      </c>
      <c r="Q1516" t="s">
        <v>28873</v>
      </c>
      <c r="R1516" s="35" t="s">
        <v>12189</v>
      </c>
      <c r="S1516" s="34"/>
      <c r="T1516" s="34"/>
      <c r="U1516" s="34"/>
    </row>
    <row r="1517" spans="16:21" x14ac:dyDescent="0.45">
      <c r="P1517" s="33" t="s">
        <v>1025</v>
      </c>
      <c r="Q1517" t="s">
        <v>28873</v>
      </c>
      <c r="R1517" s="35" t="s">
        <v>12190</v>
      </c>
      <c r="S1517" s="34"/>
      <c r="T1517" s="34"/>
      <c r="U1517" s="34"/>
    </row>
    <row r="1518" spans="16:21" x14ac:dyDescent="0.45">
      <c r="P1518" s="33" t="s">
        <v>1026</v>
      </c>
      <c r="Q1518" t="s">
        <v>28873</v>
      </c>
      <c r="R1518" s="35" t="s">
        <v>12191</v>
      </c>
      <c r="S1518" s="34"/>
      <c r="T1518" s="34"/>
      <c r="U1518" s="34"/>
    </row>
    <row r="1519" spans="16:21" x14ac:dyDescent="0.45">
      <c r="P1519" s="33" t="s">
        <v>1026</v>
      </c>
      <c r="Q1519" t="s">
        <v>28873</v>
      </c>
      <c r="R1519" s="35" t="s">
        <v>12192</v>
      </c>
      <c r="S1519" s="34"/>
      <c r="T1519" s="34"/>
      <c r="U1519" s="34"/>
    </row>
    <row r="1520" spans="16:21" x14ac:dyDescent="0.45">
      <c r="P1520" s="33" t="s">
        <v>1027</v>
      </c>
      <c r="Q1520" t="s">
        <v>28873</v>
      </c>
      <c r="R1520" s="35" t="s">
        <v>12193</v>
      </c>
      <c r="S1520" s="34"/>
      <c r="T1520" s="34"/>
      <c r="U1520" s="34"/>
    </row>
    <row r="1521" spans="16:21" x14ac:dyDescent="0.45">
      <c r="P1521" s="33" t="s">
        <v>1027</v>
      </c>
      <c r="Q1521" t="s">
        <v>28873</v>
      </c>
      <c r="R1521" s="35" t="s">
        <v>12194</v>
      </c>
      <c r="S1521" s="34"/>
      <c r="T1521" s="34"/>
      <c r="U1521" s="34"/>
    </row>
    <row r="1522" spans="16:21" x14ac:dyDescent="0.45">
      <c r="P1522" s="33" t="s">
        <v>1028</v>
      </c>
      <c r="Q1522" t="s">
        <v>28873</v>
      </c>
      <c r="R1522" s="35" t="s">
        <v>12195</v>
      </c>
      <c r="S1522" s="34"/>
      <c r="T1522" s="34"/>
      <c r="U1522" s="34"/>
    </row>
    <row r="1523" spans="16:21" x14ac:dyDescent="0.45">
      <c r="P1523" s="33" t="s">
        <v>1028</v>
      </c>
      <c r="Q1523" t="s">
        <v>28873</v>
      </c>
      <c r="R1523" s="35" t="s">
        <v>12196</v>
      </c>
      <c r="S1523" s="34"/>
      <c r="T1523" s="34"/>
      <c r="U1523" s="34"/>
    </row>
    <row r="1524" spans="16:21" x14ac:dyDescent="0.45">
      <c r="P1524" s="33" t="s">
        <v>1029</v>
      </c>
      <c r="Q1524" t="s">
        <v>28873</v>
      </c>
      <c r="R1524" s="35" t="s">
        <v>12197</v>
      </c>
      <c r="S1524" s="34"/>
      <c r="T1524" s="34"/>
      <c r="U1524" s="34"/>
    </row>
    <row r="1525" spans="16:21" x14ac:dyDescent="0.45">
      <c r="P1525" s="33" t="s">
        <v>1029</v>
      </c>
      <c r="Q1525" t="s">
        <v>28873</v>
      </c>
      <c r="R1525" s="35" t="s">
        <v>12198</v>
      </c>
      <c r="S1525" s="34"/>
      <c r="T1525" s="34"/>
      <c r="U1525" s="34"/>
    </row>
    <row r="1526" spans="16:21" x14ac:dyDescent="0.45">
      <c r="P1526" s="33" t="s">
        <v>1030</v>
      </c>
      <c r="Q1526" t="s">
        <v>28873</v>
      </c>
      <c r="R1526" s="35" t="s">
        <v>12199</v>
      </c>
      <c r="S1526" s="34"/>
      <c r="T1526" s="34"/>
      <c r="U1526" s="34"/>
    </row>
    <row r="1527" spans="16:21" x14ac:dyDescent="0.45">
      <c r="P1527" s="33" t="s">
        <v>1030</v>
      </c>
      <c r="Q1527" t="s">
        <v>28873</v>
      </c>
      <c r="R1527" s="35" t="s">
        <v>12200</v>
      </c>
      <c r="S1527" s="34"/>
      <c r="T1527" s="34"/>
      <c r="U1527" s="34"/>
    </row>
    <row r="1528" spans="16:21" x14ac:dyDescent="0.45">
      <c r="P1528" s="33" t="s">
        <v>1031</v>
      </c>
      <c r="Q1528" t="s">
        <v>28873</v>
      </c>
      <c r="R1528" s="35" t="s">
        <v>12201</v>
      </c>
      <c r="S1528" s="34"/>
      <c r="T1528" s="34"/>
      <c r="U1528" s="34"/>
    </row>
    <row r="1529" spans="16:21" x14ac:dyDescent="0.45">
      <c r="P1529" s="33" t="s">
        <v>1031</v>
      </c>
      <c r="Q1529" t="s">
        <v>28873</v>
      </c>
      <c r="R1529" s="35" t="s">
        <v>12202</v>
      </c>
      <c r="S1529" s="34"/>
      <c r="T1529" s="34"/>
      <c r="U1529" s="34"/>
    </row>
    <row r="1530" spans="16:21" x14ac:dyDescent="0.45">
      <c r="P1530" s="33" t="s">
        <v>1032</v>
      </c>
      <c r="Q1530" t="s">
        <v>28873</v>
      </c>
      <c r="R1530" s="35" t="s">
        <v>12203</v>
      </c>
      <c r="S1530" s="34"/>
      <c r="T1530" s="34"/>
      <c r="U1530" s="34"/>
    </row>
    <row r="1531" spans="16:21" x14ac:dyDescent="0.45">
      <c r="P1531" s="33" t="s">
        <v>1032</v>
      </c>
      <c r="Q1531" t="s">
        <v>28873</v>
      </c>
      <c r="R1531" s="35" t="s">
        <v>12204</v>
      </c>
      <c r="S1531" s="34"/>
      <c r="T1531" s="34"/>
      <c r="U1531" s="34"/>
    </row>
    <row r="1532" spans="16:21" x14ac:dyDescent="0.45">
      <c r="P1532" s="33" t="s">
        <v>1033</v>
      </c>
      <c r="Q1532" t="s">
        <v>28873</v>
      </c>
      <c r="R1532" s="35" t="s">
        <v>12205</v>
      </c>
      <c r="S1532" s="34"/>
      <c r="T1532" s="34"/>
      <c r="U1532" s="34"/>
    </row>
    <row r="1533" spans="16:21" x14ac:dyDescent="0.45">
      <c r="P1533" s="33" t="s">
        <v>1033</v>
      </c>
      <c r="Q1533" t="s">
        <v>28873</v>
      </c>
      <c r="R1533" s="35" t="s">
        <v>12206</v>
      </c>
      <c r="S1533" s="34"/>
      <c r="T1533" s="34"/>
      <c r="U1533" s="34"/>
    </row>
    <row r="1534" spans="16:21" x14ac:dyDescent="0.45">
      <c r="P1534" s="33" t="s">
        <v>1034</v>
      </c>
      <c r="Q1534" t="s">
        <v>28873</v>
      </c>
      <c r="R1534" s="35" t="s">
        <v>12207</v>
      </c>
      <c r="S1534" s="34"/>
      <c r="T1534" s="34"/>
      <c r="U1534" s="34"/>
    </row>
    <row r="1535" spans="16:21" x14ac:dyDescent="0.45">
      <c r="P1535" s="33" t="s">
        <v>1034</v>
      </c>
      <c r="Q1535" t="s">
        <v>28873</v>
      </c>
      <c r="R1535" s="35" t="s">
        <v>12208</v>
      </c>
      <c r="S1535" s="34"/>
      <c r="T1535" s="34"/>
      <c r="U1535" s="34"/>
    </row>
    <row r="1536" spans="16:21" x14ac:dyDescent="0.45">
      <c r="P1536" s="33" t="s">
        <v>1035</v>
      </c>
      <c r="Q1536" t="s">
        <v>28873</v>
      </c>
      <c r="R1536" s="35" t="s">
        <v>12209</v>
      </c>
      <c r="S1536" s="34"/>
      <c r="T1536" s="34"/>
      <c r="U1536" s="34"/>
    </row>
    <row r="1537" spans="16:21" x14ac:dyDescent="0.45">
      <c r="P1537" s="33" t="s">
        <v>1035</v>
      </c>
      <c r="Q1537" t="s">
        <v>28873</v>
      </c>
      <c r="R1537" s="35" t="s">
        <v>12210</v>
      </c>
      <c r="S1537" s="34"/>
      <c r="T1537" s="34"/>
      <c r="U1537" s="34"/>
    </row>
    <row r="1538" spans="16:21" x14ac:dyDescent="0.45">
      <c r="P1538" s="33" t="s">
        <v>1036</v>
      </c>
      <c r="Q1538" t="s">
        <v>28873</v>
      </c>
      <c r="R1538" s="35" t="s">
        <v>12211</v>
      </c>
      <c r="S1538" s="34"/>
      <c r="T1538" s="34"/>
      <c r="U1538" s="34"/>
    </row>
    <row r="1539" spans="16:21" x14ac:dyDescent="0.45">
      <c r="P1539" s="33" t="s">
        <v>1036</v>
      </c>
      <c r="Q1539" t="s">
        <v>28873</v>
      </c>
      <c r="R1539" s="35" t="s">
        <v>12212</v>
      </c>
      <c r="S1539" s="34"/>
      <c r="T1539" s="34"/>
      <c r="U1539" s="34"/>
    </row>
    <row r="1540" spans="16:21" x14ac:dyDescent="0.45">
      <c r="P1540" s="33" t="s">
        <v>1037</v>
      </c>
      <c r="Q1540" t="s">
        <v>28873</v>
      </c>
      <c r="R1540" s="35" t="s">
        <v>12213</v>
      </c>
      <c r="S1540" s="34"/>
      <c r="T1540" s="34"/>
      <c r="U1540" s="34"/>
    </row>
    <row r="1541" spans="16:21" x14ac:dyDescent="0.45">
      <c r="P1541" s="33" t="s">
        <v>1037</v>
      </c>
      <c r="Q1541" t="s">
        <v>28873</v>
      </c>
      <c r="R1541" s="35" t="s">
        <v>12214</v>
      </c>
      <c r="S1541" s="34"/>
      <c r="T1541" s="34"/>
      <c r="U1541" s="34"/>
    </row>
    <row r="1542" spans="16:21" x14ac:dyDescent="0.45">
      <c r="P1542" s="33" t="s">
        <v>1038</v>
      </c>
      <c r="Q1542" t="s">
        <v>28873</v>
      </c>
      <c r="R1542" s="35" t="s">
        <v>12215</v>
      </c>
      <c r="S1542" s="34"/>
      <c r="T1542" s="34"/>
      <c r="U1542" s="34"/>
    </row>
    <row r="1543" spans="16:21" x14ac:dyDescent="0.45">
      <c r="P1543" s="33" t="s">
        <v>1038</v>
      </c>
      <c r="Q1543" t="s">
        <v>28873</v>
      </c>
      <c r="R1543" s="35" t="s">
        <v>12216</v>
      </c>
      <c r="S1543" s="34"/>
      <c r="T1543" s="34"/>
      <c r="U1543" s="34"/>
    </row>
    <row r="1544" spans="16:21" x14ac:dyDescent="0.45">
      <c r="P1544" s="33" t="s">
        <v>1039</v>
      </c>
      <c r="Q1544" t="s">
        <v>28873</v>
      </c>
      <c r="R1544" s="35" t="s">
        <v>12217</v>
      </c>
      <c r="S1544" s="34"/>
      <c r="T1544" s="34"/>
      <c r="U1544" s="34"/>
    </row>
    <row r="1545" spans="16:21" x14ac:dyDescent="0.45">
      <c r="P1545" s="33" t="s">
        <v>1039</v>
      </c>
      <c r="Q1545" t="s">
        <v>28873</v>
      </c>
      <c r="R1545" s="35" t="s">
        <v>12218</v>
      </c>
      <c r="S1545" s="34"/>
      <c r="T1545" s="34"/>
      <c r="U1545" s="34"/>
    </row>
    <row r="1546" spans="16:21" x14ac:dyDescent="0.45">
      <c r="P1546" s="33" t="s">
        <v>1040</v>
      </c>
      <c r="Q1546" t="s">
        <v>28873</v>
      </c>
      <c r="R1546" s="35" t="s">
        <v>12219</v>
      </c>
      <c r="S1546" s="34"/>
      <c r="T1546" s="34"/>
      <c r="U1546" s="34"/>
    </row>
    <row r="1547" spans="16:21" x14ac:dyDescent="0.45">
      <c r="P1547" s="33" t="s">
        <v>1040</v>
      </c>
      <c r="Q1547" t="s">
        <v>28873</v>
      </c>
      <c r="R1547" s="35" t="s">
        <v>12220</v>
      </c>
      <c r="S1547" s="34"/>
      <c r="T1547" s="34"/>
      <c r="U1547" s="34"/>
    </row>
    <row r="1548" spans="16:21" x14ac:dyDescent="0.45">
      <c r="P1548" s="33" t="s">
        <v>1041</v>
      </c>
      <c r="Q1548" t="s">
        <v>28873</v>
      </c>
      <c r="R1548" s="35" t="s">
        <v>12221</v>
      </c>
      <c r="S1548" s="34"/>
      <c r="T1548" s="34"/>
      <c r="U1548" s="34"/>
    </row>
    <row r="1549" spans="16:21" x14ac:dyDescent="0.45">
      <c r="P1549" s="33" t="s">
        <v>1041</v>
      </c>
      <c r="Q1549" t="s">
        <v>28873</v>
      </c>
      <c r="R1549" s="35" t="s">
        <v>12222</v>
      </c>
      <c r="S1549" s="34"/>
      <c r="T1549" s="34"/>
      <c r="U1549" s="34"/>
    </row>
    <row r="1550" spans="16:21" x14ac:dyDescent="0.45">
      <c r="P1550" s="33" t="s">
        <v>1042</v>
      </c>
      <c r="Q1550" t="s">
        <v>28873</v>
      </c>
      <c r="R1550" s="35" t="s">
        <v>12223</v>
      </c>
      <c r="S1550" s="34"/>
      <c r="T1550" s="34"/>
      <c r="U1550" s="34"/>
    </row>
    <row r="1551" spans="16:21" x14ac:dyDescent="0.45">
      <c r="P1551" s="33" t="s">
        <v>1042</v>
      </c>
      <c r="Q1551" t="s">
        <v>28873</v>
      </c>
      <c r="R1551" s="35" t="s">
        <v>12224</v>
      </c>
      <c r="S1551" s="34"/>
      <c r="T1551" s="34"/>
      <c r="U1551" s="34"/>
    </row>
    <row r="1552" spans="16:21" x14ac:dyDescent="0.45">
      <c r="P1552" s="33" t="s">
        <v>1043</v>
      </c>
      <c r="Q1552" t="s">
        <v>28873</v>
      </c>
      <c r="R1552" s="35" t="s">
        <v>12185</v>
      </c>
      <c r="S1552" s="34"/>
      <c r="T1552" s="34"/>
      <c r="U1552" s="34"/>
    </row>
    <row r="1553" spans="16:21" x14ac:dyDescent="0.45">
      <c r="P1553" s="33" t="s">
        <v>1043</v>
      </c>
      <c r="Q1553" t="s">
        <v>28873</v>
      </c>
      <c r="R1553" s="35" t="s">
        <v>12225</v>
      </c>
      <c r="S1553" s="34"/>
      <c r="T1553" s="34"/>
      <c r="U1553" s="34"/>
    </row>
    <row r="1554" spans="16:21" x14ac:dyDescent="0.45">
      <c r="P1554" s="33" t="s">
        <v>1044</v>
      </c>
      <c r="Q1554" t="s">
        <v>28873</v>
      </c>
      <c r="R1554" s="35" t="s">
        <v>12226</v>
      </c>
      <c r="S1554" s="34"/>
      <c r="T1554" s="34"/>
      <c r="U1554" s="34"/>
    </row>
    <row r="1555" spans="16:21" x14ac:dyDescent="0.45">
      <c r="P1555" s="33" t="s">
        <v>1044</v>
      </c>
      <c r="Q1555" t="s">
        <v>28873</v>
      </c>
      <c r="R1555" s="35" t="s">
        <v>12227</v>
      </c>
      <c r="S1555" s="34"/>
      <c r="T1555" s="34"/>
      <c r="U1555" s="34"/>
    </row>
    <row r="1556" spans="16:21" x14ac:dyDescent="0.45">
      <c r="P1556" s="33" t="s">
        <v>1045</v>
      </c>
      <c r="Q1556" t="s">
        <v>28873</v>
      </c>
      <c r="R1556" s="35" t="s">
        <v>12228</v>
      </c>
      <c r="S1556" s="34"/>
      <c r="T1556" s="34"/>
      <c r="U1556" s="34"/>
    </row>
    <row r="1557" spans="16:21" x14ac:dyDescent="0.45">
      <c r="P1557" s="33" t="s">
        <v>1045</v>
      </c>
      <c r="Q1557" t="s">
        <v>28873</v>
      </c>
      <c r="R1557" s="35" t="s">
        <v>12229</v>
      </c>
      <c r="S1557" s="34"/>
      <c r="T1557" s="34"/>
      <c r="U1557" s="34"/>
    </row>
    <row r="1558" spans="16:21" x14ac:dyDescent="0.45">
      <c r="P1558" s="33" t="s">
        <v>1046</v>
      </c>
      <c r="Q1558" t="s">
        <v>28873</v>
      </c>
      <c r="R1558" s="35" t="s">
        <v>12230</v>
      </c>
      <c r="S1558" s="34"/>
      <c r="T1558" s="34"/>
      <c r="U1558" s="34"/>
    </row>
    <row r="1559" spans="16:21" x14ac:dyDescent="0.45">
      <c r="P1559" s="33" t="s">
        <v>1046</v>
      </c>
      <c r="Q1559" t="s">
        <v>28873</v>
      </c>
      <c r="R1559" s="35" t="s">
        <v>12231</v>
      </c>
      <c r="S1559" s="34"/>
      <c r="T1559" s="34"/>
      <c r="U1559" s="34"/>
    </row>
    <row r="1560" spans="16:21" x14ac:dyDescent="0.45">
      <c r="P1560" s="33" t="s">
        <v>1047</v>
      </c>
      <c r="Q1560" t="s">
        <v>28873</v>
      </c>
      <c r="R1560" s="35" t="s">
        <v>12232</v>
      </c>
      <c r="S1560" s="34"/>
      <c r="T1560" s="34"/>
      <c r="U1560" s="34"/>
    </row>
    <row r="1561" spans="16:21" x14ac:dyDescent="0.45">
      <c r="P1561" s="33" t="s">
        <v>1047</v>
      </c>
      <c r="Q1561" t="s">
        <v>28873</v>
      </c>
      <c r="R1561" s="35" t="s">
        <v>12233</v>
      </c>
      <c r="S1561" s="34"/>
      <c r="T1561" s="34"/>
      <c r="U1561" s="34"/>
    </row>
    <row r="1562" spans="16:21" x14ac:dyDescent="0.45">
      <c r="P1562" s="33" t="s">
        <v>1048</v>
      </c>
      <c r="Q1562" t="s">
        <v>28873</v>
      </c>
      <c r="R1562" s="35" t="s">
        <v>12234</v>
      </c>
      <c r="S1562" s="34"/>
      <c r="T1562" s="34"/>
      <c r="U1562" s="34"/>
    </row>
    <row r="1563" spans="16:21" x14ac:dyDescent="0.45">
      <c r="P1563" s="33" t="s">
        <v>1048</v>
      </c>
      <c r="Q1563" t="s">
        <v>28873</v>
      </c>
      <c r="R1563" s="35" t="s">
        <v>12235</v>
      </c>
      <c r="S1563" s="34"/>
      <c r="T1563" s="34"/>
      <c r="U1563" s="34"/>
    </row>
    <row r="1564" spans="16:21" x14ac:dyDescent="0.45">
      <c r="P1564" s="33" t="s">
        <v>1049</v>
      </c>
      <c r="Q1564" t="s">
        <v>28873</v>
      </c>
      <c r="R1564" s="35" t="s">
        <v>12236</v>
      </c>
      <c r="S1564" s="34"/>
      <c r="T1564" s="34"/>
      <c r="U1564" s="34"/>
    </row>
    <row r="1565" spans="16:21" x14ac:dyDescent="0.45">
      <c r="P1565" s="33" t="s">
        <v>1049</v>
      </c>
      <c r="Q1565" t="s">
        <v>28873</v>
      </c>
      <c r="R1565" s="35" t="s">
        <v>12237</v>
      </c>
      <c r="S1565" s="34"/>
      <c r="T1565" s="34"/>
      <c r="U1565" s="34"/>
    </row>
    <row r="1566" spans="16:21" x14ac:dyDescent="0.45">
      <c r="P1566" s="33" t="s">
        <v>1050</v>
      </c>
      <c r="Q1566" t="s">
        <v>28873</v>
      </c>
      <c r="R1566" s="35" t="s">
        <v>12238</v>
      </c>
      <c r="S1566" s="34"/>
      <c r="T1566" s="34"/>
      <c r="U1566" s="34"/>
    </row>
    <row r="1567" spans="16:21" x14ac:dyDescent="0.45">
      <c r="P1567" s="33" t="s">
        <v>1050</v>
      </c>
      <c r="Q1567" t="s">
        <v>28873</v>
      </c>
      <c r="R1567" s="35" t="s">
        <v>12239</v>
      </c>
      <c r="S1567" s="34"/>
      <c r="T1567" s="34"/>
      <c r="U1567" s="34"/>
    </row>
    <row r="1568" spans="16:21" x14ac:dyDescent="0.45">
      <c r="P1568" s="33" t="s">
        <v>1051</v>
      </c>
      <c r="Q1568" t="s">
        <v>28873</v>
      </c>
      <c r="R1568" s="35" t="s">
        <v>12240</v>
      </c>
      <c r="S1568" s="34"/>
      <c r="T1568" s="34"/>
      <c r="U1568" s="34"/>
    </row>
    <row r="1569" spans="16:21" x14ac:dyDescent="0.45">
      <c r="P1569" s="33" t="s">
        <v>1051</v>
      </c>
      <c r="Q1569" t="s">
        <v>28873</v>
      </c>
      <c r="R1569" s="35" t="s">
        <v>12241</v>
      </c>
      <c r="S1569" s="34"/>
      <c r="T1569" s="34"/>
      <c r="U1569" s="34"/>
    </row>
    <row r="1570" spans="16:21" x14ac:dyDescent="0.45">
      <c r="P1570" s="33" t="s">
        <v>1052</v>
      </c>
      <c r="Q1570" t="s">
        <v>28873</v>
      </c>
      <c r="R1570" s="35" t="s">
        <v>12242</v>
      </c>
      <c r="S1570" s="34"/>
      <c r="T1570" s="34"/>
      <c r="U1570" s="34"/>
    </row>
    <row r="1571" spans="16:21" x14ac:dyDescent="0.45">
      <c r="P1571" s="33" t="s">
        <v>1052</v>
      </c>
      <c r="Q1571" t="s">
        <v>28873</v>
      </c>
      <c r="R1571" s="35" t="s">
        <v>12243</v>
      </c>
      <c r="S1571" s="34"/>
      <c r="T1571" s="34"/>
      <c r="U1571" s="34"/>
    </row>
    <row r="1572" spans="16:21" x14ac:dyDescent="0.45">
      <c r="P1572" s="33" t="s">
        <v>1053</v>
      </c>
      <c r="Q1572" t="s">
        <v>28873</v>
      </c>
      <c r="R1572" s="35" t="s">
        <v>12244</v>
      </c>
      <c r="S1572" s="34"/>
      <c r="T1572" s="34"/>
      <c r="U1572" s="34"/>
    </row>
    <row r="1573" spans="16:21" x14ac:dyDescent="0.45">
      <c r="P1573" s="33" t="s">
        <v>1053</v>
      </c>
      <c r="Q1573" t="s">
        <v>28873</v>
      </c>
      <c r="R1573" s="35" t="s">
        <v>12245</v>
      </c>
      <c r="S1573" s="34"/>
      <c r="T1573" s="34"/>
      <c r="U1573" s="34"/>
    </row>
    <row r="1574" spans="16:21" x14ac:dyDescent="0.45">
      <c r="P1574" s="33" t="s">
        <v>1054</v>
      </c>
      <c r="Q1574" t="s">
        <v>28873</v>
      </c>
      <c r="R1574" s="35" t="s">
        <v>12246</v>
      </c>
      <c r="S1574" s="34"/>
      <c r="T1574" s="34"/>
      <c r="U1574" s="34"/>
    </row>
    <row r="1575" spans="16:21" x14ac:dyDescent="0.45">
      <c r="P1575" s="33" t="s">
        <v>1054</v>
      </c>
      <c r="Q1575" t="s">
        <v>28873</v>
      </c>
      <c r="R1575" s="35" t="s">
        <v>12247</v>
      </c>
      <c r="S1575" s="34"/>
      <c r="T1575" s="34"/>
      <c r="U1575" s="34"/>
    </row>
    <row r="1576" spans="16:21" x14ac:dyDescent="0.45">
      <c r="P1576" s="33" t="s">
        <v>1055</v>
      </c>
      <c r="Q1576" t="s">
        <v>28873</v>
      </c>
      <c r="R1576" s="35" t="s">
        <v>12248</v>
      </c>
      <c r="S1576" s="34"/>
      <c r="T1576" s="34"/>
      <c r="U1576" s="34"/>
    </row>
    <row r="1577" spans="16:21" x14ac:dyDescent="0.45">
      <c r="P1577" s="33" t="s">
        <v>1055</v>
      </c>
      <c r="Q1577" t="s">
        <v>28873</v>
      </c>
      <c r="R1577" s="35" t="s">
        <v>12249</v>
      </c>
      <c r="S1577" s="34"/>
      <c r="T1577" s="34"/>
      <c r="U1577" s="34"/>
    </row>
    <row r="1578" spans="16:21" x14ac:dyDescent="0.45">
      <c r="P1578" s="33" t="s">
        <v>1056</v>
      </c>
      <c r="Q1578" t="s">
        <v>28873</v>
      </c>
      <c r="R1578" s="35" t="s">
        <v>12250</v>
      </c>
      <c r="S1578" s="34"/>
      <c r="T1578" s="34"/>
      <c r="U1578" s="34"/>
    </row>
    <row r="1579" spans="16:21" x14ac:dyDescent="0.45">
      <c r="P1579" s="33" t="s">
        <v>1056</v>
      </c>
      <c r="Q1579" t="s">
        <v>28873</v>
      </c>
      <c r="R1579" s="35" t="s">
        <v>12251</v>
      </c>
      <c r="S1579" s="34"/>
      <c r="T1579" s="34"/>
      <c r="U1579" s="34"/>
    </row>
    <row r="1580" spans="16:21" x14ac:dyDescent="0.45">
      <c r="P1580" s="33" t="s">
        <v>1057</v>
      </c>
      <c r="Q1580" t="s">
        <v>28873</v>
      </c>
      <c r="R1580" s="35" t="s">
        <v>12252</v>
      </c>
      <c r="S1580" s="34"/>
      <c r="T1580" s="34"/>
      <c r="U1580" s="34"/>
    </row>
    <row r="1581" spans="16:21" x14ac:dyDescent="0.45">
      <c r="P1581" s="33" t="s">
        <v>1057</v>
      </c>
      <c r="Q1581" t="s">
        <v>28873</v>
      </c>
      <c r="R1581" s="35" t="s">
        <v>12253</v>
      </c>
      <c r="S1581" s="34"/>
      <c r="T1581" s="34"/>
      <c r="U1581" s="34"/>
    </row>
    <row r="1582" spans="16:21" x14ac:dyDescent="0.45">
      <c r="P1582" s="33" t="s">
        <v>1058</v>
      </c>
      <c r="Q1582" t="s">
        <v>28873</v>
      </c>
      <c r="R1582" s="35" t="s">
        <v>12254</v>
      </c>
      <c r="S1582" s="34"/>
      <c r="T1582" s="34"/>
      <c r="U1582" s="34"/>
    </row>
    <row r="1583" spans="16:21" x14ac:dyDescent="0.45">
      <c r="P1583" s="33" t="s">
        <v>1058</v>
      </c>
      <c r="Q1583" t="s">
        <v>28873</v>
      </c>
      <c r="R1583" s="35" t="s">
        <v>12255</v>
      </c>
      <c r="S1583" s="34"/>
      <c r="T1583" s="34"/>
      <c r="U1583" s="34"/>
    </row>
    <row r="1584" spans="16:21" x14ac:dyDescent="0.45">
      <c r="P1584" s="33" t="s">
        <v>1059</v>
      </c>
      <c r="Q1584" t="s">
        <v>28873</v>
      </c>
      <c r="R1584" s="35" t="s">
        <v>11881</v>
      </c>
      <c r="S1584" s="34"/>
      <c r="T1584" s="34"/>
      <c r="U1584" s="34"/>
    </row>
    <row r="1585" spans="16:21" x14ac:dyDescent="0.45">
      <c r="P1585" s="33" t="s">
        <v>1059</v>
      </c>
      <c r="Q1585" t="s">
        <v>28873</v>
      </c>
      <c r="R1585" s="35" t="s">
        <v>12256</v>
      </c>
      <c r="S1585" s="34"/>
      <c r="T1585" s="34"/>
      <c r="U1585" s="34"/>
    </row>
    <row r="1586" spans="16:21" x14ac:dyDescent="0.45">
      <c r="P1586" s="33" t="s">
        <v>1060</v>
      </c>
      <c r="Q1586" t="s">
        <v>28873</v>
      </c>
      <c r="R1586" s="35" t="s">
        <v>11883</v>
      </c>
      <c r="S1586" s="34"/>
      <c r="T1586" s="34"/>
      <c r="U1586" s="34"/>
    </row>
    <row r="1587" spans="16:21" x14ac:dyDescent="0.45">
      <c r="P1587" s="33" t="s">
        <v>1060</v>
      </c>
      <c r="Q1587" t="s">
        <v>28873</v>
      </c>
      <c r="R1587" s="35" t="s">
        <v>12257</v>
      </c>
      <c r="S1587" s="34"/>
      <c r="T1587" s="34"/>
      <c r="U1587" s="34"/>
    </row>
    <row r="1588" spans="16:21" x14ac:dyDescent="0.45">
      <c r="P1588" s="33" t="s">
        <v>1061</v>
      </c>
      <c r="Q1588" t="s">
        <v>28873</v>
      </c>
      <c r="R1588" s="35" t="s">
        <v>11885</v>
      </c>
      <c r="S1588" s="34"/>
      <c r="T1588" s="34"/>
      <c r="U1588" s="34"/>
    </row>
    <row r="1589" spans="16:21" x14ac:dyDescent="0.45">
      <c r="P1589" s="33" t="s">
        <v>1061</v>
      </c>
      <c r="Q1589" t="s">
        <v>28873</v>
      </c>
      <c r="R1589" s="35" t="s">
        <v>12258</v>
      </c>
      <c r="S1589" s="34"/>
      <c r="T1589" s="34"/>
      <c r="U1589" s="34"/>
    </row>
    <row r="1590" spans="16:21" x14ac:dyDescent="0.45">
      <c r="P1590" s="33" t="s">
        <v>1062</v>
      </c>
      <c r="Q1590" t="s">
        <v>28873</v>
      </c>
      <c r="R1590" s="35" t="s">
        <v>11887</v>
      </c>
      <c r="S1590" s="34"/>
      <c r="T1590" s="34"/>
      <c r="U1590" s="34"/>
    </row>
    <row r="1591" spans="16:21" x14ac:dyDescent="0.45">
      <c r="P1591" s="33" t="s">
        <v>1062</v>
      </c>
      <c r="Q1591" t="s">
        <v>28873</v>
      </c>
      <c r="R1591" s="35" t="s">
        <v>11888</v>
      </c>
      <c r="S1591" s="34"/>
      <c r="T1591" s="34"/>
      <c r="U1591" s="34"/>
    </row>
    <row r="1592" spans="16:21" x14ac:dyDescent="0.45">
      <c r="P1592" s="33" t="s">
        <v>1063</v>
      </c>
      <c r="Q1592" t="s">
        <v>28873</v>
      </c>
      <c r="R1592" s="35" t="s">
        <v>12259</v>
      </c>
      <c r="S1592" s="34"/>
      <c r="T1592" s="34"/>
      <c r="U1592" s="34"/>
    </row>
    <row r="1593" spans="16:21" x14ac:dyDescent="0.45">
      <c r="P1593" s="33" t="s">
        <v>1063</v>
      </c>
      <c r="Q1593" t="s">
        <v>28873</v>
      </c>
      <c r="R1593" s="35" t="s">
        <v>12260</v>
      </c>
      <c r="S1593" s="34"/>
      <c r="T1593" s="34"/>
      <c r="U1593" s="34"/>
    </row>
    <row r="1594" spans="16:21" x14ac:dyDescent="0.45">
      <c r="P1594" s="33" t="s">
        <v>1064</v>
      </c>
      <c r="Q1594" t="s">
        <v>28873</v>
      </c>
      <c r="R1594" s="35" t="s">
        <v>12261</v>
      </c>
      <c r="S1594" s="34"/>
      <c r="T1594" s="34"/>
      <c r="U1594" s="34"/>
    </row>
    <row r="1595" spans="16:21" x14ac:dyDescent="0.45">
      <c r="P1595" s="33" t="s">
        <v>1064</v>
      </c>
      <c r="Q1595" t="s">
        <v>28873</v>
      </c>
      <c r="R1595" s="35" t="s">
        <v>11892</v>
      </c>
      <c r="S1595" s="34"/>
      <c r="T1595" s="34"/>
      <c r="U1595" s="34"/>
    </row>
    <row r="1596" spans="16:21" x14ac:dyDescent="0.45">
      <c r="P1596" s="33" t="s">
        <v>1065</v>
      </c>
      <c r="Q1596" t="s">
        <v>28873</v>
      </c>
      <c r="R1596" s="35" t="s">
        <v>12262</v>
      </c>
      <c r="S1596" s="34"/>
      <c r="T1596" s="34"/>
      <c r="U1596" s="34"/>
    </row>
    <row r="1597" spans="16:21" x14ac:dyDescent="0.45">
      <c r="P1597" s="33" t="s">
        <v>1065</v>
      </c>
      <c r="Q1597" t="s">
        <v>28873</v>
      </c>
      <c r="R1597" s="35" t="s">
        <v>12263</v>
      </c>
      <c r="S1597" s="34"/>
      <c r="T1597" s="34"/>
      <c r="U1597" s="34"/>
    </row>
    <row r="1598" spans="16:21" x14ac:dyDescent="0.45">
      <c r="P1598" s="33" t="s">
        <v>1066</v>
      </c>
      <c r="Q1598" t="s">
        <v>28873</v>
      </c>
      <c r="R1598" s="35" t="s">
        <v>12264</v>
      </c>
      <c r="S1598" s="34"/>
      <c r="T1598" s="34"/>
      <c r="U1598" s="34"/>
    </row>
    <row r="1599" spans="16:21" x14ac:dyDescent="0.45">
      <c r="P1599" s="33" t="s">
        <v>1066</v>
      </c>
      <c r="Q1599" t="s">
        <v>28873</v>
      </c>
      <c r="R1599" s="35" t="s">
        <v>12265</v>
      </c>
      <c r="S1599" s="34"/>
      <c r="T1599" s="34"/>
      <c r="U1599" s="34"/>
    </row>
    <row r="1600" spans="16:21" x14ac:dyDescent="0.45">
      <c r="P1600" s="33" t="s">
        <v>1067</v>
      </c>
      <c r="Q1600" t="s">
        <v>28873</v>
      </c>
      <c r="R1600" s="35" t="s">
        <v>12266</v>
      </c>
      <c r="S1600" s="34"/>
      <c r="T1600" s="34"/>
      <c r="U1600" s="34"/>
    </row>
    <row r="1601" spans="16:21" x14ac:dyDescent="0.45">
      <c r="P1601" s="33" t="s">
        <v>1067</v>
      </c>
      <c r="Q1601" t="s">
        <v>28873</v>
      </c>
      <c r="R1601" s="35" t="s">
        <v>12267</v>
      </c>
      <c r="S1601" s="34"/>
      <c r="T1601" s="34"/>
      <c r="U1601" s="34"/>
    </row>
    <row r="1602" spans="16:21" x14ac:dyDescent="0.45">
      <c r="P1602" s="33" t="s">
        <v>1068</v>
      </c>
      <c r="Q1602" t="s">
        <v>28873</v>
      </c>
      <c r="R1602" s="35" t="s">
        <v>12268</v>
      </c>
      <c r="S1602" s="34"/>
      <c r="T1602" s="34"/>
      <c r="U1602" s="34"/>
    </row>
    <row r="1603" spans="16:21" x14ac:dyDescent="0.45">
      <c r="P1603" s="33" t="s">
        <v>1068</v>
      </c>
      <c r="Q1603" t="s">
        <v>28873</v>
      </c>
      <c r="R1603" s="35" t="s">
        <v>12269</v>
      </c>
      <c r="S1603" s="34"/>
      <c r="T1603" s="34"/>
      <c r="U1603" s="34"/>
    </row>
    <row r="1604" spans="16:21" x14ac:dyDescent="0.45">
      <c r="P1604" s="33" t="s">
        <v>1069</v>
      </c>
      <c r="Q1604" t="s">
        <v>28873</v>
      </c>
      <c r="R1604" s="35" t="s">
        <v>11901</v>
      </c>
      <c r="S1604" s="34"/>
      <c r="T1604" s="34"/>
      <c r="U1604" s="34"/>
    </row>
    <row r="1605" spans="16:21" x14ac:dyDescent="0.45">
      <c r="P1605" s="33" t="s">
        <v>1069</v>
      </c>
      <c r="Q1605" t="s">
        <v>28873</v>
      </c>
      <c r="R1605" s="35" t="s">
        <v>12270</v>
      </c>
      <c r="S1605" s="34"/>
      <c r="T1605" s="34"/>
      <c r="U1605" s="34"/>
    </row>
    <row r="1606" spans="16:21" x14ac:dyDescent="0.45">
      <c r="P1606" s="33" t="s">
        <v>1070</v>
      </c>
      <c r="Q1606" t="s">
        <v>28873</v>
      </c>
      <c r="R1606" s="35" t="s">
        <v>12271</v>
      </c>
      <c r="S1606" s="34"/>
      <c r="T1606" s="34"/>
      <c r="U1606" s="34"/>
    </row>
    <row r="1607" spans="16:21" x14ac:dyDescent="0.45">
      <c r="P1607" s="33" t="s">
        <v>1070</v>
      </c>
      <c r="Q1607" t="s">
        <v>28873</v>
      </c>
      <c r="R1607" s="35" t="s">
        <v>12272</v>
      </c>
      <c r="S1607" s="34"/>
      <c r="T1607" s="34"/>
      <c r="U1607" s="34"/>
    </row>
    <row r="1608" spans="16:21" x14ac:dyDescent="0.45">
      <c r="P1608" s="33" t="s">
        <v>1071</v>
      </c>
      <c r="Q1608" t="s">
        <v>28873</v>
      </c>
      <c r="R1608" s="35" t="s">
        <v>12273</v>
      </c>
      <c r="S1608" s="34"/>
      <c r="T1608" s="34"/>
      <c r="U1608" s="34"/>
    </row>
    <row r="1609" spans="16:21" x14ac:dyDescent="0.45">
      <c r="P1609" s="33" t="s">
        <v>1071</v>
      </c>
      <c r="Q1609" t="s">
        <v>28873</v>
      </c>
      <c r="R1609" s="35" t="s">
        <v>12274</v>
      </c>
      <c r="S1609" s="34"/>
      <c r="T1609" s="34"/>
      <c r="U1609" s="34"/>
    </row>
    <row r="1610" spans="16:21" x14ac:dyDescent="0.45">
      <c r="P1610" s="33" t="s">
        <v>1072</v>
      </c>
      <c r="Q1610" t="s">
        <v>28873</v>
      </c>
      <c r="R1610" s="35" t="s">
        <v>12275</v>
      </c>
      <c r="S1610" s="34"/>
      <c r="T1610" s="34"/>
      <c r="U1610" s="34"/>
    </row>
    <row r="1611" spans="16:21" x14ac:dyDescent="0.45">
      <c r="P1611" s="33" t="s">
        <v>1072</v>
      </c>
      <c r="Q1611" t="s">
        <v>28873</v>
      </c>
      <c r="R1611" s="35" t="s">
        <v>12276</v>
      </c>
      <c r="S1611" s="34"/>
      <c r="T1611" s="34"/>
      <c r="U1611" s="34"/>
    </row>
    <row r="1612" spans="16:21" x14ac:dyDescent="0.45">
      <c r="P1612" s="33" t="s">
        <v>1073</v>
      </c>
      <c r="Q1612" t="s">
        <v>28873</v>
      </c>
      <c r="R1612" s="35" t="s">
        <v>11887</v>
      </c>
      <c r="S1612" s="34"/>
      <c r="T1612" s="34"/>
      <c r="U1612" s="34"/>
    </row>
    <row r="1613" spans="16:21" x14ac:dyDescent="0.45">
      <c r="P1613" s="33" t="s">
        <v>1073</v>
      </c>
      <c r="Q1613" t="s">
        <v>28873</v>
      </c>
      <c r="R1613" s="35" t="s">
        <v>12277</v>
      </c>
      <c r="S1613" s="34"/>
      <c r="T1613" s="34"/>
      <c r="U1613" s="34"/>
    </row>
    <row r="1614" spans="16:21" x14ac:dyDescent="0.45">
      <c r="P1614" s="33" t="s">
        <v>1074</v>
      </c>
      <c r="Q1614" t="s">
        <v>28873</v>
      </c>
      <c r="R1614" s="35" t="s">
        <v>12278</v>
      </c>
      <c r="S1614" s="34"/>
      <c r="T1614" s="34"/>
      <c r="U1614" s="34"/>
    </row>
    <row r="1615" spans="16:21" x14ac:dyDescent="0.45">
      <c r="P1615" s="33" t="s">
        <v>1074</v>
      </c>
      <c r="Q1615" t="s">
        <v>28873</v>
      </c>
      <c r="R1615" s="35" t="s">
        <v>12279</v>
      </c>
      <c r="S1615" s="34"/>
      <c r="T1615" s="34"/>
      <c r="U1615" s="34"/>
    </row>
    <row r="1616" spans="16:21" x14ac:dyDescent="0.45">
      <c r="P1616" s="33" t="s">
        <v>1075</v>
      </c>
      <c r="Q1616" t="s">
        <v>28873</v>
      </c>
      <c r="R1616" s="35" t="s">
        <v>12280</v>
      </c>
      <c r="S1616" s="34"/>
      <c r="T1616" s="34"/>
      <c r="U1616" s="34"/>
    </row>
    <row r="1617" spans="16:21" x14ac:dyDescent="0.45">
      <c r="P1617" s="33" t="s">
        <v>1075</v>
      </c>
      <c r="Q1617" t="s">
        <v>28873</v>
      </c>
      <c r="R1617" s="35" t="s">
        <v>12281</v>
      </c>
      <c r="S1617" s="34"/>
      <c r="T1617" s="34"/>
      <c r="U1617" s="34"/>
    </row>
    <row r="1618" spans="16:21" x14ac:dyDescent="0.45">
      <c r="P1618" s="33" t="s">
        <v>1076</v>
      </c>
      <c r="Q1618" t="s">
        <v>28873</v>
      </c>
      <c r="R1618" s="35" t="s">
        <v>12282</v>
      </c>
      <c r="S1618" s="34"/>
      <c r="T1618" s="34"/>
      <c r="U1618" s="34"/>
    </row>
    <row r="1619" spans="16:21" x14ac:dyDescent="0.45">
      <c r="P1619" s="33" t="s">
        <v>1076</v>
      </c>
      <c r="Q1619" t="s">
        <v>28873</v>
      </c>
      <c r="R1619" s="35" t="s">
        <v>12283</v>
      </c>
      <c r="S1619" s="34"/>
      <c r="T1619" s="34"/>
      <c r="U1619" s="34"/>
    </row>
    <row r="1620" spans="16:21" x14ac:dyDescent="0.45">
      <c r="P1620" s="33" t="s">
        <v>1077</v>
      </c>
      <c r="Q1620" t="s">
        <v>28873</v>
      </c>
      <c r="R1620" s="35" t="s">
        <v>12284</v>
      </c>
      <c r="S1620" s="34"/>
      <c r="T1620" s="34"/>
      <c r="U1620" s="34"/>
    </row>
    <row r="1621" spans="16:21" x14ac:dyDescent="0.45">
      <c r="P1621" s="33" t="s">
        <v>1077</v>
      </c>
      <c r="Q1621" t="s">
        <v>28873</v>
      </c>
      <c r="R1621" s="35" t="s">
        <v>12285</v>
      </c>
      <c r="S1621" s="34"/>
      <c r="T1621" s="34"/>
      <c r="U1621" s="34"/>
    </row>
    <row r="1622" spans="16:21" x14ac:dyDescent="0.45">
      <c r="P1622" s="33" t="s">
        <v>1078</v>
      </c>
      <c r="Q1622" t="s">
        <v>28873</v>
      </c>
      <c r="R1622" s="35" t="s">
        <v>12286</v>
      </c>
      <c r="S1622" s="34"/>
      <c r="T1622" s="34"/>
      <c r="U1622" s="34"/>
    </row>
    <row r="1623" spans="16:21" x14ac:dyDescent="0.45">
      <c r="P1623" s="33" t="s">
        <v>1078</v>
      </c>
      <c r="Q1623" t="s">
        <v>28873</v>
      </c>
      <c r="R1623" s="35" t="s">
        <v>12287</v>
      </c>
      <c r="S1623" s="34"/>
      <c r="T1623" s="34"/>
      <c r="U1623" s="34"/>
    </row>
    <row r="1624" spans="16:21" x14ac:dyDescent="0.45">
      <c r="P1624" s="33" t="s">
        <v>1079</v>
      </c>
      <c r="Q1624" t="s">
        <v>28873</v>
      </c>
      <c r="R1624" s="35" t="s">
        <v>11194</v>
      </c>
      <c r="S1624" s="34"/>
      <c r="T1624" s="34"/>
      <c r="U1624" s="34"/>
    </row>
    <row r="1625" spans="16:21" x14ac:dyDescent="0.45">
      <c r="P1625" s="33" t="s">
        <v>1080</v>
      </c>
      <c r="Q1625" t="s">
        <v>28873</v>
      </c>
      <c r="R1625" s="35" t="s">
        <v>11192</v>
      </c>
      <c r="S1625" s="34"/>
      <c r="T1625" s="34"/>
      <c r="U1625" s="34"/>
    </row>
    <row r="1626" spans="16:21" x14ac:dyDescent="0.45">
      <c r="P1626" s="33" t="s">
        <v>1081</v>
      </c>
      <c r="Q1626" t="s">
        <v>28873</v>
      </c>
      <c r="R1626" s="35" t="s">
        <v>11197</v>
      </c>
      <c r="S1626" s="34"/>
      <c r="T1626" s="34"/>
      <c r="U1626" s="34"/>
    </row>
    <row r="1627" spans="16:21" x14ac:dyDescent="0.45">
      <c r="P1627" s="33" t="s">
        <v>1082</v>
      </c>
      <c r="Q1627" t="s">
        <v>28873</v>
      </c>
      <c r="R1627" s="35" t="s">
        <v>11194</v>
      </c>
      <c r="S1627" s="34"/>
      <c r="T1627" s="34"/>
      <c r="U1627" s="34"/>
    </row>
    <row r="1628" spans="16:21" x14ac:dyDescent="0.45">
      <c r="P1628" s="33" t="s">
        <v>1083</v>
      </c>
      <c r="Q1628" t="s">
        <v>28873</v>
      </c>
      <c r="R1628" s="35" t="s">
        <v>11192</v>
      </c>
      <c r="S1628" s="34"/>
      <c r="T1628" s="34"/>
      <c r="U1628" s="34"/>
    </row>
    <row r="1629" spans="16:21" x14ac:dyDescent="0.45">
      <c r="P1629" s="33" t="s">
        <v>1084</v>
      </c>
      <c r="Q1629" t="s">
        <v>28873</v>
      </c>
      <c r="R1629" s="35" t="s">
        <v>11302</v>
      </c>
      <c r="S1629" s="34"/>
      <c r="T1629" s="34"/>
      <c r="U1629" s="34"/>
    </row>
    <row r="1630" spans="16:21" x14ac:dyDescent="0.45">
      <c r="P1630" s="33" t="s">
        <v>1085</v>
      </c>
      <c r="Q1630" t="s">
        <v>28873</v>
      </c>
      <c r="R1630" s="35" t="s">
        <v>11194</v>
      </c>
      <c r="S1630" s="34"/>
      <c r="T1630" s="34"/>
      <c r="U1630" s="34"/>
    </row>
    <row r="1631" spans="16:21" x14ac:dyDescent="0.45">
      <c r="P1631" s="33" t="s">
        <v>1086</v>
      </c>
      <c r="Q1631" t="s">
        <v>28873</v>
      </c>
      <c r="R1631" s="35" t="s">
        <v>12288</v>
      </c>
      <c r="S1631" s="34"/>
      <c r="T1631" s="34"/>
      <c r="U1631" s="34"/>
    </row>
    <row r="1632" spans="16:21" x14ac:dyDescent="0.45">
      <c r="P1632" s="33" t="s">
        <v>1086</v>
      </c>
      <c r="Q1632" t="s">
        <v>28873</v>
      </c>
      <c r="R1632" s="35" t="s">
        <v>12289</v>
      </c>
      <c r="S1632" s="34"/>
      <c r="T1632" s="34"/>
      <c r="U1632" s="34"/>
    </row>
    <row r="1633" spans="16:21" x14ac:dyDescent="0.45">
      <c r="P1633" s="33" t="s">
        <v>1087</v>
      </c>
      <c r="Q1633" t="s">
        <v>28873</v>
      </c>
      <c r="R1633" s="35" t="s">
        <v>12290</v>
      </c>
      <c r="S1633" s="34"/>
      <c r="T1633" s="34"/>
      <c r="U1633" s="34"/>
    </row>
    <row r="1634" spans="16:21" x14ac:dyDescent="0.45">
      <c r="P1634" s="33" t="s">
        <v>1087</v>
      </c>
      <c r="Q1634" t="s">
        <v>28873</v>
      </c>
      <c r="R1634" s="35" t="s">
        <v>12291</v>
      </c>
      <c r="S1634" s="34"/>
      <c r="T1634" s="34"/>
      <c r="U1634" s="34"/>
    </row>
    <row r="1635" spans="16:21" x14ac:dyDescent="0.45">
      <c r="P1635" s="33" t="s">
        <v>1088</v>
      </c>
      <c r="Q1635" t="s">
        <v>28873</v>
      </c>
      <c r="R1635" s="35" t="s">
        <v>12292</v>
      </c>
      <c r="S1635" s="34"/>
      <c r="T1635" s="34"/>
      <c r="U1635" s="34"/>
    </row>
    <row r="1636" spans="16:21" x14ac:dyDescent="0.45">
      <c r="P1636" s="33" t="s">
        <v>1088</v>
      </c>
      <c r="Q1636" t="s">
        <v>28873</v>
      </c>
      <c r="R1636" s="35" t="s">
        <v>12293</v>
      </c>
      <c r="S1636" s="34"/>
      <c r="T1636" s="34"/>
      <c r="U1636" s="34"/>
    </row>
    <row r="1637" spans="16:21" x14ac:dyDescent="0.45">
      <c r="P1637" s="33" t="s">
        <v>1089</v>
      </c>
      <c r="Q1637" t="s">
        <v>28873</v>
      </c>
      <c r="R1637" s="35" t="s">
        <v>12294</v>
      </c>
      <c r="S1637" s="34"/>
      <c r="T1637" s="34"/>
      <c r="U1637" s="34"/>
    </row>
    <row r="1638" spans="16:21" x14ac:dyDescent="0.45">
      <c r="P1638" s="33" t="s">
        <v>1089</v>
      </c>
      <c r="Q1638" t="s">
        <v>28873</v>
      </c>
      <c r="R1638" s="35" t="s">
        <v>12295</v>
      </c>
      <c r="S1638" s="34"/>
      <c r="T1638" s="34"/>
      <c r="U1638" s="34"/>
    </row>
    <row r="1639" spans="16:21" x14ac:dyDescent="0.45">
      <c r="P1639" s="33" t="s">
        <v>1090</v>
      </c>
      <c r="Q1639" t="s">
        <v>28873</v>
      </c>
      <c r="R1639" s="35" t="s">
        <v>12296</v>
      </c>
      <c r="S1639" s="34"/>
      <c r="T1639" s="34"/>
      <c r="U1639" s="34"/>
    </row>
    <row r="1640" spans="16:21" x14ac:dyDescent="0.45">
      <c r="P1640" s="33" t="s">
        <v>1090</v>
      </c>
      <c r="Q1640" t="s">
        <v>28873</v>
      </c>
      <c r="R1640" s="35" t="s">
        <v>12297</v>
      </c>
      <c r="S1640" s="34"/>
      <c r="T1640" s="34"/>
      <c r="U1640" s="34"/>
    </row>
    <row r="1641" spans="16:21" x14ac:dyDescent="0.45">
      <c r="P1641" s="33" t="s">
        <v>1091</v>
      </c>
      <c r="Q1641" t="s">
        <v>28873</v>
      </c>
      <c r="R1641" s="35" t="s">
        <v>12298</v>
      </c>
      <c r="S1641" s="34"/>
      <c r="T1641" s="34"/>
      <c r="U1641" s="34"/>
    </row>
    <row r="1642" spans="16:21" x14ac:dyDescent="0.45">
      <c r="P1642" s="33" t="s">
        <v>1091</v>
      </c>
      <c r="Q1642" t="s">
        <v>28873</v>
      </c>
      <c r="R1642" s="35" t="s">
        <v>12299</v>
      </c>
      <c r="S1642" s="34"/>
      <c r="T1642" s="34"/>
      <c r="U1642" s="34"/>
    </row>
    <row r="1643" spans="16:21" x14ac:dyDescent="0.45">
      <c r="P1643" s="33" t="s">
        <v>1092</v>
      </c>
      <c r="Q1643" t="s">
        <v>28873</v>
      </c>
      <c r="R1643" s="35" t="s">
        <v>12300</v>
      </c>
      <c r="S1643" s="34"/>
      <c r="T1643" s="34"/>
      <c r="U1643" s="34"/>
    </row>
    <row r="1644" spans="16:21" x14ac:dyDescent="0.45">
      <c r="P1644" s="33" t="s">
        <v>1092</v>
      </c>
      <c r="Q1644" t="s">
        <v>28873</v>
      </c>
      <c r="R1644" s="35" t="s">
        <v>12301</v>
      </c>
      <c r="S1644" s="34"/>
      <c r="T1644" s="34"/>
      <c r="U1644" s="34"/>
    </row>
    <row r="1645" spans="16:21" x14ac:dyDescent="0.45">
      <c r="P1645" s="33" t="s">
        <v>1093</v>
      </c>
      <c r="Q1645" t="s">
        <v>28873</v>
      </c>
      <c r="R1645" s="35" t="s">
        <v>12302</v>
      </c>
      <c r="S1645" s="34"/>
      <c r="T1645" s="34"/>
      <c r="U1645" s="34"/>
    </row>
    <row r="1646" spans="16:21" x14ac:dyDescent="0.45">
      <c r="P1646" s="33" t="s">
        <v>1093</v>
      </c>
      <c r="Q1646" t="s">
        <v>28873</v>
      </c>
      <c r="R1646" s="35" t="s">
        <v>12303</v>
      </c>
      <c r="S1646" s="34"/>
      <c r="T1646" s="34"/>
      <c r="U1646" s="34"/>
    </row>
    <row r="1647" spans="16:21" x14ac:dyDescent="0.45">
      <c r="P1647" s="33" t="s">
        <v>1094</v>
      </c>
      <c r="Q1647" t="s">
        <v>28873</v>
      </c>
      <c r="R1647" s="35" t="s">
        <v>12304</v>
      </c>
      <c r="S1647" s="34"/>
      <c r="T1647" s="34"/>
      <c r="U1647" s="34"/>
    </row>
    <row r="1648" spans="16:21" x14ac:dyDescent="0.45">
      <c r="P1648" s="33" t="s">
        <v>1094</v>
      </c>
      <c r="Q1648" t="s">
        <v>28873</v>
      </c>
      <c r="R1648" s="35" t="s">
        <v>12305</v>
      </c>
      <c r="S1648" s="34"/>
      <c r="T1648" s="34"/>
      <c r="U1648" s="34"/>
    </row>
    <row r="1649" spans="16:21" x14ac:dyDescent="0.45">
      <c r="P1649" s="33" t="s">
        <v>1095</v>
      </c>
      <c r="Q1649" t="s">
        <v>28873</v>
      </c>
      <c r="R1649" s="35" t="s">
        <v>12306</v>
      </c>
      <c r="S1649" s="34"/>
      <c r="T1649" s="34"/>
      <c r="U1649" s="34"/>
    </row>
    <row r="1650" spans="16:21" x14ac:dyDescent="0.45">
      <c r="P1650" s="33" t="s">
        <v>1095</v>
      </c>
      <c r="Q1650" t="s">
        <v>28873</v>
      </c>
      <c r="R1650" s="35" t="s">
        <v>12307</v>
      </c>
      <c r="S1650" s="34"/>
      <c r="T1650" s="34"/>
      <c r="U1650" s="34"/>
    </row>
    <row r="1651" spans="16:21" x14ac:dyDescent="0.45">
      <c r="P1651" s="33" t="s">
        <v>1096</v>
      </c>
      <c r="Q1651" t="s">
        <v>28873</v>
      </c>
      <c r="R1651" s="35" t="s">
        <v>12308</v>
      </c>
      <c r="S1651" s="34"/>
      <c r="T1651" s="34"/>
      <c r="U1651" s="34"/>
    </row>
    <row r="1652" spans="16:21" x14ac:dyDescent="0.45">
      <c r="P1652" s="33" t="s">
        <v>1096</v>
      </c>
      <c r="Q1652" t="s">
        <v>28873</v>
      </c>
      <c r="R1652" s="35" t="s">
        <v>12309</v>
      </c>
      <c r="S1652" s="34"/>
      <c r="T1652" s="34"/>
      <c r="U1652" s="34"/>
    </row>
    <row r="1653" spans="16:21" x14ac:dyDescent="0.45">
      <c r="P1653" s="33" t="s">
        <v>1097</v>
      </c>
      <c r="Q1653" t="s">
        <v>28873</v>
      </c>
      <c r="R1653" s="35" t="s">
        <v>12310</v>
      </c>
      <c r="S1653" s="34"/>
      <c r="T1653" s="34"/>
      <c r="U1653" s="34"/>
    </row>
    <row r="1654" spans="16:21" x14ac:dyDescent="0.45">
      <c r="P1654" s="33" t="s">
        <v>1097</v>
      </c>
      <c r="Q1654" t="s">
        <v>28873</v>
      </c>
      <c r="R1654" s="35" t="s">
        <v>12311</v>
      </c>
      <c r="S1654" s="34"/>
      <c r="T1654" s="34"/>
      <c r="U1654" s="34"/>
    </row>
    <row r="1655" spans="16:21" x14ac:dyDescent="0.45">
      <c r="P1655" s="33" t="s">
        <v>1098</v>
      </c>
      <c r="Q1655" t="s">
        <v>28873</v>
      </c>
      <c r="R1655" s="35" t="s">
        <v>12312</v>
      </c>
      <c r="S1655" s="34"/>
      <c r="T1655" s="34"/>
      <c r="U1655" s="34"/>
    </row>
    <row r="1656" spans="16:21" x14ac:dyDescent="0.45">
      <c r="P1656" s="33" t="s">
        <v>1098</v>
      </c>
      <c r="Q1656" t="s">
        <v>28873</v>
      </c>
      <c r="R1656" s="35" t="s">
        <v>12313</v>
      </c>
      <c r="S1656" s="34"/>
      <c r="T1656" s="34"/>
      <c r="U1656" s="34"/>
    </row>
    <row r="1657" spans="16:21" x14ac:dyDescent="0.45">
      <c r="P1657" s="33" t="s">
        <v>1099</v>
      </c>
      <c r="Q1657" t="s">
        <v>28873</v>
      </c>
      <c r="R1657" s="35" t="s">
        <v>12314</v>
      </c>
      <c r="S1657" s="34"/>
      <c r="T1657" s="34"/>
      <c r="U1657" s="34"/>
    </row>
    <row r="1658" spans="16:21" x14ac:dyDescent="0.45">
      <c r="P1658" s="33" t="s">
        <v>1099</v>
      </c>
      <c r="Q1658" t="s">
        <v>28873</v>
      </c>
      <c r="R1658" s="35" t="s">
        <v>12315</v>
      </c>
      <c r="S1658" s="34"/>
      <c r="T1658" s="34"/>
      <c r="U1658" s="34"/>
    </row>
    <row r="1659" spans="16:21" x14ac:dyDescent="0.45">
      <c r="P1659" s="33" t="s">
        <v>1100</v>
      </c>
      <c r="Q1659" t="s">
        <v>28873</v>
      </c>
      <c r="R1659" s="35" t="s">
        <v>12316</v>
      </c>
      <c r="S1659" s="34"/>
      <c r="T1659" s="34"/>
      <c r="U1659" s="34"/>
    </row>
    <row r="1660" spans="16:21" x14ac:dyDescent="0.45">
      <c r="P1660" s="33" t="s">
        <v>1100</v>
      </c>
      <c r="Q1660" t="s">
        <v>28873</v>
      </c>
      <c r="R1660" s="35" t="s">
        <v>12317</v>
      </c>
      <c r="S1660" s="34"/>
      <c r="T1660" s="34"/>
      <c r="U1660" s="34"/>
    </row>
    <row r="1661" spans="16:21" x14ac:dyDescent="0.45">
      <c r="P1661" s="33" t="s">
        <v>1101</v>
      </c>
      <c r="Q1661" t="s">
        <v>28873</v>
      </c>
      <c r="R1661" s="35" t="s">
        <v>12318</v>
      </c>
      <c r="S1661" s="34"/>
      <c r="T1661" s="34"/>
      <c r="U1661" s="34"/>
    </row>
    <row r="1662" spans="16:21" x14ac:dyDescent="0.45">
      <c r="P1662" s="33" t="s">
        <v>1101</v>
      </c>
      <c r="Q1662" t="s">
        <v>28873</v>
      </c>
      <c r="R1662" s="35" t="s">
        <v>12319</v>
      </c>
      <c r="S1662" s="34"/>
      <c r="T1662" s="34"/>
      <c r="U1662" s="34"/>
    </row>
    <row r="1663" spans="16:21" x14ac:dyDescent="0.45">
      <c r="P1663" s="33" t="s">
        <v>1102</v>
      </c>
      <c r="Q1663" t="s">
        <v>28873</v>
      </c>
      <c r="R1663" s="35" t="s">
        <v>12320</v>
      </c>
      <c r="S1663" s="34"/>
      <c r="T1663" s="34"/>
      <c r="U1663" s="34"/>
    </row>
    <row r="1664" spans="16:21" x14ac:dyDescent="0.45">
      <c r="P1664" s="33" t="s">
        <v>1102</v>
      </c>
      <c r="Q1664" t="s">
        <v>28873</v>
      </c>
      <c r="R1664" s="35" t="s">
        <v>12321</v>
      </c>
      <c r="S1664" s="34"/>
      <c r="T1664" s="34"/>
      <c r="U1664" s="34"/>
    </row>
    <row r="1665" spans="16:21" x14ac:dyDescent="0.45">
      <c r="P1665" s="33" t="s">
        <v>1103</v>
      </c>
      <c r="Q1665" t="s">
        <v>28873</v>
      </c>
      <c r="R1665" s="35" t="s">
        <v>12322</v>
      </c>
      <c r="S1665" s="34"/>
      <c r="T1665" s="34"/>
      <c r="U1665" s="34"/>
    </row>
    <row r="1666" spans="16:21" x14ac:dyDescent="0.45">
      <c r="P1666" s="33" t="s">
        <v>1103</v>
      </c>
      <c r="Q1666" t="s">
        <v>28873</v>
      </c>
      <c r="R1666" s="35" t="s">
        <v>12323</v>
      </c>
      <c r="S1666" s="34"/>
      <c r="T1666" s="34"/>
      <c r="U1666" s="34"/>
    </row>
    <row r="1667" spans="16:21" x14ac:dyDescent="0.45">
      <c r="P1667" s="33" t="s">
        <v>1104</v>
      </c>
      <c r="Q1667" t="s">
        <v>28873</v>
      </c>
      <c r="R1667" s="35" t="s">
        <v>12324</v>
      </c>
      <c r="S1667" s="34"/>
      <c r="T1667" s="34"/>
      <c r="U1667" s="34"/>
    </row>
    <row r="1668" spans="16:21" x14ac:dyDescent="0.45">
      <c r="P1668" s="33" t="s">
        <v>1104</v>
      </c>
      <c r="Q1668" t="s">
        <v>28873</v>
      </c>
      <c r="R1668" s="35" t="s">
        <v>12325</v>
      </c>
      <c r="S1668" s="34"/>
      <c r="T1668" s="34"/>
      <c r="U1668" s="34"/>
    </row>
    <row r="1669" spans="16:21" x14ac:dyDescent="0.45">
      <c r="P1669" s="33" t="s">
        <v>1105</v>
      </c>
      <c r="Q1669" t="s">
        <v>28873</v>
      </c>
      <c r="R1669" s="35" t="s">
        <v>12326</v>
      </c>
      <c r="S1669" s="34"/>
      <c r="T1669" s="34"/>
      <c r="U1669" s="34"/>
    </row>
    <row r="1670" spans="16:21" x14ac:dyDescent="0.45">
      <c r="P1670" s="33" t="s">
        <v>1105</v>
      </c>
      <c r="Q1670" t="s">
        <v>28873</v>
      </c>
      <c r="R1670" s="35" t="s">
        <v>12327</v>
      </c>
      <c r="S1670" s="34"/>
      <c r="T1670" s="34"/>
      <c r="U1670" s="34"/>
    </row>
    <row r="1671" spans="16:21" x14ac:dyDescent="0.45">
      <c r="P1671" s="33" t="s">
        <v>1106</v>
      </c>
      <c r="Q1671" t="s">
        <v>28873</v>
      </c>
      <c r="R1671" s="35" t="s">
        <v>12328</v>
      </c>
      <c r="S1671" s="34"/>
      <c r="T1671" s="34"/>
      <c r="U1671" s="34"/>
    </row>
    <row r="1672" spans="16:21" x14ac:dyDescent="0.45">
      <c r="P1672" s="33" t="s">
        <v>1106</v>
      </c>
      <c r="Q1672" t="s">
        <v>28873</v>
      </c>
      <c r="R1672" s="35" t="s">
        <v>12329</v>
      </c>
      <c r="S1672" s="34"/>
      <c r="T1672" s="34"/>
      <c r="U1672" s="34"/>
    </row>
    <row r="1673" spans="16:21" x14ac:dyDescent="0.45">
      <c r="P1673" s="33" t="s">
        <v>1107</v>
      </c>
      <c r="Q1673" t="s">
        <v>28873</v>
      </c>
      <c r="R1673" s="35" t="s">
        <v>12330</v>
      </c>
      <c r="S1673" s="34"/>
      <c r="T1673" s="34"/>
      <c r="U1673" s="34"/>
    </row>
    <row r="1674" spans="16:21" x14ac:dyDescent="0.45">
      <c r="P1674" s="33" t="s">
        <v>1107</v>
      </c>
      <c r="Q1674" t="s">
        <v>28873</v>
      </c>
      <c r="R1674" s="35" t="s">
        <v>12331</v>
      </c>
      <c r="S1674" s="34"/>
      <c r="T1674" s="34"/>
      <c r="U1674" s="34"/>
    </row>
    <row r="1675" spans="16:21" x14ac:dyDescent="0.45">
      <c r="P1675" s="33" t="s">
        <v>1108</v>
      </c>
      <c r="Q1675" t="s">
        <v>28873</v>
      </c>
      <c r="R1675" s="35" t="s">
        <v>12332</v>
      </c>
      <c r="S1675" s="34"/>
      <c r="T1675" s="34"/>
      <c r="U1675" s="34"/>
    </row>
    <row r="1676" spans="16:21" x14ac:dyDescent="0.45">
      <c r="P1676" s="33" t="s">
        <v>1108</v>
      </c>
      <c r="Q1676" t="s">
        <v>28873</v>
      </c>
      <c r="R1676" s="35" t="s">
        <v>12333</v>
      </c>
      <c r="S1676" s="34"/>
      <c r="T1676" s="34"/>
      <c r="U1676" s="34"/>
    </row>
    <row r="1677" spans="16:21" x14ac:dyDescent="0.45">
      <c r="P1677" s="33" t="s">
        <v>1109</v>
      </c>
      <c r="Q1677" t="s">
        <v>28873</v>
      </c>
      <c r="R1677" s="35" t="s">
        <v>12334</v>
      </c>
      <c r="S1677" s="34"/>
      <c r="T1677" s="34"/>
      <c r="U1677" s="34"/>
    </row>
    <row r="1678" spans="16:21" x14ac:dyDescent="0.45">
      <c r="P1678" s="33" t="s">
        <v>1109</v>
      </c>
      <c r="Q1678" t="s">
        <v>28873</v>
      </c>
      <c r="R1678" s="35" t="s">
        <v>12335</v>
      </c>
      <c r="S1678" s="34"/>
      <c r="T1678" s="34"/>
      <c r="U1678" s="34"/>
    </row>
    <row r="1679" spans="16:21" x14ac:dyDescent="0.45">
      <c r="P1679" s="33" t="s">
        <v>1110</v>
      </c>
      <c r="Q1679" t="s">
        <v>28873</v>
      </c>
      <c r="R1679" s="35" t="s">
        <v>12336</v>
      </c>
      <c r="S1679" s="34"/>
      <c r="T1679" s="34"/>
      <c r="U1679" s="34"/>
    </row>
    <row r="1680" spans="16:21" x14ac:dyDescent="0.45">
      <c r="P1680" s="33" t="s">
        <v>1110</v>
      </c>
      <c r="Q1680" t="s">
        <v>28873</v>
      </c>
      <c r="R1680" s="35" t="s">
        <v>12337</v>
      </c>
      <c r="S1680" s="34"/>
      <c r="T1680" s="34"/>
      <c r="U1680" s="34"/>
    </row>
    <row r="1681" spans="16:21" x14ac:dyDescent="0.45">
      <c r="P1681" s="33" t="s">
        <v>1111</v>
      </c>
      <c r="Q1681" t="s">
        <v>28873</v>
      </c>
      <c r="R1681" s="35" t="s">
        <v>12338</v>
      </c>
      <c r="S1681" s="34"/>
      <c r="T1681" s="34"/>
      <c r="U1681" s="34"/>
    </row>
    <row r="1682" spans="16:21" x14ac:dyDescent="0.45">
      <c r="P1682" s="33" t="s">
        <v>1111</v>
      </c>
      <c r="Q1682" t="s">
        <v>28873</v>
      </c>
      <c r="R1682" s="35" t="s">
        <v>12339</v>
      </c>
      <c r="S1682" s="34"/>
      <c r="T1682" s="34"/>
      <c r="U1682" s="34"/>
    </row>
    <row r="1683" spans="16:21" x14ac:dyDescent="0.45">
      <c r="P1683" s="33" t="s">
        <v>1112</v>
      </c>
      <c r="Q1683" t="s">
        <v>28873</v>
      </c>
      <c r="R1683" s="35" t="s">
        <v>12340</v>
      </c>
      <c r="S1683" s="34"/>
      <c r="T1683" s="34"/>
      <c r="U1683" s="34"/>
    </row>
    <row r="1684" spans="16:21" x14ac:dyDescent="0.45">
      <c r="P1684" s="33" t="s">
        <v>1112</v>
      </c>
      <c r="Q1684" t="s">
        <v>28873</v>
      </c>
      <c r="R1684" s="35" t="s">
        <v>12341</v>
      </c>
      <c r="S1684" s="34"/>
      <c r="T1684" s="34"/>
      <c r="U1684" s="34"/>
    </row>
    <row r="1685" spans="16:21" x14ac:dyDescent="0.45">
      <c r="P1685" s="33" t="s">
        <v>1113</v>
      </c>
      <c r="Q1685" t="s">
        <v>28873</v>
      </c>
      <c r="R1685" s="35" t="s">
        <v>12342</v>
      </c>
      <c r="S1685" s="34"/>
      <c r="T1685" s="34"/>
      <c r="U1685" s="34"/>
    </row>
    <row r="1686" spans="16:21" x14ac:dyDescent="0.45">
      <c r="P1686" s="33" t="s">
        <v>1113</v>
      </c>
      <c r="Q1686" t="s">
        <v>28873</v>
      </c>
      <c r="R1686" s="35" t="s">
        <v>12343</v>
      </c>
      <c r="S1686" s="34"/>
      <c r="T1686" s="34"/>
      <c r="U1686" s="34"/>
    </row>
    <row r="1687" spans="16:21" x14ac:dyDescent="0.45">
      <c r="P1687" s="33" t="s">
        <v>1114</v>
      </c>
      <c r="Q1687" t="s">
        <v>28873</v>
      </c>
      <c r="R1687" s="35" t="s">
        <v>12344</v>
      </c>
      <c r="S1687" s="34"/>
      <c r="T1687" s="34"/>
      <c r="U1687" s="34"/>
    </row>
    <row r="1688" spans="16:21" x14ac:dyDescent="0.45">
      <c r="P1688" s="33" t="s">
        <v>1114</v>
      </c>
      <c r="Q1688" t="s">
        <v>28873</v>
      </c>
      <c r="R1688" s="35" t="s">
        <v>12097</v>
      </c>
      <c r="S1688" s="34"/>
      <c r="T1688" s="34"/>
      <c r="U1688" s="34"/>
    </row>
    <row r="1689" spans="16:21" x14ac:dyDescent="0.45">
      <c r="P1689" s="33" t="s">
        <v>1115</v>
      </c>
      <c r="Q1689" t="s">
        <v>28873</v>
      </c>
      <c r="R1689" s="35" t="s">
        <v>12345</v>
      </c>
      <c r="S1689" s="34"/>
      <c r="T1689" s="34"/>
      <c r="U1689" s="34"/>
    </row>
    <row r="1690" spans="16:21" x14ac:dyDescent="0.45">
      <c r="P1690" s="33" t="s">
        <v>1115</v>
      </c>
      <c r="Q1690" t="s">
        <v>28873</v>
      </c>
      <c r="R1690" s="35" t="s">
        <v>12346</v>
      </c>
      <c r="S1690" s="34"/>
      <c r="T1690" s="34"/>
      <c r="U1690" s="34"/>
    </row>
    <row r="1691" spans="16:21" x14ac:dyDescent="0.45">
      <c r="P1691" s="33" t="s">
        <v>1116</v>
      </c>
      <c r="Q1691" t="s">
        <v>28873</v>
      </c>
      <c r="R1691" s="35" t="s">
        <v>12347</v>
      </c>
      <c r="S1691" s="34"/>
      <c r="T1691" s="34"/>
      <c r="U1691" s="34"/>
    </row>
    <row r="1692" spans="16:21" x14ac:dyDescent="0.45">
      <c r="P1692" s="33" t="s">
        <v>1116</v>
      </c>
      <c r="Q1692" t="s">
        <v>28873</v>
      </c>
      <c r="R1692" s="35" t="s">
        <v>12348</v>
      </c>
      <c r="S1692" s="34"/>
      <c r="T1692" s="34"/>
      <c r="U1692" s="34"/>
    </row>
    <row r="1693" spans="16:21" x14ac:dyDescent="0.45">
      <c r="P1693" s="33" t="s">
        <v>1117</v>
      </c>
      <c r="Q1693" t="s">
        <v>28873</v>
      </c>
      <c r="R1693" s="35" t="s">
        <v>12349</v>
      </c>
      <c r="S1693" s="34"/>
      <c r="T1693" s="34"/>
      <c r="U1693" s="34"/>
    </row>
    <row r="1694" spans="16:21" x14ac:dyDescent="0.45">
      <c r="P1694" s="33" t="s">
        <v>1117</v>
      </c>
      <c r="Q1694" t="s">
        <v>28873</v>
      </c>
      <c r="R1694" s="35" t="s">
        <v>12350</v>
      </c>
      <c r="S1694" s="34"/>
      <c r="T1694" s="34"/>
      <c r="U1694" s="34"/>
    </row>
    <row r="1695" spans="16:21" x14ac:dyDescent="0.45">
      <c r="P1695" s="33" t="s">
        <v>1118</v>
      </c>
      <c r="Q1695" t="s">
        <v>28873</v>
      </c>
      <c r="R1695" s="35" t="s">
        <v>12351</v>
      </c>
      <c r="S1695" s="34"/>
      <c r="T1695" s="34"/>
      <c r="U1695" s="34"/>
    </row>
    <row r="1696" spans="16:21" x14ac:dyDescent="0.45">
      <c r="P1696" s="33" t="s">
        <v>1118</v>
      </c>
      <c r="Q1696" t="s">
        <v>28873</v>
      </c>
      <c r="R1696" s="35" t="s">
        <v>12352</v>
      </c>
      <c r="S1696" s="34"/>
      <c r="T1696" s="34"/>
      <c r="U1696" s="34"/>
    </row>
    <row r="1697" spans="16:21" x14ac:dyDescent="0.45">
      <c r="P1697" s="33" t="s">
        <v>1119</v>
      </c>
      <c r="Q1697" t="s">
        <v>28873</v>
      </c>
      <c r="R1697" s="35" t="s">
        <v>12353</v>
      </c>
      <c r="S1697" s="34"/>
      <c r="T1697" s="34"/>
      <c r="U1697" s="34"/>
    </row>
    <row r="1698" spans="16:21" x14ac:dyDescent="0.45">
      <c r="P1698" s="33" t="s">
        <v>1119</v>
      </c>
      <c r="Q1698" t="s">
        <v>28873</v>
      </c>
      <c r="R1698" s="35" t="s">
        <v>12354</v>
      </c>
      <c r="S1698" s="34"/>
      <c r="T1698" s="34"/>
      <c r="U1698" s="34"/>
    </row>
    <row r="1699" spans="16:21" x14ac:dyDescent="0.45">
      <c r="P1699" s="33" t="s">
        <v>1120</v>
      </c>
      <c r="Q1699" t="s">
        <v>28873</v>
      </c>
      <c r="R1699" s="35" t="s">
        <v>12355</v>
      </c>
      <c r="S1699" s="34"/>
      <c r="T1699" s="34"/>
      <c r="U1699" s="34"/>
    </row>
    <row r="1700" spans="16:21" x14ac:dyDescent="0.45">
      <c r="P1700" s="33" t="s">
        <v>1120</v>
      </c>
      <c r="Q1700" t="s">
        <v>28873</v>
      </c>
      <c r="R1700" s="35" t="s">
        <v>12356</v>
      </c>
      <c r="S1700" s="34"/>
      <c r="T1700" s="34"/>
      <c r="U1700" s="34"/>
    </row>
    <row r="1701" spans="16:21" x14ac:dyDescent="0.45">
      <c r="P1701" s="33" t="s">
        <v>1121</v>
      </c>
      <c r="Q1701" t="s">
        <v>28873</v>
      </c>
      <c r="R1701" s="35" t="s">
        <v>12357</v>
      </c>
      <c r="S1701" s="34"/>
      <c r="T1701" s="34"/>
      <c r="U1701" s="34"/>
    </row>
    <row r="1702" spans="16:21" x14ac:dyDescent="0.45">
      <c r="P1702" s="33" t="s">
        <v>1121</v>
      </c>
      <c r="Q1702" t="s">
        <v>28873</v>
      </c>
      <c r="R1702" s="35" t="s">
        <v>12358</v>
      </c>
      <c r="S1702" s="34"/>
      <c r="T1702" s="34"/>
      <c r="U1702" s="34"/>
    </row>
    <row r="1703" spans="16:21" x14ac:dyDescent="0.45">
      <c r="P1703" s="33" t="s">
        <v>1122</v>
      </c>
      <c r="Q1703" t="s">
        <v>28873</v>
      </c>
      <c r="R1703" s="35" t="s">
        <v>12359</v>
      </c>
      <c r="S1703" s="34"/>
      <c r="T1703" s="34"/>
      <c r="U1703" s="34"/>
    </row>
    <row r="1704" spans="16:21" x14ac:dyDescent="0.45">
      <c r="P1704" s="33" t="s">
        <v>1122</v>
      </c>
      <c r="Q1704" t="s">
        <v>28873</v>
      </c>
      <c r="R1704" s="35" t="s">
        <v>12360</v>
      </c>
      <c r="S1704" s="34"/>
      <c r="T1704" s="34"/>
      <c r="U1704" s="34"/>
    </row>
    <row r="1705" spans="16:21" x14ac:dyDescent="0.45">
      <c r="P1705" s="33" t="s">
        <v>1123</v>
      </c>
      <c r="Q1705" t="s">
        <v>28873</v>
      </c>
      <c r="R1705" s="35" t="s">
        <v>12361</v>
      </c>
      <c r="S1705" s="34"/>
      <c r="T1705" s="34"/>
      <c r="U1705" s="34"/>
    </row>
    <row r="1706" spans="16:21" x14ac:dyDescent="0.45">
      <c r="P1706" s="33" t="s">
        <v>1123</v>
      </c>
      <c r="Q1706" t="s">
        <v>28873</v>
      </c>
      <c r="R1706" s="35" t="s">
        <v>12362</v>
      </c>
      <c r="S1706" s="34"/>
      <c r="T1706" s="34"/>
      <c r="U1706" s="34"/>
    </row>
    <row r="1707" spans="16:21" x14ac:dyDescent="0.45">
      <c r="P1707" s="33" t="s">
        <v>1124</v>
      </c>
      <c r="Q1707" t="s">
        <v>28873</v>
      </c>
      <c r="R1707" s="35" t="s">
        <v>12363</v>
      </c>
      <c r="S1707" s="34"/>
      <c r="T1707" s="34"/>
      <c r="U1707" s="34"/>
    </row>
    <row r="1708" spans="16:21" x14ac:dyDescent="0.45">
      <c r="P1708" s="33" t="s">
        <v>1124</v>
      </c>
      <c r="Q1708" t="s">
        <v>28873</v>
      </c>
      <c r="R1708" s="35" t="s">
        <v>12364</v>
      </c>
      <c r="S1708" s="34"/>
      <c r="T1708" s="34"/>
      <c r="U1708" s="34"/>
    </row>
    <row r="1709" spans="16:21" x14ac:dyDescent="0.45">
      <c r="P1709" s="33" t="s">
        <v>1125</v>
      </c>
      <c r="Q1709" t="s">
        <v>28873</v>
      </c>
      <c r="R1709" s="35" t="s">
        <v>12365</v>
      </c>
      <c r="S1709" s="34"/>
      <c r="T1709" s="34"/>
      <c r="U1709" s="34"/>
    </row>
    <row r="1710" spans="16:21" x14ac:dyDescent="0.45">
      <c r="P1710" s="33" t="s">
        <v>1125</v>
      </c>
      <c r="Q1710" t="s">
        <v>28873</v>
      </c>
      <c r="R1710" s="35" t="s">
        <v>12366</v>
      </c>
      <c r="S1710" s="34"/>
      <c r="T1710" s="34"/>
      <c r="U1710" s="34"/>
    </row>
    <row r="1711" spans="16:21" x14ac:dyDescent="0.45">
      <c r="P1711" s="33" t="s">
        <v>1126</v>
      </c>
      <c r="Q1711" t="s">
        <v>28873</v>
      </c>
      <c r="R1711" s="35" t="s">
        <v>12367</v>
      </c>
      <c r="S1711" s="34"/>
      <c r="T1711" s="34"/>
      <c r="U1711" s="34"/>
    </row>
    <row r="1712" spans="16:21" x14ac:dyDescent="0.45">
      <c r="P1712" s="33" t="s">
        <v>1126</v>
      </c>
      <c r="Q1712" t="s">
        <v>28873</v>
      </c>
      <c r="R1712" s="35" t="s">
        <v>12368</v>
      </c>
      <c r="S1712" s="34"/>
      <c r="T1712" s="34"/>
      <c r="U1712" s="34"/>
    </row>
    <row r="1713" spans="16:21" x14ac:dyDescent="0.45">
      <c r="P1713" s="33" t="s">
        <v>1127</v>
      </c>
      <c r="Q1713" t="s">
        <v>28873</v>
      </c>
      <c r="R1713" s="35" t="s">
        <v>12369</v>
      </c>
      <c r="S1713" s="34"/>
      <c r="T1713" s="34"/>
      <c r="U1713" s="34"/>
    </row>
    <row r="1714" spans="16:21" x14ac:dyDescent="0.45">
      <c r="P1714" s="33" t="s">
        <v>1127</v>
      </c>
      <c r="Q1714" t="s">
        <v>28873</v>
      </c>
      <c r="R1714" s="35" t="s">
        <v>12370</v>
      </c>
      <c r="S1714" s="34"/>
      <c r="T1714" s="34"/>
      <c r="U1714" s="34"/>
    </row>
    <row r="1715" spans="16:21" x14ac:dyDescent="0.45">
      <c r="P1715" s="33" t="s">
        <v>1128</v>
      </c>
      <c r="Q1715" t="s">
        <v>28873</v>
      </c>
      <c r="R1715" s="35" t="s">
        <v>12371</v>
      </c>
      <c r="S1715" s="34"/>
      <c r="T1715" s="34"/>
      <c r="U1715" s="34"/>
    </row>
    <row r="1716" spans="16:21" x14ac:dyDescent="0.45">
      <c r="P1716" s="33" t="s">
        <v>1128</v>
      </c>
      <c r="Q1716" t="s">
        <v>28873</v>
      </c>
      <c r="R1716" s="35" t="s">
        <v>12372</v>
      </c>
      <c r="S1716" s="34"/>
      <c r="T1716" s="34"/>
      <c r="U1716" s="34"/>
    </row>
    <row r="1717" spans="16:21" x14ac:dyDescent="0.45">
      <c r="P1717" s="33" t="s">
        <v>1129</v>
      </c>
      <c r="Q1717" t="s">
        <v>28873</v>
      </c>
      <c r="R1717" s="35" t="s">
        <v>12373</v>
      </c>
      <c r="S1717" s="34"/>
      <c r="T1717" s="34"/>
      <c r="U1717" s="34"/>
    </row>
    <row r="1718" spans="16:21" x14ac:dyDescent="0.45">
      <c r="P1718" s="33" t="s">
        <v>1129</v>
      </c>
      <c r="Q1718" t="s">
        <v>28873</v>
      </c>
      <c r="R1718" s="35" t="s">
        <v>12374</v>
      </c>
      <c r="S1718" s="34"/>
      <c r="T1718" s="34"/>
      <c r="U1718" s="34"/>
    </row>
    <row r="1719" spans="16:21" x14ac:dyDescent="0.45">
      <c r="P1719" s="33" t="s">
        <v>1130</v>
      </c>
      <c r="Q1719" t="s">
        <v>28873</v>
      </c>
      <c r="R1719" s="35" t="s">
        <v>12375</v>
      </c>
      <c r="S1719" s="34"/>
      <c r="T1719" s="34"/>
      <c r="U1719" s="34"/>
    </row>
    <row r="1720" spans="16:21" x14ac:dyDescent="0.45">
      <c r="P1720" s="33" t="s">
        <v>1130</v>
      </c>
      <c r="Q1720" t="s">
        <v>28873</v>
      </c>
      <c r="R1720" s="35" t="s">
        <v>12376</v>
      </c>
      <c r="S1720" s="34"/>
      <c r="T1720" s="34"/>
      <c r="U1720" s="34"/>
    </row>
    <row r="1721" spans="16:21" x14ac:dyDescent="0.45">
      <c r="P1721" s="33" t="s">
        <v>1131</v>
      </c>
      <c r="Q1721" t="s">
        <v>28873</v>
      </c>
      <c r="R1721" s="35" t="s">
        <v>12377</v>
      </c>
      <c r="S1721" s="34"/>
      <c r="T1721" s="34"/>
      <c r="U1721" s="34"/>
    </row>
    <row r="1722" spans="16:21" x14ac:dyDescent="0.45">
      <c r="P1722" s="33" t="s">
        <v>1131</v>
      </c>
      <c r="Q1722" t="s">
        <v>28873</v>
      </c>
      <c r="R1722" s="35" t="s">
        <v>12378</v>
      </c>
      <c r="S1722" s="34"/>
      <c r="T1722" s="34"/>
      <c r="U1722" s="34"/>
    </row>
    <row r="1723" spans="16:21" x14ac:dyDescent="0.45">
      <c r="P1723" s="33" t="s">
        <v>1132</v>
      </c>
      <c r="Q1723" t="s">
        <v>28873</v>
      </c>
      <c r="R1723" s="35" t="s">
        <v>12379</v>
      </c>
      <c r="S1723" s="34"/>
      <c r="T1723" s="34"/>
      <c r="U1723" s="34"/>
    </row>
    <row r="1724" spans="16:21" x14ac:dyDescent="0.45">
      <c r="P1724" s="33" t="s">
        <v>1132</v>
      </c>
      <c r="Q1724" t="s">
        <v>28873</v>
      </c>
      <c r="R1724" s="35" t="s">
        <v>12380</v>
      </c>
      <c r="S1724" s="34"/>
      <c r="T1724" s="34"/>
      <c r="U1724" s="34"/>
    </row>
    <row r="1725" spans="16:21" x14ac:dyDescent="0.45">
      <c r="P1725" s="33" t="s">
        <v>1133</v>
      </c>
      <c r="Q1725" t="s">
        <v>28873</v>
      </c>
      <c r="R1725" s="35" t="s">
        <v>12381</v>
      </c>
      <c r="S1725" s="34"/>
      <c r="T1725" s="34"/>
      <c r="U1725" s="34"/>
    </row>
    <row r="1726" spans="16:21" x14ac:dyDescent="0.45">
      <c r="P1726" s="33" t="s">
        <v>1133</v>
      </c>
      <c r="Q1726" t="s">
        <v>28873</v>
      </c>
      <c r="R1726" s="35" t="s">
        <v>12382</v>
      </c>
      <c r="S1726" s="34"/>
      <c r="T1726" s="34"/>
      <c r="U1726" s="34"/>
    </row>
    <row r="1727" spans="16:21" x14ac:dyDescent="0.45">
      <c r="P1727" s="33" t="s">
        <v>1134</v>
      </c>
      <c r="Q1727" t="s">
        <v>28873</v>
      </c>
      <c r="R1727" s="35" t="s">
        <v>12383</v>
      </c>
      <c r="S1727" s="34"/>
      <c r="T1727" s="34"/>
      <c r="U1727" s="34"/>
    </row>
    <row r="1728" spans="16:21" x14ac:dyDescent="0.45">
      <c r="P1728" s="33" t="s">
        <v>1134</v>
      </c>
      <c r="Q1728" t="s">
        <v>28873</v>
      </c>
      <c r="R1728" s="35" t="s">
        <v>12384</v>
      </c>
      <c r="S1728" s="34"/>
      <c r="T1728" s="34"/>
      <c r="U1728" s="34"/>
    </row>
    <row r="1729" spans="16:21" x14ac:dyDescent="0.45">
      <c r="P1729" s="33" t="s">
        <v>1135</v>
      </c>
      <c r="Q1729" t="s">
        <v>28873</v>
      </c>
      <c r="R1729" s="35" t="s">
        <v>12385</v>
      </c>
      <c r="S1729" s="34"/>
      <c r="T1729" s="34"/>
      <c r="U1729" s="34"/>
    </row>
    <row r="1730" spans="16:21" x14ac:dyDescent="0.45">
      <c r="P1730" s="33" t="s">
        <v>1135</v>
      </c>
      <c r="Q1730" t="s">
        <v>28873</v>
      </c>
      <c r="R1730" s="35" t="s">
        <v>12386</v>
      </c>
      <c r="S1730" s="34"/>
      <c r="T1730" s="34"/>
      <c r="U1730" s="34"/>
    </row>
    <row r="1731" spans="16:21" x14ac:dyDescent="0.45">
      <c r="P1731" s="33" t="s">
        <v>1136</v>
      </c>
      <c r="Q1731" t="s">
        <v>28873</v>
      </c>
      <c r="R1731" s="35" t="s">
        <v>12387</v>
      </c>
      <c r="S1731" s="34"/>
      <c r="T1731" s="34"/>
      <c r="U1731" s="34"/>
    </row>
    <row r="1732" spans="16:21" x14ac:dyDescent="0.45">
      <c r="P1732" s="33" t="s">
        <v>1136</v>
      </c>
      <c r="Q1732" t="s">
        <v>28873</v>
      </c>
      <c r="R1732" s="35" t="s">
        <v>12388</v>
      </c>
      <c r="S1732" s="34"/>
      <c r="T1732" s="34"/>
      <c r="U1732" s="34"/>
    </row>
    <row r="1733" spans="16:21" x14ac:dyDescent="0.45">
      <c r="P1733" s="33" t="s">
        <v>1137</v>
      </c>
      <c r="Q1733" t="s">
        <v>28873</v>
      </c>
      <c r="R1733" s="35" t="s">
        <v>12389</v>
      </c>
      <c r="S1733" s="34"/>
      <c r="T1733" s="34"/>
      <c r="U1733" s="34"/>
    </row>
    <row r="1734" spans="16:21" x14ac:dyDescent="0.45">
      <c r="P1734" s="33" t="s">
        <v>1137</v>
      </c>
      <c r="Q1734" t="s">
        <v>28873</v>
      </c>
      <c r="R1734" s="35" t="s">
        <v>12390</v>
      </c>
      <c r="S1734" s="34"/>
      <c r="T1734" s="34"/>
      <c r="U1734" s="34"/>
    </row>
    <row r="1735" spans="16:21" x14ac:dyDescent="0.45">
      <c r="P1735" s="33" t="s">
        <v>1138</v>
      </c>
      <c r="Q1735" t="s">
        <v>28873</v>
      </c>
      <c r="R1735" s="35" t="s">
        <v>12391</v>
      </c>
      <c r="S1735" s="34"/>
      <c r="T1735" s="34"/>
      <c r="U1735" s="34"/>
    </row>
    <row r="1736" spans="16:21" x14ac:dyDescent="0.45">
      <c r="P1736" s="33" t="s">
        <v>1138</v>
      </c>
      <c r="Q1736" t="s">
        <v>28873</v>
      </c>
      <c r="R1736" s="35" t="s">
        <v>12392</v>
      </c>
      <c r="S1736" s="34"/>
      <c r="T1736" s="34"/>
      <c r="U1736" s="34"/>
    </row>
    <row r="1737" spans="16:21" x14ac:dyDescent="0.45">
      <c r="P1737" s="33" t="s">
        <v>1139</v>
      </c>
      <c r="Q1737" t="s">
        <v>28873</v>
      </c>
      <c r="R1737" s="35" t="s">
        <v>12353</v>
      </c>
      <c r="S1737" s="34"/>
      <c r="T1737" s="34"/>
      <c r="U1737" s="34"/>
    </row>
    <row r="1738" spans="16:21" x14ac:dyDescent="0.45">
      <c r="P1738" s="33" t="s">
        <v>1139</v>
      </c>
      <c r="Q1738" t="s">
        <v>28873</v>
      </c>
      <c r="R1738" s="35" t="s">
        <v>12393</v>
      </c>
      <c r="S1738" s="34"/>
      <c r="T1738" s="34"/>
      <c r="U1738" s="34"/>
    </row>
    <row r="1739" spans="16:21" x14ac:dyDescent="0.45">
      <c r="P1739" s="33" t="s">
        <v>1140</v>
      </c>
      <c r="Q1739" t="s">
        <v>28873</v>
      </c>
      <c r="R1739" s="35" t="s">
        <v>12394</v>
      </c>
      <c r="S1739" s="34"/>
      <c r="T1739" s="34"/>
      <c r="U1739" s="34"/>
    </row>
    <row r="1740" spans="16:21" x14ac:dyDescent="0.45">
      <c r="P1740" s="33" t="s">
        <v>1140</v>
      </c>
      <c r="Q1740" t="s">
        <v>28873</v>
      </c>
      <c r="R1740" s="35" t="s">
        <v>12395</v>
      </c>
      <c r="S1740" s="34"/>
      <c r="T1740" s="34"/>
      <c r="U1740" s="34"/>
    </row>
    <row r="1741" spans="16:21" x14ac:dyDescent="0.45">
      <c r="P1741" s="33" t="s">
        <v>1141</v>
      </c>
      <c r="Q1741" t="s">
        <v>28873</v>
      </c>
      <c r="R1741" s="35" t="s">
        <v>12396</v>
      </c>
      <c r="S1741" s="34"/>
      <c r="T1741" s="34"/>
      <c r="U1741" s="34"/>
    </row>
    <row r="1742" spans="16:21" x14ac:dyDescent="0.45">
      <c r="P1742" s="33" t="s">
        <v>1141</v>
      </c>
      <c r="Q1742" t="s">
        <v>28873</v>
      </c>
      <c r="R1742" s="35" t="s">
        <v>12397</v>
      </c>
      <c r="S1742" s="34"/>
      <c r="T1742" s="34"/>
      <c r="U1742" s="34"/>
    </row>
    <row r="1743" spans="16:21" x14ac:dyDescent="0.45">
      <c r="P1743" s="33" t="s">
        <v>1142</v>
      </c>
      <c r="Q1743" t="s">
        <v>28873</v>
      </c>
      <c r="R1743" s="35" t="s">
        <v>12398</v>
      </c>
      <c r="S1743" s="34"/>
      <c r="T1743" s="34"/>
      <c r="U1743" s="34"/>
    </row>
    <row r="1744" spans="16:21" x14ac:dyDescent="0.45">
      <c r="P1744" s="33" t="s">
        <v>1142</v>
      </c>
      <c r="Q1744" t="s">
        <v>28873</v>
      </c>
      <c r="R1744" s="35" t="s">
        <v>12399</v>
      </c>
      <c r="S1744" s="34"/>
      <c r="T1744" s="34"/>
      <c r="U1744" s="34"/>
    </row>
    <row r="1745" spans="16:21" x14ac:dyDescent="0.45">
      <c r="P1745" s="33" t="s">
        <v>1143</v>
      </c>
      <c r="Q1745" t="s">
        <v>28873</v>
      </c>
      <c r="R1745" s="35" t="s">
        <v>12400</v>
      </c>
      <c r="S1745" s="34"/>
      <c r="T1745" s="34"/>
      <c r="U1745" s="34"/>
    </row>
    <row r="1746" spans="16:21" x14ac:dyDescent="0.45">
      <c r="P1746" s="33" t="s">
        <v>1143</v>
      </c>
      <c r="Q1746" t="s">
        <v>28873</v>
      </c>
      <c r="R1746" s="35" t="s">
        <v>12401</v>
      </c>
      <c r="S1746" s="34"/>
      <c r="T1746" s="34"/>
      <c r="U1746" s="34"/>
    </row>
    <row r="1747" spans="16:21" x14ac:dyDescent="0.45">
      <c r="P1747" s="33" t="s">
        <v>1144</v>
      </c>
      <c r="Q1747" t="s">
        <v>28873</v>
      </c>
      <c r="R1747" s="35" t="s">
        <v>12402</v>
      </c>
      <c r="S1747" s="34"/>
      <c r="T1747" s="34"/>
      <c r="U1747" s="34"/>
    </row>
    <row r="1748" spans="16:21" x14ac:dyDescent="0.45">
      <c r="P1748" s="33" t="s">
        <v>1144</v>
      </c>
      <c r="Q1748" t="s">
        <v>28873</v>
      </c>
      <c r="R1748" s="35" t="s">
        <v>12403</v>
      </c>
      <c r="S1748" s="34"/>
      <c r="T1748" s="34"/>
      <c r="U1748" s="34"/>
    </row>
    <row r="1749" spans="16:21" x14ac:dyDescent="0.45">
      <c r="P1749" s="33" t="s">
        <v>1145</v>
      </c>
      <c r="Q1749" t="s">
        <v>28873</v>
      </c>
      <c r="R1749" s="35" t="s">
        <v>12404</v>
      </c>
      <c r="S1749" s="34"/>
      <c r="T1749" s="34"/>
      <c r="U1749" s="34"/>
    </row>
    <row r="1750" spans="16:21" x14ac:dyDescent="0.45">
      <c r="P1750" s="33" t="s">
        <v>1145</v>
      </c>
      <c r="Q1750" t="s">
        <v>28873</v>
      </c>
      <c r="R1750" s="35" t="s">
        <v>12405</v>
      </c>
      <c r="S1750" s="34"/>
      <c r="T1750" s="34"/>
      <c r="U1750" s="34"/>
    </row>
    <row r="1751" spans="16:21" x14ac:dyDescent="0.45">
      <c r="P1751" s="33" t="s">
        <v>1146</v>
      </c>
      <c r="Q1751" t="s">
        <v>28873</v>
      </c>
      <c r="R1751" s="35" t="s">
        <v>12406</v>
      </c>
      <c r="S1751" s="34"/>
      <c r="T1751" s="34"/>
      <c r="U1751" s="34"/>
    </row>
    <row r="1752" spans="16:21" x14ac:dyDescent="0.45">
      <c r="P1752" s="33" t="s">
        <v>1146</v>
      </c>
      <c r="Q1752" t="s">
        <v>28873</v>
      </c>
      <c r="R1752" s="35" t="s">
        <v>12407</v>
      </c>
      <c r="S1752" s="34"/>
      <c r="T1752" s="34"/>
      <c r="U1752" s="34"/>
    </row>
    <row r="1753" spans="16:21" x14ac:dyDescent="0.45">
      <c r="P1753" s="33" t="s">
        <v>1147</v>
      </c>
      <c r="Q1753" t="s">
        <v>28873</v>
      </c>
      <c r="R1753" s="35" t="s">
        <v>12408</v>
      </c>
      <c r="S1753" s="34"/>
      <c r="T1753" s="34"/>
      <c r="U1753" s="34"/>
    </row>
    <row r="1754" spans="16:21" x14ac:dyDescent="0.45">
      <c r="P1754" s="33" t="s">
        <v>1147</v>
      </c>
      <c r="Q1754" t="s">
        <v>28873</v>
      </c>
      <c r="R1754" s="35" t="s">
        <v>12409</v>
      </c>
      <c r="S1754" s="34"/>
      <c r="T1754" s="34"/>
      <c r="U1754" s="34"/>
    </row>
    <row r="1755" spans="16:21" x14ac:dyDescent="0.45">
      <c r="P1755" s="33" t="s">
        <v>1148</v>
      </c>
      <c r="Q1755" t="s">
        <v>28873</v>
      </c>
      <c r="R1755" s="35" t="s">
        <v>12410</v>
      </c>
      <c r="S1755" s="34"/>
      <c r="T1755" s="34"/>
      <c r="U1755" s="34"/>
    </row>
    <row r="1756" spans="16:21" x14ac:dyDescent="0.45">
      <c r="P1756" s="33" t="s">
        <v>1148</v>
      </c>
      <c r="Q1756" t="s">
        <v>28873</v>
      </c>
      <c r="R1756" s="35" t="s">
        <v>12411</v>
      </c>
      <c r="S1756" s="34"/>
      <c r="T1756" s="34"/>
      <c r="U1756" s="34"/>
    </row>
    <row r="1757" spans="16:21" x14ac:dyDescent="0.45">
      <c r="P1757" s="33" t="s">
        <v>1149</v>
      </c>
      <c r="Q1757" t="s">
        <v>28873</v>
      </c>
      <c r="R1757" s="35" t="s">
        <v>12412</v>
      </c>
      <c r="S1757" s="34"/>
      <c r="T1757" s="34"/>
      <c r="U1757" s="34"/>
    </row>
    <row r="1758" spans="16:21" x14ac:dyDescent="0.45">
      <c r="P1758" s="33" t="s">
        <v>1149</v>
      </c>
      <c r="Q1758" t="s">
        <v>28873</v>
      </c>
      <c r="R1758" s="35" t="s">
        <v>12413</v>
      </c>
      <c r="S1758" s="34"/>
      <c r="T1758" s="34"/>
      <c r="U1758" s="34"/>
    </row>
    <row r="1759" spans="16:21" x14ac:dyDescent="0.45">
      <c r="P1759" s="33" t="s">
        <v>1150</v>
      </c>
      <c r="Q1759" t="s">
        <v>28873</v>
      </c>
      <c r="R1759" s="35" t="s">
        <v>12414</v>
      </c>
      <c r="S1759" s="34"/>
      <c r="T1759" s="34"/>
      <c r="U1759" s="34"/>
    </row>
    <row r="1760" spans="16:21" x14ac:dyDescent="0.45">
      <c r="P1760" s="33" t="s">
        <v>1150</v>
      </c>
      <c r="Q1760" t="s">
        <v>28873</v>
      </c>
      <c r="R1760" s="35" t="s">
        <v>12415</v>
      </c>
      <c r="S1760" s="34"/>
      <c r="T1760" s="34"/>
      <c r="U1760" s="34"/>
    </row>
    <row r="1761" spans="16:21" x14ac:dyDescent="0.45">
      <c r="P1761" s="33" t="s">
        <v>1151</v>
      </c>
      <c r="Q1761" t="s">
        <v>28873</v>
      </c>
      <c r="R1761" s="35" t="s">
        <v>12416</v>
      </c>
      <c r="S1761" s="34"/>
      <c r="T1761" s="34"/>
      <c r="U1761" s="34"/>
    </row>
    <row r="1762" spans="16:21" x14ac:dyDescent="0.45">
      <c r="P1762" s="33" t="s">
        <v>1151</v>
      </c>
      <c r="Q1762" t="s">
        <v>28873</v>
      </c>
      <c r="R1762" s="35" t="s">
        <v>12417</v>
      </c>
      <c r="S1762" s="34"/>
      <c r="T1762" s="34"/>
      <c r="U1762" s="34"/>
    </row>
    <row r="1763" spans="16:21" x14ac:dyDescent="0.45">
      <c r="P1763" s="33" t="s">
        <v>1152</v>
      </c>
      <c r="Q1763" t="s">
        <v>28873</v>
      </c>
      <c r="R1763" s="35" t="s">
        <v>12418</v>
      </c>
      <c r="S1763" s="34"/>
      <c r="T1763" s="34"/>
      <c r="U1763" s="34"/>
    </row>
    <row r="1764" spans="16:21" x14ac:dyDescent="0.45">
      <c r="P1764" s="33" t="s">
        <v>1152</v>
      </c>
      <c r="Q1764" t="s">
        <v>28873</v>
      </c>
      <c r="R1764" s="35" t="s">
        <v>12419</v>
      </c>
      <c r="S1764" s="34"/>
      <c r="T1764" s="34"/>
      <c r="U1764" s="34"/>
    </row>
    <row r="1765" spans="16:21" x14ac:dyDescent="0.45">
      <c r="P1765" s="33" t="s">
        <v>1153</v>
      </c>
      <c r="Q1765" t="s">
        <v>28873</v>
      </c>
      <c r="R1765" s="35" t="s">
        <v>12420</v>
      </c>
      <c r="S1765" s="34"/>
      <c r="T1765" s="34"/>
      <c r="U1765" s="34"/>
    </row>
    <row r="1766" spans="16:21" x14ac:dyDescent="0.45">
      <c r="P1766" s="33" t="s">
        <v>1153</v>
      </c>
      <c r="Q1766" t="s">
        <v>28873</v>
      </c>
      <c r="R1766" s="35" t="s">
        <v>12421</v>
      </c>
      <c r="S1766" s="34"/>
      <c r="T1766" s="34"/>
      <c r="U1766" s="34"/>
    </row>
    <row r="1767" spans="16:21" x14ac:dyDescent="0.45">
      <c r="P1767" s="33" t="s">
        <v>1154</v>
      </c>
      <c r="Q1767" t="s">
        <v>28873</v>
      </c>
      <c r="R1767" s="35" t="s">
        <v>12422</v>
      </c>
      <c r="S1767" s="34"/>
      <c r="T1767" s="34"/>
      <c r="U1767" s="34"/>
    </row>
    <row r="1768" spans="16:21" x14ac:dyDescent="0.45">
      <c r="P1768" s="33" t="s">
        <v>1154</v>
      </c>
      <c r="Q1768" t="s">
        <v>28873</v>
      </c>
      <c r="R1768" s="35" t="s">
        <v>12423</v>
      </c>
      <c r="S1768" s="34"/>
      <c r="T1768" s="34"/>
      <c r="U1768" s="34"/>
    </row>
    <row r="1769" spans="16:21" x14ac:dyDescent="0.45">
      <c r="P1769" s="33" t="s">
        <v>1155</v>
      </c>
      <c r="Q1769" t="s">
        <v>28873</v>
      </c>
      <c r="R1769" s="35" t="s">
        <v>11192</v>
      </c>
      <c r="S1769" s="34"/>
      <c r="T1769" s="34"/>
      <c r="U1769" s="34"/>
    </row>
    <row r="1770" spans="16:21" x14ac:dyDescent="0.45">
      <c r="P1770" s="33" t="s">
        <v>1156</v>
      </c>
      <c r="Q1770" t="s">
        <v>28873</v>
      </c>
      <c r="R1770" s="35" t="s">
        <v>11192</v>
      </c>
      <c r="S1770" s="34"/>
      <c r="T1770" s="34"/>
      <c r="U1770" s="34"/>
    </row>
    <row r="1771" spans="16:21" x14ac:dyDescent="0.45">
      <c r="P1771" s="33" t="s">
        <v>1157</v>
      </c>
      <c r="Q1771" t="s">
        <v>28873</v>
      </c>
      <c r="R1771" s="35" t="s">
        <v>11192</v>
      </c>
      <c r="S1771" s="34"/>
      <c r="T1771" s="34"/>
      <c r="U1771" s="34"/>
    </row>
    <row r="1772" spans="16:21" x14ac:dyDescent="0.45">
      <c r="P1772" s="33" t="s">
        <v>1158</v>
      </c>
      <c r="Q1772" t="s">
        <v>28873</v>
      </c>
      <c r="R1772" s="35" t="s">
        <v>11197</v>
      </c>
      <c r="S1772" s="34"/>
      <c r="T1772" s="34"/>
      <c r="U1772" s="34"/>
    </row>
    <row r="1773" spans="16:21" x14ac:dyDescent="0.45">
      <c r="P1773" s="33" t="s">
        <v>1159</v>
      </c>
      <c r="Q1773" t="s">
        <v>28873</v>
      </c>
      <c r="R1773" s="35" t="s">
        <v>12424</v>
      </c>
      <c r="S1773" s="34"/>
      <c r="T1773" s="34"/>
      <c r="U1773" s="34"/>
    </row>
    <row r="1774" spans="16:21" x14ac:dyDescent="0.45">
      <c r="P1774" s="33" t="s">
        <v>1160</v>
      </c>
      <c r="Q1774" t="s">
        <v>28873</v>
      </c>
      <c r="R1774" s="35" t="s">
        <v>11192</v>
      </c>
      <c r="S1774" s="34"/>
      <c r="T1774" s="34"/>
      <c r="U1774" s="34"/>
    </row>
    <row r="1775" spans="16:21" x14ac:dyDescent="0.45">
      <c r="P1775" s="33" t="s">
        <v>1161</v>
      </c>
      <c r="Q1775" t="s">
        <v>28873</v>
      </c>
      <c r="R1775" s="35" t="s">
        <v>11197</v>
      </c>
      <c r="S1775" s="34"/>
      <c r="T1775" s="34"/>
      <c r="U1775" s="34"/>
    </row>
    <row r="1776" spans="16:21" x14ac:dyDescent="0.45">
      <c r="P1776" s="33" t="s">
        <v>1162</v>
      </c>
      <c r="Q1776" t="s">
        <v>28873</v>
      </c>
      <c r="R1776" s="35" t="s">
        <v>11192</v>
      </c>
      <c r="S1776" s="34"/>
      <c r="T1776" s="34"/>
      <c r="U1776" s="34"/>
    </row>
    <row r="1777" spans="16:21" x14ac:dyDescent="0.45">
      <c r="P1777" s="33" t="s">
        <v>1163</v>
      </c>
      <c r="Q1777" t="s">
        <v>28873</v>
      </c>
      <c r="R1777" s="35" t="s">
        <v>11302</v>
      </c>
      <c r="S1777" s="34"/>
      <c r="T1777" s="34"/>
      <c r="U1777" s="34"/>
    </row>
    <row r="1778" spans="16:21" x14ac:dyDescent="0.45">
      <c r="P1778" s="33" t="s">
        <v>1164</v>
      </c>
      <c r="Q1778" t="s">
        <v>28873</v>
      </c>
      <c r="R1778" s="35" t="s">
        <v>11194</v>
      </c>
      <c r="S1778" s="34"/>
      <c r="T1778" s="34"/>
      <c r="U1778" s="34"/>
    </row>
    <row r="1779" spans="16:21" x14ac:dyDescent="0.45">
      <c r="P1779" s="33" t="s">
        <v>1165</v>
      </c>
      <c r="Q1779" t="s">
        <v>28873</v>
      </c>
      <c r="R1779" s="35" t="s">
        <v>12425</v>
      </c>
      <c r="S1779" s="34"/>
      <c r="T1779" s="34"/>
      <c r="U1779" s="34"/>
    </row>
    <row r="1780" spans="16:21" x14ac:dyDescent="0.45">
      <c r="P1780" s="33" t="s">
        <v>1165</v>
      </c>
      <c r="Q1780" t="s">
        <v>28873</v>
      </c>
      <c r="R1780" s="35" t="s">
        <v>12426</v>
      </c>
      <c r="S1780" s="34"/>
      <c r="T1780" s="34"/>
      <c r="U1780" s="34"/>
    </row>
    <row r="1781" spans="16:21" x14ac:dyDescent="0.45">
      <c r="P1781" s="33" t="s">
        <v>1166</v>
      </c>
      <c r="Q1781" t="s">
        <v>28873</v>
      </c>
      <c r="R1781" s="35" t="s">
        <v>12427</v>
      </c>
      <c r="S1781" s="34"/>
      <c r="T1781" s="34"/>
      <c r="U1781" s="34"/>
    </row>
    <row r="1782" spans="16:21" x14ac:dyDescent="0.45">
      <c r="P1782" s="33" t="s">
        <v>1166</v>
      </c>
      <c r="Q1782" t="s">
        <v>28873</v>
      </c>
      <c r="R1782" s="35" t="s">
        <v>12428</v>
      </c>
      <c r="S1782" s="34"/>
      <c r="T1782" s="34"/>
      <c r="U1782" s="34"/>
    </row>
    <row r="1783" spans="16:21" x14ac:dyDescent="0.45">
      <c r="P1783" s="33" t="s">
        <v>1167</v>
      </c>
      <c r="Q1783" t="s">
        <v>28873</v>
      </c>
      <c r="R1783" s="35" t="s">
        <v>12429</v>
      </c>
      <c r="S1783" s="34"/>
      <c r="T1783" s="34"/>
      <c r="U1783" s="34"/>
    </row>
    <row r="1784" spans="16:21" x14ac:dyDescent="0.45">
      <c r="P1784" s="33" t="s">
        <v>1167</v>
      </c>
      <c r="Q1784" t="s">
        <v>28873</v>
      </c>
      <c r="R1784" s="35" t="s">
        <v>12430</v>
      </c>
      <c r="S1784" s="34"/>
      <c r="T1784" s="34"/>
      <c r="U1784" s="34"/>
    </row>
    <row r="1785" spans="16:21" x14ac:dyDescent="0.45">
      <c r="P1785" s="33" t="s">
        <v>1168</v>
      </c>
      <c r="Q1785" t="s">
        <v>28873</v>
      </c>
      <c r="R1785" s="35" t="s">
        <v>12431</v>
      </c>
      <c r="S1785" s="34"/>
      <c r="T1785" s="34"/>
      <c r="U1785" s="34"/>
    </row>
    <row r="1786" spans="16:21" x14ac:dyDescent="0.45">
      <c r="P1786" s="33" t="s">
        <v>1168</v>
      </c>
      <c r="Q1786" t="s">
        <v>28873</v>
      </c>
      <c r="R1786" s="35" t="s">
        <v>12432</v>
      </c>
      <c r="S1786" s="34"/>
      <c r="T1786" s="34"/>
      <c r="U1786" s="34"/>
    </row>
    <row r="1787" spans="16:21" x14ac:dyDescent="0.45">
      <c r="P1787" s="33" t="s">
        <v>1169</v>
      </c>
      <c r="Q1787" t="s">
        <v>28873</v>
      </c>
      <c r="R1787" s="35" t="s">
        <v>12433</v>
      </c>
      <c r="S1787" s="34"/>
      <c r="T1787" s="34"/>
      <c r="U1787" s="34"/>
    </row>
    <row r="1788" spans="16:21" x14ac:dyDescent="0.45">
      <c r="P1788" s="33" t="s">
        <v>1169</v>
      </c>
      <c r="Q1788" t="s">
        <v>28873</v>
      </c>
      <c r="R1788" s="35" t="s">
        <v>12434</v>
      </c>
      <c r="S1788" s="34"/>
      <c r="T1788" s="34"/>
      <c r="U1788" s="34"/>
    </row>
    <row r="1789" spans="16:21" x14ac:dyDescent="0.45">
      <c r="P1789" s="33" t="s">
        <v>1170</v>
      </c>
      <c r="Q1789" t="s">
        <v>28873</v>
      </c>
      <c r="R1789" s="35" t="s">
        <v>12435</v>
      </c>
      <c r="S1789" s="34"/>
      <c r="T1789" s="34"/>
      <c r="U1789" s="34"/>
    </row>
    <row r="1790" spans="16:21" x14ac:dyDescent="0.45">
      <c r="P1790" s="33" t="s">
        <v>1170</v>
      </c>
      <c r="Q1790" t="s">
        <v>28873</v>
      </c>
      <c r="R1790" s="35" t="s">
        <v>12436</v>
      </c>
      <c r="S1790" s="34"/>
      <c r="T1790" s="34"/>
      <c r="U1790" s="34"/>
    </row>
    <row r="1791" spans="16:21" x14ac:dyDescent="0.45">
      <c r="P1791" s="33" t="s">
        <v>1171</v>
      </c>
      <c r="Q1791" t="s">
        <v>28873</v>
      </c>
      <c r="R1791" s="35" t="s">
        <v>12437</v>
      </c>
      <c r="S1791" s="34"/>
      <c r="T1791" s="34"/>
      <c r="U1791" s="34"/>
    </row>
    <row r="1792" spans="16:21" x14ac:dyDescent="0.45">
      <c r="P1792" s="33" t="s">
        <v>1171</v>
      </c>
      <c r="Q1792" t="s">
        <v>28873</v>
      </c>
      <c r="R1792" s="35" t="s">
        <v>12438</v>
      </c>
      <c r="S1792" s="34"/>
      <c r="T1792" s="34"/>
      <c r="U1792" s="34"/>
    </row>
    <row r="1793" spans="16:21" x14ac:dyDescent="0.45">
      <c r="P1793" s="33" t="s">
        <v>1172</v>
      </c>
      <c r="Q1793" t="s">
        <v>28873</v>
      </c>
      <c r="R1793" s="35" t="s">
        <v>12439</v>
      </c>
      <c r="S1793" s="34"/>
      <c r="T1793" s="34"/>
      <c r="U1793" s="34"/>
    </row>
    <row r="1794" spans="16:21" x14ac:dyDescent="0.45">
      <c r="P1794" s="33" t="s">
        <v>1172</v>
      </c>
      <c r="Q1794" t="s">
        <v>28873</v>
      </c>
      <c r="R1794" s="35" t="s">
        <v>12440</v>
      </c>
      <c r="S1794" s="34"/>
      <c r="T1794" s="34"/>
      <c r="U1794" s="34"/>
    </row>
    <row r="1795" spans="16:21" x14ac:dyDescent="0.45">
      <c r="P1795" s="33" t="s">
        <v>1173</v>
      </c>
      <c r="Q1795" t="s">
        <v>28873</v>
      </c>
      <c r="R1795" s="35" t="s">
        <v>12441</v>
      </c>
      <c r="S1795" s="34"/>
      <c r="T1795" s="34"/>
      <c r="U1795" s="34"/>
    </row>
    <row r="1796" spans="16:21" x14ac:dyDescent="0.45">
      <c r="P1796" s="33" t="s">
        <v>1173</v>
      </c>
      <c r="Q1796" t="s">
        <v>28873</v>
      </c>
      <c r="R1796" s="35" t="s">
        <v>12442</v>
      </c>
      <c r="S1796" s="34"/>
      <c r="T1796" s="34"/>
      <c r="U1796" s="34"/>
    </row>
    <row r="1797" spans="16:21" x14ac:dyDescent="0.45">
      <c r="P1797" s="33" t="s">
        <v>1174</v>
      </c>
      <c r="Q1797" t="s">
        <v>28873</v>
      </c>
      <c r="R1797" s="35" t="s">
        <v>12443</v>
      </c>
      <c r="S1797" s="34"/>
      <c r="T1797" s="34"/>
      <c r="U1797" s="34"/>
    </row>
    <row r="1798" spans="16:21" x14ac:dyDescent="0.45">
      <c r="P1798" s="33" t="s">
        <v>1174</v>
      </c>
      <c r="Q1798" t="s">
        <v>28873</v>
      </c>
      <c r="R1798" s="35" t="s">
        <v>12444</v>
      </c>
      <c r="S1798" s="34"/>
      <c r="T1798" s="34"/>
      <c r="U1798" s="34"/>
    </row>
    <row r="1799" spans="16:21" x14ac:dyDescent="0.45">
      <c r="P1799" s="33" t="s">
        <v>1175</v>
      </c>
      <c r="Q1799" t="s">
        <v>28873</v>
      </c>
      <c r="R1799" s="35" t="s">
        <v>12445</v>
      </c>
      <c r="S1799" s="34"/>
      <c r="T1799" s="34"/>
      <c r="U1799" s="34"/>
    </row>
    <row r="1800" spans="16:21" x14ac:dyDescent="0.45">
      <c r="P1800" s="33" t="s">
        <v>1175</v>
      </c>
      <c r="Q1800" t="s">
        <v>28873</v>
      </c>
      <c r="R1800" s="35" t="s">
        <v>12446</v>
      </c>
      <c r="S1800" s="34"/>
      <c r="T1800" s="34"/>
      <c r="U1800" s="34"/>
    </row>
    <row r="1801" spans="16:21" x14ac:dyDescent="0.45">
      <c r="P1801" s="33" t="s">
        <v>1176</v>
      </c>
      <c r="Q1801" t="s">
        <v>28873</v>
      </c>
      <c r="R1801" s="35" t="s">
        <v>12447</v>
      </c>
      <c r="S1801" s="34"/>
      <c r="T1801" s="34"/>
      <c r="U1801" s="34"/>
    </row>
    <row r="1802" spans="16:21" x14ac:dyDescent="0.45">
      <c r="P1802" s="33" t="s">
        <v>1176</v>
      </c>
      <c r="Q1802" t="s">
        <v>28873</v>
      </c>
      <c r="R1802" s="35" t="s">
        <v>12448</v>
      </c>
      <c r="S1802" s="34"/>
      <c r="T1802" s="34"/>
      <c r="U1802" s="34"/>
    </row>
    <row r="1803" spans="16:21" x14ac:dyDescent="0.45">
      <c r="P1803" s="33" t="s">
        <v>1177</v>
      </c>
      <c r="Q1803" t="s">
        <v>28873</v>
      </c>
      <c r="R1803" s="35" t="s">
        <v>12449</v>
      </c>
      <c r="S1803" s="34"/>
      <c r="T1803" s="34"/>
      <c r="U1803" s="34"/>
    </row>
    <row r="1804" spans="16:21" x14ac:dyDescent="0.45">
      <c r="P1804" s="33" t="s">
        <v>1177</v>
      </c>
      <c r="Q1804" t="s">
        <v>28873</v>
      </c>
      <c r="R1804" s="35" t="s">
        <v>12450</v>
      </c>
      <c r="S1804" s="34"/>
      <c r="T1804" s="34"/>
      <c r="U1804" s="34"/>
    </row>
    <row r="1805" spans="16:21" x14ac:dyDescent="0.45">
      <c r="P1805" s="33" t="s">
        <v>1178</v>
      </c>
      <c r="Q1805" t="s">
        <v>28873</v>
      </c>
      <c r="R1805" s="35" t="s">
        <v>12451</v>
      </c>
      <c r="S1805" s="34"/>
      <c r="T1805" s="34"/>
      <c r="U1805" s="34"/>
    </row>
    <row r="1806" spans="16:21" x14ac:dyDescent="0.45">
      <c r="P1806" s="33" t="s">
        <v>1178</v>
      </c>
      <c r="Q1806" t="s">
        <v>28873</v>
      </c>
      <c r="R1806" s="35" t="s">
        <v>12452</v>
      </c>
      <c r="S1806" s="34"/>
      <c r="T1806" s="34"/>
      <c r="U1806" s="34"/>
    </row>
    <row r="1807" spans="16:21" x14ac:dyDescent="0.45">
      <c r="P1807" s="33" t="s">
        <v>1179</v>
      </c>
      <c r="Q1807" t="s">
        <v>28873</v>
      </c>
      <c r="R1807" s="35" t="s">
        <v>12453</v>
      </c>
      <c r="S1807" s="34"/>
      <c r="T1807" s="34"/>
      <c r="U1807" s="34"/>
    </row>
    <row r="1808" spans="16:21" x14ac:dyDescent="0.45">
      <c r="P1808" s="33" t="s">
        <v>1179</v>
      </c>
      <c r="Q1808" t="s">
        <v>28873</v>
      </c>
      <c r="R1808" s="35" t="s">
        <v>12454</v>
      </c>
      <c r="S1808" s="34"/>
      <c r="T1808" s="34"/>
      <c r="U1808" s="34"/>
    </row>
    <row r="1809" spans="16:21" x14ac:dyDescent="0.45">
      <c r="P1809" s="33" t="s">
        <v>1180</v>
      </c>
      <c r="Q1809" t="s">
        <v>28873</v>
      </c>
      <c r="R1809" s="35" t="s">
        <v>12455</v>
      </c>
      <c r="S1809" s="34"/>
      <c r="T1809" s="34"/>
      <c r="U1809" s="34"/>
    </row>
    <row r="1810" spans="16:21" x14ac:dyDescent="0.45">
      <c r="P1810" s="33" t="s">
        <v>1180</v>
      </c>
      <c r="Q1810" t="s">
        <v>28873</v>
      </c>
      <c r="R1810" s="35" t="s">
        <v>12456</v>
      </c>
      <c r="S1810" s="34"/>
      <c r="T1810" s="34"/>
      <c r="U1810" s="34"/>
    </row>
    <row r="1811" spans="16:21" x14ac:dyDescent="0.45">
      <c r="P1811" s="33" t="s">
        <v>1181</v>
      </c>
      <c r="Q1811" t="s">
        <v>28873</v>
      </c>
      <c r="R1811" s="35" t="s">
        <v>12457</v>
      </c>
      <c r="S1811" s="34"/>
      <c r="T1811" s="34"/>
      <c r="U1811" s="34"/>
    </row>
    <row r="1812" spans="16:21" x14ac:dyDescent="0.45">
      <c r="P1812" s="33" t="s">
        <v>1181</v>
      </c>
      <c r="Q1812" t="s">
        <v>28873</v>
      </c>
      <c r="R1812" s="35" t="s">
        <v>12458</v>
      </c>
      <c r="S1812" s="34"/>
      <c r="T1812" s="34"/>
      <c r="U1812" s="34"/>
    </row>
    <row r="1813" spans="16:21" x14ac:dyDescent="0.45">
      <c r="P1813" s="33" t="s">
        <v>1182</v>
      </c>
      <c r="Q1813" t="s">
        <v>28873</v>
      </c>
      <c r="R1813" s="35" t="s">
        <v>12459</v>
      </c>
      <c r="S1813" s="34"/>
      <c r="T1813" s="34"/>
      <c r="U1813" s="34"/>
    </row>
    <row r="1814" spans="16:21" x14ac:dyDescent="0.45">
      <c r="P1814" s="33" t="s">
        <v>1182</v>
      </c>
      <c r="Q1814" t="s">
        <v>28873</v>
      </c>
      <c r="R1814" s="35" t="s">
        <v>12460</v>
      </c>
      <c r="S1814" s="34"/>
      <c r="T1814" s="34"/>
      <c r="U1814" s="34"/>
    </row>
    <row r="1815" spans="16:21" x14ac:dyDescent="0.45">
      <c r="P1815" s="33" t="s">
        <v>1183</v>
      </c>
      <c r="Q1815" t="s">
        <v>28873</v>
      </c>
      <c r="R1815" s="35" t="s">
        <v>12461</v>
      </c>
      <c r="S1815" s="34"/>
      <c r="T1815" s="34"/>
      <c r="U1815" s="34"/>
    </row>
    <row r="1816" spans="16:21" x14ac:dyDescent="0.45">
      <c r="P1816" s="33" t="s">
        <v>1183</v>
      </c>
      <c r="Q1816" t="s">
        <v>28873</v>
      </c>
      <c r="R1816" s="35" t="s">
        <v>12462</v>
      </c>
      <c r="S1816" s="34"/>
      <c r="T1816" s="34"/>
      <c r="U1816" s="34"/>
    </row>
    <row r="1817" spans="16:21" x14ac:dyDescent="0.45">
      <c r="P1817" s="33" t="s">
        <v>1184</v>
      </c>
      <c r="Q1817" t="s">
        <v>28873</v>
      </c>
      <c r="R1817" s="35" t="s">
        <v>12463</v>
      </c>
      <c r="S1817" s="34"/>
      <c r="T1817" s="34"/>
      <c r="U1817" s="34"/>
    </row>
    <row r="1818" spans="16:21" x14ac:dyDescent="0.45">
      <c r="P1818" s="33" t="s">
        <v>1184</v>
      </c>
      <c r="Q1818" t="s">
        <v>28873</v>
      </c>
      <c r="R1818" s="35" t="s">
        <v>12464</v>
      </c>
      <c r="S1818" s="34"/>
      <c r="T1818" s="34"/>
      <c r="U1818" s="34"/>
    </row>
    <row r="1819" spans="16:21" x14ac:dyDescent="0.45">
      <c r="P1819" s="33" t="s">
        <v>1185</v>
      </c>
      <c r="Q1819" t="s">
        <v>28873</v>
      </c>
      <c r="R1819" s="35" t="s">
        <v>12465</v>
      </c>
      <c r="S1819" s="34"/>
      <c r="T1819" s="34"/>
      <c r="U1819" s="34"/>
    </row>
    <row r="1820" spans="16:21" x14ac:dyDescent="0.45">
      <c r="P1820" s="33" t="s">
        <v>1185</v>
      </c>
      <c r="Q1820" t="s">
        <v>28873</v>
      </c>
      <c r="R1820" s="35" t="s">
        <v>12466</v>
      </c>
      <c r="S1820" s="34"/>
      <c r="T1820" s="34"/>
      <c r="U1820" s="34"/>
    </row>
    <row r="1821" spans="16:21" x14ac:dyDescent="0.45">
      <c r="P1821" s="33" t="s">
        <v>1186</v>
      </c>
      <c r="Q1821" t="s">
        <v>28873</v>
      </c>
      <c r="R1821" s="35" t="s">
        <v>12467</v>
      </c>
      <c r="S1821" s="34"/>
      <c r="T1821" s="34"/>
      <c r="U1821" s="34"/>
    </row>
    <row r="1822" spans="16:21" x14ac:dyDescent="0.45">
      <c r="P1822" s="33" t="s">
        <v>1186</v>
      </c>
      <c r="Q1822" t="s">
        <v>28873</v>
      </c>
      <c r="R1822" s="35" t="s">
        <v>12468</v>
      </c>
      <c r="S1822" s="34"/>
      <c r="T1822" s="34"/>
      <c r="U1822" s="34"/>
    </row>
    <row r="1823" spans="16:21" x14ac:dyDescent="0.45">
      <c r="P1823" s="33" t="s">
        <v>1187</v>
      </c>
      <c r="Q1823" t="s">
        <v>28873</v>
      </c>
      <c r="R1823" s="35" t="s">
        <v>12469</v>
      </c>
      <c r="S1823" s="34"/>
      <c r="T1823" s="34"/>
      <c r="U1823" s="34"/>
    </row>
    <row r="1824" spans="16:21" x14ac:dyDescent="0.45">
      <c r="P1824" s="33" t="s">
        <v>1187</v>
      </c>
      <c r="Q1824" t="s">
        <v>28873</v>
      </c>
      <c r="R1824" s="35" t="s">
        <v>12470</v>
      </c>
      <c r="S1824" s="34"/>
      <c r="T1824" s="34"/>
      <c r="U1824" s="34"/>
    </row>
    <row r="1825" spans="16:21" x14ac:dyDescent="0.45">
      <c r="P1825" s="33" t="s">
        <v>1188</v>
      </c>
      <c r="Q1825" t="s">
        <v>28873</v>
      </c>
      <c r="R1825" s="35" t="s">
        <v>12471</v>
      </c>
      <c r="S1825" s="34"/>
      <c r="T1825" s="34"/>
      <c r="U1825" s="34"/>
    </row>
    <row r="1826" spans="16:21" x14ac:dyDescent="0.45">
      <c r="P1826" s="33" t="s">
        <v>1188</v>
      </c>
      <c r="Q1826" t="s">
        <v>28873</v>
      </c>
      <c r="R1826" s="35" t="s">
        <v>12472</v>
      </c>
      <c r="S1826" s="34"/>
      <c r="T1826" s="34"/>
      <c r="U1826" s="34"/>
    </row>
    <row r="1827" spans="16:21" x14ac:dyDescent="0.45">
      <c r="P1827" s="33" t="s">
        <v>1189</v>
      </c>
      <c r="Q1827" t="s">
        <v>28873</v>
      </c>
      <c r="R1827" s="35" t="s">
        <v>12473</v>
      </c>
      <c r="S1827" s="34"/>
      <c r="T1827" s="34"/>
      <c r="U1827" s="34"/>
    </row>
    <row r="1828" spans="16:21" x14ac:dyDescent="0.45">
      <c r="P1828" s="33" t="s">
        <v>1189</v>
      </c>
      <c r="Q1828" t="s">
        <v>28873</v>
      </c>
      <c r="R1828" s="35" t="s">
        <v>12474</v>
      </c>
      <c r="S1828" s="34"/>
      <c r="T1828" s="34"/>
      <c r="U1828" s="34"/>
    </row>
    <row r="1829" spans="16:21" x14ac:dyDescent="0.45">
      <c r="P1829" s="33" t="s">
        <v>1190</v>
      </c>
      <c r="Q1829" t="s">
        <v>28873</v>
      </c>
      <c r="R1829" s="35" t="s">
        <v>12475</v>
      </c>
      <c r="S1829" s="34"/>
      <c r="T1829" s="34"/>
      <c r="U1829" s="34"/>
    </row>
    <row r="1830" spans="16:21" x14ac:dyDescent="0.45">
      <c r="P1830" s="33" t="s">
        <v>1190</v>
      </c>
      <c r="Q1830" t="s">
        <v>28873</v>
      </c>
      <c r="R1830" s="35" t="s">
        <v>12476</v>
      </c>
      <c r="S1830" s="34"/>
      <c r="T1830" s="34"/>
      <c r="U1830" s="34"/>
    </row>
    <row r="1831" spans="16:21" x14ac:dyDescent="0.45">
      <c r="P1831" s="33" t="s">
        <v>1191</v>
      </c>
      <c r="Q1831" t="s">
        <v>28873</v>
      </c>
      <c r="R1831" s="35" t="s">
        <v>12477</v>
      </c>
      <c r="S1831" s="34"/>
      <c r="T1831" s="34"/>
      <c r="U1831" s="34"/>
    </row>
    <row r="1832" spans="16:21" x14ac:dyDescent="0.45">
      <c r="P1832" s="33" t="s">
        <v>1191</v>
      </c>
      <c r="Q1832" t="s">
        <v>28873</v>
      </c>
      <c r="R1832" s="35" t="s">
        <v>12478</v>
      </c>
      <c r="S1832" s="34"/>
      <c r="T1832" s="34"/>
      <c r="U1832" s="34"/>
    </row>
    <row r="1833" spans="16:21" x14ac:dyDescent="0.45">
      <c r="P1833" s="33" t="s">
        <v>1192</v>
      </c>
      <c r="Q1833" t="s">
        <v>28873</v>
      </c>
      <c r="R1833" s="35" t="s">
        <v>12479</v>
      </c>
      <c r="S1833" s="34"/>
      <c r="T1833" s="34"/>
      <c r="U1833" s="34"/>
    </row>
    <row r="1834" spans="16:21" x14ac:dyDescent="0.45">
      <c r="P1834" s="33" t="s">
        <v>1192</v>
      </c>
      <c r="Q1834" t="s">
        <v>28873</v>
      </c>
      <c r="R1834" s="35" t="s">
        <v>12480</v>
      </c>
      <c r="S1834" s="34"/>
      <c r="T1834" s="34"/>
      <c r="U1834" s="34"/>
    </row>
    <row r="1835" spans="16:21" x14ac:dyDescent="0.45">
      <c r="P1835" s="33" t="s">
        <v>1193</v>
      </c>
      <c r="Q1835" t="s">
        <v>28873</v>
      </c>
      <c r="R1835" s="35" t="s">
        <v>12481</v>
      </c>
      <c r="S1835" s="34"/>
      <c r="T1835" s="34"/>
      <c r="U1835" s="34"/>
    </row>
    <row r="1836" spans="16:21" x14ac:dyDescent="0.45">
      <c r="P1836" s="33" t="s">
        <v>1193</v>
      </c>
      <c r="Q1836" t="s">
        <v>28873</v>
      </c>
      <c r="R1836" s="35" t="s">
        <v>12482</v>
      </c>
      <c r="S1836" s="34"/>
      <c r="T1836" s="34"/>
      <c r="U1836" s="34"/>
    </row>
    <row r="1837" spans="16:21" x14ac:dyDescent="0.45">
      <c r="P1837" s="33" t="s">
        <v>1194</v>
      </c>
      <c r="Q1837" t="s">
        <v>28873</v>
      </c>
      <c r="R1837" s="35" t="s">
        <v>12483</v>
      </c>
      <c r="S1837" s="34"/>
      <c r="T1837" s="34"/>
      <c r="U1837" s="34"/>
    </row>
    <row r="1838" spans="16:21" x14ac:dyDescent="0.45">
      <c r="P1838" s="33" t="s">
        <v>1194</v>
      </c>
      <c r="Q1838" t="s">
        <v>28873</v>
      </c>
      <c r="R1838" s="35" t="s">
        <v>12484</v>
      </c>
      <c r="S1838" s="34"/>
      <c r="T1838" s="34"/>
      <c r="U1838" s="34"/>
    </row>
    <row r="1839" spans="16:21" x14ac:dyDescent="0.45">
      <c r="P1839" s="33" t="s">
        <v>1195</v>
      </c>
      <c r="Q1839" t="s">
        <v>28873</v>
      </c>
      <c r="R1839" s="35" t="s">
        <v>12485</v>
      </c>
      <c r="S1839" s="34"/>
      <c r="T1839" s="34"/>
      <c r="U1839" s="34"/>
    </row>
    <row r="1840" spans="16:21" x14ac:dyDescent="0.45">
      <c r="P1840" s="33" t="s">
        <v>1195</v>
      </c>
      <c r="Q1840" t="s">
        <v>28873</v>
      </c>
      <c r="R1840" s="35" t="s">
        <v>12486</v>
      </c>
      <c r="S1840" s="34"/>
      <c r="T1840" s="34"/>
      <c r="U1840" s="34"/>
    </row>
    <row r="1841" spans="16:21" x14ac:dyDescent="0.45">
      <c r="P1841" s="33" t="s">
        <v>1196</v>
      </c>
      <c r="Q1841" t="s">
        <v>28873</v>
      </c>
      <c r="R1841" s="35" t="s">
        <v>12487</v>
      </c>
      <c r="S1841" s="34"/>
      <c r="T1841" s="34"/>
      <c r="U1841" s="34"/>
    </row>
    <row r="1842" spans="16:21" x14ac:dyDescent="0.45">
      <c r="P1842" s="33" t="s">
        <v>1196</v>
      </c>
      <c r="Q1842" t="s">
        <v>28873</v>
      </c>
      <c r="R1842" s="35" t="s">
        <v>12488</v>
      </c>
      <c r="S1842" s="34"/>
      <c r="T1842" s="34"/>
      <c r="U1842" s="34"/>
    </row>
    <row r="1843" spans="16:21" x14ac:dyDescent="0.45">
      <c r="P1843" s="33" t="s">
        <v>1197</v>
      </c>
      <c r="Q1843" t="s">
        <v>28873</v>
      </c>
      <c r="R1843" s="35" t="s">
        <v>12489</v>
      </c>
      <c r="S1843" s="34"/>
      <c r="T1843" s="34"/>
      <c r="U1843" s="34"/>
    </row>
    <row r="1844" spans="16:21" x14ac:dyDescent="0.45">
      <c r="P1844" s="33" t="s">
        <v>1197</v>
      </c>
      <c r="Q1844" t="s">
        <v>28873</v>
      </c>
      <c r="R1844" s="35" t="s">
        <v>12490</v>
      </c>
      <c r="S1844" s="34"/>
      <c r="T1844" s="34"/>
      <c r="U1844" s="34"/>
    </row>
    <row r="1845" spans="16:21" x14ac:dyDescent="0.45">
      <c r="P1845" s="33" t="s">
        <v>1198</v>
      </c>
      <c r="Q1845" t="s">
        <v>28873</v>
      </c>
      <c r="R1845" s="35" t="s">
        <v>12491</v>
      </c>
      <c r="S1845" s="34"/>
      <c r="T1845" s="34"/>
      <c r="U1845" s="34"/>
    </row>
    <row r="1846" spans="16:21" x14ac:dyDescent="0.45">
      <c r="P1846" s="33" t="s">
        <v>1198</v>
      </c>
      <c r="Q1846" t="s">
        <v>28873</v>
      </c>
      <c r="R1846" s="35" t="s">
        <v>12492</v>
      </c>
      <c r="S1846" s="34"/>
      <c r="T1846" s="34"/>
      <c r="U1846" s="34"/>
    </row>
    <row r="1847" spans="16:21" x14ac:dyDescent="0.45">
      <c r="P1847" s="33" t="s">
        <v>1199</v>
      </c>
      <c r="Q1847" t="s">
        <v>28873</v>
      </c>
      <c r="R1847" s="35" t="s">
        <v>12493</v>
      </c>
      <c r="S1847" s="34"/>
      <c r="T1847" s="34"/>
      <c r="U1847" s="34"/>
    </row>
    <row r="1848" spans="16:21" x14ac:dyDescent="0.45">
      <c r="P1848" s="33" t="s">
        <v>1199</v>
      </c>
      <c r="Q1848" t="s">
        <v>28873</v>
      </c>
      <c r="R1848" s="35" t="s">
        <v>12494</v>
      </c>
      <c r="S1848" s="34"/>
      <c r="T1848" s="34"/>
      <c r="U1848" s="34"/>
    </row>
    <row r="1849" spans="16:21" x14ac:dyDescent="0.45">
      <c r="P1849" s="33" t="s">
        <v>1200</v>
      </c>
      <c r="Q1849" t="s">
        <v>28873</v>
      </c>
      <c r="R1849" s="35" t="s">
        <v>12495</v>
      </c>
      <c r="S1849" s="34"/>
      <c r="T1849" s="34"/>
      <c r="U1849" s="34"/>
    </row>
    <row r="1850" spans="16:21" x14ac:dyDescent="0.45">
      <c r="P1850" s="33" t="s">
        <v>1200</v>
      </c>
      <c r="Q1850" t="s">
        <v>28873</v>
      </c>
      <c r="R1850" s="35" t="s">
        <v>12496</v>
      </c>
      <c r="S1850" s="34"/>
      <c r="T1850" s="34"/>
      <c r="U1850" s="34"/>
    </row>
    <row r="1851" spans="16:21" x14ac:dyDescent="0.45">
      <c r="P1851" s="33" t="s">
        <v>1201</v>
      </c>
      <c r="Q1851" t="s">
        <v>28873</v>
      </c>
      <c r="R1851" s="35" t="s">
        <v>12497</v>
      </c>
      <c r="S1851" s="34"/>
      <c r="T1851" s="34"/>
      <c r="U1851" s="34"/>
    </row>
    <row r="1852" spans="16:21" x14ac:dyDescent="0.45">
      <c r="P1852" s="33" t="s">
        <v>1201</v>
      </c>
      <c r="Q1852" t="s">
        <v>28873</v>
      </c>
      <c r="R1852" s="35" t="s">
        <v>12498</v>
      </c>
      <c r="S1852" s="34"/>
      <c r="T1852" s="34"/>
      <c r="U1852" s="34"/>
    </row>
    <row r="1853" spans="16:21" x14ac:dyDescent="0.45">
      <c r="P1853" s="33" t="s">
        <v>1202</v>
      </c>
      <c r="Q1853" t="s">
        <v>28873</v>
      </c>
      <c r="R1853" s="35" t="s">
        <v>12499</v>
      </c>
      <c r="S1853" s="34"/>
      <c r="T1853" s="34"/>
      <c r="U1853" s="34"/>
    </row>
    <row r="1854" spans="16:21" x14ac:dyDescent="0.45">
      <c r="P1854" s="33" t="s">
        <v>1202</v>
      </c>
      <c r="Q1854" t="s">
        <v>28873</v>
      </c>
      <c r="R1854" s="35" t="s">
        <v>12500</v>
      </c>
      <c r="S1854" s="34"/>
      <c r="T1854" s="34"/>
      <c r="U1854" s="34"/>
    </row>
    <row r="1855" spans="16:21" x14ac:dyDescent="0.45">
      <c r="P1855" s="33" t="s">
        <v>1203</v>
      </c>
      <c r="Q1855" t="s">
        <v>28873</v>
      </c>
      <c r="R1855" s="35" t="s">
        <v>12501</v>
      </c>
      <c r="S1855" s="34"/>
      <c r="T1855" s="34"/>
      <c r="U1855" s="34"/>
    </row>
    <row r="1856" spans="16:21" x14ac:dyDescent="0.45">
      <c r="P1856" s="33" t="s">
        <v>1203</v>
      </c>
      <c r="Q1856" t="s">
        <v>28873</v>
      </c>
      <c r="R1856" s="35" t="s">
        <v>12502</v>
      </c>
      <c r="S1856" s="34"/>
      <c r="T1856" s="34"/>
      <c r="U1856" s="34"/>
    </row>
    <row r="1857" spans="16:21" x14ac:dyDescent="0.45">
      <c r="P1857" s="33" t="s">
        <v>1204</v>
      </c>
      <c r="Q1857" t="s">
        <v>28873</v>
      </c>
      <c r="R1857" s="35" t="s">
        <v>12503</v>
      </c>
      <c r="S1857" s="34"/>
      <c r="T1857" s="34"/>
      <c r="U1857" s="34"/>
    </row>
    <row r="1858" spans="16:21" x14ac:dyDescent="0.45">
      <c r="P1858" s="33" t="s">
        <v>1204</v>
      </c>
      <c r="Q1858" t="s">
        <v>28873</v>
      </c>
      <c r="R1858" s="35" t="s">
        <v>12504</v>
      </c>
      <c r="S1858" s="34"/>
      <c r="T1858" s="34"/>
      <c r="U1858" s="34"/>
    </row>
    <row r="1859" spans="16:21" x14ac:dyDescent="0.45">
      <c r="P1859" s="33" t="s">
        <v>1205</v>
      </c>
      <c r="Q1859" t="s">
        <v>28873</v>
      </c>
      <c r="R1859" s="35" t="s">
        <v>12505</v>
      </c>
      <c r="S1859" s="34"/>
      <c r="T1859" s="34"/>
      <c r="U1859" s="34"/>
    </row>
    <row r="1860" spans="16:21" x14ac:dyDescent="0.45">
      <c r="P1860" s="33" t="s">
        <v>1205</v>
      </c>
      <c r="Q1860" t="s">
        <v>28873</v>
      </c>
      <c r="R1860" s="35" t="s">
        <v>12506</v>
      </c>
      <c r="S1860" s="34"/>
      <c r="T1860" s="34"/>
      <c r="U1860" s="34"/>
    </row>
    <row r="1861" spans="16:21" x14ac:dyDescent="0.45">
      <c r="P1861" s="33" t="s">
        <v>1206</v>
      </c>
      <c r="Q1861" t="s">
        <v>28873</v>
      </c>
      <c r="R1861" s="35" t="s">
        <v>12507</v>
      </c>
      <c r="S1861" s="34"/>
      <c r="T1861" s="34"/>
      <c r="U1861" s="34"/>
    </row>
    <row r="1862" spans="16:21" x14ac:dyDescent="0.45">
      <c r="P1862" s="33" t="s">
        <v>1206</v>
      </c>
      <c r="Q1862" t="s">
        <v>28873</v>
      </c>
      <c r="R1862" s="35" t="s">
        <v>12508</v>
      </c>
      <c r="S1862" s="34"/>
      <c r="T1862" s="34"/>
      <c r="U1862" s="34"/>
    </row>
    <row r="1863" spans="16:21" x14ac:dyDescent="0.45">
      <c r="P1863" s="33" t="s">
        <v>1207</v>
      </c>
      <c r="Q1863" t="s">
        <v>28873</v>
      </c>
      <c r="R1863" s="35" t="s">
        <v>12509</v>
      </c>
      <c r="S1863" s="34"/>
      <c r="T1863" s="34"/>
      <c r="U1863" s="34"/>
    </row>
    <row r="1864" spans="16:21" x14ac:dyDescent="0.45">
      <c r="P1864" s="33" t="s">
        <v>1207</v>
      </c>
      <c r="Q1864" t="s">
        <v>28873</v>
      </c>
      <c r="R1864" s="35" t="s">
        <v>12510</v>
      </c>
      <c r="S1864" s="34"/>
      <c r="T1864" s="34"/>
      <c r="U1864" s="34"/>
    </row>
    <row r="1865" spans="16:21" x14ac:dyDescent="0.45">
      <c r="P1865" s="33" t="s">
        <v>1208</v>
      </c>
      <c r="Q1865" t="s">
        <v>28873</v>
      </c>
      <c r="R1865" s="35" t="s">
        <v>12511</v>
      </c>
      <c r="S1865" s="34"/>
      <c r="T1865" s="34"/>
      <c r="U1865" s="34"/>
    </row>
    <row r="1866" spans="16:21" x14ac:dyDescent="0.45">
      <c r="P1866" s="33" t="s">
        <v>1208</v>
      </c>
      <c r="Q1866" t="s">
        <v>28873</v>
      </c>
      <c r="R1866" s="35" t="s">
        <v>12512</v>
      </c>
      <c r="S1866" s="34"/>
      <c r="T1866" s="34"/>
      <c r="U1866" s="34"/>
    </row>
    <row r="1867" spans="16:21" x14ac:dyDescent="0.45">
      <c r="P1867" s="33" t="s">
        <v>1209</v>
      </c>
      <c r="Q1867" t="s">
        <v>28873</v>
      </c>
      <c r="R1867" s="35" t="s">
        <v>12513</v>
      </c>
      <c r="S1867" s="34"/>
      <c r="T1867" s="34"/>
      <c r="U1867" s="34"/>
    </row>
    <row r="1868" spans="16:21" x14ac:dyDescent="0.45">
      <c r="P1868" s="33" t="s">
        <v>1209</v>
      </c>
      <c r="Q1868" t="s">
        <v>28873</v>
      </c>
      <c r="R1868" s="35" t="s">
        <v>12514</v>
      </c>
      <c r="S1868" s="34"/>
      <c r="T1868" s="34"/>
      <c r="U1868" s="34"/>
    </row>
    <row r="1869" spans="16:21" x14ac:dyDescent="0.45">
      <c r="P1869" s="33" t="s">
        <v>1210</v>
      </c>
      <c r="Q1869" t="s">
        <v>28873</v>
      </c>
      <c r="R1869" s="35" t="s">
        <v>12515</v>
      </c>
      <c r="S1869" s="34"/>
      <c r="T1869" s="34"/>
      <c r="U1869" s="34"/>
    </row>
    <row r="1870" spans="16:21" x14ac:dyDescent="0.45">
      <c r="P1870" s="33" t="s">
        <v>1210</v>
      </c>
      <c r="Q1870" t="s">
        <v>28873</v>
      </c>
      <c r="R1870" s="35" t="s">
        <v>12516</v>
      </c>
      <c r="S1870" s="34"/>
      <c r="T1870" s="34"/>
      <c r="U1870" s="34"/>
    </row>
    <row r="1871" spans="16:21" x14ac:dyDescent="0.45">
      <c r="P1871" s="33" t="s">
        <v>1211</v>
      </c>
      <c r="Q1871" t="s">
        <v>28873</v>
      </c>
      <c r="R1871" s="35" t="s">
        <v>12517</v>
      </c>
      <c r="S1871" s="34"/>
      <c r="T1871" s="34"/>
      <c r="U1871" s="34"/>
    </row>
    <row r="1872" spans="16:21" x14ac:dyDescent="0.45">
      <c r="P1872" s="33" t="s">
        <v>1211</v>
      </c>
      <c r="Q1872" t="s">
        <v>28873</v>
      </c>
      <c r="R1872" s="35" t="s">
        <v>12518</v>
      </c>
      <c r="S1872" s="34"/>
      <c r="T1872" s="34"/>
      <c r="U1872" s="34"/>
    </row>
    <row r="1873" spans="16:21" x14ac:dyDescent="0.45">
      <c r="P1873" s="33" t="s">
        <v>1212</v>
      </c>
      <c r="Q1873" t="s">
        <v>28873</v>
      </c>
      <c r="R1873" s="35" t="s">
        <v>12519</v>
      </c>
      <c r="S1873" s="34"/>
      <c r="T1873" s="34"/>
      <c r="U1873" s="34"/>
    </row>
    <row r="1874" spans="16:21" x14ac:dyDescent="0.45">
      <c r="P1874" s="33" t="s">
        <v>1212</v>
      </c>
      <c r="Q1874" t="s">
        <v>28873</v>
      </c>
      <c r="R1874" s="35" t="s">
        <v>12520</v>
      </c>
      <c r="S1874" s="34"/>
      <c r="T1874" s="34"/>
      <c r="U1874" s="34"/>
    </row>
    <row r="1875" spans="16:21" x14ac:dyDescent="0.45">
      <c r="P1875" s="33" t="s">
        <v>1213</v>
      </c>
      <c r="Q1875" t="s">
        <v>28873</v>
      </c>
      <c r="R1875" s="35" t="s">
        <v>12521</v>
      </c>
      <c r="S1875" s="34"/>
      <c r="T1875" s="34"/>
      <c r="U1875" s="34"/>
    </row>
    <row r="1876" spans="16:21" x14ac:dyDescent="0.45">
      <c r="P1876" s="33" t="s">
        <v>1213</v>
      </c>
      <c r="Q1876" t="s">
        <v>28873</v>
      </c>
      <c r="R1876" s="35" t="s">
        <v>12522</v>
      </c>
      <c r="S1876" s="34"/>
      <c r="T1876" s="34"/>
      <c r="U1876" s="34"/>
    </row>
    <row r="1877" spans="16:21" x14ac:dyDescent="0.45">
      <c r="P1877" s="33" t="s">
        <v>1214</v>
      </c>
      <c r="Q1877" t="s">
        <v>28873</v>
      </c>
      <c r="R1877" s="35" t="s">
        <v>12523</v>
      </c>
      <c r="S1877" s="34"/>
      <c r="T1877" s="34"/>
      <c r="U1877" s="34"/>
    </row>
    <row r="1878" spans="16:21" x14ac:dyDescent="0.45">
      <c r="P1878" s="33" t="s">
        <v>1214</v>
      </c>
      <c r="Q1878" t="s">
        <v>28873</v>
      </c>
      <c r="R1878" s="35" t="s">
        <v>12524</v>
      </c>
      <c r="S1878" s="34"/>
      <c r="T1878" s="34"/>
      <c r="U1878" s="34"/>
    </row>
    <row r="1879" spans="16:21" x14ac:dyDescent="0.45">
      <c r="P1879" s="33" t="s">
        <v>1215</v>
      </c>
      <c r="Q1879" t="s">
        <v>28873</v>
      </c>
      <c r="R1879" s="35" t="s">
        <v>12525</v>
      </c>
      <c r="S1879" s="34"/>
      <c r="T1879" s="34"/>
      <c r="U1879" s="34"/>
    </row>
    <row r="1880" spans="16:21" x14ac:dyDescent="0.45">
      <c r="P1880" s="33" t="s">
        <v>1215</v>
      </c>
      <c r="Q1880" t="s">
        <v>28873</v>
      </c>
      <c r="R1880" s="35" t="s">
        <v>12526</v>
      </c>
      <c r="S1880" s="34"/>
      <c r="T1880" s="34"/>
      <c r="U1880" s="34"/>
    </row>
    <row r="1881" spans="16:21" x14ac:dyDescent="0.45">
      <c r="P1881" s="33" t="s">
        <v>1216</v>
      </c>
      <c r="Q1881" t="s">
        <v>28873</v>
      </c>
      <c r="R1881" s="35" t="s">
        <v>12527</v>
      </c>
      <c r="S1881" s="34"/>
      <c r="T1881" s="34"/>
      <c r="U1881" s="34"/>
    </row>
    <row r="1882" spans="16:21" x14ac:dyDescent="0.45">
      <c r="P1882" s="33" t="s">
        <v>1216</v>
      </c>
      <c r="Q1882" t="s">
        <v>28873</v>
      </c>
      <c r="R1882" s="35" t="s">
        <v>12528</v>
      </c>
      <c r="S1882" s="34"/>
      <c r="T1882" s="34"/>
      <c r="U1882" s="34"/>
    </row>
    <row r="1883" spans="16:21" x14ac:dyDescent="0.45">
      <c r="P1883" s="33" t="s">
        <v>1217</v>
      </c>
      <c r="Q1883" t="s">
        <v>28873</v>
      </c>
      <c r="R1883" s="35" t="s">
        <v>12529</v>
      </c>
      <c r="S1883" s="34"/>
      <c r="T1883" s="34"/>
      <c r="U1883" s="34"/>
    </row>
    <row r="1884" spans="16:21" x14ac:dyDescent="0.45">
      <c r="P1884" s="33" t="s">
        <v>1217</v>
      </c>
      <c r="Q1884" t="s">
        <v>28873</v>
      </c>
      <c r="R1884" s="35" t="s">
        <v>12530</v>
      </c>
      <c r="S1884" s="34"/>
      <c r="T1884" s="34"/>
      <c r="U1884" s="34"/>
    </row>
    <row r="1885" spans="16:21" x14ac:dyDescent="0.45">
      <c r="P1885" s="33" t="s">
        <v>1218</v>
      </c>
      <c r="Q1885" t="s">
        <v>28873</v>
      </c>
      <c r="R1885" s="35" t="s">
        <v>12531</v>
      </c>
      <c r="S1885" s="34"/>
      <c r="T1885" s="34"/>
      <c r="U1885" s="34"/>
    </row>
    <row r="1886" spans="16:21" x14ac:dyDescent="0.45">
      <c r="P1886" s="33" t="s">
        <v>1218</v>
      </c>
      <c r="Q1886" t="s">
        <v>28873</v>
      </c>
      <c r="R1886" s="35" t="s">
        <v>12532</v>
      </c>
      <c r="S1886" s="34"/>
      <c r="T1886" s="34"/>
      <c r="U1886" s="34"/>
    </row>
    <row r="1887" spans="16:21" x14ac:dyDescent="0.45">
      <c r="P1887" s="33" t="s">
        <v>1219</v>
      </c>
      <c r="Q1887" t="s">
        <v>28873</v>
      </c>
      <c r="R1887" s="35" t="s">
        <v>12533</v>
      </c>
      <c r="S1887" s="34"/>
      <c r="T1887" s="34"/>
      <c r="U1887" s="34"/>
    </row>
    <row r="1888" spans="16:21" x14ac:dyDescent="0.45">
      <c r="P1888" s="33" t="s">
        <v>1219</v>
      </c>
      <c r="Q1888" t="s">
        <v>28873</v>
      </c>
      <c r="R1888" s="35" t="s">
        <v>12534</v>
      </c>
      <c r="S1888" s="34"/>
      <c r="T1888" s="34"/>
      <c r="U1888" s="34"/>
    </row>
    <row r="1889" spans="16:21" x14ac:dyDescent="0.45">
      <c r="P1889" s="33" t="s">
        <v>1220</v>
      </c>
      <c r="Q1889" t="s">
        <v>28873</v>
      </c>
      <c r="R1889" s="35" t="s">
        <v>11194</v>
      </c>
      <c r="S1889" s="34"/>
      <c r="T1889" s="34"/>
      <c r="U1889" s="34"/>
    </row>
    <row r="1890" spans="16:21" x14ac:dyDescent="0.45">
      <c r="P1890" s="33" t="s">
        <v>1221</v>
      </c>
      <c r="Q1890" t="s">
        <v>28873</v>
      </c>
      <c r="R1890" s="35" t="s">
        <v>11192</v>
      </c>
      <c r="S1890" s="34"/>
      <c r="T1890" s="34"/>
      <c r="U1890" s="34"/>
    </row>
    <row r="1891" spans="16:21" x14ac:dyDescent="0.45">
      <c r="P1891" s="33" t="s">
        <v>1222</v>
      </c>
      <c r="Q1891" t="s">
        <v>28873</v>
      </c>
      <c r="R1891" s="35" t="s">
        <v>11192</v>
      </c>
      <c r="S1891" s="34"/>
      <c r="T1891" s="34"/>
      <c r="U1891" s="34"/>
    </row>
    <row r="1892" spans="16:21" x14ac:dyDescent="0.45">
      <c r="P1892" s="33" t="s">
        <v>1223</v>
      </c>
      <c r="Q1892" t="s">
        <v>28873</v>
      </c>
      <c r="R1892" s="35" t="s">
        <v>11193</v>
      </c>
      <c r="S1892" s="34"/>
      <c r="T1892" s="34"/>
      <c r="U1892" s="34"/>
    </row>
    <row r="1893" spans="16:21" x14ac:dyDescent="0.45">
      <c r="P1893" s="33" t="s">
        <v>1224</v>
      </c>
      <c r="Q1893" t="s">
        <v>28873</v>
      </c>
      <c r="R1893" s="35" t="s">
        <v>11302</v>
      </c>
      <c r="S1893" s="34"/>
      <c r="T1893" s="34"/>
      <c r="U1893" s="34"/>
    </row>
    <row r="1894" spans="16:21" x14ac:dyDescent="0.45">
      <c r="P1894" s="33" t="s">
        <v>1225</v>
      </c>
      <c r="Q1894" t="s">
        <v>28873</v>
      </c>
      <c r="R1894" s="35" t="s">
        <v>12535</v>
      </c>
      <c r="S1894" s="34"/>
      <c r="T1894" s="34"/>
      <c r="U1894" s="34"/>
    </row>
    <row r="1895" spans="16:21" x14ac:dyDescent="0.45">
      <c r="P1895" s="33" t="s">
        <v>1226</v>
      </c>
      <c r="Q1895" t="s">
        <v>28873</v>
      </c>
      <c r="R1895" s="35" t="s">
        <v>11194</v>
      </c>
      <c r="S1895" s="34"/>
      <c r="T1895" s="34"/>
      <c r="U1895" s="34"/>
    </row>
    <row r="1896" spans="16:21" x14ac:dyDescent="0.45">
      <c r="P1896" s="33" t="s">
        <v>1227</v>
      </c>
      <c r="Q1896" t="s">
        <v>28873</v>
      </c>
      <c r="R1896" s="35" t="s">
        <v>11192</v>
      </c>
      <c r="S1896" s="34"/>
      <c r="T1896" s="34"/>
      <c r="U1896" s="34"/>
    </row>
    <row r="1897" spans="16:21" x14ac:dyDescent="0.45">
      <c r="P1897" s="33" t="s">
        <v>1228</v>
      </c>
      <c r="Q1897" t="s">
        <v>28873</v>
      </c>
      <c r="R1897" s="35" t="s">
        <v>12536</v>
      </c>
      <c r="S1897" s="34"/>
      <c r="T1897" s="34"/>
      <c r="U1897" s="34"/>
    </row>
    <row r="1898" spans="16:21" x14ac:dyDescent="0.45">
      <c r="P1898" s="33" t="s">
        <v>1229</v>
      </c>
      <c r="Q1898" t="s">
        <v>28873</v>
      </c>
      <c r="R1898" s="35" t="s">
        <v>12537</v>
      </c>
      <c r="S1898" s="34"/>
      <c r="T1898" s="34"/>
      <c r="U1898" s="34"/>
    </row>
    <row r="1899" spans="16:21" x14ac:dyDescent="0.45">
      <c r="P1899" s="33" t="s">
        <v>1230</v>
      </c>
      <c r="Q1899" t="s">
        <v>28873</v>
      </c>
      <c r="R1899" s="35" t="s">
        <v>11192</v>
      </c>
      <c r="S1899" s="34"/>
      <c r="T1899" s="34"/>
      <c r="U1899" s="34"/>
    </row>
    <row r="1900" spans="16:21" x14ac:dyDescent="0.45">
      <c r="P1900" s="33" t="s">
        <v>1231</v>
      </c>
      <c r="Q1900" t="s">
        <v>28873</v>
      </c>
      <c r="R1900" s="35" t="s">
        <v>12538</v>
      </c>
      <c r="S1900" s="34"/>
      <c r="T1900" s="34"/>
      <c r="U1900" s="34"/>
    </row>
    <row r="1901" spans="16:21" x14ac:dyDescent="0.45">
      <c r="P1901" s="33" t="s">
        <v>1231</v>
      </c>
      <c r="Q1901" t="s">
        <v>28873</v>
      </c>
      <c r="R1901" s="35" t="s">
        <v>12539</v>
      </c>
      <c r="S1901" s="34"/>
      <c r="T1901" s="34"/>
      <c r="U1901" s="34"/>
    </row>
    <row r="1902" spans="16:21" x14ac:dyDescent="0.45">
      <c r="P1902" s="33" t="s">
        <v>1232</v>
      </c>
      <c r="Q1902" t="s">
        <v>28873</v>
      </c>
      <c r="R1902" s="35" t="s">
        <v>12540</v>
      </c>
      <c r="S1902" s="34"/>
      <c r="T1902" s="34"/>
      <c r="U1902" s="34"/>
    </row>
    <row r="1903" spans="16:21" x14ac:dyDescent="0.45">
      <c r="P1903" s="33" t="s">
        <v>1232</v>
      </c>
      <c r="Q1903" t="s">
        <v>28873</v>
      </c>
      <c r="R1903" s="35" t="s">
        <v>12541</v>
      </c>
      <c r="S1903" s="34"/>
      <c r="T1903" s="34"/>
      <c r="U1903" s="34"/>
    </row>
    <row r="1904" spans="16:21" x14ac:dyDescent="0.45">
      <c r="P1904" s="33" t="s">
        <v>1233</v>
      </c>
      <c r="Q1904" t="s">
        <v>28873</v>
      </c>
      <c r="R1904" s="35" t="s">
        <v>12540</v>
      </c>
      <c r="S1904" s="34"/>
      <c r="T1904" s="34"/>
      <c r="U1904" s="34"/>
    </row>
    <row r="1905" spans="16:21" x14ac:dyDescent="0.45">
      <c r="P1905" s="33" t="s">
        <v>1233</v>
      </c>
      <c r="Q1905" t="s">
        <v>28873</v>
      </c>
      <c r="R1905" s="35" t="s">
        <v>12541</v>
      </c>
      <c r="S1905" s="34"/>
      <c r="T1905" s="34"/>
      <c r="U1905" s="34"/>
    </row>
    <row r="1906" spans="16:21" x14ac:dyDescent="0.45">
      <c r="P1906" s="33" t="s">
        <v>1234</v>
      </c>
      <c r="Q1906" t="s">
        <v>28873</v>
      </c>
      <c r="R1906" s="35" t="s">
        <v>12540</v>
      </c>
      <c r="S1906" s="34"/>
      <c r="T1906" s="34"/>
      <c r="U1906" s="34"/>
    </row>
    <row r="1907" spans="16:21" x14ac:dyDescent="0.45">
      <c r="P1907" s="33" t="s">
        <v>1234</v>
      </c>
      <c r="Q1907" t="s">
        <v>28873</v>
      </c>
      <c r="R1907" s="35" t="s">
        <v>12541</v>
      </c>
      <c r="S1907" s="34"/>
      <c r="T1907" s="34"/>
      <c r="U1907" s="34"/>
    </row>
    <row r="1908" spans="16:21" x14ac:dyDescent="0.45">
      <c r="P1908" s="33" t="s">
        <v>1235</v>
      </c>
      <c r="Q1908" t="s">
        <v>28873</v>
      </c>
      <c r="R1908" s="35" t="s">
        <v>12540</v>
      </c>
      <c r="S1908" s="34"/>
      <c r="T1908" s="34"/>
      <c r="U1908" s="34"/>
    </row>
    <row r="1909" spans="16:21" x14ac:dyDescent="0.45">
      <c r="P1909" s="33" t="s">
        <v>1235</v>
      </c>
      <c r="Q1909" t="s">
        <v>28873</v>
      </c>
      <c r="R1909" s="35" t="s">
        <v>12541</v>
      </c>
      <c r="S1909" s="34"/>
      <c r="T1909" s="34"/>
      <c r="U1909" s="34"/>
    </row>
    <row r="1910" spans="16:21" x14ac:dyDescent="0.45">
      <c r="P1910" s="33" t="s">
        <v>1236</v>
      </c>
      <c r="Q1910" t="s">
        <v>28873</v>
      </c>
      <c r="R1910" s="35" t="s">
        <v>12540</v>
      </c>
      <c r="S1910" s="34"/>
      <c r="T1910" s="34"/>
      <c r="U1910" s="34"/>
    </row>
    <row r="1911" spans="16:21" x14ac:dyDescent="0.45">
      <c r="P1911" s="33" t="s">
        <v>1236</v>
      </c>
      <c r="Q1911" t="s">
        <v>28873</v>
      </c>
      <c r="R1911" s="35" t="s">
        <v>12541</v>
      </c>
      <c r="S1911" s="34"/>
      <c r="T1911" s="34"/>
      <c r="U1911" s="34"/>
    </row>
    <row r="1912" spans="16:21" x14ac:dyDescent="0.45">
      <c r="P1912" s="33" t="s">
        <v>1237</v>
      </c>
      <c r="Q1912" t="s">
        <v>28873</v>
      </c>
      <c r="R1912" s="35" t="s">
        <v>12540</v>
      </c>
      <c r="S1912" s="34"/>
      <c r="T1912" s="34"/>
      <c r="U1912" s="34"/>
    </row>
    <row r="1913" spans="16:21" x14ac:dyDescent="0.45">
      <c r="P1913" s="33" t="s">
        <v>1237</v>
      </c>
      <c r="Q1913" t="s">
        <v>28873</v>
      </c>
      <c r="R1913" s="35" t="s">
        <v>12541</v>
      </c>
      <c r="S1913" s="34"/>
      <c r="T1913" s="34"/>
      <c r="U1913" s="34"/>
    </row>
    <row r="1914" spans="16:21" x14ac:dyDescent="0.45">
      <c r="P1914" s="33" t="s">
        <v>1238</v>
      </c>
      <c r="Q1914" t="s">
        <v>28873</v>
      </c>
      <c r="R1914" s="35" t="s">
        <v>12540</v>
      </c>
      <c r="S1914" s="34"/>
      <c r="T1914" s="34"/>
      <c r="U1914" s="34"/>
    </row>
    <row r="1915" spans="16:21" x14ac:dyDescent="0.45">
      <c r="P1915" s="33" t="s">
        <v>1238</v>
      </c>
      <c r="Q1915" t="s">
        <v>28873</v>
      </c>
      <c r="R1915" s="35" t="s">
        <v>12541</v>
      </c>
      <c r="S1915" s="34"/>
      <c r="T1915" s="34"/>
      <c r="U1915" s="34"/>
    </row>
    <row r="1916" spans="16:21" x14ac:dyDescent="0.45">
      <c r="P1916" s="33" t="s">
        <v>1239</v>
      </c>
      <c r="Q1916" t="s">
        <v>28873</v>
      </c>
      <c r="R1916" s="35" t="s">
        <v>12540</v>
      </c>
      <c r="S1916" s="34"/>
      <c r="T1916" s="34"/>
      <c r="U1916" s="34"/>
    </row>
    <row r="1917" spans="16:21" x14ac:dyDescent="0.45">
      <c r="P1917" s="33" t="s">
        <v>1239</v>
      </c>
      <c r="Q1917" t="s">
        <v>28873</v>
      </c>
      <c r="R1917" s="35" t="s">
        <v>12541</v>
      </c>
      <c r="S1917" s="34"/>
      <c r="T1917" s="34"/>
      <c r="U1917" s="34"/>
    </row>
    <row r="1918" spans="16:21" x14ac:dyDescent="0.45">
      <c r="P1918" s="33" t="s">
        <v>1240</v>
      </c>
      <c r="Q1918" t="s">
        <v>28873</v>
      </c>
      <c r="R1918" s="35" t="s">
        <v>12540</v>
      </c>
      <c r="S1918" s="34"/>
      <c r="T1918" s="34"/>
      <c r="U1918" s="34"/>
    </row>
    <row r="1919" spans="16:21" x14ac:dyDescent="0.45">
      <c r="P1919" s="33" t="s">
        <v>1240</v>
      </c>
      <c r="Q1919" t="s">
        <v>28873</v>
      </c>
      <c r="R1919" s="35" t="s">
        <v>12541</v>
      </c>
      <c r="S1919" s="34"/>
      <c r="T1919" s="34"/>
      <c r="U1919" s="34"/>
    </row>
    <row r="1920" spans="16:21" x14ac:dyDescent="0.45">
      <c r="P1920" s="33" t="s">
        <v>1241</v>
      </c>
      <c r="Q1920" t="s">
        <v>28873</v>
      </c>
      <c r="R1920" s="35" t="s">
        <v>12540</v>
      </c>
      <c r="S1920" s="34"/>
      <c r="T1920" s="34"/>
      <c r="U1920" s="34"/>
    </row>
    <row r="1921" spans="16:21" x14ac:dyDescent="0.45">
      <c r="P1921" s="33" t="s">
        <v>1241</v>
      </c>
      <c r="Q1921" t="s">
        <v>28873</v>
      </c>
      <c r="R1921" s="35" t="s">
        <v>12541</v>
      </c>
      <c r="S1921" s="34"/>
      <c r="T1921" s="34"/>
      <c r="U1921" s="34"/>
    </row>
    <row r="1922" spans="16:21" x14ac:dyDescent="0.45">
      <c r="P1922" s="33" t="s">
        <v>1242</v>
      </c>
      <c r="Q1922" t="s">
        <v>28873</v>
      </c>
      <c r="R1922" s="35" t="s">
        <v>12540</v>
      </c>
      <c r="S1922" s="34"/>
      <c r="T1922" s="34"/>
      <c r="U1922" s="34"/>
    </row>
    <row r="1923" spans="16:21" x14ac:dyDescent="0.45">
      <c r="P1923" s="33" t="s">
        <v>1242</v>
      </c>
      <c r="Q1923" t="s">
        <v>28873</v>
      </c>
      <c r="R1923" s="35" t="s">
        <v>12541</v>
      </c>
      <c r="S1923" s="34"/>
      <c r="T1923" s="34"/>
      <c r="U1923" s="34"/>
    </row>
    <row r="1924" spans="16:21" x14ac:dyDescent="0.45">
      <c r="P1924" s="33" t="s">
        <v>1243</v>
      </c>
      <c r="Q1924" t="s">
        <v>28873</v>
      </c>
      <c r="R1924" s="35" t="s">
        <v>12540</v>
      </c>
      <c r="S1924" s="34"/>
      <c r="T1924" s="34"/>
      <c r="U1924" s="34"/>
    </row>
    <row r="1925" spans="16:21" x14ac:dyDescent="0.45">
      <c r="P1925" s="33" t="s">
        <v>1243</v>
      </c>
      <c r="Q1925" t="s">
        <v>28873</v>
      </c>
      <c r="R1925" s="35" t="s">
        <v>12541</v>
      </c>
      <c r="S1925" s="34"/>
      <c r="T1925" s="34"/>
      <c r="U1925" s="34"/>
    </row>
    <row r="1926" spans="16:21" x14ac:dyDescent="0.45">
      <c r="P1926" s="33" t="s">
        <v>1244</v>
      </c>
      <c r="Q1926" t="s">
        <v>28873</v>
      </c>
      <c r="R1926" s="35" t="s">
        <v>12540</v>
      </c>
      <c r="S1926" s="34"/>
      <c r="T1926" s="34"/>
      <c r="U1926" s="34"/>
    </row>
    <row r="1927" spans="16:21" x14ac:dyDescent="0.45">
      <c r="P1927" s="33" t="s">
        <v>1244</v>
      </c>
      <c r="Q1927" t="s">
        <v>28873</v>
      </c>
      <c r="R1927" s="35" t="s">
        <v>12541</v>
      </c>
      <c r="S1927" s="34"/>
      <c r="T1927" s="34"/>
      <c r="U1927" s="34"/>
    </row>
    <row r="1928" spans="16:21" x14ac:dyDescent="0.45">
      <c r="P1928" s="33" t="s">
        <v>1245</v>
      </c>
      <c r="Q1928" t="s">
        <v>28873</v>
      </c>
      <c r="R1928" s="35" t="s">
        <v>12540</v>
      </c>
      <c r="S1928" s="34"/>
      <c r="T1928" s="34"/>
      <c r="U1928" s="34"/>
    </row>
    <row r="1929" spans="16:21" x14ac:dyDescent="0.45">
      <c r="P1929" s="33" t="s">
        <v>1245</v>
      </c>
      <c r="Q1929" t="s">
        <v>28873</v>
      </c>
      <c r="R1929" s="35" t="s">
        <v>12541</v>
      </c>
      <c r="S1929" s="34"/>
      <c r="T1929" s="34"/>
      <c r="U1929" s="34"/>
    </row>
    <row r="1930" spans="16:21" x14ac:dyDescent="0.45">
      <c r="P1930" s="33" t="s">
        <v>1246</v>
      </c>
      <c r="Q1930" t="s">
        <v>28873</v>
      </c>
      <c r="R1930" s="35" t="s">
        <v>12540</v>
      </c>
      <c r="S1930" s="34"/>
      <c r="T1930" s="34"/>
      <c r="U1930" s="34"/>
    </row>
    <row r="1931" spans="16:21" x14ac:dyDescent="0.45">
      <c r="P1931" s="33" t="s">
        <v>1246</v>
      </c>
      <c r="Q1931" t="s">
        <v>28873</v>
      </c>
      <c r="R1931" s="35" t="s">
        <v>12541</v>
      </c>
      <c r="S1931" s="34"/>
      <c r="T1931" s="34"/>
      <c r="U1931" s="34"/>
    </row>
    <row r="1932" spans="16:21" x14ac:dyDescent="0.45">
      <c r="P1932" s="33" t="s">
        <v>1247</v>
      </c>
      <c r="Q1932" t="s">
        <v>28873</v>
      </c>
      <c r="R1932" s="35" t="s">
        <v>12540</v>
      </c>
      <c r="S1932" s="34"/>
      <c r="T1932" s="34"/>
      <c r="U1932" s="34"/>
    </row>
    <row r="1933" spans="16:21" x14ac:dyDescent="0.45">
      <c r="P1933" s="33" t="s">
        <v>1247</v>
      </c>
      <c r="Q1933" t="s">
        <v>28873</v>
      </c>
      <c r="R1933" s="35" t="s">
        <v>12541</v>
      </c>
      <c r="S1933" s="34"/>
      <c r="T1933" s="34"/>
      <c r="U1933" s="34"/>
    </row>
    <row r="1934" spans="16:21" x14ac:dyDescent="0.45">
      <c r="P1934" s="33" t="s">
        <v>1248</v>
      </c>
      <c r="Q1934" t="s">
        <v>28873</v>
      </c>
      <c r="R1934" s="35" t="s">
        <v>12540</v>
      </c>
      <c r="S1934" s="34"/>
      <c r="T1934" s="34"/>
      <c r="U1934" s="34"/>
    </row>
    <row r="1935" spans="16:21" x14ac:dyDescent="0.45">
      <c r="P1935" s="33" t="s">
        <v>1248</v>
      </c>
      <c r="Q1935" t="s">
        <v>28873</v>
      </c>
      <c r="R1935" s="35" t="s">
        <v>12541</v>
      </c>
      <c r="S1935" s="34"/>
      <c r="T1935" s="34"/>
      <c r="U1935" s="34"/>
    </row>
    <row r="1936" spans="16:21" x14ac:dyDescent="0.45">
      <c r="P1936" s="33" t="s">
        <v>1249</v>
      </c>
      <c r="Q1936" t="s">
        <v>28873</v>
      </c>
      <c r="R1936" s="35" t="s">
        <v>12540</v>
      </c>
      <c r="S1936" s="34"/>
      <c r="T1936" s="34"/>
      <c r="U1936" s="34"/>
    </row>
    <row r="1937" spans="16:21" x14ac:dyDescent="0.45">
      <c r="P1937" s="33" t="s">
        <v>1249</v>
      </c>
      <c r="Q1937" t="s">
        <v>28873</v>
      </c>
      <c r="R1937" s="35" t="s">
        <v>12541</v>
      </c>
      <c r="S1937" s="34"/>
      <c r="T1937" s="34"/>
      <c r="U1937" s="34"/>
    </row>
    <row r="1938" spans="16:21" x14ac:dyDescent="0.45">
      <c r="P1938" s="33" t="s">
        <v>1250</v>
      </c>
      <c r="Q1938" t="s">
        <v>28873</v>
      </c>
      <c r="R1938" s="35" t="s">
        <v>12540</v>
      </c>
      <c r="S1938" s="34"/>
      <c r="T1938" s="34"/>
      <c r="U1938" s="34"/>
    </row>
    <row r="1939" spans="16:21" x14ac:dyDescent="0.45">
      <c r="P1939" s="33" t="s">
        <v>1250</v>
      </c>
      <c r="Q1939" t="s">
        <v>28873</v>
      </c>
      <c r="R1939" s="35" t="s">
        <v>12541</v>
      </c>
      <c r="S1939" s="34"/>
      <c r="T1939" s="34"/>
      <c r="U1939" s="34"/>
    </row>
    <row r="1940" spans="16:21" x14ac:dyDescent="0.45">
      <c r="P1940" s="33" t="s">
        <v>1251</v>
      </c>
      <c r="Q1940" t="s">
        <v>28873</v>
      </c>
      <c r="R1940" s="35" t="s">
        <v>12540</v>
      </c>
      <c r="S1940" s="34"/>
      <c r="T1940" s="34"/>
      <c r="U1940" s="34"/>
    </row>
    <row r="1941" spans="16:21" x14ac:dyDescent="0.45">
      <c r="P1941" s="33" t="s">
        <v>1251</v>
      </c>
      <c r="Q1941" t="s">
        <v>28873</v>
      </c>
      <c r="R1941" s="35" t="s">
        <v>12541</v>
      </c>
      <c r="S1941" s="34"/>
      <c r="T1941" s="34"/>
      <c r="U1941" s="34"/>
    </row>
    <row r="1942" spans="16:21" x14ac:dyDescent="0.45">
      <c r="P1942" s="33" t="s">
        <v>1252</v>
      </c>
      <c r="Q1942" t="s">
        <v>28873</v>
      </c>
      <c r="R1942" s="35" t="s">
        <v>12540</v>
      </c>
      <c r="S1942" s="34"/>
      <c r="T1942" s="34"/>
      <c r="U1942" s="34"/>
    </row>
    <row r="1943" spans="16:21" x14ac:dyDescent="0.45">
      <c r="P1943" s="33" t="s">
        <v>1252</v>
      </c>
      <c r="Q1943" t="s">
        <v>28873</v>
      </c>
      <c r="R1943" s="35" t="s">
        <v>12541</v>
      </c>
      <c r="S1943" s="34"/>
      <c r="T1943" s="34"/>
      <c r="U1943" s="34"/>
    </row>
    <row r="1944" spans="16:21" x14ac:dyDescent="0.45">
      <c r="P1944" s="33" t="s">
        <v>1253</v>
      </c>
      <c r="Q1944" t="s">
        <v>28873</v>
      </c>
      <c r="R1944" s="35" t="s">
        <v>12540</v>
      </c>
      <c r="S1944" s="34"/>
      <c r="T1944" s="34"/>
      <c r="U1944" s="34"/>
    </row>
    <row r="1945" spans="16:21" x14ac:dyDescent="0.45">
      <c r="P1945" s="33" t="s">
        <v>1253</v>
      </c>
      <c r="Q1945" t="s">
        <v>28873</v>
      </c>
      <c r="R1945" s="35" t="s">
        <v>12541</v>
      </c>
      <c r="S1945" s="34"/>
      <c r="T1945" s="34"/>
      <c r="U1945" s="34"/>
    </row>
    <row r="1946" spans="16:21" x14ac:dyDescent="0.45">
      <c r="P1946" s="33" t="s">
        <v>1254</v>
      </c>
      <c r="Q1946" t="s">
        <v>28873</v>
      </c>
      <c r="R1946" s="35" t="s">
        <v>12540</v>
      </c>
      <c r="S1946" s="34"/>
      <c r="T1946" s="34"/>
      <c r="U1946" s="34"/>
    </row>
    <row r="1947" spans="16:21" x14ac:dyDescent="0.45">
      <c r="P1947" s="33" t="s">
        <v>1254</v>
      </c>
      <c r="Q1947" t="s">
        <v>28873</v>
      </c>
      <c r="R1947" s="35" t="s">
        <v>12541</v>
      </c>
      <c r="S1947" s="34"/>
      <c r="T1947" s="34"/>
      <c r="U1947" s="34"/>
    </row>
    <row r="1948" spans="16:21" x14ac:dyDescent="0.45">
      <c r="P1948" s="33" t="s">
        <v>1255</v>
      </c>
      <c r="Q1948" t="s">
        <v>28873</v>
      </c>
      <c r="R1948" s="35" t="s">
        <v>12540</v>
      </c>
      <c r="S1948" s="34"/>
      <c r="T1948" s="34"/>
      <c r="U1948" s="34"/>
    </row>
    <row r="1949" spans="16:21" x14ac:dyDescent="0.45">
      <c r="P1949" s="33" t="s">
        <v>1255</v>
      </c>
      <c r="Q1949" t="s">
        <v>28873</v>
      </c>
      <c r="R1949" s="35" t="s">
        <v>12541</v>
      </c>
      <c r="S1949" s="34"/>
      <c r="T1949" s="34"/>
      <c r="U1949" s="34"/>
    </row>
    <row r="1950" spans="16:21" x14ac:dyDescent="0.45">
      <c r="P1950" s="33" t="s">
        <v>1256</v>
      </c>
      <c r="Q1950" t="s">
        <v>28873</v>
      </c>
      <c r="R1950" s="35" t="s">
        <v>12540</v>
      </c>
      <c r="S1950" s="34"/>
      <c r="T1950" s="34"/>
      <c r="U1950" s="34"/>
    </row>
    <row r="1951" spans="16:21" x14ac:dyDescent="0.45">
      <c r="P1951" s="33" t="s">
        <v>1256</v>
      </c>
      <c r="Q1951" t="s">
        <v>28873</v>
      </c>
      <c r="R1951" s="35" t="s">
        <v>12541</v>
      </c>
      <c r="S1951" s="34"/>
      <c r="T1951" s="34"/>
      <c r="U1951" s="34"/>
    </row>
    <row r="1952" spans="16:21" x14ac:dyDescent="0.45">
      <c r="P1952" s="33" t="s">
        <v>1257</v>
      </c>
      <c r="Q1952" t="s">
        <v>28873</v>
      </c>
      <c r="R1952" s="35" t="s">
        <v>12540</v>
      </c>
      <c r="S1952" s="34"/>
      <c r="T1952" s="34"/>
      <c r="U1952" s="34"/>
    </row>
    <row r="1953" spans="16:21" x14ac:dyDescent="0.45">
      <c r="P1953" s="33" t="s">
        <v>1257</v>
      </c>
      <c r="Q1953" t="s">
        <v>28873</v>
      </c>
      <c r="R1953" s="35" t="s">
        <v>12541</v>
      </c>
      <c r="S1953" s="34"/>
      <c r="T1953" s="34"/>
      <c r="U1953" s="34"/>
    </row>
    <row r="1954" spans="16:21" x14ac:dyDescent="0.45">
      <c r="P1954" s="33" t="s">
        <v>1258</v>
      </c>
      <c r="Q1954" t="s">
        <v>28873</v>
      </c>
      <c r="R1954" s="35" t="s">
        <v>12540</v>
      </c>
      <c r="S1954" s="34"/>
      <c r="T1954" s="34"/>
      <c r="U1954" s="34"/>
    </row>
    <row r="1955" spans="16:21" x14ac:dyDescent="0.45">
      <c r="P1955" s="33" t="s">
        <v>1258</v>
      </c>
      <c r="Q1955" t="s">
        <v>28873</v>
      </c>
      <c r="R1955" s="35" t="s">
        <v>12541</v>
      </c>
      <c r="S1955" s="34"/>
      <c r="T1955" s="34"/>
      <c r="U1955" s="34"/>
    </row>
    <row r="1956" spans="16:21" x14ac:dyDescent="0.45">
      <c r="P1956" s="33" t="s">
        <v>1259</v>
      </c>
      <c r="Q1956" t="s">
        <v>28873</v>
      </c>
      <c r="R1956" s="35" t="s">
        <v>12540</v>
      </c>
      <c r="S1956" s="34"/>
      <c r="T1956" s="34"/>
      <c r="U1956" s="34"/>
    </row>
    <row r="1957" spans="16:21" x14ac:dyDescent="0.45">
      <c r="P1957" s="33" t="s">
        <v>1259</v>
      </c>
      <c r="Q1957" t="s">
        <v>28873</v>
      </c>
      <c r="R1957" s="35" t="s">
        <v>12541</v>
      </c>
      <c r="S1957" s="34"/>
      <c r="T1957" s="34"/>
      <c r="U1957" s="34"/>
    </row>
    <row r="1958" spans="16:21" x14ac:dyDescent="0.45">
      <c r="P1958" s="33" t="s">
        <v>1260</v>
      </c>
      <c r="Q1958" t="s">
        <v>28873</v>
      </c>
      <c r="R1958" s="35" t="s">
        <v>12540</v>
      </c>
      <c r="S1958" s="34"/>
      <c r="T1958" s="34"/>
      <c r="U1958" s="34"/>
    </row>
    <row r="1959" spans="16:21" x14ac:dyDescent="0.45">
      <c r="P1959" s="33" t="s">
        <v>1260</v>
      </c>
      <c r="Q1959" t="s">
        <v>28873</v>
      </c>
      <c r="R1959" s="35" t="s">
        <v>12541</v>
      </c>
      <c r="S1959" s="34"/>
      <c r="T1959" s="34"/>
      <c r="U1959" s="34"/>
    </row>
    <row r="1960" spans="16:21" x14ac:dyDescent="0.45">
      <c r="P1960" s="33" t="s">
        <v>1261</v>
      </c>
      <c r="Q1960" t="s">
        <v>28873</v>
      </c>
      <c r="R1960" s="35" t="s">
        <v>12540</v>
      </c>
      <c r="S1960" s="34"/>
      <c r="T1960" s="34"/>
      <c r="U1960" s="34"/>
    </row>
    <row r="1961" spans="16:21" x14ac:dyDescent="0.45">
      <c r="P1961" s="33" t="s">
        <v>1261</v>
      </c>
      <c r="Q1961" t="s">
        <v>28873</v>
      </c>
      <c r="R1961" s="35" t="s">
        <v>12541</v>
      </c>
      <c r="S1961" s="34"/>
      <c r="T1961" s="34"/>
      <c r="U1961" s="34"/>
    </row>
    <row r="1962" spans="16:21" x14ac:dyDescent="0.45">
      <c r="P1962" s="33" t="s">
        <v>1262</v>
      </c>
      <c r="Q1962" t="s">
        <v>28873</v>
      </c>
      <c r="R1962" s="35" t="s">
        <v>12540</v>
      </c>
      <c r="S1962" s="34"/>
      <c r="T1962" s="34"/>
      <c r="U1962" s="34"/>
    </row>
    <row r="1963" spans="16:21" x14ac:dyDescent="0.45">
      <c r="P1963" s="33" t="s">
        <v>1262</v>
      </c>
      <c r="Q1963" t="s">
        <v>28873</v>
      </c>
      <c r="R1963" s="35" t="s">
        <v>12541</v>
      </c>
      <c r="S1963" s="34"/>
      <c r="T1963" s="34"/>
      <c r="U1963" s="34"/>
    </row>
    <row r="1964" spans="16:21" x14ac:dyDescent="0.45">
      <c r="P1964" s="33" t="s">
        <v>1263</v>
      </c>
      <c r="Q1964" t="s">
        <v>28873</v>
      </c>
      <c r="R1964" s="35" t="s">
        <v>12540</v>
      </c>
      <c r="S1964" s="34"/>
      <c r="T1964" s="34"/>
      <c r="U1964" s="34"/>
    </row>
    <row r="1965" spans="16:21" x14ac:dyDescent="0.45">
      <c r="P1965" s="33" t="s">
        <v>1263</v>
      </c>
      <c r="Q1965" t="s">
        <v>28873</v>
      </c>
      <c r="R1965" s="35" t="s">
        <v>12541</v>
      </c>
      <c r="S1965" s="34"/>
      <c r="T1965" s="34"/>
      <c r="U1965" s="34"/>
    </row>
    <row r="1966" spans="16:21" x14ac:dyDescent="0.45">
      <c r="P1966" s="33" t="s">
        <v>1264</v>
      </c>
      <c r="Q1966" t="s">
        <v>28873</v>
      </c>
      <c r="R1966" s="35" t="s">
        <v>12540</v>
      </c>
      <c r="S1966" s="34"/>
      <c r="T1966" s="34"/>
      <c r="U1966" s="34"/>
    </row>
    <row r="1967" spans="16:21" x14ac:dyDescent="0.45">
      <c r="P1967" s="33" t="s">
        <v>1264</v>
      </c>
      <c r="Q1967" t="s">
        <v>28873</v>
      </c>
      <c r="R1967" s="35" t="s">
        <v>12541</v>
      </c>
      <c r="S1967" s="34"/>
      <c r="T1967" s="34"/>
      <c r="U1967" s="34"/>
    </row>
    <row r="1968" spans="16:21" x14ac:dyDescent="0.45">
      <c r="P1968" s="33" t="s">
        <v>1265</v>
      </c>
      <c r="Q1968" t="s">
        <v>28873</v>
      </c>
      <c r="R1968" s="35" t="s">
        <v>12540</v>
      </c>
      <c r="S1968" s="34"/>
      <c r="T1968" s="34"/>
      <c r="U1968" s="34"/>
    </row>
    <row r="1969" spans="16:21" x14ac:dyDescent="0.45">
      <c r="P1969" s="33" t="s">
        <v>1265</v>
      </c>
      <c r="Q1969" t="s">
        <v>28873</v>
      </c>
      <c r="R1969" s="35" t="s">
        <v>12541</v>
      </c>
      <c r="S1969" s="34"/>
      <c r="T1969" s="34"/>
      <c r="U1969" s="34"/>
    </row>
    <row r="1970" spans="16:21" x14ac:dyDescent="0.45">
      <c r="P1970" s="33" t="s">
        <v>1266</v>
      </c>
      <c r="Q1970" t="s">
        <v>28873</v>
      </c>
      <c r="R1970" s="35" t="s">
        <v>12540</v>
      </c>
      <c r="S1970" s="34"/>
      <c r="T1970" s="34"/>
      <c r="U1970" s="34"/>
    </row>
    <row r="1971" spans="16:21" x14ac:dyDescent="0.45">
      <c r="P1971" s="33" t="s">
        <v>1266</v>
      </c>
      <c r="Q1971" t="s">
        <v>28873</v>
      </c>
      <c r="R1971" s="35" t="s">
        <v>12541</v>
      </c>
      <c r="S1971" s="34"/>
      <c r="T1971" s="34"/>
      <c r="U1971" s="34"/>
    </row>
    <row r="1972" spans="16:21" x14ac:dyDescent="0.45">
      <c r="P1972" s="33" t="s">
        <v>1267</v>
      </c>
      <c r="Q1972" t="s">
        <v>28873</v>
      </c>
      <c r="R1972" s="35" t="s">
        <v>12540</v>
      </c>
      <c r="S1972" s="34"/>
      <c r="T1972" s="34"/>
      <c r="U1972" s="34"/>
    </row>
    <row r="1973" spans="16:21" x14ac:dyDescent="0.45">
      <c r="P1973" s="33" t="s">
        <v>1267</v>
      </c>
      <c r="Q1973" t="s">
        <v>28873</v>
      </c>
      <c r="R1973" s="35" t="s">
        <v>12541</v>
      </c>
      <c r="S1973" s="34"/>
      <c r="T1973" s="34"/>
      <c r="U1973" s="34"/>
    </row>
    <row r="1974" spans="16:21" x14ac:dyDescent="0.45">
      <c r="P1974" s="33" t="s">
        <v>1268</v>
      </c>
      <c r="Q1974" t="s">
        <v>28873</v>
      </c>
      <c r="R1974" s="35" t="s">
        <v>12540</v>
      </c>
      <c r="S1974" s="34"/>
      <c r="T1974" s="34"/>
      <c r="U1974" s="34"/>
    </row>
    <row r="1975" spans="16:21" x14ac:dyDescent="0.45">
      <c r="P1975" s="33" t="s">
        <v>1268</v>
      </c>
      <c r="Q1975" t="s">
        <v>28873</v>
      </c>
      <c r="R1975" s="35" t="s">
        <v>12541</v>
      </c>
      <c r="S1975" s="34"/>
      <c r="T1975" s="34"/>
      <c r="U1975" s="34"/>
    </row>
    <row r="1976" spans="16:21" x14ac:dyDescent="0.45">
      <c r="P1976" s="33" t="s">
        <v>1269</v>
      </c>
      <c r="Q1976" t="s">
        <v>28873</v>
      </c>
      <c r="R1976" s="35" t="s">
        <v>12540</v>
      </c>
      <c r="S1976" s="34"/>
      <c r="T1976" s="34"/>
      <c r="U1976" s="34"/>
    </row>
    <row r="1977" spans="16:21" x14ac:dyDescent="0.45">
      <c r="P1977" s="33" t="s">
        <v>1269</v>
      </c>
      <c r="Q1977" t="s">
        <v>28873</v>
      </c>
      <c r="R1977" s="35" t="s">
        <v>12541</v>
      </c>
      <c r="S1977" s="34"/>
      <c r="T1977" s="34"/>
      <c r="U1977" s="34"/>
    </row>
    <row r="1978" spans="16:21" x14ac:dyDescent="0.45">
      <c r="P1978" s="33" t="s">
        <v>1270</v>
      </c>
      <c r="Q1978" t="s">
        <v>28873</v>
      </c>
      <c r="R1978" s="35" t="s">
        <v>12540</v>
      </c>
      <c r="S1978" s="34"/>
      <c r="T1978" s="34"/>
      <c r="U1978" s="34"/>
    </row>
    <row r="1979" spans="16:21" x14ac:dyDescent="0.45">
      <c r="P1979" s="33" t="s">
        <v>1270</v>
      </c>
      <c r="Q1979" t="s">
        <v>28873</v>
      </c>
      <c r="R1979" s="35" t="s">
        <v>12541</v>
      </c>
      <c r="S1979" s="34"/>
      <c r="T1979" s="34"/>
      <c r="U1979" s="34"/>
    </row>
    <row r="1980" spans="16:21" x14ac:dyDescent="0.45">
      <c r="P1980" s="33" t="s">
        <v>1271</v>
      </c>
      <c r="Q1980" t="s">
        <v>28873</v>
      </c>
      <c r="R1980" s="35" t="s">
        <v>12540</v>
      </c>
      <c r="S1980" s="34"/>
      <c r="T1980" s="34"/>
      <c r="U1980" s="34"/>
    </row>
    <row r="1981" spans="16:21" x14ac:dyDescent="0.45">
      <c r="P1981" s="33" t="s">
        <v>1271</v>
      </c>
      <c r="Q1981" t="s">
        <v>28873</v>
      </c>
      <c r="R1981" s="35" t="s">
        <v>12541</v>
      </c>
      <c r="S1981" s="34"/>
      <c r="T1981" s="34"/>
      <c r="U1981" s="34"/>
    </row>
    <row r="1982" spans="16:21" x14ac:dyDescent="0.45">
      <c r="P1982" s="33" t="s">
        <v>1272</v>
      </c>
      <c r="Q1982" t="s">
        <v>28873</v>
      </c>
      <c r="R1982" s="35" t="s">
        <v>12540</v>
      </c>
      <c r="S1982" s="34"/>
      <c r="T1982" s="34"/>
      <c r="U1982" s="34"/>
    </row>
    <row r="1983" spans="16:21" x14ac:dyDescent="0.45">
      <c r="P1983" s="33" t="s">
        <v>1272</v>
      </c>
      <c r="Q1983" t="s">
        <v>28873</v>
      </c>
      <c r="R1983" s="35" t="s">
        <v>12541</v>
      </c>
      <c r="S1983" s="34"/>
      <c r="T1983" s="34"/>
      <c r="U1983" s="34"/>
    </row>
    <row r="1984" spans="16:21" x14ac:dyDescent="0.45">
      <c r="P1984" s="33" t="s">
        <v>1273</v>
      </c>
      <c r="Q1984" t="s">
        <v>28873</v>
      </c>
      <c r="R1984" s="35" t="s">
        <v>12540</v>
      </c>
      <c r="S1984" s="34"/>
      <c r="T1984" s="34"/>
      <c r="U1984" s="34"/>
    </row>
    <row r="1985" spans="16:21" x14ac:dyDescent="0.45">
      <c r="P1985" s="33" t="s">
        <v>1273</v>
      </c>
      <c r="Q1985" t="s">
        <v>28873</v>
      </c>
      <c r="R1985" s="35" t="s">
        <v>12541</v>
      </c>
      <c r="S1985" s="34"/>
      <c r="T1985" s="34"/>
      <c r="U1985" s="34"/>
    </row>
    <row r="1986" spans="16:21" x14ac:dyDescent="0.45">
      <c r="P1986" s="33" t="s">
        <v>1274</v>
      </c>
      <c r="Q1986" t="s">
        <v>28873</v>
      </c>
      <c r="R1986" s="35" t="s">
        <v>12540</v>
      </c>
      <c r="S1986" s="34"/>
      <c r="T1986" s="34"/>
      <c r="U1986" s="34"/>
    </row>
    <row r="1987" spans="16:21" x14ac:dyDescent="0.45">
      <c r="P1987" s="33" t="s">
        <v>1274</v>
      </c>
      <c r="Q1987" t="s">
        <v>28873</v>
      </c>
      <c r="R1987" s="35" t="s">
        <v>12541</v>
      </c>
      <c r="S1987" s="34"/>
      <c r="T1987" s="34"/>
      <c r="U1987" s="34"/>
    </row>
    <row r="1988" spans="16:21" x14ac:dyDescent="0.45">
      <c r="P1988" s="33" t="s">
        <v>1275</v>
      </c>
      <c r="Q1988" t="s">
        <v>28873</v>
      </c>
      <c r="R1988" s="35" t="s">
        <v>12540</v>
      </c>
      <c r="S1988" s="34"/>
      <c r="T1988" s="34"/>
      <c r="U1988" s="34"/>
    </row>
    <row r="1989" spans="16:21" x14ac:dyDescent="0.45">
      <c r="P1989" s="33" t="s">
        <v>1275</v>
      </c>
      <c r="Q1989" t="s">
        <v>28873</v>
      </c>
      <c r="R1989" s="35" t="s">
        <v>12541</v>
      </c>
      <c r="S1989" s="34"/>
      <c r="T1989" s="34"/>
      <c r="U1989" s="34"/>
    </row>
    <row r="1990" spans="16:21" x14ac:dyDescent="0.45">
      <c r="P1990" s="33" t="s">
        <v>1276</v>
      </c>
      <c r="Q1990" t="s">
        <v>28873</v>
      </c>
      <c r="R1990" s="35" t="s">
        <v>12540</v>
      </c>
      <c r="S1990" s="34"/>
      <c r="T1990" s="34"/>
      <c r="U1990" s="34"/>
    </row>
    <row r="1991" spans="16:21" x14ac:dyDescent="0.45">
      <c r="P1991" s="33" t="s">
        <v>1276</v>
      </c>
      <c r="Q1991" t="s">
        <v>28873</v>
      </c>
      <c r="R1991" s="35" t="s">
        <v>12541</v>
      </c>
      <c r="S1991" s="34"/>
      <c r="T1991" s="34"/>
      <c r="U1991" s="34"/>
    </row>
    <row r="1992" spans="16:21" x14ac:dyDescent="0.45">
      <c r="P1992" s="33" t="s">
        <v>1277</v>
      </c>
      <c r="Q1992" t="s">
        <v>28873</v>
      </c>
      <c r="R1992" s="35" t="s">
        <v>12540</v>
      </c>
      <c r="S1992" s="34"/>
      <c r="T1992" s="34"/>
      <c r="U1992" s="34"/>
    </row>
    <row r="1993" spans="16:21" x14ac:dyDescent="0.45">
      <c r="P1993" s="33" t="s">
        <v>1277</v>
      </c>
      <c r="Q1993" t="s">
        <v>28873</v>
      </c>
      <c r="R1993" s="35" t="s">
        <v>12541</v>
      </c>
      <c r="S1993" s="34"/>
      <c r="T1993" s="34"/>
      <c r="U1993" s="34"/>
    </row>
    <row r="1994" spans="16:21" x14ac:dyDescent="0.45">
      <c r="P1994" s="33" t="s">
        <v>1278</v>
      </c>
      <c r="Q1994" t="s">
        <v>28873</v>
      </c>
      <c r="R1994" s="35" t="s">
        <v>12540</v>
      </c>
      <c r="S1994" s="34"/>
      <c r="T1994" s="34"/>
      <c r="U1994" s="34"/>
    </row>
    <row r="1995" spans="16:21" x14ac:dyDescent="0.45">
      <c r="P1995" s="33" t="s">
        <v>1278</v>
      </c>
      <c r="Q1995" t="s">
        <v>28873</v>
      </c>
      <c r="R1995" s="35" t="s">
        <v>12541</v>
      </c>
      <c r="S1995" s="34"/>
      <c r="T1995" s="34"/>
      <c r="U1995" s="34"/>
    </row>
    <row r="1996" spans="16:21" x14ac:dyDescent="0.45">
      <c r="P1996" s="33" t="s">
        <v>1279</v>
      </c>
      <c r="Q1996" t="s">
        <v>28873</v>
      </c>
      <c r="R1996" s="35" t="s">
        <v>12540</v>
      </c>
      <c r="S1996" s="34"/>
      <c r="T1996" s="34"/>
      <c r="U1996" s="34"/>
    </row>
    <row r="1997" spans="16:21" x14ac:dyDescent="0.45">
      <c r="P1997" s="33" t="s">
        <v>1279</v>
      </c>
      <c r="Q1997" t="s">
        <v>28873</v>
      </c>
      <c r="R1997" s="35" t="s">
        <v>12541</v>
      </c>
      <c r="S1997" s="34"/>
      <c r="T1997" s="34"/>
      <c r="U1997" s="34"/>
    </row>
    <row r="1998" spans="16:21" x14ac:dyDescent="0.45">
      <c r="P1998" s="33" t="s">
        <v>1280</v>
      </c>
      <c r="Q1998" t="s">
        <v>28873</v>
      </c>
      <c r="R1998" s="35" t="s">
        <v>12540</v>
      </c>
      <c r="S1998" s="34"/>
      <c r="T1998" s="34"/>
      <c r="U1998" s="34"/>
    </row>
    <row r="1999" spans="16:21" x14ac:dyDescent="0.45">
      <c r="P1999" s="33" t="s">
        <v>1280</v>
      </c>
      <c r="Q1999" t="s">
        <v>28873</v>
      </c>
      <c r="R1999" s="35" t="s">
        <v>12541</v>
      </c>
      <c r="S1999" s="34"/>
      <c r="T1999" s="34"/>
      <c r="U1999" s="34"/>
    </row>
    <row r="2000" spans="16:21" x14ac:dyDescent="0.45">
      <c r="P2000" s="33" t="s">
        <v>1281</v>
      </c>
      <c r="Q2000" t="s">
        <v>28873</v>
      </c>
      <c r="R2000" s="35" t="s">
        <v>12540</v>
      </c>
      <c r="S2000" s="34"/>
      <c r="T2000" s="34"/>
      <c r="U2000" s="34"/>
    </row>
    <row r="2001" spans="16:21" x14ac:dyDescent="0.45">
      <c r="P2001" s="33" t="s">
        <v>1281</v>
      </c>
      <c r="Q2001" t="s">
        <v>28873</v>
      </c>
      <c r="R2001" s="35" t="s">
        <v>12541</v>
      </c>
      <c r="S2001" s="34"/>
      <c r="T2001" s="34"/>
      <c r="U2001" s="34"/>
    </row>
    <row r="2002" spans="16:21" x14ac:dyDescent="0.45">
      <c r="P2002" s="33" t="s">
        <v>1282</v>
      </c>
      <c r="Q2002" t="s">
        <v>28873</v>
      </c>
      <c r="R2002" s="35" t="s">
        <v>12540</v>
      </c>
      <c r="S2002" s="34"/>
      <c r="T2002" s="34"/>
      <c r="U2002" s="34"/>
    </row>
    <row r="2003" spans="16:21" x14ac:dyDescent="0.45">
      <c r="P2003" s="33" t="s">
        <v>1282</v>
      </c>
      <c r="Q2003" t="s">
        <v>28873</v>
      </c>
      <c r="R2003" s="35" t="s">
        <v>12541</v>
      </c>
      <c r="S2003" s="34"/>
      <c r="T2003" s="34"/>
      <c r="U2003" s="34"/>
    </row>
    <row r="2004" spans="16:21" x14ac:dyDescent="0.45">
      <c r="P2004" s="33" t="s">
        <v>1283</v>
      </c>
      <c r="Q2004" t="s">
        <v>28873</v>
      </c>
      <c r="R2004" s="35" t="s">
        <v>12540</v>
      </c>
      <c r="S2004" s="34"/>
      <c r="T2004" s="34"/>
      <c r="U2004" s="34"/>
    </row>
    <row r="2005" spans="16:21" x14ac:dyDescent="0.45">
      <c r="P2005" s="33" t="s">
        <v>1283</v>
      </c>
      <c r="Q2005" t="s">
        <v>28873</v>
      </c>
      <c r="R2005" s="35" t="s">
        <v>12541</v>
      </c>
      <c r="S2005" s="34"/>
      <c r="T2005" s="34"/>
      <c r="U2005" s="34"/>
    </row>
    <row r="2006" spans="16:21" x14ac:dyDescent="0.45">
      <c r="P2006" s="33" t="s">
        <v>1284</v>
      </c>
      <c r="Q2006" t="s">
        <v>28873</v>
      </c>
      <c r="R2006" s="35" t="s">
        <v>12540</v>
      </c>
      <c r="S2006" s="34"/>
      <c r="T2006" s="34"/>
      <c r="U2006" s="34"/>
    </row>
    <row r="2007" spans="16:21" x14ac:dyDescent="0.45">
      <c r="P2007" s="33" t="s">
        <v>1284</v>
      </c>
      <c r="Q2007" t="s">
        <v>28873</v>
      </c>
      <c r="R2007" s="35" t="s">
        <v>12541</v>
      </c>
      <c r="S2007" s="34"/>
      <c r="T2007" s="34"/>
      <c r="U2007" s="34"/>
    </row>
    <row r="2008" spans="16:21" x14ac:dyDescent="0.45">
      <c r="P2008" s="33" t="s">
        <v>1285</v>
      </c>
      <c r="Q2008" t="s">
        <v>28873</v>
      </c>
      <c r="R2008" s="35" t="s">
        <v>12540</v>
      </c>
      <c r="S2008" s="34"/>
      <c r="T2008" s="34"/>
      <c r="U2008" s="34"/>
    </row>
    <row r="2009" spans="16:21" x14ac:dyDescent="0.45">
      <c r="P2009" s="33" t="s">
        <v>1285</v>
      </c>
      <c r="Q2009" t="s">
        <v>28873</v>
      </c>
      <c r="R2009" s="35" t="s">
        <v>12541</v>
      </c>
      <c r="S2009" s="34"/>
      <c r="T2009" s="34"/>
      <c r="U2009" s="34"/>
    </row>
    <row r="2010" spans="16:21" x14ac:dyDescent="0.45">
      <c r="P2010" s="33" t="s">
        <v>1286</v>
      </c>
      <c r="Q2010" t="s">
        <v>28873</v>
      </c>
      <c r="R2010" s="35" t="s">
        <v>12540</v>
      </c>
      <c r="S2010" s="34"/>
      <c r="T2010" s="34"/>
      <c r="U2010" s="34"/>
    </row>
    <row r="2011" spans="16:21" x14ac:dyDescent="0.45">
      <c r="P2011" s="33" t="s">
        <v>1286</v>
      </c>
      <c r="Q2011" t="s">
        <v>28873</v>
      </c>
      <c r="R2011" s="35" t="s">
        <v>12541</v>
      </c>
      <c r="S2011" s="34"/>
      <c r="T2011" s="34"/>
      <c r="U2011" s="34"/>
    </row>
    <row r="2012" spans="16:21" x14ac:dyDescent="0.45">
      <c r="P2012" s="33" t="s">
        <v>1287</v>
      </c>
      <c r="Q2012" t="s">
        <v>28873</v>
      </c>
      <c r="R2012" s="35" t="s">
        <v>12540</v>
      </c>
      <c r="S2012" s="34"/>
      <c r="T2012" s="34"/>
      <c r="U2012" s="34"/>
    </row>
    <row r="2013" spans="16:21" x14ac:dyDescent="0.45">
      <c r="P2013" s="33" t="s">
        <v>1287</v>
      </c>
      <c r="Q2013" t="s">
        <v>28873</v>
      </c>
      <c r="R2013" s="35" t="s">
        <v>12541</v>
      </c>
      <c r="S2013" s="34"/>
      <c r="T2013" s="34"/>
      <c r="U2013" s="34"/>
    </row>
    <row r="2014" spans="16:21" x14ac:dyDescent="0.45">
      <c r="P2014" s="33" t="s">
        <v>1288</v>
      </c>
      <c r="Q2014" t="s">
        <v>28873</v>
      </c>
      <c r="R2014" s="35" t="s">
        <v>12540</v>
      </c>
      <c r="S2014" s="34"/>
      <c r="T2014" s="34"/>
      <c r="U2014" s="34"/>
    </row>
    <row r="2015" spans="16:21" x14ac:dyDescent="0.45">
      <c r="P2015" s="33" t="s">
        <v>1288</v>
      </c>
      <c r="Q2015" t="s">
        <v>28873</v>
      </c>
      <c r="R2015" s="35" t="s">
        <v>12541</v>
      </c>
      <c r="S2015" s="34"/>
      <c r="T2015" s="34"/>
      <c r="U2015" s="34"/>
    </row>
    <row r="2016" spans="16:21" x14ac:dyDescent="0.45">
      <c r="P2016" s="33" t="s">
        <v>1289</v>
      </c>
      <c r="Q2016" t="s">
        <v>28873</v>
      </c>
      <c r="R2016" s="35" t="s">
        <v>12540</v>
      </c>
      <c r="S2016" s="34"/>
      <c r="T2016" s="34"/>
      <c r="U2016" s="34"/>
    </row>
    <row r="2017" spans="16:21" x14ac:dyDescent="0.45">
      <c r="P2017" s="33" t="s">
        <v>1289</v>
      </c>
      <c r="Q2017" t="s">
        <v>28873</v>
      </c>
      <c r="R2017" s="35" t="s">
        <v>12541</v>
      </c>
      <c r="S2017" s="34"/>
      <c r="T2017" s="34"/>
      <c r="U2017" s="34"/>
    </row>
    <row r="2018" spans="16:21" x14ac:dyDescent="0.45">
      <c r="P2018" s="33" t="s">
        <v>1290</v>
      </c>
      <c r="Q2018" t="s">
        <v>28873</v>
      </c>
      <c r="R2018" s="35" t="s">
        <v>12540</v>
      </c>
      <c r="S2018" s="34"/>
      <c r="T2018" s="34"/>
      <c r="U2018" s="34"/>
    </row>
    <row r="2019" spans="16:21" x14ac:dyDescent="0.45">
      <c r="P2019" s="33" t="s">
        <v>1290</v>
      </c>
      <c r="Q2019" t="s">
        <v>28873</v>
      </c>
      <c r="R2019" s="35" t="s">
        <v>12541</v>
      </c>
      <c r="S2019" s="34"/>
      <c r="T2019" s="34"/>
      <c r="U2019" s="34"/>
    </row>
    <row r="2020" spans="16:21" x14ac:dyDescent="0.45">
      <c r="P2020" s="33" t="s">
        <v>1291</v>
      </c>
      <c r="Q2020" t="s">
        <v>28873</v>
      </c>
      <c r="R2020" s="35" t="s">
        <v>12540</v>
      </c>
      <c r="S2020" s="34"/>
      <c r="T2020" s="34"/>
      <c r="U2020" s="34"/>
    </row>
    <row r="2021" spans="16:21" x14ac:dyDescent="0.45">
      <c r="P2021" s="33" t="s">
        <v>1291</v>
      </c>
      <c r="Q2021" t="s">
        <v>28873</v>
      </c>
      <c r="R2021" s="35" t="s">
        <v>12541</v>
      </c>
      <c r="S2021" s="34"/>
      <c r="T2021" s="34"/>
      <c r="U2021" s="34"/>
    </row>
    <row r="2022" spans="16:21" x14ac:dyDescent="0.45">
      <c r="P2022" s="33" t="s">
        <v>1292</v>
      </c>
      <c r="Q2022" t="s">
        <v>28873</v>
      </c>
      <c r="R2022" s="35" t="s">
        <v>12540</v>
      </c>
      <c r="S2022" s="34"/>
      <c r="T2022" s="34"/>
      <c r="U2022" s="34"/>
    </row>
    <row r="2023" spans="16:21" x14ac:dyDescent="0.45">
      <c r="P2023" s="33" t="s">
        <v>1292</v>
      </c>
      <c r="Q2023" t="s">
        <v>28873</v>
      </c>
      <c r="R2023" s="35" t="s">
        <v>12541</v>
      </c>
      <c r="S2023" s="34"/>
      <c r="T2023" s="34"/>
      <c r="U2023" s="34"/>
    </row>
    <row r="2024" spans="16:21" x14ac:dyDescent="0.45">
      <c r="P2024" s="33" t="s">
        <v>1293</v>
      </c>
      <c r="Q2024" t="s">
        <v>28873</v>
      </c>
      <c r="R2024" s="35" t="s">
        <v>12540</v>
      </c>
      <c r="S2024" s="34"/>
      <c r="T2024" s="34"/>
      <c r="U2024" s="34"/>
    </row>
    <row r="2025" spans="16:21" x14ac:dyDescent="0.45">
      <c r="P2025" s="33" t="s">
        <v>1293</v>
      </c>
      <c r="Q2025" t="s">
        <v>28873</v>
      </c>
      <c r="R2025" s="35" t="s">
        <v>12541</v>
      </c>
      <c r="S2025" s="34"/>
      <c r="T2025" s="34"/>
      <c r="U2025" s="34"/>
    </row>
    <row r="2026" spans="16:21" x14ac:dyDescent="0.45">
      <c r="P2026" s="33" t="s">
        <v>1294</v>
      </c>
      <c r="Q2026" t="s">
        <v>28873</v>
      </c>
      <c r="R2026" s="35" t="s">
        <v>12540</v>
      </c>
      <c r="S2026" s="34"/>
      <c r="T2026" s="34"/>
      <c r="U2026" s="34"/>
    </row>
    <row r="2027" spans="16:21" x14ac:dyDescent="0.45">
      <c r="P2027" s="33" t="s">
        <v>1294</v>
      </c>
      <c r="Q2027" t="s">
        <v>28873</v>
      </c>
      <c r="R2027" s="35" t="s">
        <v>12541</v>
      </c>
      <c r="S2027" s="34"/>
      <c r="T2027" s="34"/>
      <c r="U2027" s="34"/>
    </row>
    <row r="2028" spans="16:21" x14ac:dyDescent="0.45">
      <c r="P2028" s="33" t="s">
        <v>1295</v>
      </c>
      <c r="Q2028" t="s">
        <v>28873</v>
      </c>
      <c r="R2028" s="35" t="s">
        <v>12540</v>
      </c>
      <c r="S2028" s="34"/>
      <c r="T2028" s="34"/>
      <c r="U2028" s="34"/>
    </row>
    <row r="2029" spans="16:21" x14ac:dyDescent="0.45">
      <c r="P2029" s="33" t="s">
        <v>1295</v>
      </c>
      <c r="Q2029" t="s">
        <v>28873</v>
      </c>
      <c r="R2029" s="35" t="s">
        <v>12541</v>
      </c>
      <c r="S2029" s="34"/>
      <c r="T2029" s="34"/>
      <c r="U2029" s="34"/>
    </row>
    <row r="2030" spans="16:21" x14ac:dyDescent="0.45">
      <c r="P2030" s="33" t="s">
        <v>1296</v>
      </c>
      <c r="Q2030" t="s">
        <v>28873</v>
      </c>
      <c r="R2030" s="35" t="s">
        <v>12540</v>
      </c>
      <c r="S2030" s="34"/>
      <c r="T2030" s="34"/>
      <c r="U2030" s="34"/>
    </row>
    <row r="2031" spans="16:21" x14ac:dyDescent="0.45">
      <c r="P2031" s="33" t="s">
        <v>1296</v>
      </c>
      <c r="Q2031" t="s">
        <v>28873</v>
      </c>
      <c r="R2031" s="35" t="s">
        <v>12541</v>
      </c>
      <c r="S2031" s="34"/>
      <c r="T2031" s="34"/>
      <c r="U2031" s="34"/>
    </row>
    <row r="2032" spans="16:21" x14ac:dyDescent="0.45">
      <c r="P2032" s="33" t="s">
        <v>1297</v>
      </c>
      <c r="Q2032" t="s">
        <v>28873</v>
      </c>
      <c r="R2032" s="35" t="s">
        <v>12540</v>
      </c>
      <c r="S2032" s="34"/>
      <c r="T2032" s="34"/>
      <c r="U2032" s="34"/>
    </row>
    <row r="2033" spans="16:21" x14ac:dyDescent="0.45">
      <c r="P2033" s="33" t="s">
        <v>1297</v>
      </c>
      <c r="Q2033" t="s">
        <v>28873</v>
      </c>
      <c r="R2033" s="35" t="s">
        <v>12541</v>
      </c>
      <c r="S2033" s="34"/>
      <c r="T2033" s="34"/>
      <c r="U2033" s="34"/>
    </row>
    <row r="2034" spans="16:21" x14ac:dyDescent="0.45">
      <c r="P2034" s="33" t="s">
        <v>1298</v>
      </c>
      <c r="Q2034" t="s">
        <v>28873</v>
      </c>
      <c r="R2034" s="35" t="s">
        <v>12540</v>
      </c>
      <c r="S2034" s="34"/>
      <c r="T2034" s="34"/>
      <c r="U2034" s="34"/>
    </row>
    <row r="2035" spans="16:21" x14ac:dyDescent="0.45">
      <c r="P2035" s="33" t="s">
        <v>1298</v>
      </c>
      <c r="Q2035" t="s">
        <v>28873</v>
      </c>
      <c r="R2035" s="35" t="s">
        <v>12541</v>
      </c>
      <c r="S2035" s="34"/>
      <c r="T2035" s="34"/>
      <c r="U2035" s="34"/>
    </row>
    <row r="2036" spans="16:21" x14ac:dyDescent="0.45">
      <c r="P2036" s="33" t="s">
        <v>1299</v>
      </c>
      <c r="Q2036" t="s">
        <v>28873</v>
      </c>
      <c r="R2036" s="35" t="s">
        <v>12540</v>
      </c>
      <c r="S2036" s="34"/>
      <c r="T2036" s="34"/>
      <c r="U2036" s="34"/>
    </row>
    <row r="2037" spans="16:21" x14ac:dyDescent="0.45">
      <c r="P2037" s="33" t="s">
        <v>1299</v>
      </c>
      <c r="Q2037" t="s">
        <v>28873</v>
      </c>
      <c r="R2037" s="35" t="s">
        <v>12541</v>
      </c>
      <c r="S2037" s="34"/>
      <c r="T2037" s="34"/>
      <c r="U2037" s="34"/>
    </row>
    <row r="2038" spans="16:21" x14ac:dyDescent="0.45">
      <c r="P2038" s="33" t="s">
        <v>1300</v>
      </c>
      <c r="Q2038" t="s">
        <v>28873</v>
      </c>
      <c r="R2038" s="35" t="s">
        <v>12540</v>
      </c>
      <c r="S2038" s="34"/>
      <c r="T2038" s="34"/>
      <c r="U2038" s="34"/>
    </row>
    <row r="2039" spans="16:21" x14ac:dyDescent="0.45">
      <c r="P2039" s="33" t="s">
        <v>1300</v>
      </c>
      <c r="Q2039" t="s">
        <v>28873</v>
      </c>
      <c r="R2039" s="35" t="s">
        <v>12541</v>
      </c>
      <c r="S2039" s="34"/>
      <c r="T2039" s="34"/>
      <c r="U2039" s="34"/>
    </row>
    <row r="2040" spans="16:21" x14ac:dyDescent="0.45">
      <c r="P2040" s="33" t="s">
        <v>1301</v>
      </c>
      <c r="Q2040" t="s">
        <v>28873</v>
      </c>
      <c r="R2040" s="35" t="s">
        <v>12540</v>
      </c>
      <c r="S2040" s="34"/>
      <c r="T2040" s="34"/>
      <c r="U2040" s="34"/>
    </row>
    <row r="2041" spans="16:21" x14ac:dyDescent="0.45">
      <c r="P2041" s="33" t="s">
        <v>1301</v>
      </c>
      <c r="Q2041" t="s">
        <v>28873</v>
      </c>
      <c r="R2041" s="35" t="s">
        <v>12541</v>
      </c>
      <c r="S2041" s="34"/>
      <c r="T2041" s="34"/>
      <c r="U2041" s="34"/>
    </row>
    <row r="2042" spans="16:21" x14ac:dyDescent="0.45">
      <c r="P2042" s="33" t="s">
        <v>1302</v>
      </c>
      <c r="Q2042" t="s">
        <v>28873</v>
      </c>
      <c r="R2042" s="35" t="s">
        <v>12540</v>
      </c>
      <c r="S2042" s="34"/>
      <c r="T2042" s="34"/>
      <c r="U2042" s="34"/>
    </row>
    <row r="2043" spans="16:21" x14ac:dyDescent="0.45">
      <c r="P2043" s="33" t="s">
        <v>1302</v>
      </c>
      <c r="Q2043" t="s">
        <v>28873</v>
      </c>
      <c r="R2043" s="35" t="s">
        <v>12541</v>
      </c>
      <c r="S2043" s="34"/>
      <c r="T2043" s="34"/>
      <c r="U2043" s="34"/>
    </row>
    <row r="2044" spans="16:21" x14ac:dyDescent="0.45">
      <c r="P2044" s="33" t="s">
        <v>1303</v>
      </c>
      <c r="Q2044" t="s">
        <v>28873</v>
      </c>
      <c r="R2044" s="35" t="s">
        <v>12540</v>
      </c>
      <c r="S2044" s="34"/>
      <c r="T2044" s="34"/>
      <c r="U2044" s="34"/>
    </row>
    <row r="2045" spans="16:21" x14ac:dyDescent="0.45">
      <c r="P2045" s="33" t="s">
        <v>1303</v>
      </c>
      <c r="Q2045" t="s">
        <v>28873</v>
      </c>
      <c r="R2045" s="35" t="s">
        <v>12541</v>
      </c>
      <c r="S2045" s="34"/>
      <c r="T2045" s="34"/>
      <c r="U2045" s="34"/>
    </row>
    <row r="2046" spans="16:21" x14ac:dyDescent="0.45">
      <c r="P2046" s="33" t="s">
        <v>1304</v>
      </c>
      <c r="Q2046" t="s">
        <v>28873</v>
      </c>
      <c r="R2046" s="35" t="s">
        <v>12540</v>
      </c>
      <c r="S2046" s="34"/>
      <c r="T2046" s="34"/>
      <c r="U2046" s="34"/>
    </row>
    <row r="2047" spans="16:21" x14ac:dyDescent="0.45">
      <c r="P2047" s="33" t="s">
        <v>1304</v>
      </c>
      <c r="Q2047" t="s">
        <v>28873</v>
      </c>
      <c r="R2047" s="35" t="s">
        <v>12541</v>
      </c>
      <c r="S2047" s="34"/>
      <c r="T2047" s="34"/>
      <c r="U2047" s="34"/>
    </row>
    <row r="2048" spans="16:21" x14ac:dyDescent="0.45">
      <c r="P2048" s="33" t="s">
        <v>1305</v>
      </c>
      <c r="Q2048" t="s">
        <v>28873</v>
      </c>
      <c r="R2048" s="35" t="s">
        <v>12540</v>
      </c>
      <c r="S2048" s="34"/>
      <c r="T2048" s="34"/>
      <c r="U2048" s="34"/>
    </row>
    <row r="2049" spans="16:21" x14ac:dyDescent="0.45">
      <c r="P2049" s="33" t="s">
        <v>1305</v>
      </c>
      <c r="Q2049" t="s">
        <v>28873</v>
      </c>
      <c r="R2049" s="35" t="s">
        <v>12541</v>
      </c>
      <c r="S2049" s="34"/>
      <c r="T2049" s="34"/>
      <c r="U2049" s="34"/>
    </row>
    <row r="2050" spans="16:21" x14ac:dyDescent="0.45">
      <c r="P2050" s="33" t="s">
        <v>1306</v>
      </c>
      <c r="Q2050" t="s">
        <v>28873</v>
      </c>
      <c r="R2050" s="35" t="s">
        <v>12540</v>
      </c>
      <c r="S2050" s="34"/>
      <c r="T2050" s="34"/>
      <c r="U2050" s="34"/>
    </row>
    <row r="2051" spans="16:21" x14ac:dyDescent="0.45">
      <c r="P2051" s="33" t="s">
        <v>1306</v>
      </c>
      <c r="Q2051" t="s">
        <v>28873</v>
      </c>
      <c r="R2051" s="35" t="s">
        <v>12541</v>
      </c>
      <c r="S2051" s="34"/>
      <c r="T2051" s="34"/>
      <c r="U2051" s="34"/>
    </row>
    <row r="2052" spans="16:21" x14ac:dyDescent="0.45">
      <c r="P2052" s="33" t="s">
        <v>1307</v>
      </c>
      <c r="Q2052" t="s">
        <v>28873</v>
      </c>
      <c r="R2052" s="35" t="s">
        <v>12540</v>
      </c>
      <c r="S2052" s="34"/>
      <c r="T2052" s="34"/>
      <c r="U2052" s="34"/>
    </row>
    <row r="2053" spans="16:21" x14ac:dyDescent="0.45">
      <c r="P2053" s="33" t="s">
        <v>1307</v>
      </c>
      <c r="Q2053" t="s">
        <v>28873</v>
      </c>
      <c r="R2053" s="35" t="s">
        <v>12541</v>
      </c>
      <c r="S2053" s="34"/>
      <c r="T2053" s="34"/>
      <c r="U2053" s="34"/>
    </row>
    <row r="2054" spans="16:21" x14ac:dyDescent="0.45">
      <c r="P2054" s="33" t="s">
        <v>1308</v>
      </c>
      <c r="Q2054" t="s">
        <v>28873</v>
      </c>
      <c r="R2054" s="35" t="s">
        <v>12540</v>
      </c>
      <c r="S2054" s="34"/>
      <c r="T2054" s="34"/>
      <c r="U2054" s="34"/>
    </row>
    <row r="2055" spans="16:21" x14ac:dyDescent="0.45">
      <c r="P2055" s="33" t="s">
        <v>1308</v>
      </c>
      <c r="Q2055" t="s">
        <v>28873</v>
      </c>
      <c r="R2055" s="35" t="s">
        <v>12541</v>
      </c>
      <c r="S2055" s="34"/>
      <c r="T2055" s="34"/>
      <c r="U2055" s="34"/>
    </row>
    <row r="2056" spans="16:21" x14ac:dyDescent="0.45">
      <c r="P2056" s="33" t="s">
        <v>1309</v>
      </c>
      <c r="Q2056" t="s">
        <v>28873</v>
      </c>
      <c r="R2056" s="35" t="s">
        <v>12540</v>
      </c>
      <c r="S2056" s="34"/>
      <c r="T2056" s="34"/>
      <c r="U2056" s="34"/>
    </row>
    <row r="2057" spans="16:21" x14ac:dyDescent="0.45">
      <c r="P2057" s="33" t="s">
        <v>1309</v>
      </c>
      <c r="Q2057" t="s">
        <v>28873</v>
      </c>
      <c r="R2057" s="35" t="s">
        <v>12541</v>
      </c>
      <c r="S2057" s="34"/>
      <c r="T2057" s="34"/>
      <c r="U2057" s="34"/>
    </row>
    <row r="2058" spans="16:21" x14ac:dyDescent="0.45">
      <c r="P2058" s="33" t="s">
        <v>1310</v>
      </c>
      <c r="Q2058" t="s">
        <v>28873</v>
      </c>
      <c r="R2058" s="35" t="s">
        <v>12540</v>
      </c>
      <c r="S2058" s="34"/>
      <c r="T2058" s="34"/>
      <c r="U2058" s="34"/>
    </row>
    <row r="2059" spans="16:21" x14ac:dyDescent="0.45">
      <c r="P2059" s="33" t="s">
        <v>1310</v>
      </c>
      <c r="Q2059" t="s">
        <v>28873</v>
      </c>
      <c r="R2059" s="35" t="s">
        <v>12541</v>
      </c>
      <c r="S2059" s="34"/>
      <c r="T2059" s="34"/>
      <c r="U2059" s="34"/>
    </row>
    <row r="2060" spans="16:21" x14ac:dyDescent="0.45">
      <c r="P2060" s="33" t="s">
        <v>1311</v>
      </c>
      <c r="Q2060" t="s">
        <v>28873</v>
      </c>
      <c r="R2060" s="35" t="s">
        <v>12540</v>
      </c>
      <c r="S2060" s="34"/>
      <c r="T2060" s="34"/>
      <c r="U2060" s="34"/>
    </row>
    <row r="2061" spans="16:21" x14ac:dyDescent="0.45">
      <c r="P2061" s="33" t="s">
        <v>1311</v>
      </c>
      <c r="Q2061" t="s">
        <v>28873</v>
      </c>
      <c r="R2061" s="35" t="s">
        <v>12541</v>
      </c>
      <c r="S2061" s="34"/>
      <c r="T2061" s="34"/>
      <c r="U2061" s="34"/>
    </row>
    <row r="2062" spans="16:21" x14ac:dyDescent="0.45">
      <c r="P2062" s="33" t="s">
        <v>1312</v>
      </c>
      <c r="Q2062" t="s">
        <v>28873</v>
      </c>
      <c r="R2062" s="35" t="s">
        <v>12540</v>
      </c>
      <c r="S2062" s="34"/>
      <c r="T2062" s="34"/>
      <c r="U2062" s="34"/>
    </row>
    <row r="2063" spans="16:21" x14ac:dyDescent="0.45">
      <c r="P2063" s="33" t="s">
        <v>1312</v>
      </c>
      <c r="Q2063" t="s">
        <v>28873</v>
      </c>
      <c r="R2063" s="35" t="s">
        <v>12541</v>
      </c>
      <c r="S2063" s="34"/>
      <c r="T2063" s="34"/>
      <c r="U2063" s="34"/>
    </row>
    <row r="2064" spans="16:21" x14ac:dyDescent="0.45">
      <c r="P2064" s="33" t="s">
        <v>1313</v>
      </c>
      <c r="Q2064" t="s">
        <v>28873</v>
      </c>
      <c r="R2064" s="35" t="s">
        <v>12540</v>
      </c>
      <c r="S2064" s="34"/>
      <c r="T2064" s="34"/>
      <c r="U2064" s="34"/>
    </row>
    <row r="2065" spans="16:21" x14ac:dyDescent="0.45">
      <c r="P2065" s="33" t="s">
        <v>1313</v>
      </c>
      <c r="Q2065" t="s">
        <v>28873</v>
      </c>
      <c r="R2065" s="35" t="s">
        <v>12541</v>
      </c>
      <c r="S2065" s="34"/>
      <c r="T2065" s="34"/>
      <c r="U2065" s="34"/>
    </row>
    <row r="2066" spans="16:21" x14ac:dyDescent="0.45">
      <c r="P2066" s="33" t="s">
        <v>1314</v>
      </c>
      <c r="Q2066" t="s">
        <v>28873</v>
      </c>
      <c r="R2066" s="35" t="s">
        <v>12540</v>
      </c>
      <c r="S2066" s="34"/>
      <c r="T2066" s="34"/>
      <c r="U2066" s="34"/>
    </row>
    <row r="2067" spans="16:21" x14ac:dyDescent="0.45">
      <c r="P2067" s="33" t="s">
        <v>1314</v>
      </c>
      <c r="Q2067" t="s">
        <v>28873</v>
      </c>
      <c r="R2067" s="35" t="s">
        <v>12541</v>
      </c>
      <c r="S2067" s="34"/>
      <c r="T2067" s="34"/>
      <c r="U2067" s="34"/>
    </row>
    <row r="2068" spans="16:21" x14ac:dyDescent="0.45">
      <c r="P2068" s="33" t="s">
        <v>1315</v>
      </c>
      <c r="Q2068" t="s">
        <v>28873</v>
      </c>
      <c r="R2068" s="35" t="s">
        <v>12540</v>
      </c>
      <c r="S2068" s="34"/>
      <c r="T2068" s="34"/>
      <c r="U2068" s="34"/>
    </row>
    <row r="2069" spans="16:21" x14ac:dyDescent="0.45">
      <c r="P2069" s="33" t="s">
        <v>1315</v>
      </c>
      <c r="Q2069" t="s">
        <v>28873</v>
      </c>
      <c r="R2069" s="35" t="s">
        <v>12541</v>
      </c>
      <c r="S2069" s="34"/>
      <c r="T2069" s="34"/>
      <c r="U2069" s="34"/>
    </row>
    <row r="2070" spans="16:21" x14ac:dyDescent="0.45">
      <c r="P2070" s="33" t="s">
        <v>1316</v>
      </c>
      <c r="Q2070" t="s">
        <v>28873</v>
      </c>
      <c r="R2070" s="35" t="s">
        <v>12540</v>
      </c>
      <c r="S2070" s="34"/>
      <c r="T2070" s="34"/>
      <c r="U2070" s="34"/>
    </row>
    <row r="2071" spans="16:21" x14ac:dyDescent="0.45">
      <c r="P2071" s="33" t="s">
        <v>1316</v>
      </c>
      <c r="Q2071" t="s">
        <v>28873</v>
      </c>
      <c r="R2071" s="35" t="s">
        <v>12541</v>
      </c>
      <c r="S2071" s="34"/>
      <c r="T2071" s="34"/>
      <c r="U2071" s="34"/>
    </row>
    <row r="2072" spans="16:21" x14ac:dyDescent="0.45">
      <c r="P2072" s="33" t="s">
        <v>1317</v>
      </c>
      <c r="Q2072" t="s">
        <v>28873</v>
      </c>
      <c r="R2072" s="35" t="s">
        <v>12540</v>
      </c>
      <c r="S2072" s="34"/>
      <c r="T2072" s="34"/>
      <c r="U2072" s="34"/>
    </row>
    <row r="2073" spans="16:21" x14ac:dyDescent="0.45">
      <c r="P2073" s="33" t="s">
        <v>1317</v>
      </c>
      <c r="Q2073" t="s">
        <v>28873</v>
      </c>
      <c r="R2073" s="35" t="s">
        <v>12541</v>
      </c>
      <c r="S2073" s="34"/>
      <c r="T2073" s="34"/>
      <c r="U2073" s="34"/>
    </row>
    <row r="2074" spans="16:21" x14ac:dyDescent="0.45">
      <c r="P2074" s="33" t="s">
        <v>1318</v>
      </c>
      <c r="Q2074" t="s">
        <v>28873</v>
      </c>
      <c r="R2074" s="35" t="s">
        <v>12542</v>
      </c>
      <c r="S2074" s="34"/>
      <c r="T2074" s="34"/>
      <c r="U2074" s="34"/>
    </row>
    <row r="2075" spans="16:21" x14ac:dyDescent="0.45">
      <c r="P2075" s="33" t="s">
        <v>1318</v>
      </c>
      <c r="Q2075" t="s">
        <v>28873</v>
      </c>
      <c r="R2075" s="35" t="s">
        <v>12543</v>
      </c>
      <c r="S2075" s="34"/>
      <c r="T2075" s="34"/>
      <c r="U2075" s="34"/>
    </row>
    <row r="2076" spans="16:21" x14ac:dyDescent="0.45">
      <c r="P2076" s="33" t="s">
        <v>1319</v>
      </c>
      <c r="Q2076" t="s">
        <v>28873</v>
      </c>
      <c r="R2076" s="35" t="s">
        <v>12544</v>
      </c>
      <c r="S2076" s="34"/>
      <c r="T2076" s="34"/>
      <c r="U2076" s="34"/>
    </row>
    <row r="2077" spans="16:21" x14ac:dyDescent="0.45">
      <c r="P2077" s="33" t="s">
        <v>1319</v>
      </c>
      <c r="Q2077" t="s">
        <v>28873</v>
      </c>
      <c r="R2077" s="35" t="s">
        <v>12545</v>
      </c>
      <c r="S2077" s="34"/>
      <c r="T2077" s="34"/>
      <c r="U2077" s="34"/>
    </row>
    <row r="2078" spans="16:21" x14ac:dyDescent="0.45">
      <c r="P2078" s="33" t="s">
        <v>1320</v>
      </c>
      <c r="Q2078" t="s">
        <v>28873</v>
      </c>
      <c r="R2078" s="35" t="s">
        <v>12546</v>
      </c>
      <c r="S2078" s="34"/>
      <c r="T2078" s="34"/>
      <c r="U2078" s="34"/>
    </row>
    <row r="2079" spans="16:21" x14ac:dyDescent="0.45">
      <c r="P2079" s="33" t="s">
        <v>1320</v>
      </c>
      <c r="Q2079" t="s">
        <v>28873</v>
      </c>
      <c r="R2079" s="35" t="s">
        <v>12547</v>
      </c>
      <c r="S2079" s="34"/>
      <c r="T2079" s="34"/>
      <c r="U2079" s="34"/>
    </row>
    <row r="2080" spans="16:21" x14ac:dyDescent="0.45">
      <c r="P2080" s="33" t="s">
        <v>1321</v>
      </c>
      <c r="Q2080" t="s">
        <v>28873</v>
      </c>
      <c r="R2080" s="35" t="s">
        <v>12548</v>
      </c>
      <c r="S2080" s="34"/>
      <c r="T2080" s="34"/>
      <c r="U2080" s="34"/>
    </row>
    <row r="2081" spans="16:21" x14ac:dyDescent="0.45">
      <c r="P2081" s="33" t="s">
        <v>1321</v>
      </c>
      <c r="Q2081" t="s">
        <v>28873</v>
      </c>
      <c r="R2081" s="35" t="s">
        <v>12549</v>
      </c>
      <c r="S2081" s="34"/>
      <c r="T2081" s="34"/>
      <c r="U2081" s="34"/>
    </row>
    <row r="2082" spans="16:21" x14ac:dyDescent="0.45">
      <c r="P2082" s="33" t="s">
        <v>1322</v>
      </c>
      <c r="Q2082" t="s">
        <v>28873</v>
      </c>
      <c r="R2082" s="35" t="s">
        <v>12550</v>
      </c>
      <c r="S2082" s="34"/>
      <c r="T2082" s="34"/>
      <c r="U2082" s="34"/>
    </row>
    <row r="2083" spans="16:21" x14ac:dyDescent="0.45">
      <c r="P2083" s="33" t="s">
        <v>1322</v>
      </c>
      <c r="Q2083" t="s">
        <v>28873</v>
      </c>
      <c r="R2083" s="35" t="s">
        <v>12551</v>
      </c>
      <c r="S2083" s="34"/>
      <c r="T2083" s="34"/>
      <c r="U2083" s="34"/>
    </row>
    <row r="2084" spans="16:21" x14ac:dyDescent="0.45">
      <c r="P2084" s="33" t="s">
        <v>1323</v>
      </c>
      <c r="Q2084" t="s">
        <v>28873</v>
      </c>
      <c r="R2084" s="35" t="s">
        <v>12552</v>
      </c>
      <c r="S2084" s="34"/>
      <c r="T2084" s="34"/>
      <c r="U2084" s="34"/>
    </row>
    <row r="2085" spans="16:21" x14ac:dyDescent="0.45">
      <c r="P2085" s="33" t="s">
        <v>1323</v>
      </c>
      <c r="Q2085" t="s">
        <v>28873</v>
      </c>
      <c r="R2085" s="35" t="s">
        <v>12553</v>
      </c>
      <c r="S2085" s="34"/>
      <c r="T2085" s="34"/>
      <c r="U2085" s="34"/>
    </row>
    <row r="2086" spans="16:21" x14ac:dyDescent="0.45">
      <c r="P2086" s="33" t="s">
        <v>1324</v>
      </c>
      <c r="Q2086" t="s">
        <v>28873</v>
      </c>
      <c r="R2086" s="35" t="s">
        <v>12554</v>
      </c>
      <c r="S2086" s="34"/>
      <c r="T2086" s="34"/>
      <c r="U2086" s="34"/>
    </row>
    <row r="2087" spans="16:21" x14ac:dyDescent="0.45">
      <c r="P2087" s="33" t="s">
        <v>1324</v>
      </c>
      <c r="Q2087" t="s">
        <v>28873</v>
      </c>
      <c r="R2087" s="35" t="s">
        <v>12555</v>
      </c>
      <c r="S2087" s="34"/>
      <c r="T2087" s="34"/>
      <c r="U2087" s="34"/>
    </row>
    <row r="2088" spans="16:21" x14ac:dyDescent="0.45">
      <c r="P2088" s="33" t="s">
        <v>1325</v>
      </c>
      <c r="Q2088" t="s">
        <v>28873</v>
      </c>
      <c r="R2088" s="35" t="s">
        <v>12556</v>
      </c>
      <c r="S2088" s="34"/>
      <c r="T2088" s="34"/>
      <c r="U2088" s="34"/>
    </row>
    <row r="2089" spans="16:21" x14ac:dyDescent="0.45">
      <c r="P2089" s="33" t="s">
        <v>1325</v>
      </c>
      <c r="Q2089" t="s">
        <v>28873</v>
      </c>
      <c r="R2089" s="35" t="s">
        <v>12557</v>
      </c>
      <c r="S2089" s="34"/>
      <c r="T2089" s="34"/>
      <c r="U2089" s="34"/>
    </row>
    <row r="2090" spans="16:21" x14ac:dyDescent="0.45">
      <c r="P2090" s="33" t="s">
        <v>1326</v>
      </c>
      <c r="Q2090" t="s">
        <v>28873</v>
      </c>
      <c r="R2090" s="35" t="s">
        <v>12558</v>
      </c>
      <c r="S2090" s="34"/>
      <c r="T2090" s="34"/>
      <c r="U2090" s="34"/>
    </row>
    <row r="2091" spans="16:21" x14ac:dyDescent="0.45">
      <c r="P2091" s="33" t="s">
        <v>1326</v>
      </c>
      <c r="Q2091" t="s">
        <v>28873</v>
      </c>
      <c r="R2091" s="35" t="s">
        <v>12559</v>
      </c>
      <c r="S2091" s="34"/>
      <c r="T2091" s="34"/>
      <c r="U2091" s="34"/>
    </row>
    <row r="2092" spans="16:21" x14ac:dyDescent="0.45">
      <c r="P2092" s="33" t="s">
        <v>1327</v>
      </c>
      <c r="Q2092" t="s">
        <v>28873</v>
      </c>
      <c r="R2092" s="35" t="s">
        <v>12560</v>
      </c>
      <c r="S2092" s="34"/>
      <c r="T2092" s="34"/>
      <c r="U2092" s="34"/>
    </row>
    <row r="2093" spans="16:21" x14ac:dyDescent="0.45">
      <c r="P2093" s="33" t="s">
        <v>1327</v>
      </c>
      <c r="Q2093" t="s">
        <v>28873</v>
      </c>
      <c r="R2093" s="35" t="s">
        <v>12561</v>
      </c>
      <c r="S2093" s="34"/>
      <c r="T2093" s="34"/>
      <c r="U2093" s="34"/>
    </row>
    <row r="2094" spans="16:21" x14ac:dyDescent="0.45">
      <c r="P2094" s="33" t="s">
        <v>1328</v>
      </c>
      <c r="Q2094" t="s">
        <v>28873</v>
      </c>
      <c r="R2094" s="35" t="s">
        <v>12562</v>
      </c>
      <c r="S2094" s="34"/>
      <c r="T2094" s="34"/>
      <c r="U2094" s="34"/>
    </row>
    <row r="2095" spans="16:21" x14ac:dyDescent="0.45">
      <c r="P2095" s="33" t="s">
        <v>1328</v>
      </c>
      <c r="Q2095" t="s">
        <v>28873</v>
      </c>
      <c r="R2095" s="35" t="s">
        <v>12563</v>
      </c>
      <c r="S2095" s="34"/>
      <c r="T2095" s="34"/>
      <c r="U2095" s="34"/>
    </row>
    <row r="2096" spans="16:21" x14ac:dyDescent="0.45">
      <c r="P2096" s="33" t="s">
        <v>1329</v>
      </c>
      <c r="Q2096" t="s">
        <v>28873</v>
      </c>
      <c r="R2096" s="35" t="s">
        <v>12564</v>
      </c>
      <c r="S2096" s="34"/>
      <c r="T2096" s="34"/>
      <c r="U2096" s="34"/>
    </row>
    <row r="2097" spans="16:21" x14ac:dyDescent="0.45">
      <c r="P2097" s="33" t="s">
        <v>1329</v>
      </c>
      <c r="Q2097" t="s">
        <v>28873</v>
      </c>
      <c r="R2097" s="35" t="s">
        <v>12565</v>
      </c>
      <c r="S2097" s="34"/>
      <c r="T2097" s="34"/>
      <c r="U2097" s="34"/>
    </row>
    <row r="2098" spans="16:21" x14ac:dyDescent="0.45">
      <c r="P2098" s="33" t="s">
        <v>1330</v>
      </c>
      <c r="Q2098" t="s">
        <v>28873</v>
      </c>
      <c r="R2098" s="35" t="s">
        <v>12566</v>
      </c>
      <c r="S2098" s="34"/>
      <c r="T2098" s="34"/>
      <c r="U2098" s="34"/>
    </row>
    <row r="2099" spans="16:21" x14ac:dyDescent="0.45">
      <c r="P2099" s="33" t="s">
        <v>1330</v>
      </c>
      <c r="Q2099" t="s">
        <v>28873</v>
      </c>
      <c r="R2099" s="35" t="s">
        <v>12567</v>
      </c>
      <c r="S2099" s="34"/>
      <c r="T2099" s="34"/>
      <c r="U2099" s="34"/>
    </row>
    <row r="2100" spans="16:21" x14ac:dyDescent="0.45">
      <c r="P2100" s="33" t="s">
        <v>1331</v>
      </c>
      <c r="Q2100" t="s">
        <v>28873</v>
      </c>
      <c r="R2100" s="35" t="s">
        <v>12568</v>
      </c>
      <c r="S2100" s="34"/>
      <c r="T2100" s="34"/>
      <c r="U2100" s="34"/>
    </row>
    <row r="2101" spans="16:21" x14ac:dyDescent="0.45">
      <c r="P2101" s="33" t="s">
        <v>1331</v>
      </c>
      <c r="Q2101" t="s">
        <v>28873</v>
      </c>
      <c r="R2101" s="35" t="s">
        <v>12569</v>
      </c>
      <c r="S2101" s="34"/>
      <c r="T2101" s="34"/>
      <c r="U2101" s="34"/>
    </row>
    <row r="2102" spans="16:21" x14ac:dyDescent="0.45">
      <c r="P2102" s="33" t="s">
        <v>1332</v>
      </c>
      <c r="Q2102" t="s">
        <v>28873</v>
      </c>
      <c r="R2102" s="35" t="s">
        <v>12570</v>
      </c>
      <c r="S2102" s="34"/>
      <c r="T2102" s="34"/>
      <c r="U2102" s="34"/>
    </row>
    <row r="2103" spans="16:21" x14ac:dyDescent="0.45">
      <c r="P2103" s="33" t="s">
        <v>1332</v>
      </c>
      <c r="Q2103" t="s">
        <v>28873</v>
      </c>
      <c r="R2103" s="35" t="s">
        <v>12571</v>
      </c>
      <c r="S2103" s="34"/>
      <c r="T2103" s="34"/>
      <c r="U2103" s="34"/>
    </row>
    <row r="2104" spans="16:21" x14ac:dyDescent="0.45">
      <c r="P2104" s="33" t="s">
        <v>1333</v>
      </c>
      <c r="Q2104" t="s">
        <v>28873</v>
      </c>
      <c r="R2104" s="35" t="s">
        <v>12572</v>
      </c>
      <c r="S2104" s="34"/>
      <c r="T2104" s="34"/>
      <c r="U2104" s="34"/>
    </row>
    <row r="2105" spans="16:21" x14ac:dyDescent="0.45">
      <c r="P2105" s="33" t="s">
        <v>1333</v>
      </c>
      <c r="Q2105" t="s">
        <v>28873</v>
      </c>
      <c r="R2105" s="35" t="s">
        <v>12573</v>
      </c>
      <c r="S2105" s="34"/>
      <c r="T2105" s="34"/>
      <c r="U2105" s="34"/>
    </row>
    <row r="2106" spans="16:21" x14ac:dyDescent="0.45">
      <c r="P2106" s="33" t="s">
        <v>1334</v>
      </c>
      <c r="Q2106" t="s">
        <v>28873</v>
      </c>
      <c r="R2106" s="35" t="s">
        <v>12574</v>
      </c>
      <c r="S2106" s="34"/>
      <c r="T2106" s="34"/>
      <c r="U2106" s="34"/>
    </row>
    <row r="2107" spans="16:21" x14ac:dyDescent="0.45">
      <c r="P2107" s="33" t="s">
        <v>1334</v>
      </c>
      <c r="Q2107" t="s">
        <v>28873</v>
      </c>
      <c r="R2107" s="35" t="s">
        <v>12575</v>
      </c>
      <c r="S2107" s="34"/>
      <c r="T2107" s="34"/>
      <c r="U2107" s="34"/>
    </row>
    <row r="2108" spans="16:21" x14ac:dyDescent="0.45">
      <c r="P2108" s="33" t="s">
        <v>1335</v>
      </c>
      <c r="Q2108" t="s">
        <v>28873</v>
      </c>
      <c r="R2108" s="35" t="s">
        <v>12576</v>
      </c>
      <c r="S2108" s="34"/>
      <c r="T2108" s="34"/>
      <c r="U2108" s="34"/>
    </row>
    <row r="2109" spans="16:21" x14ac:dyDescent="0.45">
      <c r="P2109" s="33" t="s">
        <v>1335</v>
      </c>
      <c r="Q2109" t="s">
        <v>28873</v>
      </c>
      <c r="R2109" s="35" t="s">
        <v>12577</v>
      </c>
      <c r="S2109" s="34"/>
      <c r="T2109" s="34"/>
      <c r="U2109" s="34"/>
    </row>
    <row r="2110" spans="16:21" x14ac:dyDescent="0.45">
      <c r="P2110" s="33" t="s">
        <v>1336</v>
      </c>
      <c r="Q2110" t="s">
        <v>28873</v>
      </c>
      <c r="R2110" s="35" t="s">
        <v>12578</v>
      </c>
      <c r="S2110" s="34"/>
      <c r="T2110" s="34"/>
      <c r="U2110" s="34"/>
    </row>
    <row r="2111" spans="16:21" x14ac:dyDescent="0.45">
      <c r="P2111" s="33" t="s">
        <v>1336</v>
      </c>
      <c r="Q2111" t="s">
        <v>28873</v>
      </c>
      <c r="R2111" s="35" t="s">
        <v>12579</v>
      </c>
      <c r="S2111" s="34"/>
      <c r="T2111" s="34"/>
      <c r="U2111" s="34"/>
    </row>
    <row r="2112" spans="16:21" x14ac:dyDescent="0.45">
      <c r="P2112" s="33" t="s">
        <v>1337</v>
      </c>
      <c r="Q2112" t="s">
        <v>28873</v>
      </c>
      <c r="R2112" s="35" t="s">
        <v>12580</v>
      </c>
      <c r="S2112" s="34"/>
      <c r="T2112" s="34"/>
      <c r="U2112" s="34"/>
    </row>
    <row r="2113" spans="16:21" x14ac:dyDescent="0.45">
      <c r="P2113" s="33" t="s">
        <v>1337</v>
      </c>
      <c r="Q2113" t="s">
        <v>28873</v>
      </c>
      <c r="R2113" s="35" t="s">
        <v>12581</v>
      </c>
      <c r="S2113" s="34"/>
      <c r="T2113" s="34"/>
      <c r="U2113" s="34"/>
    </row>
    <row r="2114" spans="16:21" x14ac:dyDescent="0.45">
      <c r="P2114" s="33" t="s">
        <v>1338</v>
      </c>
      <c r="Q2114" t="s">
        <v>28873</v>
      </c>
      <c r="R2114" s="35" t="s">
        <v>12582</v>
      </c>
      <c r="S2114" s="34"/>
      <c r="T2114" s="34"/>
      <c r="U2114" s="34"/>
    </row>
    <row r="2115" spans="16:21" x14ac:dyDescent="0.45">
      <c r="P2115" s="33" t="s">
        <v>1338</v>
      </c>
      <c r="Q2115" t="s">
        <v>28873</v>
      </c>
      <c r="R2115" s="35" t="s">
        <v>12583</v>
      </c>
      <c r="S2115" s="34"/>
      <c r="T2115" s="34"/>
      <c r="U2115" s="34"/>
    </row>
    <row r="2116" spans="16:21" x14ac:dyDescent="0.45">
      <c r="P2116" s="33" t="s">
        <v>1339</v>
      </c>
      <c r="Q2116" t="s">
        <v>28873</v>
      </c>
      <c r="R2116" s="35" t="s">
        <v>12584</v>
      </c>
      <c r="S2116" s="34"/>
      <c r="T2116" s="34"/>
      <c r="U2116" s="34"/>
    </row>
    <row r="2117" spans="16:21" x14ac:dyDescent="0.45">
      <c r="P2117" s="33" t="s">
        <v>1339</v>
      </c>
      <c r="Q2117" t="s">
        <v>28873</v>
      </c>
      <c r="R2117" s="35" t="s">
        <v>12585</v>
      </c>
      <c r="S2117" s="34"/>
      <c r="T2117" s="34"/>
      <c r="U2117" s="34"/>
    </row>
    <row r="2118" spans="16:21" x14ac:dyDescent="0.45">
      <c r="P2118" s="33" t="s">
        <v>1340</v>
      </c>
      <c r="Q2118" t="s">
        <v>28873</v>
      </c>
      <c r="R2118" s="35" t="s">
        <v>12586</v>
      </c>
      <c r="S2118" s="34"/>
      <c r="T2118" s="34"/>
      <c r="U2118" s="34"/>
    </row>
    <row r="2119" spans="16:21" x14ac:dyDescent="0.45">
      <c r="P2119" s="33" t="s">
        <v>1340</v>
      </c>
      <c r="Q2119" t="s">
        <v>28873</v>
      </c>
      <c r="R2119" s="35" t="s">
        <v>12587</v>
      </c>
      <c r="S2119" s="34"/>
      <c r="T2119" s="34"/>
      <c r="U2119" s="34"/>
    </row>
    <row r="2120" spans="16:21" x14ac:dyDescent="0.45">
      <c r="P2120" s="33" t="s">
        <v>1341</v>
      </c>
      <c r="Q2120" t="s">
        <v>28873</v>
      </c>
      <c r="R2120" s="35" t="s">
        <v>12548</v>
      </c>
      <c r="S2120" s="34"/>
      <c r="T2120" s="34"/>
      <c r="U2120" s="34"/>
    </row>
    <row r="2121" spans="16:21" x14ac:dyDescent="0.45">
      <c r="P2121" s="33" t="s">
        <v>1341</v>
      </c>
      <c r="Q2121" t="s">
        <v>28873</v>
      </c>
      <c r="R2121" s="35" t="s">
        <v>12588</v>
      </c>
      <c r="S2121" s="34"/>
      <c r="T2121" s="34"/>
      <c r="U2121" s="34"/>
    </row>
    <row r="2122" spans="16:21" x14ac:dyDescent="0.45">
      <c r="P2122" s="33" t="s">
        <v>1342</v>
      </c>
      <c r="Q2122" t="s">
        <v>28873</v>
      </c>
      <c r="R2122" s="35" t="s">
        <v>12589</v>
      </c>
      <c r="S2122" s="34"/>
      <c r="T2122" s="34"/>
      <c r="U2122" s="34"/>
    </row>
    <row r="2123" spans="16:21" x14ac:dyDescent="0.45">
      <c r="P2123" s="33" t="s">
        <v>1342</v>
      </c>
      <c r="Q2123" t="s">
        <v>28873</v>
      </c>
      <c r="R2123" s="35" t="s">
        <v>12590</v>
      </c>
      <c r="S2123" s="34"/>
      <c r="T2123" s="34"/>
      <c r="U2123" s="34"/>
    </row>
    <row r="2124" spans="16:21" x14ac:dyDescent="0.45">
      <c r="P2124" s="33" t="s">
        <v>1343</v>
      </c>
      <c r="Q2124" t="s">
        <v>28873</v>
      </c>
      <c r="R2124" s="35" t="s">
        <v>12591</v>
      </c>
      <c r="S2124" s="34"/>
      <c r="T2124" s="34"/>
      <c r="U2124" s="34"/>
    </row>
    <row r="2125" spans="16:21" x14ac:dyDescent="0.45">
      <c r="P2125" s="33" t="s">
        <v>1343</v>
      </c>
      <c r="Q2125" t="s">
        <v>28873</v>
      </c>
      <c r="R2125" s="35" t="s">
        <v>12592</v>
      </c>
      <c r="S2125" s="34"/>
      <c r="T2125" s="34"/>
      <c r="U2125" s="34"/>
    </row>
    <row r="2126" spans="16:21" x14ac:dyDescent="0.45">
      <c r="P2126" s="33" t="s">
        <v>1344</v>
      </c>
      <c r="Q2126" t="s">
        <v>28873</v>
      </c>
      <c r="R2126" s="35" t="s">
        <v>12593</v>
      </c>
      <c r="S2126" s="34"/>
      <c r="T2126" s="34"/>
      <c r="U2126" s="34"/>
    </row>
    <row r="2127" spans="16:21" x14ac:dyDescent="0.45">
      <c r="P2127" s="33" t="s">
        <v>1344</v>
      </c>
      <c r="Q2127" t="s">
        <v>28873</v>
      </c>
      <c r="R2127" s="35" t="s">
        <v>12594</v>
      </c>
      <c r="S2127" s="34"/>
      <c r="T2127" s="34"/>
      <c r="U2127" s="34"/>
    </row>
    <row r="2128" spans="16:21" x14ac:dyDescent="0.45">
      <c r="P2128" s="33" t="s">
        <v>1345</v>
      </c>
      <c r="Q2128" t="s">
        <v>28873</v>
      </c>
      <c r="R2128" s="35" t="s">
        <v>12595</v>
      </c>
      <c r="S2128" s="34"/>
      <c r="T2128" s="34"/>
      <c r="U2128" s="34"/>
    </row>
    <row r="2129" spans="16:21" x14ac:dyDescent="0.45">
      <c r="P2129" s="33" t="s">
        <v>1345</v>
      </c>
      <c r="Q2129" t="s">
        <v>28873</v>
      </c>
      <c r="R2129" s="35" t="s">
        <v>12596</v>
      </c>
      <c r="S2129" s="34"/>
      <c r="T2129" s="34"/>
      <c r="U2129" s="34"/>
    </row>
    <row r="2130" spans="16:21" x14ac:dyDescent="0.45">
      <c r="P2130" s="33" t="s">
        <v>1346</v>
      </c>
      <c r="Q2130" t="s">
        <v>28873</v>
      </c>
      <c r="R2130" s="35" t="s">
        <v>12597</v>
      </c>
      <c r="S2130" s="34"/>
      <c r="T2130" s="34"/>
      <c r="U2130" s="34"/>
    </row>
    <row r="2131" spans="16:21" x14ac:dyDescent="0.45">
      <c r="P2131" s="33" t="s">
        <v>1346</v>
      </c>
      <c r="Q2131" t="s">
        <v>28873</v>
      </c>
      <c r="R2131" s="35" t="s">
        <v>12598</v>
      </c>
      <c r="S2131" s="34"/>
      <c r="T2131" s="34"/>
      <c r="U2131" s="34"/>
    </row>
    <row r="2132" spans="16:21" x14ac:dyDescent="0.45">
      <c r="P2132" s="33" t="s">
        <v>1347</v>
      </c>
      <c r="Q2132" t="s">
        <v>28873</v>
      </c>
      <c r="R2132" s="35" t="s">
        <v>12599</v>
      </c>
      <c r="S2132" s="34"/>
      <c r="T2132" s="34"/>
      <c r="U2132" s="34"/>
    </row>
    <row r="2133" spans="16:21" x14ac:dyDescent="0.45">
      <c r="P2133" s="33" t="s">
        <v>1347</v>
      </c>
      <c r="Q2133" t="s">
        <v>28873</v>
      </c>
      <c r="R2133" s="35" t="s">
        <v>12600</v>
      </c>
      <c r="S2133" s="34"/>
      <c r="T2133" s="34"/>
      <c r="U2133" s="34"/>
    </row>
    <row r="2134" spans="16:21" x14ac:dyDescent="0.45">
      <c r="P2134" s="33" t="s">
        <v>1348</v>
      </c>
      <c r="Q2134" t="s">
        <v>28873</v>
      </c>
      <c r="R2134" s="35" t="s">
        <v>12601</v>
      </c>
      <c r="S2134" s="34"/>
      <c r="T2134" s="34"/>
      <c r="U2134" s="34"/>
    </row>
    <row r="2135" spans="16:21" x14ac:dyDescent="0.45">
      <c r="P2135" s="33" t="s">
        <v>1348</v>
      </c>
      <c r="Q2135" t="s">
        <v>28873</v>
      </c>
      <c r="R2135" s="35" t="s">
        <v>12602</v>
      </c>
      <c r="S2135" s="34"/>
      <c r="T2135" s="34"/>
      <c r="U2135" s="34"/>
    </row>
    <row r="2136" spans="16:21" x14ac:dyDescent="0.45">
      <c r="P2136" s="33" t="s">
        <v>1349</v>
      </c>
      <c r="Q2136" t="s">
        <v>28873</v>
      </c>
      <c r="R2136" s="35" t="s">
        <v>12603</v>
      </c>
      <c r="S2136" s="34"/>
      <c r="T2136" s="34"/>
      <c r="U2136" s="34"/>
    </row>
    <row r="2137" spans="16:21" x14ac:dyDescent="0.45">
      <c r="P2137" s="33" t="s">
        <v>1349</v>
      </c>
      <c r="Q2137" t="s">
        <v>28873</v>
      </c>
      <c r="R2137" s="35" t="s">
        <v>12604</v>
      </c>
      <c r="S2137" s="34"/>
      <c r="T2137" s="34"/>
      <c r="U2137" s="34"/>
    </row>
    <row r="2138" spans="16:21" x14ac:dyDescent="0.45">
      <c r="P2138" s="33" t="s">
        <v>1350</v>
      </c>
      <c r="Q2138" t="s">
        <v>28873</v>
      </c>
      <c r="R2138" s="35" t="s">
        <v>12605</v>
      </c>
      <c r="S2138" s="34"/>
      <c r="T2138" s="34"/>
      <c r="U2138" s="34"/>
    </row>
    <row r="2139" spans="16:21" x14ac:dyDescent="0.45">
      <c r="P2139" s="33" t="s">
        <v>1350</v>
      </c>
      <c r="Q2139" t="s">
        <v>28873</v>
      </c>
      <c r="R2139" s="35" t="s">
        <v>12606</v>
      </c>
      <c r="S2139" s="34"/>
      <c r="T2139" s="34"/>
      <c r="U2139" s="34"/>
    </row>
    <row r="2140" spans="16:21" x14ac:dyDescent="0.45">
      <c r="P2140" s="33" t="s">
        <v>1351</v>
      </c>
      <c r="Q2140" t="s">
        <v>28873</v>
      </c>
      <c r="R2140" s="35" t="s">
        <v>12607</v>
      </c>
      <c r="S2140" s="34"/>
      <c r="T2140" s="34"/>
      <c r="U2140" s="34"/>
    </row>
    <row r="2141" spans="16:21" x14ac:dyDescent="0.45">
      <c r="P2141" s="33" t="s">
        <v>1351</v>
      </c>
      <c r="Q2141" t="s">
        <v>28873</v>
      </c>
      <c r="R2141" s="35" t="s">
        <v>12608</v>
      </c>
      <c r="S2141" s="34"/>
      <c r="T2141" s="34"/>
      <c r="U2141" s="34"/>
    </row>
    <row r="2142" spans="16:21" x14ac:dyDescent="0.45">
      <c r="P2142" s="33" t="s">
        <v>1352</v>
      </c>
      <c r="Q2142" t="s">
        <v>28873</v>
      </c>
      <c r="R2142" s="35" t="s">
        <v>12609</v>
      </c>
      <c r="S2142" s="34"/>
      <c r="T2142" s="34"/>
      <c r="U2142" s="34"/>
    </row>
    <row r="2143" spans="16:21" x14ac:dyDescent="0.45">
      <c r="P2143" s="33" t="s">
        <v>1352</v>
      </c>
      <c r="Q2143" t="s">
        <v>28873</v>
      </c>
      <c r="R2143" s="35" t="s">
        <v>12610</v>
      </c>
      <c r="S2143" s="34"/>
      <c r="T2143" s="34"/>
      <c r="U2143" s="34"/>
    </row>
    <row r="2144" spans="16:21" x14ac:dyDescent="0.45">
      <c r="P2144" s="33" t="s">
        <v>1353</v>
      </c>
      <c r="Q2144" t="s">
        <v>28873</v>
      </c>
      <c r="R2144" s="35" t="s">
        <v>12611</v>
      </c>
      <c r="S2144" s="34"/>
      <c r="T2144" s="34"/>
      <c r="U2144" s="34"/>
    </row>
    <row r="2145" spans="16:21" x14ac:dyDescent="0.45">
      <c r="P2145" s="33" t="s">
        <v>1353</v>
      </c>
      <c r="Q2145" t="s">
        <v>28873</v>
      </c>
      <c r="R2145" s="35" t="s">
        <v>12612</v>
      </c>
      <c r="S2145" s="34"/>
      <c r="T2145" s="34"/>
      <c r="U2145" s="34"/>
    </row>
    <row r="2146" spans="16:21" x14ac:dyDescent="0.45">
      <c r="P2146" s="33" t="s">
        <v>1354</v>
      </c>
      <c r="Q2146" t="s">
        <v>28873</v>
      </c>
      <c r="R2146" s="35" t="s">
        <v>12613</v>
      </c>
      <c r="S2146" s="34"/>
      <c r="T2146" s="34"/>
      <c r="U2146" s="34"/>
    </row>
    <row r="2147" spans="16:21" x14ac:dyDescent="0.45">
      <c r="P2147" s="33" t="s">
        <v>1354</v>
      </c>
      <c r="Q2147" t="s">
        <v>28873</v>
      </c>
      <c r="R2147" s="35" t="s">
        <v>12614</v>
      </c>
      <c r="S2147" s="34"/>
      <c r="T2147" s="34"/>
      <c r="U2147" s="34"/>
    </row>
    <row r="2148" spans="16:21" x14ac:dyDescent="0.45">
      <c r="P2148" s="33" t="s">
        <v>1355</v>
      </c>
      <c r="Q2148" t="s">
        <v>28873</v>
      </c>
      <c r="R2148" s="35" t="s">
        <v>12615</v>
      </c>
      <c r="S2148" s="34"/>
      <c r="T2148" s="34"/>
      <c r="U2148" s="34"/>
    </row>
    <row r="2149" spans="16:21" x14ac:dyDescent="0.45">
      <c r="P2149" s="33" t="s">
        <v>1355</v>
      </c>
      <c r="Q2149" t="s">
        <v>28873</v>
      </c>
      <c r="R2149" s="35" t="s">
        <v>12616</v>
      </c>
      <c r="S2149" s="34"/>
      <c r="T2149" s="34"/>
      <c r="U2149" s="34"/>
    </row>
    <row r="2150" spans="16:21" x14ac:dyDescent="0.45">
      <c r="P2150" s="33" t="s">
        <v>1356</v>
      </c>
      <c r="Q2150" t="s">
        <v>28873</v>
      </c>
      <c r="R2150" s="35" t="s">
        <v>12617</v>
      </c>
      <c r="S2150" s="34"/>
      <c r="T2150" s="34"/>
      <c r="U2150" s="34"/>
    </row>
    <row r="2151" spans="16:21" x14ac:dyDescent="0.45">
      <c r="P2151" s="33" t="s">
        <v>1356</v>
      </c>
      <c r="Q2151" t="s">
        <v>28873</v>
      </c>
      <c r="R2151" s="35" t="s">
        <v>12618</v>
      </c>
      <c r="S2151" s="34"/>
      <c r="T2151" s="34"/>
      <c r="U2151" s="34"/>
    </row>
    <row r="2152" spans="16:21" x14ac:dyDescent="0.45">
      <c r="P2152" s="33" t="s">
        <v>1357</v>
      </c>
      <c r="Q2152" t="s">
        <v>28873</v>
      </c>
      <c r="R2152" s="35" t="s">
        <v>12540</v>
      </c>
      <c r="S2152" s="34"/>
      <c r="T2152" s="34"/>
      <c r="U2152" s="34"/>
    </row>
    <row r="2153" spans="16:21" x14ac:dyDescent="0.45">
      <c r="P2153" s="33" t="s">
        <v>1357</v>
      </c>
      <c r="Q2153" t="s">
        <v>28873</v>
      </c>
      <c r="R2153" s="35" t="s">
        <v>12541</v>
      </c>
      <c r="S2153" s="34"/>
      <c r="T2153" s="34"/>
      <c r="U2153" s="34"/>
    </row>
    <row r="2154" spans="16:21" x14ac:dyDescent="0.45">
      <c r="P2154" s="33" t="s">
        <v>1358</v>
      </c>
      <c r="Q2154" t="s">
        <v>28873</v>
      </c>
      <c r="R2154" s="35" t="s">
        <v>12540</v>
      </c>
      <c r="S2154" s="34"/>
      <c r="T2154" s="34"/>
      <c r="U2154" s="34"/>
    </row>
    <row r="2155" spans="16:21" x14ac:dyDescent="0.45">
      <c r="P2155" s="33" t="s">
        <v>1358</v>
      </c>
      <c r="Q2155" t="s">
        <v>28873</v>
      </c>
      <c r="R2155" s="35" t="s">
        <v>12541</v>
      </c>
      <c r="S2155" s="34"/>
      <c r="T2155" s="34"/>
      <c r="U2155" s="34"/>
    </row>
    <row r="2156" spans="16:21" x14ac:dyDescent="0.45">
      <c r="P2156" s="33" t="s">
        <v>1359</v>
      </c>
      <c r="Q2156" t="s">
        <v>28873</v>
      </c>
      <c r="R2156" s="35" t="s">
        <v>12540</v>
      </c>
      <c r="S2156" s="34"/>
      <c r="T2156" s="34"/>
      <c r="U2156" s="34"/>
    </row>
    <row r="2157" spans="16:21" x14ac:dyDescent="0.45">
      <c r="P2157" s="33" t="s">
        <v>1359</v>
      </c>
      <c r="Q2157" t="s">
        <v>28873</v>
      </c>
      <c r="R2157" s="35" t="s">
        <v>12541</v>
      </c>
      <c r="S2157" s="34"/>
      <c r="T2157" s="34"/>
      <c r="U2157" s="34"/>
    </row>
    <row r="2158" spans="16:21" x14ac:dyDescent="0.45">
      <c r="P2158" s="33" t="s">
        <v>1360</v>
      </c>
      <c r="Q2158" t="s">
        <v>28873</v>
      </c>
      <c r="R2158" s="35" t="s">
        <v>12540</v>
      </c>
      <c r="S2158" s="34"/>
      <c r="T2158" s="34"/>
      <c r="U2158" s="34"/>
    </row>
    <row r="2159" spans="16:21" x14ac:dyDescent="0.45">
      <c r="P2159" s="33" t="s">
        <v>1360</v>
      </c>
      <c r="Q2159" t="s">
        <v>28873</v>
      </c>
      <c r="R2159" s="35" t="s">
        <v>12541</v>
      </c>
      <c r="S2159" s="34"/>
      <c r="T2159" s="34"/>
      <c r="U2159" s="34"/>
    </row>
    <row r="2160" spans="16:21" x14ac:dyDescent="0.45">
      <c r="P2160" s="33" t="s">
        <v>1361</v>
      </c>
      <c r="Q2160" t="s">
        <v>28873</v>
      </c>
      <c r="R2160" s="35" t="s">
        <v>12540</v>
      </c>
      <c r="S2160" s="34"/>
      <c r="T2160" s="34"/>
      <c r="U2160" s="34"/>
    </row>
    <row r="2161" spans="16:21" x14ac:dyDescent="0.45">
      <c r="P2161" s="33" t="s">
        <v>1361</v>
      </c>
      <c r="Q2161" t="s">
        <v>28873</v>
      </c>
      <c r="R2161" s="35" t="s">
        <v>12541</v>
      </c>
      <c r="S2161" s="34"/>
      <c r="T2161" s="34"/>
      <c r="U2161" s="34"/>
    </row>
    <row r="2162" spans="16:21" x14ac:dyDescent="0.45">
      <c r="P2162" s="33" t="s">
        <v>1362</v>
      </c>
      <c r="Q2162" t="s">
        <v>28873</v>
      </c>
      <c r="R2162" s="35" t="s">
        <v>12540</v>
      </c>
      <c r="S2162" s="34"/>
      <c r="T2162" s="34"/>
      <c r="U2162" s="34"/>
    </row>
    <row r="2163" spans="16:21" x14ac:dyDescent="0.45">
      <c r="P2163" s="33" t="s">
        <v>1362</v>
      </c>
      <c r="Q2163" t="s">
        <v>28873</v>
      </c>
      <c r="R2163" s="35" t="s">
        <v>12541</v>
      </c>
      <c r="S2163" s="34"/>
      <c r="T2163" s="34"/>
      <c r="U2163" s="34"/>
    </row>
    <row r="2164" spans="16:21" x14ac:dyDescent="0.45">
      <c r="P2164" s="33" t="s">
        <v>1363</v>
      </c>
      <c r="Q2164" t="s">
        <v>28873</v>
      </c>
      <c r="R2164" s="35" t="s">
        <v>12540</v>
      </c>
      <c r="S2164" s="34"/>
      <c r="T2164" s="34"/>
      <c r="U2164" s="34"/>
    </row>
    <row r="2165" spans="16:21" x14ac:dyDescent="0.45">
      <c r="P2165" s="33" t="s">
        <v>1363</v>
      </c>
      <c r="Q2165" t="s">
        <v>28873</v>
      </c>
      <c r="R2165" s="35" t="s">
        <v>12541</v>
      </c>
      <c r="S2165" s="34"/>
      <c r="T2165" s="34"/>
      <c r="U2165" s="34"/>
    </row>
    <row r="2166" spans="16:21" x14ac:dyDescent="0.45">
      <c r="P2166" s="33" t="s">
        <v>1364</v>
      </c>
      <c r="Q2166" t="s">
        <v>28873</v>
      </c>
      <c r="R2166" s="35" t="s">
        <v>12540</v>
      </c>
      <c r="S2166" s="34"/>
      <c r="T2166" s="34"/>
      <c r="U2166" s="34"/>
    </row>
    <row r="2167" spans="16:21" x14ac:dyDescent="0.45">
      <c r="P2167" s="33" t="s">
        <v>1364</v>
      </c>
      <c r="Q2167" t="s">
        <v>28873</v>
      </c>
      <c r="R2167" s="35" t="s">
        <v>12541</v>
      </c>
      <c r="S2167" s="34"/>
      <c r="T2167" s="34"/>
      <c r="U2167" s="34"/>
    </row>
    <row r="2168" spans="16:21" x14ac:dyDescent="0.45">
      <c r="P2168" s="33" t="s">
        <v>1365</v>
      </c>
      <c r="Q2168" t="s">
        <v>28873</v>
      </c>
      <c r="R2168" s="35" t="s">
        <v>12619</v>
      </c>
      <c r="S2168" s="34"/>
      <c r="T2168" s="34"/>
      <c r="U2168" s="34"/>
    </row>
    <row r="2169" spans="16:21" x14ac:dyDescent="0.45">
      <c r="P2169" s="33" t="s">
        <v>1365</v>
      </c>
      <c r="Q2169" t="s">
        <v>28873</v>
      </c>
      <c r="R2169" s="35" t="s">
        <v>12620</v>
      </c>
      <c r="S2169" s="34"/>
      <c r="T2169" s="34"/>
      <c r="U2169" s="34"/>
    </row>
    <row r="2170" spans="16:21" x14ac:dyDescent="0.45">
      <c r="P2170" s="33" t="s">
        <v>1366</v>
      </c>
      <c r="Q2170" t="s">
        <v>28873</v>
      </c>
      <c r="R2170" s="35" t="s">
        <v>12621</v>
      </c>
      <c r="S2170" s="34"/>
      <c r="T2170" s="34"/>
      <c r="U2170" s="34"/>
    </row>
    <row r="2171" spans="16:21" x14ac:dyDescent="0.45">
      <c r="P2171" s="33" t="s">
        <v>1366</v>
      </c>
      <c r="Q2171" t="s">
        <v>28873</v>
      </c>
      <c r="R2171" s="35" t="s">
        <v>12622</v>
      </c>
      <c r="S2171" s="34"/>
      <c r="T2171" s="34"/>
      <c r="U2171" s="34"/>
    </row>
    <row r="2172" spans="16:21" x14ac:dyDescent="0.45">
      <c r="P2172" s="33" t="s">
        <v>1367</v>
      </c>
      <c r="Q2172" t="s">
        <v>28873</v>
      </c>
      <c r="R2172" s="35" t="s">
        <v>12623</v>
      </c>
      <c r="S2172" s="34"/>
      <c r="T2172" s="34"/>
      <c r="U2172" s="34"/>
    </row>
    <row r="2173" spans="16:21" x14ac:dyDescent="0.45">
      <c r="P2173" s="33" t="s">
        <v>1367</v>
      </c>
      <c r="Q2173" t="s">
        <v>28873</v>
      </c>
      <c r="R2173" s="35" t="s">
        <v>12624</v>
      </c>
      <c r="S2173" s="34"/>
      <c r="T2173" s="34"/>
      <c r="U2173" s="34"/>
    </row>
    <row r="2174" spans="16:21" x14ac:dyDescent="0.45">
      <c r="P2174" s="33" t="s">
        <v>1368</v>
      </c>
      <c r="Q2174" t="s">
        <v>28873</v>
      </c>
      <c r="R2174" s="35" t="s">
        <v>12625</v>
      </c>
      <c r="S2174" s="34"/>
      <c r="T2174" s="34"/>
      <c r="U2174" s="34"/>
    </row>
    <row r="2175" spans="16:21" x14ac:dyDescent="0.45">
      <c r="P2175" s="33" t="s">
        <v>1368</v>
      </c>
      <c r="Q2175" t="s">
        <v>28873</v>
      </c>
      <c r="R2175" s="35" t="s">
        <v>12626</v>
      </c>
      <c r="S2175" s="34"/>
      <c r="T2175" s="34"/>
      <c r="U2175" s="34"/>
    </row>
    <row r="2176" spans="16:21" x14ac:dyDescent="0.45">
      <c r="P2176" s="33" t="s">
        <v>1369</v>
      </c>
      <c r="Q2176" t="s">
        <v>28873</v>
      </c>
      <c r="R2176" s="35" t="s">
        <v>12627</v>
      </c>
      <c r="S2176" s="34"/>
      <c r="T2176" s="34"/>
      <c r="U2176" s="34"/>
    </row>
    <row r="2177" spans="16:21" x14ac:dyDescent="0.45">
      <c r="P2177" s="33" t="s">
        <v>1369</v>
      </c>
      <c r="Q2177" t="s">
        <v>28873</v>
      </c>
      <c r="R2177" s="35" t="s">
        <v>12628</v>
      </c>
      <c r="S2177" s="34"/>
      <c r="T2177" s="34"/>
      <c r="U2177" s="34"/>
    </row>
    <row r="2178" spans="16:21" x14ac:dyDescent="0.45">
      <c r="P2178" s="33" t="s">
        <v>1370</v>
      </c>
      <c r="Q2178" t="s">
        <v>28873</v>
      </c>
      <c r="R2178" s="35" t="s">
        <v>12629</v>
      </c>
      <c r="S2178" s="34"/>
      <c r="T2178" s="34"/>
      <c r="U2178" s="34"/>
    </row>
    <row r="2179" spans="16:21" x14ac:dyDescent="0.45">
      <c r="P2179" s="33" t="s">
        <v>1370</v>
      </c>
      <c r="Q2179" t="s">
        <v>28873</v>
      </c>
      <c r="R2179" s="35" t="s">
        <v>12630</v>
      </c>
      <c r="S2179" s="34"/>
      <c r="T2179" s="34"/>
      <c r="U2179" s="34"/>
    </row>
    <row r="2180" spans="16:21" x14ac:dyDescent="0.45">
      <c r="P2180" s="33" t="s">
        <v>1371</v>
      </c>
      <c r="Q2180" t="s">
        <v>28873</v>
      </c>
      <c r="R2180" s="35" t="s">
        <v>12631</v>
      </c>
      <c r="S2180" s="34"/>
      <c r="T2180" s="34"/>
      <c r="U2180" s="34"/>
    </row>
    <row r="2181" spans="16:21" x14ac:dyDescent="0.45">
      <c r="P2181" s="33" t="s">
        <v>1371</v>
      </c>
      <c r="Q2181" t="s">
        <v>28873</v>
      </c>
      <c r="R2181" s="35" t="s">
        <v>12632</v>
      </c>
      <c r="S2181" s="34"/>
      <c r="T2181" s="34"/>
      <c r="U2181" s="34"/>
    </row>
    <row r="2182" spans="16:21" x14ac:dyDescent="0.45">
      <c r="P2182" s="33" t="s">
        <v>1372</v>
      </c>
      <c r="Q2182" t="s">
        <v>28873</v>
      </c>
      <c r="R2182" s="35" t="s">
        <v>12633</v>
      </c>
      <c r="S2182" s="34"/>
      <c r="T2182" s="34"/>
      <c r="U2182" s="34"/>
    </row>
    <row r="2183" spans="16:21" x14ac:dyDescent="0.45">
      <c r="P2183" s="33" t="s">
        <v>1372</v>
      </c>
      <c r="Q2183" t="s">
        <v>28873</v>
      </c>
      <c r="R2183" s="35" t="s">
        <v>12634</v>
      </c>
      <c r="S2183" s="34"/>
      <c r="T2183" s="34"/>
      <c r="U2183" s="34"/>
    </row>
    <row r="2184" spans="16:21" x14ac:dyDescent="0.45">
      <c r="P2184" s="33" t="s">
        <v>1373</v>
      </c>
      <c r="Q2184" t="s">
        <v>28873</v>
      </c>
      <c r="R2184" s="35" t="s">
        <v>12635</v>
      </c>
      <c r="S2184" s="34"/>
      <c r="T2184" s="34"/>
      <c r="U2184" s="34"/>
    </row>
    <row r="2185" spans="16:21" x14ac:dyDescent="0.45">
      <c r="P2185" s="33" t="s">
        <v>1373</v>
      </c>
      <c r="Q2185" t="s">
        <v>28873</v>
      </c>
      <c r="R2185" s="35" t="s">
        <v>12636</v>
      </c>
      <c r="S2185" s="34"/>
      <c r="T2185" s="34"/>
      <c r="U2185" s="34"/>
    </row>
    <row r="2186" spans="16:21" x14ac:dyDescent="0.45">
      <c r="P2186" s="33" t="s">
        <v>1374</v>
      </c>
      <c r="Q2186" t="s">
        <v>28873</v>
      </c>
      <c r="R2186" s="35" t="s">
        <v>12637</v>
      </c>
      <c r="S2186" s="34"/>
      <c r="T2186" s="34"/>
      <c r="U2186" s="34"/>
    </row>
    <row r="2187" spans="16:21" x14ac:dyDescent="0.45">
      <c r="P2187" s="33" t="s">
        <v>1374</v>
      </c>
      <c r="Q2187" t="s">
        <v>28873</v>
      </c>
      <c r="R2187" s="35" t="s">
        <v>12638</v>
      </c>
      <c r="S2187" s="34"/>
      <c r="T2187" s="34"/>
      <c r="U2187" s="34"/>
    </row>
    <row r="2188" spans="16:21" x14ac:dyDescent="0.45">
      <c r="P2188" s="33" t="s">
        <v>1375</v>
      </c>
      <c r="Q2188" t="s">
        <v>28873</v>
      </c>
      <c r="R2188" s="35" t="s">
        <v>12639</v>
      </c>
      <c r="S2188" s="34"/>
      <c r="T2188" s="34"/>
      <c r="U2188" s="34"/>
    </row>
    <row r="2189" spans="16:21" x14ac:dyDescent="0.45">
      <c r="P2189" s="33" t="s">
        <v>1375</v>
      </c>
      <c r="Q2189" t="s">
        <v>28873</v>
      </c>
      <c r="R2189" s="35" t="s">
        <v>12640</v>
      </c>
      <c r="S2189" s="34"/>
      <c r="T2189" s="34"/>
      <c r="U2189" s="34"/>
    </row>
    <row r="2190" spans="16:21" x14ac:dyDescent="0.45">
      <c r="P2190" s="33" t="s">
        <v>1376</v>
      </c>
      <c r="Q2190" t="s">
        <v>28873</v>
      </c>
      <c r="R2190" s="35" t="s">
        <v>12641</v>
      </c>
      <c r="S2190" s="34"/>
      <c r="T2190" s="34"/>
      <c r="U2190" s="34"/>
    </row>
    <row r="2191" spans="16:21" x14ac:dyDescent="0.45">
      <c r="P2191" s="33" t="s">
        <v>1376</v>
      </c>
      <c r="Q2191" t="s">
        <v>28873</v>
      </c>
      <c r="R2191" s="35" t="s">
        <v>12642</v>
      </c>
      <c r="S2191" s="34"/>
      <c r="T2191" s="34"/>
      <c r="U2191" s="34"/>
    </row>
    <row r="2192" spans="16:21" x14ac:dyDescent="0.45">
      <c r="P2192" s="33" t="s">
        <v>1377</v>
      </c>
      <c r="Q2192" t="s">
        <v>28873</v>
      </c>
      <c r="R2192" s="35" t="s">
        <v>12643</v>
      </c>
      <c r="S2192" s="34"/>
      <c r="T2192" s="34"/>
      <c r="U2192" s="34"/>
    </row>
    <row r="2193" spans="16:21" x14ac:dyDescent="0.45">
      <c r="P2193" s="33" t="s">
        <v>1377</v>
      </c>
      <c r="Q2193" t="s">
        <v>28873</v>
      </c>
      <c r="R2193" s="35" t="s">
        <v>12644</v>
      </c>
      <c r="S2193" s="34"/>
      <c r="T2193" s="34"/>
      <c r="U2193" s="34"/>
    </row>
    <row r="2194" spans="16:21" x14ac:dyDescent="0.45">
      <c r="P2194" s="33" t="s">
        <v>1378</v>
      </c>
      <c r="Q2194" t="s">
        <v>28873</v>
      </c>
      <c r="R2194" s="35" t="s">
        <v>12645</v>
      </c>
      <c r="S2194" s="34"/>
      <c r="T2194" s="34"/>
      <c r="U2194" s="34"/>
    </row>
    <row r="2195" spans="16:21" x14ac:dyDescent="0.45">
      <c r="P2195" s="33" t="s">
        <v>1378</v>
      </c>
      <c r="Q2195" t="s">
        <v>28873</v>
      </c>
      <c r="R2195" s="35" t="s">
        <v>12646</v>
      </c>
      <c r="S2195" s="34"/>
      <c r="T2195" s="34"/>
      <c r="U2195" s="34"/>
    </row>
    <row r="2196" spans="16:21" x14ac:dyDescent="0.45">
      <c r="P2196" s="33" t="s">
        <v>1379</v>
      </c>
      <c r="Q2196" t="s">
        <v>28873</v>
      </c>
      <c r="R2196" s="35" t="s">
        <v>12647</v>
      </c>
      <c r="S2196" s="34"/>
      <c r="T2196" s="34"/>
      <c r="U2196" s="34"/>
    </row>
    <row r="2197" spans="16:21" x14ac:dyDescent="0.45">
      <c r="P2197" s="33" t="s">
        <v>1379</v>
      </c>
      <c r="Q2197" t="s">
        <v>28873</v>
      </c>
      <c r="R2197" s="35" t="s">
        <v>12648</v>
      </c>
      <c r="S2197" s="34"/>
      <c r="T2197" s="34"/>
      <c r="U2197" s="34"/>
    </row>
    <row r="2198" spans="16:21" x14ac:dyDescent="0.45">
      <c r="P2198" s="33" t="s">
        <v>1380</v>
      </c>
      <c r="Q2198" t="s">
        <v>28873</v>
      </c>
      <c r="R2198" s="35" t="s">
        <v>12649</v>
      </c>
      <c r="S2198" s="34"/>
      <c r="T2198" s="34"/>
      <c r="U2198" s="34"/>
    </row>
    <row r="2199" spans="16:21" x14ac:dyDescent="0.45">
      <c r="P2199" s="33" t="s">
        <v>1380</v>
      </c>
      <c r="Q2199" t="s">
        <v>28873</v>
      </c>
      <c r="R2199" s="35" t="s">
        <v>12650</v>
      </c>
      <c r="S2199" s="34"/>
      <c r="T2199" s="34"/>
      <c r="U2199" s="34"/>
    </row>
    <row r="2200" spans="16:21" x14ac:dyDescent="0.45">
      <c r="P2200" s="33" t="s">
        <v>1381</v>
      </c>
      <c r="Q2200" t="s">
        <v>28873</v>
      </c>
      <c r="R2200" s="35" t="s">
        <v>12651</v>
      </c>
      <c r="S2200" s="34"/>
      <c r="T2200" s="34"/>
      <c r="U2200" s="34"/>
    </row>
    <row r="2201" spans="16:21" x14ac:dyDescent="0.45">
      <c r="P2201" s="33" t="s">
        <v>1381</v>
      </c>
      <c r="Q2201" t="s">
        <v>28873</v>
      </c>
      <c r="R2201" s="35" t="s">
        <v>12652</v>
      </c>
      <c r="S2201" s="34"/>
      <c r="T2201" s="34"/>
      <c r="U2201" s="34"/>
    </row>
    <row r="2202" spans="16:21" x14ac:dyDescent="0.45">
      <c r="P2202" s="33" t="s">
        <v>1382</v>
      </c>
      <c r="Q2202" t="s">
        <v>28873</v>
      </c>
      <c r="R2202" s="35" t="s">
        <v>12653</v>
      </c>
      <c r="S2202" s="34"/>
      <c r="T2202" s="34"/>
      <c r="U2202" s="34"/>
    </row>
    <row r="2203" spans="16:21" x14ac:dyDescent="0.45">
      <c r="P2203" s="33" t="s">
        <v>1382</v>
      </c>
      <c r="Q2203" t="s">
        <v>28873</v>
      </c>
      <c r="R2203" s="35" t="s">
        <v>12654</v>
      </c>
      <c r="S2203" s="34"/>
      <c r="T2203" s="34"/>
      <c r="U2203" s="34"/>
    </row>
    <row r="2204" spans="16:21" x14ac:dyDescent="0.45">
      <c r="P2204" s="33" t="s">
        <v>1383</v>
      </c>
      <c r="Q2204" t="s">
        <v>28873</v>
      </c>
      <c r="R2204" s="35" t="s">
        <v>12655</v>
      </c>
      <c r="S2204" s="34"/>
      <c r="T2204" s="34"/>
      <c r="U2204" s="34"/>
    </row>
    <row r="2205" spans="16:21" x14ac:dyDescent="0.45">
      <c r="P2205" s="33" t="s">
        <v>1383</v>
      </c>
      <c r="Q2205" t="s">
        <v>28873</v>
      </c>
      <c r="R2205" s="35" t="s">
        <v>12656</v>
      </c>
      <c r="S2205" s="34"/>
      <c r="T2205" s="34"/>
      <c r="U2205" s="34"/>
    </row>
    <row r="2206" spans="16:21" x14ac:dyDescent="0.45">
      <c r="P2206" s="33" t="s">
        <v>1384</v>
      </c>
      <c r="Q2206" t="s">
        <v>28873</v>
      </c>
      <c r="R2206" s="35" t="s">
        <v>12657</v>
      </c>
      <c r="S2206" s="34"/>
      <c r="T2206" s="34"/>
      <c r="U2206" s="34"/>
    </row>
    <row r="2207" spans="16:21" x14ac:dyDescent="0.45">
      <c r="P2207" s="33" t="s">
        <v>1384</v>
      </c>
      <c r="Q2207" t="s">
        <v>28873</v>
      </c>
      <c r="R2207" s="35" t="s">
        <v>12658</v>
      </c>
      <c r="S2207" s="34"/>
      <c r="T2207" s="34"/>
      <c r="U2207" s="34"/>
    </row>
    <row r="2208" spans="16:21" x14ac:dyDescent="0.45">
      <c r="P2208" s="33" t="s">
        <v>1385</v>
      </c>
      <c r="Q2208" t="s">
        <v>28873</v>
      </c>
      <c r="R2208" s="35" t="s">
        <v>12659</v>
      </c>
      <c r="S2208" s="34"/>
      <c r="T2208" s="34"/>
      <c r="U2208" s="34"/>
    </row>
    <row r="2209" spans="16:21" x14ac:dyDescent="0.45">
      <c r="P2209" s="33" t="s">
        <v>1385</v>
      </c>
      <c r="Q2209" t="s">
        <v>28873</v>
      </c>
      <c r="R2209" s="35" t="s">
        <v>12660</v>
      </c>
      <c r="S2209" s="34"/>
      <c r="T2209" s="34"/>
      <c r="U2209" s="34"/>
    </row>
    <row r="2210" spans="16:21" x14ac:dyDescent="0.45">
      <c r="P2210" s="33" t="s">
        <v>1386</v>
      </c>
      <c r="Q2210" t="s">
        <v>28873</v>
      </c>
      <c r="R2210" s="35" t="s">
        <v>12661</v>
      </c>
      <c r="S2210" s="34"/>
      <c r="T2210" s="34"/>
      <c r="U2210" s="34"/>
    </row>
    <row r="2211" spans="16:21" x14ac:dyDescent="0.45">
      <c r="P2211" s="33" t="s">
        <v>1386</v>
      </c>
      <c r="Q2211" t="s">
        <v>28873</v>
      </c>
      <c r="R2211" s="35" t="s">
        <v>12662</v>
      </c>
      <c r="S2211" s="34"/>
      <c r="T2211" s="34"/>
      <c r="U2211" s="34"/>
    </row>
    <row r="2212" spans="16:21" x14ac:dyDescent="0.45">
      <c r="P2212" s="33" t="s">
        <v>1387</v>
      </c>
      <c r="Q2212" t="s">
        <v>28873</v>
      </c>
      <c r="R2212" s="35" t="s">
        <v>12663</v>
      </c>
      <c r="S2212" s="34"/>
      <c r="T2212" s="34"/>
      <c r="U2212" s="34"/>
    </row>
    <row r="2213" spans="16:21" x14ac:dyDescent="0.45">
      <c r="P2213" s="33" t="s">
        <v>1387</v>
      </c>
      <c r="Q2213" t="s">
        <v>28873</v>
      </c>
      <c r="R2213" s="35" t="s">
        <v>12664</v>
      </c>
      <c r="S2213" s="34"/>
      <c r="T2213" s="34"/>
      <c r="U2213" s="34"/>
    </row>
    <row r="2214" spans="16:21" x14ac:dyDescent="0.45">
      <c r="P2214" s="33" t="s">
        <v>1388</v>
      </c>
      <c r="Q2214" t="s">
        <v>28873</v>
      </c>
      <c r="R2214" s="35" t="s">
        <v>12625</v>
      </c>
      <c r="S2214" s="34"/>
      <c r="T2214" s="34"/>
      <c r="U2214" s="34"/>
    </row>
    <row r="2215" spans="16:21" x14ac:dyDescent="0.45">
      <c r="P2215" s="33" t="s">
        <v>1388</v>
      </c>
      <c r="Q2215" t="s">
        <v>28873</v>
      </c>
      <c r="R2215" s="35" t="s">
        <v>12665</v>
      </c>
      <c r="S2215" s="34"/>
      <c r="T2215" s="34"/>
      <c r="U2215" s="34"/>
    </row>
    <row r="2216" spans="16:21" x14ac:dyDescent="0.45">
      <c r="P2216" s="33" t="s">
        <v>1389</v>
      </c>
      <c r="Q2216" t="s">
        <v>28873</v>
      </c>
      <c r="R2216" s="35" t="s">
        <v>12666</v>
      </c>
      <c r="S2216" s="34"/>
      <c r="T2216" s="34"/>
      <c r="U2216" s="34"/>
    </row>
    <row r="2217" spans="16:21" x14ac:dyDescent="0.45">
      <c r="P2217" s="33" t="s">
        <v>1389</v>
      </c>
      <c r="Q2217" t="s">
        <v>28873</v>
      </c>
      <c r="R2217" s="35" t="s">
        <v>12667</v>
      </c>
      <c r="S2217" s="34"/>
      <c r="T2217" s="34"/>
      <c r="U2217" s="34"/>
    </row>
    <row r="2218" spans="16:21" x14ac:dyDescent="0.45">
      <c r="P2218" s="33" t="s">
        <v>1390</v>
      </c>
      <c r="Q2218" t="s">
        <v>28873</v>
      </c>
      <c r="R2218" s="35" t="s">
        <v>12668</v>
      </c>
      <c r="S2218" s="34"/>
      <c r="T2218" s="34"/>
      <c r="U2218" s="34"/>
    </row>
    <row r="2219" spans="16:21" x14ac:dyDescent="0.45">
      <c r="P2219" s="33" t="s">
        <v>1390</v>
      </c>
      <c r="Q2219" t="s">
        <v>28873</v>
      </c>
      <c r="R2219" s="35" t="s">
        <v>12669</v>
      </c>
      <c r="S2219" s="34"/>
      <c r="T2219" s="34"/>
      <c r="U2219" s="34"/>
    </row>
    <row r="2220" spans="16:21" x14ac:dyDescent="0.45">
      <c r="P2220" s="33" t="s">
        <v>1391</v>
      </c>
      <c r="Q2220" t="s">
        <v>28873</v>
      </c>
      <c r="R2220" s="35" t="s">
        <v>12670</v>
      </c>
      <c r="S2220" s="34"/>
      <c r="T2220" s="34"/>
      <c r="U2220" s="34"/>
    </row>
    <row r="2221" spans="16:21" x14ac:dyDescent="0.45">
      <c r="P2221" s="33" t="s">
        <v>1391</v>
      </c>
      <c r="Q2221" t="s">
        <v>28873</v>
      </c>
      <c r="R2221" s="35" t="s">
        <v>12671</v>
      </c>
      <c r="S2221" s="34"/>
      <c r="T2221" s="34"/>
      <c r="U2221" s="34"/>
    </row>
    <row r="2222" spans="16:21" x14ac:dyDescent="0.45">
      <c r="P2222" s="33" t="s">
        <v>1392</v>
      </c>
      <c r="Q2222" t="s">
        <v>28873</v>
      </c>
      <c r="R2222" s="35" t="s">
        <v>12672</v>
      </c>
      <c r="S2222" s="34"/>
      <c r="T2222" s="34"/>
      <c r="U2222" s="34"/>
    </row>
    <row r="2223" spans="16:21" x14ac:dyDescent="0.45">
      <c r="P2223" s="33" t="s">
        <v>1392</v>
      </c>
      <c r="Q2223" t="s">
        <v>28873</v>
      </c>
      <c r="R2223" s="35" t="s">
        <v>12673</v>
      </c>
      <c r="S2223" s="34"/>
      <c r="T2223" s="34"/>
      <c r="U2223" s="34"/>
    </row>
    <row r="2224" spans="16:21" x14ac:dyDescent="0.45">
      <c r="P2224" s="33" t="s">
        <v>1393</v>
      </c>
      <c r="Q2224" t="s">
        <v>28873</v>
      </c>
      <c r="R2224" s="35" t="s">
        <v>12674</v>
      </c>
      <c r="S2224" s="34"/>
      <c r="T2224" s="34"/>
      <c r="U2224" s="34"/>
    </row>
    <row r="2225" spans="16:21" x14ac:dyDescent="0.45">
      <c r="P2225" s="33" t="s">
        <v>1393</v>
      </c>
      <c r="Q2225" t="s">
        <v>28873</v>
      </c>
      <c r="R2225" s="35" t="s">
        <v>12675</v>
      </c>
      <c r="S2225" s="34"/>
      <c r="T2225" s="34"/>
      <c r="U2225" s="34"/>
    </row>
    <row r="2226" spans="16:21" x14ac:dyDescent="0.45">
      <c r="P2226" s="33" t="s">
        <v>1394</v>
      </c>
      <c r="Q2226" t="s">
        <v>28873</v>
      </c>
      <c r="R2226" s="35" t="s">
        <v>12676</v>
      </c>
      <c r="S2226" s="34"/>
      <c r="T2226" s="34"/>
      <c r="U2226" s="34"/>
    </row>
    <row r="2227" spans="16:21" x14ac:dyDescent="0.45">
      <c r="P2227" s="33" t="s">
        <v>1394</v>
      </c>
      <c r="Q2227" t="s">
        <v>28873</v>
      </c>
      <c r="R2227" s="35" t="s">
        <v>12677</v>
      </c>
      <c r="S2227" s="34"/>
      <c r="T2227" s="34"/>
      <c r="U2227" s="34"/>
    </row>
    <row r="2228" spans="16:21" x14ac:dyDescent="0.45">
      <c r="P2228" s="33" t="s">
        <v>1395</v>
      </c>
      <c r="Q2228" t="s">
        <v>28873</v>
      </c>
      <c r="R2228" s="35" t="s">
        <v>12678</v>
      </c>
      <c r="S2228" s="34"/>
      <c r="T2228" s="34"/>
      <c r="U2228" s="34"/>
    </row>
    <row r="2229" spans="16:21" x14ac:dyDescent="0.45">
      <c r="P2229" s="33" t="s">
        <v>1395</v>
      </c>
      <c r="Q2229" t="s">
        <v>28873</v>
      </c>
      <c r="R2229" s="35" t="s">
        <v>12679</v>
      </c>
      <c r="S2229" s="34"/>
      <c r="T2229" s="34"/>
      <c r="U2229" s="34"/>
    </row>
    <row r="2230" spans="16:21" x14ac:dyDescent="0.45">
      <c r="P2230" s="33" t="s">
        <v>1396</v>
      </c>
      <c r="Q2230" t="s">
        <v>28873</v>
      </c>
      <c r="R2230" s="35" t="s">
        <v>12680</v>
      </c>
      <c r="S2230" s="34"/>
      <c r="T2230" s="34"/>
      <c r="U2230" s="34"/>
    </row>
    <row r="2231" spans="16:21" x14ac:dyDescent="0.45">
      <c r="P2231" s="33" t="s">
        <v>1396</v>
      </c>
      <c r="Q2231" t="s">
        <v>28873</v>
      </c>
      <c r="R2231" s="35" t="s">
        <v>12681</v>
      </c>
      <c r="S2231" s="34"/>
      <c r="T2231" s="34"/>
      <c r="U2231" s="34"/>
    </row>
    <row r="2232" spans="16:21" x14ac:dyDescent="0.45">
      <c r="P2232" s="33" t="s">
        <v>1397</v>
      </c>
      <c r="Q2232" t="s">
        <v>28873</v>
      </c>
      <c r="R2232" s="35" t="s">
        <v>12682</v>
      </c>
      <c r="S2232" s="34"/>
      <c r="T2232" s="34"/>
      <c r="U2232" s="34"/>
    </row>
    <row r="2233" spans="16:21" x14ac:dyDescent="0.45">
      <c r="P2233" s="33" t="s">
        <v>1397</v>
      </c>
      <c r="Q2233" t="s">
        <v>28873</v>
      </c>
      <c r="R2233" s="35" t="s">
        <v>12683</v>
      </c>
      <c r="S2233" s="34"/>
      <c r="T2233" s="34"/>
      <c r="U2233" s="34"/>
    </row>
    <row r="2234" spans="16:21" x14ac:dyDescent="0.45">
      <c r="P2234" s="33" t="s">
        <v>1398</v>
      </c>
      <c r="Q2234" t="s">
        <v>28873</v>
      </c>
      <c r="R2234" s="35" t="s">
        <v>12684</v>
      </c>
      <c r="S2234" s="34"/>
      <c r="T2234" s="34"/>
      <c r="U2234" s="34"/>
    </row>
    <row r="2235" spans="16:21" x14ac:dyDescent="0.45">
      <c r="P2235" s="33" t="s">
        <v>1398</v>
      </c>
      <c r="Q2235" t="s">
        <v>28873</v>
      </c>
      <c r="R2235" s="35" t="s">
        <v>12685</v>
      </c>
      <c r="S2235" s="34"/>
      <c r="T2235" s="34"/>
      <c r="U2235" s="34"/>
    </row>
    <row r="2236" spans="16:21" x14ac:dyDescent="0.45">
      <c r="P2236" s="33" t="s">
        <v>1399</v>
      </c>
      <c r="Q2236" t="s">
        <v>28873</v>
      </c>
      <c r="R2236" s="35" t="s">
        <v>12686</v>
      </c>
      <c r="S2236" s="34"/>
      <c r="T2236" s="34"/>
      <c r="U2236" s="34"/>
    </row>
    <row r="2237" spans="16:21" x14ac:dyDescent="0.45">
      <c r="P2237" s="33" t="s">
        <v>1399</v>
      </c>
      <c r="Q2237" t="s">
        <v>28873</v>
      </c>
      <c r="R2237" s="35" t="s">
        <v>12687</v>
      </c>
      <c r="S2237" s="34"/>
      <c r="T2237" s="34"/>
      <c r="U2237" s="34"/>
    </row>
    <row r="2238" spans="16:21" x14ac:dyDescent="0.45">
      <c r="P2238" s="33" t="s">
        <v>1400</v>
      </c>
      <c r="Q2238" t="s">
        <v>28873</v>
      </c>
      <c r="R2238" s="35" t="s">
        <v>12688</v>
      </c>
      <c r="S2238" s="34"/>
      <c r="T2238" s="34"/>
      <c r="U2238" s="34"/>
    </row>
    <row r="2239" spans="16:21" x14ac:dyDescent="0.45">
      <c r="P2239" s="33" t="s">
        <v>1400</v>
      </c>
      <c r="Q2239" t="s">
        <v>28873</v>
      </c>
      <c r="R2239" s="35" t="s">
        <v>12689</v>
      </c>
      <c r="S2239" s="34"/>
      <c r="T2239" s="34"/>
      <c r="U2239" s="34"/>
    </row>
    <row r="2240" spans="16:21" x14ac:dyDescent="0.45">
      <c r="P2240" s="33" t="s">
        <v>1401</v>
      </c>
      <c r="Q2240" t="s">
        <v>28873</v>
      </c>
      <c r="R2240" s="35" t="s">
        <v>12690</v>
      </c>
      <c r="S2240" s="34"/>
      <c r="T2240" s="34"/>
      <c r="U2240" s="34"/>
    </row>
    <row r="2241" spans="16:21" x14ac:dyDescent="0.45">
      <c r="P2241" s="33" t="s">
        <v>1401</v>
      </c>
      <c r="Q2241" t="s">
        <v>28873</v>
      </c>
      <c r="R2241" s="35" t="s">
        <v>12691</v>
      </c>
      <c r="S2241" s="34"/>
      <c r="T2241" s="34"/>
      <c r="U2241" s="34"/>
    </row>
    <row r="2242" spans="16:21" x14ac:dyDescent="0.45">
      <c r="P2242" s="33" t="s">
        <v>1402</v>
      </c>
      <c r="Q2242" t="s">
        <v>28873</v>
      </c>
      <c r="R2242" s="35" t="s">
        <v>12692</v>
      </c>
      <c r="S2242" s="34"/>
      <c r="T2242" s="34"/>
      <c r="U2242" s="34"/>
    </row>
    <row r="2243" spans="16:21" x14ac:dyDescent="0.45">
      <c r="P2243" s="33" t="s">
        <v>1402</v>
      </c>
      <c r="Q2243" t="s">
        <v>28873</v>
      </c>
      <c r="R2243" s="35" t="s">
        <v>12693</v>
      </c>
      <c r="S2243" s="34"/>
      <c r="T2243" s="34"/>
      <c r="U2243" s="34"/>
    </row>
    <row r="2244" spans="16:21" x14ac:dyDescent="0.45">
      <c r="P2244" s="33" t="s">
        <v>1403</v>
      </c>
      <c r="Q2244" t="s">
        <v>28873</v>
      </c>
      <c r="R2244" s="35" t="s">
        <v>12694</v>
      </c>
      <c r="S2244" s="34"/>
      <c r="T2244" s="34"/>
      <c r="U2244" s="34"/>
    </row>
    <row r="2245" spans="16:21" x14ac:dyDescent="0.45">
      <c r="P2245" s="33" t="s">
        <v>1403</v>
      </c>
      <c r="Q2245" t="s">
        <v>28873</v>
      </c>
      <c r="R2245" s="35" t="s">
        <v>12695</v>
      </c>
      <c r="S2245" s="34"/>
      <c r="T2245" s="34"/>
      <c r="U2245" s="34"/>
    </row>
    <row r="2246" spans="16:21" x14ac:dyDescent="0.45">
      <c r="P2246" s="33" t="s">
        <v>1404</v>
      </c>
      <c r="Q2246" t="s">
        <v>28873</v>
      </c>
      <c r="R2246" s="35" t="s">
        <v>12540</v>
      </c>
      <c r="S2246" s="34"/>
      <c r="T2246" s="34"/>
      <c r="U2246" s="34"/>
    </row>
    <row r="2247" spans="16:21" x14ac:dyDescent="0.45">
      <c r="P2247" s="33" t="s">
        <v>1404</v>
      </c>
      <c r="Q2247" t="s">
        <v>28873</v>
      </c>
      <c r="R2247" s="35" t="s">
        <v>12541</v>
      </c>
      <c r="S2247" s="34"/>
      <c r="T2247" s="34"/>
      <c r="U2247" s="34"/>
    </row>
    <row r="2248" spans="16:21" x14ac:dyDescent="0.45">
      <c r="P2248" s="33" t="s">
        <v>1405</v>
      </c>
      <c r="Q2248" t="s">
        <v>28873</v>
      </c>
      <c r="R2248" s="35" t="s">
        <v>12696</v>
      </c>
      <c r="S2248" s="34"/>
      <c r="T2248" s="34"/>
      <c r="U2248" s="34"/>
    </row>
    <row r="2249" spans="16:21" x14ac:dyDescent="0.45">
      <c r="P2249" s="33" t="s">
        <v>1405</v>
      </c>
      <c r="Q2249" t="s">
        <v>28873</v>
      </c>
      <c r="R2249" s="35" t="s">
        <v>12697</v>
      </c>
      <c r="S2249" s="34"/>
      <c r="T2249" s="34"/>
      <c r="U2249" s="34"/>
    </row>
    <row r="2250" spans="16:21" x14ac:dyDescent="0.45">
      <c r="P2250" s="33" t="s">
        <v>1406</v>
      </c>
      <c r="Q2250" t="s">
        <v>28873</v>
      </c>
      <c r="R2250" s="35" t="s">
        <v>12698</v>
      </c>
      <c r="S2250" s="34"/>
      <c r="T2250" s="34"/>
      <c r="U2250" s="34"/>
    </row>
    <row r="2251" spans="16:21" x14ac:dyDescent="0.45">
      <c r="P2251" s="33" t="s">
        <v>1406</v>
      </c>
      <c r="Q2251" t="s">
        <v>28873</v>
      </c>
      <c r="R2251" s="35" t="s">
        <v>12699</v>
      </c>
      <c r="S2251" s="34"/>
      <c r="T2251" s="34"/>
      <c r="U2251" s="34"/>
    </row>
    <row r="2252" spans="16:21" x14ac:dyDescent="0.45">
      <c r="P2252" s="33" t="s">
        <v>1407</v>
      </c>
      <c r="Q2252" t="s">
        <v>28873</v>
      </c>
      <c r="R2252" s="35" t="s">
        <v>12700</v>
      </c>
      <c r="S2252" s="34"/>
      <c r="T2252" s="34"/>
      <c r="U2252" s="34"/>
    </row>
    <row r="2253" spans="16:21" x14ac:dyDescent="0.45">
      <c r="P2253" s="33" t="s">
        <v>1407</v>
      </c>
      <c r="Q2253" t="s">
        <v>28873</v>
      </c>
      <c r="R2253" s="35" t="s">
        <v>12701</v>
      </c>
      <c r="S2253" s="34"/>
      <c r="T2253" s="34"/>
      <c r="U2253" s="34"/>
    </row>
    <row r="2254" spans="16:21" x14ac:dyDescent="0.45">
      <c r="P2254" s="33" t="s">
        <v>1408</v>
      </c>
      <c r="Q2254" t="s">
        <v>28873</v>
      </c>
      <c r="R2254" s="35" t="s">
        <v>12702</v>
      </c>
      <c r="S2254" s="34"/>
      <c r="T2254" s="34"/>
      <c r="U2254" s="34"/>
    </row>
    <row r="2255" spans="16:21" x14ac:dyDescent="0.45">
      <c r="P2255" s="33" t="s">
        <v>1408</v>
      </c>
      <c r="Q2255" t="s">
        <v>28873</v>
      </c>
      <c r="R2255" s="35" t="s">
        <v>12703</v>
      </c>
      <c r="S2255" s="34"/>
      <c r="T2255" s="34"/>
      <c r="U2255" s="34"/>
    </row>
    <row r="2256" spans="16:21" x14ac:dyDescent="0.45">
      <c r="P2256" s="33" t="s">
        <v>1409</v>
      </c>
      <c r="Q2256" t="s">
        <v>28873</v>
      </c>
      <c r="R2256" s="35" t="s">
        <v>12704</v>
      </c>
      <c r="S2256" s="34"/>
      <c r="T2256" s="34"/>
      <c r="U2256" s="34"/>
    </row>
    <row r="2257" spans="16:21" x14ac:dyDescent="0.45">
      <c r="P2257" s="33" t="s">
        <v>1409</v>
      </c>
      <c r="Q2257" t="s">
        <v>28873</v>
      </c>
      <c r="R2257" s="35" t="s">
        <v>12705</v>
      </c>
      <c r="S2257" s="34"/>
      <c r="T2257" s="34"/>
      <c r="U2257" s="34"/>
    </row>
    <row r="2258" spans="16:21" x14ac:dyDescent="0.45">
      <c r="P2258" s="33" t="s">
        <v>1410</v>
      </c>
      <c r="Q2258" t="s">
        <v>28873</v>
      </c>
      <c r="R2258" s="35" t="s">
        <v>12706</v>
      </c>
      <c r="S2258" s="34"/>
      <c r="T2258" s="34"/>
      <c r="U2258" s="34"/>
    </row>
    <row r="2259" spans="16:21" x14ac:dyDescent="0.45">
      <c r="P2259" s="33" t="s">
        <v>1410</v>
      </c>
      <c r="Q2259" t="s">
        <v>28873</v>
      </c>
      <c r="R2259" s="35" t="s">
        <v>12707</v>
      </c>
      <c r="S2259" s="34"/>
      <c r="T2259" s="34"/>
      <c r="U2259" s="34"/>
    </row>
    <row r="2260" spans="16:21" x14ac:dyDescent="0.45">
      <c r="P2260" s="33" t="s">
        <v>1411</v>
      </c>
      <c r="Q2260" t="s">
        <v>28873</v>
      </c>
      <c r="R2260" s="35" t="s">
        <v>12708</v>
      </c>
      <c r="S2260" s="34"/>
      <c r="T2260" s="34"/>
      <c r="U2260" s="34"/>
    </row>
    <row r="2261" spans="16:21" x14ac:dyDescent="0.45">
      <c r="P2261" s="33" t="s">
        <v>1411</v>
      </c>
      <c r="Q2261" t="s">
        <v>28873</v>
      </c>
      <c r="R2261" s="35" t="s">
        <v>12709</v>
      </c>
      <c r="S2261" s="34"/>
      <c r="T2261" s="34"/>
      <c r="U2261" s="34"/>
    </row>
    <row r="2262" spans="16:21" x14ac:dyDescent="0.45">
      <c r="P2262" s="33" t="s">
        <v>1412</v>
      </c>
      <c r="Q2262" t="s">
        <v>28873</v>
      </c>
      <c r="R2262" s="35" t="s">
        <v>12710</v>
      </c>
      <c r="S2262" s="34"/>
      <c r="T2262" s="34"/>
      <c r="U2262" s="34"/>
    </row>
    <row r="2263" spans="16:21" x14ac:dyDescent="0.45">
      <c r="P2263" s="33" t="s">
        <v>1412</v>
      </c>
      <c r="Q2263" t="s">
        <v>28873</v>
      </c>
      <c r="R2263" s="35" t="s">
        <v>12711</v>
      </c>
      <c r="S2263" s="34"/>
      <c r="T2263" s="34"/>
      <c r="U2263" s="34"/>
    </row>
    <row r="2264" spans="16:21" x14ac:dyDescent="0.45">
      <c r="P2264" s="33" t="s">
        <v>1413</v>
      </c>
      <c r="Q2264" t="s">
        <v>28873</v>
      </c>
      <c r="R2264" s="35" t="s">
        <v>12712</v>
      </c>
      <c r="S2264" s="34"/>
      <c r="T2264" s="34"/>
      <c r="U2264" s="34"/>
    </row>
    <row r="2265" spans="16:21" x14ac:dyDescent="0.45">
      <c r="P2265" s="33" t="s">
        <v>1413</v>
      </c>
      <c r="Q2265" t="s">
        <v>28873</v>
      </c>
      <c r="R2265" s="35" t="s">
        <v>12713</v>
      </c>
      <c r="S2265" s="34"/>
      <c r="T2265" s="34"/>
      <c r="U2265" s="34"/>
    </row>
    <row r="2266" spans="16:21" x14ac:dyDescent="0.45">
      <c r="P2266" s="33" t="s">
        <v>1414</v>
      </c>
      <c r="Q2266" t="s">
        <v>28873</v>
      </c>
      <c r="R2266" s="35" t="s">
        <v>12714</v>
      </c>
      <c r="S2266" s="34"/>
      <c r="T2266" s="34"/>
      <c r="U2266" s="34"/>
    </row>
    <row r="2267" spans="16:21" x14ac:dyDescent="0.45">
      <c r="P2267" s="33" t="s">
        <v>1414</v>
      </c>
      <c r="Q2267" t="s">
        <v>28873</v>
      </c>
      <c r="R2267" s="35" t="s">
        <v>12715</v>
      </c>
      <c r="S2267" s="34"/>
      <c r="T2267" s="34"/>
      <c r="U2267" s="34"/>
    </row>
    <row r="2268" spans="16:21" x14ac:dyDescent="0.45">
      <c r="P2268" s="33" t="s">
        <v>1415</v>
      </c>
      <c r="Q2268" t="s">
        <v>28873</v>
      </c>
      <c r="R2268" s="35" t="s">
        <v>12716</v>
      </c>
      <c r="S2268" s="34"/>
      <c r="T2268" s="34"/>
      <c r="U2268" s="34"/>
    </row>
    <row r="2269" spans="16:21" x14ac:dyDescent="0.45">
      <c r="P2269" s="33" t="s">
        <v>1415</v>
      </c>
      <c r="Q2269" t="s">
        <v>28873</v>
      </c>
      <c r="R2269" s="35" t="s">
        <v>12717</v>
      </c>
      <c r="S2269" s="34"/>
      <c r="T2269" s="34"/>
      <c r="U2269" s="34"/>
    </row>
    <row r="2270" spans="16:21" x14ac:dyDescent="0.45">
      <c r="P2270" s="33" t="s">
        <v>1416</v>
      </c>
      <c r="Q2270" t="s">
        <v>28873</v>
      </c>
      <c r="R2270" s="35" t="s">
        <v>12718</v>
      </c>
      <c r="S2270" s="34"/>
      <c r="T2270" s="34"/>
      <c r="U2270" s="34"/>
    </row>
    <row r="2271" spans="16:21" x14ac:dyDescent="0.45">
      <c r="P2271" s="33" t="s">
        <v>1416</v>
      </c>
      <c r="Q2271" t="s">
        <v>28873</v>
      </c>
      <c r="R2271" s="35" t="s">
        <v>12719</v>
      </c>
      <c r="S2271" s="34"/>
      <c r="T2271" s="34"/>
      <c r="U2271" s="34"/>
    </row>
    <row r="2272" spans="16:21" x14ac:dyDescent="0.45">
      <c r="P2272" s="33" t="s">
        <v>1417</v>
      </c>
      <c r="Q2272" t="s">
        <v>28873</v>
      </c>
      <c r="R2272" s="35" t="s">
        <v>12720</v>
      </c>
      <c r="S2272" s="34"/>
      <c r="T2272" s="34"/>
      <c r="U2272" s="34"/>
    </row>
    <row r="2273" spans="16:21" x14ac:dyDescent="0.45">
      <c r="P2273" s="33" t="s">
        <v>1417</v>
      </c>
      <c r="Q2273" t="s">
        <v>28873</v>
      </c>
      <c r="R2273" s="35" t="s">
        <v>12721</v>
      </c>
      <c r="S2273" s="34"/>
      <c r="T2273" s="34"/>
      <c r="U2273" s="34"/>
    </row>
    <row r="2274" spans="16:21" x14ac:dyDescent="0.45">
      <c r="P2274" s="33" t="s">
        <v>1418</v>
      </c>
      <c r="Q2274" t="s">
        <v>28873</v>
      </c>
      <c r="R2274" s="35" t="s">
        <v>12722</v>
      </c>
      <c r="S2274" s="34"/>
      <c r="T2274" s="34"/>
      <c r="U2274" s="34"/>
    </row>
    <row r="2275" spans="16:21" x14ac:dyDescent="0.45">
      <c r="P2275" s="33" t="s">
        <v>1418</v>
      </c>
      <c r="Q2275" t="s">
        <v>28873</v>
      </c>
      <c r="R2275" s="35" t="s">
        <v>12723</v>
      </c>
      <c r="S2275" s="34"/>
      <c r="T2275" s="34"/>
      <c r="U2275" s="34"/>
    </row>
    <row r="2276" spans="16:21" x14ac:dyDescent="0.45">
      <c r="P2276" s="33" t="s">
        <v>1419</v>
      </c>
      <c r="Q2276" t="s">
        <v>28873</v>
      </c>
      <c r="R2276" s="35" t="s">
        <v>12724</v>
      </c>
      <c r="S2276" s="34"/>
      <c r="T2276" s="34"/>
      <c r="U2276" s="34"/>
    </row>
    <row r="2277" spans="16:21" x14ac:dyDescent="0.45">
      <c r="P2277" s="33" t="s">
        <v>1419</v>
      </c>
      <c r="Q2277" t="s">
        <v>28873</v>
      </c>
      <c r="R2277" s="35" t="s">
        <v>12725</v>
      </c>
      <c r="S2277" s="34"/>
      <c r="T2277" s="34"/>
      <c r="U2277" s="34"/>
    </row>
    <row r="2278" spans="16:21" x14ac:dyDescent="0.45">
      <c r="P2278" s="33" t="s">
        <v>1420</v>
      </c>
      <c r="Q2278" t="s">
        <v>28873</v>
      </c>
      <c r="R2278" s="35" t="s">
        <v>12726</v>
      </c>
      <c r="S2278" s="34"/>
      <c r="T2278" s="34"/>
      <c r="U2278" s="34"/>
    </row>
    <row r="2279" spans="16:21" x14ac:dyDescent="0.45">
      <c r="P2279" s="33" t="s">
        <v>1420</v>
      </c>
      <c r="Q2279" t="s">
        <v>28873</v>
      </c>
      <c r="R2279" s="35" t="s">
        <v>12727</v>
      </c>
      <c r="S2279" s="34"/>
      <c r="T2279" s="34"/>
      <c r="U2279" s="34"/>
    </row>
    <row r="2280" spans="16:21" x14ac:dyDescent="0.45">
      <c r="P2280" s="33" t="s">
        <v>1421</v>
      </c>
      <c r="Q2280" t="s">
        <v>28873</v>
      </c>
      <c r="R2280" s="35" t="s">
        <v>12728</v>
      </c>
      <c r="S2280" s="34"/>
      <c r="T2280" s="34"/>
      <c r="U2280" s="34"/>
    </row>
    <row r="2281" spans="16:21" x14ac:dyDescent="0.45">
      <c r="P2281" s="33" t="s">
        <v>1421</v>
      </c>
      <c r="Q2281" t="s">
        <v>28873</v>
      </c>
      <c r="R2281" s="35" t="s">
        <v>12729</v>
      </c>
      <c r="S2281" s="34"/>
      <c r="T2281" s="34"/>
      <c r="U2281" s="34"/>
    </row>
    <row r="2282" spans="16:21" x14ac:dyDescent="0.45">
      <c r="P2282" s="33" t="s">
        <v>1422</v>
      </c>
      <c r="Q2282" t="s">
        <v>28873</v>
      </c>
      <c r="R2282" s="35" t="s">
        <v>12730</v>
      </c>
      <c r="S2282" s="34"/>
      <c r="T2282" s="34"/>
      <c r="U2282" s="34"/>
    </row>
    <row r="2283" spans="16:21" x14ac:dyDescent="0.45">
      <c r="P2283" s="33" t="s">
        <v>1422</v>
      </c>
      <c r="Q2283" t="s">
        <v>28873</v>
      </c>
      <c r="R2283" s="35" t="s">
        <v>12731</v>
      </c>
      <c r="S2283" s="34"/>
      <c r="T2283" s="34"/>
      <c r="U2283" s="34"/>
    </row>
    <row r="2284" spans="16:21" x14ac:dyDescent="0.45">
      <c r="P2284" s="33" t="s">
        <v>1423</v>
      </c>
      <c r="Q2284" t="s">
        <v>28873</v>
      </c>
      <c r="R2284" s="35" t="s">
        <v>12732</v>
      </c>
      <c r="S2284" s="34"/>
      <c r="T2284" s="34"/>
      <c r="U2284" s="34"/>
    </row>
    <row r="2285" spans="16:21" x14ac:dyDescent="0.45">
      <c r="P2285" s="33" t="s">
        <v>1423</v>
      </c>
      <c r="Q2285" t="s">
        <v>28873</v>
      </c>
      <c r="R2285" s="35" t="s">
        <v>12733</v>
      </c>
      <c r="S2285" s="34"/>
      <c r="T2285" s="34"/>
      <c r="U2285" s="34"/>
    </row>
    <row r="2286" spans="16:21" x14ac:dyDescent="0.45">
      <c r="P2286" s="33" t="s">
        <v>1424</v>
      </c>
      <c r="Q2286" t="s">
        <v>28873</v>
      </c>
      <c r="R2286" s="35" t="s">
        <v>12734</v>
      </c>
      <c r="S2286" s="34"/>
      <c r="T2286" s="34"/>
      <c r="U2286" s="34"/>
    </row>
    <row r="2287" spans="16:21" x14ac:dyDescent="0.45">
      <c r="P2287" s="33" t="s">
        <v>1424</v>
      </c>
      <c r="Q2287" t="s">
        <v>28873</v>
      </c>
      <c r="R2287" s="35" t="s">
        <v>12735</v>
      </c>
      <c r="S2287" s="34"/>
      <c r="T2287" s="34"/>
      <c r="U2287" s="34"/>
    </row>
    <row r="2288" spans="16:21" x14ac:dyDescent="0.45">
      <c r="P2288" s="33" t="s">
        <v>1425</v>
      </c>
      <c r="Q2288" t="s">
        <v>28873</v>
      </c>
      <c r="R2288" s="35" t="s">
        <v>12736</v>
      </c>
      <c r="S2288" s="34"/>
      <c r="T2288" s="34"/>
      <c r="U2288" s="34"/>
    </row>
    <row r="2289" spans="16:21" x14ac:dyDescent="0.45">
      <c r="P2289" s="33" t="s">
        <v>1425</v>
      </c>
      <c r="Q2289" t="s">
        <v>28873</v>
      </c>
      <c r="R2289" s="35" t="s">
        <v>12737</v>
      </c>
      <c r="S2289" s="34"/>
      <c r="T2289" s="34"/>
      <c r="U2289" s="34"/>
    </row>
    <row r="2290" spans="16:21" x14ac:dyDescent="0.45">
      <c r="P2290" s="33" t="s">
        <v>1426</v>
      </c>
      <c r="Q2290" t="s">
        <v>28873</v>
      </c>
      <c r="R2290" s="35" t="s">
        <v>12738</v>
      </c>
      <c r="S2290" s="34"/>
      <c r="T2290" s="34"/>
      <c r="U2290" s="34"/>
    </row>
    <row r="2291" spans="16:21" x14ac:dyDescent="0.45">
      <c r="P2291" s="33" t="s">
        <v>1426</v>
      </c>
      <c r="Q2291" t="s">
        <v>28873</v>
      </c>
      <c r="R2291" s="35" t="s">
        <v>12739</v>
      </c>
      <c r="S2291" s="34"/>
      <c r="T2291" s="34"/>
      <c r="U2291" s="34"/>
    </row>
    <row r="2292" spans="16:21" x14ac:dyDescent="0.45">
      <c r="P2292" s="33" t="s">
        <v>1427</v>
      </c>
      <c r="Q2292" t="s">
        <v>28873</v>
      </c>
      <c r="R2292" s="35" t="s">
        <v>12740</v>
      </c>
      <c r="S2292" s="34"/>
      <c r="T2292" s="34"/>
      <c r="U2292" s="34"/>
    </row>
    <row r="2293" spans="16:21" x14ac:dyDescent="0.45">
      <c r="P2293" s="33" t="s">
        <v>1427</v>
      </c>
      <c r="Q2293" t="s">
        <v>28873</v>
      </c>
      <c r="R2293" s="35" t="s">
        <v>12741</v>
      </c>
      <c r="S2293" s="34"/>
      <c r="T2293" s="34"/>
      <c r="U2293" s="34"/>
    </row>
    <row r="2294" spans="16:21" x14ac:dyDescent="0.45">
      <c r="P2294" s="33" t="s">
        <v>1428</v>
      </c>
      <c r="Q2294" t="s">
        <v>28873</v>
      </c>
      <c r="R2294" s="35" t="s">
        <v>12702</v>
      </c>
      <c r="S2294" s="34"/>
      <c r="T2294" s="34"/>
      <c r="U2294" s="34"/>
    </row>
    <row r="2295" spans="16:21" x14ac:dyDescent="0.45">
      <c r="P2295" s="33" t="s">
        <v>1428</v>
      </c>
      <c r="Q2295" t="s">
        <v>28873</v>
      </c>
      <c r="R2295" s="35" t="s">
        <v>12742</v>
      </c>
      <c r="S2295" s="34"/>
      <c r="T2295" s="34"/>
      <c r="U2295" s="34"/>
    </row>
    <row r="2296" spans="16:21" x14ac:dyDescent="0.45">
      <c r="P2296" s="33" t="s">
        <v>1429</v>
      </c>
      <c r="Q2296" t="s">
        <v>28873</v>
      </c>
      <c r="R2296" s="35" t="s">
        <v>12743</v>
      </c>
      <c r="S2296" s="34"/>
      <c r="T2296" s="34"/>
      <c r="U2296" s="34"/>
    </row>
    <row r="2297" spans="16:21" x14ac:dyDescent="0.45">
      <c r="P2297" s="33" t="s">
        <v>1429</v>
      </c>
      <c r="Q2297" t="s">
        <v>28873</v>
      </c>
      <c r="R2297" s="35" t="s">
        <v>12744</v>
      </c>
      <c r="S2297" s="34"/>
      <c r="T2297" s="34"/>
      <c r="U2297" s="34"/>
    </row>
    <row r="2298" spans="16:21" x14ac:dyDescent="0.45">
      <c r="P2298" s="33" t="s">
        <v>1430</v>
      </c>
      <c r="Q2298" t="s">
        <v>28873</v>
      </c>
      <c r="R2298" s="35" t="s">
        <v>12745</v>
      </c>
      <c r="S2298" s="34"/>
      <c r="T2298" s="34"/>
      <c r="U2298" s="34"/>
    </row>
    <row r="2299" spans="16:21" x14ac:dyDescent="0.45">
      <c r="P2299" s="33" t="s">
        <v>1430</v>
      </c>
      <c r="Q2299" t="s">
        <v>28873</v>
      </c>
      <c r="R2299" s="35" t="s">
        <v>12746</v>
      </c>
      <c r="S2299" s="34"/>
      <c r="T2299" s="34"/>
      <c r="U2299" s="34"/>
    </row>
    <row r="2300" spans="16:21" x14ac:dyDescent="0.45">
      <c r="P2300" s="33" t="s">
        <v>1431</v>
      </c>
      <c r="Q2300" t="s">
        <v>28873</v>
      </c>
      <c r="R2300" s="35" t="s">
        <v>12747</v>
      </c>
      <c r="S2300" s="34"/>
      <c r="T2300" s="34"/>
      <c r="U2300" s="34"/>
    </row>
    <row r="2301" spans="16:21" x14ac:dyDescent="0.45">
      <c r="P2301" s="33" t="s">
        <v>1431</v>
      </c>
      <c r="Q2301" t="s">
        <v>28873</v>
      </c>
      <c r="R2301" s="35" t="s">
        <v>12748</v>
      </c>
      <c r="S2301" s="34"/>
      <c r="T2301" s="34"/>
      <c r="U2301" s="34"/>
    </row>
    <row r="2302" spans="16:21" x14ac:dyDescent="0.45">
      <c r="P2302" s="33" t="s">
        <v>1432</v>
      </c>
      <c r="Q2302" t="s">
        <v>28873</v>
      </c>
      <c r="R2302" s="35" t="s">
        <v>12749</v>
      </c>
      <c r="S2302" s="34"/>
      <c r="T2302" s="34"/>
      <c r="U2302" s="34"/>
    </row>
    <row r="2303" spans="16:21" x14ac:dyDescent="0.45">
      <c r="P2303" s="33" t="s">
        <v>1432</v>
      </c>
      <c r="Q2303" t="s">
        <v>28873</v>
      </c>
      <c r="R2303" s="35" t="s">
        <v>12750</v>
      </c>
      <c r="S2303" s="34"/>
      <c r="T2303" s="34"/>
      <c r="U2303" s="34"/>
    </row>
    <row r="2304" spans="16:21" x14ac:dyDescent="0.45">
      <c r="P2304" s="33" t="s">
        <v>1433</v>
      </c>
      <c r="Q2304" t="s">
        <v>28873</v>
      </c>
      <c r="R2304" s="35" t="s">
        <v>12751</v>
      </c>
      <c r="S2304" s="34"/>
      <c r="T2304" s="34"/>
      <c r="U2304" s="34"/>
    </row>
    <row r="2305" spans="16:21" x14ac:dyDescent="0.45">
      <c r="P2305" s="33" t="s">
        <v>1433</v>
      </c>
      <c r="Q2305" t="s">
        <v>28873</v>
      </c>
      <c r="R2305" s="35" t="s">
        <v>12752</v>
      </c>
      <c r="S2305" s="34"/>
      <c r="T2305" s="34"/>
      <c r="U2305" s="34"/>
    </row>
    <row r="2306" spans="16:21" x14ac:dyDescent="0.45">
      <c r="P2306" s="33" t="s">
        <v>1434</v>
      </c>
      <c r="Q2306" t="s">
        <v>28873</v>
      </c>
      <c r="R2306" s="35" t="s">
        <v>12753</v>
      </c>
      <c r="S2306" s="34"/>
      <c r="T2306" s="34"/>
      <c r="U2306" s="34"/>
    </row>
    <row r="2307" spans="16:21" x14ac:dyDescent="0.45">
      <c r="P2307" s="33" t="s">
        <v>1434</v>
      </c>
      <c r="Q2307" t="s">
        <v>28873</v>
      </c>
      <c r="R2307" s="35" t="s">
        <v>12754</v>
      </c>
      <c r="S2307" s="34"/>
      <c r="T2307" s="34"/>
      <c r="U2307" s="34"/>
    </row>
    <row r="2308" spans="16:21" x14ac:dyDescent="0.45">
      <c r="P2308" s="33" t="s">
        <v>1435</v>
      </c>
      <c r="Q2308" t="s">
        <v>28873</v>
      </c>
      <c r="R2308" s="35" t="s">
        <v>12755</v>
      </c>
      <c r="S2308" s="34"/>
      <c r="T2308" s="34"/>
      <c r="U2308" s="34"/>
    </row>
    <row r="2309" spans="16:21" x14ac:dyDescent="0.45">
      <c r="P2309" s="33" t="s">
        <v>1435</v>
      </c>
      <c r="Q2309" t="s">
        <v>28873</v>
      </c>
      <c r="R2309" s="35" t="s">
        <v>12756</v>
      </c>
      <c r="S2309" s="34"/>
      <c r="T2309" s="34"/>
      <c r="U2309" s="34"/>
    </row>
    <row r="2310" spans="16:21" x14ac:dyDescent="0.45">
      <c r="P2310" s="33" t="s">
        <v>1436</v>
      </c>
      <c r="Q2310" t="s">
        <v>28873</v>
      </c>
      <c r="R2310" s="35" t="s">
        <v>12757</v>
      </c>
      <c r="S2310" s="34"/>
      <c r="T2310" s="34"/>
      <c r="U2310" s="34"/>
    </row>
    <row r="2311" spans="16:21" x14ac:dyDescent="0.45">
      <c r="P2311" s="33" t="s">
        <v>1436</v>
      </c>
      <c r="Q2311" t="s">
        <v>28873</v>
      </c>
      <c r="R2311" s="35" t="s">
        <v>12758</v>
      </c>
      <c r="S2311" s="34"/>
      <c r="T2311" s="34"/>
      <c r="U2311" s="34"/>
    </row>
    <row r="2312" spans="16:21" x14ac:dyDescent="0.45">
      <c r="P2312" s="33" t="s">
        <v>1437</v>
      </c>
      <c r="Q2312" t="s">
        <v>28873</v>
      </c>
      <c r="R2312" s="35" t="s">
        <v>12759</v>
      </c>
      <c r="S2312" s="34"/>
      <c r="T2312" s="34"/>
      <c r="U2312" s="34"/>
    </row>
    <row r="2313" spans="16:21" x14ac:dyDescent="0.45">
      <c r="P2313" s="33" t="s">
        <v>1437</v>
      </c>
      <c r="Q2313" t="s">
        <v>28873</v>
      </c>
      <c r="R2313" s="35" t="s">
        <v>12760</v>
      </c>
      <c r="S2313" s="34"/>
      <c r="T2313" s="34"/>
      <c r="U2313" s="34"/>
    </row>
    <row r="2314" spans="16:21" x14ac:dyDescent="0.45">
      <c r="P2314" s="33" t="s">
        <v>1438</v>
      </c>
      <c r="Q2314" t="s">
        <v>28873</v>
      </c>
      <c r="R2314" s="35" t="s">
        <v>12761</v>
      </c>
      <c r="S2314" s="34"/>
      <c r="T2314" s="34"/>
      <c r="U2314" s="34"/>
    </row>
    <row r="2315" spans="16:21" x14ac:dyDescent="0.45">
      <c r="P2315" s="33" t="s">
        <v>1438</v>
      </c>
      <c r="Q2315" t="s">
        <v>28873</v>
      </c>
      <c r="R2315" s="35" t="s">
        <v>12762</v>
      </c>
      <c r="S2315" s="34"/>
      <c r="T2315" s="34"/>
      <c r="U2315" s="34"/>
    </row>
    <row r="2316" spans="16:21" x14ac:dyDescent="0.45">
      <c r="P2316" s="33" t="s">
        <v>1439</v>
      </c>
      <c r="Q2316" t="s">
        <v>28873</v>
      </c>
      <c r="R2316" s="35" t="s">
        <v>12763</v>
      </c>
      <c r="S2316" s="34"/>
      <c r="T2316" s="34"/>
      <c r="U2316" s="34"/>
    </row>
    <row r="2317" spans="16:21" x14ac:dyDescent="0.45">
      <c r="P2317" s="33" t="s">
        <v>1439</v>
      </c>
      <c r="Q2317" t="s">
        <v>28873</v>
      </c>
      <c r="R2317" s="35" t="s">
        <v>12764</v>
      </c>
      <c r="S2317" s="34"/>
      <c r="T2317" s="34"/>
      <c r="U2317" s="34"/>
    </row>
    <row r="2318" spans="16:21" x14ac:dyDescent="0.45">
      <c r="P2318" s="33" t="s">
        <v>1440</v>
      </c>
      <c r="Q2318" t="s">
        <v>28873</v>
      </c>
      <c r="R2318" s="35" t="s">
        <v>12765</v>
      </c>
      <c r="S2318" s="34"/>
      <c r="T2318" s="34"/>
      <c r="U2318" s="34"/>
    </row>
    <row r="2319" spans="16:21" x14ac:dyDescent="0.45">
      <c r="P2319" s="33" t="s">
        <v>1440</v>
      </c>
      <c r="Q2319" t="s">
        <v>28873</v>
      </c>
      <c r="R2319" s="35" t="s">
        <v>12766</v>
      </c>
      <c r="S2319" s="34"/>
      <c r="T2319" s="34"/>
      <c r="U2319" s="34"/>
    </row>
    <row r="2320" spans="16:21" x14ac:dyDescent="0.45">
      <c r="P2320" s="33" t="s">
        <v>1441</v>
      </c>
      <c r="Q2320" t="s">
        <v>28873</v>
      </c>
      <c r="R2320" s="35" t="s">
        <v>12767</v>
      </c>
      <c r="S2320" s="34"/>
      <c r="T2320" s="34"/>
      <c r="U2320" s="34"/>
    </row>
    <row r="2321" spans="16:21" x14ac:dyDescent="0.45">
      <c r="P2321" s="33" t="s">
        <v>1441</v>
      </c>
      <c r="Q2321" t="s">
        <v>28873</v>
      </c>
      <c r="R2321" s="35" t="s">
        <v>12768</v>
      </c>
      <c r="S2321" s="34"/>
      <c r="T2321" s="34"/>
      <c r="U2321" s="34"/>
    </row>
    <row r="2322" spans="16:21" x14ac:dyDescent="0.45">
      <c r="P2322" s="33" t="s">
        <v>1442</v>
      </c>
      <c r="Q2322" t="s">
        <v>28873</v>
      </c>
      <c r="R2322" s="35" t="s">
        <v>12769</v>
      </c>
      <c r="S2322" s="34"/>
      <c r="T2322" s="34"/>
      <c r="U2322" s="34"/>
    </row>
    <row r="2323" spans="16:21" x14ac:dyDescent="0.45">
      <c r="P2323" s="33" t="s">
        <v>1442</v>
      </c>
      <c r="Q2323" t="s">
        <v>28873</v>
      </c>
      <c r="R2323" s="35" t="s">
        <v>12770</v>
      </c>
      <c r="S2323" s="34"/>
      <c r="T2323" s="34"/>
      <c r="U2323" s="34"/>
    </row>
    <row r="2324" spans="16:21" x14ac:dyDescent="0.45">
      <c r="P2324" s="33" t="s">
        <v>1443</v>
      </c>
      <c r="Q2324" t="s">
        <v>28873</v>
      </c>
      <c r="R2324" s="35" t="s">
        <v>12771</v>
      </c>
      <c r="S2324" s="34"/>
      <c r="T2324" s="34"/>
      <c r="U2324" s="34"/>
    </row>
    <row r="2325" spans="16:21" x14ac:dyDescent="0.45">
      <c r="P2325" s="33" t="s">
        <v>1443</v>
      </c>
      <c r="Q2325" t="s">
        <v>28873</v>
      </c>
      <c r="R2325" s="35" t="s">
        <v>12772</v>
      </c>
      <c r="S2325" s="34"/>
      <c r="T2325" s="34"/>
      <c r="U2325" s="34"/>
    </row>
    <row r="2326" spans="16:21" x14ac:dyDescent="0.45">
      <c r="P2326" s="33" t="s">
        <v>1444</v>
      </c>
      <c r="Q2326" t="s">
        <v>28873</v>
      </c>
      <c r="R2326" s="35" t="s">
        <v>12540</v>
      </c>
      <c r="S2326" s="34"/>
      <c r="T2326" s="34"/>
      <c r="U2326" s="34"/>
    </row>
    <row r="2327" spans="16:21" x14ac:dyDescent="0.45">
      <c r="P2327" s="33" t="s">
        <v>1444</v>
      </c>
      <c r="Q2327" t="s">
        <v>28873</v>
      </c>
      <c r="R2327" s="35" t="s">
        <v>12541</v>
      </c>
      <c r="S2327" s="34"/>
      <c r="T2327" s="34"/>
      <c r="U2327" s="34"/>
    </row>
    <row r="2328" spans="16:21" x14ac:dyDescent="0.45">
      <c r="P2328" s="33" t="s">
        <v>1445</v>
      </c>
      <c r="Q2328" t="s">
        <v>28873</v>
      </c>
      <c r="R2328" s="35" t="s">
        <v>12540</v>
      </c>
      <c r="S2328" s="34"/>
      <c r="T2328" s="34"/>
      <c r="U2328" s="34"/>
    </row>
    <row r="2329" spans="16:21" x14ac:dyDescent="0.45">
      <c r="P2329" s="33" t="s">
        <v>1445</v>
      </c>
      <c r="Q2329" t="s">
        <v>28873</v>
      </c>
      <c r="R2329" s="35" t="s">
        <v>12541</v>
      </c>
      <c r="S2329" s="34"/>
      <c r="T2329" s="34"/>
      <c r="U2329" s="34"/>
    </row>
    <row r="2330" spans="16:21" x14ac:dyDescent="0.45">
      <c r="P2330" s="33" t="s">
        <v>1446</v>
      </c>
      <c r="Q2330" t="s">
        <v>28873</v>
      </c>
      <c r="R2330" s="35" t="s">
        <v>12540</v>
      </c>
      <c r="S2330" s="34"/>
      <c r="T2330" s="34"/>
      <c r="U2330" s="34"/>
    </row>
    <row r="2331" spans="16:21" x14ac:dyDescent="0.45">
      <c r="P2331" s="33" t="s">
        <v>1446</v>
      </c>
      <c r="Q2331" t="s">
        <v>28873</v>
      </c>
      <c r="R2331" s="35" t="s">
        <v>12541</v>
      </c>
      <c r="S2331" s="34"/>
      <c r="T2331" s="34"/>
      <c r="U2331" s="34"/>
    </row>
    <row r="2332" spans="16:21" x14ac:dyDescent="0.45">
      <c r="P2332" s="33" t="s">
        <v>1447</v>
      </c>
      <c r="Q2332" t="s">
        <v>28873</v>
      </c>
      <c r="R2332" s="35" t="s">
        <v>12540</v>
      </c>
      <c r="S2332" s="34"/>
      <c r="T2332" s="34"/>
      <c r="U2332" s="34"/>
    </row>
    <row r="2333" spans="16:21" x14ac:dyDescent="0.45">
      <c r="P2333" s="33" t="s">
        <v>1447</v>
      </c>
      <c r="Q2333" t="s">
        <v>28873</v>
      </c>
      <c r="R2333" s="35" t="s">
        <v>12541</v>
      </c>
      <c r="S2333" s="34"/>
      <c r="T2333" s="34"/>
      <c r="U2333" s="34"/>
    </row>
    <row r="2334" spans="16:21" x14ac:dyDescent="0.45">
      <c r="P2334" s="33" t="s">
        <v>1448</v>
      </c>
      <c r="Q2334" t="s">
        <v>28873</v>
      </c>
      <c r="R2334" s="35" t="s">
        <v>12540</v>
      </c>
      <c r="S2334" s="34"/>
      <c r="T2334" s="34"/>
      <c r="U2334" s="34"/>
    </row>
    <row r="2335" spans="16:21" x14ac:dyDescent="0.45">
      <c r="P2335" s="33" t="s">
        <v>1448</v>
      </c>
      <c r="Q2335" t="s">
        <v>28873</v>
      </c>
      <c r="R2335" s="35" t="s">
        <v>12541</v>
      </c>
      <c r="S2335" s="34"/>
      <c r="T2335" s="34"/>
      <c r="U2335" s="34"/>
    </row>
    <row r="2336" spans="16:21" x14ac:dyDescent="0.45">
      <c r="P2336" s="33" t="s">
        <v>1449</v>
      </c>
      <c r="Q2336" t="s">
        <v>28873</v>
      </c>
      <c r="R2336" s="35" t="s">
        <v>12540</v>
      </c>
      <c r="S2336" s="34"/>
      <c r="T2336" s="34"/>
      <c r="U2336" s="34"/>
    </row>
    <row r="2337" spans="16:21" x14ac:dyDescent="0.45">
      <c r="P2337" s="33" t="s">
        <v>1449</v>
      </c>
      <c r="Q2337" t="s">
        <v>28873</v>
      </c>
      <c r="R2337" s="35" t="s">
        <v>12541</v>
      </c>
      <c r="S2337" s="34"/>
      <c r="T2337" s="34"/>
      <c r="U2337" s="34"/>
    </row>
    <row r="2338" spans="16:21" x14ac:dyDescent="0.45">
      <c r="P2338" s="33" t="s">
        <v>1450</v>
      </c>
      <c r="Q2338" t="s">
        <v>28873</v>
      </c>
      <c r="R2338" s="35" t="s">
        <v>12540</v>
      </c>
      <c r="S2338" s="34"/>
      <c r="T2338" s="34"/>
      <c r="U2338" s="34"/>
    </row>
    <row r="2339" spans="16:21" x14ac:dyDescent="0.45">
      <c r="P2339" s="33" t="s">
        <v>1450</v>
      </c>
      <c r="Q2339" t="s">
        <v>28873</v>
      </c>
      <c r="R2339" s="35" t="s">
        <v>12541</v>
      </c>
      <c r="S2339" s="34"/>
      <c r="T2339" s="34"/>
      <c r="U2339" s="34"/>
    </row>
    <row r="2340" spans="16:21" x14ac:dyDescent="0.45">
      <c r="P2340" s="33" t="s">
        <v>1451</v>
      </c>
      <c r="Q2340" t="s">
        <v>28873</v>
      </c>
      <c r="R2340" s="35" t="s">
        <v>12540</v>
      </c>
      <c r="S2340" s="34"/>
      <c r="T2340" s="34"/>
      <c r="U2340" s="34"/>
    </row>
    <row r="2341" spans="16:21" x14ac:dyDescent="0.45">
      <c r="P2341" s="33" t="s">
        <v>1451</v>
      </c>
      <c r="Q2341" t="s">
        <v>28873</v>
      </c>
      <c r="R2341" s="35" t="s">
        <v>12541</v>
      </c>
      <c r="S2341" s="34"/>
      <c r="T2341" s="34"/>
      <c r="U2341" s="34"/>
    </row>
    <row r="2342" spans="16:21" x14ac:dyDescent="0.45">
      <c r="P2342" s="33" t="s">
        <v>1452</v>
      </c>
      <c r="Q2342" t="s">
        <v>28873</v>
      </c>
      <c r="R2342" s="35" t="s">
        <v>12773</v>
      </c>
      <c r="S2342" s="34"/>
      <c r="T2342" s="34"/>
      <c r="U2342" s="34"/>
    </row>
    <row r="2343" spans="16:21" x14ac:dyDescent="0.45">
      <c r="P2343" s="33" t="s">
        <v>1453</v>
      </c>
      <c r="Q2343" t="s">
        <v>28873</v>
      </c>
      <c r="R2343" s="35" t="s">
        <v>11192</v>
      </c>
      <c r="S2343" s="34"/>
      <c r="T2343" s="34"/>
      <c r="U2343" s="34"/>
    </row>
    <row r="2344" spans="16:21" x14ac:dyDescent="0.45">
      <c r="P2344" s="33" t="s">
        <v>1454</v>
      </c>
      <c r="Q2344" t="s">
        <v>28873</v>
      </c>
      <c r="R2344" s="35" t="s">
        <v>12774</v>
      </c>
      <c r="S2344" s="34"/>
      <c r="T2344" s="34"/>
      <c r="U2344" s="34"/>
    </row>
    <row r="2345" spans="16:21" x14ac:dyDescent="0.45">
      <c r="P2345" s="33" t="s">
        <v>1455</v>
      </c>
      <c r="Q2345" t="s">
        <v>28873</v>
      </c>
      <c r="R2345" s="35" t="s">
        <v>12775</v>
      </c>
      <c r="S2345" s="34"/>
      <c r="T2345" s="34"/>
      <c r="U2345" s="34"/>
    </row>
    <row r="2346" spans="16:21" x14ac:dyDescent="0.45">
      <c r="P2346" s="33" t="s">
        <v>1456</v>
      </c>
      <c r="Q2346" t="s">
        <v>28873</v>
      </c>
      <c r="R2346" s="35" t="s">
        <v>11194</v>
      </c>
      <c r="S2346" s="34"/>
      <c r="T2346" s="34"/>
      <c r="U2346" s="34"/>
    </row>
    <row r="2347" spans="16:21" x14ac:dyDescent="0.45">
      <c r="P2347" s="33" t="s">
        <v>1457</v>
      </c>
      <c r="Q2347" t="s">
        <v>28873</v>
      </c>
      <c r="R2347" s="35" t="s">
        <v>11192</v>
      </c>
      <c r="S2347" s="34"/>
      <c r="T2347" s="34"/>
      <c r="U2347" s="34"/>
    </row>
    <row r="2348" spans="16:21" x14ac:dyDescent="0.45">
      <c r="P2348" s="33" t="s">
        <v>1458</v>
      </c>
      <c r="Q2348" t="s">
        <v>28873</v>
      </c>
      <c r="R2348" s="35" t="s">
        <v>11192</v>
      </c>
      <c r="S2348" s="34"/>
      <c r="T2348" s="34"/>
      <c r="U2348" s="34"/>
    </row>
    <row r="2349" spans="16:21" x14ac:dyDescent="0.45">
      <c r="P2349" s="33" t="s">
        <v>1459</v>
      </c>
      <c r="Q2349" t="s">
        <v>28873</v>
      </c>
      <c r="R2349" s="35" t="s">
        <v>11197</v>
      </c>
      <c r="S2349" s="34"/>
      <c r="T2349" s="34"/>
      <c r="U2349" s="34"/>
    </row>
    <row r="2350" spans="16:21" x14ac:dyDescent="0.45">
      <c r="P2350" s="33" t="s">
        <v>1460</v>
      </c>
      <c r="Q2350" t="s">
        <v>28873</v>
      </c>
      <c r="R2350" s="35" t="s">
        <v>12177</v>
      </c>
      <c r="S2350" s="34"/>
      <c r="T2350" s="34"/>
      <c r="U2350" s="34"/>
    </row>
    <row r="2351" spans="16:21" x14ac:dyDescent="0.45">
      <c r="P2351" s="33" t="s">
        <v>1461</v>
      </c>
      <c r="Q2351" t="s">
        <v>28873</v>
      </c>
      <c r="R2351" s="35" t="s">
        <v>11192</v>
      </c>
      <c r="S2351" s="34"/>
      <c r="T2351" s="34"/>
      <c r="U2351" s="34"/>
    </row>
    <row r="2352" spans="16:21" x14ac:dyDescent="0.45">
      <c r="P2352" s="33" t="s">
        <v>1462</v>
      </c>
      <c r="Q2352" t="s">
        <v>28873</v>
      </c>
      <c r="R2352" s="35" t="s">
        <v>12776</v>
      </c>
      <c r="S2352" s="34"/>
      <c r="T2352" s="34"/>
      <c r="U2352" s="34"/>
    </row>
    <row r="2353" spans="16:21" x14ac:dyDescent="0.45">
      <c r="P2353" s="33" t="s">
        <v>1463</v>
      </c>
      <c r="Q2353" t="s">
        <v>28873</v>
      </c>
      <c r="R2353" s="35" t="s">
        <v>11197</v>
      </c>
      <c r="S2353" s="34"/>
      <c r="T2353" s="34"/>
      <c r="U2353" s="34"/>
    </row>
    <row r="2354" spans="16:21" x14ac:dyDescent="0.45">
      <c r="P2354" s="33" t="s">
        <v>1464</v>
      </c>
      <c r="Q2354" t="s">
        <v>28873</v>
      </c>
      <c r="R2354" s="35" t="s">
        <v>11192</v>
      </c>
      <c r="S2354" s="34"/>
      <c r="T2354" s="34"/>
      <c r="U2354" s="34"/>
    </row>
    <row r="2355" spans="16:21" x14ac:dyDescent="0.45">
      <c r="P2355" s="33" t="s">
        <v>1465</v>
      </c>
      <c r="Q2355" t="s">
        <v>28873</v>
      </c>
      <c r="R2355" s="35" t="s">
        <v>11192</v>
      </c>
      <c r="S2355" s="34"/>
      <c r="T2355" s="34"/>
      <c r="U2355" s="34"/>
    </row>
    <row r="2356" spans="16:21" x14ac:dyDescent="0.45">
      <c r="P2356" s="33" t="s">
        <v>1466</v>
      </c>
      <c r="Q2356" t="s">
        <v>28873</v>
      </c>
      <c r="R2356" s="35" t="s">
        <v>11197</v>
      </c>
      <c r="S2356" s="34"/>
      <c r="T2356" s="34"/>
      <c r="U2356" s="34"/>
    </row>
    <row r="2357" spans="16:21" x14ac:dyDescent="0.45">
      <c r="P2357" s="33" t="s">
        <v>1467</v>
      </c>
      <c r="Q2357" t="s">
        <v>28873</v>
      </c>
      <c r="R2357" s="35" t="s">
        <v>12777</v>
      </c>
      <c r="S2357" s="34"/>
      <c r="T2357" s="34"/>
      <c r="U2357" s="34"/>
    </row>
    <row r="2358" spans="16:21" x14ac:dyDescent="0.45">
      <c r="P2358" s="33" t="s">
        <v>1468</v>
      </c>
      <c r="Q2358" t="s">
        <v>28873</v>
      </c>
      <c r="R2358" s="35" t="s">
        <v>11192</v>
      </c>
      <c r="S2358" s="34"/>
      <c r="T2358" s="34"/>
      <c r="U2358" s="34"/>
    </row>
    <row r="2359" spans="16:21" x14ac:dyDescent="0.45">
      <c r="P2359" s="33" t="s">
        <v>1469</v>
      </c>
      <c r="Q2359" t="s">
        <v>28873</v>
      </c>
      <c r="R2359" s="35" t="s">
        <v>11192</v>
      </c>
      <c r="S2359" s="34"/>
      <c r="T2359" s="34"/>
      <c r="U2359" s="34"/>
    </row>
    <row r="2360" spans="16:21" x14ac:dyDescent="0.45">
      <c r="P2360" s="33" t="s">
        <v>1470</v>
      </c>
      <c r="Q2360" t="s">
        <v>28873</v>
      </c>
      <c r="R2360" s="35" t="s">
        <v>11192</v>
      </c>
      <c r="S2360" s="34"/>
      <c r="T2360" s="34"/>
      <c r="U2360" s="34"/>
    </row>
    <row r="2361" spans="16:21" x14ac:dyDescent="0.45">
      <c r="P2361" s="33" t="s">
        <v>1471</v>
      </c>
      <c r="Q2361" t="s">
        <v>28873</v>
      </c>
      <c r="R2361" s="35" t="s">
        <v>11192</v>
      </c>
      <c r="S2361" s="34"/>
      <c r="T2361" s="34"/>
      <c r="U2361" s="34"/>
    </row>
    <row r="2362" spans="16:21" x14ac:dyDescent="0.45">
      <c r="P2362" s="33" t="s">
        <v>1472</v>
      </c>
      <c r="Q2362" t="s">
        <v>28873</v>
      </c>
      <c r="R2362" s="35" t="s">
        <v>11192</v>
      </c>
      <c r="S2362" s="34"/>
      <c r="T2362" s="34"/>
      <c r="U2362" s="34"/>
    </row>
    <row r="2363" spans="16:21" x14ac:dyDescent="0.45">
      <c r="P2363" s="33" t="s">
        <v>1473</v>
      </c>
      <c r="Q2363" t="s">
        <v>28873</v>
      </c>
      <c r="R2363" s="35" t="s">
        <v>11192</v>
      </c>
      <c r="S2363" s="34"/>
      <c r="T2363" s="34"/>
      <c r="U2363" s="34"/>
    </row>
    <row r="2364" spans="16:21" x14ac:dyDescent="0.45">
      <c r="P2364" s="33" t="s">
        <v>1474</v>
      </c>
      <c r="Q2364" t="s">
        <v>28873</v>
      </c>
      <c r="R2364" s="35" t="s">
        <v>11192</v>
      </c>
      <c r="S2364" s="34"/>
      <c r="T2364" s="34"/>
      <c r="U2364" s="34"/>
    </row>
    <row r="2365" spans="16:21" x14ac:dyDescent="0.45">
      <c r="P2365" s="33" t="s">
        <v>1475</v>
      </c>
      <c r="Q2365" t="s">
        <v>28873</v>
      </c>
      <c r="R2365" s="35" t="s">
        <v>11197</v>
      </c>
      <c r="S2365" s="34"/>
      <c r="T2365" s="34"/>
      <c r="U2365" s="34"/>
    </row>
    <row r="2366" spans="16:21" x14ac:dyDescent="0.45">
      <c r="P2366" s="33" t="s">
        <v>1476</v>
      </c>
      <c r="Q2366" t="s">
        <v>28873</v>
      </c>
      <c r="R2366" s="35" t="s">
        <v>11192</v>
      </c>
      <c r="S2366" s="34"/>
      <c r="T2366" s="34"/>
      <c r="U2366" s="34"/>
    </row>
    <row r="2367" spans="16:21" x14ac:dyDescent="0.45">
      <c r="P2367" s="33" t="s">
        <v>1477</v>
      </c>
      <c r="Q2367" t="s">
        <v>28873</v>
      </c>
      <c r="R2367" s="35" t="s">
        <v>11192</v>
      </c>
      <c r="S2367" s="34"/>
      <c r="T2367" s="34"/>
      <c r="U2367" s="34"/>
    </row>
    <row r="2368" spans="16:21" x14ac:dyDescent="0.45">
      <c r="P2368" s="33" t="s">
        <v>1478</v>
      </c>
      <c r="Q2368" t="s">
        <v>28873</v>
      </c>
      <c r="R2368" s="35" t="s">
        <v>11197</v>
      </c>
      <c r="S2368" s="34"/>
      <c r="T2368" s="34"/>
      <c r="U2368" s="34"/>
    </row>
    <row r="2369" spans="16:21" x14ac:dyDescent="0.45">
      <c r="P2369" s="33" t="s">
        <v>1479</v>
      </c>
      <c r="Q2369" t="s">
        <v>28873</v>
      </c>
      <c r="R2369" s="35" t="s">
        <v>11192</v>
      </c>
      <c r="S2369" s="34"/>
      <c r="T2369" s="34"/>
      <c r="U2369" s="34"/>
    </row>
    <row r="2370" spans="16:21" x14ac:dyDescent="0.45">
      <c r="P2370" s="33" t="s">
        <v>1480</v>
      </c>
      <c r="Q2370" t="s">
        <v>28873</v>
      </c>
      <c r="R2370" s="35" t="s">
        <v>11302</v>
      </c>
      <c r="S2370" s="34"/>
      <c r="T2370" s="34"/>
      <c r="U2370" s="34"/>
    </row>
    <row r="2371" spans="16:21" x14ac:dyDescent="0.45">
      <c r="P2371" s="33" t="s">
        <v>1481</v>
      </c>
      <c r="Q2371" t="s">
        <v>28873</v>
      </c>
      <c r="R2371" s="35" t="s">
        <v>11192</v>
      </c>
      <c r="S2371" s="34"/>
      <c r="T2371" s="34"/>
      <c r="U2371" s="34"/>
    </row>
    <row r="2372" spans="16:21" x14ac:dyDescent="0.45">
      <c r="P2372" s="33" t="s">
        <v>1482</v>
      </c>
      <c r="Q2372" t="s">
        <v>28873</v>
      </c>
      <c r="R2372" s="35" t="s">
        <v>11194</v>
      </c>
      <c r="S2372" s="34"/>
      <c r="T2372" s="34"/>
      <c r="U2372" s="34"/>
    </row>
    <row r="2373" spans="16:21" x14ac:dyDescent="0.45">
      <c r="P2373" s="33" t="s">
        <v>1483</v>
      </c>
      <c r="Q2373" t="s">
        <v>28873</v>
      </c>
      <c r="R2373" s="35" t="s">
        <v>12778</v>
      </c>
      <c r="S2373" s="34"/>
      <c r="T2373" s="34"/>
      <c r="U2373" s="34"/>
    </row>
    <row r="2374" spans="16:21" x14ac:dyDescent="0.45">
      <c r="P2374" s="33" t="s">
        <v>1484</v>
      </c>
      <c r="Q2374" t="s">
        <v>28873</v>
      </c>
      <c r="R2374" s="35" t="s">
        <v>11192</v>
      </c>
      <c r="S2374" s="34"/>
      <c r="T2374" s="34"/>
      <c r="U2374" s="34"/>
    </row>
    <row r="2375" spans="16:21" x14ac:dyDescent="0.45">
      <c r="P2375" s="33" t="s">
        <v>1485</v>
      </c>
      <c r="Q2375" t="s">
        <v>28873</v>
      </c>
      <c r="R2375" s="35" t="s">
        <v>11192</v>
      </c>
      <c r="S2375" s="34"/>
      <c r="T2375" s="34"/>
      <c r="U2375" s="34"/>
    </row>
    <row r="2376" spans="16:21" x14ac:dyDescent="0.45">
      <c r="P2376" s="33" t="s">
        <v>1486</v>
      </c>
      <c r="Q2376" t="s">
        <v>28873</v>
      </c>
      <c r="R2376" s="35" t="s">
        <v>11192</v>
      </c>
      <c r="S2376" s="34"/>
      <c r="T2376" s="34"/>
      <c r="U2376" s="34"/>
    </row>
    <row r="2377" spans="16:21" x14ac:dyDescent="0.45">
      <c r="P2377" s="33" t="s">
        <v>1487</v>
      </c>
      <c r="Q2377" t="s">
        <v>28873</v>
      </c>
      <c r="R2377" s="35" t="s">
        <v>11192</v>
      </c>
      <c r="S2377" s="34"/>
      <c r="T2377" s="34"/>
      <c r="U2377" s="34"/>
    </row>
    <row r="2378" spans="16:21" x14ac:dyDescent="0.45">
      <c r="P2378" s="33" t="s">
        <v>1488</v>
      </c>
      <c r="Q2378" t="s">
        <v>28873</v>
      </c>
      <c r="R2378" s="35" t="s">
        <v>11197</v>
      </c>
      <c r="S2378" s="34"/>
      <c r="T2378" s="34"/>
      <c r="U2378" s="34"/>
    </row>
    <row r="2379" spans="16:21" x14ac:dyDescent="0.45">
      <c r="P2379" s="33" t="s">
        <v>1489</v>
      </c>
      <c r="Q2379" t="s">
        <v>28873</v>
      </c>
      <c r="R2379" s="35" t="s">
        <v>11194</v>
      </c>
      <c r="S2379" s="34"/>
      <c r="T2379" s="34"/>
      <c r="U2379" s="34"/>
    </row>
    <row r="2380" spans="16:21" x14ac:dyDescent="0.45">
      <c r="P2380" s="33" t="s">
        <v>1490</v>
      </c>
      <c r="Q2380" t="s">
        <v>28873</v>
      </c>
      <c r="R2380" s="35" t="s">
        <v>11192</v>
      </c>
      <c r="S2380" s="34"/>
      <c r="T2380" s="34"/>
      <c r="U2380" s="34"/>
    </row>
    <row r="2381" spans="16:21" x14ac:dyDescent="0.45">
      <c r="P2381" s="33" t="s">
        <v>1491</v>
      </c>
      <c r="Q2381" t="s">
        <v>28873</v>
      </c>
      <c r="R2381" s="35" t="s">
        <v>11192</v>
      </c>
      <c r="S2381" s="34"/>
      <c r="T2381" s="34"/>
      <c r="U2381" s="34"/>
    </row>
    <row r="2382" spans="16:21" x14ac:dyDescent="0.45">
      <c r="P2382" s="33" t="s">
        <v>1492</v>
      </c>
      <c r="Q2382" t="s">
        <v>28873</v>
      </c>
      <c r="R2382" s="35" t="s">
        <v>11192</v>
      </c>
      <c r="S2382" s="34"/>
      <c r="T2382" s="34"/>
      <c r="U2382" s="34"/>
    </row>
    <row r="2383" spans="16:21" x14ac:dyDescent="0.45">
      <c r="P2383" s="33" t="s">
        <v>1493</v>
      </c>
      <c r="Q2383" t="s">
        <v>28873</v>
      </c>
      <c r="R2383" s="35" t="s">
        <v>11192</v>
      </c>
      <c r="S2383" s="34"/>
      <c r="T2383" s="34"/>
      <c r="U2383" s="34"/>
    </row>
    <row r="2384" spans="16:21" x14ac:dyDescent="0.45">
      <c r="P2384" s="33" t="s">
        <v>1494</v>
      </c>
      <c r="Q2384" t="s">
        <v>28873</v>
      </c>
      <c r="R2384" s="35" t="s">
        <v>11192</v>
      </c>
      <c r="S2384" s="34"/>
      <c r="T2384" s="34"/>
      <c r="U2384" s="34"/>
    </row>
    <row r="2385" spans="16:21" x14ac:dyDescent="0.45">
      <c r="P2385" s="33" t="s">
        <v>1495</v>
      </c>
      <c r="Q2385" t="s">
        <v>28873</v>
      </c>
      <c r="R2385" s="35" t="s">
        <v>11192</v>
      </c>
      <c r="S2385" s="34"/>
      <c r="T2385" s="34"/>
      <c r="U2385" s="34"/>
    </row>
    <row r="2386" spans="16:21" x14ac:dyDescent="0.45">
      <c r="P2386" s="33" t="s">
        <v>1496</v>
      </c>
      <c r="Q2386" t="s">
        <v>28873</v>
      </c>
      <c r="R2386" s="35" t="s">
        <v>11192</v>
      </c>
      <c r="S2386" s="34"/>
      <c r="T2386" s="34"/>
      <c r="U2386" s="34"/>
    </row>
    <row r="2387" spans="16:21" x14ac:dyDescent="0.45">
      <c r="P2387" s="33" t="s">
        <v>1497</v>
      </c>
      <c r="Q2387" t="s">
        <v>28873</v>
      </c>
      <c r="R2387" s="35" t="s">
        <v>11192</v>
      </c>
      <c r="S2387" s="34"/>
      <c r="T2387" s="34"/>
      <c r="U2387" s="34"/>
    </row>
    <row r="2388" spans="16:21" x14ac:dyDescent="0.45">
      <c r="P2388" s="33" t="s">
        <v>1498</v>
      </c>
      <c r="Q2388" t="s">
        <v>28873</v>
      </c>
      <c r="R2388" s="35" t="s">
        <v>12779</v>
      </c>
      <c r="S2388" s="34"/>
      <c r="T2388" s="34"/>
      <c r="U2388" s="34"/>
    </row>
    <row r="2389" spans="16:21" x14ac:dyDescent="0.45">
      <c r="P2389" s="33" t="s">
        <v>1498</v>
      </c>
      <c r="Q2389" t="s">
        <v>28873</v>
      </c>
      <c r="R2389" s="35" t="s">
        <v>12780</v>
      </c>
      <c r="S2389" s="34"/>
      <c r="T2389" s="34"/>
      <c r="U2389" s="34"/>
    </row>
    <row r="2390" spans="16:21" x14ac:dyDescent="0.45">
      <c r="P2390" s="33" t="s">
        <v>1499</v>
      </c>
      <c r="Q2390" t="s">
        <v>28873</v>
      </c>
      <c r="R2390" s="35" t="s">
        <v>12781</v>
      </c>
      <c r="S2390" s="34"/>
      <c r="T2390" s="34"/>
      <c r="U2390" s="34"/>
    </row>
    <row r="2391" spans="16:21" x14ac:dyDescent="0.45">
      <c r="P2391" s="33" t="s">
        <v>1499</v>
      </c>
      <c r="Q2391" t="s">
        <v>28873</v>
      </c>
      <c r="R2391" s="35" t="s">
        <v>12782</v>
      </c>
      <c r="S2391" s="34"/>
      <c r="T2391" s="34"/>
      <c r="U2391" s="34"/>
    </row>
    <row r="2392" spans="16:21" x14ac:dyDescent="0.45">
      <c r="P2392" s="33" t="s">
        <v>1500</v>
      </c>
      <c r="Q2392" t="s">
        <v>28873</v>
      </c>
      <c r="R2392" s="35" t="s">
        <v>12783</v>
      </c>
      <c r="S2392" s="34"/>
      <c r="T2392" s="34"/>
      <c r="U2392" s="34"/>
    </row>
    <row r="2393" spans="16:21" x14ac:dyDescent="0.45">
      <c r="P2393" s="33" t="s">
        <v>1500</v>
      </c>
      <c r="Q2393" t="s">
        <v>28873</v>
      </c>
      <c r="R2393" s="35" t="s">
        <v>12784</v>
      </c>
      <c r="S2393" s="34"/>
      <c r="T2393" s="34"/>
      <c r="U2393" s="34"/>
    </row>
    <row r="2394" spans="16:21" x14ac:dyDescent="0.45">
      <c r="P2394" s="33" t="s">
        <v>1501</v>
      </c>
      <c r="Q2394" t="s">
        <v>28873</v>
      </c>
      <c r="R2394" s="35" t="s">
        <v>12785</v>
      </c>
      <c r="S2394" s="34"/>
      <c r="T2394" s="34"/>
      <c r="U2394" s="34"/>
    </row>
    <row r="2395" spans="16:21" x14ac:dyDescent="0.45">
      <c r="P2395" s="33" t="s">
        <v>1501</v>
      </c>
      <c r="Q2395" t="s">
        <v>28873</v>
      </c>
      <c r="R2395" s="35" t="s">
        <v>12786</v>
      </c>
      <c r="S2395" s="34"/>
      <c r="T2395" s="34"/>
      <c r="U2395" s="34"/>
    </row>
    <row r="2396" spans="16:21" x14ac:dyDescent="0.45">
      <c r="P2396" s="33" t="s">
        <v>1502</v>
      </c>
      <c r="Q2396" t="s">
        <v>28873</v>
      </c>
      <c r="R2396" s="35" t="s">
        <v>12787</v>
      </c>
      <c r="S2396" s="34"/>
      <c r="T2396" s="34"/>
      <c r="U2396" s="34"/>
    </row>
    <row r="2397" spans="16:21" x14ac:dyDescent="0.45">
      <c r="P2397" s="33" t="s">
        <v>1502</v>
      </c>
      <c r="Q2397" t="s">
        <v>28873</v>
      </c>
      <c r="R2397" s="35" t="s">
        <v>12788</v>
      </c>
      <c r="S2397" s="34"/>
      <c r="T2397" s="34"/>
      <c r="U2397" s="34"/>
    </row>
    <row r="2398" spans="16:21" x14ac:dyDescent="0.45">
      <c r="P2398" s="33" t="s">
        <v>1503</v>
      </c>
      <c r="Q2398" t="s">
        <v>28873</v>
      </c>
      <c r="R2398" s="35" t="s">
        <v>12789</v>
      </c>
      <c r="S2398" s="34"/>
      <c r="T2398" s="34"/>
      <c r="U2398" s="34"/>
    </row>
    <row r="2399" spans="16:21" x14ac:dyDescent="0.45">
      <c r="P2399" s="33" t="s">
        <v>1503</v>
      </c>
      <c r="Q2399" t="s">
        <v>28873</v>
      </c>
      <c r="R2399" s="35" t="s">
        <v>12790</v>
      </c>
      <c r="S2399" s="34"/>
      <c r="T2399" s="34"/>
      <c r="U2399" s="34"/>
    </row>
    <row r="2400" spans="16:21" x14ac:dyDescent="0.45">
      <c r="P2400" s="33" t="s">
        <v>1504</v>
      </c>
      <c r="Q2400" t="s">
        <v>28873</v>
      </c>
      <c r="R2400" s="35" t="s">
        <v>12791</v>
      </c>
      <c r="S2400" s="34"/>
      <c r="T2400" s="34"/>
      <c r="U2400" s="34"/>
    </row>
    <row r="2401" spans="16:21" x14ac:dyDescent="0.45">
      <c r="P2401" s="33" t="s">
        <v>1504</v>
      </c>
      <c r="Q2401" t="s">
        <v>28873</v>
      </c>
      <c r="R2401" s="35" t="s">
        <v>12792</v>
      </c>
      <c r="S2401" s="34"/>
      <c r="T2401" s="34"/>
      <c r="U2401" s="34"/>
    </row>
    <row r="2402" spans="16:21" x14ac:dyDescent="0.45">
      <c r="P2402" s="33" t="s">
        <v>1505</v>
      </c>
      <c r="Q2402" t="s">
        <v>28873</v>
      </c>
      <c r="R2402" s="35" t="s">
        <v>12793</v>
      </c>
      <c r="S2402" s="34"/>
      <c r="T2402" s="34"/>
      <c r="U2402" s="34"/>
    </row>
    <row r="2403" spans="16:21" x14ac:dyDescent="0.45">
      <c r="P2403" s="33" t="s">
        <v>1505</v>
      </c>
      <c r="Q2403" t="s">
        <v>28873</v>
      </c>
      <c r="R2403" s="35" t="s">
        <v>12794</v>
      </c>
      <c r="S2403" s="34"/>
      <c r="T2403" s="34"/>
      <c r="U2403" s="34"/>
    </row>
    <row r="2404" spans="16:21" x14ac:dyDescent="0.45">
      <c r="P2404" s="33" t="s">
        <v>1506</v>
      </c>
      <c r="Q2404" t="s">
        <v>28873</v>
      </c>
      <c r="R2404" s="35" t="s">
        <v>12795</v>
      </c>
      <c r="S2404" s="34"/>
      <c r="T2404" s="34"/>
      <c r="U2404" s="34"/>
    </row>
    <row r="2405" spans="16:21" x14ac:dyDescent="0.45">
      <c r="P2405" s="33" t="s">
        <v>1506</v>
      </c>
      <c r="Q2405" t="s">
        <v>28873</v>
      </c>
      <c r="R2405" s="35" t="s">
        <v>12796</v>
      </c>
      <c r="S2405" s="34"/>
      <c r="T2405" s="34"/>
      <c r="U2405" s="34"/>
    </row>
    <row r="2406" spans="16:21" x14ac:dyDescent="0.45">
      <c r="P2406" s="33" t="s">
        <v>1507</v>
      </c>
      <c r="Q2406" t="s">
        <v>28873</v>
      </c>
      <c r="R2406" s="35" t="s">
        <v>12797</v>
      </c>
      <c r="S2406" s="34"/>
      <c r="T2406" s="34"/>
      <c r="U2406" s="34"/>
    </row>
    <row r="2407" spans="16:21" x14ac:dyDescent="0.45">
      <c r="P2407" s="33" t="s">
        <v>1507</v>
      </c>
      <c r="Q2407" t="s">
        <v>28873</v>
      </c>
      <c r="R2407" s="35" t="s">
        <v>12798</v>
      </c>
      <c r="S2407" s="34"/>
      <c r="T2407" s="34"/>
      <c r="U2407" s="34"/>
    </row>
    <row r="2408" spans="16:21" x14ac:dyDescent="0.45">
      <c r="P2408" s="33" t="s">
        <v>1508</v>
      </c>
      <c r="Q2408" t="s">
        <v>28873</v>
      </c>
      <c r="R2408" s="35" t="s">
        <v>12799</v>
      </c>
      <c r="S2408" s="34"/>
      <c r="T2408" s="34"/>
      <c r="U2408" s="34"/>
    </row>
    <row r="2409" spans="16:21" x14ac:dyDescent="0.45">
      <c r="P2409" s="33" t="s">
        <v>1508</v>
      </c>
      <c r="Q2409" t="s">
        <v>28873</v>
      </c>
      <c r="R2409" s="35" t="s">
        <v>12800</v>
      </c>
      <c r="S2409" s="34"/>
      <c r="T2409" s="34"/>
      <c r="U2409" s="34"/>
    </row>
    <row r="2410" spans="16:21" x14ac:dyDescent="0.45">
      <c r="P2410" s="33" t="s">
        <v>1509</v>
      </c>
      <c r="Q2410" t="s">
        <v>28873</v>
      </c>
      <c r="R2410" s="35" t="s">
        <v>12801</v>
      </c>
      <c r="S2410" s="34"/>
      <c r="T2410" s="34"/>
      <c r="U2410" s="34"/>
    </row>
    <row r="2411" spans="16:21" x14ac:dyDescent="0.45">
      <c r="P2411" s="33" t="s">
        <v>1509</v>
      </c>
      <c r="Q2411" t="s">
        <v>28873</v>
      </c>
      <c r="R2411" s="35" t="s">
        <v>12802</v>
      </c>
      <c r="S2411" s="34"/>
      <c r="T2411" s="34"/>
      <c r="U2411" s="34"/>
    </row>
    <row r="2412" spans="16:21" x14ac:dyDescent="0.45">
      <c r="P2412" s="33" t="s">
        <v>1510</v>
      </c>
      <c r="Q2412" t="s">
        <v>28873</v>
      </c>
      <c r="R2412" s="35" t="s">
        <v>12803</v>
      </c>
      <c r="S2412" s="34"/>
      <c r="T2412" s="34"/>
      <c r="U2412" s="34"/>
    </row>
    <row r="2413" spans="16:21" x14ac:dyDescent="0.45">
      <c r="P2413" s="33" t="s">
        <v>1510</v>
      </c>
      <c r="Q2413" t="s">
        <v>28873</v>
      </c>
      <c r="R2413" s="35" t="s">
        <v>12804</v>
      </c>
      <c r="S2413" s="34"/>
      <c r="T2413" s="34"/>
      <c r="U2413" s="34"/>
    </row>
    <row r="2414" spans="16:21" x14ac:dyDescent="0.45">
      <c r="P2414" s="33" t="s">
        <v>1511</v>
      </c>
      <c r="Q2414" t="s">
        <v>28873</v>
      </c>
      <c r="R2414" s="35" t="s">
        <v>12805</v>
      </c>
      <c r="S2414" s="34"/>
      <c r="T2414" s="34"/>
      <c r="U2414" s="34"/>
    </row>
    <row r="2415" spans="16:21" x14ac:dyDescent="0.45">
      <c r="P2415" s="33" t="s">
        <v>1511</v>
      </c>
      <c r="Q2415" t="s">
        <v>28873</v>
      </c>
      <c r="R2415" s="35" t="s">
        <v>12806</v>
      </c>
      <c r="S2415" s="34"/>
      <c r="T2415" s="34"/>
      <c r="U2415" s="34"/>
    </row>
    <row r="2416" spans="16:21" x14ac:dyDescent="0.45">
      <c r="P2416" s="33" t="s">
        <v>1512</v>
      </c>
      <c r="Q2416" t="s">
        <v>28873</v>
      </c>
      <c r="R2416" s="35" t="s">
        <v>12807</v>
      </c>
      <c r="S2416" s="34"/>
      <c r="T2416" s="34"/>
      <c r="U2416" s="34"/>
    </row>
    <row r="2417" spans="16:21" x14ac:dyDescent="0.45">
      <c r="P2417" s="33" t="s">
        <v>1512</v>
      </c>
      <c r="Q2417" t="s">
        <v>28873</v>
      </c>
      <c r="R2417" s="35" t="s">
        <v>12808</v>
      </c>
      <c r="S2417" s="34"/>
      <c r="T2417" s="34"/>
      <c r="U2417" s="34"/>
    </row>
    <row r="2418" spans="16:21" x14ac:dyDescent="0.45">
      <c r="P2418" s="33" t="s">
        <v>1513</v>
      </c>
      <c r="Q2418" t="s">
        <v>28873</v>
      </c>
      <c r="R2418" s="35" t="s">
        <v>12809</v>
      </c>
      <c r="S2418" s="34"/>
      <c r="T2418" s="34"/>
      <c r="U2418" s="34"/>
    </row>
    <row r="2419" spans="16:21" x14ac:dyDescent="0.45">
      <c r="P2419" s="33" t="s">
        <v>1513</v>
      </c>
      <c r="Q2419" t="s">
        <v>28873</v>
      </c>
      <c r="R2419" s="35" t="s">
        <v>12810</v>
      </c>
      <c r="S2419" s="34"/>
      <c r="T2419" s="34"/>
      <c r="U2419" s="34"/>
    </row>
    <row r="2420" spans="16:21" x14ac:dyDescent="0.45">
      <c r="P2420" s="33" t="s">
        <v>1514</v>
      </c>
      <c r="Q2420" t="s">
        <v>28873</v>
      </c>
      <c r="R2420" s="35" t="s">
        <v>12811</v>
      </c>
      <c r="S2420" s="34"/>
      <c r="T2420" s="34"/>
      <c r="U2420" s="34"/>
    </row>
    <row r="2421" spans="16:21" x14ac:dyDescent="0.45">
      <c r="P2421" s="33" t="s">
        <v>1514</v>
      </c>
      <c r="Q2421" t="s">
        <v>28873</v>
      </c>
      <c r="R2421" s="35" t="s">
        <v>12812</v>
      </c>
      <c r="S2421" s="34"/>
      <c r="T2421" s="34"/>
      <c r="U2421" s="34"/>
    </row>
    <row r="2422" spans="16:21" x14ac:dyDescent="0.45">
      <c r="P2422" s="33" t="s">
        <v>1515</v>
      </c>
      <c r="Q2422" t="s">
        <v>28873</v>
      </c>
      <c r="R2422" s="35" t="s">
        <v>12813</v>
      </c>
      <c r="S2422" s="34"/>
      <c r="T2422" s="34"/>
      <c r="U2422" s="34"/>
    </row>
    <row r="2423" spans="16:21" x14ac:dyDescent="0.45">
      <c r="P2423" s="33" t="s">
        <v>1515</v>
      </c>
      <c r="Q2423" t="s">
        <v>28873</v>
      </c>
      <c r="R2423" s="35" t="s">
        <v>12814</v>
      </c>
      <c r="S2423" s="34"/>
      <c r="T2423" s="34"/>
      <c r="U2423" s="34"/>
    </row>
    <row r="2424" spans="16:21" x14ac:dyDescent="0.45">
      <c r="P2424" s="33" t="s">
        <v>1516</v>
      </c>
      <c r="Q2424" t="s">
        <v>28873</v>
      </c>
      <c r="R2424" s="35" t="s">
        <v>12815</v>
      </c>
      <c r="S2424" s="34"/>
      <c r="T2424" s="34"/>
      <c r="U2424" s="34"/>
    </row>
    <row r="2425" spans="16:21" x14ac:dyDescent="0.45">
      <c r="P2425" s="33" t="s">
        <v>1516</v>
      </c>
      <c r="Q2425" t="s">
        <v>28873</v>
      </c>
      <c r="R2425" s="35" t="s">
        <v>12816</v>
      </c>
      <c r="S2425" s="34"/>
      <c r="T2425" s="34"/>
      <c r="U2425" s="34"/>
    </row>
    <row r="2426" spans="16:21" x14ac:dyDescent="0.45">
      <c r="P2426" s="33" t="s">
        <v>1517</v>
      </c>
      <c r="Q2426" t="s">
        <v>28873</v>
      </c>
      <c r="R2426" s="35" t="s">
        <v>12817</v>
      </c>
      <c r="S2426" s="34"/>
      <c r="T2426" s="34"/>
      <c r="U2426" s="34"/>
    </row>
    <row r="2427" spans="16:21" x14ac:dyDescent="0.45">
      <c r="P2427" s="33" t="s">
        <v>1517</v>
      </c>
      <c r="Q2427" t="s">
        <v>28873</v>
      </c>
      <c r="R2427" s="35" t="s">
        <v>12818</v>
      </c>
      <c r="S2427" s="34"/>
      <c r="T2427" s="34"/>
      <c r="U2427" s="34"/>
    </row>
    <row r="2428" spans="16:21" x14ac:dyDescent="0.45">
      <c r="P2428" s="33" t="s">
        <v>1518</v>
      </c>
      <c r="Q2428" t="s">
        <v>28873</v>
      </c>
      <c r="R2428" s="35" t="s">
        <v>12819</v>
      </c>
      <c r="S2428" s="34"/>
      <c r="T2428" s="34"/>
      <c r="U2428" s="34"/>
    </row>
    <row r="2429" spans="16:21" x14ac:dyDescent="0.45">
      <c r="P2429" s="33" t="s">
        <v>1518</v>
      </c>
      <c r="Q2429" t="s">
        <v>28873</v>
      </c>
      <c r="R2429" s="35" t="s">
        <v>12820</v>
      </c>
      <c r="S2429" s="34"/>
      <c r="T2429" s="34"/>
      <c r="U2429" s="34"/>
    </row>
    <row r="2430" spans="16:21" x14ac:dyDescent="0.45">
      <c r="P2430" s="33" t="s">
        <v>1519</v>
      </c>
      <c r="Q2430" t="s">
        <v>28873</v>
      </c>
      <c r="R2430" s="35" t="s">
        <v>12821</v>
      </c>
      <c r="S2430" s="34"/>
      <c r="T2430" s="34"/>
      <c r="U2430" s="34"/>
    </row>
    <row r="2431" spans="16:21" x14ac:dyDescent="0.45">
      <c r="P2431" s="33" t="s">
        <v>1519</v>
      </c>
      <c r="Q2431" t="s">
        <v>28873</v>
      </c>
      <c r="R2431" s="35" t="s">
        <v>12822</v>
      </c>
      <c r="S2431" s="34"/>
      <c r="T2431" s="34"/>
      <c r="U2431" s="34"/>
    </row>
    <row r="2432" spans="16:21" x14ac:dyDescent="0.45">
      <c r="P2432" s="33" t="s">
        <v>1520</v>
      </c>
      <c r="Q2432" t="s">
        <v>28873</v>
      </c>
      <c r="R2432" s="35" t="s">
        <v>12823</v>
      </c>
      <c r="S2432" s="34"/>
      <c r="T2432" s="34"/>
      <c r="U2432" s="34"/>
    </row>
    <row r="2433" spans="16:21" x14ac:dyDescent="0.45">
      <c r="P2433" s="33" t="s">
        <v>1520</v>
      </c>
      <c r="Q2433" t="s">
        <v>28873</v>
      </c>
      <c r="R2433" s="35" t="s">
        <v>12824</v>
      </c>
      <c r="S2433" s="34"/>
      <c r="T2433" s="34"/>
      <c r="U2433" s="34"/>
    </row>
    <row r="2434" spans="16:21" x14ac:dyDescent="0.45">
      <c r="P2434" s="33" t="s">
        <v>1521</v>
      </c>
      <c r="Q2434" t="s">
        <v>28873</v>
      </c>
      <c r="R2434" s="35" t="s">
        <v>12785</v>
      </c>
      <c r="S2434" s="34"/>
      <c r="T2434" s="34"/>
      <c r="U2434" s="34"/>
    </row>
    <row r="2435" spans="16:21" x14ac:dyDescent="0.45">
      <c r="P2435" s="33" t="s">
        <v>1521</v>
      </c>
      <c r="Q2435" t="s">
        <v>28873</v>
      </c>
      <c r="R2435" s="35" t="s">
        <v>12825</v>
      </c>
      <c r="S2435" s="34"/>
      <c r="T2435" s="34"/>
      <c r="U2435" s="34"/>
    </row>
    <row r="2436" spans="16:21" x14ac:dyDescent="0.45">
      <c r="P2436" s="33" t="s">
        <v>1522</v>
      </c>
      <c r="Q2436" t="s">
        <v>28873</v>
      </c>
      <c r="R2436" s="35" t="s">
        <v>12826</v>
      </c>
      <c r="S2436" s="34"/>
      <c r="T2436" s="34"/>
      <c r="U2436" s="34"/>
    </row>
    <row r="2437" spans="16:21" x14ac:dyDescent="0.45">
      <c r="P2437" s="33" t="s">
        <v>1522</v>
      </c>
      <c r="Q2437" t="s">
        <v>28873</v>
      </c>
      <c r="R2437" s="35" t="s">
        <v>12827</v>
      </c>
      <c r="S2437" s="34"/>
      <c r="T2437" s="34"/>
      <c r="U2437" s="34"/>
    </row>
    <row r="2438" spans="16:21" x14ac:dyDescent="0.45">
      <c r="P2438" s="33" t="s">
        <v>1523</v>
      </c>
      <c r="Q2438" t="s">
        <v>28873</v>
      </c>
      <c r="R2438" s="35" t="s">
        <v>12828</v>
      </c>
      <c r="S2438" s="34"/>
      <c r="T2438" s="34"/>
      <c r="U2438" s="34"/>
    </row>
    <row r="2439" spans="16:21" x14ac:dyDescent="0.45">
      <c r="P2439" s="33" t="s">
        <v>1523</v>
      </c>
      <c r="Q2439" t="s">
        <v>28873</v>
      </c>
      <c r="R2439" s="35" t="s">
        <v>12829</v>
      </c>
      <c r="S2439" s="34"/>
      <c r="T2439" s="34"/>
      <c r="U2439" s="34"/>
    </row>
    <row r="2440" spans="16:21" x14ac:dyDescent="0.45">
      <c r="P2440" s="33" t="s">
        <v>1524</v>
      </c>
      <c r="Q2440" t="s">
        <v>28873</v>
      </c>
      <c r="R2440" s="35" t="s">
        <v>12830</v>
      </c>
      <c r="S2440" s="34"/>
      <c r="T2440" s="34"/>
      <c r="U2440" s="34"/>
    </row>
    <row r="2441" spans="16:21" x14ac:dyDescent="0.45">
      <c r="P2441" s="33" t="s">
        <v>1524</v>
      </c>
      <c r="Q2441" t="s">
        <v>28873</v>
      </c>
      <c r="R2441" s="35" t="s">
        <v>12831</v>
      </c>
      <c r="S2441" s="34"/>
      <c r="T2441" s="34"/>
      <c r="U2441" s="34"/>
    </row>
    <row r="2442" spans="16:21" x14ac:dyDescent="0.45">
      <c r="P2442" s="33" t="s">
        <v>1525</v>
      </c>
      <c r="Q2442" t="s">
        <v>28873</v>
      </c>
      <c r="R2442" s="35" t="s">
        <v>12832</v>
      </c>
      <c r="S2442" s="34"/>
      <c r="T2442" s="34"/>
      <c r="U2442" s="34"/>
    </row>
    <row r="2443" spans="16:21" x14ac:dyDescent="0.45">
      <c r="P2443" s="33" t="s">
        <v>1525</v>
      </c>
      <c r="Q2443" t="s">
        <v>28873</v>
      </c>
      <c r="R2443" s="35" t="s">
        <v>12833</v>
      </c>
      <c r="S2443" s="34"/>
      <c r="T2443" s="34"/>
      <c r="U2443" s="34"/>
    </row>
    <row r="2444" spans="16:21" x14ac:dyDescent="0.45">
      <c r="P2444" s="33" t="s">
        <v>1526</v>
      </c>
      <c r="Q2444" t="s">
        <v>28873</v>
      </c>
      <c r="R2444" s="35" t="s">
        <v>12834</v>
      </c>
      <c r="S2444" s="34"/>
      <c r="T2444" s="34"/>
      <c r="U2444" s="34"/>
    </row>
    <row r="2445" spans="16:21" x14ac:dyDescent="0.45">
      <c r="P2445" s="33" t="s">
        <v>1526</v>
      </c>
      <c r="Q2445" t="s">
        <v>28873</v>
      </c>
      <c r="R2445" s="35" t="s">
        <v>12835</v>
      </c>
      <c r="S2445" s="34"/>
      <c r="T2445" s="34"/>
      <c r="U2445" s="34"/>
    </row>
    <row r="2446" spans="16:21" x14ac:dyDescent="0.45">
      <c r="P2446" s="33" t="s">
        <v>1527</v>
      </c>
      <c r="Q2446" t="s">
        <v>28873</v>
      </c>
      <c r="R2446" s="35" t="s">
        <v>12836</v>
      </c>
      <c r="S2446" s="34"/>
      <c r="T2446" s="34"/>
      <c r="U2446" s="34"/>
    </row>
    <row r="2447" spans="16:21" x14ac:dyDescent="0.45">
      <c r="P2447" s="33" t="s">
        <v>1527</v>
      </c>
      <c r="Q2447" t="s">
        <v>28873</v>
      </c>
      <c r="R2447" s="35" t="s">
        <v>12837</v>
      </c>
      <c r="S2447" s="34"/>
      <c r="T2447" s="34"/>
      <c r="U2447" s="34"/>
    </row>
    <row r="2448" spans="16:21" x14ac:dyDescent="0.45">
      <c r="P2448" s="33" t="s">
        <v>1528</v>
      </c>
      <c r="Q2448" t="s">
        <v>28873</v>
      </c>
      <c r="R2448" s="35" t="s">
        <v>12838</v>
      </c>
      <c r="S2448" s="34"/>
      <c r="T2448" s="34"/>
      <c r="U2448" s="34"/>
    </row>
    <row r="2449" spans="16:21" x14ac:dyDescent="0.45">
      <c r="P2449" s="33" t="s">
        <v>1528</v>
      </c>
      <c r="Q2449" t="s">
        <v>28873</v>
      </c>
      <c r="R2449" s="35" t="s">
        <v>12839</v>
      </c>
      <c r="S2449" s="34"/>
      <c r="T2449" s="34"/>
      <c r="U2449" s="34"/>
    </row>
    <row r="2450" spans="16:21" x14ac:dyDescent="0.45">
      <c r="P2450" s="33" t="s">
        <v>1529</v>
      </c>
      <c r="Q2450" t="s">
        <v>28873</v>
      </c>
      <c r="R2450" s="35" t="s">
        <v>12840</v>
      </c>
      <c r="S2450" s="34"/>
      <c r="T2450" s="34"/>
      <c r="U2450" s="34"/>
    </row>
    <row r="2451" spans="16:21" x14ac:dyDescent="0.45">
      <c r="P2451" s="33" t="s">
        <v>1529</v>
      </c>
      <c r="Q2451" t="s">
        <v>28873</v>
      </c>
      <c r="R2451" s="35" t="s">
        <v>12841</v>
      </c>
      <c r="S2451" s="34"/>
      <c r="T2451" s="34"/>
      <c r="U2451" s="34"/>
    </row>
    <row r="2452" spans="16:21" x14ac:dyDescent="0.45">
      <c r="P2452" s="33" t="s">
        <v>1530</v>
      </c>
      <c r="Q2452" t="s">
        <v>28873</v>
      </c>
      <c r="R2452" s="35" t="s">
        <v>12842</v>
      </c>
      <c r="S2452" s="34"/>
      <c r="T2452" s="34"/>
      <c r="U2452" s="34"/>
    </row>
    <row r="2453" spans="16:21" x14ac:dyDescent="0.45">
      <c r="P2453" s="33" t="s">
        <v>1530</v>
      </c>
      <c r="Q2453" t="s">
        <v>28873</v>
      </c>
      <c r="R2453" s="35" t="s">
        <v>12843</v>
      </c>
      <c r="S2453" s="34"/>
      <c r="T2453" s="34"/>
      <c r="U2453" s="34"/>
    </row>
    <row r="2454" spans="16:21" x14ac:dyDescent="0.45">
      <c r="P2454" s="33" t="s">
        <v>1531</v>
      </c>
      <c r="Q2454" t="s">
        <v>28873</v>
      </c>
      <c r="R2454" s="35" t="s">
        <v>12844</v>
      </c>
      <c r="S2454" s="34"/>
      <c r="T2454" s="34"/>
      <c r="U2454" s="34"/>
    </row>
    <row r="2455" spans="16:21" x14ac:dyDescent="0.45">
      <c r="P2455" s="33" t="s">
        <v>1531</v>
      </c>
      <c r="Q2455" t="s">
        <v>28873</v>
      </c>
      <c r="R2455" s="35" t="s">
        <v>12845</v>
      </c>
      <c r="S2455" s="34"/>
      <c r="T2455" s="34"/>
      <c r="U2455" s="34"/>
    </row>
    <row r="2456" spans="16:21" x14ac:dyDescent="0.45">
      <c r="P2456" s="33" t="s">
        <v>1532</v>
      </c>
      <c r="Q2456" t="s">
        <v>28873</v>
      </c>
      <c r="R2456" s="35" t="s">
        <v>12846</v>
      </c>
      <c r="S2456" s="34"/>
      <c r="T2456" s="34"/>
      <c r="U2456" s="34"/>
    </row>
    <row r="2457" spans="16:21" x14ac:dyDescent="0.45">
      <c r="P2457" s="33" t="s">
        <v>1532</v>
      </c>
      <c r="Q2457" t="s">
        <v>28873</v>
      </c>
      <c r="R2457" s="35" t="s">
        <v>12847</v>
      </c>
      <c r="S2457" s="34"/>
      <c r="T2457" s="34"/>
      <c r="U2457" s="34"/>
    </row>
    <row r="2458" spans="16:21" x14ac:dyDescent="0.45">
      <c r="P2458" s="33" t="s">
        <v>1533</v>
      </c>
      <c r="Q2458" t="s">
        <v>28873</v>
      </c>
      <c r="R2458" s="35" t="s">
        <v>12848</v>
      </c>
      <c r="S2458" s="34"/>
      <c r="T2458" s="34"/>
      <c r="U2458" s="34"/>
    </row>
    <row r="2459" spans="16:21" x14ac:dyDescent="0.45">
      <c r="P2459" s="33" t="s">
        <v>1533</v>
      </c>
      <c r="Q2459" t="s">
        <v>28873</v>
      </c>
      <c r="R2459" s="35" t="s">
        <v>12849</v>
      </c>
      <c r="S2459" s="34"/>
      <c r="T2459" s="34"/>
      <c r="U2459" s="34"/>
    </row>
    <row r="2460" spans="16:21" x14ac:dyDescent="0.45">
      <c r="P2460" s="33" t="s">
        <v>1534</v>
      </c>
      <c r="Q2460" t="s">
        <v>28873</v>
      </c>
      <c r="R2460" s="35" t="s">
        <v>12850</v>
      </c>
      <c r="S2460" s="34"/>
      <c r="T2460" s="34"/>
      <c r="U2460" s="34"/>
    </row>
    <row r="2461" spans="16:21" x14ac:dyDescent="0.45">
      <c r="P2461" s="33" t="s">
        <v>1534</v>
      </c>
      <c r="Q2461" t="s">
        <v>28873</v>
      </c>
      <c r="R2461" s="35" t="s">
        <v>12851</v>
      </c>
      <c r="S2461" s="34"/>
      <c r="T2461" s="34"/>
      <c r="U2461" s="34"/>
    </row>
    <row r="2462" spans="16:21" x14ac:dyDescent="0.45">
      <c r="P2462" s="33" t="s">
        <v>1535</v>
      </c>
      <c r="Q2462" t="s">
        <v>28873</v>
      </c>
      <c r="R2462" s="35" t="s">
        <v>12852</v>
      </c>
      <c r="S2462" s="34"/>
      <c r="T2462" s="34"/>
      <c r="U2462" s="34"/>
    </row>
    <row r="2463" spans="16:21" x14ac:dyDescent="0.45">
      <c r="P2463" s="33" t="s">
        <v>1535</v>
      </c>
      <c r="Q2463" t="s">
        <v>28873</v>
      </c>
      <c r="R2463" s="35" t="s">
        <v>12853</v>
      </c>
      <c r="S2463" s="34"/>
      <c r="T2463" s="34"/>
      <c r="U2463" s="34"/>
    </row>
    <row r="2464" spans="16:21" x14ac:dyDescent="0.45">
      <c r="P2464" s="33" t="s">
        <v>1536</v>
      </c>
      <c r="Q2464" t="s">
        <v>28873</v>
      </c>
      <c r="R2464" s="35" t="s">
        <v>12854</v>
      </c>
      <c r="S2464" s="34"/>
      <c r="T2464" s="34"/>
      <c r="U2464" s="34"/>
    </row>
    <row r="2465" spans="16:21" x14ac:dyDescent="0.45">
      <c r="P2465" s="33" t="s">
        <v>1536</v>
      </c>
      <c r="Q2465" t="s">
        <v>28873</v>
      </c>
      <c r="R2465" s="35" t="s">
        <v>12855</v>
      </c>
      <c r="S2465" s="34"/>
      <c r="T2465" s="34"/>
      <c r="U2465" s="34"/>
    </row>
    <row r="2466" spans="16:21" x14ac:dyDescent="0.45">
      <c r="P2466" s="33" t="s">
        <v>1537</v>
      </c>
      <c r="Q2466" t="s">
        <v>28873</v>
      </c>
      <c r="R2466" s="35" t="s">
        <v>11192</v>
      </c>
      <c r="S2466" s="34"/>
      <c r="T2466" s="34"/>
      <c r="U2466" s="34"/>
    </row>
    <row r="2467" spans="16:21" x14ac:dyDescent="0.45">
      <c r="P2467" s="33" t="s">
        <v>1538</v>
      </c>
      <c r="Q2467" t="s">
        <v>28873</v>
      </c>
      <c r="R2467" s="35" t="s">
        <v>11302</v>
      </c>
      <c r="S2467" s="34"/>
      <c r="T2467" s="34"/>
      <c r="U2467" s="34"/>
    </row>
    <row r="2468" spans="16:21" x14ac:dyDescent="0.45">
      <c r="P2468" s="33" t="s">
        <v>1539</v>
      </c>
      <c r="Q2468" t="s">
        <v>28873</v>
      </c>
      <c r="R2468" s="35" t="s">
        <v>11192</v>
      </c>
      <c r="S2468" s="34"/>
      <c r="T2468" s="34"/>
      <c r="U2468" s="34"/>
    </row>
    <row r="2469" spans="16:21" x14ac:dyDescent="0.45">
      <c r="P2469" s="33" t="s">
        <v>1540</v>
      </c>
      <c r="Q2469" t="s">
        <v>28873</v>
      </c>
      <c r="R2469" s="35" t="s">
        <v>12856</v>
      </c>
      <c r="S2469" s="34"/>
      <c r="T2469" s="34"/>
      <c r="U2469" s="34"/>
    </row>
    <row r="2470" spans="16:21" x14ac:dyDescent="0.45">
      <c r="P2470" s="33" t="s">
        <v>1540</v>
      </c>
      <c r="Q2470" t="s">
        <v>28873</v>
      </c>
      <c r="R2470" s="35" t="s">
        <v>12857</v>
      </c>
      <c r="S2470" s="34"/>
      <c r="T2470" s="34"/>
      <c r="U2470" s="34"/>
    </row>
    <row r="2471" spans="16:21" x14ac:dyDescent="0.45">
      <c r="P2471" s="33" t="s">
        <v>1541</v>
      </c>
      <c r="Q2471" t="s">
        <v>28873</v>
      </c>
      <c r="R2471" s="35" t="s">
        <v>12858</v>
      </c>
      <c r="S2471" s="34"/>
      <c r="T2471" s="34"/>
      <c r="U2471" s="34"/>
    </row>
    <row r="2472" spans="16:21" x14ac:dyDescent="0.45">
      <c r="P2472" s="33" t="s">
        <v>1541</v>
      </c>
      <c r="Q2472" t="s">
        <v>28873</v>
      </c>
      <c r="R2472" s="35" t="s">
        <v>12859</v>
      </c>
      <c r="S2472" s="34"/>
      <c r="T2472" s="34"/>
      <c r="U2472" s="34"/>
    </row>
    <row r="2473" spans="16:21" x14ac:dyDescent="0.45">
      <c r="P2473" s="33" t="s">
        <v>1542</v>
      </c>
      <c r="Q2473" t="s">
        <v>28873</v>
      </c>
      <c r="R2473" s="35" t="s">
        <v>12860</v>
      </c>
      <c r="S2473" s="34"/>
      <c r="T2473" s="34"/>
      <c r="U2473" s="34"/>
    </row>
    <row r="2474" spans="16:21" x14ac:dyDescent="0.45">
      <c r="P2474" s="33" t="s">
        <v>1542</v>
      </c>
      <c r="Q2474" t="s">
        <v>28873</v>
      </c>
      <c r="R2474" s="35" t="s">
        <v>12861</v>
      </c>
      <c r="S2474" s="34"/>
      <c r="T2474" s="34"/>
      <c r="U2474" s="34"/>
    </row>
    <row r="2475" spans="16:21" x14ac:dyDescent="0.45">
      <c r="P2475" s="33" t="s">
        <v>1543</v>
      </c>
      <c r="Q2475" t="s">
        <v>28873</v>
      </c>
      <c r="R2475" s="35" t="s">
        <v>12862</v>
      </c>
      <c r="S2475" s="34"/>
      <c r="T2475" s="34"/>
      <c r="U2475" s="34"/>
    </row>
    <row r="2476" spans="16:21" x14ac:dyDescent="0.45">
      <c r="P2476" s="33" t="s">
        <v>1543</v>
      </c>
      <c r="Q2476" t="s">
        <v>28873</v>
      </c>
      <c r="R2476" s="35" t="s">
        <v>12863</v>
      </c>
      <c r="S2476" s="34"/>
      <c r="T2476" s="34"/>
      <c r="U2476" s="34"/>
    </row>
    <row r="2477" spans="16:21" x14ac:dyDescent="0.45">
      <c r="P2477" s="33" t="s">
        <v>1544</v>
      </c>
      <c r="Q2477" t="s">
        <v>28873</v>
      </c>
      <c r="R2477" s="35" t="s">
        <v>12864</v>
      </c>
      <c r="S2477" s="34"/>
      <c r="T2477" s="34"/>
      <c r="U2477" s="34"/>
    </row>
    <row r="2478" spans="16:21" x14ac:dyDescent="0.45">
      <c r="P2478" s="33" t="s">
        <v>1544</v>
      </c>
      <c r="Q2478" t="s">
        <v>28873</v>
      </c>
      <c r="R2478" s="35" t="s">
        <v>12865</v>
      </c>
      <c r="S2478" s="34"/>
      <c r="T2478" s="34"/>
      <c r="U2478" s="34"/>
    </row>
    <row r="2479" spans="16:21" x14ac:dyDescent="0.45">
      <c r="P2479" s="33" t="s">
        <v>1545</v>
      </c>
      <c r="Q2479" t="s">
        <v>28873</v>
      </c>
      <c r="R2479" s="35" t="s">
        <v>12866</v>
      </c>
      <c r="S2479" s="34"/>
      <c r="T2479" s="34"/>
      <c r="U2479" s="34"/>
    </row>
    <row r="2480" spans="16:21" x14ac:dyDescent="0.45">
      <c r="P2480" s="33" t="s">
        <v>1545</v>
      </c>
      <c r="Q2480" t="s">
        <v>28873</v>
      </c>
      <c r="R2480" s="35" t="s">
        <v>12867</v>
      </c>
      <c r="S2480" s="34"/>
      <c r="T2480" s="34"/>
      <c r="U2480" s="34"/>
    </row>
    <row r="2481" spans="16:21" x14ac:dyDescent="0.45">
      <c r="P2481" s="33" t="s">
        <v>1546</v>
      </c>
      <c r="Q2481" t="s">
        <v>28873</v>
      </c>
      <c r="R2481" s="35" t="s">
        <v>12868</v>
      </c>
      <c r="S2481" s="34"/>
      <c r="T2481" s="34"/>
      <c r="U2481" s="34"/>
    </row>
    <row r="2482" spans="16:21" x14ac:dyDescent="0.45">
      <c r="P2482" s="33" t="s">
        <v>1546</v>
      </c>
      <c r="Q2482" t="s">
        <v>28873</v>
      </c>
      <c r="R2482" s="35" t="s">
        <v>12869</v>
      </c>
      <c r="S2482" s="34"/>
      <c r="T2482" s="34"/>
      <c r="U2482" s="34"/>
    </row>
    <row r="2483" spans="16:21" x14ac:dyDescent="0.45">
      <c r="P2483" s="33" t="s">
        <v>1547</v>
      </c>
      <c r="Q2483" t="s">
        <v>28873</v>
      </c>
      <c r="R2483" s="35" t="s">
        <v>12870</v>
      </c>
      <c r="S2483" s="34"/>
      <c r="T2483" s="34"/>
      <c r="U2483" s="34"/>
    </row>
    <row r="2484" spans="16:21" x14ac:dyDescent="0.45">
      <c r="P2484" s="33" t="s">
        <v>1547</v>
      </c>
      <c r="Q2484" t="s">
        <v>28873</v>
      </c>
      <c r="R2484" s="35" t="s">
        <v>12871</v>
      </c>
      <c r="S2484" s="34"/>
      <c r="T2484" s="34"/>
      <c r="U2484" s="34"/>
    </row>
    <row r="2485" spans="16:21" x14ac:dyDescent="0.45">
      <c r="P2485" s="33" t="s">
        <v>1548</v>
      </c>
      <c r="Q2485" t="s">
        <v>28873</v>
      </c>
      <c r="R2485" s="35" t="s">
        <v>12872</v>
      </c>
      <c r="S2485" s="34"/>
      <c r="T2485" s="34"/>
      <c r="U2485" s="34"/>
    </row>
    <row r="2486" spans="16:21" x14ac:dyDescent="0.45">
      <c r="P2486" s="33" t="s">
        <v>1548</v>
      </c>
      <c r="Q2486" t="s">
        <v>28873</v>
      </c>
      <c r="R2486" s="35" t="s">
        <v>12873</v>
      </c>
      <c r="S2486" s="34"/>
      <c r="T2486" s="34"/>
      <c r="U2486" s="34"/>
    </row>
    <row r="2487" spans="16:21" x14ac:dyDescent="0.45">
      <c r="P2487" s="33" t="s">
        <v>1549</v>
      </c>
      <c r="Q2487" t="s">
        <v>28873</v>
      </c>
      <c r="R2487" s="35" t="s">
        <v>12874</v>
      </c>
      <c r="S2487" s="34"/>
      <c r="T2487" s="34"/>
      <c r="U2487" s="34"/>
    </row>
    <row r="2488" spans="16:21" x14ac:dyDescent="0.45">
      <c r="P2488" s="33" t="s">
        <v>1549</v>
      </c>
      <c r="Q2488" t="s">
        <v>28873</v>
      </c>
      <c r="R2488" s="35" t="s">
        <v>12875</v>
      </c>
      <c r="S2488" s="34"/>
      <c r="T2488" s="34"/>
      <c r="U2488" s="34"/>
    </row>
    <row r="2489" spans="16:21" x14ac:dyDescent="0.45">
      <c r="P2489" s="33" t="s">
        <v>1550</v>
      </c>
      <c r="Q2489" t="s">
        <v>28873</v>
      </c>
      <c r="R2489" s="35" t="s">
        <v>12876</v>
      </c>
      <c r="S2489" s="34"/>
      <c r="T2489" s="34"/>
      <c r="U2489" s="34"/>
    </row>
    <row r="2490" spans="16:21" x14ac:dyDescent="0.45">
      <c r="P2490" s="33" t="s">
        <v>1550</v>
      </c>
      <c r="Q2490" t="s">
        <v>28873</v>
      </c>
      <c r="R2490" s="35" t="s">
        <v>12877</v>
      </c>
      <c r="S2490" s="34"/>
      <c r="T2490" s="34"/>
      <c r="U2490" s="34"/>
    </row>
    <row r="2491" spans="16:21" x14ac:dyDescent="0.45">
      <c r="P2491" s="33" t="s">
        <v>1551</v>
      </c>
      <c r="Q2491" t="s">
        <v>28873</v>
      </c>
      <c r="R2491" s="35" t="s">
        <v>12878</v>
      </c>
      <c r="S2491" s="34"/>
      <c r="T2491" s="34"/>
      <c r="U2491" s="34"/>
    </row>
    <row r="2492" spans="16:21" x14ac:dyDescent="0.45">
      <c r="P2492" s="33" t="s">
        <v>1551</v>
      </c>
      <c r="Q2492" t="s">
        <v>28873</v>
      </c>
      <c r="R2492" s="35" t="s">
        <v>12879</v>
      </c>
      <c r="S2492" s="34"/>
      <c r="T2492" s="34"/>
      <c r="U2492" s="34"/>
    </row>
    <row r="2493" spans="16:21" x14ac:dyDescent="0.45">
      <c r="P2493" s="33" t="s">
        <v>1552</v>
      </c>
      <c r="Q2493" t="s">
        <v>28873</v>
      </c>
      <c r="R2493" s="35" t="s">
        <v>12880</v>
      </c>
      <c r="S2493" s="34"/>
      <c r="T2493" s="34"/>
      <c r="U2493" s="34"/>
    </row>
    <row r="2494" spans="16:21" x14ac:dyDescent="0.45">
      <c r="P2494" s="33" t="s">
        <v>1552</v>
      </c>
      <c r="Q2494" t="s">
        <v>28873</v>
      </c>
      <c r="R2494" s="35" t="s">
        <v>12881</v>
      </c>
      <c r="S2494" s="34"/>
      <c r="T2494" s="34"/>
      <c r="U2494" s="34"/>
    </row>
    <row r="2495" spans="16:21" x14ac:dyDescent="0.45">
      <c r="P2495" s="33" t="s">
        <v>1553</v>
      </c>
      <c r="Q2495" t="s">
        <v>28873</v>
      </c>
      <c r="R2495" s="35" t="s">
        <v>12882</v>
      </c>
      <c r="S2495" s="34"/>
      <c r="T2495" s="34"/>
      <c r="U2495" s="34"/>
    </row>
    <row r="2496" spans="16:21" x14ac:dyDescent="0.45">
      <c r="P2496" s="33" t="s">
        <v>1553</v>
      </c>
      <c r="Q2496" t="s">
        <v>28873</v>
      </c>
      <c r="R2496" s="35" t="s">
        <v>12883</v>
      </c>
      <c r="S2496" s="34"/>
      <c r="T2496" s="34"/>
      <c r="U2496" s="34"/>
    </row>
    <row r="2497" spans="16:21" x14ac:dyDescent="0.45">
      <c r="P2497" s="33" t="s">
        <v>1554</v>
      </c>
      <c r="Q2497" t="s">
        <v>28873</v>
      </c>
      <c r="R2497" s="35" t="s">
        <v>12884</v>
      </c>
      <c r="S2497" s="34"/>
      <c r="T2497" s="34"/>
      <c r="U2497" s="34"/>
    </row>
    <row r="2498" spans="16:21" x14ac:dyDescent="0.45">
      <c r="P2498" s="33" t="s">
        <v>1554</v>
      </c>
      <c r="Q2498" t="s">
        <v>28873</v>
      </c>
      <c r="R2498" s="35" t="s">
        <v>12885</v>
      </c>
      <c r="S2498" s="34"/>
      <c r="T2498" s="34"/>
      <c r="U2498" s="34"/>
    </row>
    <row r="2499" spans="16:21" x14ac:dyDescent="0.45">
      <c r="P2499" s="33" t="s">
        <v>1555</v>
      </c>
      <c r="Q2499" t="s">
        <v>28873</v>
      </c>
      <c r="R2499" s="35" t="s">
        <v>12886</v>
      </c>
      <c r="S2499" s="34"/>
      <c r="T2499" s="34"/>
      <c r="U2499" s="34"/>
    </row>
    <row r="2500" spans="16:21" x14ac:dyDescent="0.45">
      <c r="P2500" s="33" t="s">
        <v>1555</v>
      </c>
      <c r="Q2500" t="s">
        <v>28873</v>
      </c>
      <c r="R2500" s="35" t="s">
        <v>12887</v>
      </c>
      <c r="S2500" s="34"/>
      <c r="T2500" s="34"/>
      <c r="U2500" s="34"/>
    </row>
    <row r="2501" spans="16:21" x14ac:dyDescent="0.45">
      <c r="P2501" s="33" t="s">
        <v>1556</v>
      </c>
      <c r="Q2501" t="s">
        <v>28873</v>
      </c>
      <c r="R2501" s="35" t="s">
        <v>12888</v>
      </c>
      <c r="S2501" s="34"/>
      <c r="T2501" s="34"/>
      <c r="U2501" s="34"/>
    </row>
    <row r="2502" spans="16:21" x14ac:dyDescent="0.45">
      <c r="P2502" s="33" t="s">
        <v>1556</v>
      </c>
      <c r="Q2502" t="s">
        <v>28873</v>
      </c>
      <c r="R2502" s="35" t="s">
        <v>12889</v>
      </c>
      <c r="S2502" s="34"/>
      <c r="T2502" s="34"/>
      <c r="U2502" s="34"/>
    </row>
    <row r="2503" spans="16:21" x14ac:dyDescent="0.45">
      <c r="P2503" s="33" t="s">
        <v>1557</v>
      </c>
      <c r="Q2503" t="s">
        <v>28873</v>
      </c>
      <c r="R2503" s="35" t="s">
        <v>12890</v>
      </c>
      <c r="S2503" s="34"/>
      <c r="T2503" s="34"/>
      <c r="U2503" s="34"/>
    </row>
    <row r="2504" spans="16:21" x14ac:dyDescent="0.45">
      <c r="P2504" s="33" t="s">
        <v>1557</v>
      </c>
      <c r="Q2504" t="s">
        <v>28873</v>
      </c>
      <c r="R2504" s="35" t="s">
        <v>12891</v>
      </c>
      <c r="S2504" s="34"/>
      <c r="T2504" s="34"/>
      <c r="U2504" s="34"/>
    </row>
    <row r="2505" spans="16:21" x14ac:dyDescent="0.45">
      <c r="P2505" s="33" t="s">
        <v>1558</v>
      </c>
      <c r="Q2505" t="s">
        <v>28873</v>
      </c>
      <c r="R2505" s="35" t="s">
        <v>12892</v>
      </c>
      <c r="S2505" s="34"/>
      <c r="T2505" s="34"/>
      <c r="U2505" s="34"/>
    </row>
    <row r="2506" spans="16:21" x14ac:dyDescent="0.45">
      <c r="P2506" s="33" t="s">
        <v>1558</v>
      </c>
      <c r="Q2506" t="s">
        <v>28873</v>
      </c>
      <c r="R2506" s="35" t="s">
        <v>12893</v>
      </c>
      <c r="S2506" s="34"/>
      <c r="T2506" s="34"/>
      <c r="U2506" s="34"/>
    </row>
    <row r="2507" spans="16:21" x14ac:dyDescent="0.45">
      <c r="P2507" s="33" t="s">
        <v>1559</v>
      </c>
      <c r="Q2507" t="s">
        <v>28873</v>
      </c>
      <c r="R2507" s="35" t="s">
        <v>12894</v>
      </c>
      <c r="S2507" s="34"/>
      <c r="T2507" s="34"/>
      <c r="U2507" s="34"/>
    </row>
    <row r="2508" spans="16:21" x14ac:dyDescent="0.45">
      <c r="P2508" s="33" t="s">
        <v>1559</v>
      </c>
      <c r="Q2508" t="s">
        <v>28873</v>
      </c>
      <c r="R2508" s="35" t="s">
        <v>12895</v>
      </c>
      <c r="S2508" s="34"/>
      <c r="T2508" s="34"/>
      <c r="U2508" s="34"/>
    </row>
    <row r="2509" spans="16:21" x14ac:dyDescent="0.45">
      <c r="P2509" s="33" t="s">
        <v>1560</v>
      </c>
      <c r="Q2509" t="s">
        <v>28873</v>
      </c>
      <c r="R2509" s="35" t="s">
        <v>12896</v>
      </c>
      <c r="S2509" s="34"/>
      <c r="T2509" s="34"/>
      <c r="U2509" s="34"/>
    </row>
    <row r="2510" spans="16:21" x14ac:dyDescent="0.45">
      <c r="P2510" s="33" t="s">
        <v>1560</v>
      </c>
      <c r="Q2510" t="s">
        <v>28873</v>
      </c>
      <c r="R2510" s="35" t="s">
        <v>12897</v>
      </c>
      <c r="S2510" s="34"/>
      <c r="T2510" s="34"/>
      <c r="U2510" s="34"/>
    </row>
    <row r="2511" spans="16:21" x14ac:dyDescent="0.45">
      <c r="P2511" s="33" t="s">
        <v>1561</v>
      </c>
      <c r="Q2511" t="s">
        <v>28873</v>
      </c>
      <c r="R2511" s="35" t="s">
        <v>12898</v>
      </c>
      <c r="S2511" s="34"/>
      <c r="T2511" s="34"/>
      <c r="U2511" s="34"/>
    </row>
    <row r="2512" spans="16:21" x14ac:dyDescent="0.45">
      <c r="P2512" s="33" t="s">
        <v>1561</v>
      </c>
      <c r="Q2512" t="s">
        <v>28873</v>
      </c>
      <c r="R2512" s="35" t="s">
        <v>12899</v>
      </c>
      <c r="S2512" s="34"/>
      <c r="T2512" s="34"/>
      <c r="U2512" s="34"/>
    </row>
    <row r="2513" spans="16:21" x14ac:dyDescent="0.45">
      <c r="P2513" s="33" t="s">
        <v>1562</v>
      </c>
      <c r="Q2513" t="s">
        <v>28873</v>
      </c>
      <c r="R2513" s="35" t="s">
        <v>12900</v>
      </c>
      <c r="S2513" s="34"/>
      <c r="T2513" s="34"/>
      <c r="U2513" s="34"/>
    </row>
    <row r="2514" spans="16:21" x14ac:dyDescent="0.45">
      <c r="P2514" s="33" t="s">
        <v>1562</v>
      </c>
      <c r="Q2514" t="s">
        <v>28873</v>
      </c>
      <c r="R2514" s="35" t="s">
        <v>12901</v>
      </c>
      <c r="S2514" s="34"/>
      <c r="T2514" s="34"/>
      <c r="U2514" s="34"/>
    </row>
    <row r="2515" spans="16:21" x14ac:dyDescent="0.45">
      <c r="P2515" s="33" t="s">
        <v>1563</v>
      </c>
      <c r="Q2515" t="s">
        <v>28873</v>
      </c>
      <c r="R2515" s="35" t="s">
        <v>12862</v>
      </c>
      <c r="S2515" s="34"/>
      <c r="T2515" s="34"/>
      <c r="U2515" s="34"/>
    </row>
    <row r="2516" spans="16:21" x14ac:dyDescent="0.45">
      <c r="P2516" s="33" t="s">
        <v>1563</v>
      </c>
      <c r="Q2516" t="s">
        <v>28873</v>
      </c>
      <c r="R2516" s="35" t="s">
        <v>12902</v>
      </c>
      <c r="S2516" s="34"/>
      <c r="T2516" s="34"/>
      <c r="U2516" s="34"/>
    </row>
    <row r="2517" spans="16:21" x14ac:dyDescent="0.45">
      <c r="P2517" s="33" t="s">
        <v>1564</v>
      </c>
      <c r="Q2517" t="s">
        <v>28873</v>
      </c>
      <c r="R2517" s="35" t="s">
        <v>12903</v>
      </c>
      <c r="S2517" s="34"/>
      <c r="T2517" s="34"/>
      <c r="U2517" s="34"/>
    </row>
    <row r="2518" spans="16:21" x14ac:dyDescent="0.45">
      <c r="P2518" s="33" t="s">
        <v>1564</v>
      </c>
      <c r="Q2518" t="s">
        <v>28873</v>
      </c>
      <c r="R2518" s="35" t="s">
        <v>12904</v>
      </c>
      <c r="S2518" s="34"/>
      <c r="T2518" s="34"/>
      <c r="U2518" s="34"/>
    </row>
    <row r="2519" spans="16:21" x14ac:dyDescent="0.45">
      <c r="P2519" s="33" t="s">
        <v>1565</v>
      </c>
      <c r="Q2519" t="s">
        <v>28873</v>
      </c>
      <c r="R2519" s="35" t="s">
        <v>12905</v>
      </c>
      <c r="S2519" s="34"/>
      <c r="T2519" s="34"/>
      <c r="U2519" s="34"/>
    </row>
    <row r="2520" spans="16:21" x14ac:dyDescent="0.45">
      <c r="P2520" s="33" t="s">
        <v>1565</v>
      </c>
      <c r="Q2520" t="s">
        <v>28873</v>
      </c>
      <c r="R2520" s="35" t="s">
        <v>12906</v>
      </c>
      <c r="S2520" s="34"/>
      <c r="T2520" s="34"/>
      <c r="U2520" s="34"/>
    </row>
    <row r="2521" spans="16:21" x14ac:dyDescent="0.45">
      <c r="P2521" s="33" t="s">
        <v>1566</v>
      </c>
      <c r="Q2521" t="s">
        <v>28873</v>
      </c>
      <c r="R2521" s="35" t="s">
        <v>12907</v>
      </c>
      <c r="S2521" s="34"/>
      <c r="T2521" s="34"/>
      <c r="U2521" s="34"/>
    </row>
    <row r="2522" spans="16:21" x14ac:dyDescent="0.45">
      <c r="P2522" s="33" t="s">
        <v>1566</v>
      </c>
      <c r="Q2522" t="s">
        <v>28873</v>
      </c>
      <c r="R2522" s="35" t="s">
        <v>12908</v>
      </c>
      <c r="S2522" s="34"/>
      <c r="T2522" s="34"/>
      <c r="U2522" s="34"/>
    </row>
    <row r="2523" spans="16:21" x14ac:dyDescent="0.45">
      <c r="P2523" s="33" t="s">
        <v>1567</v>
      </c>
      <c r="Q2523" t="s">
        <v>28873</v>
      </c>
      <c r="R2523" s="35" t="s">
        <v>12909</v>
      </c>
      <c r="S2523" s="34"/>
      <c r="T2523" s="34"/>
      <c r="U2523" s="34"/>
    </row>
    <row r="2524" spans="16:21" x14ac:dyDescent="0.45">
      <c r="P2524" s="33" t="s">
        <v>1567</v>
      </c>
      <c r="Q2524" t="s">
        <v>28873</v>
      </c>
      <c r="R2524" s="35" t="s">
        <v>12910</v>
      </c>
      <c r="S2524" s="34"/>
      <c r="T2524" s="34"/>
      <c r="U2524" s="34"/>
    </row>
    <row r="2525" spans="16:21" x14ac:dyDescent="0.45">
      <c r="P2525" s="33" t="s">
        <v>1568</v>
      </c>
      <c r="Q2525" t="s">
        <v>28873</v>
      </c>
      <c r="R2525" s="35" t="s">
        <v>12911</v>
      </c>
      <c r="S2525" s="34"/>
      <c r="T2525" s="34"/>
      <c r="U2525" s="34"/>
    </row>
    <row r="2526" spans="16:21" x14ac:dyDescent="0.45">
      <c r="P2526" s="33" t="s">
        <v>1568</v>
      </c>
      <c r="Q2526" t="s">
        <v>28873</v>
      </c>
      <c r="R2526" s="35" t="s">
        <v>12912</v>
      </c>
      <c r="S2526" s="34"/>
      <c r="T2526" s="34"/>
      <c r="U2526" s="34"/>
    </row>
    <row r="2527" spans="16:21" x14ac:dyDescent="0.45">
      <c r="P2527" s="33" t="s">
        <v>1569</v>
      </c>
      <c r="Q2527" t="s">
        <v>28873</v>
      </c>
      <c r="R2527" s="35" t="s">
        <v>12913</v>
      </c>
      <c r="S2527" s="34"/>
      <c r="T2527" s="34"/>
      <c r="U2527" s="34"/>
    </row>
    <row r="2528" spans="16:21" x14ac:dyDescent="0.45">
      <c r="P2528" s="33" t="s">
        <v>1569</v>
      </c>
      <c r="Q2528" t="s">
        <v>28873</v>
      </c>
      <c r="R2528" s="35" t="s">
        <v>12914</v>
      </c>
      <c r="S2528" s="34"/>
      <c r="T2528" s="34"/>
      <c r="U2528" s="34"/>
    </row>
    <row r="2529" spans="16:21" x14ac:dyDescent="0.45">
      <c r="P2529" s="33" t="s">
        <v>1570</v>
      </c>
      <c r="Q2529" t="s">
        <v>28873</v>
      </c>
      <c r="R2529" s="35" t="s">
        <v>12915</v>
      </c>
      <c r="S2529" s="34"/>
      <c r="T2529" s="34"/>
      <c r="U2529" s="34"/>
    </row>
    <row r="2530" spans="16:21" x14ac:dyDescent="0.45">
      <c r="P2530" s="33" t="s">
        <v>1570</v>
      </c>
      <c r="Q2530" t="s">
        <v>28873</v>
      </c>
      <c r="R2530" s="35" t="s">
        <v>12916</v>
      </c>
      <c r="S2530" s="34"/>
      <c r="T2530" s="34"/>
      <c r="U2530" s="34"/>
    </row>
    <row r="2531" spans="16:21" x14ac:dyDescent="0.45">
      <c r="P2531" s="33" t="s">
        <v>1571</v>
      </c>
      <c r="Q2531" t="s">
        <v>28873</v>
      </c>
      <c r="R2531" s="35" t="s">
        <v>12917</v>
      </c>
      <c r="S2531" s="34"/>
      <c r="T2531" s="34"/>
      <c r="U2531" s="34"/>
    </row>
    <row r="2532" spans="16:21" x14ac:dyDescent="0.45">
      <c r="P2532" s="33" t="s">
        <v>1571</v>
      </c>
      <c r="Q2532" t="s">
        <v>28873</v>
      </c>
      <c r="R2532" s="35" t="s">
        <v>12918</v>
      </c>
      <c r="S2532" s="34"/>
      <c r="T2532" s="34"/>
      <c r="U2532" s="34"/>
    </row>
    <row r="2533" spans="16:21" x14ac:dyDescent="0.45">
      <c r="P2533" s="33" t="s">
        <v>1572</v>
      </c>
      <c r="Q2533" t="s">
        <v>28873</v>
      </c>
      <c r="R2533" s="35" t="s">
        <v>12919</v>
      </c>
      <c r="S2533" s="34"/>
      <c r="T2533" s="34"/>
      <c r="U2533" s="34"/>
    </row>
    <row r="2534" spans="16:21" x14ac:dyDescent="0.45">
      <c r="P2534" s="33" t="s">
        <v>1572</v>
      </c>
      <c r="Q2534" t="s">
        <v>28873</v>
      </c>
      <c r="R2534" s="35" t="s">
        <v>12920</v>
      </c>
      <c r="S2534" s="34"/>
      <c r="T2534" s="34"/>
      <c r="U2534" s="34"/>
    </row>
    <row r="2535" spans="16:21" x14ac:dyDescent="0.45">
      <c r="P2535" s="33" t="s">
        <v>1573</v>
      </c>
      <c r="Q2535" t="s">
        <v>28873</v>
      </c>
      <c r="R2535" s="35" t="s">
        <v>12921</v>
      </c>
      <c r="S2535" s="34"/>
      <c r="T2535" s="34"/>
      <c r="U2535" s="34"/>
    </row>
    <row r="2536" spans="16:21" x14ac:dyDescent="0.45">
      <c r="P2536" s="33" t="s">
        <v>1573</v>
      </c>
      <c r="Q2536" t="s">
        <v>28873</v>
      </c>
      <c r="R2536" s="35" t="s">
        <v>12922</v>
      </c>
      <c r="S2536" s="34"/>
      <c r="T2536" s="34"/>
      <c r="U2536" s="34"/>
    </row>
    <row r="2537" spans="16:21" x14ac:dyDescent="0.45">
      <c r="P2537" s="33" t="s">
        <v>1574</v>
      </c>
      <c r="Q2537" t="s">
        <v>28873</v>
      </c>
      <c r="R2537" s="35" t="s">
        <v>12923</v>
      </c>
      <c r="S2537" s="34"/>
      <c r="T2537" s="34"/>
      <c r="U2537" s="34"/>
    </row>
    <row r="2538" spans="16:21" x14ac:dyDescent="0.45">
      <c r="P2538" s="33" t="s">
        <v>1574</v>
      </c>
      <c r="Q2538" t="s">
        <v>28873</v>
      </c>
      <c r="R2538" s="35" t="s">
        <v>12924</v>
      </c>
      <c r="S2538" s="34"/>
      <c r="T2538" s="34"/>
      <c r="U2538" s="34"/>
    </row>
    <row r="2539" spans="16:21" x14ac:dyDescent="0.45">
      <c r="P2539" s="33" t="s">
        <v>1575</v>
      </c>
      <c r="Q2539" t="s">
        <v>28873</v>
      </c>
      <c r="R2539" s="35" t="s">
        <v>12925</v>
      </c>
      <c r="S2539" s="34"/>
      <c r="T2539" s="34"/>
      <c r="U2539" s="34"/>
    </row>
    <row r="2540" spans="16:21" x14ac:dyDescent="0.45">
      <c r="P2540" s="33" t="s">
        <v>1575</v>
      </c>
      <c r="Q2540" t="s">
        <v>28873</v>
      </c>
      <c r="R2540" s="35" t="s">
        <v>12926</v>
      </c>
      <c r="S2540" s="34"/>
      <c r="T2540" s="34"/>
      <c r="U2540" s="34"/>
    </row>
    <row r="2541" spans="16:21" x14ac:dyDescent="0.45">
      <c r="P2541" s="33" t="s">
        <v>1576</v>
      </c>
      <c r="Q2541" t="s">
        <v>28873</v>
      </c>
      <c r="R2541" s="35" t="s">
        <v>12927</v>
      </c>
      <c r="S2541" s="34"/>
      <c r="T2541" s="34"/>
      <c r="U2541" s="34"/>
    </row>
    <row r="2542" spans="16:21" x14ac:dyDescent="0.45">
      <c r="P2542" s="33" t="s">
        <v>1576</v>
      </c>
      <c r="Q2542" t="s">
        <v>28873</v>
      </c>
      <c r="R2542" s="35" t="s">
        <v>12928</v>
      </c>
      <c r="S2542" s="34"/>
      <c r="T2542" s="34"/>
      <c r="U2542" s="34"/>
    </row>
    <row r="2543" spans="16:21" x14ac:dyDescent="0.45">
      <c r="P2543" s="33" t="s">
        <v>1577</v>
      </c>
      <c r="Q2543" t="s">
        <v>28873</v>
      </c>
      <c r="R2543" s="35" t="s">
        <v>12929</v>
      </c>
      <c r="S2543" s="34"/>
      <c r="T2543" s="34"/>
      <c r="U2543" s="34"/>
    </row>
    <row r="2544" spans="16:21" x14ac:dyDescent="0.45">
      <c r="P2544" s="33" t="s">
        <v>1577</v>
      </c>
      <c r="Q2544" t="s">
        <v>28873</v>
      </c>
      <c r="R2544" s="35" t="s">
        <v>12930</v>
      </c>
      <c r="S2544" s="34"/>
      <c r="T2544" s="34"/>
      <c r="U2544" s="34"/>
    </row>
    <row r="2545" spans="16:21" x14ac:dyDescent="0.45">
      <c r="P2545" s="33" t="s">
        <v>1578</v>
      </c>
      <c r="Q2545" t="s">
        <v>28873</v>
      </c>
      <c r="R2545" s="35" t="s">
        <v>12931</v>
      </c>
      <c r="S2545" s="34"/>
      <c r="T2545" s="34"/>
      <c r="U2545" s="34"/>
    </row>
    <row r="2546" spans="16:21" x14ac:dyDescent="0.45">
      <c r="P2546" s="33" t="s">
        <v>1578</v>
      </c>
      <c r="Q2546" t="s">
        <v>28873</v>
      </c>
      <c r="R2546" s="35" t="s">
        <v>12932</v>
      </c>
      <c r="S2546" s="34"/>
      <c r="T2546" s="34"/>
      <c r="U2546" s="34"/>
    </row>
    <row r="2547" spans="16:21" x14ac:dyDescent="0.45">
      <c r="P2547" s="33" t="s">
        <v>1579</v>
      </c>
      <c r="Q2547" t="s">
        <v>28873</v>
      </c>
      <c r="R2547" s="35" t="s">
        <v>12933</v>
      </c>
      <c r="S2547" s="34"/>
      <c r="T2547" s="34"/>
      <c r="U2547" s="34"/>
    </row>
    <row r="2548" spans="16:21" x14ac:dyDescent="0.45">
      <c r="P2548" s="33" t="s">
        <v>1579</v>
      </c>
      <c r="Q2548" t="s">
        <v>28873</v>
      </c>
      <c r="R2548" s="35" t="s">
        <v>12934</v>
      </c>
      <c r="S2548" s="34"/>
      <c r="T2548" s="34"/>
      <c r="U2548" s="34"/>
    </row>
    <row r="2549" spans="16:21" x14ac:dyDescent="0.45">
      <c r="P2549" s="33" t="s">
        <v>1580</v>
      </c>
      <c r="Q2549" t="s">
        <v>28873</v>
      </c>
      <c r="R2549" s="35" t="s">
        <v>12935</v>
      </c>
      <c r="S2549" s="34"/>
      <c r="T2549" s="34"/>
      <c r="U2549" s="34"/>
    </row>
    <row r="2550" spans="16:21" x14ac:dyDescent="0.45">
      <c r="P2550" s="33" t="s">
        <v>1580</v>
      </c>
      <c r="Q2550" t="s">
        <v>28873</v>
      </c>
      <c r="R2550" s="35" t="s">
        <v>12936</v>
      </c>
      <c r="S2550" s="34"/>
      <c r="T2550" s="34"/>
      <c r="U2550" s="34"/>
    </row>
    <row r="2551" spans="16:21" x14ac:dyDescent="0.45">
      <c r="P2551" s="33" t="s">
        <v>1581</v>
      </c>
      <c r="Q2551" t="s">
        <v>28873</v>
      </c>
      <c r="R2551" s="35" t="s">
        <v>12937</v>
      </c>
      <c r="S2551" s="34"/>
      <c r="T2551" s="34"/>
      <c r="U2551" s="34"/>
    </row>
    <row r="2552" spans="16:21" x14ac:dyDescent="0.45">
      <c r="P2552" s="33" t="s">
        <v>1581</v>
      </c>
      <c r="Q2552" t="s">
        <v>28873</v>
      </c>
      <c r="R2552" s="35" t="s">
        <v>12938</v>
      </c>
      <c r="S2552" s="34"/>
      <c r="T2552" s="34"/>
      <c r="U2552" s="34"/>
    </row>
    <row r="2553" spans="16:21" x14ac:dyDescent="0.45">
      <c r="P2553" s="33" t="s">
        <v>1582</v>
      </c>
      <c r="Q2553" t="s">
        <v>28873</v>
      </c>
      <c r="R2553" s="35" t="s">
        <v>12939</v>
      </c>
      <c r="S2553" s="34"/>
      <c r="T2553" s="34"/>
      <c r="U2553" s="34"/>
    </row>
    <row r="2554" spans="16:21" x14ac:dyDescent="0.45">
      <c r="P2554" s="33" t="s">
        <v>1582</v>
      </c>
      <c r="Q2554" t="s">
        <v>28873</v>
      </c>
      <c r="R2554" s="35" t="s">
        <v>12940</v>
      </c>
      <c r="S2554" s="34"/>
      <c r="T2554" s="34"/>
      <c r="U2554" s="34"/>
    </row>
    <row r="2555" spans="16:21" x14ac:dyDescent="0.45">
      <c r="P2555" s="33" t="s">
        <v>1583</v>
      </c>
      <c r="Q2555" t="s">
        <v>28873</v>
      </c>
      <c r="R2555" s="35" t="s">
        <v>12941</v>
      </c>
      <c r="S2555" s="34"/>
      <c r="T2555" s="34"/>
      <c r="U2555" s="34"/>
    </row>
    <row r="2556" spans="16:21" x14ac:dyDescent="0.45">
      <c r="P2556" s="33" t="s">
        <v>1583</v>
      </c>
      <c r="Q2556" t="s">
        <v>28873</v>
      </c>
      <c r="R2556" s="35" t="s">
        <v>12942</v>
      </c>
      <c r="S2556" s="34"/>
      <c r="T2556" s="34"/>
      <c r="U2556" s="34"/>
    </row>
    <row r="2557" spans="16:21" x14ac:dyDescent="0.45">
      <c r="P2557" s="33" t="s">
        <v>1584</v>
      </c>
      <c r="Q2557" t="s">
        <v>28873</v>
      </c>
      <c r="R2557" s="35" t="s">
        <v>12943</v>
      </c>
      <c r="S2557" s="34"/>
      <c r="T2557" s="34"/>
      <c r="U2557" s="34"/>
    </row>
    <row r="2558" spans="16:21" x14ac:dyDescent="0.45">
      <c r="P2558" s="33" t="s">
        <v>1584</v>
      </c>
      <c r="Q2558" t="s">
        <v>28873</v>
      </c>
      <c r="R2558" s="35" t="s">
        <v>12944</v>
      </c>
      <c r="S2558" s="34"/>
      <c r="T2558" s="34"/>
      <c r="U2558" s="34"/>
    </row>
    <row r="2559" spans="16:21" x14ac:dyDescent="0.45">
      <c r="P2559" s="33" t="s">
        <v>1585</v>
      </c>
      <c r="Q2559" t="s">
        <v>28873</v>
      </c>
      <c r="R2559" s="35" t="s">
        <v>12945</v>
      </c>
      <c r="S2559" s="34"/>
      <c r="T2559" s="34"/>
      <c r="U2559" s="34"/>
    </row>
    <row r="2560" spans="16:21" x14ac:dyDescent="0.45">
      <c r="P2560" s="33" t="s">
        <v>1585</v>
      </c>
      <c r="Q2560" t="s">
        <v>28873</v>
      </c>
      <c r="R2560" s="35" t="s">
        <v>12946</v>
      </c>
      <c r="S2560" s="34"/>
      <c r="T2560" s="34"/>
      <c r="U2560" s="34"/>
    </row>
    <row r="2561" spans="16:21" x14ac:dyDescent="0.45">
      <c r="P2561" s="33" t="s">
        <v>1586</v>
      </c>
      <c r="Q2561" t="s">
        <v>28873</v>
      </c>
      <c r="R2561" s="35" t="s">
        <v>12947</v>
      </c>
      <c r="S2561" s="34"/>
      <c r="T2561" s="34"/>
      <c r="U2561" s="34"/>
    </row>
    <row r="2562" spans="16:21" x14ac:dyDescent="0.45">
      <c r="P2562" s="33" t="s">
        <v>1586</v>
      </c>
      <c r="Q2562" t="s">
        <v>28873</v>
      </c>
      <c r="R2562" s="35" t="s">
        <v>12948</v>
      </c>
      <c r="S2562" s="34"/>
      <c r="T2562" s="34"/>
      <c r="U2562" s="34"/>
    </row>
    <row r="2563" spans="16:21" x14ac:dyDescent="0.45">
      <c r="P2563" s="33" t="s">
        <v>1587</v>
      </c>
      <c r="Q2563" t="s">
        <v>28873</v>
      </c>
      <c r="R2563" s="35" t="s">
        <v>12949</v>
      </c>
      <c r="S2563" s="34"/>
      <c r="T2563" s="34"/>
      <c r="U2563" s="34"/>
    </row>
    <row r="2564" spans="16:21" x14ac:dyDescent="0.45">
      <c r="P2564" s="33" t="s">
        <v>1587</v>
      </c>
      <c r="Q2564" t="s">
        <v>28873</v>
      </c>
      <c r="R2564" s="35" t="s">
        <v>12950</v>
      </c>
      <c r="S2564" s="34"/>
      <c r="T2564" s="34"/>
      <c r="U2564" s="34"/>
    </row>
    <row r="2565" spans="16:21" x14ac:dyDescent="0.45">
      <c r="P2565" s="33" t="s">
        <v>1588</v>
      </c>
      <c r="Q2565" t="s">
        <v>28873</v>
      </c>
      <c r="R2565" s="35" t="s">
        <v>12951</v>
      </c>
      <c r="S2565" s="34"/>
      <c r="T2565" s="34"/>
      <c r="U2565" s="34"/>
    </row>
    <row r="2566" spans="16:21" x14ac:dyDescent="0.45">
      <c r="P2566" s="33" t="s">
        <v>1588</v>
      </c>
      <c r="Q2566" t="s">
        <v>28873</v>
      </c>
      <c r="R2566" s="35" t="s">
        <v>12952</v>
      </c>
      <c r="S2566" s="34"/>
      <c r="T2566" s="34"/>
      <c r="U2566" s="34"/>
    </row>
    <row r="2567" spans="16:21" x14ac:dyDescent="0.45">
      <c r="P2567" s="33" t="s">
        <v>1589</v>
      </c>
      <c r="Q2567" t="s">
        <v>28873</v>
      </c>
      <c r="R2567" s="35" t="s">
        <v>11192</v>
      </c>
      <c r="S2567" s="34"/>
      <c r="T2567" s="34"/>
      <c r="U2567" s="34"/>
    </row>
    <row r="2568" spans="16:21" x14ac:dyDescent="0.45">
      <c r="P2568" s="33" t="s">
        <v>1590</v>
      </c>
      <c r="Q2568" t="s">
        <v>28873</v>
      </c>
      <c r="R2568" s="35" t="s">
        <v>12018</v>
      </c>
      <c r="S2568" s="34"/>
      <c r="T2568" s="34"/>
      <c r="U2568" s="34"/>
    </row>
    <row r="2569" spans="16:21" x14ac:dyDescent="0.45">
      <c r="P2569" s="33" t="s">
        <v>1591</v>
      </c>
      <c r="Q2569" t="s">
        <v>28873</v>
      </c>
      <c r="R2569" s="35" t="s">
        <v>11192</v>
      </c>
      <c r="S2569" s="34"/>
      <c r="T2569" s="34"/>
      <c r="U2569" s="34"/>
    </row>
    <row r="2570" spans="16:21" x14ac:dyDescent="0.45">
      <c r="P2570" s="33" t="s">
        <v>1592</v>
      </c>
      <c r="Q2570" t="s">
        <v>28873</v>
      </c>
      <c r="R2570" s="35" t="s">
        <v>11194</v>
      </c>
      <c r="S2570" s="34"/>
      <c r="T2570" s="34"/>
      <c r="U2570" s="34"/>
    </row>
    <row r="2571" spans="16:21" x14ac:dyDescent="0.45">
      <c r="P2571" s="33" t="s">
        <v>1593</v>
      </c>
      <c r="Q2571" t="s">
        <v>28873</v>
      </c>
      <c r="R2571" s="35" t="s">
        <v>11194</v>
      </c>
      <c r="S2571" s="34"/>
      <c r="T2571" s="34"/>
      <c r="U2571" s="34"/>
    </row>
    <row r="2572" spans="16:21" x14ac:dyDescent="0.45">
      <c r="P2572" s="33" t="s">
        <v>1594</v>
      </c>
      <c r="Q2572" t="s">
        <v>28873</v>
      </c>
      <c r="R2572" s="35" t="s">
        <v>11192</v>
      </c>
      <c r="S2572" s="34"/>
      <c r="T2572" s="34"/>
      <c r="U2572" s="34"/>
    </row>
    <row r="2573" spans="16:21" x14ac:dyDescent="0.45">
      <c r="P2573" s="33" t="s">
        <v>1595</v>
      </c>
      <c r="Q2573" t="s">
        <v>28873</v>
      </c>
      <c r="R2573" s="35" t="s">
        <v>11194</v>
      </c>
      <c r="S2573" s="34"/>
      <c r="T2573" s="34"/>
      <c r="U2573" s="34"/>
    </row>
    <row r="2574" spans="16:21" x14ac:dyDescent="0.45">
      <c r="P2574" s="33" t="s">
        <v>1596</v>
      </c>
      <c r="Q2574" t="s">
        <v>28873</v>
      </c>
      <c r="R2574" s="35" t="s">
        <v>12953</v>
      </c>
      <c r="S2574" s="34"/>
      <c r="T2574" s="34"/>
      <c r="U2574" s="34"/>
    </row>
    <row r="2575" spans="16:21" x14ac:dyDescent="0.45">
      <c r="P2575" s="33" t="s">
        <v>1597</v>
      </c>
      <c r="Q2575" t="s">
        <v>28873</v>
      </c>
      <c r="R2575" s="35" t="s">
        <v>11194</v>
      </c>
      <c r="S2575" s="34"/>
      <c r="T2575" s="34"/>
      <c r="U2575" s="34"/>
    </row>
    <row r="2576" spans="16:21" x14ac:dyDescent="0.45">
      <c r="P2576" s="33" t="s">
        <v>1598</v>
      </c>
      <c r="Q2576" t="s">
        <v>28873</v>
      </c>
      <c r="R2576" s="35" t="s">
        <v>11194</v>
      </c>
      <c r="S2576" s="34"/>
      <c r="T2576" s="34"/>
      <c r="U2576" s="34"/>
    </row>
    <row r="2577" spans="16:21" x14ac:dyDescent="0.45">
      <c r="P2577" s="33" t="s">
        <v>1599</v>
      </c>
      <c r="Q2577" t="s">
        <v>28873</v>
      </c>
      <c r="R2577" s="35" t="s">
        <v>11194</v>
      </c>
      <c r="S2577" s="34"/>
      <c r="T2577" s="34"/>
      <c r="U2577" s="34"/>
    </row>
    <row r="2578" spans="16:21" x14ac:dyDescent="0.45">
      <c r="P2578" s="33" t="s">
        <v>1600</v>
      </c>
      <c r="Q2578" t="s">
        <v>28873</v>
      </c>
      <c r="R2578" s="35" t="s">
        <v>11194</v>
      </c>
      <c r="S2578" s="34"/>
      <c r="T2578" s="34"/>
      <c r="U2578" s="34"/>
    </row>
    <row r="2579" spans="16:21" x14ac:dyDescent="0.45">
      <c r="P2579" s="33" t="s">
        <v>1601</v>
      </c>
      <c r="Q2579" t="s">
        <v>28873</v>
      </c>
      <c r="R2579" s="35" t="s">
        <v>11192</v>
      </c>
      <c r="S2579" s="34"/>
      <c r="T2579" s="34"/>
      <c r="U2579" s="34"/>
    </row>
    <row r="2580" spans="16:21" x14ac:dyDescent="0.45">
      <c r="P2580" s="33" t="s">
        <v>1602</v>
      </c>
      <c r="Q2580" t="s">
        <v>28873</v>
      </c>
      <c r="R2580" s="35" t="s">
        <v>11194</v>
      </c>
      <c r="S2580" s="34"/>
      <c r="T2580" s="34"/>
      <c r="U2580" s="34"/>
    </row>
    <row r="2581" spans="16:21" x14ac:dyDescent="0.45">
      <c r="P2581" s="33" t="s">
        <v>1603</v>
      </c>
      <c r="Q2581" t="s">
        <v>28873</v>
      </c>
      <c r="R2581" s="35" t="s">
        <v>11194</v>
      </c>
      <c r="S2581" s="34"/>
      <c r="T2581" s="34"/>
      <c r="U2581" s="34"/>
    </row>
    <row r="2582" spans="16:21" x14ac:dyDescent="0.45">
      <c r="P2582" s="33" t="s">
        <v>1604</v>
      </c>
      <c r="Q2582" t="s">
        <v>28873</v>
      </c>
      <c r="R2582" s="35" t="s">
        <v>11192</v>
      </c>
      <c r="S2582" s="34"/>
      <c r="T2582" s="34"/>
      <c r="U2582" s="34"/>
    </row>
    <row r="2583" spans="16:21" x14ac:dyDescent="0.45">
      <c r="P2583" s="33" t="s">
        <v>1605</v>
      </c>
      <c r="Q2583" t="s">
        <v>28873</v>
      </c>
      <c r="R2583" s="35" t="s">
        <v>11192</v>
      </c>
      <c r="S2583" s="34"/>
      <c r="T2583" s="34"/>
      <c r="U2583" s="34"/>
    </row>
    <row r="2584" spans="16:21" x14ac:dyDescent="0.45">
      <c r="P2584" s="33" t="s">
        <v>1606</v>
      </c>
      <c r="Q2584" t="s">
        <v>28873</v>
      </c>
      <c r="R2584" s="35" t="s">
        <v>11194</v>
      </c>
      <c r="S2584" s="34"/>
      <c r="T2584" s="34"/>
      <c r="U2584" s="34"/>
    </row>
    <row r="2585" spans="16:21" x14ac:dyDescent="0.45">
      <c r="P2585" s="33" t="s">
        <v>1607</v>
      </c>
      <c r="Q2585" t="s">
        <v>28873</v>
      </c>
      <c r="R2585" s="35" t="s">
        <v>11192</v>
      </c>
      <c r="S2585" s="34"/>
      <c r="T2585" s="34"/>
      <c r="U2585" s="34"/>
    </row>
    <row r="2586" spans="16:21" x14ac:dyDescent="0.45">
      <c r="P2586" s="33" t="s">
        <v>1608</v>
      </c>
      <c r="Q2586" t="s">
        <v>28873</v>
      </c>
      <c r="R2586" s="35" t="s">
        <v>11194</v>
      </c>
      <c r="S2586" s="34"/>
      <c r="T2586" s="34"/>
      <c r="U2586" s="34"/>
    </row>
    <row r="2587" spans="16:21" x14ac:dyDescent="0.45">
      <c r="P2587" s="33" t="s">
        <v>1609</v>
      </c>
      <c r="Q2587" t="s">
        <v>28873</v>
      </c>
      <c r="R2587" s="35" t="s">
        <v>11194</v>
      </c>
      <c r="S2587" s="34"/>
      <c r="T2587" s="34"/>
      <c r="U2587" s="34"/>
    </row>
    <row r="2588" spans="16:21" x14ac:dyDescent="0.45">
      <c r="P2588" s="33" t="s">
        <v>1610</v>
      </c>
      <c r="Q2588" t="s">
        <v>28873</v>
      </c>
      <c r="R2588" s="35" t="s">
        <v>11194</v>
      </c>
      <c r="S2588" s="34"/>
      <c r="T2588" s="34"/>
      <c r="U2588" s="34"/>
    </row>
    <row r="2589" spans="16:21" x14ac:dyDescent="0.45">
      <c r="P2589" s="33" t="s">
        <v>1611</v>
      </c>
      <c r="Q2589" t="s">
        <v>28873</v>
      </c>
      <c r="R2589" s="35" t="s">
        <v>11192</v>
      </c>
      <c r="S2589" s="34"/>
      <c r="T2589" s="34"/>
      <c r="U2589" s="34"/>
    </row>
    <row r="2590" spans="16:21" x14ac:dyDescent="0.45">
      <c r="P2590" s="33" t="s">
        <v>1612</v>
      </c>
      <c r="Q2590" t="s">
        <v>28873</v>
      </c>
      <c r="R2590" s="35" t="s">
        <v>11192</v>
      </c>
      <c r="S2590" s="34"/>
      <c r="T2590" s="34"/>
      <c r="U2590" s="34"/>
    </row>
    <row r="2591" spans="16:21" x14ac:dyDescent="0.45">
      <c r="P2591" s="33" t="s">
        <v>1613</v>
      </c>
      <c r="Q2591" t="s">
        <v>28873</v>
      </c>
      <c r="R2591" s="35" t="s">
        <v>11194</v>
      </c>
      <c r="S2591" s="34"/>
      <c r="T2591" s="34"/>
      <c r="U2591" s="34"/>
    </row>
    <row r="2592" spans="16:21" x14ac:dyDescent="0.45">
      <c r="P2592" s="33" t="s">
        <v>1614</v>
      </c>
      <c r="Q2592" t="s">
        <v>28873</v>
      </c>
      <c r="R2592" s="35" t="s">
        <v>11192</v>
      </c>
      <c r="S2592" s="34"/>
      <c r="T2592" s="34"/>
      <c r="U2592" s="34"/>
    </row>
    <row r="2593" spans="16:21" x14ac:dyDescent="0.45">
      <c r="P2593" s="33" t="s">
        <v>1615</v>
      </c>
      <c r="Q2593" t="s">
        <v>28873</v>
      </c>
      <c r="R2593" s="35" t="s">
        <v>11194</v>
      </c>
      <c r="S2593" s="34"/>
      <c r="T2593" s="34"/>
      <c r="U2593" s="34"/>
    </row>
    <row r="2594" spans="16:21" x14ac:dyDescent="0.45">
      <c r="P2594" s="33" t="s">
        <v>1616</v>
      </c>
      <c r="Q2594" t="s">
        <v>28873</v>
      </c>
      <c r="R2594" s="35" t="s">
        <v>11194</v>
      </c>
      <c r="S2594" s="34"/>
      <c r="T2594" s="34"/>
      <c r="U2594" s="34"/>
    </row>
    <row r="2595" spans="16:21" x14ac:dyDescent="0.45">
      <c r="P2595" s="33" t="s">
        <v>1617</v>
      </c>
      <c r="Q2595" t="s">
        <v>28873</v>
      </c>
      <c r="R2595" s="35" t="s">
        <v>11194</v>
      </c>
      <c r="S2595" s="34"/>
      <c r="T2595" s="34"/>
      <c r="U2595" s="34"/>
    </row>
    <row r="2596" spans="16:21" x14ac:dyDescent="0.45">
      <c r="P2596" s="33" t="s">
        <v>1618</v>
      </c>
      <c r="Q2596" t="s">
        <v>28873</v>
      </c>
      <c r="R2596" s="35" t="s">
        <v>11194</v>
      </c>
      <c r="S2596" s="34"/>
      <c r="T2596" s="34"/>
      <c r="U2596" s="34"/>
    </row>
    <row r="2597" spans="16:21" x14ac:dyDescent="0.45">
      <c r="P2597" s="33" t="s">
        <v>1619</v>
      </c>
      <c r="Q2597" t="s">
        <v>28873</v>
      </c>
      <c r="R2597" s="35" t="s">
        <v>11192</v>
      </c>
      <c r="S2597" s="34"/>
      <c r="T2597" s="34"/>
      <c r="U2597" s="34"/>
    </row>
    <row r="2598" spans="16:21" x14ac:dyDescent="0.45">
      <c r="P2598" s="33" t="s">
        <v>1620</v>
      </c>
      <c r="Q2598" t="s">
        <v>28873</v>
      </c>
      <c r="R2598" s="35" t="s">
        <v>11194</v>
      </c>
      <c r="S2598" s="34"/>
      <c r="T2598" s="34"/>
      <c r="U2598" s="34"/>
    </row>
    <row r="2599" spans="16:21" x14ac:dyDescent="0.45">
      <c r="P2599" s="33" t="s">
        <v>1621</v>
      </c>
      <c r="Q2599" t="s">
        <v>28873</v>
      </c>
      <c r="R2599" s="35" t="s">
        <v>11194</v>
      </c>
      <c r="S2599" s="34"/>
      <c r="T2599" s="34"/>
      <c r="U2599" s="34"/>
    </row>
    <row r="2600" spans="16:21" x14ac:dyDescent="0.45">
      <c r="P2600" s="33" t="s">
        <v>1622</v>
      </c>
      <c r="Q2600" t="s">
        <v>28873</v>
      </c>
      <c r="R2600" s="35" t="s">
        <v>11194</v>
      </c>
      <c r="S2600" s="34"/>
      <c r="T2600" s="34"/>
      <c r="U2600" s="34"/>
    </row>
    <row r="2601" spans="16:21" x14ac:dyDescent="0.45">
      <c r="P2601" s="33" t="s">
        <v>1623</v>
      </c>
      <c r="Q2601" t="s">
        <v>28873</v>
      </c>
      <c r="R2601" s="35" t="s">
        <v>11194</v>
      </c>
      <c r="S2601" s="34"/>
      <c r="T2601" s="34"/>
      <c r="U2601" s="34"/>
    </row>
    <row r="2602" spans="16:21" x14ac:dyDescent="0.45">
      <c r="P2602" s="33" t="s">
        <v>1624</v>
      </c>
      <c r="Q2602" t="s">
        <v>28873</v>
      </c>
      <c r="R2602" s="35" t="s">
        <v>11194</v>
      </c>
      <c r="S2602" s="34"/>
      <c r="T2602" s="34"/>
      <c r="U2602" s="34"/>
    </row>
    <row r="2603" spans="16:21" x14ac:dyDescent="0.45">
      <c r="P2603" s="33" t="s">
        <v>1625</v>
      </c>
      <c r="Q2603" t="s">
        <v>28873</v>
      </c>
      <c r="R2603" s="35" t="s">
        <v>11194</v>
      </c>
      <c r="S2603" s="34"/>
      <c r="T2603" s="34"/>
      <c r="U2603" s="34"/>
    </row>
    <row r="2604" spans="16:21" x14ac:dyDescent="0.45">
      <c r="P2604" s="33" t="s">
        <v>1626</v>
      </c>
      <c r="Q2604" t="s">
        <v>28873</v>
      </c>
      <c r="R2604" s="35" t="s">
        <v>11194</v>
      </c>
      <c r="S2604" s="34"/>
      <c r="T2604" s="34"/>
      <c r="U2604" s="34"/>
    </row>
    <row r="2605" spans="16:21" x14ac:dyDescent="0.45">
      <c r="P2605" s="33" t="s">
        <v>1627</v>
      </c>
      <c r="Q2605" t="s">
        <v>28873</v>
      </c>
      <c r="R2605" s="35" t="s">
        <v>11194</v>
      </c>
      <c r="S2605" s="34"/>
      <c r="T2605" s="34"/>
      <c r="U2605" s="34"/>
    </row>
    <row r="2606" spans="16:21" x14ac:dyDescent="0.45">
      <c r="P2606" s="33" t="s">
        <v>1628</v>
      </c>
      <c r="Q2606" t="s">
        <v>28873</v>
      </c>
      <c r="R2606" s="35" t="s">
        <v>11194</v>
      </c>
      <c r="S2606" s="34"/>
      <c r="T2606" s="34"/>
      <c r="U2606" s="34"/>
    </row>
    <row r="2607" spans="16:21" x14ac:dyDescent="0.45">
      <c r="P2607" s="33" t="s">
        <v>1629</v>
      </c>
      <c r="Q2607" t="s">
        <v>28873</v>
      </c>
      <c r="R2607" s="35" t="s">
        <v>11194</v>
      </c>
      <c r="S2607" s="34"/>
      <c r="T2607" s="34"/>
      <c r="U2607" s="34"/>
    </row>
    <row r="2608" spans="16:21" x14ac:dyDescent="0.45">
      <c r="P2608" s="33" t="s">
        <v>1630</v>
      </c>
      <c r="Q2608" t="s">
        <v>28873</v>
      </c>
      <c r="R2608" s="35" t="s">
        <v>11194</v>
      </c>
      <c r="S2608" s="34"/>
      <c r="T2608" s="34"/>
      <c r="U2608" s="34"/>
    </row>
    <row r="2609" spans="16:21" x14ac:dyDescent="0.45">
      <c r="P2609" s="33" t="s">
        <v>1631</v>
      </c>
      <c r="Q2609" t="s">
        <v>28873</v>
      </c>
      <c r="R2609" s="35" t="s">
        <v>11194</v>
      </c>
      <c r="S2609" s="34"/>
      <c r="T2609" s="34"/>
      <c r="U2609" s="34"/>
    </row>
    <row r="2610" spans="16:21" x14ac:dyDescent="0.45">
      <c r="P2610" s="33" t="s">
        <v>1632</v>
      </c>
      <c r="Q2610" t="s">
        <v>28873</v>
      </c>
      <c r="R2610" s="35" t="s">
        <v>11194</v>
      </c>
      <c r="S2610" s="34"/>
      <c r="T2610" s="34"/>
      <c r="U2610" s="34"/>
    </row>
    <row r="2611" spans="16:21" x14ac:dyDescent="0.45">
      <c r="P2611" s="33" t="s">
        <v>1633</v>
      </c>
      <c r="Q2611" t="s">
        <v>28873</v>
      </c>
      <c r="R2611" s="35" t="s">
        <v>11194</v>
      </c>
      <c r="S2611" s="34"/>
      <c r="T2611" s="34"/>
      <c r="U2611" s="34"/>
    </row>
    <row r="2612" spans="16:21" x14ac:dyDescent="0.45">
      <c r="P2612" s="33" t="s">
        <v>1634</v>
      </c>
      <c r="Q2612" t="s">
        <v>28873</v>
      </c>
      <c r="R2612" s="35" t="s">
        <v>11192</v>
      </c>
      <c r="S2612" s="34"/>
      <c r="T2612" s="34"/>
      <c r="U2612" s="34"/>
    </row>
    <row r="2613" spans="16:21" x14ac:dyDescent="0.45">
      <c r="P2613" s="33" t="s">
        <v>1635</v>
      </c>
      <c r="Q2613" t="s">
        <v>28873</v>
      </c>
      <c r="R2613" s="35" t="s">
        <v>11192</v>
      </c>
      <c r="S2613" s="34"/>
      <c r="T2613" s="34"/>
      <c r="U2613" s="34"/>
    </row>
    <row r="2614" spans="16:21" x14ac:dyDescent="0.45">
      <c r="P2614" s="33" t="s">
        <v>1636</v>
      </c>
      <c r="Q2614" t="s">
        <v>28873</v>
      </c>
      <c r="R2614" s="35" t="s">
        <v>11192</v>
      </c>
      <c r="S2614" s="34"/>
      <c r="T2614" s="34"/>
      <c r="U2614" s="34"/>
    </row>
    <row r="2615" spans="16:21" x14ac:dyDescent="0.45">
      <c r="P2615" s="33" t="s">
        <v>1637</v>
      </c>
      <c r="Q2615" t="s">
        <v>28873</v>
      </c>
      <c r="R2615" s="35" t="s">
        <v>11192</v>
      </c>
      <c r="S2615" s="34"/>
      <c r="T2615" s="34"/>
      <c r="U2615" s="34"/>
    </row>
    <row r="2616" spans="16:21" x14ac:dyDescent="0.45">
      <c r="P2616" s="33" t="s">
        <v>1638</v>
      </c>
      <c r="Q2616" t="s">
        <v>28873</v>
      </c>
      <c r="R2616" s="35" t="s">
        <v>12778</v>
      </c>
      <c r="S2616" s="34"/>
      <c r="T2616" s="34"/>
      <c r="U2616" s="34"/>
    </row>
    <row r="2617" spans="16:21" x14ac:dyDescent="0.45">
      <c r="P2617" s="33" t="s">
        <v>1639</v>
      </c>
      <c r="Q2617" t="s">
        <v>28873</v>
      </c>
      <c r="R2617" s="35" t="s">
        <v>11192</v>
      </c>
      <c r="S2617" s="34"/>
      <c r="T2617" s="34"/>
      <c r="U2617" s="34"/>
    </row>
    <row r="2618" spans="16:21" x14ac:dyDescent="0.45">
      <c r="P2618" s="33" t="s">
        <v>1640</v>
      </c>
      <c r="Q2618" t="s">
        <v>28873</v>
      </c>
      <c r="R2618" s="35" t="s">
        <v>11192</v>
      </c>
      <c r="S2618" s="34"/>
      <c r="T2618" s="34"/>
      <c r="U2618" s="34"/>
    </row>
    <row r="2619" spans="16:21" x14ac:dyDescent="0.45">
      <c r="P2619" s="33" t="s">
        <v>1641</v>
      </c>
      <c r="Q2619" t="s">
        <v>28873</v>
      </c>
      <c r="R2619" s="35" t="s">
        <v>11192</v>
      </c>
      <c r="S2619" s="34"/>
      <c r="T2619" s="34"/>
      <c r="U2619" s="34"/>
    </row>
    <row r="2620" spans="16:21" x14ac:dyDescent="0.45">
      <c r="P2620" s="33" t="s">
        <v>1642</v>
      </c>
      <c r="Q2620" t="s">
        <v>28873</v>
      </c>
      <c r="R2620" s="35" t="s">
        <v>11192</v>
      </c>
      <c r="S2620" s="34"/>
      <c r="T2620" s="34"/>
      <c r="U2620" s="34"/>
    </row>
    <row r="2621" spans="16:21" x14ac:dyDescent="0.45">
      <c r="P2621" s="33" t="s">
        <v>1643</v>
      </c>
      <c r="Q2621" t="s">
        <v>28873</v>
      </c>
      <c r="R2621" s="35" t="s">
        <v>11192</v>
      </c>
      <c r="S2621" s="34"/>
      <c r="T2621" s="34"/>
      <c r="U2621" s="34"/>
    </row>
    <row r="2622" spans="16:21" x14ac:dyDescent="0.45">
      <c r="P2622" s="33" t="s">
        <v>1644</v>
      </c>
      <c r="Q2622" t="s">
        <v>28873</v>
      </c>
      <c r="R2622" s="35" t="s">
        <v>11192</v>
      </c>
      <c r="S2622" s="34"/>
      <c r="T2622" s="34"/>
      <c r="U2622" s="34"/>
    </row>
    <row r="2623" spans="16:21" x14ac:dyDescent="0.45">
      <c r="P2623" s="33" t="s">
        <v>1645</v>
      </c>
      <c r="Q2623" t="s">
        <v>28873</v>
      </c>
      <c r="R2623" s="35" t="s">
        <v>12954</v>
      </c>
      <c r="S2623" s="34"/>
      <c r="T2623" s="34"/>
      <c r="U2623" s="34"/>
    </row>
    <row r="2624" spans="16:21" x14ac:dyDescent="0.45">
      <c r="P2624" s="33" t="s">
        <v>1645</v>
      </c>
      <c r="Q2624" t="s">
        <v>28873</v>
      </c>
      <c r="R2624" s="35" t="s">
        <v>12955</v>
      </c>
      <c r="S2624" s="34"/>
      <c r="T2624" s="34"/>
      <c r="U2624" s="34"/>
    </row>
    <row r="2625" spans="16:21" x14ac:dyDescent="0.45">
      <c r="P2625" s="33" t="s">
        <v>1646</v>
      </c>
      <c r="Q2625" t="s">
        <v>28873</v>
      </c>
      <c r="R2625" s="35" t="s">
        <v>12956</v>
      </c>
      <c r="S2625" s="34"/>
      <c r="T2625" s="34"/>
      <c r="U2625" s="34"/>
    </row>
    <row r="2626" spans="16:21" x14ac:dyDescent="0.45">
      <c r="P2626" s="33" t="s">
        <v>1646</v>
      </c>
      <c r="Q2626" t="s">
        <v>28873</v>
      </c>
      <c r="R2626" s="35" t="s">
        <v>12957</v>
      </c>
      <c r="S2626" s="34"/>
      <c r="T2626" s="34"/>
      <c r="U2626" s="34"/>
    </row>
    <row r="2627" spans="16:21" x14ac:dyDescent="0.45">
      <c r="P2627" s="33" t="s">
        <v>1647</v>
      </c>
      <c r="Q2627" t="s">
        <v>28873</v>
      </c>
      <c r="R2627" s="35" t="s">
        <v>12958</v>
      </c>
      <c r="S2627" s="34"/>
      <c r="T2627" s="34"/>
      <c r="U2627" s="34"/>
    </row>
    <row r="2628" spans="16:21" x14ac:dyDescent="0.45">
      <c r="P2628" s="33" t="s">
        <v>1647</v>
      </c>
      <c r="Q2628" t="s">
        <v>28873</v>
      </c>
      <c r="R2628" s="35" t="s">
        <v>12959</v>
      </c>
      <c r="S2628" s="34"/>
      <c r="T2628" s="34"/>
      <c r="U2628" s="34"/>
    </row>
    <row r="2629" spans="16:21" x14ac:dyDescent="0.45">
      <c r="P2629" s="33" t="s">
        <v>1648</v>
      </c>
      <c r="Q2629" t="s">
        <v>28873</v>
      </c>
      <c r="R2629" s="35" t="s">
        <v>12960</v>
      </c>
      <c r="S2629" s="34"/>
      <c r="T2629" s="34"/>
      <c r="U2629" s="34"/>
    </row>
    <row r="2630" spans="16:21" x14ac:dyDescent="0.45">
      <c r="P2630" s="33" t="s">
        <v>1648</v>
      </c>
      <c r="Q2630" t="s">
        <v>28873</v>
      </c>
      <c r="R2630" s="35" t="s">
        <v>12961</v>
      </c>
      <c r="S2630" s="34"/>
      <c r="T2630" s="34"/>
      <c r="U2630" s="34"/>
    </row>
    <row r="2631" spans="16:21" x14ac:dyDescent="0.45">
      <c r="P2631" s="33" t="s">
        <v>1649</v>
      </c>
      <c r="Q2631" t="s">
        <v>28873</v>
      </c>
      <c r="R2631" s="35" t="s">
        <v>12962</v>
      </c>
      <c r="S2631" s="34"/>
      <c r="T2631" s="34"/>
      <c r="U2631" s="34"/>
    </row>
    <row r="2632" spans="16:21" x14ac:dyDescent="0.45">
      <c r="P2632" s="33" t="s">
        <v>1649</v>
      </c>
      <c r="Q2632" t="s">
        <v>28873</v>
      </c>
      <c r="R2632" s="35" t="s">
        <v>12963</v>
      </c>
      <c r="S2632" s="34"/>
      <c r="T2632" s="34"/>
      <c r="U2632" s="34"/>
    </row>
    <row r="2633" spans="16:21" x14ac:dyDescent="0.45">
      <c r="P2633" s="33" t="s">
        <v>1650</v>
      </c>
      <c r="Q2633" t="s">
        <v>28873</v>
      </c>
      <c r="R2633" s="35" t="s">
        <v>12964</v>
      </c>
      <c r="S2633" s="34"/>
      <c r="T2633" s="34"/>
      <c r="U2633" s="34"/>
    </row>
    <row r="2634" spans="16:21" x14ac:dyDescent="0.45">
      <c r="P2634" s="33" t="s">
        <v>1650</v>
      </c>
      <c r="Q2634" t="s">
        <v>28873</v>
      </c>
      <c r="R2634" s="35" t="s">
        <v>12965</v>
      </c>
      <c r="S2634" s="34"/>
      <c r="T2634" s="34"/>
      <c r="U2634" s="34"/>
    </row>
    <row r="2635" spans="16:21" x14ac:dyDescent="0.45">
      <c r="P2635" s="33" t="s">
        <v>1651</v>
      </c>
      <c r="Q2635" t="s">
        <v>28873</v>
      </c>
      <c r="R2635" s="35" t="s">
        <v>12966</v>
      </c>
      <c r="S2635" s="34"/>
      <c r="T2635" s="34"/>
      <c r="U2635" s="34"/>
    </row>
    <row r="2636" spans="16:21" x14ac:dyDescent="0.45">
      <c r="P2636" s="33" t="s">
        <v>1651</v>
      </c>
      <c r="Q2636" t="s">
        <v>28873</v>
      </c>
      <c r="R2636" s="35" t="s">
        <v>12967</v>
      </c>
      <c r="S2636" s="34"/>
      <c r="T2636" s="34"/>
      <c r="U2636" s="34"/>
    </row>
    <row r="2637" spans="16:21" x14ac:dyDescent="0.45">
      <c r="P2637" s="33" t="s">
        <v>1652</v>
      </c>
      <c r="Q2637" t="s">
        <v>28873</v>
      </c>
      <c r="R2637" s="35" t="s">
        <v>12968</v>
      </c>
      <c r="S2637" s="34"/>
      <c r="T2637" s="34"/>
      <c r="U2637" s="34"/>
    </row>
    <row r="2638" spans="16:21" x14ac:dyDescent="0.45">
      <c r="P2638" s="33" t="s">
        <v>1652</v>
      </c>
      <c r="Q2638" t="s">
        <v>28873</v>
      </c>
      <c r="R2638" s="35" t="s">
        <v>12969</v>
      </c>
      <c r="S2638" s="34"/>
      <c r="T2638" s="34"/>
      <c r="U2638" s="34"/>
    </row>
    <row r="2639" spans="16:21" x14ac:dyDescent="0.45">
      <c r="P2639" s="33" t="s">
        <v>1653</v>
      </c>
      <c r="Q2639" t="s">
        <v>28873</v>
      </c>
      <c r="R2639" s="35" t="s">
        <v>12970</v>
      </c>
      <c r="S2639" s="34"/>
      <c r="T2639" s="34"/>
      <c r="U2639" s="34"/>
    </row>
    <row r="2640" spans="16:21" x14ac:dyDescent="0.45">
      <c r="P2640" s="33" t="s">
        <v>1653</v>
      </c>
      <c r="Q2640" t="s">
        <v>28873</v>
      </c>
      <c r="R2640" s="35" t="s">
        <v>12971</v>
      </c>
      <c r="S2640" s="34"/>
      <c r="T2640" s="34"/>
      <c r="U2640" s="34"/>
    </row>
    <row r="2641" spans="16:21" x14ac:dyDescent="0.45">
      <c r="P2641" s="33" t="s">
        <v>1654</v>
      </c>
      <c r="Q2641" t="s">
        <v>28873</v>
      </c>
      <c r="R2641" s="35" t="s">
        <v>12972</v>
      </c>
      <c r="S2641" s="34"/>
      <c r="T2641" s="34"/>
      <c r="U2641" s="34"/>
    </row>
    <row r="2642" spans="16:21" x14ac:dyDescent="0.45">
      <c r="P2642" s="33" t="s">
        <v>1654</v>
      </c>
      <c r="Q2642" t="s">
        <v>28873</v>
      </c>
      <c r="R2642" s="35" t="s">
        <v>12973</v>
      </c>
      <c r="S2642" s="34"/>
      <c r="T2642" s="34"/>
      <c r="U2642" s="34"/>
    </row>
    <row r="2643" spans="16:21" x14ac:dyDescent="0.45">
      <c r="P2643" s="33" t="s">
        <v>1655</v>
      </c>
      <c r="Q2643" t="s">
        <v>28873</v>
      </c>
      <c r="R2643" s="35" t="s">
        <v>12974</v>
      </c>
      <c r="S2643" s="34"/>
      <c r="T2643" s="34"/>
      <c r="U2643" s="34"/>
    </row>
    <row r="2644" spans="16:21" x14ac:dyDescent="0.45">
      <c r="P2644" s="33" t="s">
        <v>1655</v>
      </c>
      <c r="Q2644" t="s">
        <v>28873</v>
      </c>
      <c r="R2644" s="35" t="s">
        <v>12975</v>
      </c>
      <c r="S2644" s="34"/>
      <c r="T2644" s="34"/>
      <c r="U2644" s="34"/>
    </row>
    <row r="2645" spans="16:21" x14ac:dyDescent="0.45">
      <c r="P2645" s="33" t="s">
        <v>1656</v>
      </c>
      <c r="Q2645" t="s">
        <v>28873</v>
      </c>
      <c r="R2645" s="35" t="s">
        <v>12976</v>
      </c>
      <c r="S2645" s="34"/>
      <c r="T2645" s="34"/>
      <c r="U2645" s="34"/>
    </row>
    <row r="2646" spans="16:21" x14ac:dyDescent="0.45">
      <c r="P2646" s="33" t="s">
        <v>1656</v>
      </c>
      <c r="Q2646" t="s">
        <v>28873</v>
      </c>
      <c r="R2646" s="35" t="s">
        <v>12977</v>
      </c>
      <c r="S2646" s="34"/>
      <c r="T2646" s="34"/>
      <c r="U2646" s="34"/>
    </row>
    <row r="2647" spans="16:21" x14ac:dyDescent="0.45">
      <c r="P2647" s="33" t="s">
        <v>1657</v>
      </c>
      <c r="Q2647" t="s">
        <v>28873</v>
      </c>
      <c r="R2647" s="35" t="s">
        <v>12978</v>
      </c>
      <c r="S2647" s="34"/>
      <c r="T2647" s="34"/>
      <c r="U2647" s="34"/>
    </row>
    <row r="2648" spans="16:21" x14ac:dyDescent="0.45">
      <c r="P2648" s="33" t="s">
        <v>1657</v>
      </c>
      <c r="Q2648" t="s">
        <v>28873</v>
      </c>
      <c r="R2648" s="35" t="s">
        <v>12979</v>
      </c>
      <c r="S2648" s="34"/>
      <c r="T2648" s="34"/>
      <c r="U2648" s="34"/>
    </row>
    <row r="2649" spans="16:21" x14ac:dyDescent="0.45">
      <c r="P2649" s="33" t="s">
        <v>1658</v>
      </c>
      <c r="Q2649" t="s">
        <v>28873</v>
      </c>
      <c r="R2649" s="35" t="s">
        <v>12980</v>
      </c>
      <c r="S2649" s="34"/>
      <c r="T2649" s="34"/>
      <c r="U2649" s="34"/>
    </row>
    <row r="2650" spans="16:21" x14ac:dyDescent="0.45">
      <c r="P2650" s="33" t="s">
        <v>1658</v>
      </c>
      <c r="Q2650" t="s">
        <v>28873</v>
      </c>
      <c r="R2650" s="35" t="s">
        <v>12981</v>
      </c>
      <c r="S2650" s="34"/>
      <c r="T2650" s="34"/>
      <c r="U2650" s="34"/>
    </row>
    <row r="2651" spans="16:21" x14ac:dyDescent="0.45">
      <c r="P2651" s="33" t="s">
        <v>1659</v>
      </c>
      <c r="Q2651" t="s">
        <v>28873</v>
      </c>
      <c r="R2651" s="35" t="s">
        <v>12982</v>
      </c>
      <c r="S2651" s="34"/>
      <c r="T2651" s="34"/>
      <c r="U2651" s="34"/>
    </row>
    <row r="2652" spans="16:21" x14ac:dyDescent="0.45">
      <c r="P2652" s="33" t="s">
        <v>1659</v>
      </c>
      <c r="Q2652" t="s">
        <v>28873</v>
      </c>
      <c r="R2652" s="35" t="s">
        <v>12983</v>
      </c>
      <c r="S2652" s="34"/>
      <c r="T2652" s="34"/>
      <c r="U2652" s="34"/>
    </row>
    <row r="2653" spans="16:21" x14ac:dyDescent="0.45">
      <c r="P2653" s="33" t="s">
        <v>1660</v>
      </c>
      <c r="Q2653" t="s">
        <v>28873</v>
      </c>
      <c r="R2653" s="35" t="s">
        <v>12984</v>
      </c>
      <c r="S2653" s="34"/>
      <c r="T2653" s="34"/>
      <c r="U2653" s="34"/>
    </row>
    <row r="2654" spans="16:21" x14ac:dyDescent="0.45">
      <c r="P2654" s="33" t="s">
        <v>1660</v>
      </c>
      <c r="Q2654" t="s">
        <v>28873</v>
      </c>
      <c r="R2654" s="35" t="s">
        <v>12985</v>
      </c>
      <c r="S2654" s="34"/>
      <c r="T2654" s="34"/>
      <c r="U2654" s="34"/>
    </row>
    <row r="2655" spans="16:21" x14ac:dyDescent="0.45">
      <c r="P2655" s="33" t="s">
        <v>1661</v>
      </c>
      <c r="Q2655" t="s">
        <v>28873</v>
      </c>
      <c r="R2655" s="35" t="s">
        <v>12986</v>
      </c>
      <c r="S2655" s="34"/>
      <c r="T2655" s="34"/>
      <c r="U2655" s="34"/>
    </row>
    <row r="2656" spans="16:21" x14ac:dyDescent="0.45">
      <c r="P2656" s="33" t="s">
        <v>1661</v>
      </c>
      <c r="Q2656" t="s">
        <v>28873</v>
      </c>
      <c r="R2656" s="35" t="s">
        <v>12987</v>
      </c>
      <c r="S2656" s="34"/>
      <c r="T2656" s="34"/>
      <c r="U2656" s="34"/>
    </row>
    <row r="2657" spans="16:21" x14ac:dyDescent="0.45">
      <c r="P2657" s="33" t="s">
        <v>1662</v>
      </c>
      <c r="Q2657" t="s">
        <v>28873</v>
      </c>
      <c r="R2657" s="35" t="s">
        <v>12988</v>
      </c>
      <c r="S2657" s="34"/>
      <c r="T2657" s="34"/>
      <c r="U2657" s="34"/>
    </row>
    <row r="2658" spans="16:21" x14ac:dyDescent="0.45">
      <c r="P2658" s="33" t="s">
        <v>1662</v>
      </c>
      <c r="Q2658" t="s">
        <v>28873</v>
      </c>
      <c r="R2658" s="35" t="s">
        <v>12989</v>
      </c>
      <c r="S2658" s="34"/>
      <c r="T2658" s="34"/>
      <c r="U2658" s="34"/>
    </row>
    <row r="2659" spans="16:21" x14ac:dyDescent="0.45">
      <c r="P2659" s="33" t="s">
        <v>1663</v>
      </c>
      <c r="Q2659" t="s">
        <v>28873</v>
      </c>
      <c r="R2659" s="35" t="s">
        <v>12990</v>
      </c>
      <c r="S2659" s="34"/>
      <c r="T2659" s="34"/>
      <c r="U2659" s="34"/>
    </row>
    <row r="2660" spans="16:21" x14ac:dyDescent="0.45">
      <c r="P2660" s="33" t="s">
        <v>1663</v>
      </c>
      <c r="Q2660" t="s">
        <v>28873</v>
      </c>
      <c r="R2660" s="35" t="s">
        <v>12991</v>
      </c>
      <c r="S2660" s="34"/>
      <c r="T2660" s="34"/>
      <c r="U2660" s="34"/>
    </row>
    <row r="2661" spans="16:21" x14ac:dyDescent="0.45">
      <c r="P2661" s="33" t="s">
        <v>1664</v>
      </c>
      <c r="Q2661" t="s">
        <v>28873</v>
      </c>
      <c r="R2661" s="35" t="s">
        <v>12992</v>
      </c>
      <c r="S2661" s="34"/>
      <c r="T2661" s="34"/>
      <c r="U2661" s="34"/>
    </row>
    <row r="2662" spans="16:21" x14ac:dyDescent="0.45">
      <c r="P2662" s="33" t="s">
        <v>1664</v>
      </c>
      <c r="Q2662" t="s">
        <v>28873</v>
      </c>
      <c r="R2662" s="35" t="s">
        <v>12993</v>
      </c>
      <c r="S2662" s="34"/>
      <c r="T2662" s="34"/>
      <c r="U2662" s="34"/>
    </row>
    <row r="2663" spans="16:21" x14ac:dyDescent="0.45">
      <c r="P2663" s="33" t="s">
        <v>1665</v>
      </c>
      <c r="Q2663" t="s">
        <v>28873</v>
      </c>
      <c r="R2663" s="35" t="s">
        <v>12994</v>
      </c>
      <c r="S2663" s="34"/>
      <c r="T2663" s="34"/>
      <c r="U2663" s="34"/>
    </row>
    <row r="2664" spans="16:21" x14ac:dyDescent="0.45">
      <c r="P2664" s="33" t="s">
        <v>1665</v>
      </c>
      <c r="Q2664" t="s">
        <v>28873</v>
      </c>
      <c r="R2664" s="35" t="s">
        <v>12995</v>
      </c>
      <c r="S2664" s="34"/>
      <c r="T2664" s="34"/>
      <c r="U2664" s="34"/>
    </row>
    <row r="2665" spans="16:21" x14ac:dyDescent="0.45">
      <c r="P2665" s="33" t="s">
        <v>1666</v>
      </c>
      <c r="Q2665" t="s">
        <v>28873</v>
      </c>
      <c r="R2665" s="35" t="s">
        <v>12996</v>
      </c>
      <c r="S2665" s="34"/>
      <c r="T2665" s="34"/>
      <c r="U2665" s="34"/>
    </row>
    <row r="2666" spans="16:21" x14ac:dyDescent="0.45">
      <c r="P2666" s="33" t="s">
        <v>1666</v>
      </c>
      <c r="Q2666" t="s">
        <v>28873</v>
      </c>
      <c r="R2666" s="35" t="s">
        <v>12997</v>
      </c>
      <c r="S2666" s="34"/>
      <c r="T2666" s="34"/>
      <c r="U2666" s="34"/>
    </row>
    <row r="2667" spans="16:21" x14ac:dyDescent="0.45">
      <c r="P2667" s="33" t="s">
        <v>1667</v>
      </c>
      <c r="Q2667" t="s">
        <v>28873</v>
      </c>
      <c r="R2667" s="35" t="s">
        <v>12998</v>
      </c>
      <c r="S2667" s="34"/>
      <c r="T2667" s="34"/>
      <c r="U2667" s="34"/>
    </row>
    <row r="2668" spans="16:21" x14ac:dyDescent="0.45">
      <c r="P2668" s="33" t="s">
        <v>1667</v>
      </c>
      <c r="Q2668" t="s">
        <v>28873</v>
      </c>
      <c r="R2668" s="35" t="s">
        <v>12999</v>
      </c>
      <c r="S2668" s="34"/>
      <c r="T2668" s="34"/>
      <c r="U2668" s="34"/>
    </row>
    <row r="2669" spans="16:21" x14ac:dyDescent="0.45">
      <c r="P2669" s="33" t="s">
        <v>1668</v>
      </c>
      <c r="Q2669" t="s">
        <v>28873</v>
      </c>
      <c r="R2669" s="35" t="s">
        <v>12960</v>
      </c>
      <c r="S2669" s="34"/>
      <c r="T2669" s="34"/>
      <c r="U2669" s="34"/>
    </row>
    <row r="2670" spans="16:21" x14ac:dyDescent="0.45">
      <c r="P2670" s="33" t="s">
        <v>1668</v>
      </c>
      <c r="Q2670" t="s">
        <v>28873</v>
      </c>
      <c r="R2670" s="35" t="s">
        <v>13000</v>
      </c>
      <c r="S2670" s="34"/>
      <c r="T2670" s="34"/>
      <c r="U2670" s="34"/>
    </row>
    <row r="2671" spans="16:21" x14ac:dyDescent="0.45">
      <c r="P2671" s="33" t="s">
        <v>1669</v>
      </c>
      <c r="Q2671" t="s">
        <v>28873</v>
      </c>
      <c r="R2671" s="35" t="s">
        <v>13001</v>
      </c>
      <c r="S2671" s="34"/>
      <c r="T2671" s="34"/>
      <c r="U2671" s="34"/>
    </row>
    <row r="2672" spans="16:21" x14ac:dyDescent="0.45">
      <c r="P2672" s="33" t="s">
        <v>1669</v>
      </c>
      <c r="Q2672" t="s">
        <v>28873</v>
      </c>
      <c r="R2672" s="35" t="s">
        <v>13002</v>
      </c>
      <c r="S2672" s="34"/>
      <c r="T2672" s="34"/>
      <c r="U2672" s="34"/>
    </row>
    <row r="2673" spans="16:21" x14ac:dyDescent="0.45">
      <c r="P2673" s="33" t="s">
        <v>1670</v>
      </c>
      <c r="Q2673" t="s">
        <v>28873</v>
      </c>
      <c r="R2673" s="35" t="s">
        <v>13003</v>
      </c>
      <c r="S2673" s="34"/>
      <c r="T2673" s="34"/>
      <c r="U2673" s="34"/>
    </row>
    <row r="2674" spans="16:21" x14ac:dyDescent="0.45">
      <c r="P2674" s="33" t="s">
        <v>1670</v>
      </c>
      <c r="Q2674" t="s">
        <v>28873</v>
      </c>
      <c r="R2674" s="35" t="s">
        <v>13004</v>
      </c>
      <c r="S2674" s="34"/>
      <c r="T2674" s="34"/>
      <c r="U2674" s="34"/>
    </row>
    <row r="2675" spans="16:21" x14ac:dyDescent="0.45">
      <c r="P2675" s="33" t="s">
        <v>1671</v>
      </c>
      <c r="Q2675" t="s">
        <v>28873</v>
      </c>
      <c r="R2675" s="35" t="s">
        <v>13005</v>
      </c>
      <c r="S2675" s="34"/>
      <c r="T2675" s="34"/>
      <c r="U2675" s="34"/>
    </row>
    <row r="2676" spans="16:21" x14ac:dyDescent="0.45">
      <c r="P2676" s="33" t="s">
        <v>1671</v>
      </c>
      <c r="Q2676" t="s">
        <v>28873</v>
      </c>
      <c r="R2676" s="35" t="s">
        <v>13006</v>
      </c>
      <c r="S2676" s="34"/>
      <c r="T2676" s="34"/>
      <c r="U2676" s="34"/>
    </row>
    <row r="2677" spans="16:21" x14ac:dyDescent="0.45">
      <c r="P2677" s="33" t="s">
        <v>1672</v>
      </c>
      <c r="Q2677" t="s">
        <v>28873</v>
      </c>
      <c r="R2677" s="35" t="s">
        <v>13007</v>
      </c>
      <c r="S2677" s="34"/>
      <c r="T2677" s="34"/>
      <c r="U2677" s="34"/>
    </row>
    <row r="2678" spans="16:21" x14ac:dyDescent="0.45">
      <c r="P2678" s="33" t="s">
        <v>1672</v>
      </c>
      <c r="Q2678" t="s">
        <v>28873</v>
      </c>
      <c r="R2678" s="35" t="s">
        <v>13008</v>
      </c>
      <c r="S2678" s="34"/>
      <c r="T2678" s="34"/>
      <c r="U2678" s="34"/>
    </row>
    <row r="2679" spans="16:21" x14ac:dyDescent="0.45">
      <c r="P2679" s="33" t="s">
        <v>1673</v>
      </c>
      <c r="Q2679" t="s">
        <v>28873</v>
      </c>
      <c r="R2679" s="35" t="s">
        <v>13009</v>
      </c>
      <c r="S2679" s="34"/>
      <c r="T2679" s="34"/>
      <c r="U2679" s="34"/>
    </row>
    <row r="2680" spans="16:21" x14ac:dyDescent="0.45">
      <c r="P2680" s="33" t="s">
        <v>1673</v>
      </c>
      <c r="Q2680" t="s">
        <v>28873</v>
      </c>
      <c r="R2680" s="35" t="s">
        <v>13010</v>
      </c>
      <c r="S2680" s="34"/>
      <c r="T2680" s="34"/>
      <c r="U2680" s="34"/>
    </row>
    <row r="2681" spans="16:21" x14ac:dyDescent="0.45">
      <c r="P2681" s="33" t="s">
        <v>1674</v>
      </c>
      <c r="Q2681" t="s">
        <v>28873</v>
      </c>
      <c r="R2681" s="35" t="s">
        <v>13011</v>
      </c>
      <c r="S2681" s="34"/>
      <c r="T2681" s="34"/>
      <c r="U2681" s="34"/>
    </row>
    <row r="2682" spans="16:21" x14ac:dyDescent="0.45">
      <c r="P2682" s="33" t="s">
        <v>1674</v>
      </c>
      <c r="Q2682" t="s">
        <v>28873</v>
      </c>
      <c r="R2682" s="35" t="s">
        <v>13012</v>
      </c>
      <c r="S2682" s="34"/>
      <c r="T2682" s="34"/>
      <c r="U2682" s="34"/>
    </row>
    <row r="2683" spans="16:21" x14ac:dyDescent="0.45">
      <c r="P2683" s="33" t="s">
        <v>1675</v>
      </c>
      <c r="Q2683" t="s">
        <v>28873</v>
      </c>
      <c r="R2683" s="35" t="s">
        <v>13013</v>
      </c>
      <c r="S2683" s="34"/>
      <c r="T2683" s="34"/>
      <c r="U2683" s="34"/>
    </row>
    <row r="2684" spans="16:21" x14ac:dyDescent="0.45">
      <c r="P2684" s="33" t="s">
        <v>1675</v>
      </c>
      <c r="Q2684" t="s">
        <v>28873</v>
      </c>
      <c r="R2684" s="35" t="s">
        <v>13014</v>
      </c>
      <c r="S2684" s="34"/>
      <c r="T2684" s="34"/>
      <c r="U2684" s="34"/>
    </row>
    <row r="2685" spans="16:21" x14ac:dyDescent="0.45">
      <c r="P2685" s="33" t="s">
        <v>1676</v>
      </c>
      <c r="Q2685" t="s">
        <v>28873</v>
      </c>
      <c r="R2685" s="35" t="s">
        <v>13015</v>
      </c>
      <c r="S2685" s="34"/>
      <c r="T2685" s="34"/>
      <c r="U2685" s="34"/>
    </row>
    <row r="2686" spans="16:21" x14ac:dyDescent="0.45">
      <c r="P2686" s="33" t="s">
        <v>1676</v>
      </c>
      <c r="Q2686" t="s">
        <v>28873</v>
      </c>
      <c r="R2686" s="35" t="s">
        <v>13016</v>
      </c>
      <c r="S2686" s="34"/>
      <c r="T2686" s="34"/>
      <c r="U2686" s="34"/>
    </row>
    <row r="2687" spans="16:21" x14ac:dyDescent="0.45">
      <c r="P2687" s="33" t="s">
        <v>1677</v>
      </c>
      <c r="Q2687" t="s">
        <v>28873</v>
      </c>
      <c r="R2687" s="35" t="s">
        <v>13017</v>
      </c>
      <c r="S2687" s="34"/>
      <c r="T2687" s="34"/>
      <c r="U2687" s="34"/>
    </row>
    <row r="2688" spans="16:21" x14ac:dyDescent="0.45">
      <c r="P2688" s="33" t="s">
        <v>1677</v>
      </c>
      <c r="Q2688" t="s">
        <v>28873</v>
      </c>
      <c r="R2688" s="35" t="s">
        <v>13018</v>
      </c>
      <c r="S2688" s="34"/>
      <c r="T2688" s="34"/>
      <c r="U2688" s="34"/>
    </row>
    <row r="2689" spans="16:21" x14ac:dyDescent="0.45">
      <c r="P2689" s="33" t="s">
        <v>1678</v>
      </c>
      <c r="Q2689" t="s">
        <v>28873</v>
      </c>
      <c r="R2689" s="35" t="s">
        <v>13019</v>
      </c>
      <c r="S2689" s="34"/>
      <c r="T2689" s="34"/>
      <c r="U2689" s="34"/>
    </row>
    <row r="2690" spans="16:21" x14ac:dyDescent="0.45">
      <c r="P2690" s="33" t="s">
        <v>1678</v>
      </c>
      <c r="Q2690" t="s">
        <v>28873</v>
      </c>
      <c r="R2690" s="35" t="s">
        <v>13020</v>
      </c>
      <c r="S2690" s="34"/>
      <c r="T2690" s="34"/>
      <c r="U2690" s="34"/>
    </row>
    <row r="2691" spans="16:21" x14ac:dyDescent="0.45">
      <c r="P2691" s="33" t="s">
        <v>1679</v>
      </c>
      <c r="Q2691" t="s">
        <v>28873</v>
      </c>
      <c r="R2691" s="35" t="s">
        <v>13021</v>
      </c>
      <c r="S2691" s="34"/>
      <c r="T2691" s="34"/>
      <c r="U2691" s="34"/>
    </row>
    <row r="2692" spans="16:21" x14ac:dyDescent="0.45">
      <c r="P2692" s="33" t="s">
        <v>1679</v>
      </c>
      <c r="Q2692" t="s">
        <v>28873</v>
      </c>
      <c r="R2692" s="35" t="s">
        <v>13022</v>
      </c>
      <c r="S2692" s="34"/>
      <c r="T2692" s="34"/>
      <c r="U2692" s="34"/>
    </row>
    <row r="2693" spans="16:21" x14ac:dyDescent="0.45">
      <c r="P2693" s="33" t="s">
        <v>1680</v>
      </c>
      <c r="Q2693" t="s">
        <v>28873</v>
      </c>
      <c r="R2693" s="35" t="s">
        <v>13023</v>
      </c>
      <c r="S2693" s="34"/>
      <c r="T2693" s="34"/>
      <c r="U2693" s="34"/>
    </row>
    <row r="2694" spans="16:21" x14ac:dyDescent="0.45">
      <c r="P2694" s="33" t="s">
        <v>1680</v>
      </c>
      <c r="Q2694" t="s">
        <v>28873</v>
      </c>
      <c r="R2694" s="35" t="s">
        <v>13024</v>
      </c>
      <c r="S2694" s="34"/>
      <c r="T2694" s="34"/>
      <c r="U2694" s="34"/>
    </row>
    <row r="2695" spans="16:21" x14ac:dyDescent="0.45">
      <c r="P2695" s="33" t="s">
        <v>1681</v>
      </c>
      <c r="Q2695" t="s">
        <v>28873</v>
      </c>
      <c r="R2695" s="35" t="s">
        <v>13025</v>
      </c>
      <c r="S2695" s="34"/>
      <c r="T2695" s="34"/>
      <c r="U2695" s="34"/>
    </row>
    <row r="2696" spans="16:21" x14ac:dyDescent="0.45">
      <c r="P2696" s="33" t="s">
        <v>1681</v>
      </c>
      <c r="Q2696" t="s">
        <v>28873</v>
      </c>
      <c r="R2696" s="35" t="s">
        <v>13026</v>
      </c>
      <c r="S2696" s="34"/>
      <c r="T2696" s="34"/>
      <c r="U2696" s="34"/>
    </row>
    <row r="2697" spans="16:21" x14ac:dyDescent="0.45">
      <c r="P2697" s="33" t="s">
        <v>1682</v>
      </c>
      <c r="Q2697" t="s">
        <v>28873</v>
      </c>
      <c r="R2697" s="35" t="s">
        <v>13027</v>
      </c>
      <c r="S2697" s="34"/>
      <c r="T2697" s="34"/>
      <c r="U2697" s="34"/>
    </row>
    <row r="2698" spans="16:21" x14ac:dyDescent="0.45">
      <c r="P2698" s="33" t="s">
        <v>1682</v>
      </c>
      <c r="Q2698" t="s">
        <v>28873</v>
      </c>
      <c r="R2698" s="35" t="s">
        <v>13028</v>
      </c>
      <c r="S2698" s="34"/>
      <c r="T2698" s="34"/>
      <c r="U2698" s="34"/>
    </row>
    <row r="2699" spans="16:21" x14ac:dyDescent="0.45">
      <c r="P2699" s="33" t="s">
        <v>1683</v>
      </c>
      <c r="Q2699" t="s">
        <v>28873</v>
      </c>
      <c r="R2699" s="35" t="s">
        <v>13029</v>
      </c>
      <c r="S2699" s="34"/>
      <c r="T2699" s="34"/>
      <c r="U2699" s="34"/>
    </row>
    <row r="2700" spans="16:21" x14ac:dyDescent="0.45">
      <c r="P2700" s="33" t="s">
        <v>1683</v>
      </c>
      <c r="Q2700" t="s">
        <v>28873</v>
      </c>
      <c r="R2700" s="35" t="s">
        <v>13030</v>
      </c>
      <c r="S2700" s="34"/>
      <c r="T2700" s="34"/>
      <c r="U2700" s="34"/>
    </row>
    <row r="2701" spans="16:21" x14ac:dyDescent="0.45">
      <c r="P2701" s="33" t="s">
        <v>1684</v>
      </c>
      <c r="Q2701" t="s">
        <v>28873</v>
      </c>
      <c r="R2701" s="35" t="s">
        <v>13031</v>
      </c>
      <c r="S2701" s="34"/>
      <c r="T2701" s="34"/>
      <c r="U2701" s="34"/>
    </row>
    <row r="2702" spans="16:21" x14ac:dyDescent="0.45">
      <c r="P2702" s="33" t="s">
        <v>1684</v>
      </c>
      <c r="Q2702" t="s">
        <v>28873</v>
      </c>
      <c r="R2702" s="35" t="s">
        <v>13032</v>
      </c>
      <c r="S2702" s="34"/>
      <c r="T2702" s="34"/>
      <c r="U2702" s="34"/>
    </row>
    <row r="2703" spans="16:21" x14ac:dyDescent="0.45">
      <c r="P2703" s="33" t="s">
        <v>1685</v>
      </c>
      <c r="Q2703" t="s">
        <v>28873</v>
      </c>
      <c r="R2703" s="35" t="s">
        <v>13033</v>
      </c>
      <c r="S2703" s="34"/>
      <c r="T2703" s="34"/>
      <c r="U2703" s="34"/>
    </row>
    <row r="2704" spans="16:21" x14ac:dyDescent="0.45">
      <c r="P2704" s="33" t="s">
        <v>1685</v>
      </c>
      <c r="Q2704" t="s">
        <v>28873</v>
      </c>
      <c r="R2704" s="35" t="s">
        <v>13034</v>
      </c>
      <c r="S2704" s="34"/>
      <c r="T2704" s="34"/>
      <c r="U2704" s="34"/>
    </row>
    <row r="2705" spans="16:21" x14ac:dyDescent="0.45">
      <c r="P2705" s="33" t="s">
        <v>1686</v>
      </c>
      <c r="Q2705" t="s">
        <v>28873</v>
      </c>
      <c r="R2705" s="35" t="s">
        <v>13035</v>
      </c>
      <c r="S2705" s="34"/>
      <c r="T2705" s="34"/>
      <c r="U2705" s="34"/>
    </row>
    <row r="2706" spans="16:21" x14ac:dyDescent="0.45">
      <c r="P2706" s="33" t="s">
        <v>1686</v>
      </c>
      <c r="Q2706" t="s">
        <v>28873</v>
      </c>
      <c r="R2706" s="35" t="s">
        <v>13036</v>
      </c>
      <c r="S2706" s="34"/>
      <c r="T2706" s="34"/>
      <c r="U2706" s="34"/>
    </row>
    <row r="2707" spans="16:21" x14ac:dyDescent="0.45">
      <c r="P2707" s="33" t="s">
        <v>1687</v>
      </c>
      <c r="Q2707" t="s">
        <v>28873</v>
      </c>
      <c r="R2707" s="35" t="s">
        <v>13037</v>
      </c>
      <c r="S2707" s="34"/>
      <c r="T2707" s="34"/>
      <c r="U2707" s="34"/>
    </row>
    <row r="2708" spans="16:21" x14ac:dyDescent="0.45">
      <c r="P2708" s="33" t="s">
        <v>1687</v>
      </c>
      <c r="Q2708" t="s">
        <v>28873</v>
      </c>
      <c r="R2708" s="35" t="s">
        <v>13038</v>
      </c>
      <c r="S2708" s="34"/>
      <c r="T2708" s="34"/>
      <c r="U2708" s="34"/>
    </row>
    <row r="2709" spans="16:21" x14ac:dyDescent="0.45">
      <c r="P2709" s="33" t="s">
        <v>1688</v>
      </c>
      <c r="Q2709" t="s">
        <v>28873</v>
      </c>
      <c r="R2709" s="35" t="s">
        <v>13039</v>
      </c>
      <c r="S2709" s="34"/>
      <c r="T2709" s="34"/>
      <c r="U2709" s="34"/>
    </row>
    <row r="2710" spans="16:21" x14ac:dyDescent="0.45">
      <c r="P2710" s="33" t="s">
        <v>1688</v>
      </c>
      <c r="Q2710" t="s">
        <v>28873</v>
      </c>
      <c r="R2710" s="35" t="s">
        <v>13040</v>
      </c>
      <c r="S2710" s="34"/>
      <c r="T2710" s="34"/>
      <c r="U2710" s="34"/>
    </row>
    <row r="2711" spans="16:21" x14ac:dyDescent="0.45">
      <c r="P2711" s="33" t="s">
        <v>1689</v>
      </c>
      <c r="Q2711" t="s">
        <v>28873</v>
      </c>
      <c r="R2711" s="35" t="s">
        <v>13041</v>
      </c>
      <c r="S2711" s="34"/>
      <c r="T2711" s="34"/>
      <c r="U2711" s="34"/>
    </row>
    <row r="2712" spans="16:21" x14ac:dyDescent="0.45">
      <c r="P2712" s="33" t="s">
        <v>1689</v>
      </c>
      <c r="Q2712" t="s">
        <v>28873</v>
      </c>
      <c r="R2712" s="35" t="s">
        <v>13042</v>
      </c>
      <c r="S2712" s="34"/>
      <c r="T2712" s="34"/>
      <c r="U2712" s="34"/>
    </row>
    <row r="2713" spans="16:21" x14ac:dyDescent="0.45">
      <c r="P2713" s="33" t="s">
        <v>1690</v>
      </c>
      <c r="Q2713" t="s">
        <v>28873</v>
      </c>
      <c r="R2713" s="35" t="s">
        <v>13043</v>
      </c>
      <c r="S2713" s="34"/>
      <c r="T2713" s="34"/>
      <c r="U2713" s="34"/>
    </row>
    <row r="2714" spans="16:21" x14ac:dyDescent="0.45">
      <c r="P2714" s="33" t="s">
        <v>1690</v>
      </c>
      <c r="Q2714" t="s">
        <v>28873</v>
      </c>
      <c r="R2714" s="35" t="s">
        <v>13044</v>
      </c>
      <c r="S2714" s="34"/>
      <c r="T2714" s="34"/>
      <c r="U2714" s="34"/>
    </row>
    <row r="2715" spans="16:21" x14ac:dyDescent="0.45">
      <c r="P2715" s="33" t="s">
        <v>1691</v>
      </c>
      <c r="Q2715" t="s">
        <v>28873</v>
      </c>
      <c r="R2715" s="35" t="s">
        <v>13045</v>
      </c>
      <c r="S2715" s="34"/>
      <c r="T2715" s="34"/>
      <c r="U2715" s="34"/>
    </row>
    <row r="2716" spans="16:21" x14ac:dyDescent="0.45">
      <c r="P2716" s="33" t="s">
        <v>1691</v>
      </c>
      <c r="Q2716" t="s">
        <v>28873</v>
      </c>
      <c r="R2716" s="35" t="s">
        <v>13046</v>
      </c>
      <c r="S2716" s="34"/>
      <c r="T2716" s="34"/>
      <c r="U2716" s="34"/>
    </row>
    <row r="2717" spans="16:21" x14ac:dyDescent="0.45">
      <c r="P2717" s="33" t="s">
        <v>1692</v>
      </c>
      <c r="Q2717" t="s">
        <v>28873</v>
      </c>
      <c r="R2717" s="35" t="s">
        <v>13047</v>
      </c>
      <c r="S2717" s="34"/>
      <c r="T2717" s="34"/>
      <c r="U2717" s="34"/>
    </row>
    <row r="2718" spans="16:21" x14ac:dyDescent="0.45">
      <c r="P2718" s="33" t="s">
        <v>1692</v>
      </c>
      <c r="Q2718" t="s">
        <v>28873</v>
      </c>
      <c r="R2718" s="35" t="s">
        <v>13048</v>
      </c>
      <c r="S2718" s="34"/>
      <c r="T2718" s="34"/>
      <c r="U2718" s="34"/>
    </row>
    <row r="2719" spans="16:21" x14ac:dyDescent="0.45">
      <c r="P2719" s="33" t="s">
        <v>1693</v>
      </c>
      <c r="Q2719" t="s">
        <v>28873</v>
      </c>
      <c r="R2719" s="35" t="s">
        <v>13049</v>
      </c>
      <c r="S2719" s="34"/>
      <c r="T2719" s="34"/>
      <c r="U2719" s="34"/>
    </row>
    <row r="2720" spans="16:21" x14ac:dyDescent="0.45">
      <c r="P2720" s="33" t="s">
        <v>1693</v>
      </c>
      <c r="Q2720" t="s">
        <v>28873</v>
      </c>
      <c r="R2720" s="35" t="s">
        <v>13050</v>
      </c>
      <c r="S2720" s="34"/>
      <c r="T2720" s="34"/>
      <c r="U2720" s="34"/>
    </row>
    <row r="2721" spans="16:21" x14ac:dyDescent="0.45">
      <c r="P2721" s="33" t="s">
        <v>1694</v>
      </c>
      <c r="Q2721" t="s">
        <v>28873</v>
      </c>
      <c r="R2721" s="35" t="s">
        <v>13051</v>
      </c>
      <c r="S2721" s="34"/>
      <c r="T2721" s="34"/>
      <c r="U2721" s="34"/>
    </row>
    <row r="2722" spans="16:21" x14ac:dyDescent="0.45">
      <c r="P2722" s="33" t="s">
        <v>1694</v>
      </c>
      <c r="Q2722" t="s">
        <v>28873</v>
      </c>
      <c r="R2722" s="35" t="s">
        <v>13052</v>
      </c>
      <c r="S2722" s="34"/>
      <c r="T2722" s="34"/>
      <c r="U2722" s="34"/>
    </row>
    <row r="2723" spans="16:21" x14ac:dyDescent="0.45">
      <c r="P2723" s="33" t="s">
        <v>1695</v>
      </c>
      <c r="Q2723" t="s">
        <v>28873</v>
      </c>
      <c r="R2723" s="35" t="s">
        <v>13053</v>
      </c>
      <c r="S2723" s="34"/>
      <c r="T2723" s="34"/>
      <c r="U2723" s="34"/>
    </row>
    <row r="2724" spans="16:21" x14ac:dyDescent="0.45">
      <c r="P2724" s="33" t="s">
        <v>1695</v>
      </c>
      <c r="Q2724" t="s">
        <v>28873</v>
      </c>
      <c r="R2724" s="35" t="s">
        <v>13054</v>
      </c>
      <c r="S2724" s="34"/>
      <c r="T2724" s="34"/>
      <c r="U2724" s="34"/>
    </row>
    <row r="2725" spans="16:21" x14ac:dyDescent="0.45">
      <c r="P2725" s="33" t="s">
        <v>1696</v>
      </c>
      <c r="Q2725" t="s">
        <v>28873</v>
      </c>
      <c r="R2725" s="35" t="s">
        <v>13055</v>
      </c>
      <c r="S2725" s="34"/>
      <c r="T2725" s="34"/>
      <c r="U2725" s="34"/>
    </row>
    <row r="2726" spans="16:21" x14ac:dyDescent="0.45">
      <c r="P2726" s="33" t="s">
        <v>1696</v>
      </c>
      <c r="Q2726" t="s">
        <v>28873</v>
      </c>
      <c r="R2726" s="35" t="s">
        <v>13056</v>
      </c>
      <c r="S2726" s="34"/>
      <c r="T2726" s="34"/>
      <c r="U2726" s="34"/>
    </row>
    <row r="2727" spans="16:21" x14ac:dyDescent="0.45">
      <c r="P2727" s="33" t="s">
        <v>1697</v>
      </c>
      <c r="Q2727" t="s">
        <v>28873</v>
      </c>
      <c r="R2727" s="35" t="s">
        <v>13057</v>
      </c>
      <c r="S2727" s="34"/>
      <c r="T2727" s="34"/>
      <c r="U2727" s="34"/>
    </row>
    <row r="2728" spans="16:21" x14ac:dyDescent="0.45">
      <c r="P2728" s="33" t="s">
        <v>1697</v>
      </c>
      <c r="Q2728" t="s">
        <v>28873</v>
      </c>
      <c r="R2728" s="35" t="s">
        <v>13058</v>
      </c>
      <c r="S2728" s="34"/>
      <c r="T2728" s="34"/>
      <c r="U2728" s="34"/>
    </row>
    <row r="2729" spans="16:21" x14ac:dyDescent="0.45">
      <c r="P2729" s="33" t="s">
        <v>1698</v>
      </c>
      <c r="Q2729" t="s">
        <v>28873</v>
      </c>
      <c r="R2729" s="35" t="s">
        <v>13059</v>
      </c>
      <c r="S2729" s="34"/>
      <c r="T2729" s="34"/>
      <c r="U2729" s="34"/>
    </row>
    <row r="2730" spans="16:21" x14ac:dyDescent="0.45">
      <c r="P2730" s="33" t="s">
        <v>1698</v>
      </c>
      <c r="Q2730" t="s">
        <v>28873</v>
      </c>
      <c r="R2730" s="35" t="s">
        <v>13060</v>
      </c>
      <c r="S2730" s="34"/>
      <c r="T2730" s="34"/>
      <c r="U2730" s="34"/>
    </row>
    <row r="2731" spans="16:21" x14ac:dyDescent="0.45">
      <c r="P2731" s="33" t="s">
        <v>1699</v>
      </c>
      <c r="Q2731" t="s">
        <v>28873</v>
      </c>
      <c r="R2731" s="35" t="s">
        <v>13061</v>
      </c>
      <c r="S2731" s="34"/>
      <c r="T2731" s="34"/>
      <c r="U2731" s="34"/>
    </row>
    <row r="2732" spans="16:21" x14ac:dyDescent="0.45">
      <c r="P2732" s="33" t="s">
        <v>1699</v>
      </c>
      <c r="Q2732" t="s">
        <v>28873</v>
      </c>
      <c r="R2732" s="35" t="s">
        <v>13062</v>
      </c>
      <c r="S2732" s="34"/>
      <c r="T2732" s="34"/>
      <c r="U2732" s="34"/>
    </row>
    <row r="2733" spans="16:21" x14ac:dyDescent="0.45">
      <c r="P2733" s="33" t="s">
        <v>1700</v>
      </c>
      <c r="Q2733" t="s">
        <v>28873</v>
      </c>
      <c r="R2733" s="35" t="s">
        <v>13063</v>
      </c>
      <c r="S2733" s="34"/>
      <c r="T2733" s="34"/>
      <c r="U2733" s="34"/>
    </row>
    <row r="2734" spans="16:21" x14ac:dyDescent="0.45">
      <c r="P2734" s="33" t="s">
        <v>1700</v>
      </c>
      <c r="Q2734" t="s">
        <v>28873</v>
      </c>
      <c r="R2734" s="35" t="s">
        <v>13064</v>
      </c>
      <c r="S2734" s="34"/>
      <c r="T2734" s="34"/>
      <c r="U2734" s="34"/>
    </row>
    <row r="2735" spans="16:21" x14ac:dyDescent="0.45">
      <c r="P2735" s="33" t="s">
        <v>1701</v>
      </c>
      <c r="Q2735" t="s">
        <v>28873</v>
      </c>
      <c r="R2735" s="35" t="s">
        <v>13065</v>
      </c>
      <c r="S2735" s="34"/>
      <c r="T2735" s="34"/>
      <c r="U2735" s="34"/>
    </row>
    <row r="2736" spans="16:21" x14ac:dyDescent="0.45">
      <c r="P2736" s="33" t="s">
        <v>1701</v>
      </c>
      <c r="Q2736" t="s">
        <v>28873</v>
      </c>
      <c r="R2736" s="35" t="s">
        <v>13066</v>
      </c>
      <c r="S2736" s="34"/>
      <c r="T2736" s="34"/>
      <c r="U2736" s="34"/>
    </row>
    <row r="2737" spans="16:21" x14ac:dyDescent="0.45">
      <c r="P2737" s="33" t="s">
        <v>1702</v>
      </c>
      <c r="Q2737" t="s">
        <v>28873</v>
      </c>
      <c r="R2737" s="35" t="s">
        <v>13067</v>
      </c>
      <c r="S2737" s="34"/>
      <c r="T2737" s="34"/>
      <c r="U2737" s="34"/>
    </row>
    <row r="2738" spans="16:21" x14ac:dyDescent="0.45">
      <c r="P2738" s="33" t="s">
        <v>1702</v>
      </c>
      <c r="Q2738" t="s">
        <v>28873</v>
      </c>
      <c r="R2738" s="35" t="s">
        <v>13068</v>
      </c>
      <c r="S2738" s="34"/>
      <c r="T2738" s="34"/>
      <c r="U2738" s="34"/>
    </row>
    <row r="2739" spans="16:21" x14ac:dyDescent="0.45">
      <c r="P2739" s="33" t="s">
        <v>1703</v>
      </c>
      <c r="Q2739" t="s">
        <v>28873</v>
      </c>
      <c r="R2739" s="35" t="s">
        <v>13069</v>
      </c>
      <c r="S2739" s="34"/>
      <c r="T2739" s="34"/>
      <c r="U2739" s="34"/>
    </row>
    <row r="2740" spans="16:21" x14ac:dyDescent="0.45">
      <c r="P2740" s="33" t="s">
        <v>1703</v>
      </c>
      <c r="Q2740" t="s">
        <v>28873</v>
      </c>
      <c r="R2740" s="35" t="s">
        <v>13070</v>
      </c>
      <c r="S2740" s="34"/>
      <c r="T2740" s="34"/>
      <c r="U2740" s="34"/>
    </row>
    <row r="2741" spans="16:21" x14ac:dyDescent="0.45">
      <c r="P2741" s="33" t="s">
        <v>1704</v>
      </c>
      <c r="Q2741" t="s">
        <v>28873</v>
      </c>
      <c r="R2741" s="35" t="s">
        <v>13071</v>
      </c>
      <c r="S2741" s="34"/>
      <c r="T2741" s="34"/>
      <c r="U2741" s="34"/>
    </row>
    <row r="2742" spans="16:21" x14ac:dyDescent="0.45">
      <c r="P2742" s="33" t="s">
        <v>1704</v>
      </c>
      <c r="Q2742" t="s">
        <v>28873</v>
      </c>
      <c r="R2742" s="35" t="s">
        <v>13072</v>
      </c>
      <c r="S2742" s="34"/>
      <c r="T2742" s="34"/>
      <c r="U2742" s="34"/>
    </row>
    <row r="2743" spans="16:21" x14ac:dyDescent="0.45">
      <c r="P2743" s="33" t="s">
        <v>1705</v>
      </c>
      <c r="Q2743" t="s">
        <v>28873</v>
      </c>
      <c r="R2743" s="35" t="s">
        <v>13073</v>
      </c>
      <c r="S2743" s="34"/>
      <c r="T2743" s="34"/>
      <c r="U2743" s="34"/>
    </row>
    <row r="2744" spans="16:21" x14ac:dyDescent="0.45">
      <c r="P2744" s="33" t="s">
        <v>1705</v>
      </c>
      <c r="Q2744" t="s">
        <v>28873</v>
      </c>
      <c r="R2744" s="35" t="s">
        <v>13074</v>
      </c>
      <c r="S2744" s="34"/>
      <c r="T2744" s="34"/>
      <c r="U2744" s="34"/>
    </row>
    <row r="2745" spans="16:21" x14ac:dyDescent="0.45">
      <c r="P2745" s="33" t="s">
        <v>1706</v>
      </c>
      <c r="Q2745" t="s">
        <v>28873</v>
      </c>
      <c r="R2745" s="35" t="s">
        <v>13075</v>
      </c>
      <c r="S2745" s="34"/>
      <c r="T2745" s="34"/>
      <c r="U2745" s="34"/>
    </row>
    <row r="2746" spans="16:21" x14ac:dyDescent="0.45">
      <c r="P2746" s="33" t="s">
        <v>1706</v>
      </c>
      <c r="Q2746" t="s">
        <v>28873</v>
      </c>
      <c r="R2746" s="35" t="s">
        <v>13076</v>
      </c>
      <c r="S2746" s="34"/>
      <c r="T2746" s="34"/>
      <c r="U2746" s="34"/>
    </row>
    <row r="2747" spans="16:21" x14ac:dyDescent="0.45">
      <c r="P2747" s="33" t="s">
        <v>1707</v>
      </c>
      <c r="Q2747" t="s">
        <v>28873</v>
      </c>
      <c r="R2747" s="35" t="s">
        <v>13077</v>
      </c>
      <c r="S2747" s="34"/>
      <c r="T2747" s="34"/>
      <c r="U2747" s="34"/>
    </row>
    <row r="2748" spans="16:21" x14ac:dyDescent="0.45">
      <c r="P2748" s="33" t="s">
        <v>1707</v>
      </c>
      <c r="Q2748" t="s">
        <v>28873</v>
      </c>
      <c r="R2748" s="35" t="s">
        <v>13078</v>
      </c>
      <c r="S2748" s="34"/>
      <c r="T2748" s="34"/>
      <c r="U2748" s="34"/>
    </row>
    <row r="2749" spans="16:21" x14ac:dyDescent="0.45">
      <c r="P2749" s="33" t="s">
        <v>1708</v>
      </c>
      <c r="Q2749" t="s">
        <v>28873</v>
      </c>
      <c r="R2749" s="35" t="s">
        <v>13079</v>
      </c>
      <c r="S2749" s="34"/>
      <c r="T2749" s="34"/>
      <c r="U2749" s="34"/>
    </row>
    <row r="2750" spans="16:21" x14ac:dyDescent="0.45">
      <c r="P2750" s="33" t="s">
        <v>1708</v>
      </c>
      <c r="Q2750" t="s">
        <v>28873</v>
      </c>
      <c r="R2750" s="35" t="s">
        <v>13080</v>
      </c>
      <c r="S2750" s="34"/>
      <c r="T2750" s="34"/>
      <c r="U2750" s="34"/>
    </row>
    <row r="2751" spans="16:21" x14ac:dyDescent="0.45">
      <c r="P2751" s="33" t="s">
        <v>1709</v>
      </c>
      <c r="Q2751" t="s">
        <v>28873</v>
      </c>
      <c r="R2751" s="35" t="s">
        <v>13081</v>
      </c>
      <c r="S2751" s="34"/>
      <c r="T2751" s="34"/>
      <c r="U2751" s="34"/>
    </row>
    <row r="2752" spans="16:21" x14ac:dyDescent="0.45">
      <c r="P2752" s="33" t="s">
        <v>1709</v>
      </c>
      <c r="Q2752" t="s">
        <v>28873</v>
      </c>
      <c r="R2752" s="35" t="s">
        <v>13082</v>
      </c>
      <c r="S2752" s="34"/>
      <c r="T2752" s="34"/>
      <c r="U2752" s="34"/>
    </row>
    <row r="2753" spans="16:21" x14ac:dyDescent="0.45">
      <c r="P2753" s="33" t="s">
        <v>1710</v>
      </c>
      <c r="Q2753" t="s">
        <v>28873</v>
      </c>
      <c r="R2753" s="35" t="s">
        <v>13043</v>
      </c>
      <c r="S2753" s="34"/>
      <c r="T2753" s="34"/>
      <c r="U2753" s="34"/>
    </row>
    <row r="2754" spans="16:21" x14ac:dyDescent="0.45">
      <c r="P2754" s="33" t="s">
        <v>1710</v>
      </c>
      <c r="Q2754" t="s">
        <v>28873</v>
      </c>
      <c r="R2754" s="35" t="s">
        <v>13083</v>
      </c>
      <c r="S2754" s="34"/>
      <c r="T2754" s="34"/>
      <c r="U2754" s="34"/>
    </row>
    <row r="2755" spans="16:21" x14ac:dyDescent="0.45">
      <c r="P2755" s="33" t="s">
        <v>1711</v>
      </c>
      <c r="Q2755" t="s">
        <v>28873</v>
      </c>
      <c r="R2755" s="35" t="s">
        <v>13084</v>
      </c>
      <c r="S2755" s="34"/>
      <c r="T2755" s="34"/>
      <c r="U2755" s="34"/>
    </row>
    <row r="2756" spans="16:21" x14ac:dyDescent="0.45">
      <c r="P2756" s="33" t="s">
        <v>1711</v>
      </c>
      <c r="Q2756" t="s">
        <v>28873</v>
      </c>
      <c r="R2756" s="35" t="s">
        <v>13085</v>
      </c>
      <c r="S2756" s="34"/>
      <c r="T2756" s="34"/>
      <c r="U2756" s="34"/>
    </row>
    <row r="2757" spans="16:21" x14ac:dyDescent="0.45">
      <c r="P2757" s="33" t="s">
        <v>1712</v>
      </c>
      <c r="Q2757" t="s">
        <v>28873</v>
      </c>
      <c r="R2757" s="35" t="s">
        <v>13086</v>
      </c>
      <c r="S2757" s="34"/>
      <c r="T2757" s="34"/>
      <c r="U2757" s="34"/>
    </row>
    <row r="2758" spans="16:21" x14ac:dyDescent="0.45">
      <c r="P2758" s="33" t="s">
        <v>1712</v>
      </c>
      <c r="Q2758" t="s">
        <v>28873</v>
      </c>
      <c r="R2758" s="35" t="s">
        <v>13087</v>
      </c>
      <c r="S2758" s="34"/>
      <c r="T2758" s="34"/>
      <c r="U2758" s="34"/>
    </row>
    <row r="2759" spans="16:21" x14ac:dyDescent="0.45">
      <c r="P2759" s="33" t="s">
        <v>1713</v>
      </c>
      <c r="Q2759" t="s">
        <v>28873</v>
      </c>
      <c r="R2759" s="35" t="s">
        <v>13088</v>
      </c>
      <c r="S2759" s="34"/>
      <c r="T2759" s="34"/>
      <c r="U2759" s="34"/>
    </row>
    <row r="2760" spans="16:21" x14ac:dyDescent="0.45">
      <c r="P2760" s="33" t="s">
        <v>1713</v>
      </c>
      <c r="Q2760" t="s">
        <v>28873</v>
      </c>
      <c r="R2760" s="35" t="s">
        <v>13089</v>
      </c>
      <c r="S2760" s="34"/>
      <c r="T2760" s="34"/>
      <c r="U2760" s="34"/>
    </row>
    <row r="2761" spans="16:21" x14ac:dyDescent="0.45">
      <c r="P2761" s="33" t="s">
        <v>1714</v>
      </c>
      <c r="Q2761" t="s">
        <v>28873</v>
      </c>
      <c r="R2761" s="35" t="s">
        <v>13090</v>
      </c>
      <c r="S2761" s="34"/>
      <c r="T2761" s="34"/>
      <c r="U2761" s="34"/>
    </row>
    <row r="2762" spans="16:21" x14ac:dyDescent="0.45">
      <c r="P2762" s="33" t="s">
        <v>1714</v>
      </c>
      <c r="Q2762" t="s">
        <v>28873</v>
      </c>
      <c r="R2762" s="35" t="s">
        <v>13091</v>
      </c>
      <c r="S2762" s="34"/>
      <c r="T2762" s="34"/>
      <c r="U2762" s="34"/>
    </row>
    <row r="2763" spans="16:21" x14ac:dyDescent="0.45">
      <c r="P2763" s="33" t="s">
        <v>1715</v>
      </c>
      <c r="Q2763" t="s">
        <v>28873</v>
      </c>
      <c r="R2763" s="35" t="s">
        <v>13092</v>
      </c>
      <c r="S2763" s="34"/>
      <c r="T2763" s="34"/>
      <c r="U2763" s="34"/>
    </row>
    <row r="2764" spans="16:21" x14ac:dyDescent="0.45">
      <c r="P2764" s="33" t="s">
        <v>1715</v>
      </c>
      <c r="Q2764" t="s">
        <v>28873</v>
      </c>
      <c r="R2764" s="35" t="s">
        <v>13093</v>
      </c>
      <c r="S2764" s="34"/>
      <c r="T2764" s="34"/>
      <c r="U2764" s="34"/>
    </row>
    <row r="2765" spans="16:21" x14ac:dyDescent="0.45">
      <c r="P2765" s="33" t="s">
        <v>1716</v>
      </c>
      <c r="Q2765" t="s">
        <v>28873</v>
      </c>
      <c r="R2765" s="35" t="s">
        <v>13094</v>
      </c>
      <c r="S2765" s="34"/>
      <c r="T2765" s="34"/>
      <c r="U2765" s="34"/>
    </row>
    <row r="2766" spans="16:21" x14ac:dyDescent="0.45">
      <c r="P2766" s="33" t="s">
        <v>1716</v>
      </c>
      <c r="Q2766" t="s">
        <v>28873</v>
      </c>
      <c r="R2766" s="35" t="s">
        <v>13095</v>
      </c>
      <c r="S2766" s="34"/>
      <c r="T2766" s="34"/>
      <c r="U2766" s="34"/>
    </row>
    <row r="2767" spans="16:21" x14ac:dyDescent="0.45">
      <c r="P2767" s="33" t="s">
        <v>1717</v>
      </c>
      <c r="Q2767" t="s">
        <v>28873</v>
      </c>
      <c r="R2767" s="35" t="s">
        <v>13096</v>
      </c>
      <c r="S2767" s="34"/>
      <c r="T2767" s="34"/>
      <c r="U2767" s="34"/>
    </row>
    <row r="2768" spans="16:21" x14ac:dyDescent="0.45">
      <c r="P2768" s="33" t="s">
        <v>1717</v>
      </c>
      <c r="Q2768" t="s">
        <v>28873</v>
      </c>
      <c r="R2768" s="35" t="s">
        <v>13097</v>
      </c>
      <c r="S2768" s="34"/>
      <c r="T2768" s="34"/>
      <c r="U2768" s="34"/>
    </row>
    <row r="2769" spans="16:21" x14ac:dyDescent="0.45">
      <c r="P2769" s="33" t="s">
        <v>1718</v>
      </c>
      <c r="Q2769" t="s">
        <v>28873</v>
      </c>
      <c r="R2769" s="35" t="s">
        <v>13098</v>
      </c>
      <c r="S2769" s="34"/>
      <c r="T2769" s="34"/>
      <c r="U2769" s="34"/>
    </row>
    <row r="2770" spans="16:21" x14ac:dyDescent="0.45">
      <c r="P2770" s="33" t="s">
        <v>1718</v>
      </c>
      <c r="Q2770" t="s">
        <v>28873</v>
      </c>
      <c r="R2770" s="35" t="s">
        <v>13099</v>
      </c>
      <c r="S2770" s="34"/>
      <c r="T2770" s="34"/>
      <c r="U2770" s="34"/>
    </row>
    <row r="2771" spans="16:21" x14ac:dyDescent="0.45">
      <c r="P2771" s="33" t="s">
        <v>1719</v>
      </c>
      <c r="Q2771" t="s">
        <v>28873</v>
      </c>
      <c r="R2771" s="35" t="s">
        <v>13100</v>
      </c>
      <c r="S2771" s="34"/>
      <c r="T2771" s="34"/>
      <c r="U2771" s="34"/>
    </row>
    <row r="2772" spans="16:21" x14ac:dyDescent="0.45">
      <c r="P2772" s="33" t="s">
        <v>1719</v>
      </c>
      <c r="Q2772" t="s">
        <v>28873</v>
      </c>
      <c r="R2772" s="35" t="s">
        <v>13101</v>
      </c>
      <c r="S2772" s="34"/>
      <c r="T2772" s="34"/>
      <c r="U2772" s="34"/>
    </row>
    <row r="2773" spans="16:21" x14ac:dyDescent="0.45">
      <c r="P2773" s="33" t="s">
        <v>1720</v>
      </c>
      <c r="Q2773" t="s">
        <v>28873</v>
      </c>
      <c r="R2773" s="35" t="s">
        <v>13102</v>
      </c>
      <c r="S2773" s="34"/>
      <c r="T2773" s="34"/>
      <c r="U2773" s="34"/>
    </row>
    <row r="2774" spans="16:21" x14ac:dyDescent="0.45">
      <c r="P2774" s="33" t="s">
        <v>1720</v>
      </c>
      <c r="Q2774" t="s">
        <v>28873</v>
      </c>
      <c r="R2774" s="35" t="s">
        <v>13103</v>
      </c>
      <c r="S2774" s="34"/>
      <c r="T2774" s="34"/>
      <c r="U2774" s="34"/>
    </row>
    <row r="2775" spans="16:21" x14ac:dyDescent="0.45">
      <c r="P2775" s="33" t="s">
        <v>1721</v>
      </c>
      <c r="Q2775" t="s">
        <v>28873</v>
      </c>
      <c r="R2775" s="35" t="s">
        <v>13104</v>
      </c>
      <c r="S2775" s="34"/>
      <c r="T2775" s="34"/>
      <c r="U2775" s="34"/>
    </row>
    <row r="2776" spans="16:21" x14ac:dyDescent="0.45">
      <c r="P2776" s="33" t="s">
        <v>1721</v>
      </c>
      <c r="Q2776" t="s">
        <v>28873</v>
      </c>
      <c r="R2776" s="35" t="s">
        <v>13105</v>
      </c>
      <c r="S2776" s="34"/>
      <c r="T2776" s="34"/>
      <c r="U2776" s="34"/>
    </row>
    <row r="2777" spans="16:21" x14ac:dyDescent="0.45">
      <c r="P2777" s="33" t="s">
        <v>1722</v>
      </c>
      <c r="Q2777" t="s">
        <v>28873</v>
      </c>
      <c r="R2777" s="35" t="s">
        <v>13106</v>
      </c>
      <c r="S2777" s="34"/>
      <c r="T2777" s="34"/>
      <c r="U2777" s="34"/>
    </row>
    <row r="2778" spans="16:21" x14ac:dyDescent="0.45">
      <c r="P2778" s="33" t="s">
        <v>1722</v>
      </c>
      <c r="Q2778" t="s">
        <v>28873</v>
      </c>
      <c r="R2778" s="35" t="s">
        <v>13107</v>
      </c>
      <c r="S2778" s="34"/>
      <c r="T2778" s="34"/>
      <c r="U2778" s="34"/>
    </row>
    <row r="2779" spans="16:21" x14ac:dyDescent="0.45">
      <c r="P2779" s="33" t="s">
        <v>1723</v>
      </c>
      <c r="Q2779" t="s">
        <v>28873</v>
      </c>
      <c r="R2779" s="35" t="s">
        <v>13108</v>
      </c>
      <c r="S2779" s="34"/>
      <c r="T2779" s="34"/>
      <c r="U2779" s="34"/>
    </row>
    <row r="2780" spans="16:21" x14ac:dyDescent="0.45">
      <c r="P2780" s="33" t="s">
        <v>1723</v>
      </c>
      <c r="Q2780" t="s">
        <v>28873</v>
      </c>
      <c r="R2780" s="35" t="s">
        <v>13109</v>
      </c>
      <c r="S2780" s="34"/>
      <c r="T2780" s="34"/>
      <c r="U2780" s="34"/>
    </row>
    <row r="2781" spans="16:21" x14ac:dyDescent="0.45">
      <c r="P2781" s="33" t="s">
        <v>1724</v>
      </c>
      <c r="Q2781" t="s">
        <v>28873</v>
      </c>
      <c r="R2781" s="35" t="s">
        <v>13110</v>
      </c>
      <c r="S2781" s="34"/>
      <c r="T2781" s="34"/>
      <c r="U2781" s="34"/>
    </row>
    <row r="2782" spans="16:21" x14ac:dyDescent="0.45">
      <c r="P2782" s="33" t="s">
        <v>1724</v>
      </c>
      <c r="Q2782" t="s">
        <v>28873</v>
      </c>
      <c r="R2782" s="35" t="s">
        <v>13111</v>
      </c>
      <c r="S2782" s="34"/>
      <c r="T2782" s="34"/>
      <c r="U2782" s="34"/>
    </row>
    <row r="2783" spans="16:21" x14ac:dyDescent="0.45">
      <c r="P2783" s="33" t="s">
        <v>1725</v>
      </c>
      <c r="Q2783" t="s">
        <v>28873</v>
      </c>
      <c r="R2783" s="35" t="s">
        <v>13112</v>
      </c>
      <c r="S2783" s="34"/>
      <c r="T2783" s="34"/>
      <c r="U2783" s="34"/>
    </row>
    <row r="2784" spans="16:21" x14ac:dyDescent="0.45">
      <c r="P2784" s="33" t="s">
        <v>1725</v>
      </c>
      <c r="Q2784" t="s">
        <v>28873</v>
      </c>
      <c r="R2784" s="35" t="s">
        <v>13113</v>
      </c>
      <c r="S2784" s="34"/>
      <c r="T2784" s="34"/>
      <c r="U2784" s="34"/>
    </row>
    <row r="2785" spans="16:21" x14ac:dyDescent="0.45">
      <c r="P2785" s="33" t="s">
        <v>1726</v>
      </c>
      <c r="Q2785" t="s">
        <v>28873</v>
      </c>
      <c r="R2785" s="35" t="s">
        <v>13114</v>
      </c>
      <c r="S2785" s="34"/>
      <c r="T2785" s="34"/>
      <c r="U2785" s="34"/>
    </row>
    <row r="2786" spans="16:21" x14ac:dyDescent="0.45">
      <c r="P2786" s="33" t="s">
        <v>1726</v>
      </c>
      <c r="Q2786" t="s">
        <v>28873</v>
      </c>
      <c r="R2786" s="35" t="s">
        <v>13115</v>
      </c>
      <c r="S2786" s="34"/>
      <c r="T2786" s="34"/>
      <c r="U2786" s="34"/>
    </row>
    <row r="2787" spans="16:21" x14ac:dyDescent="0.45">
      <c r="P2787" s="33" t="s">
        <v>1727</v>
      </c>
      <c r="Q2787" t="s">
        <v>28873</v>
      </c>
      <c r="R2787" s="35" t="s">
        <v>11192</v>
      </c>
      <c r="S2787" s="34"/>
      <c r="T2787" s="34"/>
      <c r="U2787" s="34"/>
    </row>
    <row r="2788" spans="16:21" x14ac:dyDescent="0.45">
      <c r="P2788" s="33" t="s">
        <v>1728</v>
      </c>
      <c r="Q2788" t="s">
        <v>28873</v>
      </c>
      <c r="R2788" s="35" t="s">
        <v>11194</v>
      </c>
      <c r="S2788" s="34"/>
      <c r="T2788" s="34"/>
      <c r="U2788" s="34"/>
    </row>
    <row r="2789" spans="16:21" x14ac:dyDescent="0.45">
      <c r="P2789" s="33" t="s">
        <v>1729</v>
      </c>
      <c r="Q2789" t="s">
        <v>28873</v>
      </c>
      <c r="R2789" s="35" t="s">
        <v>11192</v>
      </c>
      <c r="S2789" s="34"/>
      <c r="T2789" s="34"/>
      <c r="U2789" s="34"/>
    </row>
    <row r="2790" spans="16:21" x14ac:dyDescent="0.45">
      <c r="P2790" s="33" t="s">
        <v>1730</v>
      </c>
      <c r="Q2790" t="s">
        <v>28873</v>
      </c>
      <c r="R2790" s="35" t="s">
        <v>12953</v>
      </c>
      <c r="S2790" s="34"/>
      <c r="T2790" s="34"/>
      <c r="U2790" s="34"/>
    </row>
    <row r="2791" spans="16:21" x14ac:dyDescent="0.45">
      <c r="P2791" s="33" t="s">
        <v>1731</v>
      </c>
      <c r="Q2791" t="s">
        <v>28873</v>
      </c>
      <c r="R2791" s="35" t="s">
        <v>11194</v>
      </c>
      <c r="S2791" s="34"/>
      <c r="T2791" s="34"/>
      <c r="U2791" s="34"/>
    </row>
    <row r="2792" spans="16:21" x14ac:dyDescent="0.45">
      <c r="P2792" s="33" t="s">
        <v>1732</v>
      </c>
      <c r="Q2792" t="s">
        <v>28873</v>
      </c>
      <c r="R2792" s="35" t="s">
        <v>11194</v>
      </c>
      <c r="S2792" s="34"/>
      <c r="T2792" s="34"/>
      <c r="U2792" s="34"/>
    </row>
    <row r="2793" spans="16:21" x14ac:dyDescent="0.45">
      <c r="P2793" s="33" t="s">
        <v>1733</v>
      </c>
      <c r="Q2793" t="s">
        <v>28873</v>
      </c>
      <c r="R2793" s="35" t="s">
        <v>11194</v>
      </c>
      <c r="S2793" s="34"/>
      <c r="T2793" s="34"/>
      <c r="U2793" s="34"/>
    </row>
    <row r="2794" spans="16:21" x14ac:dyDescent="0.45">
      <c r="P2794" s="33" t="s">
        <v>1734</v>
      </c>
      <c r="Q2794" t="s">
        <v>28873</v>
      </c>
      <c r="R2794" s="35" t="s">
        <v>11194</v>
      </c>
      <c r="S2794" s="34"/>
      <c r="T2794" s="34"/>
      <c r="U2794" s="34"/>
    </row>
    <row r="2795" spans="16:21" x14ac:dyDescent="0.45">
      <c r="P2795" s="33" t="s">
        <v>1735</v>
      </c>
      <c r="Q2795" t="s">
        <v>28873</v>
      </c>
      <c r="R2795" s="35" t="s">
        <v>11192</v>
      </c>
      <c r="S2795" s="34"/>
      <c r="T2795" s="34"/>
      <c r="U2795" s="34"/>
    </row>
    <row r="2796" spans="16:21" x14ac:dyDescent="0.45">
      <c r="P2796" s="33" t="s">
        <v>1736</v>
      </c>
      <c r="Q2796" t="s">
        <v>28873</v>
      </c>
      <c r="R2796" s="35" t="s">
        <v>11194</v>
      </c>
      <c r="S2796" s="34"/>
      <c r="T2796" s="34"/>
      <c r="U2796" s="34"/>
    </row>
    <row r="2797" spans="16:21" x14ac:dyDescent="0.45">
      <c r="P2797" s="33" t="s">
        <v>1737</v>
      </c>
      <c r="Q2797" t="s">
        <v>28873</v>
      </c>
      <c r="R2797" s="35" t="s">
        <v>11192</v>
      </c>
      <c r="S2797" s="34"/>
      <c r="T2797" s="34"/>
      <c r="U2797" s="34"/>
    </row>
    <row r="2798" spans="16:21" x14ac:dyDescent="0.45">
      <c r="P2798" s="33" t="s">
        <v>1738</v>
      </c>
      <c r="Q2798" t="s">
        <v>28873</v>
      </c>
      <c r="R2798" s="35" t="s">
        <v>11194</v>
      </c>
      <c r="S2798" s="34"/>
      <c r="T2798" s="34"/>
      <c r="U2798" s="34"/>
    </row>
    <row r="2799" spans="16:21" x14ac:dyDescent="0.45">
      <c r="P2799" s="33" t="s">
        <v>1739</v>
      </c>
      <c r="Q2799" t="s">
        <v>28873</v>
      </c>
      <c r="R2799" s="35" t="s">
        <v>11194</v>
      </c>
      <c r="S2799" s="34"/>
      <c r="T2799" s="34"/>
      <c r="U2799" s="34"/>
    </row>
    <row r="2800" spans="16:21" x14ac:dyDescent="0.45">
      <c r="P2800" s="33" t="s">
        <v>1740</v>
      </c>
      <c r="Q2800" t="s">
        <v>28873</v>
      </c>
      <c r="R2800" s="35" t="s">
        <v>11192</v>
      </c>
      <c r="S2800" s="34"/>
      <c r="T2800" s="34"/>
      <c r="U2800" s="34"/>
    </row>
    <row r="2801" spans="16:21" x14ac:dyDescent="0.45">
      <c r="P2801" s="33" t="s">
        <v>1741</v>
      </c>
      <c r="Q2801" t="s">
        <v>28873</v>
      </c>
      <c r="R2801" s="35" t="s">
        <v>11194</v>
      </c>
      <c r="S2801" s="34"/>
      <c r="T2801" s="34"/>
      <c r="U2801" s="34"/>
    </row>
    <row r="2802" spans="16:21" x14ac:dyDescent="0.45">
      <c r="P2802" s="33" t="s">
        <v>1742</v>
      </c>
      <c r="Q2802" t="s">
        <v>28873</v>
      </c>
      <c r="R2802" s="35" t="s">
        <v>11192</v>
      </c>
      <c r="S2802" s="34"/>
      <c r="T2802" s="34"/>
      <c r="U2802" s="34"/>
    </row>
    <row r="2803" spans="16:21" x14ac:dyDescent="0.45">
      <c r="P2803" s="33" t="s">
        <v>1743</v>
      </c>
      <c r="Q2803" t="s">
        <v>28873</v>
      </c>
      <c r="R2803" s="35" t="s">
        <v>11194</v>
      </c>
      <c r="S2803" s="34"/>
      <c r="T2803" s="34"/>
      <c r="U2803" s="34"/>
    </row>
    <row r="2804" spans="16:21" x14ac:dyDescent="0.45">
      <c r="P2804" s="33" t="s">
        <v>1744</v>
      </c>
      <c r="Q2804" t="s">
        <v>28873</v>
      </c>
      <c r="R2804" s="35" t="s">
        <v>11194</v>
      </c>
      <c r="S2804" s="34"/>
      <c r="T2804" s="34"/>
      <c r="U2804" s="34"/>
    </row>
    <row r="2805" spans="16:21" x14ac:dyDescent="0.45">
      <c r="P2805" s="33" t="s">
        <v>1745</v>
      </c>
      <c r="Q2805" t="s">
        <v>28873</v>
      </c>
      <c r="R2805" s="35" t="s">
        <v>11192</v>
      </c>
      <c r="S2805" s="34"/>
      <c r="T2805" s="34"/>
      <c r="U2805" s="34"/>
    </row>
    <row r="2806" spans="16:21" x14ac:dyDescent="0.45">
      <c r="P2806" s="33" t="s">
        <v>1746</v>
      </c>
      <c r="Q2806" t="s">
        <v>28873</v>
      </c>
      <c r="R2806" s="35" t="s">
        <v>11192</v>
      </c>
      <c r="S2806" s="34"/>
      <c r="T2806" s="34"/>
      <c r="U2806" s="34"/>
    </row>
    <row r="2807" spans="16:21" x14ac:dyDescent="0.45">
      <c r="P2807" s="33" t="s">
        <v>1747</v>
      </c>
      <c r="Q2807" t="s">
        <v>28873</v>
      </c>
      <c r="R2807" s="35" t="s">
        <v>11194</v>
      </c>
      <c r="S2807" s="34"/>
      <c r="T2807" s="34"/>
      <c r="U2807" s="34"/>
    </row>
    <row r="2808" spans="16:21" x14ac:dyDescent="0.45">
      <c r="P2808" s="33" t="s">
        <v>1748</v>
      </c>
      <c r="Q2808" t="s">
        <v>28873</v>
      </c>
      <c r="R2808" s="35" t="s">
        <v>11192</v>
      </c>
      <c r="S2808" s="34"/>
      <c r="T2808" s="34"/>
      <c r="U2808" s="34"/>
    </row>
    <row r="2809" spans="16:21" x14ac:dyDescent="0.45">
      <c r="P2809" s="33" t="s">
        <v>1749</v>
      </c>
      <c r="Q2809" t="s">
        <v>28873</v>
      </c>
      <c r="R2809" s="35" t="s">
        <v>13116</v>
      </c>
      <c r="S2809" s="34"/>
      <c r="T2809" s="34"/>
      <c r="U2809" s="34"/>
    </row>
    <row r="2810" spans="16:21" x14ac:dyDescent="0.45">
      <c r="P2810" s="33" t="s">
        <v>1749</v>
      </c>
      <c r="Q2810" t="s">
        <v>28873</v>
      </c>
      <c r="R2810" s="35" t="s">
        <v>13117</v>
      </c>
      <c r="S2810" s="34"/>
      <c r="T2810" s="34"/>
      <c r="U2810" s="34"/>
    </row>
    <row r="2811" spans="16:21" x14ac:dyDescent="0.45">
      <c r="P2811" s="33" t="s">
        <v>1750</v>
      </c>
      <c r="Q2811" t="s">
        <v>28873</v>
      </c>
      <c r="R2811" s="35" t="s">
        <v>11192</v>
      </c>
      <c r="S2811" s="34"/>
      <c r="T2811" s="34"/>
      <c r="U2811" s="34"/>
    </row>
    <row r="2812" spans="16:21" x14ac:dyDescent="0.45">
      <c r="P2812" s="33" t="s">
        <v>1751</v>
      </c>
      <c r="Q2812" t="s">
        <v>28873</v>
      </c>
      <c r="R2812" s="35" t="s">
        <v>11192</v>
      </c>
      <c r="S2812" s="34"/>
      <c r="T2812" s="34"/>
      <c r="U2812" s="34"/>
    </row>
    <row r="2813" spans="16:21" x14ac:dyDescent="0.45">
      <c r="P2813" s="33" t="s">
        <v>1752</v>
      </c>
      <c r="Q2813" t="s">
        <v>28873</v>
      </c>
      <c r="R2813" s="35" t="s">
        <v>13118</v>
      </c>
      <c r="S2813" s="34"/>
      <c r="T2813" s="34"/>
      <c r="U2813" s="34"/>
    </row>
    <row r="2814" spans="16:21" x14ac:dyDescent="0.45">
      <c r="P2814" s="33" t="s">
        <v>1752</v>
      </c>
      <c r="Q2814" t="s">
        <v>28873</v>
      </c>
      <c r="R2814" s="35" t="s">
        <v>13119</v>
      </c>
      <c r="S2814" s="34"/>
      <c r="T2814" s="34"/>
      <c r="U2814" s="34"/>
    </row>
    <row r="2815" spans="16:21" x14ac:dyDescent="0.45">
      <c r="P2815" s="33" t="s">
        <v>1753</v>
      </c>
      <c r="Q2815" t="s">
        <v>28873</v>
      </c>
      <c r="R2815" s="35" t="s">
        <v>13120</v>
      </c>
      <c r="S2815" s="34"/>
      <c r="T2815" s="34"/>
      <c r="U2815" s="34"/>
    </row>
    <row r="2816" spans="16:21" x14ac:dyDescent="0.45">
      <c r="P2816" s="33" t="s">
        <v>1753</v>
      </c>
      <c r="Q2816" t="s">
        <v>28873</v>
      </c>
      <c r="R2816" s="35" t="s">
        <v>13121</v>
      </c>
      <c r="S2816" s="34"/>
      <c r="T2816" s="34"/>
      <c r="U2816" s="34"/>
    </row>
    <row r="2817" spans="16:21" x14ac:dyDescent="0.45">
      <c r="P2817" s="33" t="s">
        <v>1754</v>
      </c>
      <c r="Q2817" t="s">
        <v>28873</v>
      </c>
      <c r="R2817" s="35" t="s">
        <v>13122</v>
      </c>
      <c r="S2817" s="34"/>
      <c r="T2817" s="34"/>
      <c r="U2817" s="34"/>
    </row>
    <row r="2818" spans="16:21" x14ac:dyDescent="0.45">
      <c r="P2818" s="33" t="s">
        <v>1754</v>
      </c>
      <c r="Q2818" t="s">
        <v>28873</v>
      </c>
      <c r="R2818" s="35" t="s">
        <v>13123</v>
      </c>
      <c r="S2818" s="34"/>
      <c r="T2818" s="34"/>
      <c r="U2818" s="34"/>
    </row>
    <row r="2819" spans="16:21" x14ac:dyDescent="0.45">
      <c r="P2819" s="33" t="s">
        <v>1755</v>
      </c>
      <c r="Q2819" t="s">
        <v>28873</v>
      </c>
      <c r="R2819" s="35" t="s">
        <v>13124</v>
      </c>
      <c r="S2819" s="34"/>
      <c r="T2819" s="34"/>
      <c r="U2819" s="34"/>
    </row>
    <row r="2820" spans="16:21" x14ac:dyDescent="0.45">
      <c r="P2820" s="33" t="s">
        <v>1755</v>
      </c>
      <c r="Q2820" t="s">
        <v>28873</v>
      </c>
      <c r="R2820" s="35" t="s">
        <v>13125</v>
      </c>
      <c r="S2820" s="34"/>
      <c r="T2820" s="34"/>
      <c r="U2820" s="34"/>
    </row>
    <row r="2821" spans="16:21" x14ac:dyDescent="0.45">
      <c r="P2821" s="33" t="s">
        <v>1756</v>
      </c>
      <c r="Q2821" t="s">
        <v>28873</v>
      </c>
      <c r="R2821" s="35" t="s">
        <v>13126</v>
      </c>
      <c r="S2821" s="34"/>
      <c r="T2821" s="34"/>
      <c r="U2821" s="34"/>
    </row>
    <row r="2822" spans="16:21" x14ac:dyDescent="0.45">
      <c r="P2822" s="33" t="s">
        <v>1756</v>
      </c>
      <c r="Q2822" t="s">
        <v>28873</v>
      </c>
      <c r="R2822" s="35" t="s">
        <v>13125</v>
      </c>
      <c r="S2822" s="34"/>
      <c r="T2822" s="34"/>
      <c r="U2822" s="34"/>
    </row>
    <row r="2823" spans="16:21" x14ac:dyDescent="0.45">
      <c r="P2823" s="33" t="s">
        <v>1757</v>
      </c>
      <c r="Q2823" t="s">
        <v>28873</v>
      </c>
      <c r="R2823" s="35" t="s">
        <v>13127</v>
      </c>
      <c r="S2823" s="34"/>
      <c r="T2823" s="34"/>
      <c r="U2823" s="34"/>
    </row>
    <row r="2824" spans="16:21" x14ac:dyDescent="0.45">
      <c r="P2824" s="33" t="s">
        <v>1757</v>
      </c>
      <c r="Q2824" t="s">
        <v>28873</v>
      </c>
      <c r="R2824" s="35" t="s">
        <v>13128</v>
      </c>
      <c r="S2824" s="34"/>
      <c r="T2824" s="34"/>
      <c r="U2824" s="34"/>
    </row>
    <row r="2825" spans="16:21" x14ac:dyDescent="0.45">
      <c r="P2825" s="33" t="s">
        <v>1758</v>
      </c>
      <c r="Q2825" t="s">
        <v>28873</v>
      </c>
      <c r="R2825" s="35" t="s">
        <v>13129</v>
      </c>
      <c r="S2825" s="34"/>
      <c r="T2825" s="34"/>
      <c r="U2825" s="34"/>
    </row>
    <row r="2826" spans="16:21" x14ac:dyDescent="0.45">
      <c r="P2826" s="33" t="s">
        <v>1758</v>
      </c>
      <c r="Q2826" t="s">
        <v>28873</v>
      </c>
      <c r="R2826" s="35" t="s">
        <v>13130</v>
      </c>
      <c r="S2826" s="34"/>
      <c r="T2826" s="34"/>
      <c r="U2826" s="34"/>
    </row>
    <row r="2827" spans="16:21" x14ac:dyDescent="0.45">
      <c r="P2827" s="33" t="s">
        <v>1759</v>
      </c>
      <c r="Q2827" t="s">
        <v>28873</v>
      </c>
      <c r="R2827" s="35" t="s">
        <v>13131</v>
      </c>
      <c r="S2827" s="34"/>
      <c r="T2827" s="34"/>
      <c r="U2827" s="34"/>
    </row>
    <row r="2828" spans="16:21" x14ac:dyDescent="0.45">
      <c r="P2828" s="33" t="s">
        <v>1759</v>
      </c>
      <c r="Q2828" t="s">
        <v>28873</v>
      </c>
      <c r="R2828" s="35" t="s">
        <v>13132</v>
      </c>
      <c r="S2828" s="34"/>
      <c r="T2828" s="34"/>
      <c r="U2828" s="34"/>
    </row>
    <row r="2829" spans="16:21" x14ac:dyDescent="0.45">
      <c r="P2829" s="33" t="s">
        <v>1760</v>
      </c>
      <c r="Q2829" t="s">
        <v>28873</v>
      </c>
      <c r="R2829" s="35" t="s">
        <v>13133</v>
      </c>
      <c r="S2829" s="34"/>
      <c r="T2829" s="34"/>
      <c r="U2829" s="34"/>
    </row>
    <row r="2830" spans="16:21" x14ac:dyDescent="0.45">
      <c r="P2830" s="33" t="s">
        <v>1760</v>
      </c>
      <c r="Q2830" t="s">
        <v>28873</v>
      </c>
      <c r="R2830" s="35" t="s">
        <v>13134</v>
      </c>
      <c r="S2830" s="34"/>
      <c r="T2830" s="34"/>
      <c r="U2830" s="34"/>
    </row>
    <row r="2831" spans="16:21" x14ac:dyDescent="0.45">
      <c r="P2831" s="33" t="s">
        <v>1761</v>
      </c>
      <c r="Q2831" t="s">
        <v>28873</v>
      </c>
      <c r="R2831" s="35" t="s">
        <v>13135</v>
      </c>
      <c r="S2831" s="34"/>
      <c r="T2831" s="34"/>
      <c r="U2831" s="34"/>
    </row>
    <row r="2832" spans="16:21" x14ac:dyDescent="0.45">
      <c r="P2832" s="33" t="s">
        <v>1761</v>
      </c>
      <c r="Q2832" t="s">
        <v>28873</v>
      </c>
      <c r="R2832" s="35" t="s">
        <v>13136</v>
      </c>
      <c r="S2832" s="34"/>
      <c r="T2832" s="34"/>
      <c r="U2832" s="34"/>
    </row>
    <row r="2833" spans="16:21" x14ac:dyDescent="0.45">
      <c r="P2833" s="33" t="s">
        <v>1762</v>
      </c>
      <c r="Q2833" t="s">
        <v>28873</v>
      </c>
      <c r="R2833" s="35" t="s">
        <v>13137</v>
      </c>
      <c r="S2833" s="34"/>
      <c r="T2833" s="34"/>
      <c r="U2833" s="34"/>
    </row>
    <row r="2834" spans="16:21" x14ac:dyDescent="0.45">
      <c r="P2834" s="33" t="s">
        <v>1762</v>
      </c>
      <c r="Q2834" t="s">
        <v>28873</v>
      </c>
      <c r="R2834" s="35" t="s">
        <v>13138</v>
      </c>
      <c r="S2834" s="34"/>
      <c r="T2834" s="34"/>
      <c r="U2834" s="34"/>
    </row>
    <row r="2835" spans="16:21" x14ac:dyDescent="0.45">
      <c r="P2835" s="33" t="s">
        <v>1763</v>
      </c>
      <c r="Q2835" t="s">
        <v>28873</v>
      </c>
      <c r="R2835" s="35" t="s">
        <v>13139</v>
      </c>
      <c r="S2835" s="34"/>
      <c r="T2835" s="34"/>
      <c r="U2835" s="34"/>
    </row>
    <row r="2836" spans="16:21" x14ac:dyDescent="0.45">
      <c r="P2836" s="33" t="s">
        <v>1763</v>
      </c>
      <c r="Q2836" t="s">
        <v>28873</v>
      </c>
      <c r="R2836" s="35" t="s">
        <v>13140</v>
      </c>
      <c r="S2836" s="34"/>
      <c r="T2836" s="34"/>
      <c r="U2836" s="34"/>
    </row>
    <row r="2837" spans="16:21" x14ac:dyDescent="0.45">
      <c r="P2837" s="33" t="s">
        <v>1764</v>
      </c>
      <c r="Q2837" t="s">
        <v>28873</v>
      </c>
      <c r="R2837" s="35" t="s">
        <v>13141</v>
      </c>
      <c r="S2837" s="34"/>
      <c r="T2837" s="34"/>
      <c r="U2837" s="34"/>
    </row>
    <row r="2838" spans="16:21" x14ac:dyDescent="0.45">
      <c r="P2838" s="33" t="s">
        <v>1764</v>
      </c>
      <c r="Q2838" t="s">
        <v>28873</v>
      </c>
      <c r="R2838" s="35" t="s">
        <v>13142</v>
      </c>
      <c r="S2838" s="34"/>
      <c r="T2838" s="34"/>
      <c r="U2838" s="34"/>
    </row>
    <row r="2839" spans="16:21" x14ac:dyDescent="0.45">
      <c r="P2839" s="33" t="s">
        <v>1765</v>
      </c>
      <c r="Q2839" t="s">
        <v>28873</v>
      </c>
      <c r="R2839" s="35" t="s">
        <v>13143</v>
      </c>
      <c r="S2839" s="34"/>
      <c r="T2839" s="34"/>
      <c r="U2839" s="34"/>
    </row>
    <row r="2840" spans="16:21" x14ac:dyDescent="0.45">
      <c r="P2840" s="33" t="s">
        <v>1765</v>
      </c>
      <c r="Q2840" t="s">
        <v>28873</v>
      </c>
      <c r="R2840" s="35" t="s">
        <v>13144</v>
      </c>
      <c r="S2840" s="34"/>
      <c r="T2840" s="34"/>
      <c r="U2840" s="34"/>
    </row>
    <row r="2841" spans="16:21" x14ac:dyDescent="0.45">
      <c r="P2841" s="33" t="s">
        <v>1766</v>
      </c>
      <c r="Q2841" t="s">
        <v>28873</v>
      </c>
      <c r="R2841" s="35" t="s">
        <v>13145</v>
      </c>
      <c r="S2841" s="34"/>
      <c r="T2841" s="34"/>
      <c r="U2841" s="34"/>
    </row>
    <row r="2842" spans="16:21" x14ac:dyDescent="0.45">
      <c r="P2842" s="33" t="s">
        <v>1766</v>
      </c>
      <c r="Q2842" t="s">
        <v>28873</v>
      </c>
      <c r="R2842" s="35" t="s">
        <v>13146</v>
      </c>
      <c r="S2842" s="34"/>
      <c r="T2842" s="34"/>
      <c r="U2842" s="34"/>
    </row>
    <row r="2843" spans="16:21" x14ac:dyDescent="0.45">
      <c r="P2843" s="33" t="s">
        <v>1767</v>
      </c>
      <c r="Q2843" t="s">
        <v>28873</v>
      </c>
      <c r="R2843" s="35" t="s">
        <v>13147</v>
      </c>
      <c r="S2843" s="34"/>
      <c r="T2843" s="34"/>
      <c r="U2843" s="34"/>
    </row>
    <row r="2844" spans="16:21" x14ac:dyDescent="0.45">
      <c r="P2844" s="33" t="s">
        <v>1767</v>
      </c>
      <c r="Q2844" t="s">
        <v>28873</v>
      </c>
      <c r="R2844" s="35" t="s">
        <v>13148</v>
      </c>
      <c r="S2844" s="34"/>
      <c r="T2844" s="34"/>
      <c r="U2844" s="34"/>
    </row>
    <row r="2845" spans="16:21" x14ac:dyDescent="0.45">
      <c r="P2845" s="33" t="s">
        <v>1768</v>
      </c>
      <c r="Q2845" t="s">
        <v>28873</v>
      </c>
      <c r="R2845" s="35" t="s">
        <v>13149</v>
      </c>
      <c r="S2845" s="34"/>
      <c r="T2845" s="34"/>
      <c r="U2845" s="34"/>
    </row>
    <row r="2846" spans="16:21" x14ac:dyDescent="0.45">
      <c r="P2846" s="33" t="s">
        <v>1768</v>
      </c>
      <c r="Q2846" t="s">
        <v>28873</v>
      </c>
      <c r="R2846" s="35" t="s">
        <v>13146</v>
      </c>
      <c r="S2846" s="34"/>
      <c r="T2846" s="34"/>
      <c r="U2846" s="34"/>
    </row>
    <row r="2847" spans="16:21" x14ac:dyDescent="0.45">
      <c r="P2847" s="33" t="s">
        <v>1769</v>
      </c>
      <c r="Q2847" t="s">
        <v>28873</v>
      </c>
      <c r="R2847" s="35" t="s">
        <v>13150</v>
      </c>
      <c r="S2847" s="34"/>
      <c r="T2847" s="34"/>
      <c r="U2847" s="34"/>
    </row>
    <row r="2848" spans="16:21" x14ac:dyDescent="0.45">
      <c r="P2848" s="33" t="s">
        <v>1769</v>
      </c>
      <c r="Q2848" t="s">
        <v>28873</v>
      </c>
      <c r="R2848" s="35" t="s">
        <v>13151</v>
      </c>
      <c r="S2848" s="34"/>
      <c r="T2848" s="34"/>
      <c r="U2848" s="34"/>
    </row>
    <row r="2849" spans="16:21" x14ac:dyDescent="0.45">
      <c r="P2849" s="33" t="s">
        <v>1770</v>
      </c>
      <c r="Q2849" t="s">
        <v>28873</v>
      </c>
      <c r="R2849" s="35" t="s">
        <v>13152</v>
      </c>
      <c r="S2849" s="34"/>
      <c r="T2849" s="34"/>
      <c r="U2849" s="34"/>
    </row>
    <row r="2850" spans="16:21" x14ac:dyDescent="0.45">
      <c r="P2850" s="33" t="s">
        <v>1770</v>
      </c>
      <c r="Q2850" t="s">
        <v>28873</v>
      </c>
      <c r="R2850" s="35" t="s">
        <v>13153</v>
      </c>
      <c r="S2850" s="34"/>
      <c r="T2850" s="34"/>
      <c r="U2850" s="34"/>
    </row>
    <row r="2851" spans="16:21" x14ac:dyDescent="0.45">
      <c r="P2851" s="33" t="s">
        <v>1771</v>
      </c>
      <c r="Q2851" t="s">
        <v>28873</v>
      </c>
      <c r="R2851" s="35" t="s">
        <v>13154</v>
      </c>
      <c r="S2851" s="34"/>
      <c r="T2851" s="34"/>
      <c r="U2851" s="34"/>
    </row>
    <row r="2852" spans="16:21" x14ac:dyDescent="0.45">
      <c r="P2852" s="33" t="s">
        <v>1771</v>
      </c>
      <c r="Q2852" t="s">
        <v>28873</v>
      </c>
      <c r="R2852" s="35" t="s">
        <v>13155</v>
      </c>
      <c r="S2852" s="34"/>
      <c r="T2852" s="34"/>
      <c r="U2852" s="34"/>
    </row>
    <row r="2853" spans="16:21" x14ac:dyDescent="0.45">
      <c r="P2853" s="33" t="s">
        <v>1772</v>
      </c>
      <c r="Q2853" t="s">
        <v>28873</v>
      </c>
      <c r="R2853" s="35" t="s">
        <v>13156</v>
      </c>
      <c r="S2853" s="34"/>
      <c r="T2853" s="34"/>
      <c r="U2853" s="34"/>
    </row>
    <row r="2854" spans="16:21" x14ac:dyDescent="0.45">
      <c r="P2854" s="33" t="s">
        <v>1772</v>
      </c>
      <c r="Q2854" t="s">
        <v>28873</v>
      </c>
      <c r="R2854" s="35" t="s">
        <v>13157</v>
      </c>
      <c r="S2854" s="34"/>
      <c r="T2854" s="34"/>
      <c r="U2854" s="34"/>
    </row>
    <row r="2855" spans="16:21" x14ac:dyDescent="0.45">
      <c r="P2855" s="33" t="s">
        <v>1773</v>
      </c>
      <c r="Q2855" t="s">
        <v>28873</v>
      </c>
      <c r="R2855" s="35" t="s">
        <v>13158</v>
      </c>
      <c r="S2855" s="34"/>
      <c r="T2855" s="34"/>
      <c r="U2855" s="34"/>
    </row>
    <row r="2856" spans="16:21" x14ac:dyDescent="0.45">
      <c r="P2856" s="33" t="s">
        <v>1773</v>
      </c>
      <c r="Q2856" t="s">
        <v>28873</v>
      </c>
      <c r="R2856" s="35" t="s">
        <v>13159</v>
      </c>
      <c r="S2856" s="34"/>
      <c r="T2856" s="34"/>
      <c r="U2856" s="34"/>
    </row>
    <row r="2857" spans="16:21" x14ac:dyDescent="0.45">
      <c r="P2857" s="33" t="s">
        <v>1774</v>
      </c>
      <c r="Q2857" t="s">
        <v>28873</v>
      </c>
      <c r="R2857" s="35" t="s">
        <v>13160</v>
      </c>
      <c r="S2857" s="34"/>
      <c r="T2857" s="34"/>
      <c r="U2857" s="34"/>
    </row>
    <row r="2858" spans="16:21" x14ac:dyDescent="0.45">
      <c r="P2858" s="33" t="s">
        <v>1774</v>
      </c>
      <c r="Q2858" t="s">
        <v>28873</v>
      </c>
      <c r="R2858" s="35" t="s">
        <v>13161</v>
      </c>
      <c r="S2858" s="34"/>
      <c r="T2858" s="34"/>
      <c r="U2858" s="34"/>
    </row>
    <row r="2859" spans="16:21" x14ac:dyDescent="0.45">
      <c r="P2859" s="33" t="s">
        <v>1775</v>
      </c>
      <c r="Q2859" t="s">
        <v>28873</v>
      </c>
      <c r="R2859" s="35" t="s">
        <v>13124</v>
      </c>
      <c r="S2859" s="34"/>
      <c r="T2859" s="34"/>
      <c r="U2859" s="34"/>
    </row>
    <row r="2860" spans="16:21" x14ac:dyDescent="0.45">
      <c r="P2860" s="33" t="s">
        <v>1775</v>
      </c>
      <c r="Q2860" t="s">
        <v>28873</v>
      </c>
      <c r="R2860" s="35" t="s">
        <v>13124</v>
      </c>
      <c r="S2860" s="34"/>
      <c r="T2860" s="34"/>
      <c r="U2860" s="34"/>
    </row>
    <row r="2861" spans="16:21" x14ac:dyDescent="0.45">
      <c r="P2861" s="33" t="s">
        <v>1776</v>
      </c>
      <c r="Q2861" t="s">
        <v>28873</v>
      </c>
      <c r="R2861" s="35" t="s">
        <v>13162</v>
      </c>
      <c r="S2861" s="34"/>
      <c r="T2861" s="34"/>
      <c r="U2861" s="34"/>
    </row>
    <row r="2862" spans="16:21" x14ac:dyDescent="0.45">
      <c r="P2862" s="33" t="s">
        <v>1776</v>
      </c>
      <c r="Q2862" t="s">
        <v>28873</v>
      </c>
      <c r="R2862" s="35" t="s">
        <v>13163</v>
      </c>
      <c r="S2862" s="34"/>
      <c r="T2862" s="34"/>
      <c r="U2862" s="34"/>
    </row>
    <row r="2863" spans="16:21" x14ac:dyDescent="0.45">
      <c r="P2863" s="33" t="s">
        <v>1777</v>
      </c>
      <c r="Q2863" t="s">
        <v>28873</v>
      </c>
      <c r="R2863" s="35" t="s">
        <v>13164</v>
      </c>
      <c r="S2863" s="34"/>
      <c r="T2863" s="34"/>
      <c r="U2863" s="34"/>
    </row>
    <row r="2864" spans="16:21" x14ac:dyDescent="0.45">
      <c r="P2864" s="33" t="s">
        <v>1777</v>
      </c>
      <c r="Q2864" t="s">
        <v>28873</v>
      </c>
      <c r="R2864" s="35" t="s">
        <v>13165</v>
      </c>
      <c r="S2864" s="34"/>
      <c r="T2864" s="34"/>
      <c r="U2864" s="34"/>
    </row>
    <row r="2865" spans="16:21" x14ac:dyDescent="0.45">
      <c r="P2865" s="33" t="s">
        <v>1778</v>
      </c>
      <c r="Q2865" t="s">
        <v>28873</v>
      </c>
      <c r="R2865" s="35" t="s">
        <v>13166</v>
      </c>
      <c r="S2865" s="34"/>
      <c r="T2865" s="34"/>
      <c r="U2865" s="34"/>
    </row>
    <row r="2866" spans="16:21" x14ac:dyDescent="0.45">
      <c r="P2866" s="33" t="s">
        <v>1778</v>
      </c>
      <c r="Q2866" t="s">
        <v>28873</v>
      </c>
      <c r="R2866" s="35" t="s">
        <v>13167</v>
      </c>
      <c r="S2866" s="34"/>
      <c r="T2866" s="34"/>
      <c r="U2866" s="34"/>
    </row>
    <row r="2867" spans="16:21" x14ac:dyDescent="0.45">
      <c r="P2867" s="33" t="s">
        <v>1779</v>
      </c>
      <c r="Q2867" t="s">
        <v>28873</v>
      </c>
      <c r="R2867" s="35" t="s">
        <v>13168</v>
      </c>
      <c r="S2867" s="34"/>
      <c r="T2867" s="34"/>
      <c r="U2867" s="34"/>
    </row>
    <row r="2868" spans="16:21" x14ac:dyDescent="0.45">
      <c r="P2868" s="33" t="s">
        <v>1779</v>
      </c>
      <c r="Q2868" t="s">
        <v>28873</v>
      </c>
      <c r="R2868" s="35" t="s">
        <v>13169</v>
      </c>
      <c r="S2868" s="34"/>
      <c r="T2868" s="34"/>
      <c r="U2868" s="34"/>
    </row>
    <row r="2869" spans="16:21" x14ac:dyDescent="0.45">
      <c r="P2869" s="33" t="s">
        <v>1780</v>
      </c>
      <c r="Q2869" t="s">
        <v>28873</v>
      </c>
      <c r="R2869" s="35" t="s">
        <v>13170</v>
      </c>
      <c r="S2869" s="34"/>
      <c r="T2869" s="34"/>
      <c r="U2869" s="34"/>
    </row>
    <row r="2870" spans="16:21" x14ac:dyDescent="0.45">
      <c r="P2870" s="33" t="s">
        <v>1780</v>
      </c>
      <c r="Q2870" t="s">
        <v>28873</v>
      </c>
      <c r="R2870" s="35" t="s">
        <v>13171</v>
      </c>
      <c r="S2870" s="34"/>
      <c r="T2870" s="34"/>
      <c r="U2870" s="34"/>
    </row>
    <row r="2871" spans="16:21" x14ac:dyDescent="0.45">
      <c r="P2871" s="33" t="s">
        <v>1781</v>
      </c>
      <c r="Q2871" t="s">
        <v>28873</v>
      </c>
      <c r="R2871" s="35" t="s">
        <v>13172</v>
      </c>
      <c r="S2871" s="34"/>
      <c r="T2871" s="34"/>
      <c r="U2871" s="34"/>
    </row>
    <row r="2872" spans="16:21" x14ac:dyDescent="0.45">
      <c r="P2872" s="33" t="s">
        <v>1781</v>
      </c>
      <c r="Q2872" t="s">
        <v>28873</v>
      </c>
      <c r="R2872" s="35" t="s">
        <v>13173</v>
      </c>
      <c r="S2872" s="34"/>
      <c r="T2872" s="34"/>
      <c r="U2872" s="34"/>
    </row>
    <row r="2873" spans="16:21" x14ac:dyDescent="0.45">
      <c r="P2873" s="33" t="s">
        <v>1782</v>
      </c>
      <c r="Q2873" t="s">
        <v>28873</v>
      </c>
      <c r="R2873" s="35" t="s">
        <v>13174</v>
      </c>
      <c r="S2873" s="34"/>
      <c r="T2873" s="34"/>
      <c r="U2873" s="34"/>
    </row>
    <row r="2874" spans="16:21" x14ac:dyDescent="0.45">
      <c r="P2874" s="33" t="s">
        <v>1782</v>
      </c>
      <c r="Q2874" t="s">
        <v>28873</v>
      </c>
      <c r="R2874" s="35" t="s">
        <v>13175</v>
      </c>
      <c r="S2874" s="34"/>
      <c r="T2874" s="34"/>
      <c r="U2874" s="34"/>
    </row>
    <row r="2875" spans="16:21" x14ac:dyDescent="0.45">
      <c r="P2875" s="33" t="s">
        <v>1783</v>
      </c>
      <c r="Q2875" t="s">
        <v>28873</v>
      </c>
      <c r="R2875" s="35" t="s">
        <v>13176</v>
      </c>
      <c r="S2875" s="34"/>
      <c r="T2875" s="34"/>
      <c r="U2875" s="34"/>
    </row>
    <row r="2876" spans="16:21" x14ac:dyDescent="0.45">
      <c r="P2876" s="33" t="s">
        <v>1783</v>
      </c>
      <c r="Q2876" t="s">
        <v>28873</v>
      </c>
      <c r="R2876" s="35" t="s">
        <v>13177</v>
      </c>
      <c r="S2876" s="34"/>
      <c r="T2876" s="34"/>
      <c r="U2876" s="34"/>
    </row>
    <row r="2877" spans="16:21" x14ac:dyDescent="0.45">
      <c r="P2877" s="33" t="s">
        <v>1784</v>
      </c>
      <c r="Q2877" t="s">
        <v>28873</v>
      </c>
      <c r="R2877" s="35" t="s">
        <v>13178</v>
      </c>
      <c r="S2877" s="34"/>
      <c r="T2877" s="34"/>
      <c r="U2877" s="34"/>
    </row>
    <row r="2878" spans="16:21" x14ac:dyDescent="0.45">
      <c r="P2878" s="33" t="s">
        <v>1784</v>
      </c>
      <c r="Q2878" t="s">
        <v>28873</v>
      </c>
      <c r="R2878" s="35" t="s">
        <v>13179</v>
      </c>
      <c r="S2878" s="34"/>
      <c r="T2878" s="34"/>
      <c r="U2878" s="34"/>
    </row>
    <row r="2879" spans="16:21" x14ac:dyDescent="0.45">
      <c r="P2879" s="33" t="s">
        <v>1785</v>
      </c>
      <c r="Q2879" t="s">
        <v>28873</v>
      </c>
      <c r="R2879" s="35" t="s">
        <v>13180</v>
      </c>
      <c r="S2879" s="34"/>
      <c r="T2879" s="34"/>
      <c r="U2879" s="34"/>
    </row>
    <row r="2880" spans="16:21" x14ac:dyDescent="0.45">
      <c r="P2880" s="33" t="s">
        <v>1785</v>
      </c>
      <c r="Q2880" t="s">
        <v>28873</v>
      </c>
      <c r="R2880" s="35" t="s">
        <v>13181</v>
      </c>
      <c r="S2880" s="34"/>
      <c r="T2880" s="34"/>
      <c r="U2880" s="34"/>
    </row>
    <row r="2881" spans="16:21" x14ac:dyDescent="0.45">
      <c r="P2881" s="33" t="s">
        <v>1786</v>
      </c>
      <c r="Q2881" t="s">
        <v>28873</v>
      </c>
      <c r="R2881" s="35" t="s">
        <v>13182</v>
      </c>
      <c r="S2881" s="34"/>
      <c r="T2881" s="34"/>
      <c r="U2881" s="34"/>
    </row>
    <row r="2882" spans="16:21" x14ac:dyDescent="0.45">
      <c r="P2882" s="33" t="s">
        <v>1786</v>
      </c>
      <c r="Q2882" t="s">
        <v>28873</v>
      </c>
      <c r="R2882" s="35" t="s">
        <v>13183</v>
      </c>
      <c r="S2882" s="34"/>
      <c r="T2882" s="34"/>
      <c r="U2882" s="34"/>
    </row>
    <row r="2883" spans="16:21" x14ac:dyDescent="0.45">
      <c r="P2883" s="33" t="s">
        <v>1787</v>
      </c>
      <c r="Q2883" t="s">
        <v>28873</v>
      </c>
      <c r="R2883" s="35" t="s">
        <v>13184</v>
      </c>
      <c r="S2883" s="34"/>
      <c r="T2883" s="34"/>
      <c r="U2883" s="34"/>
    </row>
    <row r="2884" spans="16:21" x14ac:dyDescent="0.45">
      <c r="P2884" s="33" t="s">
        <v>1787</v>
      </c>
      <c r="Q2884" t="s">
        <v>28873</v>
      </c>
      <c r="R2884" s="35" t="s">
        <v>13185</v>
      </c>
      <c r="S2884" s="34"/>
      <c r="T2884" s="34"/>
      <c r="U2884" s="34"/>
    </row>
    <row r="2885" spans="16:21" x14ac:dyDescent="0.45">
      <c r="P2885" s="33" t="s">
        <v>1788</v>
      </c>
      <c r="Q2885" t="s">
        <v>28873</v>
      </c>
      <c r="R2885" s="35" t="s">
        <v>13186</v>
      </c>
      <c r="S2885" s="34"/>
      <c r="T2885" s="34"/>
      <c r="U2885" s="34"/>
    </row>
    <row r="2886" spans="16:21" x14ac:dyDescent="0.45">
      <c r="P2886" s="33" t="s">
        <v>1788</v>
      </c>
      <c r="Q2886" t="s">
        <v>28873</v>
      </c>
      <c r="R2886" s="35" t="s">
        <v>13187</v>
      </c>
      <c r="S2886" s="34"/>
      <c r="T2886" s="34"/>
      <c r="U2886" s="34"/>
    </row>
    <row r="2887" spans="16:21" x14ac:dyDescent="0.45">
      <c r="P2887" s="33" t="s">
        <v>1789</v>
      </c>
      <c r="Q2887" t="s">
        <v>28873</v>
      </c>
      <c r="R2887" s="35" t="s">
        <v>13188</v>
      </c>
      <c r="S2887" s="34"/>
      <c r="T2887" s="34"/>
      <c r="U2887" s="34"/>
    </row>
    <row r="2888" spans="16:21" x14ac:dyDescent="0.45">
      <c r="P2888" s="33" t="s">
        <v>1789</v>
      </c>
      <c r="Q2888" t="s">
        <v>28873</v>
      </c>
      <c r="R2888" s="35" t="s">
        <v>13189</v>
      </c>
      <c r="S2888" s="34"/>
      <c r="T2888" s="34"/>
      <c r="U2888" s="34"/>
    </row>
    <row r="2889" spans="16:21" x14ac:dyDescent="0.45">
      <c r="P2889" s="33" t="s">
        <v>1790</v>
      </c>
      <c r="Q2889" t="s">
        <v>28873</v>
      </c>
      <c r="R2889" s="35" t="s">
        <v>13190</v>
      </c>
      <c r="S2889" s="34"/>
      <c r="T2889" s="34"/>
      <c r="U2889" s="34"/>
    </row>
    <row r="2890" spans="16:21" x14ac:dyDescent="0.45">
      <c r="P2890" s="33" t="s">
        <v>1790</v>
      </c>
      <c r="Q2890" t="s">
        <v>28873</v>
      </c>
      <c r="R2890" s="35" t="s">
        <v>13191</v>
      </c>
      <c r="S2890" s="34"/>
      <c r="T2890" s="34"/>
      <c r="U2890" s="34"/>
    </row>
    <row r="2891" spans="16:21" x14ac:dyDescent="0.45">
      <c r="P2891" s="33" t="s">
        <v>1791</v>
      </c>
      <c r="Q2891" t="s">
        <v>28873</v>
      </c>
      <c r="R2891" s="35" t="s">
        <v>11194</v>
      </c>
      <c r="S2891" s="34"/>
      <c r="T2891" s="34"/>
      <c r="U2891" s="34"/>
    </row>
    <row r="2892" spans="16:21" x14ac:dyDescent="0.45">
      <c r="P2892" s="33" t="s">
        <v>1792</v>
      </c>
      <c r="Q2892" t="s">
        <v>28873</v>
      </c>
      <c r="R2892" s="35" t="s">
        <v>11194</v>
      </c>
      <c r="S2892" s="34"/>
      <c r="T2892" s="34"/>
      <c r="U2892" s="34"/>
    </row>
    <row r="2893" spans="16:21" x14ac:dyDescent="0.45">
      <c r="P2893" s="33" t="s">
        <v>1793</v>
      </c>
      <c r="Q2893" t="s">
        <v>28873</v>
      </c>
      <c r="R2893" s="35" t="s">
        <v>11194</v>
      </c>
      <c r="S2893" s="34"/>
      <c r="T2893" s="34"/>
      <c r="U2893" s="34"/>
    </row>
    <row r="2894" spans="16:21" x14ac:dyDescent="0.45">
      <c r="P2894" s="33" t="s">
        <v>1794</v>
      </c>
      <c r="Q2894" t="s">
        <v>28873</v>
      </c>
      <c r="R2894" s="35" t="s">
        <v>11194</v>
      </c>
      <c r="S2894" s="34"/>
      <c r="T2894" s="34"/>
      <c r="U2894" s="34"/>
    </row>
    <row r="2895" spans="16:21" x14ac:dyDescent="0.45">
      <c r="P2895" s="33" t="s">
        <v>1795</v>
      </c>
      <c r="Q2895" t="s">
        <v>28873</v>
      </c>
      <c r="R2895" s="35" t="s">
        <v>11194</v>
      </c>
      <c r="S2895" s="34"/>
      <c r="T2895" s="34"/>
      <c r="U2895" s="34"/>
    </row>
    <row r="2896" spans="16:21" x14ac:dyDescent="0.45">
      <c r="P2896" s="33" t="s">
        <v>1796</v>
      </c>
      <c r="Q2896" t="s">
        <v>28873</v>
      </c>
      <c r="R2896" s="35" t="s">
        <v>11192</v>
      </c>
      <c r="S2896" s="34"/>
      <c r="T2896" s="34"/>
      <c r="U2896" s="34"/>
    </row>
    <row r="2897" spans="16:21" x14ac:dyDescent="0.45">
      <c r="P2897" s="33" t="s">
        <v>1797</v>
      </c>
      <c r="Q2897" t="s">
        <v>28873</v>
      </c>
      <c r="R2897" s="35" t="s">
        <v>11192</v>
      </c>
      <c r="S2897" s="34"/>
      <c r="T2897" s="34"/>
      <c r="U2897" s="34"/>
    </row>
    <row r="2898" spans="16:21" x14ac:dyDescent="0.45">
      <c r="P2898" s="33" t="s">
        <v>1798</v>
      </c>
      <c r="Q2898" t="s">
        <v>28873</v>
      </c>
      <c r="R2898" s="35" t="s">
        <v>11192</v>
      </c>
      <c r="S2898" s="34"/>
      <c r="T2898" s="34"/>
      <c r="U2898" s="34"/>
    </row>
    <row r="2899" spans="16:21" x14ac:dyDescent="0.45">
      <c r="P2899" s="33" t="s">
        <v>1799</v>
      </c>
      <c r="Q2899" t="s">
        <v>28873</v>
      </c>
      <c r="R2899" s="35" t="s">
        <v>11194</v>
      </c>
      <c r="S2899" s="34"/>
      <c r="T2899" s="34"/>
      <c r="U2899" s="34"/>
    </row>
    <row r="2900" spans="16:21" x14ac:dyDescent="0.45">
      <c r="P2900" s="33" t="s">
        <v>1800</v>
      </c>
      <c r="Q2900" t="s">
        <v>28873</v>
      </c>
      <c r="R2900" s="35" t="s">
        <v>11194</v>
      </c>
      <c r="S2900" s="34"/>
      <c r="T2900" s="34"/>
      <c r="U2900" s="34"/>
    </row>
    <row r="2901" spans="16:21" x14ac:dyDescent="0.45">
      <c r="P2901" s="33" t="s">
        <v>1801</v>
      </c>
      <c r="Q2901" t="s">
        <v>28873</v>
      </c>
      <c r="R2901" s="35" t="s">
        <v>11192</v>
      </c>
      <c r="S2901" s="34"/>
      <c r="T2901" s="34"/>
      <c r="U2901" s="34"/>
    </row>
    <row r="2902" spans="16:21" x14ac:dyDescent="0.45">
      <c r="P2902" s="33" t="s">
        <v>1802</v>
      </c>
      <c r="Q2902" t="s">
        <v>28873</v>
      </c>
      <c r="R2902" s="35" t="s">
        <v>11192</v>
      </c>
      <c r="S2902" s="34"/>
      <c r="T2902" s="34"/>
      <c r="U2902" s="34"/>
    </row>
    <row r="2903" spans="16:21" x14ac:dyDescent="0.45">
      <c r="P2903" s="33" t="s">
        <v>1803</v>
      </c>
      <c r="Q2903" t="s">
        <v>28873</v>
      </c>
      <c r="R2903" s="35" t="s">
        <v>11192</v>
      </c>
      <c r="S2903" s="34"/>
      <c r="T2903" s="34"/>
      <c r="U2903" s="34"/>
    </row>
    <row r="2904" spans="16:21" x14ac:dyDescent="0.45">
      <c r="P2904" s="33" t="s">
        <v>1804</v>
      </c>
      <c r="Q2904" t="s">
        <v>28873</v>
      </c>
      <c r="R2904" s="35" t="s">
        <v>11192</v>
      </c>
      <c r="S2904" s="34"/>
      <c r="T2904" s="34"/>
      <c r="U2904" s="34"/>
    </row>
    <row r="2905" spans="16:21" x14ac:dyDescent="0.45">
      <c r="P2905" s="33" t="s">
        <v>1805</v>
      </c>
      <c r="Q2905" t="s">
        <v>28873</v>
      </c>
      <c r="R2905" s="35" t="s">
        <v>11192</v>
      </c>
      <c r="S2905" s="34"/>
      <c r="T2905" s="34"/>
      <c r="U2905" s="34"/>
    </row>
    <row r="2906" spans="16:21" x14ac:dyDescent="0.45">
      <c r="P2906" s="33" t="s">
        <v>1806</v>
      </c>
      <c r="Q2906" t="s">
        <v>28873</v>
      </c>
      <c r="R2906" s="35" t="s">
        <v>13192</v>
      </c>
      <c r="S2906" s="34"/>
      <c r="T2906" s="34"/>
      <c r="U2906" s="34"/>
    </row>
    <row r="2907" spans="16:21" x14ac:dyDescent="0.45">
      <c r="P2907" s="33" t="s">
        <v>1806</v>
      </c>
      <c r="Q2907" t="s">
        <v>28873</v>
      </c>
      <c r="R2907" s="35" t="s">
        <v>13193</v>
      </c>
      <c r="S2907" s="34"/>
      <c r="T2907" s="34"/>
      <c r="U2907" s="34"/>
    </row>
    <row r="2908" spans="16:21" x14ac:dyDescent="0.45">
      <c r="P2908" s="33" t="s">
        <v>1807</v>
      </c>
      <c r="Q2908" t="s">
        <v>28873</v>
      </c>
      <c r="R2908" s="35" t="s">
        <v>13194</v>
      </c>
      <c r="S2908" s="34"/>
      <c r="T2908" s="34"/>
      <c r="U2908" s="34"/>
    </row>
    <row r="2909" spans="16:21" x14ac:dyDescent="0.45">
      <c r="P2909" s="33" t="s">
        <v>1807</v>
      </c>
      <c r="Q2909" t="s">
        <v>28873</v>
      </c>
      <c r="R2909" s="35" t="s">
        <v>13195</v>
      </c>
      <c r="S2909" s="34"/>
      <c r="T2909" s="34"/>
      <c r="U2909" s="34"/>
    </row>
    <row r="2910" spans="16:21" x14ac:dyDescent="0.45">
      <c r="P2910" s="33" t="s">
        <v>1808</v>
      </c>
      <c r="Q2910" t="s">
        <v>28873</v>
      </c>
      <c r="R2910" s="35" t="s">
        <v>13196</v>
      </c>
      <c r="S2910" s="34"/>
      <c r="T2910" s="34"/>
      <c r="U2910" s="34"/>
    </row>
    <row r="2911" spans="16:21" x14ac:dyDescent="0.45">
      <c r="P2911" s="33" t="s">
        <v>1808</v>
      </c>
      <c r="Q2911" t="s">
        <v>28873</v>
      </c>
      <c r="R2911" s="35" t="s">
        <v>13197</v>
      </c>
      <c r="S2911" s="34"/>
      <c r="T2911" s="34"/>
      <c r="U2911" s="34"/>
    </row>
    <row r="2912" spans="16:21" x14ac:dyDescent="0.45">
      <c r="P2912" s="33" t="s">
        <v>1809</v>
      </c>
      <c r="Q2912" t="s">
        <v>28873</v>
      </c>
      <c r="R2912" s="35" t="s">
        <v>13198</v>
      </c>
      <c r="S2912" s="34"/>
      <c r="T2912" s="34"/>
      <c r="U2912" s="34"/>
    </row>
    <row r="2913" spans="16:21" x14ac:dyDescent="0.45">
      <c r="P2913" s="33" t="s">
        <v>1809</v>
      </c>
      <c r="Q2913" t="s">
        <v>28873</v>
      </c>
      <c r="R2913" s="35" t="s">
        <v>13199</v>
      </c>
      <c r="S2913" s="34"/>
      <c r="T2913" s="34"/>
      <c r="U2913" s="34"/>
    </row>
    <row r="2914" spans="16:21" x14ac:dyDescent="0.45">
      <c r="P2914" s="33" t="s">
        <v>1810</v>
      </c>
      <c r="Q2914" t="s">
        <v>28873</v>
      </c>
      <c r="R2914" s="35" t="s">
        <v>13200</v>
      </c>
      <c r="S2914" s="34"/>
      <c r="T2914" s="34"/>
      <c r="U2914" s="34"/>
    </row>
    <row r="2915" spans="16:21" x14ac:dyDescent="0.45">
      <c r="P2915" s="33" t="s">
        <v>1810</v>
      </c>
      <c r="Q2915" t="s">
        <v>28873</v>
      </c>
      <c r="R2915" s="35" t="s">
        <v>13201</v>
      </c>
      <c r="S2915" s="34"/>
      <c r="T2915" s="34"/>
      <c r="U2915" s="34"/>
    </row>
    <row r="2916" spans="16:21" x14ac:dyDescent="0.45">
      <c r="P2916" s="33" t="s">
        <v>1811</v>
      </c>
      <c r="Q2916" t="s">
        <v>28873</v>
      </c>
      <c r="R2916" s="35" t="s">
        <v>13202</v>
      </c>
      <c r="S2916" s="34"/>
      <c r="T2916" s="34"/>
      <c r="U2916" s="34"/>
    </row>
    <row r="2917" spans="16:21" x14ac:dyDescent="0.45">
      <c r="P2917" s="33" t="s">
        <v>1811</v>
      </c>
      <c r="Q2917" t="s">
        <v>28873</v>
      </c>
      <c r="R2917" s="35" t="s">
        <v>13203</v>
      </c>
      <c r="S2917" s="34"/>
      <c r="T2917" s="34"/>
      <c r="U2917" s="34"/>
    </row>
    <row r="2918" spans="16:21" x14ac:dyDescent="0.45">
      <c r="P2918" s="33" t="s">
        <v>1812</v>
      </c>
      <c r="Q2918" t="s">
        <v>28873</v>
      </c>
      <c r="R2918" s="35" t="s">
        <v>13204</v>
      </c>
      <c r="S2918" s="34"/>
      <c r="T2918" s="34"/>
      <c r="U2918" s="34"/>
    </row>
    <row r="2919" spans="16:21" x14ac:dyDescent="0.45">
      <c r="P2919" s="33" t="s">
        <v>1812</v>
      </c>
      <c r="Q2919" t="s">
        <v>28873</v>
      </c>
      <c r="R2919" s="35" t="s">
        <v>13205</v>
      </c>
      <c r="S2919" s="34"/>
      <c r="T2919" s="34"/>
      <c r="U2919" s="34"/>
    </row>
    <row r="2920" spans="16:21" x14ac:dyDescent="0.45">
      <c r="P2920" s="33" t="s">
        <v>1813</v>
      </c>
      <c r="Q2920" t="s">
        <v>28873</v>
      </c>
      <c r="R2920" s="35" t="s">
        <v>13206</v>
      </c>
      <c r="S2920" s="34"/>
      <c r="T2920" s="34"/>
      <c r="U2920" s="34"/>
    </row>
    <row r="2921" spans="16:21" x14ac:dyDescent="0.45">
      <c r="P2921" s="33" t="s">
        <v>1813</v>
      </c>
      <c r="Q2921" t="s">
        <v>28873</v>
      </c>
      <c r="R2921" s="35" t="s">
        <v>13207</v>
      </c>
      <c r="S2921" s="34"/>
      <c r="T2921" s="34"/>
      <c r="U2921" s="34"/>
    </row>
    <row r="2922" spans="16:21" x14ac:dyDescent="0.45">
      <c r="P2922" s="33" t="s">
        <v>1814</v>
      </c>
      <c r="Q2922" t="s">
        <v>28873</v>
      </c>
      <c r="R2922" s="35" t="s">
        <v>13208</v>
      </c>
      <c r="S2922" s="34"/>
      <c r="T2922" s="34"/>
      <c r="U2922" s="34"/>
    </row>
    <row r="2923" spans="16:21" x14ac:dyDescent="0.45">
      <c r="P2923" s="33" t="s">
        <v>1814</v>
      </c>
      <c r="Q2923" t="s">
        <v>28873</v>
      </c>
      <c r="R2923" s="35" t="s">
        <v>13209</v>
      </c>
      <c r="S2923" s="34"/>
      <c r="T2923" s="34"/>
      <c r="U2923" s="34"/>
    </row>
    <row r="2924" spans="16:21" x14ac:dyDescent="0.45">
      <c r="P2924" s="33" t="s">
        <v>1815</v>
      </c>
      <c r="Q2924" t="s">
        <v>28873</v>
      </c>
      <c r="R2924" s="35" t="s">
        <v>13210</v>
      </c>
      <c r="S2924" s="34"/>
      <c r="T2924" s="34"/>
      <c r="U2924" s="34"/>
    </row>
    <row r="2925" spans="16:21" x14ac:dyDescent="0.45">
      <c r="P2925" s="33" t="s">
        <v>1815</v>
      </c>
      <c r="Q2925" t="s">
        <v>28873</v>
      </c>
      <c r="R2925" s="35" t="s">
        <v>13211</v>
      </c>
      <c r="S2925" s="34"/>
      <c r="T2925" s="34"/>
      <c r="U2925" s="34"/>
    </row>
    <row r="2926" spans="16:21" x14ac:dyDescent="0.45">
      <c r="P2926" s="33" t="s">
        <v>1816</v>
      </c>
      <c r="Q2926" t="s">
        <v>28873</v>
      </c>
      <c r="R2926" s="35" t="s">
        <v>13212</v>
      </c>
      <c r="S2926" s="34"/>
      <c r="T2926" s="34"/>
      <c r="U2926" s="34"/>
    </row>
    <row r="2927" spans="16:21" x14ac:dyDescent="0.45">
      <c r="P2927" s="33" t="s">
        <v>1816</v>
      </c>
      <c r="Q2927" t="s">
        <v>28873</v>
      </c>
      <c r="R2927" s="35" t="s">
        <v>13213</v>
      </c>
      <c r="S2927" s="34"/>
      <c r="T2927" s="34"/>
      <c r="U2927" s="34"/>
    </row>
    <row r="2928" spans="16:21" x14ac:dyDescent="0.45">
      <c r="P2928" s="33" t="s">
        <v>1817</v>
      </c>
      <c r="Q2928" t="s">
        <v>28873</v>
      </c>
      <c r="R2928" s="35" t="s">
        <v>13214</v>
      </c>
      <c r="S2928" s="34"/>
      <c r="T2928" s="34"/>
      <c r="U2928" s="34"/>
    </row>
    <row r="2929" spans="16:21" x14ac:dyDescent="0.45">
      <c r="P2929" s="33" t="s">
        <v>1817</v>
      </c>
      <c r="Q2929" t="s">
        <v>28873</v>
      </c>
      <c r="R2929" s="35" t="s">
        <v>13215</v>
      </c>
      <c r="S2929" s="34"/>
      <c r="T2929" s="34"/>
      <c r="U2929" s="34"/>
    </row>
    <row r="2930" spans="16:21" x14ac:dyDescent="0.45">
      <c r="P2930" s="33" t="s">
        <v>1818</v>
      </c>
      <c r="Q2930" t="s">
        <v>28873</v>
      </c>
      <c r="R2930" s="35" t="s">
        <v>13216</v>
      </c>
      <c r="S2930" s="34"/>
      <c r="T2930" s="34"/>
      <c r="U2930" s="34"/>
    </row>
    <row r="2931" spans="16:21" x14ac:dyDescent="0.45">
      <c r="P2931" s="33" t="s">
        <v>1818</v>
      </c>
      <c r="Q2931" t="s">
        <v>28873</v>
      </c>
      <c r="R2931" s="35" t="s">
        <v>13217</v>
      </c>
      <c r="S2931" s="34"/>
      <c r="T2931" s="34"/>
      <c r="U2931" s="34"/>
    </row>
    <row r="2932" spans="16:21" x14ac:dyDescent="0.45">
      <c r="P2932" s="33" t="s">
        <v>1819</v>
      </c>
      <c r="Q2932" t="s">
        <v>28873</v>
      </c>
      <c r="R2932" s="35" t="s">
        <v>13218</v>
      </c>
      <c r="S2932" s="34"/>
      <c r="T2932" s="34"/>
      <c r="U2932" s="34"/>
    </row>
    <row r="2933" spans="16:21" x14ac:dyDescent="0.45">
      <c r="P2933" s="33" t="s">
        <v>1819</v>
      </c>
      <c r="Q2933" t="s">
        <v>28873</v>
      </c>
      <c r="R2933" s="35" t="s">
        <v>13219</v>
      </c>
      <c r="S2933" s="34"/>
      <c r="T2933" s="34"/>
      <c r="U2933" s="34"/>
    </row>
    <row r="2934" spans="16:21" x14ac:dyDescent="0.45">
      <c r="P2934" s="33" t="s">
        <v>1820</v>
      </c>
      <c r="Q2934" t="s">
        <v>28873</v>
      </c>
      <c r="R2934" s="35" t="s">
        <v>13220</v>
      </c>
      <c r="S2934" s="34"/>
      <c r="T2934" s="34"/>
      <c r="U2934" s="34"/>
    </row>
    <row r="2935" spans="16:21" x14ac:dyDescent="0.45">
      <c r="P2935" s="33" t="s">
        <v>1820</v>
      </c>
      <c r="Q2935" t="s">
        <v>28873</v>
      </c>
      <c r="R2935" s="35" t="s">
        <v>13221</v>
      </c>
      <c r="S2935" s="34"/>
      <c r="T2935" s="34"/>
      <c r="U2935" s="34"/>
    </row>
    <row r="2936" spans="16:21" x14ac:dyDescent="0.45">
      <c r="P2936" s="33" t="s">
        <v>1821</v>
      </c>
      <c r="Q2936" t="s">
        <v>28873</v>
      </c>
      <c r="R2936" s="35" t="s">
        <v>13222</v>
      </c>
      <c r="S2936" s="34"/>
      <c r="T2936" s="34"/>
      <c r="U2936" s="34"/>
    </row>
    <row r="2937" spans="16:21" x14ac:dyDescent="0.45">
      <c r="P2937" s="33" t="s">
        <v>1821</v>
      </c>
      <c r="Q2937" t="s">
        <v>28873</v>
      </c>
      <c r="R2937" s="35" t="s">
        <v>13223</v>
      </c>
      <c r="S2937" s="34"/>
      <c r="T2937" s="34"/>
      <c r="U2937" s="34"/>
    </row>
    <row r="2938" spans="16:21" x14ac:dyDescent="0.45">
      <c r="P2938" s="33" t="s">
        <v>1822</v>
      </c>
      <c r="Q2938" t="s">
        <v>28873</v>
      </c>
      <c r="R2938" s="35" t="s">
        <v>13224</v>
      </c>
      <c r="S2938" s="34"/>
      <c r="T2938" s="34"/>
      <c r="U2938" s="34"/>
    </row>
    <row r="2939" spans="16:21" x14ac:dyDescent="0.45">
      <c r="P2939" s="33" t="s">
        <v>1822</v>
      </c>
      <c r="Q2939" t="s">
        <v>28873</v>
      </c>
      <c r="R2939" s="35" t="s">
        <v>13225</v>
      </c>
      <c r="S2939" s="34"/>
      <c r="T2939" s="34"/>
      <c r="U2939" s="34"/>
    </row>
    <row r="2940" spans="16:21" x14ac:dyDescent="0.45">
      <c r="P2940" s="33" t="s">
        <v>1823</v>
      </c>
      <c r="Q2940" t="s">
        <v>28873</v>
      </c>
      <c r="R2940" s="35" t="s">
        <v>13226</v>
      </c>
      <c r="S2940" s="34"/>
      <c r="T2940" s="34"/>
      <c r="U2940" s="34"/>
    </row>
    <row r="2941" spans="16:21" x14ac:dyDescent="0.45">
      <c r="P2941" s="33" t="s">
        <v>1823</v>
      </c>
      <c r="Q2941" t="s">
        <v>28873</v>
      </c>
      <c r="R2941" s="35" t="s">
        <v>13227</v>
      </c>
      <c r="S2941" s="34"/>
      <c r="T2941" s="34"/>
      <c r="U2941" s="34"/>
    </row>
    <row r="2942" spans="16:21" x14ac:dyDescent="0.45">
      <c r="P2942" s="33" t="s">
        <v>1824</v>
      </c>
      <c r="Q2942" t="s">
        <v>28873</v>
      </c>
      <c r="R2942" s="35" t="s">
        <v>13228</v>
      </c>
      <c r="S2942" s="34"/>
      <c r="T2942" s="34"/>
      <c r="U2942" s="34"/>
    </row>
    <row r="2943" spans="16:21" x14ac:dyDescent="0.45">
      <c r="P2943" s="33" t="s">
        <v>1824</v>
      </c>
      <c r="Q2943" t="s">
        <v>28873</v>
      </c>
      <c r="R2943" s="35" t="s">
        <v>13229</v>
      </c>
      <c r="S2943" s="34"/>
      <c r="T2943" s="34"/>
      <c r="U2943" s="34"/>
    </row>
    <row r="2944" spans="16:21" x14ac:dyDescent="0.45">
      <c r="P2944" s="33" t="s">
        <v>1825</v>
      </c>
      <c r="Q2944" t="s">
        <v>28873</v>
      </c>
      <c r="R2944" s="35" t="s">
        <v>13230</v>
      </c>
      <c r="S2944" s="34"/>
      <c r="T2944" s="34"/>
      <c r="U2944" s="34"/>
    </row>
    <row r="2945" spans="16:21" x14ac:dyDescent="0.45">
      <c r="P2945" s="33" t="s">
        <v>1825</v>
      </c>
      <c r="Q2945" t="s">
        <v>28873</v>
      </c>
      <c r="R2945" s="35" t="s">
        <v>13231</v>
      </c>
      <c r="S2945" s="34"/>
      <c r="T2945" s="34"/>
      <c r="U2945" s="34"/>
    </row>
    <row r="2946" spans="16:21" x14ac:dyDescent="0.45">
      <c r="P2946" s="33" t="s">
        <v>1826</v>
      </c>
      <c r="Q2946" t="s">
        <v>28873</v>
      </c>
      <c r="R2946" s="35" t="s">
        <v>13232</v>
      </c>
      <c r="S2946" s="34"/>
      <c r="T2946" s="34"/>
      <c r="U2946" s="34"/>
    </row>
    <row r="2947" spans="16:21" x14ac:dyDescent="0.45">
      <c r="P2947" s="33" t="s">
        <v>1826</v>
      </c>
      <c r="Q2947" t="s">
        <v>28873</v>
      </c>
      <c r="R2947" s="35" t="s">
        <v>13233</v>
      </c>
      <c r="S2947" s="34"/>
      <c r="T2947" s="34"/>
      <c r="U2947" s="34"/>
    </row>
    <row r="2948" spans="16:21" x14ac:dyDescent="0.45">
      <c r="P2948" s="33" t="s">
        <v>1827</v>
      </c>
      <c r="Q2948" t="s">
        <v>28873</v>
      </c>
      <c r="R2948" s="35" t="s">
        <v>13234</v>
      </c>
      <c r="S2948" s="34"/>
      <c r="T2948" s="34"/>
      <c r="U2948" s="34"/>
    </row>
    <row r="2949" spans="16:21" x14ac:dyDescent="0.45">
      <c r="P2949" s="33" t="s">
        <v>1827</v>
      </c>
      <c r="Q2949" t="s">
        <v>28873</v>
      </c>
      <c r="R2949" s="35" t="s">
        <v>13235</v>
      </c>
      <c r="S2949" s="34"/>
      <c r="T2949" s="34"/>
      <c r="U2949" s="34"/>
    </row>
    <row r="2950" spans="16:21" x14ac:dyDescent="0.45">
      <c r="P2950" s="33" t="s">
        <v>1828</v>
      </c>
      <c r="Q2950" t="s">
        <v>28873</v>
      </c>
      <c r="R2950" s="35" t="s">
        <v>13236</v>
      </c>
      <c r="S2950" s="34"/>
      <c r="T2950" s="34"/>
      <c r="U2950" s="34"/>
    </row>
    <row r="2951" spans="16:21" x14ac:dyDescent="0.45">
      <c r="P2951" s="33" t="s">
        <v>1828</v>
      </c>
      <c r="Q2951" t="s">
        <v>28873</v>
      </c>
      <c r="R2951" s="35" t="s">
        <v>13237</v>
      </c>
      <c r="S2951" s="34"/>
      <c r="T2951" s="34"/>
      <c r="U2951" s="34"/>
    </row>
    <row r="2952" spans="16:21" x14ac:dyDescent="0.45">
      <c r="P2952" s="33" t="s">
        <v>1829</v>
      </c>
      <c r="Q2952" t="s">
        <v>28873</v>
      </c>
      <c r="R2952" s="35" t="s">
        <v>13198</v>
      </c>
      <c r="S2952" s="34"/>
      <c r="T2952" s="34"/>
      <c r="U2952" s="34"/>
    </row>
    <row r="2953" spans="16:21" x14ac:dyDescent="0.45">
      <c r="P2953" s="33" t="s">
        <v>1829</v>
      </c>
      <c r="Q2953" t="s">
        <v>28873</v>
      </c>
      <c r="R2953" s="35" t="s">
        <v>13238</v>
      </c>
      <c r="S2953" s="34"/>
      <c r="T2953" s="34"/>
      <c r="U2953" s="34"/>
    </row>
    <row r="2954" spans="16:21" x14ac:dyDescent="0.45">
      <c r="P2954" s="33" t="s">
        <v>1830</v>
      </c>
      <c r="Q2954" t="s">
        <v>28873</v>
      </c>
      <c r="R2954" s="35" t="s">
        <v>13239</v>
      </c>
      <c r="S2954" s="34"/>
      <c r="T2954" s="34"/>
      <c r="U2954" s="34"/>
    </row>
    <row r="2955" spans="16:21" x14ac:dyDescent="0.45">
      <c r="P2955" s="33" t="s">
        <v>1830</v>
      </c>
      <c r="Q2955" t="s">
        <v>28873</v>
      </c>
      <c r="R2955" s="35" t="s">
        <v>13240</v>
      </c>
      <c r="S2955" s="34"/>
      <c r="T2955" s="34"/>
      <c r="U2955" s="34"/>
    </row>
    <row r="2956" spans="16:21" x14ac:dyDescent="0.45">
      <c r="P2956" s="33" t="s">
        <v>1831</v>
      </c>
      <c r="Q2956" t="s">
        <v>28873</v>
      </c>
      <c r="R2956" s="35" t="s">
        <v>13241</v>
      </c>
      <c r="S2956" s="34"/>
      <c r="T2956" s="34"/>
      <c r="U2956" s="34"/>
    </row>
    <row r="2957" spans="16:21" x14ac:dyDescent="0.45">
      <c r="P2957" s="33" t="s">
        <v>1831</v>
      </c>
      <c r="Q2957" t="s">
        <v>28873</v>
      </c>
      <c r="R2957" s="35" t="s">
        <v>13242</v>
      </c>
      <c r="S2957" s="34"/>
      <c r="T2957" s="34"/>
      <c r="U2957" s="34"/>
    </row>
    <row r="2958" spans="16:21" x14ac:dyDescent="0.45">
      <c r="P2958" s="33" t="s">
        <v>1832</v>
      </c>
      <c r="Q2958" t="s">
        <v>28873</v>
      </c>
      <c r="R2958" s="35" t="s">
        <v>13243</v>
      </c>
      <c r="S2958" s="34"/>
      <c r="T2958" s="34"/>
      <c r="U2958" s="34"/>
    </row>
    <row r="2959" spans="16:21" x14ac:dyDescent="0.45">
      <c r="P2959" s="33" t="s">
        <v>1832</v>
      </c>
      <c r="Q2959" t="s">
        <v>28873</v>
      </c>
      <c r="R2959" s="35" t="s">
        <v>13244</v>
      </c>
      <c r="S2959" s="34"/>
      <c r="T2959" s="34"/>
      <c r="U2959" s="34"/>
    </row>
    <row r="2960" spans="16:21" x14ac:dyDescent="0.45">
      <c r="P2960" s="33" t="s">
        <v>1833</v>
      </c>
      <c r="Q2960" t="s">
        <v>28873</v>
      </c>
      <c r="R2960" s="35" t="s">
        <v>13245</v>
      </c>
      <c r="S2960" s="34"/>
      <c r="T2960" s="34"/>
      <c r="U2960" s="34"/>
    </row>
    <row r="2961" spans="16:21" x14ac:dyDescent="0.45">
      <c r="P2961" s="33" t="s">
        <v>1833</v>
      </c>
      <c r="Q2961" t="s">
        <v>28873</v>
      </c>
      <c r="R2961" s="35" t="s">
        <v>13246</v>
      </c>
      <c r="S2961" s="34"/>
      <c r="T2961" s="34"/>
      <c r="U2961" s="34"/>
    </row>
    <row r="2962" spans="16:21" x14ac:dyDescent="0.45">
      <c r="P2962" s="33" t="s">
        <v>1834</v>
      </c>
      <c r="Q2962" t="s">
        <v>28873</v>
      </c>
      <c r="R2962" s="35" t="s">
        <v>13247</v>
      </c>
      <c r="S2962" s="34"/>
      <c r="T2962" s="34"/>
      <c r="U2962" s="34"/>
    </row>
    <row r="2963" spans="16:21" x14ac:dyDescent="0.45">
      <c r="P2963" s="33" t="s">
        <v>1834</v>
      </c>
      <c r="Q2963" t="s">
        <v>28873</v>
      </c>
      <c r="R2963" s="35" t="s">
        <v>13248</v>
      </c>
      <c r="S2963" s="34"/>
      <c r="T2963" s="34"/>
      <c r="U2963" s="34"/>
    </row>
    <row r="2964" spans="16:21" x14ac:dyDescent="0.45">
      <c r="P2964" s="33" t="s">
        <v>1835</v>
      </c>
      <c r="Q2964" t="s">
        <v>28873</v>
      </c>
      <c r="R2964" s="35" t="s">
        <v>13249</v>
      </c>
      <c r="S2964" s="34"/>
      <c r="T2964" s="34"/>
      <c r="U2964" s="34"/>
    </row>
    <row r="2965" spans="16:21" x14ac:dyDescent="0.45">
      <c r="P2965" s="33" t="s">
        <v>1835</v>
      </c>
      <c r="Q2965" t="s">
        <v>28873</v>
      </c>
      <c r="R2965" s="35" t="s">
        <v>13250</v>
      </c>
      <c r="S2965" s="34"/>
      <c r="T2965" s="34"/>
      <c r="U2965" s="34"/>
    </row>
    <row r="2966" spans="16:21" x14ac:dyDescent="0.45">
      <c r="P2966" s="33" t="s">
        <v>1836</v>
      </c>
      <c r="Q2966" t="s">
        <v>28873</v>
      </c>
      <c r="R2966" s="35" t="s">
        <v>13251</v>
      </c>
      <c r="S2966" s="34"/>
      <c r="T2966" s="34"/>
      <c r="U2966" s="34"/>
    </row>
    <row r="2967" spans="16:21" x14ac:dyDescent="0.45">
      <c r="P2967" s="33" t="s">
        <v>1836</v>
      </c>
      <c r="Q2967" t="s">
        <v>28873</v>
      </c>
      <c r="R2967" s="35" t="s">
        <v>13252</v>
      </c>
      <c r="S2967" s="34"/>
      <c r="T2967" s="34"/>
      <c r="U2967" s="34"/>
    </row>
    <row r="2968" spans="16:21" x14ac:dyDescent="0.45">
      <c r="P2968" s="33" t="s">
        <v>1837</v>
      </c>
      <c r="Q2968" t="s">
        <v>28873</v>
      </c>
      <c r="R2968" s="35" t="s">
        <v>13253</v>
      </c>
      <c r="S2968" s="34"/>
      <c r="T2968" s="34"/>
      <c r="U2968" s="34"/>
    </row>
    <row r="2969" spans="16:21" x14ac:dyDescent="0.45">
      <c r="P2969" s="33" t="s">
        <v>1837</v>
      </c>
      <c r="Q2969" t="s">
        <v>28873</v>
      </c>
      <c r="R2969" s="35" t="s">
        <v>13254</v>
      </c>
      <c r="S2969" s="34"/>
      <c r="T2969" s="34"/>
      <c r="U2969" s="34"/>
    </row>
    <row r="2970" spans="16:21" x14ac:dyDescent="0.45">
      <c r="P2970" s="33" t="s">
        <v>1838</v>
      </c>
      <c r="Q2970" t="s">
        <v>28873</v>
      </c>
      <c r="R2970" s="35" t="s">
        <v>13255</v>
      </c>
      <c r="S2970" s="34"/>
      <c r="T2970" s="34"/>
      <c r="U2970" s="34"/>
    </row>
    <row r="2971" spans="16:21" x14ac:dyDescent="0.45">
      <c r="P2971" s="33" t="s">
        <v>1838</v>
      </c>
      <c r="Q2971" t="s">
        <v>28873</v>
      </c>
      <c r="R2971" s="35" t="s">
        <v>13256</v>
      </c>
      <c r="S2971" s="34"/>
      <c r="T2971" s="34"/>
      <c r="U2971" s="34"/>
    </row>
    <row r="2972" spans="16:21" x14ac:dyDescent="0.45">
      <c r="P2972" s="33" t="s">
        <v>1839</v>
      </c>
      <c r="Q2972" t="s">
        <v>28873</v>
      </c>
      <c r="R2972" s="35" t="s">
        <v>13257</v>
      </c>
      <c r="S2972" s="34"/>
      <c r="T2972" s="34"/>
      <c r="U2972" s="34"/>
    </row>
    <row r="2973" spans="16:21" x14ac:dyDescent="0.45">
      <c r="P2973" s="33" t="s">
        <v>1839</v>
      </c>
      <c r="Q2973" t="s">
        <v>28873</v>
      </c>
      <c r="R2973" s="35" t="s">
        <v>13258</v>
      </c>
      <c r="S2973" s="34"/>
      <c r="T2973" s="34"/>
      <c r="U2973" s="34"/>
    </row>
    <row r="2974" spans="16:21" x14ac:dyDescent="0.45">
      <c r="P2974" s="33" t="s">
        <v>1840</v>
      </c>
      <c r="Q2974" t="s">
        <v>28873</v>
      </c>
      <c r="R2974" s="35" t="s">
        <v>13259</v>
      </c>
      <c r="S2974" s="34"/>
      <c r="T2974" s="34"/>
      <c r="U2974" s="34"/>
    </row>
    <row r="2975" spans="16:21" x14ac:dyDescent="0.45">
      <c r="P2975" s="33" t="s">
        <v>1840</v>
      </c>
      <c r="Q2975" t="s">
        <v>28873</v>
      </c>
      <c r="R2975" s="35" t="s">
        <v>13260</v>
      </c>
      <c r="S2975" s="34"/>
      <c r="T2975" s="34"/>
      <c r="U2975" s="34"/>
    </row>
    <row r="2976" spans="16:21" x14ac:dyDescent="0.45">
      <c r="P2976" s="33" t="s">
        <v>1841</v>
      </c>
      <c r="Q2976" t="s">
        <v>28873</v>
      </c>
      <c r="R2976" s="35" t="s">
        <v>13261</v>
      </c>
      <c r="S2976" s="34"/>
      <c r="T2976" s="34"/>
      <c r="U2976" s="34"/>
    </row>
    <row r="2977" spans="16:21" x14ac:dyDescent="0.45">
      <c r="P2977" s="33" t="s">
        <v>1841</v>
      </c>
      <c r="Q2977" t="s">
        <v>28873</v>
      </c>
      <c r="R2977" s="35" t="s">
        <v>13262</v>
      </c>
      <c r="S2977" s="34"/>
      <c r="T2977" s="34"/>
      <c r="U2977" s="34"/>
    </row>
    <row r="2978" spans="16:21" x14ac:dyDescent="0.45">
      <c r="P2978" s="33" t="s">
        <v>1842</v>
      </c>
      <c r="Q2978" t="s">
        <v>28873</v>
      </c>
      <c r="R2978" s="35" t="s">
        <v>13263</v>
      </c>
      <c r="S2978" s="34"/>
      <c r="T2978" s="34"/>
      <c r="U2978" s="34"/>
    </row>
    <row r="2979" spans="16:21" x14ac:dyDescent="0.45">
      <c r="P2979" s="33" t="s">
        <v>1842</v>
      </c>
      <c r="Q2979" t="s">
        <v>28873</v>
      </c>
      <c r="R2979" s="35" t="s">
        <v>13264</v>
      </c>
      <c r="S2979" s="34"/>
      <c r="T2979" s="34"/>
      <c r="U2979" s="34"/>
    </row>
    <row r="2980" spans="16:21" x14ac:dyDescent="0.45">
      <c r="P2980" s="33" t="s">
        <v>1843</v>
      </c>
      <c r="Q2980" t="s">
        <v>28873</v>
      </c>
      <c r="R2980" s="35" t="s">
        <v>13265</v>
      </c>
      <c r="S2980" s="34"/>
      <c r="T2980" s="34"/>
      <c r="U2980" s="34"/>
    </row>
    <row r="2981" spans="16:21" x14ac:dyDescent="0.45">
      <c r="P2981" s="33" t="s">
        <v>1843</v>
      </c>
      <c r="Q2981" t="s">
        <v>28873</v>
      </c>
      <c r="R2981" s="35" t="s">
        <v>13266</v>
      </c>
      <c r="S2981" s="34"/>
      <c r="T2981" s="34"/>
      <c r="U2981" s="34"/>
    </row>
    <row r="2982" spans="16:21" x14ac:dyDescent="0.45">
      <c r="P2982" s="33" t="s">
        <v>1844</v>
      </c>
      <c r="Q2982" t="s">
        <v>28873</v>
      </c>
      <c r="R2982" s="35" t="s">
        <v>13267</v>
      </c>
      <c r="S2982" s="34"/>
      <c r="T2982" s="34"/>
      <c r="U2982" s="34"/>
    </row>
    <row r="2983" spans="16:21" x14ac:dyDescent="0.45">
      <c r="P2983" s="33" t="s">
        <v>1844</v>
      </c>
      <c r="Q2983" t="s">
        <v>28873</v>
      </c>
      <c r="R2983" s="35" t="s">
        <v>13268</v>
      </c>
      <c r="S2983" s="34"/>
      <c r="T2983" s="34"/>
      <c r="U2983" s="34"/>
    </row>
    <row r="2984" spans="16:21" x14ac:dyDescent="0.45">
      <c r="P2984" s="33" t="s">
        <v>1845</v>
      </c>
      <c r="Q2984" t="s">
        <v>28873</v>
      </c>
      <c r="R2984" s="35" t="s">
        <v>13269</v>
      </c>
      <c r="S2984" s="34"/>
      <c r="T2984" s="34"/>
      <c r="U2984" s="34"/>
    </row>
    <row r="2985" spans="16:21" x14ac:dyDescent="0.45">
      <c r="P2985" s="33" t="s">
        <v>1845</v>
      </c>
      <c r="Q2985" t="s">
        <v>28873</v>
      </c>
      <c r="R2985" s="35" t="s">
        <v>13270</v>
      </c>
      <c r="S2985" s="34"/>
      <c r="T2985" s="34"/>
      <c r="U2985" s="34"/>
    </row>
    <row r="2986" spans="16:21" x14ac:dyDescent="0.45">
      <c r="P2986" s="33" t="s">
        <v>1846</v>
      </c>
      <c r="Q2986" t="s">
        <v>28873</v>
      </c>
      <c r="R2986" s="35" t="s">
        <v>13271</v>
      </c>
      <c r="S2986" s="34"/>
      <c r="T2986" s="34"/>
      <c r="U2986" s="34"/>
    </row>
    <row r="2987" spans="16:21" x14ac:dyDescent="0.45">
      <c r="P2987" s="33" t="s">
        <v>1846</v>
      </c>
      <c r="Q2987" t="s">
        <v>28873</v>
      </c>
      <c r="R2987" s="35" t="s">
        <v>13272</v>
      </c>
      <c r="S2987" s="34"/>
      <c r="T2987" s="34"/>
      <c r="U2987" s="34"/>
    </row>
    <row r="2988" spans="16:21" x14ac:dyDescent="0.45">
      <c r="P2988" s="33" t="s">
        <v>1847</v>
      </c>
      <c r="Q2988" t="s">
        <v>28873</v>
      </c>
      <c r="R2988" s="35" t="s">
        <v>13273</v>
      </c>
      <c r="S2988" s="34"/>
      <c r="T2988" s="34"/>
      <c r="U2988" s="34"/>
    </row>
    <row r="2989" spans="16:21" x14ac:dyDescent="0.45">
      <c r="P2989" s="33" t="s">
        <v>1847</v>
      </c>
      <c r="Q2989" t="s">
        <v>28873</v>
      </c>
      <c r="R2989" s="35" t="s">
        <v>13274</v>
      </c>
      <c r="S2989" s="34"/>
      <c r="T2989" s="34"/>
      <c r="U2989" s="34"/>
    </row>
    <row r="2990" spans="16:21" x14ac:dyDescent="0.45">
      <c r="P2990" s="33" t="s">
        <v>1848</v>
      </c>
      <c r="Q2990" t="s">
        <v>28873</v>
      </c>
      <c r="R2990" s="35" t="s">
        <v>13275</v>
      </c>
      <c r="S2990" s="34"/>
      <c r="T2990" s="34"/>
      <c r="U2990" s="34"/>
    </row>
    <row r="2991" spans="16:21" x14ac:dyDescent="0.45">
      <c r="P2991" s="33" t="s">
        <v>1848</v>
      </c>
      <c r="Q2991" t="s">
        <v>28873</v>
      </c>
      <c r="R2991" s="35" t="s">
        <v>13276</v>
      </c>
      <c r="S2991" s="34"/>
      <c r="T2991" s="34"/>
      <c r="U2991" s="34"/>
    </row>
    <row r="2992" spans="16:21" x14ac:dyDescent="0.45">
      <c r="P2992" s="33" t="s">
        <v>1849</v>
      </c>
      <c r="Q2992" t="s">
        <v>28873</v>
      </c>
      <c r="R2992" s="35" t="s">
        <v>13277</v>
      </c>
      <c r="S2992" s="34"/>
      <c r="T2992" s="34"/>
      <c r="U2992" s="34"/>
    </row>
    <row r="2993" spans="16:21" x14ac:dyDescent="0.45">
      <c r="P2993" s="33" t="s">
        <v>1849</v>
      </c>
      <c r="Q2993" t="s">
        <v>28873</v>
      </c>
      <c r="R2993" s="35" t="s">
        <v>13278</v>
      </c>
      <c r="S2993" s="34"/>
      <c r="T2993" s="34"/>
      <c r="U2993" s="34"/>
    </row>
    <row r="2994" spans="16:21" x14ac:dyDescent="0.45">
      <c r="P2994" s="33" t="s">
        <v>1850</v>
      </c>
      <c r="Q2994" t="s">
        <v>28873</v>
      </c>
      <c r="R2994" s="35" t="s">
        <v>13279</v>
      </c>
      <c r="S2994" s="34"/>
      <c r="T2994" s="34"/>
      <c r="U2994" s="34"/>
    </row>
    <row r="2995" spans="16:21" x14ac:dyDescent="0.45">
      <c r="P2995" s="33" t="s">
        <v>1850</v>
      </c>
      <c r="Q2995" t="s">
        <v>28873</v>
      </c>
      <c r="R2995" s="35" t="s">
        <v>13280</v>
      </c>
      <c r="S2995" s="34"/>
      <c r="T2995" s="34"/>
      <c r="U2995" s="34"/>
    </row>
    <row r="2996" spans="16:21" x14ac:dyDescent="0.45">
      <c r="P2996" s="33" t="s">
        <v>1851</v>
      </c>
      <c r="Q2996" t="s">
        <v>28873</v>
      </c>
      <c r="R2996" s="35" t="s">
        <v>13281</v>
      </c>
      <c r="S2996" s="34"/>
      <c r="T2996" s="34"/>
      <c r="U2996" s="34"/>
    </row>
    <row r="2997" spans="16:21" x14ac:dyDescent="0.45">
      <c r="P2997" s="33" t="s">
        <v>1851</v>
      </c>
      <c r="Q2997" t="s">
        <v>28873</v>
      </c>
      <c r="R2997" s="35" t="s">
        <v>13282</v>
      </c>
      <c r="S2997" s="34"/>
      <c r="T2997" s="34"/>
      <c r="U2997" s="34"/>
    </row>
    <row r="2998" spans="16:21" x14ac:dyDescent="0.45">
      <c r="P2998" s="33" t="s">
        <v>1852</v>
      </c>
      <c r="Q2998" t="s">
        <v>28873</v>
      </c>
      <c r="R2998" s="35" t="s">
        <v>13283</v>
      </c>
      <c r="S2998" s="34"/>
      <c r="T2998" s="34"/>
      <c r="U2998" s="34"/>
    </row>
    <row r="2999" spans="16:21" x14ac:dyDescent="0.45">
      <c r="P2999" s="33" t="s">
        <v>1852</v>
      </c>
      <c r="Q2999" t="s">
        <v>28873</v>
      </c>
      <c r="R2999" s="35" t="s">
        <v>13284</v>
      </c>
      <c r="S2999" s="34"/>
      <c r="T2999" s="34"/>
      <c r="U2999" s="34"/>
    </row>
    <row r="3000" spans="16:21" x14ac:dyDescent="0.45">
      <c r="P3000" s="33" t="s">
        <v>1853</v>
      </c>
      <c r="Q3000" t="s">
        <v>28873</v>
      </c>
      <c r="R3000" s="35" t="s">
        <v>13285</v>
      </c>
      <c r="S3000" s="34"/>
      <c r="T3000" s="34"/>
      <c r="U3000" s="34"/>
    </row>
    <row r="3001" spans="16:21" x14ac:dyDescent="0.45">
      <c r="P3001" s="33" t="s">
        <v>1853</v>
      </c>
      <c r="Q3001" t="s">
        <v>28873</v>
      </c>
      <c r="R3001" s="35" t="s">
        <v>13286</v>
      </c>
      <c r="S3001" s="34"/>
      <c r="T3001" s="34"/>
      <c r="U3001" s="34"/>
    </row>
    <row r="3002" spans="16:21" x14ac:dyDescent="0.45">
      <c r="P3002" s="33" t="s">
        <v>1854</v>
      </c>
      <c r="Q3002" t="s">
        <v>28873</v>
      </c>
      <c r="R3002" s="35" t="s">
        <v>13287</v>
      </c>
      <c r="S3002" s="34"/>
      <c r="T3002" s="34"/>
      <c r="U3002" s="34"/>
    </row>
    <row r="3003" spans="16:21" x14ac:dyDescent="0.45">
      <c r="P3003" s="33" t="s">
        <v>1854</v>
      </c>
      <c r="Q3003" t="s">
        <v>28873</v>
      </c>
      <c r="R3003" s="35" t="s">
        <v>13288</v>
      </c>
      <c r="S3003" s="34"/>
      <c r="T3003" s="34"/>
      <c r="U3003" s="34"/>
    </row>
    <row r="3004" spans="16:21" x14ac:dyDescent="0.45">
      <c r="P3004" s="33" t="s">
        <v>1855</v>
      </c>
      <c r="Q3004" t="s">
        <v>28873</v>
      </c>
      <c r="R3004" s="35" t="s">
        <v>13289</v>
      </c>
      <c r="S3004" s="34"/>
      <c r="T3004" s="34"/>
      <c r="U3004" s="34"/>
    </row>
    <row r="3005" spans="16:21" x14ac:dyDescent="0.45">
      <c r="P3005" s="33" t="s">
        <v>1855</v>
      </c>
      <c r="Q3005" t="s">
        <v>28873</v>
      </c>
      <c r="R3005" s="35" t="s">
        <v>13290</v>
      </c>
      <c r="S3005" s="34"/>
      <c r="T3005" s="34"/>
      <c r="U3005" s="34"/>
    </row>
    <row r="3006" spans="16:21" x14ac:dyDescent="0.45">
      <c r="P3006" s="33" t="s">
        <v>1856</v>
      </c>
      <c r="Q3006" t="s">
        <v>28873</v>
      </c>
      <c r="R3006" s="35" t="s">
        <v>13291</v>
      </c>
      <c r="S3006" s="34"/>
      <c r="T3006" s="34"/>
      <c r="U3006" s="34"/>
    </row>
    <row r="3007" spans="16:21" x14ac:dyDescent="0.45">
      <c r="P3007" s="33" t="s">
        <v>1856</v>
      </c>
      <c r="Q3007" t="s">
        <v>28873</v>
      </c>
      <c r="R3007" s="35" t="s">
        <v>13292</v>
      </c>
      <c r="S3007" s="34"/>
      <c r="T3007" s="34"/>
      <c r="U3007" s="34"/>
    </row>
    <row r="3008" spans="16:21" x14ac:dyDescent="0.45">
      <c r="P3008" s="33" t="s">
        <v>1857</v>
      </c>
      <c r="Q3008" t="s">
        <v>28873</v>
      </c>
      <c r="R3008" s="35" t="s">
        <v>13293</v>
      </c>
      <c r="S3008" s="34"/>
      <c r="T3008" s="34"/>
      <c r="U3008" s="34"/>
    </row>
    <row r="3009" spans="16:21" x14ac:dyDescent="0.45">
      <c r="P3009" s="33" t="s">
        <v>1857</v>
      </c>
      <c r="Q3009" t="s">
        <v>28873</v>
      </c>
      <c r="R3009" s="35" t="s">
        <v>13294</v>
      </c>
      <c r="S3009" s="34"/>
      <c r="T3009" s="34"/>
      <c r="U3009" s="34"/>
    </row>
    <row r="3010" spans="16:21" x14ac:dyDescent="0.45">
      <c r="P3010" s="33" t="s">
        <v>1858</v>
      </c>
      <c r="Q3010" t="s">
        <v>28873</v>
      </c>
      <c r="R3010" s="35" t="s">
        <v>13295</v>
      </c>
      <c r="S3010" s="34"/>
      <c r="T3010" s="34"/>
      <c r="U3010" s="34"/>
    </row>
    <row r="3011" spans="16:21" x14ac:dyDescent="0.45">
      <c r="P3011" s="33" t="s">
        <v>1858</v>
      </c>
      <c r="Q3011" t="s">
        <v>28873</v>
      </c>
      <c r="R3011" s="35" t="s">
        <v>13296</v>
      </c>
      <c r="S3011" s="34"/>
      <c r="T3011" s="34"/>
      <c r="U3011" s="34"/>
    </row>
    <row r="3012" spans="16:21" x14ac:dyDescent="0.45">
      <c r="P3012" s="33" t="s">
        <v>1859</v>
      </c>
      <c r="Q3012" t="s">
        <v>28873</v>
      </c>
      <c r="R3012" s="35" t="s">
        <v>13297</v>
      </c>
      <c r="S3012" s="34"/>
      <c r="T3012" s="34"/>
      <c r="U3012" s="34"/>
    </row>
    <row r="3013" spans="16:21" x14ac:dyDescent="0.45">
      <c r="P3013" s="33" t="s">
        <v>1859</v>
      </c>
      <c r="Q3013" t="s">
        <v>28873</v>
      </c>
      <c r="R3013" s="35" t="s">
        <v>13298</v>
      </c>
      <c r="S3013" s="34"/>
      <c r="T3013" s="34"/>
      <c r="U3013" s="34"/>
    </row>
    <row r="3014" spans="16:21" x14ac:dyDescent="0.45">
      <c r="P3014" s="33" t="s">
        <v>1860</v>
      </c>
      <c r="Q3014" t="s">
        <v>28873</v>
      </c>
      <c r="R3014" s="35" t="s">
        <v>13299</v>
      </c>
      <c r="S3014" s="34"/>
      <c r="T3014" s="34"/>
      <c r="U3014" s="34"/>
    </row>
    <row r="3015" spans="16:21" x14ac:dyDescent="0.45">
      <c r="P3015" s="33" t="s">
        <v>1860</v>
      </c>
      <c r="Q3015" t="s">
        <v>28873</v>
      </c>
      <c r="R3015" s="35" t="s">
        <v>13300</v>
      </c>
      <c r="S3015" s="34"/>
      <c r="T3015" s="34"/>
      <c r="U3015" s="34"/>
    </row>
    <row r="3016" spans="16:21" x14ac:dyDescent="0.45">
      <c r="P3016" s="33" t="s">
        <v>1861</v>
      </c>
      <c r="Q3016" t="s">
        <v>28873</v>
      </c>
      <c r="R3016" s="35" t="s">
        <v>13301</v>
      </c>
      <c r="S3016" s="34"/>
      <c r="T3016" s="34"/>
      <c r="U3016" s="34"/>
    </row>
    <row r="3017" spans="16:21" x14ac:dyDescent="0.45">
      <c r="P3017" s="33" t="s">
        <v>1861</v>
      </c>
      <c r="Q3017" t="s">
        <v>28873</v>
      </c>
      <c r="R3017" s="35" t="s">
        <v>13302</v>
      </c>
      <c r="S3017" s="34"/>
      <c r="T3017" s="34"/>
      <c r="U3017" s="34"/>
    </row>
    <row r="3018" spans="16:21" x14ac:dyDescent="0.45">
      <c r="P3018" s="33" t="s">
        <v>1862</v>
      </c>
      <c r="Q3018" t="s">
        <v>28873</v>
      </c>
      <c r="R3018" s="35" t="s">
        <v>13303</v>
      </c>
      <c r="S3018" s="34"/>
      <c r="T3018" s="34"/>
      <c r="U3018" s="34"/>
    </row>
    <row r="3019" spans="16:21" x14ac:dyDescent="0.45">
      <c r="P3019" s="33" t="s">
        <v>1862</v>
      </c>
      <c r="Q3019" t="s">
        <v>28873</v>
      </c>
      <c r="R3019" s="35" t="s">
        <v>13304</v>
      </c>
      <c r="S3019" s="34"/>
      <c r="T3019" s="34"/>
      <c r="U3019" s="34"/>
    </row>
    <row r="3020" spans="16:21" x14ac:dyDescent="0.45">
      <c r="P3020" s="33" t="s">
        <v>1863</v>
      </c>
      <c r="Q3020" t="s">
        <v>28873</v>
      </c>
      <c r="R3020" s="35" t="s">
        <v>13305</v>
      </c>
      <c r="S3020" s="34"/>
      <c r="T3020" s="34"/>
      <c r="U3020" s="34"/>
    </row>
    <row r="3021" spans="16:21" x14ac:dyDescent="0.45">
      <c r="P3021" s="33" t="s">
        <v>1863</v>
      </c>
      <c r="Q3021" t="s">
        <v>28873</v>
      </c>
      <c r="R3021" s="35" t="s">
        <v>13306</v>
      </c>
      <c r="S3021" s="34"/>
      <c r="T3021" s="34"/>
      <c r="U3021" s="34"/>
    </row>
    <row r="3022" spans="16:21" x14ac:dyDescent="0.45">
      <c r="P3022" s="33" t="s">
        <v>1864</v>
      </c>
      <c r="Q3022" t="s">
        <v>28873</v>
      </c>
      <c r="R3022" s="35" t="s">
        <v>13307</v>
      </c>
      <c r="S3022" s="34"/>
      <c r="T3022" s="34"/>
      <c r="U3022" s="34"/>
    </row>
    <row r="3023" spans="16:21" x14ac:dyDescent="0.45">
      <c r="P3023" s="33" t="s">
        <v>1864</v>
      </c>
      <c r="Q3023" t="s">
        <v>28873</v>
      </c>
      <c r="R3023" s="35" t="s">
        <v>13308</v>
      </c>
      <c r="S3023" s="34"/>
      <c r="T3023" s="34"/>
      <c r="U3023" s="34"/>
    </row>
    <row r="3024" spans="16:21" x14ac:dyDescent="0.45">
      <c r="P3024" s="33" t="s">
        <v>1865</v>
      </c>
      <c r="Q3024" t="s">
        <v>28873</v>
      </c>
      <c r="R3024" s="35" t="s">
        <v>13309</v>
      </c>
      <c r="S3024" s="34"/>
      <c r="T3024" s="34"/>
      <c r="U3024" s="34"/>
    </row>
    <row r="3025" spans="16:21" x14ac:dyDescent="0.45">
      <c r="P3025" s="33" t="s">
        <v>1865</v>
      </c>
      <c r="Q3025" t="s">
        <v>28873</v>
      </c>
      <c r="R3025" s="35" t="s">
        <v>13310</v>
      </c>
      <c r="S3025" s="34"/>
      <c r="T3025" s="34"/>
      <c r="U3025" s="34"/>
    </row>
    <row r="3026" spans="16:21" x14ac:dyDescent="0.45">
      <c r="P3026" s="33" t="s">
        <v>1866</v>
      </c>
      <c r="Q3026" t="s">
        <v>28873</v>
      </c>
      <c r="R3026" s="35" t="s">
        <v>13311</v>
      </c>
      <c r="S3026" s="34"/>
      <c r="T3026" s="34"/>
      <c r="U3026" s="34"/>
    </row>
    <row r="3027" spans="16:21" x14ac:dyDescent="0.45">
      <c r="P3027" s="33" t="s">
        <v>1866</v>
      </c>
      <c r="Q3027" t="s">
        <v>28873</v>
      </c>
      <c r="R3027" s="35" t="s">
        <v>13312</v>
      </c>
      <c r="S3027" s="34"/>
      <c r="T3027" s="34"/>
      <c r="U3027" s="34"/>
    </row>
    <row r="3028" spans="16:21" x14ac:dyDescent="0.45">
      <c r="P3028" s="33" t="s">
        <v>1867</v>
      </c>
      <c r="Q3028" t="s">
        <v>28873</v>
      </c>
      <c r="R3028" s="35" t="s">
        <v>13313</v>
      </c>
      <c r="S3028" s="34"/>
      <c r="T3028" s="34"/>
      <c r="U3028" s="34"/>
    </row>
    <row r="3029" spans="16:21" x14ac:dyDescent="0.45">
      <c r="P3029" s="33" t="s">
        <v>1867</v>
      </c>
      <c r="Q3029" t="s">
        <v>28873</v>
      </c>
      <c r="R3029" s="35" t="s">
        <v>13314</v>
      </c>
      <c r="S3029" s="34"/>
      <c r="T3029" s="34"/>
      <c r="U3029" s="34"/>
    </row>
    <row r="3030" spans="16:21" x14ac:dyDescent="0.45">
      <c r="P3030" s="33" t="s">
        <v>1868</v>
      </c>
      <c r="Q3030" t="s">
        <v>28873</v>
      </c>
      <c r="R3030" s="35" t="s">
        <v>13275</v>
      </c>
      <c r="S3030" s="34"/>
      <c r="T3030" s="34"/>
      <c r="U3030" s="34"/>
    </row>
    <row r="3031" spans="16:21" x14ac:dyDescent="0.45">
      <c r="P3031" s="33" t="s">
        <v>1868</v>
      </c>
      <c r="Q3031" t="s">
        <v>28873</v>
      </c>
      <c r="R3031" s="35" t="s">
        <v>13315</v>
      </c>
      <c r="S3031" s="34"/>
      <c r="T3031" s="34"/>
      <c r="U3031" s="34"/>
    </row>
    <row r="3032" spans="16:21" x14ac:dyDescent="0.45">
      <c r="P3032" s="33" t="s">
        <v>1869</v>
      </c>
      <c r="Q3032" t="s">
        <v>28873</v>
      </c>
      <c r="R3032" s="35" t="s">
        <v>13316</v>
      </c>
      <c r="S3032" s="34"/>
      <c r="T3032" s="34"/>
      <c r="U3032" s="34"/>
    </row>
    <row r="3033" spans="16:21" x14ac:dyDescent="0.45">
      <c r="P3033" s="33" t="s">
        <v>1869</v>
      </c>
      <c r="Q3033" t="s">
        <v>28873</v>
      </c>
      <c r="R3033" s="35" t="s">
        <v>13317</v>
      </c>
      <c r="S3033" s="34"/>
      <c r="T3033" s="34"/>
      <c r="U3033" s="34"/>
    </row>
    <row r="3034" spans="16:21" x14ac:dyDescent="0.45">
      <c r="P3034" s="33" t="s">
        <v>1870</v>
      </c>
      <c r="Q3034" t="s">
        <v>28873</v>
      </c>
      <c r="R3034" s="35" t="s">
        <v>13318</v>
      </c>
      <c r="S3034" s="34"/>
      <c r="T3034" s="34"/>
      <c r="U3034" s="34"/>
    </row>
    <row r="3035" spans="16:21" x14ac:dyDescent="0.45">
      <c r="P3035" s="33" t="s">
        <v>1870</v>
      </c>
      <c r="Q3035" t="s">
        <v>28873</v>
      </c>
      <c r="R3035" s="35" t="s">
        <v>13319</v>
      </c>
      <c r="S3035" s="34"/>
      <c r="T3035" s="34"/>
      <c r="U3035" s="34"/>
    </row>
    <row r="3036" spans="16:21" x14ac:dyDescent="0.45">
      <c r="P3036" s="33" t="s">
        <v>1871</v>
      </c>
      <c r="Q3036" t="s">
        <v>28873</v>
      </c>
      <c r="R3036" s="35" t="s">
        <v>13320</v>
      </c>
      <c r="S3036" s="34"/>
      <c r="T3036" s="34"/>
      <c r="U3036" s="34"/>
    </row>
    <row r="3037" spans="16:21" x14ac:dyDescent="0.45">
      <c r="P3037" s="33" t="s">
        <v>1871</v>
      </c>
      <c r="Q3037" t="s">
        <v>28873</v>
      </c>
      <c r="R3037" s="35" t="s">
        <v>13321</v>
      </c>
      <c r="S3037" s="34"/>
      <c r="T3037" s="34"/>
      <c r="U3037" s="34"/>
    </row>
    <row r="3038" spans="16:21" x14ac:dyDescent="0.45">
      <c r="P3038" s="33" t="s">
        <v>1872</v>
      </c>
      <c r="Q3038" t="s">
        <v>28873</v>
      </c>
      <c r="R3038" s="35" t="s">
        <v>13322</v>
      </c>
      <c r="S3038" s="34"/>
      <c r="T3038" s="34"/>
      <c r="U3038" s="34"/>
    </row>
    <row r="3039" spans="16:21" x14ac:dyDescent="0.45">
      <c r="P3039" s="33" t="s">
        <v>1872</v>
      </c>
      <c r="Q3039" t="s">
        <v>28873</v>
      </c>
      <c r="R3039" s="35" t="s">
        <v>13323</v>
      </c>
      <c r="S3039" s="34"/>
      <c r="T3039" s="34"/>
      <c r="U3039" s="34"/>
    </row>
    <row r="3040" spans="16:21" x14ac:dyDescent="0.45">
      <c r="P3040" s="33" t="s">
        <v>1873</v>
      </c>
      <c r="Q3040" t="s">
        <v>28873</v>
      </c>
      <c r="R3040" s="35" t="s">
        <v>13324</v>
      </c>
      <c r="S3040" s="34"/>
      <c r="T3040" s="34"/>
      <c r="U3040" s="34"/>
    </row>
    <row r="3041" spans="16:21" x14ac:dyDescent="0.45">
      <c r="P3041" s="33" t="s">
        <v>1873</v>
      </c>
      <c r="Q3041" t="s">
        <v>28873</v>
      </c>
      <c r="R3041" s="35" t="s">
        <v>13325</v>
      </c>
      <c r="S3041" s="34"/>
      <c r="T3041" s="34"/>
      <c r="U3041" s="34"/>
    </row>
    <row r="3042" spans="16:21" x14ac:dyDescent="0.45">
      <c r="P3042" s="33" t="s">
        <v>1874</v>
      </c>
      <c r="Q3042" t="s">
        <v>28873</v>
      </c>
      <c r="R3042" s="35" t="s">
        <v>13326</v>
      </c>
      <c r="S3042" s="34"/>
      <c r="T3042" s="34"/>
      <c r="U3042" s="34"/>
    </row>
    <row r="3043" spans="16:21" x14ac:dyDescent="0.45">
      <c r="P3043" s="33" t="s">
        <v>1874</v>
      </c>
      <c r="Q3043" t="s">
        <v>28873</v>
      </c>
      <c r="R3043" s="35" t="s">
        <v>13327</v>
      </c>
      <c r="S3043" s="34"/>
      <c r="T3043" s="34"/>
      <c r="U3043" s="34"/>
    </row>
    <row r="3044" spans="16:21" x14ac:dyDescent="0.45">
      <c r="P3044" s="33" t="s">
        <v>1875</v>
      </c>
      <c r="Q3044" t="s">
        <v>28873</v>
      </c>
      <c r="R3044" s="35" t="s">
        <v>13328</v>
      </c>
      <c r="S3044" s="34"/>
      <c r="T3044" s="34"/>
      <c r="U3044" s="34"/>
    </row>
    <row r="3045" spans="16:21" x14ac:dyDescent="0.45">
      <c r="P3045" s="33" t="s">
        <v>1875</v>
      </c>
      <c r="Q3045" t="s">
        <v>28873</v>
      </c>
      <c r="R3045" s="35" t="s">
        <v>13329</v>
      </c>
      <c r="S3045" s="34"/>
      <c r="T3045" s="34"/>
      <c r="U3045" s="34"/>
    </row>
    <row r="3046" spans="16:21" x14ac:dyDescent="0.45">
      <c r="P3046" s="33" t="s">
        <v>1876</v>
      </c>
      <c r="Q3046" t="s">
        <v>28873</v>
      </c>
      <c r="R3046" s="35" t="s">
        <v>13330</v>
      </c>
      <c r="S3046" s="34"/>
      <c r="T3046" s="34"/>
      <c r="U3046" s="34"/>
    </row>
    <row r="3047" spans="16:21" x14ac:dyDescent="0.45">
      <c r="P3047" s="33" t="s">
        <v>1876</v>
      </c>
      <c r="Q3047" t="s">
        <v>28873</v>
      </c>
      <c r="R3047" s="35" t="s">
        <v>13331</v>
      </c>
      <c r="S3047" s="34"/>
      <c r="T3047" s="34"/>
      <c r="U3047" s="34"/>
    </row>
    <row r="3048" spans="16:21" x14ac:dyDescent="0.45">
      <c r="P3048" s="33" t="s">
        <v>1877</v>
      </c>
      <c r="Q3048" t="s">
        <v>28873</v>
      </c>
      <c r="R3048" s="35" t="s">
        <v>13332</v>
      </c>
      <c r="S3048" s="34"/>
      <c r="T3048" s="34"/>
      <c r="U3048" s="34"/>
    </row>
    <row r="3049" spans="16:21" x14ac:dyDescent="0.45">
      <c r="P3049" s="33" t="s">
        <v>1877</v>
      </c>
      <c r="Q3049" t="s">
        <v>28873</v>
      </c>
      <c r="R3049" s="35" t="s">
        <v>13333</v>
      </c>
      <c r="S3049" s="34"/>
      <c r="T3049" s="34"/>
      <c r="U3049" s="34"/>
    </row>
    <row r="3050" spans="16:21" x14ac:dyDescent="0.45">
      <c r="P3050" s="33" t="s">
        <v>1878</v>
      </c>
      <c r="Q3050" t="s">
        <v>28873</v>
      </c>
      <c r="R3050" s="35" t="s">
        <v>13334</v>
      </c>
      <c r="S3050" s="34"/>
      <c r="T3050" s="34"/>
      <c r="U3050" s="34"/>
    </row>
    <row r="3051" spans="16:21" x14ac:dyDescent="0.45">
      <c r="P3051" s="33" t="s">
        <v>1878</v>
      </c>
      <c r="Q3051" t="s">
        <v>28873</v>
      </c>
      <c r="R3051" s="35" t="s">
        <v>13335</v>
      </c>
      <c r="S3051" s="34"/>
      <c r="T3051" s="34"/>
      <c r="U3051" s="34"/>
    </row>
    <row r="3052" spans="16:21" x14ac:dyDescent="0.45">
      <c r="P3052" s="33" t="s">
        <v>1879</v>
      </c>
      <c r="Q3052" t="s">
        <v>28873</v>
      </c>
      <c r="R3052" s="35" t="s">
        <v>13336</v>
      </c>
      <c r="S3052" s="34"/>
      <c r="T3052" s="34"/>
      <c r="U3052" s="34"/>
    </row>
    <row r="3053" spans="16:21" x14ac:dyDescent="0.45">
      <c r="P3053" s="33" t="s">
        <v>1879</v>
      </c>
      <c r="Q3053" t="s">
        <v>28873</v>
      </c>
      <c r="R3053" s="35" t="s">
        <v>13337</v>
      </c>
      <c r="S3053" s="34"/>
      <c r="T3053" s="34"/>
      <c r="U3053" s="34"/>
    </row>
    <row r="3054" spans="16:21" x14ac:dyDescent="0.45">
      <c r="P3054" s="33" t="s">
        <v>1880</v>
      </c>
      <c r="Q3054" t="s">
        <v>28873</v>
      </c>
      <c r="R3054" s="35" t="s">
        <v>13338</v>
      </c>
      <c r="S3054" s="34"/>
      <c r="T3054" s="34"/>
      <c r="U3054" s="34"/>
    </row>
    <row r="3055" spans="16:21" x14ac:dyDescent="0.45">
      <c r="P3055" s="33" t="s">
        <v>1880</v>
      </c>
      <c r="Q3055" t="s">
        <v>28873</v>
      </c>
      <c r="R3055" s="35" t="s">
        <v>13339</v>
      </c>
      <c r="S3055" s="34"/>
      <c r="T3055" s="34"/>
      <c r="U3055" s="34"/>
    </row>
    <row r="3056" spans="16:21" x14ac:dyDescent="0.45">
      <c r="P3056" s="33" t="s">
        <v>1881</v>
      </c>
      <c r="Q3056" t="s">
        <v>28873</v>
      </c>
      <c r="R3056" s="35" t="s">
        <v>13340</v>
      </c>
      <c r="S3056" s="34"/>
      <c r="T3056" s="34"/>
      <c r="U3056" s="34"/>
    </row>
    <row r="3057" spans="16:21" x14ac:dyDescent="0.45">
      <c r="P3057" s="33" t="s">
        <v>1881</v>
      </c>
      <c r="Q3057" t="s">
        <v>28873</v>
      </c>
      <c r="R3057" s="35" t="s">
        <v>13341</v>
      </c>
      <c r="S3057" s="34"/>
      <c r="T3057" s="34"/>
      <c r="U3057" s="34"/>
    </row>
    <row r="3058" spans="16:21" x14ac:dyDescent="0.45">
      <c r="P3058" s="33" t="s">
        <v>1882</v>
      </c>
      <c r="Q3058" t="s">
        <v>28873</v>
      </c>
      <c r="R3058" s="35" t="s">
        <v>13342</v>
      </c>
      <c r="S3058" s="34"/>
      <c r="T3058" s="34"/>
      <c r="U3058" s="34"/>
    </row>
    <row r="3059" spans="16:21" x14ac:dyDescent="0.45">
      <c r="P3059" s="33" t="s">
        <v>1882</v>
      </c>
      <c r="Q3059" t="s">
        <v>28873</v>
      </c>
      <c r="R3059" s="35" t="s">
        <v>13343</v>
      </c>
      <c r="S3059" s="34"/>
      <c r="T3059" s="34"/>
      <c r="U3059" s="34"/>
    </row>
    <row r="3060" spans="16:21" x14ac:dyDescent="0.45">
      <c r="P3060" s="33" t="s">
        <v>1883</v>
      </c>
      <c r="Q3060" t="s">
        <v>28873</v>
      </c>
      <c r="R3060" s="35" t="s">
        <v>13344</v>
      </c>
      <c r="S3060" s="34"/>
      <c r="T3060" s="34"/>
      <c r="U3060" s="34"/>
    </row>
    <row r="3061" spans="16:21" x14ac:dyDescent="0.45">
      <c r="P3061" s="33" t="s">
        <v>1883</v>
      </c>
      <c r="Q3061" t="s">
        <v>28873</v>
      </c>
      <c r="R3061" s="35" t="s">
        <v>13345</v>
      </c>
      <c r="S3061" s="34"/>
      <c r="T3061" s="34"/>
      <c r="U3061" s="34"/>
    </row>
    <row r="3062" spans="16:21" x14ac:dyDescent="0.45">
      <c r="P3062" s="33" t="s">
        <v>1884</v>
      </c>
      <c r="Q3062" t="s">
        <v>28873</v>
      </c>
      <c r="R3062" s="35" t="s">
        <v>13346</v>
      </c>
      <c r="S3062" s="34"/>
      <c r="T3062" s="34"/>
      <c r="U3062" s="34"/>
    </row>
    <row r="3063" spans="16:21" x14ac:dyDescent="0.45">
      <c r="P3063" s="33" t="s">
        <v>1884</v>
      </c>
      <c r="Q3063" t="s">
        <v>28873</v>
      </c>
      <c r="R3063" s="35" t="s">
        <v>13347</v>
      </c>
      <c r="S3063" s="34"/>
      <c r="T3063" s="34"/>
      <c r="U3063" s="34"/>
    </row>
    <row r="3064" spans="16:21" x14ac:dyDescent="0.45">
      <c r="P3064" s="33" t="s">
        <v>1885</v>
      </c>
      <c r="Q3064" t="s">
        <v>28873</v>
      </c>
      <c r="R3064" s="35" t="s">
        <v>13348</v>
      </c>
      <c r="S3064" s="34"/>
      <c r="T3064" s="34"/>
      <c r="U3064" s="34"/>
    </row>
    <row r="3065" spans="16:21" x14ac:dyDescent="0.45">
      <c r="P3065" s="33" t="s">
        <v>1885</v>
      </c>
      <c r="Q3065" t="s">
        <v>28873</v>
      </c>
      <c r="R3065" s="35" t="s">
        <v>13349</v>
      </c>
      <c r="S3065" s="34"/>
      <c r="T3065" s="34"/>
      <c r="U3065" s="34"/>
    </row>
    <row r="3066" spans="16:21" x14ac:dyDescent="0.45">
      <c r="P3066" s="33" t="s">
        <v>1886</v>
      </c>
      <c r="Q3066" t="s">
        <v>28873</v>
      </c>
      <c r="R3066" s="35" t="s">
        <v>13350</v>
      </c>
      <c r="S3066" s="34"/>
      <c r="T3066" s="34"/>
      <c r="U3066" s="34"/>
    </row>
    <row r="3067" spans="16:21" x14ac:dyDescent="0.45">
      <c r="P3067" s="33" t="s">
        <v>1886</v>
      </c>
      <c r="Q3067" t="s">
        <v>28873</v>
      </c>
      <c r="R3067" s="35" t="s">
        <v>13351</v>
      </c>
      <c r="S3067" s="34"/>
      <c r="T3067" s="34"/>
      <c r="U3067" s="34"/>
    </row>
    <row r="3068" spans="16:21" x14ac:dyDescent="0.45">
      <c r="P3068" s="33" t="s">
        <v>1887</v>
      </c>
      <c r="Q3068" t="s">
        <v>28873</v>
      </c>
      <c r="R3068" s="35" t="s">
        <v>13352</v>
      </c>
      <c r="S3068" s="34"/>
      <c r="T3068" s="34"/>
      <c r="U3068" s="34"/>
    </row>
    <row r="3069" spans="16:21" x14ac:dyDescent="0.45">
      <c r="P3069" s="33" t="s">
        <v>1887</v>
      </c>
      <c r="Q3069" t="s">
        <v>28873</v>
      </c>
      <c r="R3069" s="35" t="s">
        <v>13353</v>
      </c>
      <c r="S3069" s="34"/>
      <c r="T3069" s="34"/>
      <c r="U3069" s="34"/>
    </row>
    <row r="3070" spans="16:21" x14ac:dyDescent="0.45">
      <c r="P3070" s="33" t="s">
        <v>1888</v>
      </c>
      <c r="Q3070" t="s">
        <v>28873</v>
      </c>
      <c r="R3070" s="35" t="s">
        <v>13354</v>
      </c>
      <c r="S3070" s="34"/>
      <c r="T3070" s="34"/>
      <c r="U3070" s="34"/>
    </row>
    <row r="3071" spans="16:21" x14ac:dyDescent="0.45">
      <c r="P3071" s="33" t="s">
        <v>1888</v>
      </c>
      <c r="Q3071" t="s">
        <v>28873</v>
      </c>
      <c r="R3071" s="35" t="s">
        <v>13355</v>
      </c>
      <c r="S3071" s="34"/>
      <c r="T3071" s="34"/>
      <c r="U3071" s="34"/>
    </row>
    <row r="3072" spans="16:21" x14ac:dyDescent="0.45">
      <c r="P3072" s="33" t="s">
        <v>1889</v>
      </c>
      <c r="Q3072" t="s">
        <v>28873</v>
      </c>
      <c r="R3072" s="35" t="s">
        <v>13356</v>
      </c>
      <c r="S3072" s="34"/>
      <c r="T3072" s="34"/>
      <c r="U3072" s="34"/>
    </row>
    <row r="3073" spans="16:21" x14ac:dyDescent="0.45">
      <c r="P3073" s="33" t="s">
        <v>1889</v>
      </c>
      <c r="Q3073" t="s">
        <v>28873</v>
      </c>
      <c r="R3073" s="35" t="s">
        <v>13357</v>
      </c>
      <c r="S3073" s="34"/>
      <c r="T3073" s="34"/>
      <c r="U3073" s="34"/>
    </row>
    <row r="3074" spans="16:21" x14ac:dyDescent="0.45">
      <c r="P3074" s="33" t="s">
        <v>1890</v>
      </c>
      <c r="Q3074" t="s">
        <v>28873</v>
      </c>
      <c r="R3074" s="35" t="s">
        <v>13358</v>
      </c>
      <c r="S3074" s="34"/>
      <c r="T3074" s="34"/>
      <c r="U3074" s="34"/>
    </row>
    <row r="3075" spans="16:21" x14ac:dyDescent="0.45">
      <c r="P3075" s="33" t="s">
        <v>1890</v>
      </c>
      <c r="Q3075" t="s">
        <v>28873</v>
      </c>
      <c r="R3075" s="35" t="s">
        <v>13359</v>
      </c>
      <c r="S3075" s="34"/>
      <c r="T3075" s="34"/>
      <c r="U3075" s="34"/>
    </row>
    <row r="3076" spans="16:21" x14ac:dyDescent="0.45">
      <c r="P3076" s="33" t="s">
        <v>1891</v>
      </c>
      <c r="Q3076" t="s">
        <v>28873</v>
      </c>
      <c r="R3076" s="35" t="s">
        <v>13360</v>
      </c>
      <c r="S3076" s="34"/>
      <c r="T3076" s="34"/>
      <c r="U3076" s="34"/>
    </row>
    <row r="3077" spans="16:21" x14ac:dyDescent="0.45">
      <c r="P3077" s="33" t="s">
        <v>1891</v>
      </c>
      <c r="Q3077" t="s">
        <v>28873</v>
      </c>
      <c r="R3077" s="35" t="s">
        <v>13361</v>
      </c>
      <c r="S3077" s="34"/>
      <c r="T3077" s="34"/>
      <c r="U3077" s="34"/>
    </row>
    <row r="3078" spans="16:21" x14ac:dyDescent="0.45">
      <c r="P3078" s="33" t="s">
        <v>1892</v>
      </c>
      <c r="Q3078" t="s">
        <v>28873</v>
      </c>
      <c r="R3078" s="35" t="s">
        <v>13362</v>
      </c>
      <c r="S3078" s="34"/>
      <c r="T3078" s="34"/>
      <c r="U3078" s="34"/>
    </row>
    <row r="3079" spans="16:21" x14ac:dyDescent="0.45">
      <c r="P3079" s="33" t="s">
        <v>1892</v>
      </c>
      <c r="Q3079" t="s">
        <v>28873</v>
      </c>
      <c r="R3079" s="35" t="s">
        <v>13363</v>
      </c>
      <c r="S3079" s="34"/>
      <c r="T3079" s="34"/>
      <c r="U3079" s="34"/>
    </row>
    <row r="3080" spans="16:21" x14ac:dyDescent="0.45">
      <c r="P3080" s="33" t="s">
        <v>1893</v>
      </c>
      <c r="Q3080" t="s">
        <v>28873</v>
      </c>
      <c r="R3080" s="35" t="s">
        <v>13364</v>
      </c>
      <c r="S3080" s="34"/>
      <c r="T3080" s="34"/>
      <c r="U3080" s="34"/>
    </row>
    <row r="3081" spans="16:21" x14ac:dyDescent="0.45">
      <c r="P3081" s="33" t="s">
        <v>1893</v>
      </c>
      <c r="Q3081" t="s">
        <v>28873</v>
      </c>
      <c r="R3081" s="35" t="s">
        <v>13365</v>
      </c>
      <c r="S3081" s="34"/>
      <c r="T3081" s="34"/>
      <c r="U3081" s="34"/>
    </row>
    <row r="3082" spans="16:21" x14ac:dyDescent="0.45">
      <c r="P3082" s="33" t="s">
        <v>1894</v>
      </c>
      <c r="Q3082" t="s">
        <v>28873</v>
      </c>
      <c r="R3082" s="35" t="s">
        <v>13366</v>
      </c>
      <c r="S3082" s="34"/>
      <c r="T3082" s="34"/>
      <c r="U3082" s="34"/>
    </row>
    <row r="3083" spans="16:21" x14ac:dyDescent="0.45">
      <c r="P3083" s="33" t="s">
        <v>1894</v>
      </c>
      <c r="Q3083" t="s">
        <v>28873</v>
      </c>
      <c r="R3083" s="35" t="s">
        <v>13367</v>
      </c>
      <c r="S3083" s="34"/>
      <c r="T3083" s="34"/>
      <c r="U3083" s="34"/>
    </row>
    <row r="3084" spans="16:21" x14ac:dyDescent="0.45">
      <c r="P3084" s="33" t="s">
        <v>1895</v>
      </c>
      <c r="Q3084" t="s">
        <v>28873</v>
      </c>
      <c r="R3084" s="35" t="s">
        <v>13368</v>
      </c>
      <c r="S3084" s="34"/>
      <c r="T3084" s="34"/>
      <c r="U3084" s="34"/>
    </row>
    <row r="3085" spans="16:21" x14ac:dyDescent="0.45">
      <c r="P3085" s="33" t="s">
        <v>1895</v>
      </c>
      <c r="Q3085" t="s">
        <v>28873</v>
      </c>
      <c r="R3085" s="35" t="s">
        <v>13369</v>
      </c>
      <c r="S3085" s="34"/>
      <c r="T3085" s="34"/>
      <c r="U3085" s="34"/>
    </row>
    <row r="3086" spans="16:21" x14ac:dyDescent="0.45">
      <c r="P3086" s="33" t="s">
        <v>1896</v>
      </c>
      <c r="Q3086" t="s">
        <v>28873</v>
      </c>
      <c r="R3086" s="35" t="s">
        <v>13370</v>
      </c>
      <c r="S3086" s="34"/>
      <c r="T3086" s="34"/>
      <c r="U3086" s="34"/>
    </row>
    <row r="3087" spans="16:21" x14ac:dyDescent="0.45">
      <c r="P3087" s="33" t="s">
        <v>1896</v>
      </c>
      <c r="Q3087" t="s">
        <v>28873</v>
      </c>
      <c r="R3087" s="35" t="s">
        <v>13371</v>
      </c>
      <c r="S3087" s="34"/>
      <c r="T3087" s="34"/>
      <c r="U3087" s="34"/>
    </row>
    <row r="3088" spans="16:21" x14ac:dyDescent="0.45">
      <c r="P3088" s="33" t="s">
        <v>1897</v>
      </c>
      <c r="Q3088" t="s">
        <v>28873</v>
      </c>
      <c r="R3088" s="35" t="s">
        <v>13372</v>
      </c>
      <c r="S3088" s="34"/>
      <c r="T3088" s="34"/>
      <c r="U3088" s="34"/>
    </row>
    <row r="3089" spans="16:21" x14ac:dyDescent="0.45">
      <c r="P3089" s="33" t="s">
        <v>1897</v>
      </c>
      <c r="Q3089" t="s">
        <v>28873</v>
      </c>
      <c r="R3089" s="35" t="s">
        <v>13373</v>
      </c>
      <c r="S3089" s="34"/>
      <c r="T3089" s="34"/>
      <c r="U3089" s="34"/>
    </row>
    <row r="3090" spans="16:21" x14ac:dyDescent="0.45">
      <c r="P3090" s="33" t="s">
        <v>1898</v>
      </c>
      <c r="Q3090" t="s">
        <v>28873</v>
      </c>
      <c r="R3090" s="35" t="s">
        <v>13374</v>
      </c>
      <c r="S3090" s="34"/>
      <c r="T3090" s="34"/>
      <c r="U3090" s="34"/>
    </row>
    <row r="3091" spans="16:21" x14ac:dyDescent="0.45">
      <c r="P3091" s="33" t="s">
        <v>1898</v>
      </c>
      <c r="Q3091" t="s">
        <v>28873</v>
      </c>
      <c r="R3091" s="35" t="s">
        <v>13375</v>
      </c>
      <c r="S3091" s="34"/>
      <c r="T3091" s="34"/>
      <c r="U3091" s="34"/>
    </row>
    <row r="3092" spans="16:21" x14ac:dyDescent="0.45">
      <c r="P3092" s="33" t="s">
        <v>1899</v>
      </c>
      <c r="Q3092" t="s">
        <v>28873</v>
      </c>
      <c r="R3092" s="35" t="s">
        <v>13376</v>
      </c>
      <c r="S3092" s="34"/>
      <c r="T3092" s="34"/>
      <c r="U3092" s="34"/>
    </row>
    <row r="3093" spans="16:21" x14ac:dyDescent="0.45">
      <c r="P3093" s="33" t="s">
        <v>1899</v>
      </c>
      <c r="Q3093" t="s">
        <v>28873</v>
      </c>
      <c r="R3093" s="35" t="s">
        <v>13377</v>
      </c>
      <c r="S3093" s="34"/>
      <c r="T3093" s="34"/>
      <c r="U3093" s="34"/>
    </row>
    <row r="3094" spans="16:21" x14ac:dyDescent="0.45">
      <c r="P3094" s="33" t="s">
        <v>1900</v>
      </c>
      <c r="Q3094" t="s">
        <v>28873</v>
      </c>
      <c r="R3094" s="35" t="s">
        <v>13378</v>
      </c>
      <c r="S3094" s="34"/>
      <c r="T3094" s="34"/>
      <c r="U3094" s="34"/>
    </row>
    <row r="3095" spans="16:21" x14ac:dyDescent="0.45">
      <c r="P3095" s="33" t="s">
        <v>1900</v>
      </c>
      <c r="Q3095" t="s">
        <v>28873</v>
      </c>
      <c r="R3095" s="35" t="s">
        <v>13379</v>
      </c>
      <c r="S3095" s="34"/>
      <c r="T3095" s="34"/>
      <c r="U3095" s="34"/>
    </row>
    <row r="3096" spans="16:21" x14ac:dyDescent="0.45">
      <c r="P3096" s="33" t="s">
        <v>1901</v>
      </c>
      <c r="Q3096" t="s">
        <v>28873</v>
      </c>
      <c r="R3096" s="35" t="s">
        <v>13380</v>
      </c>
      <c r="S3096" s="34"/>
      <c r="T3096" s="34"/>
      <c r="U3096" s="34"/>
    </row>
    <row r="3097" spans="16:21" x14ac:dyDescent="0.45">
      <c r="P3097" s="33" t="s">
        <v>1901</v>
      </c>
      <c r="Q3097" t="s">
        <v>28873</v>
      </c>
      <c r="R3097" s="35" t="s">
        <v>13381</v>
      </c>
      <c r="S3097" s="34"/>
      <c r="T3097" s="34"/>
      <c r="U3097" s="34"/>
    </row>
    <row r="3098" spans="16:21" x14ac:dyDescent="0.45">
      <c r="P3098" s="33" t="s">
        <v>1902</v>
      </c>
      <c r="Q3098" t="s">
        <v>28873</v>
      </c>
      <c r="R3098" s="35" t="s">
        <v>13382</v>
      </c>
      <c r="S3098" s="34"/>
      <c r="T3098" s="34"/>
      <c r="U3098" s="34"/>
    </row>
    <row r="3099" spans="16:21" x14ac:dyDescent="0.45">
      <c r="P3099" s="33" t="s">
        <v>1902</v>
      </c>
      <c r="Q3099" t="s">
        <v>28873</v>
      </c>
      <c r="R3099" s="35" t="s">
        <v>13383</v>
      </c>
      <c r="S3099" s="34"/>
      <c r="T3099" s="34"/>
      <c r="U3099" s="34"/>
    </row>
    <row r="3100" spans="16:21" x14ac:dyDescent="0.45">
      <c r="P3100" s="33" t="s">
        <v>1903</v>
      </c>
      <c r="Q3100" t="s">
        <v>28873</v>
      </c>
      <c r="R3100" s="35" t="s">
        <v>13384</v>
      </c>
      <c r="S3100" s="34"/>
      <c r="T3100" s="34"/>
      <c r="U3100" s="34"/>
    </row>
    <row r="3101" spans="16:21" x14ac:dyDescent="0.45">
      <c r="P3101" s="33" t="s">
        <v>1903</v>
      </c>
      <c r="Q3101" t="s">
        <v>28873</v>
      </c>
      <c r="R3101" s="35" t="s">
        <v>13385</v>
      </c>
      <c r="S3101" s="34"/>
      <c r="T3101" s="34"/>
      <c r="U3101" s="34"/>
    </row>
    <row r="3102" spans="16:21" x14ac:dyDescent="0.45">
      <c r="P3102" s="33" t="s">
        <v>1904</v>
      </c>
      <c r="Q3102" t="s">
        <v>28873</v>
      </c>
      <c r="R3102" s="35" t="s">
        <v>13386</v>
      </c>
      <c r="S3102" s="34"/>
      <c r="T3102" s="34"/>
      <c r="U3102" s="34"/>
    </row>
    <row r="3103" spans="16:21" x14ac:dyDescent="0.45">
      <c r="P3103" s="33" t="s">
        <v>1904</v>
      </c>
      <c r="Q3103" t="s">
        <v>28873</v>
      </c>
      <c r="R3103" s="35" t="s">
        <v>13387</v>
      </c>
      <c r="S3103" s="34"/>
      <c r="T3103" s="34"/>
      <c r="U3103" s="34"/>
    </row>
    <row r="3104" spans="16:21" x14ac:dyDescent="0.45">
      <c r="P3104" s="33" t="s">
        <v>1905</v>
      </c>
      <c r="Q3104" t="s">
        <v>28873</v>
      </c>
      <c r="R3104" s="35" t="s">
        <v>13388</v>
      </c>
      <c r="S3104" s="34"/>
      <c r="T3104" s="34"/>
      <c r="U3104" s="34"/>
    </row>
    <row r="3105" spans="16:21" x14ac:dyDescent="0.45">
      <c r="P3105" s="33" t="s">
        <v>1905</v>
      </c>
      <c r="Q3105" t="s">
        <v>28873</v>
      </c>
      <c r="R3105" s="35" t="s">
        <v>13389</v>
      </c>
      <c r="S3105" s="34"/>
      <c r="T3105" s="34"/>
      <c r="U3105" s="34"/>
    </row>
    <row r="3106" spans="16:21" x14ac:dyDescent="0.45">
      <c r="P3106" s="33" t="s">
        <v>1906</v>
      </c>
      <c r="Q3106" t="s">
        <v>28873</v>
      </c>
      <c r="R3106" s="35" t="s">
        <v>13390</v>
      </c>
      <c r="S3106" s="34"/>
      <c r="T3106" s="34"/>
      <c r="U3106" s="34"/>
    </row>
    <row r="3107" spans="16:21" x14ac:dyDescent="0.45">
      <c r="P3107" s="33" t="s">
        <v>1906</v>
      </c>
      <c r="Q3107" t="s">
        <v>28873</v>
      </c>
      <c r="R3107" s="35" t="s">
        <v>13391</v>
      </c>
      <c r="S3107" s="34"/>
      <c r="T3107" s="34"/>
      <c r="U3107" s="34"/>
    </row>
    <row r="3108" spans="16:21" x14ac:dyDescent="0.45">
      <c r="P3108" s="33" t="s">
        <v>1907</v>
      </c>
      <c r="Q3108" t="s">
        <v>28873</v>
      </c>
      <c r="R3108" s="35" t="s">
        <v>13392</v>
      </c>
      <c r="S3108" s="34"/>
      <c r="T3108" s="34"/>
      <c r="U3108" s="34"/>
    </row>
    <row r="3109" spans="16:21" x14ac:dyDescent="0.45">
      <c r="P3109" s="33" t="s">
        <v>1907</v>
      </c>
      <c r="Q3109" t="s">
        <v>28873</v>
      </c>
      <c r="R3109" s="35" t="s">
        <v>13393</v>
      </c>
      <c r="S3109" s="34"/>
      <c r="T3109" s="34"/>
      <c r="U3109" s="34"/>
    </row>
    <row r="3110" spans="16:21" x14ac:dyDescent="0.45">
      <c r="P3110" s="33" t="s">
        <v>1908</v>
      </c>
      <c r="Q3110" t="s">
        <v>28873</v>
      </c>
      <c r="R3110" s="35" t="s">
        <v>13394</v>
      </c>
      <c r="S3110" s="34"/>
      <c r="T3110" s="34"/>
      <c r="U3110" s="34"/>
    </row>
    <row r="3111" spans="16:21" x14ac:dyDescent="0.45">
      <c r="P3111" s="33" t="s">
        <v>1908</v>
      </c>
      <c r="Q3111" t="s">
        <v>28873</v>
      </c>
      <c r="R3111" s="35" t="s">
        <v>13395</v>
      </c>
      <c r="S3111" s="34"/>
      <c r="T3111" s="34"/>
      <c r="U3111" s="34"/>
    </row>
    <row r="3112" spans="16:21" x14ac:dyDescent="0.45">
      <c r="P3112" s="33" t="s">
        <v>1909</v>
      </c>
      <c r="Q3112" t="s">
        <v>28873</v>
      </c>
      <c r="R3112" s="35" t="s">
        <v>13396</v>
      </c>
      <c r="S3112" s="34"/>
      <c r="T3112" s="34"/>
      <c r="U3112" s="34"/>
    </row>
    <row r="3113" spans="16:21" x14ac:dyDescent="0.45">
      <c r="P3113" s="33" t="s">
        <v>1909</v>
      </c>
      <c r="Q3113" t="s">
        <v>28873</v>
      </c>
      <c r="R3113" s="35" t="s">
        <v>13397</v>
      </c>
      <c r="S3113" s="34"/>
      <c r="T3113" s="34"/>
      <c r="U3113" s="34"/>
    </row>
    <row r="3114" spans="16:21" x14ac:dyDescent="0.45">
      <c r="P3114" s="33" t="s">
        <v>1910</v>
      </c>
      <c r="Q3114" t="s">
        <v>28873</v>
      </c>
      <c r="R3114" s="35" t="s">
        <v>13398</v>
      </c>
      <c r="S3114" s="34"/>
      <c r="T3114" s="34"/>
      <c r="U3114" s="34"/>
    </row>
    <row r="3115" spans="16:21" x14ac:dyDescent="0.45">
      <c r="P3115" s="33" t="s">
        <v>1910</v>
      </c>
      <c r="Q3115" t="s">
        <v>28873</v>
      </c>
      <c r="R3115" s="35" t="s">
        <v>13399</v>
      </c>
      <c r="S3115" s="34"/>
      <c r="T3115" s="34"/>
      <c r="U3115" s="34"/>
    </row>
    <row r="3116" spans="16:21" x14ac:dyDescent="0.45">
      <c r="P3116" s="33" t="s">
        <v>1911</v>
      </c>
      <c r="Q3116" t="s">
        <v>28873</v>
      </c>
      <c r="R3116" s="35" t="s">
        <v>13360</v>
      </c>
      <c r="S3116" s="34"/>
      <c r="T3116" s="34"/>
      <c r="U3116" s="34"/>
    </row>
    <row r="3117" spans="16:21" x14ac:dyDescent="0.45">
      <c r="P3117" s="33" t="s">
        <v>1911</v>
      </c>
      <c r="Q3117" t="s">
        <v>28873</v>
      </c>
      <c r="R3117" s="35" t="s">
        <v>13400</v>
      </c>
      <c r="S3117" s="34"/>
      <c r="T3117" s="34"/>
      <c r="U3117" s="34"/>
    </row>
    <row r="3118" spans="16:21" x14ac:dyDescent="0.45">
      <c r="P3118" s="33" t="s">
        <v>1912</v>
      </c>
      <c r="Q3118" t="s">
        <v>28873</v>
      </c>
      <c r="R3118" s="35" t="s">
        <v>13401</v>
      </c>
      <c r="S3118" s="34"/>
      <c r="T3118" s="34"/>
      <c r="U3118" s="34"/>
    </row>
    <row r="3119" spans="16:21" x14ac:dyDescent="0.45">
      <c r="P3119" s="33" t="s">
        <v>1912</v>
      </c>
      <c r="Q3119" t="s">
        <v>28873</v>
      </c>
      <c r="R3119" s="35" t="s">
        <v>13402</v>
      </c>
      <c r="S3119" s="34"/>
      <c r="T3119" s="34"/>
      <c r="U3119" s="34"/>
    </row>
    <row r="3120" spans="16:21" x14ac:dyDescent="0.45">
      <c r="P3120" s="33" t="s">
        <v>1913</v>
      </c>
      <c r="Q3120" t="s">
        <v>28873</v>
      </c>
      <c r="R3120" s="35" t="s">
        <v>13403</v>
      </c>
      <c r="S3120" s="34"/>
      <c r="T3120" s="34"/>
      <c r="U3120" s="34"/>
    </row>
    <row r="3121" spans="16:21" x14ac:dyDescent="0.45">
      <c r="P3121" s="33" t="s">
        <v>1913</v>
      </c>
      <c r="Q3121" t="s">
        <v>28873</v>
      </c>
      <c r="R3121" s="35" t="s">
        <v>13404</v>
      </c>
      <c r="S3121" s="34"/>
      <c r="T3121" s="34"/>
      <c r="U3121" s="34"/>
    </row>
    <row r="3122" spans="16:21" x14ac:dyDescent="0.45">
      <c r="P3122" s="33" t="s">
        <v>1914</v>
      </c>
      <c r="Q3122" t="s">
        <v>28873</v>
      </c>
      <c r="R3122" s="35" t="s">
        <v>13405</v>
      </c>
      <c r="S3122" s="34"/>
      <c r="T3122" s="34"/>
      <c r="U3122" s="34"/>
    </row>
    <row r="3123" spans="16:21" x14ac:dyDescent="0.45">
      <c r="P3123" s="33" t="s">
        <v>1914</v>
      </c>
      <c r="Q3123" t="s">
        <v>28873</v>
      </c>
      <c r="R3123" s="35" t="s">
        <v>13406</v>
      </c>
      <c r="S3123" s="34"/>
      <c r="T3123" s="34"/>
      <c r="U3123" s="34"/>
    </row>
    <row r="3124" spans="16:21" x14ac:dyDescent="0.45">
      <c r="P3124" s="33" t="s">
        <v>1915</v>
      </c>
      <c r="Q3124" t="s">
        <v>28873</v>
      </c>
      <c r="R3124" s="35" t="s">
        <v>13407</v>
      </c>
      <c r="S3124" s="34"/>
      <c r="T3124" s="34"/>
      <c r="U3124" s="34"/>
    </row>
    <row r="3125" spans="16:21" x14ac:dyDescent="0.45">
      <c r="P3125" s="33" t="s">
        <v>1915</v>
      </c>
      <c r="Q3125" t="s">
        <v>28873</v>
      </c>
      <c r="R3125" s="35" t="s">
        <v>13408</v>
      </c>
      <c r="S3125" s="34"/>
      <c r="T3125" s="34"/>
      <c r="U3125" s="34"/>
    </row>
    <row r="3126" spans="16:21" x14ac:dyDescent="0.45">
      <c r="P3126" s="33" t="s">
        <v>1916</v>
      </c>
      <c r="Q3126" t="s">
        <v>28873</v>
      </c>
      <c r="R3126" s="35" t="s">
        <v>13409</v>
      </c>
      <c r="S3126" s="34"/>
      <c r="T3126" s="34"/>
      <c r="U3126" s="34"/>
    </row>
    <row r="3127" spans="16:21" x14ac:dyDescent="0.45">
      <c r="P3127" s="33" t="s">
        <v>1916</v>
      </c>
      <c r="Q3127" t="s">
        <v>28873</v>
      </c>
      <c r="R3127" s="35" t="s">
        <v>13410</v>
      </c>
      <c r="S3127" s="34"/>
      <c r="T3127" s="34"/>
      <c r="U3127" s="34"/>
    </row>
    <row r="3128" spans="16:21" x14ac:dyDescent="0.45">
      <c r="P3128" s="33" t="s">
        <v>1917</v>
      </c>
      <c r="Q3128" t="s">
        <v>28873</v>
      </c>
      <c r="R3128" s="35" t="s">
        <v>13411</v>
      </c>
      <c r="S3128" s="34"/>
      <c r="T3128" s="34"/>
      <c r="U3128" s="34"/>
    </row>
    <row r="3129" spans="16:21" x14ac:dyDescent="0.45">
      <c r="P3129" s="33" t="s">
        <v>1917</v>
      </c>
      <c r="Q3129" t="s">
        <v>28873</v>
      </c>
      <c r="R3129" s="35" t="s">
        <v>13412</v>
      </c>
      <c r="S3129" s="34"/>
      <c r="T3129" s="34"/>
      <c r="U3129" s="34"/>
    </row>
    <row r="3130" spans="16:21" x14ac:dyDescent="0.45">
      <c r="P3130" s="33" t="s">
        <v>1918</v>
      </c>
      <c r="Q3130" t="s">
        <v>28873</v>
      </c>
      <c r="R3130" s="35" t="s">
        <v>13413</v>
      </c>
      <c r="S3130" s="34"/>
      <c r="T3130" s="34"/>
      <c r="U3130" s="34"/>
    </row>
    <row r="3131" spans="16:21" x14ac:dyDescent="0.45">
      <c r="P3131" s="33" t="s">
        <v>1918</v>
      </c>
      <c r="Q3131" t="s">
        <v>28873</v>
      </c>
      <c r="R3131" s="35" t="s">
        <v>13414</v>
      </c>
      <c r="S3131" s="34"/>
      <c r="T3131" s="34"/>
      <c r="U3131" s="34"/>
    </row>
    <row r="3132" spans="16:21" x14ac:dyDescent="0.45">
      <c r="P3132" s="33" t="s">
        <v>1919</v>
      </c>
      <c r="Q3132" t="s">
        <v>28873</v>
      </c>
      <c r="R3132" s="35" t="s">
        <v>13415</v>
      </c>
      <c r="S3132" s="34"/>
      <c r="T3132" s="34"/>
      <c r="U3132" s="34"/>
    </row>
    <row r="3133" spans="16:21" x14ac:dyDescent="0.45">
      <c r="P3133" s="33" t="s">
        <v>1919</v>
      </c>
      <c r="Q3133" t="s">
        <v>28873</v>
      </c>
      <c r="R3133" s="35" t="s">
        <v>13416</v>
      </c>
      <c r="S3133" s="34"/>
      <c r="T3133" s="34"/>
      <c r="U3133" s="34"/>
    </row>
    <row r="3134" spans="16:21" x14ac:dyDescent="0.45">
      <c r="P3134" s="33" t="s">
        <v>1920</v>
      </c>
      <c r="Q3134" t="s">
        <v>28873</v>
      </c>
      <c r="R3134" s="35" t="s">
        <v>13417</v>
      </c>
      <c r="S3134" s="34"/>
      <c r="T3134" s="34"/>
      <c r="U3134" s="34"/>
    </row>
    <row r="3135" spans="16:21" x14ac:dyDescent="0.45">
      <c r="P3135" s="33" t="s">
        <v>1920</v>
      </c>
      <c r="Q3135" t="s">
        <v>28873</v>
      </c>
      <c r="R3135" s="35" t="s">
        <v>13418</v>
      </c>
      <c r="S3135" s="34"/>
      <c r="T3135" s="34"/>
      <c r="U3135" s="34"/>
    </row>
    <row r="3136" spans="16:21" x14ac:dyDescent="0.45">
      <c r="P3136" s="33" t="s">
        <v>1921</v>
      </c>
      <c r="Q3136" t="s">
        <v>28873</v>
      </c>
      <c r="R3136" s="35" t="s">
        <v>13419</v>
      </c>
      <c r="S3136" s="34"/>
      <c r="T3136" s="34"/>
      <c r="U3136" s="34"/>
    </row>
    <row r="3137" spans="16:21" x14ac:dyDescent="0.45">
      <c r="P3137" s="33" t="s">
        <v>1921</v>
      </c>
      <c r="Q3137" t="s">
        <v>28873</v>
      </c>
      <c r="R3137" s="35" t="s">
        <v>13420</v>
      </c>
      <c r="S3137" s="34"/>
      <c r="T3137" s="34"/>
      <c r="U3137" s="34"/>
    </row>
    <row r="3138" spans="16:21" x14ac:dyDescent="0.45">
      <c r="P3138" s="33" t="s">
        <v>1922</v>
      </c>
      <c r="Q3138" t="s">
        <v>28873</v>
      </c>
      <c r="R3138" s="35" t="s">
        <v>13421</v>
      </c>
      <c r="S3138" s="34"/>
      <c r="T3138" s="34"/>
      <c r="U3138" s="34"/>
    </row>
    <row r="3139" spans="16:21" x14ac:dyDescent="0.45">
      <c r="P3139" s="33" t="s">
        <v>1922</v>
      </c>
      <c r="Q3139" t="s">
        <v>28873</v>
      </c>
      <c r="R3139" s="35" t="s">
        <v>13422</v>
      </c>
      <c r="S3139" s="34"/>
      <c r="T3139" s="34"/>
      <c r="U3139" s="34"/>
    </row>
    <row r="3140" spans="16:21" x14ac:dyDescent="0.45">
      <c r="P3140" s="33" t="s">
        <v>1923</v>
      </c>
      <c r="Q3140" t="s">
        <v>28873</v>
      </c>
      <c r="R3140" s="35" t="s">
        <v>13423</v>
      </c>
      <c r="S3140" s="34"/>
      <c r="T3140" s="34"/>
      <c r="U3140" s="34"/>
    </row>
    <row r="3141" spans="16:21" x14ac:dyDescent="0.45">
      <c r="P3141" s="33" t="s">
        <v>1923</v>
      </c>
      <c r="Q3141" t="s">
        <v>28873</v>
      </c>
      <c r="R3141" s="35" t="s">
        <v>13424</v>
      </c>
      <c r="S3141" s="34"/>
      <c r="T3141" s="34"/>
      <c r="U3141" s="34"/>
    </row>
    <row r="3142" spans="16:21" x14ac:dyDescent="0.45">
      <c r="P3142" s="33" t="s">
        <v>1924</v>
      </c>
      <c r="Q3142" t="s">
        <v>28873</v>
      </c>
      <c r="R3142" s="35" t="s">
        <v>13425</v>
      </c>
      <c r="S3142" s="34"/>
      <c r="T3142" s="34"/>
      <c r="U3142" s="34"/>
    </row>
    <row r="3143" spans="16:21" x14ac:dyDescent="0.45">
      <c r="P3143" s="33" t="s">
        <v>1924</v>
      </c>
      <c r="Q3143" t="s">
        <v>28873</v>
      </c>
      <c r="R3143" s="35" t="s">
        <v>13426</v>
      </c>
      <c r="S3143" s="34"/>
      <c r="T3143" s="34"/>
      <c r="U3143" s="34"/>
    </row>
    <row r="3144" spans="16:21" x14ac:dyDescent="0.45">
      <c r="P3144" s="33" t="s">
        <v>1925</v>
      </c>
      <c r="Q3144" t="s">
        <v>28873</v>
      </c>
      <c r="R3144" s="35" t="s">
        <v>13427</v>
      </c>
      <c r="S3144" s="34"/>
      <c r="T3144" s="34"/>
      <c r="U3144" s="34"/>
    </row>
    <row r="3145" spans="16:21" x14ac:dyDescent="0.45">
      <c r="P3145" s="33" t="s">
        <v>1925</v>
      </c>
      <c r="Q3145" t="s">
        <v>28873</v>
      </c>
      <c r="R3145" s="35" t="s">
        <v>13428</v>
      </c>
      <c r="S3145" s="34"/>
      <c r="T3145" s="34"/>
      <c r="U3145" s="34"/>
    </row>
    <row r="3146" spans="16:21" x14ac:dyDescent="0.45">
      <c r="P3146" s="33" t="s">
        <v>1926</v>
      </c>
      <c r="Q3146" t="s">
        <v>28873</v>
      </c>
      <c r="R3146" s="35" t="s">
        <v>13429</v>
      </c>
      <c r="S3146" s="34"/>
      <c r="T3146" s="34"/>
      <c r="U3146" s="34"/>
    </row>
    <row r="3147" spans="16:21" x14ac:dyDescent="0.45">
      <c r="P3147" s="33" t="s">
        <v>1926</v>
      </c>
      <c r="Q3147" t="s">
        <v>28873</v>
      </c>
      <c r="R3147" s="35" t="s">
        <v>13430</v>
      </c>
      <c r="S3147" s="34"/>
      <c r="T3147" s="34"/>
      <c r="U3147" s="34"/>
    </row>
    <row r="3148" spans="16:21" x14ac:dyDescent="0.45">
      <c r="P3148" s="33" t="s">
        <v>1927</v>
      </c>
      <c r="Q3148" t="s">
        <v>28873</v>
      </c>
      <c r="R3148" s="35" t="s">
        <v>13431</v>
      </c>
      <c r="S3148" s="34"/>
      <c r="T3148" s="34"/>
      <c r="U3148" s="34"/>
    </row>
    <row r="3149" spans="16:21" x14ac:dyDescent="0.45">
      <c r="P3149" s="33" t="s">
        <v>1927</v>
      </c>
      <c r="Q3149" t="s">
        <v>28873</v>
      </c>
      <c r="R3149" s="35" t="s">
        <v>13432</v>
      </c>
      <c r="S3149" s="34"/>
      <c r="T3149" s="34"/>
      <c r="U3149" s="34"/>
    </row>
    <row r="3150" spans="16:21" x14ac:dyDescent="0.45">
      <c r="P3150" s="33" t="s">
        <v>1928</v>
      </c>
      <c r="Q3150" t="s">
        <v>28873</v>
      </c>
      <c r="R3150" s="35" t="s">
        <v>13433</v>
      </c>
      <c r="S3150" s="34"/>
      <c r="T3150" s="34"/>
      <c r="U3150" s="34"/>
    </row>
    <row r="3151" spans="16:21" x14ac:dyDescent="0.45">
      <c r="P3151" s="33" t="s">
        <v>1928</v>
      </c>
      <c r="Q3151" t="s">
        <v>28873</v>
      </c>
      <c r="R3151" s="35" t="s">
        <v>13434</v>
      </c>
      <c r="S3151" s="34"/>
      <c r="T3151" s="34"/>
      <c r="U3151" s="34"/>
    </row>
    <row r="3152" spans="16:21" x14ac:dyDescent="0.45">
      <c r="P3152" s="33" t="s">
        <v>1929</v>
      </c>
      <c r="Q3152" t="s">
        <v>28873</v>
      </c>
      <c r="R3152" s="35" t="s">
        <v>13435</v>
      </c>
      <c r="S3152" s="34"/>
      <c r="T3152" s="34"/>
      <c r="U3152" s="34"/>
    </row>
    <row r="3153" spans="16:21" x14ac:dyDescent="0.45">
      <c r="P3153" s="33" t="s">
        <v>1929</v>
      </c>
      <c r="Q3153" t="s">
        <v>28873</v>
      </c>
      <c r="R3153" s="35" t="s">
        <v>13436</v>
      </c>
      <c r="S3153" s="34"/>
      <c r="T3153" s="34"/>
      <c r="U3153" s="34"/>
    </row>
    <row r="3154" spans="16:21" x14ac:dyDescent="0.45">
      <c r="P3154" s="33" t="s">
        <v>1930</v>
      </c>
      <c r="Q3154" t="s">
        <v>28873</v>
      </c>
      <c r="R3154" s="35" t="s">
        <v>13437</v>
      </c>
      <c r="S3154" s="34"/>
      <c r="T3154" s="34"/>
      <c r="U3154" s="34"/>
    </row>
    <row r="3155" spans="16:21" x14ac:dyDescent="0.45">
      <c r="P3155" s="33" t="s">
        <v>1930</v>
      </c>
      <c r="Q3155" t="s">
        <v>28873</v>
      </c>
      <c r="R3155" s="35" t="s">
        <v>13438</v>
      </c>
      <c r="S3155" s="34"/>
      <c r="T3155" s="34"/>
      <c r="U3155" s="34"/>
    </row>
    <row r="3156" spans="16:21" x14ac:dyDescent="0.45">
      <c r="P3156" s="33" t="s">
        <v>1931</v>
      </c>
      <c r="Q3156" t="s">
        <v>28873</v>
      </c>
      <c r="R3156" s="35" t="s">
        <v>13439</v>
      </c>
      <c r="S3156" s="34"/>
      <c r="T3156" s="34"/>
      <c r="U3156" s="34"/>
    </row>
    <row r="3157" spans="16:21" x14ac:dyDescent="0.45">
      <c r="P3157" s="33" t="s">
        <v>1931</v>
      </c>
      <c r="Q3157" t="s">
        <v>28873</v>
      </c>
      <c r="R3157" s="35" t="s">
        <v>13440</v>
      </c>
      <c r="S3157" s="34"/>
      <c r="T3157" s="34"/>
      <c r="U3157" s="34"/>
    </row>
    <row r="3158" spans="16:21" x14ac:dyDescent="0.45">
      <c r="P3158" s="33" t="s">
        <v>1932</v>
      </c>
      <c r="Q3158" t="s">
        <v>28873</v>
      </c>
      <c r="R3158" s="35" t="s">
        <v>13441</v>
      </c>
      <c r="S3158" s="34"/>
      <c r="T3158" s="34"/>
      <c r="U3158" s="34"/>
    </row>
    <row r="3159" spans="16:21" x14ac:dyDescent="0.45">
      <c r="P3159" s="33" t="s">
        <v>1932</v>
      </c>
      <c r="Q3159" t="s">
        <v>28873</v>
      </c>
      <c r="R3159" s="35" t="s">
        <v>13442</v>
      </c>
      <c r="S3159" s="34"/>
      <c r="T3159" s="34"/>
      <c r="U3159" s="34"/>
    </row>
    <row r="3160" spans="16:21" x14ac:dyDescent="0.45">
      <c r="P3160" s="33" t="s">
        <v>1933</v>
      </c>
      <c r="Q3160" t="s">
        <v>28873</v>
      </c>
      <c r="R3160" s="35" t="s">
        <v>13443</v>
      </c>
      <c r="S3160" s="34"/>
      <c r="T3160" s="34"/>
      <c r="U3160" s="34"/>
    </row>
    <row r="3161" spans="16:21" x14ac:dyDescent="0.45">
      <c r="P3161" s="33" t="s">
        <v>1933</v>
      </c>
      <c r="Q3161" t="s">
        <v>28873</v>
      </c>
      <c r="R3161" s="35" t="s">
        <v>13444</v>
      </c>
      <c r="S3161" s="34"/>
      <c r="T3161" s="34"/>
      <c r="U3161" s="34"/>
    </row>
    <row r="3162" spans="16:21" x14ac:dyDescent="0.45">
      <c r="P3162" s="33" t="s">
        <v>1934</v>
      </c>
      <c r="Q3162" t="s">
        <v>28873</v>
      </c>
      <c r="R3162" s="35" t="s">
        <v>13445</v>
      </c>
      <c r="S3162" s="34"/>
      <c r="T3162" s="34"/>
      <c r="U3162" s="34"/>
    </row>
    <row r="3163" spans="16:21" x14ac:dyDescent="0.45">
      <c r="P3163" s="33" t="s">
        <v>1934</v>
      </c>
      <c r="Q3163" t="s">
        <v>28873</v>
      </c>
      <c r="R3163" s="35" t="s">
        <v>13446</v>
      </c>
      <c r="S3163" s="34"/>
      <c r="T3163" s="34"/>
      <c r="U3163" s="34"/>
    </row>
    <row r="3164" spans="16:21" x14ac:dyDescent="0.45">
      <c r="P3164" s="33" t="s">
        <v>1935</v>
      </c>
      <c r="Q3164" t="s">
        <v>28873</v>
      </c>
      <c r="R3164" s="35" t="s">
        <v>13447</v>
      </c>
      <c r="S3164" s="34"/>
      <c r="T3164" s="34"/>
      <c r="U3164" s="34"/>
    </row>
    <row r="3165" spans="16:21" x14ac:dyDescent="0.45">
      <c r="P3165" s="33" t="s">
        <v>1935</v>
      </c>
      <c r="Q3165" t="s">
        <v>28873</v>
      </c>
      <c r="R3165" s="35" t="s">
        <v>13448</v>
      </c>
      <c r="S3165" s="34"/>
      <c r="T3165" s="34"/>
      <c r="U3165" s="34"/>
    </row>
    <row r="3166" spans="16:21" x14ac:dyDescent="0.45">
      <c r="P3166" s="33" t="s">
        <v>1936</v>
      </c>
      <c r="Q3166" t="s">
        <v>28873</v>
      </c>
      <c r="R3166" s="35" t="s">
        <v>13449</v>
      </c>
      <c r="S3166" s="34"/>
      <c r="T3166" s="34"/>
      <c r="U3166" s="34"/>
    </row>
    <row r="3167" spans="16:21" x14ac:dyDescent="0.45">
      <c r="P3167" s="33" t="s">
        <v>1936</v>
      </c>
      <c r="Q3167" t="s">
        <v>28873</v>
      </c>
      <c r="R3167" s="35" t="s">
        <v>13450</v>
      </c>
      <c r="S3167" s="34"/>
      <c r="T3167" s="34"/>
      <c r="U3167" s="34"/>
    </row>
    <row r="3168" spans="16:21" x14ac:dyDescent="0.45">
      <c r="P3168" s="33" t="s">
        <v>1937</v>
      </c>
      <c r="Q3168" t="s">
        <v>28873</v>
      </c>
      <c r="R3168" s="35" t="s">
        <v>13451</v>
      </c>
      <c r="S3168" s="34"/>
      <c r="T3168" s="34"/>
      <c r="U3168" s="34"/>
    </row>
    <row r="3169" spans="16:21" x14ac:dyDescent="0.45">
      <c r="P3169" s="33" t="s">
        <v>1937</v>
      </c>
      <c r="Q3169" t="s">
        <v>28873</v>
      </c>
      <c r="R3169" s="35" t="s">
        <v>13452</v>
      </c>
      <c r="S3169" s="34"/>
      <c r="T3169" s="34"/>
      <c r="U3169" s="34"/>
    </row>
    <row r="3170" spans="16:21" x14ac:dyDescent="0.45">
      <c r="P3170" s="33" t="s">
        <v>1938</v>
      </c>
      <c r="Q3170" t="s">
        <v>28873</v>
      </c>
      <c r="R3170" s="35" t="s">
        <v>13453</v>
      </c>
      <c r="S3170" s="34"/>
      <c r="T3170" s="34"/>
      <c r="U3170" s="34"/>
    </row>
    <row r="3171" spans="16:21" x14ac:dyDescent="0.45">
      <c r="P3171" s="33" t="s">
        <v>1938</v>
      </c>
      <c r="Q3171" t="s">
        <v>28873</v>
      </c>
      <c r="R3171" s="35" t="s">
        <v>13454</v>
      </c>
      <c r="S3171" s="34"/>
      <c r="T3171" s="34"/>
      <c r="U3171" s="34"/>
    </row>
    <row r="3172" spans="16:21" x14ac:dyDescent="0.45">
      <c r="P3172" s="33" t="s">
        <v>1939</v>
      </c>
      <c r="Q3172" t="s">
        <v>28873</v>
      </c>
      <c r="R3172" s="35" t="s">
        <v>13455</v>
      </c>
      <c r="S3172" s="34"/>
      <c r="T3172" s="34"/>
      <c r="U3172" s="34"/>
    </row>
    <row r="3173" spans="16:21" x14ac:dyDescent="0.45">
      <c r="P3173" s="33" t="s">
        <v>1939</v>
      </c>
      <c r="Q3173" t="s">
        <v>28873</v>
      </c>
      <c r="R3173" s="35" t="s">
        <v>13456</v>
      </c>
      <c r="S3173" s="34"/>
      <c r="T3173" s="34"/>
      <c r="U3173" s="34"/>
    </row>
    <row r="3174" spans="16:21" x14ac:dyDescent="0.45">
      <c r="P3174" s="33" t="s">
        <v>1940</v>
      </c>
      <c r="Q3174" t="s">
        <v>28873</v>
      </c>
      <c r="R3174" s="35" t="s">
        <v>13457</v>
      </c>
      <c r="S3174" s="34"/>
      <c r="T3174" s="34"/>
      <c r="U3174" s="34"/>
    </row>
    <row r="3175" spans="16:21" x14ac:dyDescent="0.45">
      <c r="P3175" s="33" t="s">
        <v>1940</v>
      </c>
      <c r="Q3175" t="s">
        <v>28873</v>
      </c>
      <c r="R3175" s="35" t="s">
        <v>13458</v>
      </c>
      <c r="S3175" s="34"/>
      <c r="T3175" s="34"/>
      <c r="U3175" s="34"/>
    </row>
    <row r="3176" spans="16:21" x14ac:dyDescent="0.45">
      <c r="P3176" s="33" t="s">
        <v>1941</v>
      </c>
      <c r="Q3176" t="s">
        <v>28873</v>
      </c>
      <c r="R3176" s="35" t="s">
        <v>13459</v>
      </c>
      <c r="S3176" s="34"/>
      <c r="T3176" s="34"/>
      <c r="U3176" s="34"/>
    </row>
    <row r="3177" spans="16:21" x14ac:dyDescent="0.45">
      <c r="P3177" s="33" t="s">
        <v>1941</v>
      </c>
      <c r="Q3177" t="s">
        <v>28873</v>
      </c>
      <c r="R3177" s="35" t="s">
        <v>13460</v>
      </c>
      <c r="S3177" s="34"/>
      <c r="T3177" s="34"/>
      <c r="U3177" s="34"/>
    </row>
    <row r="3178" spans="16:21" x14ac:dyDescent="0.45">
      <c r="P3178" s="33" t="s">
        <v>1942</v>
      </c>
      <c r="Q3178" t="s">
        <v>28873</v>
      </c>
      <c r="R3178" s="35" t="s">
        <v>13461</v>
      </c>
      <c r="S3178" s="34"/>
      <c r="T3178" s="34"/>
      <c r="U3178" s="34"/>
    </row>
    <row r="3179" spans="16:21" x14ac:dyDescent="0.45">
      <c r="P3179" s="33" t="s">
        <v>1942</v>
      </c>
      <c r="Q3179" t="s">
        <v>28873</v>
      </c>
      <c r="R3179" s="35" t="s">
        <v>13462</v>
      </c>
      <c r="S3179" s="34"/>
      <c r="T3179" s="34"/>
      <c r="U3179" s="34"/>
    </row>
    <row r="3180" spans="16:21" x14ac:dyDescent="0.45">
      <c r="P3180" s="33" t="s">
        <v>1943</v>
      </c>
      <c r="Q3180" t="s">
        <v>28873</v>
      </c>
      <c r="R3180" s="35" t="s">
        <v>13463</v>
      </c>
      <c r="S3180" s="34"/>
      <c r="T3180" s="34"/>
      <c r="U3180" s="34"/>
    </row>
    <row r="3181" spans="16:21" x14ac:dyDescent="0.45">
      <c r="P3181" s="33" t="s">
        <v>1943</v>
      </c>
      <c r="Q3181" t="s">
        <v>28873</v>
      </c>
      <c r="R3181" s="35" t="s">
        <v>13464</v>
      </c>
      <c r="S3181" s="34"/>
      <c r="T3181" s="34"/>
      <c r="U3181" s="34"/>
    </row>
    <row r="3182" spans="16:21" x14ac:dyDescent="0.45">
      <c r="P3182" s="33" t="s">
        <v>1944</v>
      </c>
      <c r="Q3182" t="s">
        <v>28873</v>
      </c>
      <c r="R3182" s="35" t="s">
        <v>13465</v>
      </c>
      <c r="S3182" s="34"/>
      <c r="T3182" s="34"/>
      <c r="U3182" s="34"/>
    </row>
    <row r="3183" spans="16:21" x14ac:dyDescent="0.45">
      <c r="P3183" s="33" t="s">
        <v>1944</v>
      </c>
      <c r="Q3183" t="s">
        <v>28873</v>
      </c>
      <c r="R3183" s="35" t="s">
        <v>13466</v>
      </c>
      <c r="S3183" s="34"/>
      <c r="T3183" s="34"/>
      <c r="U3183" s="34"/>
    </row>
    <row r="3184" spans="16:21" x14ac:dyDescent="0.45">
      <c r="P3184" s="33" t="s">
        <v>1945</v>
      </c>
      <c r="Q3184" t="s">
        <v>28873</v>
      </c>
      <c r="R3184" s="35" t="s">
        <v>13467</v>
      </c>
      <c r="S3184" s="34"/>
      <c r="T3184" s="34"/>
      <c r="U3184" s="34"/>
    </row>
    <row r="3185" spans="16:21" x14ac:dyDescent="0.45">
      <c r="P3185" s="33" t="s">
        <v>1945</v>
      </c>
      <c r="Q3185" t="s">
        <v>28873</v>
      </c>
      <c r="R3185" s="35" t="s">
        <v>13468</v>
      </c>
      <c r="S3185" s="34"/>
      <c r="T3185" s="34"/>
      <c r="U3185" s="34"/>
    </row>
    <row r="3186" spans="16:21" x14ac:dyDescent="0.45">
      <c r="P3186" s="33" t="s">
        <v>1946</v>
      </c>
      <c r="Q3186" t="s">
        <v>28873</v>
      </c>
      <c r="R3186" s="35" t="s">
        <v>13469</v>
      </c>
      <c r="S3186" s="34"/>
      <c r="T3186" s="34"/>
      <c r="U3186" s="34"/>
    </row>
    <row r="3187" spans="16:21" x14ac:dyDescent="0.45">
      <c r="P3187" s="33" t="s">
        <v>1946</v>
      </c>
      <c r="Q3187" t="s">
        <v>28873</v>
      </c>
      <c r="R3187" s="35" t="s">
        <v>13470</v>
      </c>
      <c r="S3187" s="34"/>
      <c r="T3187" s="34"/>
      <c r="U3187" s="34"/>
    </row>
    <row r="3188" spans="16:21" x14ac:dyDescent="0.45">
      <c r="P3188" s="33" t="s">
        <v>1947</v>
      </c>
      <c r="Q3188" t="s">
        <v>28873</v>
      </c>
      <c r="R3188" s="35" t="s">
        <v>13471</v>
      </c>
      <c r="S3188" s="34"/>
      <c r="T3188" s="34"/>
      <c r="U3188" s="34"/>
    </row>
    <row r="3189" spans="16:21" x14ac:dyDescent="0.45">
      <c r="P3189" s="33" t="s">
        <v>1947</v>
      </c>
      <c r="Q3189" t="s">
        <v>28873</v>
      </c>
      <c r="R3189" s="35" t="s">
        <v>13472</v>
      </c>
      <c r="S3189" s="34"/>
      <c r="T3189" s="34"/>
      <c r="U3189" s="34"/>
    </row>
    <row r="3190" spans="16:21" x14ac:dyDescent="0.45">
      <c r="P3190" s="33" t="s">
        <v>1948</v>
      </c>
      <c r="Q3190" t="s">
        <v>28873</v>
      </c>
      <c r="R3190" s="35" t="s">
        <v>13473</v>
      </c>
      <c r="S3190" s="34"/>
      <c r="T3190" s="34"/>
      <c r="U3190" s="34"/>
    </row>
    <row r="3191" spans="16:21" x14ac:dyDescent="0.45">
      <c r="P3191" s="33" t="s">
        <v>1948</v>
      </c>
      <c r="Q3191" t="s">
        <v>28873</v>
      </c>
      <c r="R3191" s="35" t="s">
        <v>13474</v>
      </c>
      <c r="S3191" s="34"/>
      <c r="T3191" s="34"/>
      <c r="U3191" s="34"/>
    </row>
    <row r="3192" spans="16:21" x14ac:dyDescent="0.45">
      <c r="P3192" s="33" t="s">
        <v>1949</v>
      </c>
      <c r="Q3192" t="s">
        <v>28873</v>
      </c>
      <c r="R3192" s="35" t="s">
        <v>13475</v>
      </c>
      <c r="S3192" s="34"/>
      <c r="T3192" s="34"/>
      <c r="U3192" s="34"/>
    </row>
    <row r="3193" spans="16:21" x14ac:dyDescent="0.45">
      <c r="P3193" s="33" t="s">
        <v>1949</v>
      </c>
      <c r="Q3193" t="s">
        <v>28873</v>
      </c>
      <c r="R3193" s="35" t="s">
        <v>13476</v>
      </c>
      <c r="S3193" s="34"/>
      <c r="T3193" s="34"/>
      <c r="U3193" s="34"/>
    </row>
    <row r="3194" spans="16:21" x14ac:dyDescent="0.45">
      <c r="P3194" s="33" t="s">
        <v>1950</v>
      </c>
      <c r="Q3194" t="s">
        <v>28873</v>
      </c>
      <c r="R3194" s="35" t="s">
        <v>13477</v>
      </c>
      <c r="S3194" s="34"/>
      <c r="T3194" s="34"/>
      <c r="U3194" s="34"/>
    </row>
    <row r="3195" spans="16:21" x14ac:dyDescent="0.45">
      <c r="P3195" s="33" t="s">
        <v>1950</v>
      </c>
      <c r="Q3195" t="s">
        <v>28873</v>
      </c>
      <c r="R3195" s="35" t="s">
        <v>13478</v>
      </c>
      <c r="S3195" s="34"/>
      <c r="T3195" s="34"/>
      <c r="U3195" s="34"/>
    </row>
    <row r="3196" spans="16:21" x14ac:dyDescent="0.45">
      <c r="P3196" s="33" t="s">
        <v>1951</v>
      </c>
      <c r="Q3196" t="s">
        <v>28873</v>
      </c>
      <c r="R3196" s="35" t="s">
        <v>13479</v>
      </c>
      <c r="S3196" s="34"/>
      <c r="T3196" s="34"/>
      <c r="U3196" s="34"/>
    </row>
    <row r="3197" spans="16:21" x14ac:dyDescent="0.45">
      <c r="P3197" s="33" t="s">
        <v>1951</v>
      </c>
      <c r="Q3197" t="s">
        <v>28873</v>
      </c>
      <c r="R3197" s="35" t="s">
        <v>13480</v>
      </c>
      <c r="S3197" s="34"/>
      <c r="T3197" s="34"/>
      <c r="U3197" s="34"/>
    </row>
    <row r="3198" spans="16:21" x14ac:dyDescent="0.45">
      <c r="P3198" s="33" t="s">
        <v>1952</v>
      </c>
      <c r="Q3198" t="s">
        <v>28873</v>
      </c>
      <c r="R3198" s="35" t="s">
        <v>13481</v>
      </c>
      <c r="S3198" s="34"/>
      <c r="T3198" s="34"/>
      <c r="U3198" s="34"/>
    </row>
    <row r="3199" spans="16:21" x14ac:dyDescent="0.45">
      <c r="P3199" s="33" t="s">
        <v>1952</v>
      </c>
      <c r="Q3199" t="s">
        <v>28873</v>
      </c>
      <c r="R3199" s="35" t="s">
        <v>13482</v>
      </c>
      <c r="S3199" s="34"/>
      <c r="T3199" s="34"/>
      <c r="U3199" s="34"/>
    </row>
    <row r="3200" spans="16:21" x14ac:dyDescent="0.45">
      <c r="P3200" s="33" t="s">
        <v>1953</v>
      </c>
      <c r="Q3200" t="s">
        <v>28873</v>
      </c>
      <c r="R3200" s="35" t="s">
        <v>13483</v>
      </c>
      <c r="S3200" s="34"/>
      <c r="T3200" s="34"/>
      <c r="U3200" s="34"/>
    </row>
    <row r="3201" spans="16:21" x14ac:dyDescent="0.45">
      <c r="P3201" s="33" t="s">
        <v>1953</v>
      </c>
      <c r="Q3201" t="s">
        <v>28873</v>
      </c>
      <c r="R3201" s="35" t="s">
        <v>13484</v>
      </c>
      <c r="S3201" s="34"/>
      <c r="T3201" s="34"/>
      <c r="U3201" s="34"/>
    </row>
    <row r="3202" spans="16:21" x14ac:dyDescent="0.45">
      <c r="P3202" s="33" t="s">
        <v>1954</v>
      </c>
      <c r="Q3202" t="s">
        <v>28873</v>
      </c>
      <c r="R3202" s="35" t="s">
        <v>13485</v>
      </c>
      <c r="S3202" s="34"/>
      <c r="T3202" s="34"/>
      <c r="U3202" s="34"/>
    </row>
    <row r="3203" spans="16:21" x14ac:dyDescent="0.45">
      <c r="P3203" s="33" t="s">
        <v>1954</v>
      </c>
      <c r="Q3203" t="s">
        <v>28873</v>
      </c>
      <c r="R3203" s="35" t="s">
        <v>13486</v>
      </c>
      <c r="S3203" s="34"/>
      <c r="T3203" s="34"/>
      <c r="U3203" s="34"/>
    </row>
    <row r="3204" spans="16:21" x14ac:dyDescent="0.45">
      <c r="P3204" s="33" t="s">
        <v>1955</v>
      </c>
      <c r="Q3204" t="s">
        <v>28873</v>
      </c>
      <c r="R3204" s="35" t="s">
        <v>13487</v>
      </c>
      <c r="S3204" s="34"/>
      <c r="T3204" s="34"/>
      <c r="U3204" s="34"/>
    </row>
    <row r="3205" spans="16:21" x14ac:dyDescent="0.45">
      <c r="P3205" s="33" t="s">
        <v>1955</v>
      </c>
      <c r="Q3205" t="s">
        <v>28873</v>
      </c>
      <c r="R3205" s="35" t="s">
        <v>13488</v>
      </c>
      <c r="S3205" s="34"/>
      <c r="T3205" s="34"/>
      <c r="U3205" s="34"/>
    </row>
    <row r="3206" spans="16:21" x14ac:dyDescent="0.45">
      <c r="P3206" s="33" t="s">
        <v>1956</v>
      </c>
      <c r="Q3206" t="s">
        <v>28873</v>
      </c>
      <c r="R3206" s="35" t="s">
        <v>13489</v>
      </c>
      <c r="S3206" s="34"/>
      <c r="T3206" s="34"/>
      <c r="U3206" s="34"/>
    </row>
    <row r="3207" spans="16:21" x14ac:dyDescent="0.45">
      <c r="P3207" s="33" t="s">
        <v>1956</v>
      </c>
      <c r="Q3207" t="s">
        <v>28873</v>
      </c>
      <c r="R3207" s="35" t="s">
        <v>13490</v>
      </c>
      <c r="S3207" s="34"/>
      <c r="T3207" s="34"/>
      <c r="U3207" s="34"/>
    </row>
    <row r="3208" spans="16:21" x14ac:dyDescent="0.45">
      <c r="P3208" s="33" t="s">
        <v>1957</v>
      </c>
      <c r="Q3208" t="s">
        <v>28873</v>
      </c>
      <c r="R3208" s="35" t="s">
        <v>13491</v>
      </c>
      <c r="S3208" s="34"/>
      <c r="T3208" s="34"/>
      <c r="U3208" s="34"/>
    </row>
    <row r="3209" spans="16:21" x14ac:dyDescent="0.45">
      <c r="P3209" s="33" t="s">
        <v>1957</v>
      </c>
      <c r="Q3209" t="s">
        <v>28873</v>
      </c>
      <c r="R3209" s="35" t="s">
        <v>13492</v>
      </c>
      <c r="S3209" s="34"/>
      <c r="T3209" s="34"/>
      <c r="U3209" s="34"/>
    </row>
    <row r="3210" spans="16:21" x14ac:dyDescent="0.45">
      <c r="P3210" s="33" t="s">
        <v>1958</v>
      </c>
      <c r="Q3210" t="s">
        <v>28873</v>
      </c>
      <c r="R3210" s="35" t="s">
        <v>13493</v>
      </c>
      <c r="S3210" s="34"/>
      <c r="T3210" s="34"/>
      <c r="U3210" s="34"/>
    </row>
    <row r="3211" spans="16:21" x14ac:dyDescent="0.45">
      <c r="P3211" s="33" t="s">
        <v>1958</v>
      </c>
      <c r="Q3211" t="s">
        <v>28873</v>
      </c>
      <c r="R3211" s="35" t="s">
        <v>13494</v>
      </c>
      <c r="S3211" s="34"/>
      <c r="T3211" s="34"/>
      <c r="U3211" s="34"/>
    </row>
    <row r="3212" spans="16:21" x14ac:dyDescent="0.45">
      <c r="P3212" s="33" t="s">
        <v>1959</v>
      </c>
      <c r="Q3212" t="s">
        <v>28873</v>
      </c>
      <c r="R3212" s="35" t="s">
        <v>13495</v>
      </c>
      <c r="S3212" s="34"/>
      <c r="T3212" s="34"/>
      <c r="U3212" s="34"/>
    </row>
    <row r="3213" spans="16:21" x14ac:dyDescent="0.45">
      <c r="P3213" s="33" t="s">
        <v>1959</v>
      </c>
      <c r="Q3213" t="s">
        <v>28873</v>
      </c>
      <c r="R3213" s="35" t="s">
        <v>13496</v>
      </c>
      <c r="S3213" s="34"/>
      <c r="T3213" s="34"/>
      <c r="U3213" s="34"/>
    </row>
    <row r="3214" spans="16:21" x14ac:dyDescent="0.45">
      <c r="P3214" s="33" t="s">
        <v>1960</v>
      </c>
      <c r="Q3214" t="s">
        <v>28873</v>
      </c>
      <c r="R3214" s="35" t="s">
        <v>13497</v>
      </c>
      <c r="S3214" s="34"/>
      <c r="T3214" s="34"/>
      <c r="U3214" s="34"/>
    </row>
    <row r="3215" spans="16:21" x14ac:dyDescent="0.45">
      <c r="P3215" s="33" t="s">
        <v>1960</v>
      </c>
      <c r="Q3215" t="s">
        <v>28873</v>
      </c>
      <c r="R3215" s="35" t="s">
        <v>13498</v>
      </c>
      <c r="S3215" s="34"/>
      <c r="T3215" s="34"/>
      <c r="U3215" s="34"/>
    </row>
    <row r="3216" spans="16:21" x14ac:dyDescent="0.45">
      <c r="P3216" s="33" t="s">
        <v>1961</v>
      </c>
      <c r="Q3216" t="s">
        <v>28873</v>
      </c>
      <c r="R3216" s="35" t="s">
        <v>13499</v>
      </c>
      <c r="S3216" s="34"/>
      <c r="T3216" s="34"/>
      <c r="U3216" s="34"/>
    </row>
    <row r="3217" spans="16:21" x14ac:dyDescent="0.45">
      <c r="P3217" s="33" t="s">
        <v>1961</v>
      </c>
      <c r="Q3217" t="s">
        <v>28873</v>
      </c>
      <c r="R3217" s="35" t="s">
        <v>13500</v>
      </c>
      <c r="S3217" s="34"/>
      <c r="T3217" s="34"/>
      <c r="U3217" s="34"/>
    </row>
    <row r="3218" spans="16:21" x14ac:dyDescent="0.45">
      <c r="P3218" s="33" t="s">
        <v>1962</v>
      </c>
      <c r="Q3218" t="s">
        <v>28873</v>
      </c>
      <c r="R3218" s="35" t="s">
        <v>13501</v>
      </c>
      <c r="S3218" s="34"/>
      <c r="T3218" s="34"/>
      <c r="U3218" s="34"/>
    </row>
    <row r="3219" spans="16:21" x14ac:dyDescent="0.45">
      <c r="P3219" s="33" t="s">
        <v>1962</v>
      </c>
      <c r="Q3219" t="s">
        <v>28873</v>
      </c>
      <c r="R3219" s="35" t="s">
        <v>13502</v>
      </c>
      <c r="S3219" s="34"/>
      <c r="T3219" s="34"/>
      <c r="U3219" s="34"/>
    </row>
    <row r="3220" spans="16:21" x14ac:dyDescent="0.45">
      <c r="P3220" s="33" t="s">
        <v>1963</v>
      </c>
      <c r="Q3220" t="s">
        <v>28873</v>
      </c>
      <c r="R3220" s="35" t="s">
        <v>13503</v>
      </c>
      <c r="S3220" s="34"/>
      <c r="T3220" s="34"/>
      <c r="U3220" s="34"/>
    </row>
    <row r="3221" spans="16:21" x14ac:dyDescent="0.45">
      <c r="P3221" s="33" t="s">
        <v>1963</v>
      </c>
      <c r="Q3221" t="s">
        <v>28873</v>
      </c>
      <c r="R3221" s="35" t="s">
        <v>13504</v>
      </c>
      <c r="S3221" s="34"/>
      <c r="T3221" s="34"/>
      <c r="U3221" s="34"/>
    </row>
    <row r="3222" spans="16:21" x14ac:dyDescent="0.45">
      <c r="P3222" s="33" t="s">
        <v>1964</v>
      </c>
      <c r="Q3222" t="s">
        <v>28873</v>
      </c>
      <c r="R3222" s="35" t="s">
        <v>13505</v>
      </c>
      <c r="S3222" s="34"/>
      <c r="T3222" s="34"/>
      <c r="U3222" s="34"/>
    </row>
    <row r="3223" spans="16:21" x14ac:dyDescent="0.45">
      <c r="P3223" s="33" t="s">
        <v>1964</v>
      </c>
      <c r="Q3223" t="s">
        <v>28873</v>
      </c>
      <c r="R3223" s="35" t="s">
        <v>13506</v>
      </c>
      <c r="S3223" s="34"/>
      <c r="T3223" s="34"/>
      <c r="U3223" s="34"/>
    </row>
    <row r="3224" spans="16:21" x14ac:dyDescent="0.45">
      <c r="P3224" s="33" t="s">
        <v>1965</v>
      </c>
      <c r="Q3224" t="s">
        <v>28873</v>
      </c>
      <c r="R3224" s="35" t="s">
        <v>13507</v>
      </c>
      <c r="S3224" s="34"/>
      <c r="T3224" s="34"/>
      <c r="U3224" s="34"/>
    </row>
    <row r="3225" spans="16:21" x14ac:dyDescent="0.45">
      <c r="P3225" s="33" t="s">
        <v>1965</v>
      </c>
      <c r="Q3225" t="s">
        <v>28873</v>
      </c>
      <c r="R3225" s="35" t="s">
        <v>13508</v>
      </c>
      <c r="S3225" s="34"/>
      <c r="T3225" s="34"/>
      <c r="U3225" s="34"/>
    </row>
    <row r="3226" spans="16:21" x14ac:dyDescent="0.45">
      <c r="P3226" s="33" t="s">
        <v>1966</v>
      </c>
      <c r="Q3226" t="s">
        <v>28873</v>
      </c>
      <c r="R3226" s="35" t="s">
        <v>13509</v>
      </c>
      <c r="S3226" s="34"/>
      <c r="T3226" s="34"/>
      <c r="U3226" s="34"/>
    </row>
    <row r="3227" spans="16:21" x14ac:dyDescent="0.45">
      <c r="P3227" s="33" t="s">
        <v>1966</v>
      </c>
      <c r="Q3227" t="s">
        <v>28873</v>
      </c>
      <c r="R3227" s="35" t="s">
        <v>13510</v>
      </c>
      <c r="S3227" s="34"/>
      <c r="T3227" s="34"/>
      <c r="U3227" s="34"/>
    </row>
    <row r="3228" spans="16:21" x14ac:dyDescent="0.45">
      <c r="P3228" s="33" t="s">
        <v>1967</v>
      </c>
      <c r="Q3228" t="s">
        <v>28873</v>
      </c>
      <c r="R3228" s="35" t="s">
        <v>13511</v>
      </c>
      <c r="S3228" s="34"/>
      <c r="T3228" s="34"/>
      <c r="U3228" s="34"/>
    </row>
    <row r="3229" spans="16:21" x14ac:dyDescent="0.45">
      <c r="P3229" s="33" t="s">
        <v>1967</v>
      </c>
      <c r="Q3229" t="s">
        <v>28873</v>
      </c>
      <c r="R3229" s="35" t="s">
        <v>13512</v>
      </c>
      <c r="S3229" s="34"/>
      <c r="T3229" s="34"/>
      <c r="U3229" s="34"/>
    </row>
    <row r="3230" spans="16:21" x14ac:dyDescent="0.45">
      <c r="P3230" s="33" t="s">
        <v>1968</v>
      </c>
      <c r="Q3230" t="s">
        <v>28873</v>
      </c>
      <c r="R3230" s="35" t="s">
        <v>13467</v>
      </c>
      <c r="S3230" s="34"/>
      <c r="T3230" s="34"/>
      <c r="U3230" s="34"/>
    </row>
    <row r="3231" spans="16:21" x14ac:dyDescent="0.45">
      <c r="P3231" s="33" t="s">
        <v>1968</v>
      </c>
      <c r="Q3231" t="s">
        <v>28873</v>
      </c>
      <c r="R3231" s="35" t="s">
        <v>13513</v>
      </c>
      <c r="S3231" s="34"/>
      <c r="T3231" s="34"/>
      <c r="U3231" s="34"/>
    </row>
    <row r="3232" spans="16:21" x14ac:dyDescent="0.45">
      <c r="P3232" s="33" t="s">
        <v>1969</v>
      </c>
      <c r="Q3232" t="s">
        <v>28873</v>
      </c>
      <c r="R3232" s="35" t="s">
        <v>13514</v>
      </c>
      <c r="S3232" s="34"/>
      <c r="T3232" s="34"/>
      <c r="U3232" s="34"/>
    </row>
    <row r="3233" spans="16:21" x14ac:dyDescent="0.45">
      <c r="P3233" s="33" t="s">
        <v>1969</v>
      </c>
      <c r="Q3233" t="s">
        <v>28873</v>
      </c>
      <c r="R3233" s="35" t="s">
        <v>13515</v>
      </c>
      <c r="S3233" s="34"/>
      <c r="T3233" s="34"/>
      <c r="U3233" s="34"/>
    </row>
    <row r="3234" spans="16:21" x14ac:dyDescent="0.45">
      <c r="P3234" s="33" t="s">
        <v>1970</v>
      </c>
      <c r="Q3234" t="s">
        <v>28873</v>
      </c>
      <c r="R3234" s="35" t="s">
        <v>13516</v>
      </c>
      <c r="S3234" s="34"/>
      <c r="T3234" s="34"/>
      <c r="U3234" s="34"/>
    </row>
    <row r="3235" spans="16:21" x14ac:dyDescent="0.45">
      <c r="P3235" s="33" t="s">
        <v>1970</v>
      </c>
      <c r="Q3235" t="s">
        <v>28873</v>
      </c>
      <c r="R3235" s="35" t="s">
        <v>13517</v>
      </c>
      <c r="S3235" s="34"/>
      <c r="T3235" s="34"/>
      <c r="U3235" s="34"/>
    </row>
    <row r="3236" spans="16:21" x14ac:dyDescent="0.45">
      <c r="P3236" s="33" t="s">
        <v>1971</v>
      </c>
      <c r="Q3236" t="s">
        <v>28873</v>
      </c>
      <c r="R3236" s="35" t="s">
        <v>13518</v>
      </c>
      <c r="S3236" s="34"/>
      <c r="T3236" s="34"/>
      <c r="U3236" s="34"/>
    </row>
    <row r="3237" spans="16:21" x14ac:dyDescent="0.45">
      <c r="P3237" s="33" t="s">
        <v>1971</v>
      </c>
      <c r="Q3237" t="s">
        <v>28873</v>
      </c>
      <c r="R3237" s="35" t="s">
        <v>13519</v>
      </c>
      <c r="S3237" s="34"/>
      <c r="T3237" s="34"/>
      <c r="U3237" s="34"/>
    </row>
    <row r="3238" spans="16:21" x14ac:dyDescent="0.45">
      <c r="P3238" s="33" t="s">
        <v>1972</v>
      </c>
      <c r="Q3238" t="s">
        <v>28873</v>
      </c>
      <c r="R3238" s="35" t="s">
        <v>13520</v>
      </c>
      <c r="S3238" s="34"/>
      <c r="T3238" s="34"/>
      <c r="U3238" s="34"/>
    </row>
    <row r="3239" spans="16:21" x14ac:dyDescent="0.45">
      <c r="P3239" s="33" t="s">
        <v>1972</v>
      </c>
      <c r="Q3239" t="s">
        <v>28873</v>
      </c>
      <c r="R3239" s="35" t="s">
        <v>13521</v>
      </c>
      <c r="S3239" s="34"/>
      <c r="T3239" s="34"/>
      <c r="U3239" s="34"/>
    </row>
    <row r="3240" spans="16:21" x14ac:dyDescent="0.45">
      <c r="P3240" s="33" t="s">
        <v>1973</v>
      </c>
      <c r="Q3240" t="s">
        <v>28873</v>
      </c>
      <c r="R3240" s="35" t="s">
        <v>13522</v>
      </c>
      <c r="S3240" s="34"/>
      <c r="T3240" s="34"/>
      <c r="U3240" s="34"/>
    </row>
    <row r="3241" spans="16:21" x14ac:dyDescent="0.45">
      <c r="P3241" s="33" t="s">
        <v>1973</v>
      </c>
      <c r="Q3241" t="s">
        <v>28873</v>
      </c>
      <c r="R3241" s="35" t="s">
        <v>13523</v>
      </c>
      <c r="S3241" s="34"/>
      <c r="T3241" s="34"/>
      <c r="U3241" s="34"/>
    </row>
    <row r="3242" spans="16:21" x14ac:dyDescent="0.45">
      <c r="P3242" s="33" t="s">
        <v>1974</v>
      </c>
      <c r="Q3242" t="s">
        <v>28873</v>
      </c>
      <c r="R3242" s="35" t="s">
        <v>13524</v>
      </c>
      <c r="S3242" s="34"/>
      <c r="T3242" s="34"/>
      <c r="U3242" s="34"/>
    </row>
    <row r="3243" spans="16:21" x14ac:dyDescent="0.45">
      <c r="P3243" s="33" t="s">
        <v>1974</v>
      </c>
      <c r="Q3243" t="s">
        <v>28873</v>
      </c>
      <c r="R3243" s="35" t="s">
        <v>13525</v>
      </c>
      <c r="S3243" s="34"/>
      <c r="T3243" s="34"/>
      <c r="U3243" s="34"/>
    </row>
    <row r="3244" spans="16:21" x14ac:dyDescent="0.45">
      <c r="P3244" s="33" t="s">
        <v>1975</v>
      </c>
      <c r="Q3244" t="s">
        <v>28873</v>
      </c>
      <c r="R3244" s="35" t="s">
        <v>13526</v>
      </c>
      <c r="S3244" s="34"/>
      <c r="T3244" s="34"/>
      <c r="U3244" s="34"/>
    </row>
    <row r="3245" spans="16:21" x14ac:dyDescent="0.45">
      <c r="P3245" s="33" t="s">
        <v>1975</v>
      </c>
      <c r="Q3245" t="s">
        <v>28873</v>
      </c>
      <c r="R3245" s="35" t="s">
        <v>13527</v>
      </c>
      <c r="S3245" s="34"/>
      <c r="T3245" s="34"/>
      <c r="U3245" s="34"/>
    </row>
    <row r="3246" spans="16:21" x14ac:dyDescent="0.45">
      <c r="P3246" s="33" t="s">
        <v>1976</v>
      </c>
      <c r="Q3246" t="s">
        <v>28873</v>
      </c>
      <c r="R3246" s="35" t="s">
        <v>13528</v>
      </c>
      <c r="S3246" s="34"/>
      <c r="T3246" s="34"/>
      <c r="U3246" s="34"/>
    </row>
    <row r="3247" spans="16:21" x14ac:dyDescent="0.45">
      <c r="P3247" s="33" t="s">
        <v>1976</v>
      </c>
      <c r="Q3247" t="s">
        <v>28873</v>
      </c>
      <c r="R3247" s="35" t="s">
        <v>13529</v>
      </c>
      <c r="S3247" s="34"/>
      <c r="T3247" s="34"/>
      <c r="U3247" s="34"/>
    </row>
    <row r="3248" spans="16:21" x14ac:dyDescent="0.45">
      <c r="P3248" s="33" t="s">
        <v>1977</v>
      </c>
      <c r="Q3248" t="s">
        <v>28873</v>
      </c>
      <c r="R3248" s="35" t="s">
        <v>13530</v>
      </c>
      <c r="S3248" s="34"/>
      <c r="T3248" s="34"/>
      <c r="U3248" s="34"/>
    </row>
    <row r="3249" spans="16:21" x14ac:dyDescent="0.45">
      <c r="P3249" s="33" t="s">
        <v>1977</v>
      </c>
      <c r="Q3249" t="s">
        <v>28873</v>
      </c>
      <c r="R3249" s="35" t="s">
        <v>13531</v>
      </c>
      <c r="S3249" s="34"/>
      <c r="T3249" s="34"/>
      <c r="U3249" s="34"/>
    </row>
    <row r="3250" spans="16:21" x14ac:dyDescent="0.45">
      <c r="P3250" s="33" t="s">
        <v>1978</v>
      </c>
      <c r="Q3250" t="s">
        <v>28873</v>
      </c>
      <c r="R3250" s="35" t="s">
        <v>13443</v>
      </c>
      <c r="S3250" s="34"/>
      <c r="T3250" s="34"/>
      <c r="U3250" s="34"/>
    </row>
    <row r="3251" spans="16:21" x14ac:dyDescent="0.45">
      <c r="P3251" s="33" t="s">
        <v>1978</v>
      </c>
      <c r="Q3251" t="s">
        <v>28873</v>
      </c>
      <c r="R3251" s="35" t="s">
        <v>13532</v>
      </c>
      <c r="S3251" s="34"/>
      <c r="T3251" s="34"/>
      <c r="U3251" s="34"/>
    </row>
    <row r="3252" spans="16:21" x14ac:dyDescent="0.45">
      <c r="P3252" s="33" t="s">
        <v>1979</v>
      </c>
      <c r="Q3252" t="s">
        <v>28873</v>
      </c>
      <c r="R3252" s="35" t="s">
        <v>13441</v>
      </c>
      <c r="S3252" s="34"/>
      <c r="T3252" s="34"/>
      <c r="U3252" s="34"/>
    </row>
    <row r="3253" spans="16:21" x14ac:dyDescent="0.45">
      <c r="P3253" s="33" t="s">
        <v>1979</v>
      </c>
      <c r="Q3253" t="s">
        <v>28873</v>
      </c>
      <c r="R3253" s="35" t="s">
        <v>13533</v>
      </c>
      <c r="S3253" s="34"/>
      <c r="T3253" s="34"/>
      <c r="U3253" s="34"/>
    </row>
    <row r="3254" spans="16:21" x14ac:dyDescent="0.45">
      <c r="P3254" s="33" t="s">
        <v>1980</v>
      </c>
      <c r="Q3254" t="s">
        <v>28873</v>
      </c>
      <c r="R3254" s="35" t="s">
        <v>13447</v>
      </c>
      <c r="S3254" s="34"/>
      <c r="T3254" s="34"/>
      <c r="U3254" s="34"/>
    </row>
    <row r="3255" spans="16:21" x14ac:dyDescent="0.45">
      <c r="P3255" s="33" t="s">
        <v>1980</v>
      </c>
      <c r="Q3255" t="s">
        <v>28873</v>
      </c>
      <c r="R3255" s="35" t="s">
        <v>13534</v>
      </c>
      <c r="S3255" s="34"/>
      <c r="T3255" s="34"/>
      <c r="U3255" s="34"/>
    </row>
    <row r="3256" spans="16:21" x14ac:dyDescent="0.45">
      <c r="P3256" s="33" t="s">
        <v>1981</v>
      </c>
      <c r="Q3256" t="s">
        <v>28873</v>
      </c>
      <c r="R3256" s="35" t="s">
        <v>13445</v>
      </c>
      <c r="S3256" s="34"/>
      <c r="T3256" s="34"/>
      <c r="U3256" s="34"/>
    </row>
    <row r="3257" spans="16:21" x14ac:dyDescent="0.45">
      <c r="P3257" s="33" t="s">
        <v>1981</v>
      </c>
      <c r="Q3257" t="s">
        <v>28873</v>
      </c>
      <c r="R3257" s="35" t="s">
        <v>13535</v>
      </c>
      <c r="S3257" s="34"/>
      <c r="T3257" s="34"/>
      <c r="U3257" s="34"/>
    </row>
    <row r="3258" spans="16:21" x14ac:dyDescent="0.45">
      <c r="P3258" s="33" t="s">
        <v>1982</v>
      </c>
      <c r="Q3258" t="s">
        <v>28873</v>
      </c>
      <c r="R3258" s="35" t="s">
        <v>11194</v>
      </c>
      <c r="S3258" s="34"/>
      <c r="T3258" s="34"/>
      <c r="U3258" s="34"/>
    </row>
    <row r="3259" spans="16:21" x14ac:dyDescent="0.45">
      <c r="P3259" s="33" t="s">
        <v>1983</v>
      </c>
      <c r="Q3259" t="s">
        <v>28873</v>
      </c>
      <c r="R3259" s="35" t="s">
        <v>11194</v>
      </c>
      <c r="S3259" s="34"/>
      <c r="T3259" s="34"/>
      <c r="U3259" s="34"/>
    </row>
    <row r="3260" spans="16:21" x14ac:dyDescent="0.45">
      <c r="P3260" s="33" t="s">
        <v>1984</v>
      </c>
      <c r="Q3260" t="s">
        <v>28873</v>
      </c>
      <c r="R3260" s="35" t="s">
        <v>13536</v>
      </c>
      <c r="S3260" s="34"/>
      <c r="T3260" s="34"/>
      <c r="U3260" s="34"/>
    </row>
    <row r="3261" spans="16:21" x14ac:dyDescent="0.45">
      <c r="P3261" s="33" t="s">
        <v>1984</v>
      </c>
      <c r="Q3261" t="s">
        <v>28873</v>
      </c>
      <c r="R3261" s="35" t="s">
        <v>13537</v>
      </c>
      <c r="S3261" s="34"/>
      <c r="T3261" s="34"/>
      <c r="U3261" s="34"/>
    </row>
    <row r="3262" spans="16:21" x14ac:dyDescent="0.45">
      <c r="P3262" s="33" t="s">
        <v>1985</v>
      </c>
      <c r="Q3262" t="s">
        <v>28873</v>
      </c>
      <c r="R3262" s="35" t="s">
        <v>13455</v>
      </c>
      <c r="S3262" s="34"/>
      <c r="T3262" s="34"/>
      <c r="U3262" s="34"/>
    </row>
    <row r="3263" spans="16:21" x14ac:dyDescent="0.45">
      <c r="P3263" s="33" t="s">
        <v>1985</v>
      </c>
      <c r="Q3263" t="s">
        <v>28873</v>
      </c>
      <c r="R3263" s="35" t="s">
        <v>13538</v>
      </c>
      <c r="S3263" s="34"/>
      <c r="T3263" s="34"/>
      <c r="U3263" s="34"/>
    </row>
    <row r="3264" spans="16:21" x14ac:dyDescent="0.45">
      <c r="P3264" s="33" t="s">
        <v>1986</v>
      </c>
      <c r="Q3264" t="s">
        <v>28873</v>
      </c>
      <c r="R3264" s="35" t="s">
        <v>13539</v>
      </c>
      <c r="S3264" s="34"/>
      <c r="T3264" s="34"/>
      <c r="U3264" s="34"/>
    </row>
    <row r="3265" spans="16:21" x14ac:dyDescent="0.45">
      <c r="P3265" s="33" t="s">
        <v>1986</v>
      </c>
      <c r="Q3265" t="s">
        <v>28873</v>
      </c>
      <c r="R3265" s="35" t="s">
        <v>13540</v>
      </c>
      <c r="S3265" s="34"/>
      <c r="T3265" s="34"/>
      <c r="U3265" s="34"/>
    </row>
    <row r="3266" spans="16:21" x14ac:dyDescent="0.45">
      <c r="P3266" s="33" t="s">
        <v>1987</v>
      </c>
      <c r="Q3266" t="s">
        <v>28873</v>
      </c>
      <c r="R3266" s="35" t="s">
        <v>13541</v>
      </c>
      <c r="S3266" s="34"/>
      <c r="T3266" s="34"/>
      <c r="U3266" s="34"/>
    </row>
    <row r="3267" spans="16:21" x14ac:dyDescent="0.45">
      <c r="P3267" s="33" t="s">
        <v>1987</v>
      </c>
      <c r="Q3267" t="s">
        <v>28873</v>
      </c>
      <c r="R3267" s="35" t="s">
        <v>13542</v>
      </c>
      <c r="S3267" s="34"/>
      <c r="T3267" s="34"/>
      <c r="U3267" s="34"/>
    </row>
    <row r="3268" spans="16:21" x14ac:dyDescent="0.45">
      <c r="P3268" s="33" t="s">
        <v>1988</v>
      </c>
      <c r="Q3268" t="s">
        <v>28873</v>
      </c>
      <c r="R3268" s="35" t="s">
        <v>13543</v>
      </c>
      <c r="S3268" s="34"/>
      <c r="T3268" s="34"/>
      <c r="U3268" s="34"/>
    </row>
    <row r="3269" spans="16:21" x14ac:dyDescent="0.45">
      <c r="P3269" s="33" t="s">
        <v>1988</v>
      </c>
      <c r="Q3269" t="s">
        <v>28873</v>
      </c>
      <c r="R3269" s="35" t="s">
        <v>13544</v>
      </c>
      <c r="S3269" s="34"/>
      <c r="T3269" s="34"/>
      <c r="U3269" s="34"/>
    </row>
    <row r="3270" spans="16:21" x14ac:dyDescent="0.45">
      <c r="P3270" s="33" t="s">
        <v>1989</v>
      </c>
      <c r="Q3270" t="s">
        <v>28873</v>
      </c>
      <c r="R3270" s="35" t="s">
        <v>11197</v>
      </c>
      <c r="S3270" s="34"/>
      <c r="T3270" s="34"/>
      <c r="U3270" s="34"/>
    </row>
    <row r="3271" spans="16:21" x14ac:dyDescent="0.45">
      <c r="P3271" s="33" t="s">
        <v>1990</v>
      </c>
      <c r="Q3271" t="s">
        <v>28873</v>
      </c>
      <c r="R3271" s="35" t="s">
        <v>13545</v>
      </c>
      <c r="S3271" s="34"/>
      <c r="T3271" s="34"/>
      <c r="U3271" s="34"/>
    </row>
    <row r="3272" spans="16:21" x14ac:dyDescent="0.45">
      <c r="P3272" s="33" t="s">
        <v>1990</v>
      </c>
      <c r="Q3272" t="s">
        <v>28873</v>
      </c>
      <c r="R3272" s="35" t="s">
        <v>13546</v>
      </c>
      <c r="S3272" s="34"/>
      <c r="T3272" s="34"/>
      <c r="U3272" s="34"/>
    </row>
    <row r="3273" spans="16:21" x14ac:dyDescent="0.45">
      <c r="P3273" s="33" t="s">
        <v>1991</v>
      </c>
      <c r="Q3273" t="s">
        <v>28873</v>
      </c>
      <c r="R3273" s="35" t="s">
        <v>13547</v>
      </c>
      <c r="S3273" s="34"/>
      <c r="T3273" s="34"/>
      <c r="U3273" s="34"/>
    </row>
    <row r="3274" spans="16:21" x14ac:dyDescent="0.45">
      <c r="P3274" s="33" t="s">
        <v>1991</v>
      </c>
      <c r="Q3274" t="s">
        <v>28873</v>
      </c>
      <c r="R3274" s="35" t="s">
        <v>13548</v>
      </c>
      <c r="S3274" s="34"/>
      <c r="T3274" s="34"/>
      <c r="U3274" s="34"/>
    </row>
    <row r="3275" spans="16:21" x14ac:dyDescent="0.45">
      <c r="P3275" s="33" t="s">
        <v>1992</v>
      </c>
      <c r="Q3275" t="s">
        <v>28873</v>
      </c>
      <c r="R3275" s="35" t="s">
        <v>13449</v>
      </c>
      <c r="S3275" s="34"/>
      <c r="T3275" s="34"/>
      <c r="U3275" s="34"/>
    </row>
    <row r="3276" spans="16:21" x14ac:dyDescent="0.45">
      <c r="P3276" s="33" t="s">
        <v>1992</v>
      </c>
      <c r="Q3276" t="s">
        <v>28873</v>
      </c>
      <c r="R3276" s="35" t="s">
        <v>13549</v>
      </c>
      <c r="S3276" s="34"/>
      <c r="T3276" s="34"/>
      <c r="U3276" s="34"/>
    </row>
    <row r="3277" spans="16:21" x14ac:dyDescent="0.45">
      <c r="P3277" s="33" t="s">
        <v>1993</v>
      </c>
      <c r="Q3277" t="s">
        <v>28873</v>
      </c>
      <c r="R3277" s="35" t="s">
        <v>12177</v>
      </c>
      <c r="S3277" s="34"/>
      <c r="T3277" s="34"/>
      <c r="U3277" s="34"/>
    </row>
    <row r="3278" spans="16:21" x14ac:dyDescent="0.45">
      <c r="P3278" s="33" t="s">
        <v>1994</v>
      </c>
      <c r="Q3278" t="s">
        <v>28873</v>
      </c>
      <c r="R3278" s="35" t="s">
        <v>12778</v>
      </c>
      <c r="S3278" s="34"/>
      <c r="T3278" s="34"/>
      <c r="U3278" s="34"/>
    </row>
    <row r="3279" spans="16:21" x14ac:dyDescent="0.45">
      <c r="P3279" s="33" t="s">
        <v>1995</v>
      </c>
      <c r="Q3279" t="s">
        <v>28873</v>
      </c>
      <c r="R3279" s="35" t="s">
        <v>13550</v>
      </c>
      <c r="S3279" s="34"/>
      <c r="T3279" s="34"/>
      <c r="U3279" s="34"/>
    </row>
    <row r="3280" spans="16:21" x14ac:dyDescent="0.45">
      <c r="P3280" s="33" t="s">
        <v>1995</v>
      </c>
      <c r="Q3280" t="s">
        <v>28873</v>
      </c>
      <c r="R3280" s="35" t="s">
        <v>13551</v>
      </c>
      <c r="S3280" s="34"/>
      <c r="T3280" s="34"/>
      <c r="U3280" s="34"/>
    </row>
    <row r="3281" spans="16:21" x14ac:dyDescent="0.45">
      <c r="P3281" s="33" t="s">
        <v>1996</v>
      </c>
      <c r="Q3281" t="s">
        <v>28873</v>
      </c>
      <c r="R3281" s="35" t="s">
        <v>13552</v>
      </c>
      <c r="S3281" s="34"/>
      <c r="T3281" s="34"/>
      <c r="U3281" s="34"/>
    </row>
    <row r="3282" spans="16:21" x14ac:dyDescent="0.45">
      <c r="P3282" s="33" t="s">
        <v>1996</v>
      </c>
      <c r="Q3282" t="s">
        <v>28873</v>
      </c>
      <c r="R3282" s="35" t="s">
        <v>13553</v>
      </c>
      <c r="S3282" s="34"/>
      <c r="T3282" s="34"/>
      <c r="U3282" s="34"/>
    </row>
    <row r="3283" spans="16:21" x14ac:dyDescent="0.45">
      <c r="P3283" s="33" t="s">
        <v>1997</v>
      </c>
      <c r="Q3283" t="s">
        <v>28873</v>
      </c>
      <c r="R3283" s="35" t="s">
        <v>13554</v>
      </c>
      <c r="S3283" s="34"/>
      <c r="T3283" s="34"/>
      <c r="U3283" s="34"/>
    </row>
    <row r="3284" spans="16:21" x14ac:dyDescent="0.45">
      <c r="P3284" s="33" t="s">
        <v>1997</v>
      </c>
      <c r="Q3284" t="s">
        <v>28873</v>
      </c>
      <c r="R3284" s="35" t="s">
        <v>13555</v>
      </c>
      <c r="S3284" s="34"/>
      <c r="T3284" s="34"/>
      <c r="U3284" s="34"/>
    </row>
    <row r="3285" spans="16:21" x14ac:dyDescent="0.45">
      <c r="P3285" s="33" t="s">
        <v>1998</v>
      </c>
      <c r="Q3285" t="s">
        <v>28873</v>
      </c>
      <c r="R3285" s="35" t="s">
        <v>13556</v>
      </c>
      <c r="S3285" s="34"/>
      <c r="T3285" s="34"/>
      <c r="U3285" s="34"/>
    </row>
    <row r="3286" spans="16:21" x14ac:dyDescent="0.45">
      <c r="P3286" s="33" t="s">
        <v>1998</v>
      </c>
      <c r="Q3286" t="s">
        <v>28873</v>
      </c>
      <c r="R3286" s="35" t="s">
        <v>13557</v>
      </c>
      <c r="S3286" s="34"/>
      <c r="T3286" s="34"/>
      <c r="U3286" s="34"/>
    </row>
    <row r="3287" spans="16:21" x14ac:dyDescent="0.45">
      <c r="P3287" s="33" t="s">
        <v>1999</v>
      </c>
      <c r="Q3287" t="s">
        <v>28873</v>
      </c>
      <c r="R3287" s="35" t="s">
        <v>13558</v>
      </c>
      <c r="S3287" s="34"/>
      <c r="T3287" s="34"/>
      <c r="U3287" s="34"/>
    </row>
    <row r="3288" spans="16:21" x14ac:dyDescent="0.45">
      <c r="P3288" s="33" t="s">
        <v>1999</v>
      </c>
      <c r="Q3288" t="s">
        <v>28873</v>
      </c>
      <c r="R3288" s="35" t="s">
        <v>13559</v>
      </c>
      <c r="S3288" s="34"/>
      <c r="T3288" s="34"/>
      <c r="U3288" s="34"/>
    </row>
    <row r="3289" spans="16:21" x14ac:dyDescent="0.45">
      <c r="P3289" s="33" t="s">
        <v>2000</v>
      </c>
      <c r="Q3289" t="s">
        <v>28873</v>
      </c>
      <c r="R3289" s="35" t="s">
        <v>13560</v>
      </c>
      <c r="S3289" s="34"/>
      <c r="T3289" s="34"/>
      <c r="U3289" s="34"/>
    </row>
    <row r="3290" spans="16:21" x14ac:dyDescent="0.45">
      <c r="P3290" s="33" t="s">
        <v>2000</v>
      </c>
      <c r="Q3290" t="s">
        <v>28873</v>
      </c>
      <c r="R3290" s="35" t="s">
        <v>13561</v>
      </c>
      <c r="S3290" s="34"/>
      <c r="T3290" s="34"/>
      <c r="U3290" s="34"/>
    </row>
    <row r="3291" spans="16:21" x14ac:dyDescent="0.45">
      <c r="P3291" s="33" t="s">
        <v>2001</v>
      </c>
      <c r="Q3291" t="s">
        <v>28873</v>
      </c>
      <c r="R3291" s="35" t="s">
        <v>13562</v>
      </c>
      <c r="S3291" s="34"/>
      <c r="T3291" s="34"/>
      <c r="U3291" s="34"/>
    </row>
    <row r="3292" spans="16:21" x14ac:dyDescent="0.45">
      <c r="P3292" s="33" t="s">
        <v>2001</v>
      </c>
      <c r="Q3292" t="s">
        <v>28873</v>
      </c>
      <c r="R3292" s="35" t="s">
        <v>13563</v>
      </c>
      <c r="S3292" s="34"/>
      <c r="T3292" s="34"/>
      <c r="U3292" s="34"/>
    </row>
    <row r="3293" spans="16:21" x14ac:dyDescent="0.45">
      <c r="P3293" s="33" t="s">
        <v>2002</v>
      </c>
      <c r="Q3293" t="s">
        <v>28873</v>
      </c>
      <c r="R3293" s="35" t="s">
        <v>11192</v>
      </c>
      <c r="S3293" s="34"/>
      <c r="T3293" s="34"/>
      <c r="U3293" s="34"/>
    </row>
    <row r="3294" spans="16:21" x14ac:dyDescent="0.45">
      <c r="P3294" s="33" t="s">
        <v>2003</v>
      </c>
      <c r="Q3294" t="s">
        <v>28873</v>
      </c>
      <c r="R3294" s="35" t="s">
        <v>11192</v>
      </c>
      <c r="S3294" s="34"/>
      <c r="T3294" s="34"/>
      <c r="U3294" s="34"/>
    </row>
    <row r="3295" spans="16:21" x14ac:dyDescent="0.45">
      <c r="P3295" s="33" t="s">
        <v>2004</v>
      </c>
      <c r="Q3295" t="s">
        <v>28873</v>
      </c>
      <c r="R3295" s="35" t="s">
        <v>13564</v>
      </c>
      <c r="S3295" s="34"/>
      <c r="T3295" s="34"/>
      <c r="U3295" s="34"/>
    </row>
    <row r="3296" spans="16:21" x14ac:dyDescent="0.45">
      <c r="P3296" s="33" t="s">
        <v>2005</v>
      </c>
      <c r="Q3296" t="s">
        <v>28873</v>
      </c>
      <c r="R3296" s="35" t="s">
        <v>11192</v>
      </c>
      <c r="S3296" s="34"/>
      <c r="T3296" s="34"/>
      <c r="U3296" s="34"/>
    </row>
    <row r="3297" spans="16:21" x14ac:dyDescent="0.45">
      <c r="P3297" s="33" t="s">
        <v>2006</v>
      </c>
      <c r="Q3297" t="s">
        <v>28873</v>
      </c>
      <c r="R3297" s="35" t="s">
        <v>11192</v>
      </c>
      <c r="S3297" s="34"/>
      <c r="T3297" s="34"/>
      <c r="U3297" s="34"/>
    </row>
    <row r="3298" spans="16:21" x14ac:dyDescent="0.45">
      <c r="P3298" s="33" t="s">
        <v>2007</v>
      </c>
      <c r="Q3298" t="s">
        <v>28873</v>
      </c>
      <c r="R3298" s="35" t="s">
        <v>11192</v>
      </c>
      <c r="S3298" s="34"/>
      <c r="T3298" s="34"/>
      <c r="U3298" s="34"/>
    </row>
    <row r="3299" spans="16:21" x14ac:dyDescent="0.45">
      <c r="P3299" s="33" t="s">
        <v>2008</v>
      </c>
      <c r="Q3299" t="s">
        <v>28873</v>
      </c>
      <c r="R3299" s="35" t="s">
        <v>11197</v>
      </c>
      <c r="S3299" s="34"/>
      <c r="T3299" s="34"/>
      <c r="U3299" s="34"/>
    </row>
    <row r="3300" spans="16:21" x14ac:dyDescent="0.45">
      <c r="P3300" s="33" t="s">
        <v>2009</v>
      </c>
      <c r="Q3300" t="s">
        <v>28873</v>
      </c>
      <c r="R3300" s="35" t="s">
        <v>11194</v>
      </c>
      <c r="S3300" s="34"/>
      <c r="T3300" s="34"/>
      <c r="U3300" s="34"/>
    </row>
    <row r="3301" spans="16:21" x14ac:dyDescent="0.45">
      <c r="P3301" s="33" t="s">
        <v>2010</v>
      </c>
      <c r="Q3301" t="s">
        <v>28873</v>
      </c>
      <c r="R3301" s="35" t="s">
        <v>11194</v>
      </c>
      <c r="S3301" s="34"/>
      <c r="T3301" s="34"/>
      <c r="U3301" s="34"/>
    </row>
    <row r="3302" spans="16:21" x14ac:dyDescent="0.45">
      <c r="P3302" s="33" t="s">
        <v>2011</v>
      </c>
      <c r="Q3302" t="s">
        <v>28873</v>
      </c>
      <c r="R3302" s="35" t="s">
        <v>13565</v>
      </c>
      <c r="S3302" s="34"/>
      <c r="T3302" s="34"/>
      <c r="U3302" s="34"/>
    </row>
    <row r="3303" spans="16:21" x14ac:dyDescent="0.45">
      <c r="P3303" s="33" t="s">
        <v>2012</v>
      </c>
      <c r="Q3303" t="s">
        <v>28873</v>
      </c>
      <c r="R3303" s="35" t="s">
        <v>11192</v>
      </c>
      <c r="S3303" s="34"/>
      <c r="T3303" s="34"/>
      <c r="U3303" s="34"/>
    </row>
    <row r="3304" spans="16:21" x14ac:dyDescent="0.45">
      <c r="P3304" s="33" t="s">
        <v>2013</v>
      </c>
      <c r="Q3304" t="s">
        <v>28873</v>
      </c>
      <c r="R3304" s="35" t="s">
        <v>11192</v>
      </c>
      <c r="S3304" s="34"/>
      <c r="T3304" s="34"/>
      <c r="U3304" s="34"/>
    </row>
    <row r="3305" spans="16:21" x14ac:dyDescent="0.45">
      <c r="P3305" s="33" t="s">
        <v>2014</v>
      </c>
      <c r="Q3305" t="s">
        <v>28873</v>
      </c>
      <c r="R3305" s="35" t="s">
        <v>11192</v>
      </c>
      <c r="S3305" s="34"/>
      <c r="T3305" s="34"/>
      <c r="U3305" s="34"/>
    </row>
    <row r="3306" spans="16:21" x14ac:dyDescent="0.45">
      <c r="P3306" s="33" t="s">
        <v>2015</v>
      </c>
      <c r="Q3306" t="s">
        <v>28873</v>
      </c>
      <c r="R3306" s="35" t="s">
        <v>11192</v>
      </c>
      <c r="S3306" s="34"/>
      <c r="T3306" s="34"/>
      <c r="U3306" s="34"/>
    </row>
    <row r="3307" spans="16:21" x14ac:dyDescent="0.45">
      <c r="P3307" s="33" t="s">
        <v>2016</v>
      </c>
      <c r="Q3307" t="s">
        <v>28873</v>
      </c>
      <c r="R3307" s="35" t="s">
        <v>11194</v>
      </c>
      <c r="S3307" s="34"/>
      <c r="T3307" s="34"/>
      <c r="U3307" s="34"/>
    </row>
    <row r="3308" spans="16:21" x14ac:dyDescent="0.45">
      <c r="P3308" s="33" t="s">
        <v>2017</v>
      </c>
      <c r="Q3308" t="s">
        <v>28873</v>
      </c>
      <c r="R3308" s="35" t="s">
        <v>11194</v>
      </c>
      <c r="S3308" s="34"/>
      <c r="T3308" s="34"/>
      <c r="U3308" s="34"/>
    </row>
    <row r="3309" spans="16:21" x14ac:dyDescent="0.45">
      <c r="P3309" s="33" t="s">
        <v>2018</v>
      </c>
      <c r="Q3309" t="s">
        <v>28873</v>
      </c>
      <c r="R3309" s="35" t="s">
        <v>11193</v>
      </c>
      <c r="S3309" s="34"/>
      <c r="T3309" s="34"/>
      <c r="U3309" s="34"/>
    </row>
    <row r="3310" spans="16:21" x14ac:dyDescent="0.45">
      <c r="P3310" s="33" t="s">
        <v>2019</v>
      </c>
      <c r="Q3310" t="s">
        <v>28873</v>
      </c>
      <c r="R3310" s="35" t="s">
        <v>11192</v>
      </c>
      <c r="S3310" s="34"/>
      <c r="T3310" s="34"/>
      <c r="U3310" s="34"/>
    </row>
    <row r="3311" spans="16:21" x14ac:dyDescent="0.45">
      <c r="P3311" s="33" t="s">
        <v>2020</v>
      </c>
      <c r="Q3311" t="s">
        <v>28873</v>
      </c>
      <c r="R3311" s="35" t="s">
        <v>13566</v>
      </c>
      <c r="S3311" s="34"/>
      <c r="T3311" s="34"/>
      <c r="U3311" s="34"/>
    </row>
    <row r="3312" spans="16:21" x14ac:dyDescent="0.45">
      <c r="P3312" s="33" t="s">
        <v>2021</v>
      </c>
      <c r="Q3312" t="s">
        <v>28873</v>
      </c>
      <c r="R3312" s="35" t="s">
        <v>11192</v>
      </c>
      <c r="S3312" s="34"/>
      <c r="T3312" s="34"/>
      <c r="U3312" s="34"/>
    </row>
    <row r="3313" spans="16:21" x14ac:dyDescent="0.45">
      <c r="P3313" s="33" t="s">
        <v>2022</v>
      </c>
      <c r="Q3313" t="s">
        <v>28873</v>
      </c>
      <c r="R3313" s="35" t="s">
        <v>13567</v>
      </c>
      <c r="S3313" s="34"/>
      <c r="T3313" s="34"/>
      <c r="U3313" s="34"/>
    </row>
    <row r="3314" spans="16:21" x14ac:dyDescent="0.45">
      <c r="P3314" s="33" t="s">
        <v>2023</v>
      </c>
      <c r="Q3314" t="s">
        <v>28873</v>
      </c>
      <c r="R3314" s="35" t="s">
        <v>13568</v>
      </c>
      <c r="S3314" s="34"/>
      <c r="T3314" s="34"/>
      <c r="U3314" s="34"/>
    </row>
    <row r="3315" spans="16:21" x14ac:dyDescent="0.45">
      <c r="P3315" s="33" t="s">
        <v>2024</v>
      </c>
      <c r="Q3315" t="s">
        <v>28873</v>
      </c>
      <c r="R3315" s="35" t="s">
        <v>13569</v>
      </c>
      <c r="S3315" s="34"/>
      <c r="T3315" s="34"/>
      <c r="U3315" s="34"/>
    </row>
    <row r="3316" spans="16:21" x14ac:dyDescent="0.45">
      <c r="P3316" s="33" t="s">
        <v>2024</v>
      </c>
      <c r="Q3316" t="s">
        <v>28873</v>
      </c>
      <c r="R3316" s="35" t="s">
        <v>13570</v>
      </c>
      <c r="S3316" s="34"/>
      <c r="T3316" s="34"/>
      <c r="U3316" s="34"/>
    </row>
    <row r="3317" spans="16:21" x14ac:dyDescent="0.45">
      <c r="P3317" s="33" t="s">
        <v>2025</v>
      </c>
      <c r="Q3317" t="s">
        <v>28873</v>
      </c>
      <c r="R3317" s="35" t="s">
        <v>13571</v>
      </c>
      <c r="S3317" s="34"/>
      <c r="T3317" s="34"/>
      <c r="U3317" s="34"/>
    </row>
    <row r="3318" spans="16:21" x14ac:dyDescent="0.45">
      <c r="P3318" s="33" t="s">
        <v>2025</v>
      </c>
      <c r="Q3318" t="s">
        <v>28873</v>
      </c>
      <c r="R3318" s="35" t="s">
        <v>13572</v>
      </c>
      <c r="S3318" s="34"/>
      <c r="T3318" s="34"/>
      <c r="U3318" s="34"/>
    </row>
    <row r="3319" spans="16:21" x14ac:dyDescent="0.45">
      <c r="P3319" s="33" t="s">
        <v>2026</v>
      </c>
      <c r="Q3319" t="s">
        <v>28873</v>
      </c>
      <c r="R3319" s="35" t="s">
        <v>13573</v>
      </c>
      <c r="S3319" s="34"/>
      <c r="T3319" s="34"/>
      <c r="U3319" s="34"/>
    </row>
    <row r="3320" spans="16:21" x14ac:dyDescent="0.45">
      <c r="P3320" s="33" t="s">
        <v>2026</v>
      </c>
      <c r="Q3320" t="s">
        <v>28873</v>
      </c>
      <c r="R3320" s="35" t="s">
        <v>13574</v>
      </c>
      <c r="S3320" s="34"/>
      <c r="T3320" s="34"/>
      <c r="U3320" s="34"/>
    </row>
    <row r="3321" spans="16:21" x14ac:dyDescent="0.45">
      <c r="P3321" s="33" t="s">
        <v>2027</v>
      </c>
      <c r="Q3321" t="s">
        <v>28873</v>
      </c>
      <c r="R3321" s="35" t="s">
        <v>13575</v>
      </c>
      <c r="S3321" s="34"/>
      <c r="T3321" s="34"/>
      <c r="U3321" s="34"/>
    </row>
    <row r="3322" spans="16:21" x14ac:dyDescent="0.45">
      <c r="P3322" s="33" t="s">
        <v>2027</v>
      </c>
      <c r="Q3322" t="s">
        <v>28873</v>
      </c>
      <c r="R3322" s="35" t="s">
        <v>13576</v>
      </c>
      <c r="S3322" s="34"/>
      <c r="T3322" s="34"/>
      <c r="U3322" s="34"/>
    </row>
    <row r="3323" spans="16:21" x14ac:dyDescent="0.45">
      <c r="P3323" s="33" t="s">
        <v>2028</v>
      </c>
      <c r="Q3323" t="s">
        <v>28873</v>
      </c>
      <c r="R3323" s="35" t="s">
        <v>13577</v>
      </c>
      <c r="S3323" s="34"/>
      <c r="T3323" s="34"/>
      <c r="U3323" s="34"/>
    </row>
    <row r="3324" spans="16:21" x14ac:dyDescent="0.45">
      <c r="P3324" s="33" t="s">
        <v>2028</v>
      </c>
      <c r="Q3324" t="s">
        <v>28873</v>
      </c>
      <c r="R3324" s="35" t="s">
        <v>13578</v>
      </c>
      <c r="S3324" s="34"/>
      <c r="T3324" s="34"/>
      <c r="U3324" s="34"/>
    </row>
    <row r="3325" spans="16:21" x14ac:dyDescent="0.45">
      <c r="P3325" s="33" t="s">
        <v>2029</v>
      </c>
      <c r="Q3325" t="s">
        <v>28873</v>
      </c>
      <c r="R3325" s="35" t="s">
        <v>13579</v>
      </c>
      <c r="S3325" s="34"/>
      <c r="T3325" s="34"/>
      <c r="U3325" s="34"/>
    </row>
    <row r="3326" spans="16:21" x14ac:dyDescent="0.45">
      <c r="P3326" s="33" t="s">
        <v>2030</v>
      </c>
      <c r="Q3326" t="s">
        <v>28873</v>
      </c>
      <c r="R3326" s="35" t="s">
        <v>11192</v>
      </c>
      <c r="S3326" s="34"/>
      <c r="T3326" s="34"/>
      <c r="U3326" s="34"/>
    </row>
    <row r="3327" spans="16:21" x14ac:dyDescent="0.45">
      <c r="P3327" s="33" t="s">
        <v>2031</v>
      </c>
      <c r="Q3327" t="s">
        <v>28873</v>
      </c>
      <c r="R3327" s="35" t="s">
        <v>13580</v>
      </c>
      <c r="S3327" s="34"/>
      <c r="T3327" s="34"/>
      <c r="U3327" s="34"/>
    </row>
    <row r="3328" spans="16:21" x14ac:dyDescent="0.45">
      <c r="P3328" s="33" t="s">
        <v>2031</v>
      </c>
      <c r="Q3328" t="s">
        <v>28873</v>
      </c>
      <c r="R3328" s="35" t="s">
        <v>13581</v>
      </c>
      <c r="S3328" s="34"/>
      <c r="T3328" s="34"/>
      <c r="U3328" s="34"/>
    </row>
    <row r="3329" spans="16:21" x14ac:dyDescent="0.45">
      <c r="P3329" s="33" t="s">
        <v>2032</v>
      </c>
      <c r="Q3329" t="s">
        <v>28873</v>
      </c>
      <c r="R3329" s="35" t="s">
        <v>13582</v>
      </c>
      <c r="S3329" s="34"/>
      <c r="T3329" s="34"/>
      <c r="U3329" s="34"/>
    </row>
    <row r="3330" spans="16:21" x14ac:dyDescent="0.45">
      <c r="P3330" s="33" t="s">
        <v>2032</v>
      </c>
      <c r="Q3330" t="s">
        <v>28873</v>
      </c>
      <c r="R3330" s="35" t="s">
        <v>13583</v>
      </c>
      <c r="S3330" s="34"/>
      <c r="T3330" s="34"/>
      <c r="U3330" s="34"/>
    </row>
    <row r="3331" spans="16:21" x14ac:dyDescent="0.45">
      <c r="P3331" s="33" t="s">
        <v>2033</v>
      </c>
      <c r="Q3331" t="s">
        <v>28873</v>
      </c>
      <c r="R3331" s="35" t="s">
        <v>11192</v>
      </c>
      <c r="S3331" s="34"/>
      <c r="T3331" s="34"/>
      <c r="U3331" s="34"/>
    </row>
    <row r="3332" spans="16:21" x14ac:dyDescent="0.45">
      <c r="P3332" s="33" t="s">
        <v>2034</v>
      </c>
      <c r="Q3332" t="s">
        <v>28873</v>
      </c>
      <c r="R3332" s="35" t="s">
        <v>11192</v>
      </c>
      <c r="S3332" s="34"/>
      <c r="T3332" s="34"/>
      <c r="U3332" s="34"/>
    </row>
    <row r="3333" spans="16:21" x14ac:dyDescent="0.45">
      <c r="P3333" s="33" t="s">
        <v>2035</v>
      </c>
      <c r="Q3333" t="s">
        <v>28873</v>
      </c>
      <c r="R3333" s="35" t="s">
        <v>11192</v>
      </c>
      <c r="S3333" s="34"/>
      <c r="T3333" s="34"/>
      <c r="U3333" s="34"/>
    </row>
    <row r="3334" spans="16:21" x14ac:dyDescent="0.45">
      <c r="P3334" s="33" t="s">
        <v>2036</v>
      </c>
      <c r="Q3334" t="s">
        <v>28873</v>
      </c>
      <c r="R3334" s="35" t="s">
        <v>13584</v>
      </c>
      <c r="S3334" s="34"/>
      <c r="T3334" s="34"/>
      <c r="U3334" s="34"/>
    </row>
    <row r="3335" spans="16:21" x14ac:dyDescent="0.45">
      <c r="P3335" s="33" t="s">
        <v>2036</v>
      </c>
      <c r="Q3335" t="s">
        <v>28873</v>
      </c>
      <c r="R3335" s="35" t="s">
        <v>13585</v>
      </c>
      <c r="S3335" s="34"/>
      <c r="T3335" s="34"/>
      <c r="U3335" s="34"/>
    </row>
    <row r="3336" spans="16:21" x14ac:dyDescent="0.45">
      <c r="P3336" s="33" t="s">
        <v>2037</v>
      </c>
      <c r="Q3336" t="s">
        <v>28873</v>
      </c>
      <c r="R3336" s="35" t="s">
        <v>13586</v>
      </c>
      <c r="S3336" s="34"/>
      <c r="T3336" s="34"/>
      <c r="U3336" s="34"/>
    </row>
    <row r="3337" spans="16:21" x14ac:dyDescent="0.45">
      <c r="P3337" s="33" t="s">
        <v>2037</v>
      </c>
      <c r="Q3337" t="s">
        <v>28873</v>
      </c>
      <c r="R3337" s="35" t="s">
        <v>13587</v>
      </c>
      <c r="S3337" s="34"/>
      <c r="T3337" s="34"/>
      <c r="U3337" s="34"/>
    </row>
    <row r="3338" spans="16:21" x14ac:dyDescent="0.45">
      <c r="P3338" s="33" t="s">
        <v>2038</v>
      </c>
      <c r="Q3338" t="s">
        <v>28873</v>
      </c>
      <c r="R3338" s="35" t="s">
        <v>13588</v>
      </c>
      <c r="S3338" s="34"/>
      <c r="T3338" s="34"/>
      <c r="U3338" s="34"/>
    </row>
    <row r="3339" spans="16:21" x14ac:dyDescent="0.45">
      <c r="P3339" s="33" t="s">
        <v>2038</v>
      </c>
      <c r="Q3339" t="s">
        <v>28873</v>
      </c>
      <c r="R3339" s="35" t="s">
        <v>13589</v>
      </c>
      <c r="S3339" s="34"/>
      <c r="T3339" s="34"/>
      <c r="U3339" s="34"/>
    </row>
    <row r="3340" spans="16:21" x14ac:dyDescent="0.45">
      <c r="P3340" s="33" t="s">
        <v>2039</v>
      </c>
      <c r="Q3340" t="s">
        <v>28873</v>
      </c>
      <c r="R3340" s="35" t="s">
        <v>13590</v>
      </c>
      <c r="S3340" s="34"/>
      <c r="T3340" s="34"/>
      <c r="U3340" s="34"/>
    </row>
    <row r="3341" spans="16:21" x14ac:dyDescent="0.45">
      <c r="P3341" s="33" t="s">
        <v>2039</v>
      </c>
      <c r="Q3341" t="s">
        <v>28873</v>
      </c>
      <c r="R3341" s="35" t="s">
        <v>13591</v>
      </c>
      <c r="S3341" s="34"/>
      <c r="T3341" s="34"/>
      <c r="U3341" s="34"/>
    </row>
    <row r="3342" spans="16:21" x14ac:dyDescent="0.45">
      <c r="P3342" s="33" t="s">
        <v>2040</v>
      </c>
      <c r="Q3342" t="s">
        <v>28873</v>
      </c>
      <c r="R3342" s="35" t="s">
        <v>13592</v>
      </c>
      <c r="S3342" s="34"/>
      <c r="T3342" s="34"/>
      <c r="U3342" s="34"/>
    </row>
    <row r="3343" spans="16:21" x14ac:dyDescent="0.45">
      <c r="P3343" s="33" t="s">
        <v>2040</v>
      </c>
      <c r="Q3343" t="s">
        <v>28873</v>
      </c>
      <c r="R3343" s="35" t="s">
        <v>13593</v>
      </c>
      <c r="S3343" s="34"/>
      <c r="T3343" s="34"/>
      <c r="U3343" s="34"/>
    </row>
    <row r="3344" spans="16:21" x14ac:dyDescent="0.45">
      <c r="P3344" s="33" t="s">
        <v>2041</v>
      </c>
      <c r="Q3344" t="s">
        <v>28873</v>
      </c>
      <c r="R3344" s="35" t="s">
        <v>13592</v>
      </c>
      <c r="S3344" s="34"/>
      <c r="T3344" s="34"/>
      <c r="U3344" s="34"/>
    </row>
    <row r="3345" spans="16:21" x14ac:dyDescent="0.45">
      <c r="P3345" s="33" t="s">
        <v>2041</v>
      </c>
      <c r="Q3345" t="s">
        <v>28873</v>
      </c>
      <c r="R3345" s="35" t="s">
        <v>13593</v>
      </c>
      <c r="S3345" s="34"/>
      <c r="T3345" s="34"/>
      <c r="U3345" s="34"/>
    </row>
    <row r="3346" spans="16:21" x14ac:dyDescent="0.45">
      <c r="P3346" s="33" t="s">
        <v>2042</v>
      </c>
      <c r="Q3346" t="s">
        <v>28873</v>
      </c>
      <c r="R3346" s="35" t="s">
        <v>13594</v>
      </c>
      <c r="S3346" s="34"/>
      <c r="T3346" s="34"/>
      <c r="U3346" s="34"/>
    </row>
    <row r="3347" spans="16:21" x14ac:dyDescent="0.45">
      <c r="P3347" s="33" t="s">
        <v>2042</v>
      </c>
      <c r="Q3347" t="s">
        <v>28873</v>
      </c>
      <c r="R3347" s="35" t="s">
        <v>13595</v>
      </c>
      <c r="S3347" s="34"/>
      <c r="T3347" s="34"/>
      <c r="U3347" s="34"/>
    </row>
    <row r="3348" spans="16:21" x14ac:dyDescent="0.45">
      <c r="P3348" s="33" t="s">
        <v>2043</v>
      </c>
      <c r="Q3348" t="s">
        <v>28873</v>
      </c>
      <c r="R3348" s="35" t="s">
        <v>13596</v>
      </c>
      <c r="S3348" s="34"/>
      <c r="T3348" s="34"/>
      <c r="U3348" s="34"/>
    </row>
    <row r="3349" spans="16:21" x14ac:dyDescent="0.45">
      <c r="P3349" s="33" t="s">
        <v>2043</v>
      </c>
      <c r="Q3349" t="s">
        <v>28873</v>
      </c>
      <c r="R3349" s="35" t="s">
        <v>13597</v>
      </c>
      <c r="S3349" s="34"/>
      <c r="T3349" s="34"/>
      <c r="U3349" s="34"/>
    </row>
    <row r="3350" spans="16:21" x14ac:dyDescent="0.45">
      <c r="P3350" s="33" t="s">
        <v>2044</v>
      </c>
      <c r="Q3350" t="s">
        <v>28873</v>
      </c>
      <c r="R3350" s="35" t="s">
        <v>13598</v>
      </c>
      <c r="S3350" s="34"/>
      <c r="T3350" s="34"/>
      <c r="U3350" s="34"/>
    </row>
    <row r="3351" spans="16:21" x14ac:dyDescent="0.45">
      <c r="P3351" s="33" t="s">
        <v>2044</v>
      </c>
      <c r="Q3351" t="s">
        <v>28873</v>
      </c>
      <c r="R3351" s="35" t="s">
        <v>13599</v>
      </c>
      <c r="S3351" s="34"/>
      <c r="T3351" s="34"/>
      <c r="U3351" s="34"/>
    </row>
    <row r="3352" spans="16:21" x14ac:dyDescent="0.45">
      <c r="P3352" s="33" t="s">
        <v>2045</v>
      </c>
      <c r="Q3352" t="s">
        <v>28873</v>
      </c>
      <c r="R3352" s="35" t="s">
        <v>13600</v>
      </c>
      <c r="S3352" s="34"/>
      <c r="T3352" s="34"/>
      <c r="U3352" s="34"/>
    </row>
    <row r="3353" spans="16:21" x14ac:dyDescent="0.45">
      <c r="P3353" s="33" t="s">
        <v>2045</v>
      </c>
      <c r="Q3353" t="s">
        <v>28873</v>
      </c>
      <c r="R3353" s="35" t="s">
        <v>13601</v>
      </c>
      <c r="S3353" s="34"/>
      <c r="T3353" s="34"/>
      <c r="U3353" s="34"/>
    </row>
    <row r="3354" spans="16:21" x14ac:dyDescent="0.45">
      <c r="P3354" s="33" t="s">
        <v>2046</v>
      </c>
      <c r="Q3354" t="s">
        <v>28873</v>
      </c>
      <c r="R3354" s="35" t="s">
        <v>13602</v>
      </c>
      <c r="S3354" s="34"/>
      <c r="T3354" s="34"/>
      <c r="U3354" s="34"/>
    </row>
    <row r="3355" spans="16:21" x14ac:dyDescent="0.45">
      <c r="P3355" s="33" t="s">
        <v>2046</v>
      </c>
      <c r="Q3355" t="s">
        <v>28873</v>
      </c>
      <c r="R3355" s="35" t="s">
        <v>13603</v>
      </c>
      <c r="S3355" s="34"/>
      <c r="T3355" s="34"/>
      <c r="U3355" s="34"/>
    </row>
    <row r="3356" spans="16:21" x14ac:dyDescent="0.45">
      <c r="P3356" s="33" t="s">
        <v>2047</v>
      </c>
      <c r="Q3356" t="s">
        <v>28873</v>
      </c>
      <c r="R3356" s="35" t="s">
        <v>13604</v>
      </c>
      <c r="S3356" s="34"/>
      <c r="T3356" s="34"/>
      <c r="U3356" s="34"/>
    </row>
    <row r="3357" spans="16:21" x14ac:dyDescent="0.45">
      <c r="P3357" s="33" t="s">
        <v>2047</v>
      </c>
      <c r="Q3357" t="s">
        <v>28873</v>
      </c>
      <c r="R3357" s="35" t="s">
        <v>13605</v>
      </c>
      <c r="S3357" s="34"/>
      <c r="T3357" s="34"/>
      <c r="U3357" s="34"/>
    </row>
    <row r="3358" spans="16:21" x14ac:dyDescent="0.45">
      <c r="P3358" s="33" t="s">
        <v>2048</v>
      </c>
      <c r="Q3358" t="s">
        <v>28873</v>
      </c>
      <c r="R3358" s="35" t="s">
        <v>13606</v>
      </c>
      <c r="S3358" s="34"/>
      <c r="T3358" s="34"/>
      <c r="U3358" s="34"/>
    </row>
    <row r="3359" spans="16:21" x14ac:dyDescent="0.45">
      <c r="P3359" s="33" t="s">
        <v>2048</v>
      </c>
      <c r="Q3359" t="s">
        <v>28873</v>
      </c>
      <c r="R3359" s="35" t="s">
        <v>13607</v>
      </c>
      <c r="S3359" s="34"/>
      <c r="T3359" s="34"/>
      <c r="U3359" s="34"/>
    </row>
    <row r="3360" spans="16:21" x14ac:dyDescent="0.45">
      <c r="P3360" s="33" t="s">
        <v>2049</v>
      </c>
      <c r="Q3360" t="s">
        <v>28873</v>
      </c>
      <c r="R3360" s="35" t="s">
        <v>13608</v>
      </c>
      <c r="S3360" s="34"/>
      <c r="T3360" s="34"/>
      <c r="U3360" s="34"/>
    </row>
    <row r="3361" spans="16:21" x14ac:dyDescent="0.45">
      <c r="P3361" s="33" t="s">
        <v>2049</v>
      </c>
      <c r="Q3361" t="s">
        <v>28873</v>
      </c>
      <c r="R3361" s="35" t="s">
        <v>13609</v>
      </c>
      <c r="S3361" s="34"/>
      <c r="T3361" s="34"/>
      <c r="U3361" s="34"/>
    </row>
    <row r="3362" spans="16:21" x14ac:dyDescent="0.45">
      <c r="P3362" s="33" t="s">
        <v>2050</v>
      </c>
      <c r="Q3362" t="s">
        <v>28873</v>
      </c>
      <c r="R3362" s="35" t="s">
        <v>13610</v>
      </c>
      <c r="S3362" s="34"/>
      <c r="T3362" s="34"/>
      <c r="U3362" s="34"/>
    </row>
    <row r="3363" spans="16:21" x14ac:dyDescent="0.45">
      <c r="P3363" s="33" t="s">
        <v>2050</v>
      </c>
      <c r="Q3363" t="s">
        <v>28873</v>
      </c>
      <c r="R3363" s="35" t="s">
        <v>13611</v>
      </c>
      <c r="S3363" s="34"/>
      <c r="T3363" s="34"/>
      <c r="U3363" s="34"/>
    </row>
    <row r="3364" spans="16:21" x14ac:dyDescent="0.45">
      <c r="P3364" s="33" t="s">
        <v>2051</v>
      </c>
      <c r="Q3364" t="s">
        <v>28873</v>
      </c>
      <c r="R3364" s="35" t="s">
        <v>13612</v>
      </c>
      <c r="S3364" s="34"/>
      <c r="T3364" s="34"/>
      <c r="U3364" s="34"/>
    </row>
    <row r="3365" spans="16:21" x14ac:dyDescent="0.45">
      <c r="P3365" s="33" t="s">
        <v>2052</v>
      </c>
      <c r="Q3365" t="s">
        <v>28873</v>
      </c>
      <c r="R3365" s="35" t="s">
        <v>13613</v>
      </c>
      <c r="S3365" s="34"/>
      <c r="T3365" s="34"/>
      <c r="U3365" s="34"/>
    </row>
    <row r="3366" spans="16:21" x14ac:dyDescent="0.45">
      <c r="P3366" s="33" t="s">
        <v>2052</v>
      </c>
      <c r="Q3366" t="s">
        <v>28873</v>
      </c>
      <c r="R3366" s="35" t="s">
        <v>13614</v>
      </c>
      <c r="S3366" s="34"/>
      <c r="T3366" s="34"/>
      <c r="U3366" s="34"/>
    </row>
    <row r="3367" spans="16:21" x14ac:dyDescent="0.45">
      <c r="P3367" s="33" t="s">
        <v>2053</v>
      </c>
      <c r="Q3367" t="s">
        <v>28873</v>
      </c>
      <c r="R3367" s="35" t="s">
        <v>11192</v>
      </c>
      <c r="S3367" s="34"/>
      <c r="T3367" s="34"/>
      <c r="U3367" s="34"/>
    </row>
    <row r="3368" spans="16:21" x14ac:dyDescent="0.45">
      <c r="P3368" s="33" t="s">
        <v>2054</v>
      </c>
      <c r="Q3368" t="s">
        <v>28873</v>
      </c>
      <c r="R3368" s="35" t="s">
        <v>11192</v>
      </c>
      <c r="S3368" s="34"/>
      <c r="T3368" s="34"/>
      <c r="U3368" s="34"/>
    </row>
    <row r="3369" spans="16:21" x14ac:dyDescent="0.45">
      <c r="P3369" s="33" t="s">
        <v>2055</v>
      </c>
      <c r="Q3369" t="s">
        <v>28873</v>
      </c>
      <c r="R3369" s="35" t="s">
        <v>13615</v>
      </c>
      <c r="S3369" s="34"/>
      <c r="T3369" s="34"/>
      <c r="U3369" s="34"/>
    </row>
    <row r="3370" spans="16:21" x14ac:dyDescent="0.45">
      <c r="P3370" s="33" t="s">
        <v>2055</v>
      </c>
      <c r="Q3370" t="s">
        <v>28873</v>
      </c>
      <c r="R3370" s="35" t="s">
        <v>13616</v>
      </c>
      <c r="S3370" s="34"/>
      <c r="T3370" s="34"/>
      <c r="U3370" s="34"/>
    </row>
    <row r="3371" spans="16:21" x14ac:dyDescent="0.45">
      <c r="P3371" s="33" t="s">
        <v>2056</v>
      </c>
      <c r="Q3371" t="s">
        <v>28873</v>
      </c>
      <c r="R3371" s="35" t="s">
        <v>13617</v>
      </c>
      <c r="S3371" s="34"/>
      <c r="T3371" s="34"/>
      <c r="U3371" s="34"/>
    </row>
    <row r="3372" spans="16:21" x14ac:dyDescent="0.45">
      <c r="P3372" s="33" t="s">
        <v>2056</v>
      </c>
      <c r="Q3372" t="s">
        <v>28873</v>
      </c>
      <c r="R3372" s="35" t="s">
        <v>13618</v>
      </c>
      <c r="S3372" s="34"/>
      <c r="T3372" s="34"/>
      <c r="U3372" s="34"/>
    </row>
    <row r="3373" spans="16:21" x14ac:dyDescent="0.45">
      <c r="P3373" s="33" t="s">
        <v>2057</v>
      </c>
      <c r="Q3373" t="s">
        <v>28873</v>
      </c>
      <c r="R3373" s="35" t="s">
        <v>13619</v>
      </c>
      <c r="S3373" s="34"/>
      <c r="T3373" s="34"/>
      <c r="U3373" s="34"/>
    </row>
    <row r="3374" spans="16:21" x14ac:dyDescent="0.45">
      <c r="P3374" s="33" t="s">
        <v>2057</v>
      </c>
      <c r="Q3374" t="s">
        <v>28873</v>
      </c>
      <c r="R3374" s="35" t="s">
        <v>13620</v>
      </c>
      <c r="S3374" s="34"/>
      <c r="T3374" s="34"/>
      <c r="U3374" s="34"/>
    </row>
    <row r="3375" spans="16:21" x14ac:dyDescent="0.45">
      <c r="P3375" s="33" t="s">
        <v>2058</v>
      </c>
      <c r="Q3375" t="s">
        <v>28873</v>
      </c>
      <c r="R3375" s="35" t="s">
        <v>13621</v>
      </c>
      <c r="S3375" s="34"/>
      <c r="T3375" s="34"/>
      <c r="U3375" s="34"/>
    </row>
    <row r="3376" spans="16:21" x14ac:dyDescent="0.45">
      <c r="P3376" s="33" t="s">
        <v>2058</v>
      </c>
      <c r="Q3376" t="s">
        <v>28873</v>
      </c>
      <c r="R3376" s="35" t="s">
        <v>13622</v>
      </c>
      <c r="S3376" s="34"/>
      <c r="T3376" s="34"/>
      <c r="U3376" s="34"/>
    </row>
    <row r="3377" spans="16:21" x14ac:dyDescent="0.45">
      <c r="P3377" s="33" t="s">
        <v>2059</v>
      </c>
      <c r="Q3377" t="s">
        <v>28873</v>
      </c>
      <c r="R3377" s="35" t="s">
        <v>13621</v>
      </c>
      <c r="S3377" s="34"/>
      <c r="T3377" s="34"/>
      <c r="U3377" s="34"/>
    </row>
    <row r="3378" spans="16:21" x14ac:dyDescent="0.45">
      <c r="P3378" s="33" t="s">
        <v>2059</v>
      </c>
      <c r="Q3378" t="s">
        <v>28873</v>
      </c>
      <c r="R3378" s="35" t="s">
        <v>13623</v>
      </c>
      <c r="S3378" s="34"/>
      <c r="T3378" s="34"/>
      <c r="U3378" s="34"/>
    </row>
    <row r="3379" spans="16:21" x14ac:dyDescent="0.45">
      <c r="P3379" s="33" t="s">
        <v>2060</v>
      </c>
      <c r="Q3379" t="s">
        <v>28873</v>
      </c>
      <c r="R3379" s="35" t="s">
        <v>13621</v>
      </c>
      <c r="S3379" s="34"/>
      <c r="T3379" s="34"/>
      <c r="U3379" s="34"/>
    </row>
    <row r="3380" spans="16:21" x14ac:dyDescent="0.45">
      <c r="P3380" s="33" t="s">
        <v>2060</v>
      </c>
      <c r="Q3380" t="s">
        <v>28873</v>
      </c>
      <c r="R3380" s="35" t="s">
        <v>13623</v>
      </c>
      <c r="S3380" s="34"/>
      <c r="T3380" s="34"/>
      <c r="U3380" s="34"/>
    </row>
    <row r="3381" spans="16:21" x14ac:dyDescent="0.45">
      <c r="P3381" s="33" t="s">
        <v>2061</v>
      </c>
      <c r="Q3381" t="s">
        <v>28873</v>
      </c>
      <c r="R3381" s="35" t="s">
        <v>13621</v>
      </c>
      <c r="S3381" s="34"/>
      <c r="T3381" s="34"/>
      <c r="U3381" s="34"/>
    </row>
    <row r="3382" spans="16:21" x14ac:dyDescent="0.45">
      <c r="P3382" s="33" t="s">
        <v>2061</v>
      </c>
      <c r="Q3382" t="s">
        <v>28873</v>
      </c>
      <c r="R3382" s="35" t="s">
        <v>13623</v>
      </c>
      <c r="S3382" s="34"/>
      <c r="T3382" s="34"/>
      <c r="U3382" s="34"/>
    </row>
    <row r="3383" spans="16:21" x14ac:dyDescent="0.45">
      <c r="P3383" s="33" t="s">
        <v>2062</v>
      </c>
      <c r="Q3383" t="s">
        <v>28873</v>
      </c>
      <c r="R3383" s="35" t="s">
        <v>13621</v>
      </c>
      <c r="S3383" s="34"/>
      <c r="T3383" s="34"/>
      <c r="U3383" s="34"/>
    </row>
    <row r="3384" spans="16:21" x14ac:dyDescent="0.45">
      <c r="P3384" s="33" t="s">
        <v>2062</v>
      </c>
      <c r="Q3384" t="s">
        <v>28873</v>
      </c>
      <c r="R3384" s="35" t="s">
        <v>13623</v>
      </c>
      <c r="S3384" s="34"/>
      <c r="T3384" s="34"/>
      <c r="U3384" s="34"/>
    </row>
    <row r="3385" spans="16:21" x14ac:dyDescent="0.45">
      <c r="P3385" s="33" t="s">
        <v>2063</v>
      </c>
      <c r="Q3385" t="s">
        <v>28873</v>
      </c>
      <c r="R3385" s="35" t="s">
        <v>13621</v>
      </c>
      <c r="S3385" s="34"/>
      <c r="T3385" s="34"/>
      <c r="U3385" s="34"/>
    </row>
    <row r="3386" spans="16:21" x14ac:dyDescent="0.45">
      <c r="P3386" s="33" t="s">
        <v>2063</v>
      </c>
      <c r="Q3386" t="s">
        <v>28873</v>
      </c>
      <c r="R3386" s="35" t="s">
        <v>13623</v>
      </c>
      <c r="S3386" s="34"/>
      <c r="T3386" s="34"/>
      <c r="U3386" s="34"/>
    </row>
    <row r="3387" spans="16:21" x14ac:dyDescent="0.45">
      <c r="P3387" s="33" t="s">
        <v>2064</v>
      </c>
      <c r="Q3387" t="s">
        <v>28873</v>
      </c>
      <c r="R3387" s="35" t="s">
        <v>13624</v>
      </c>
      <c r="S3387" s="34"/>
      <c r="T3387" s="34"/>
      <c r="U3387" s="34"/>
    </row>
    <row r="3388" spans="16:21" x14ac:dyDescent="0.45">
      <c r="P3388" s="33" t="s">
        <v>2064</v>
      </c>
      <c r="Q3388" t="s">
        <v>28873</v>
      </c>
      <c r="R3388" s="35" t="s">
        <v>13625</v>
      </c>
      <c r="S3388" s="34"/>
      <c r="T3388" s="34"/>
      <c r="U3388" s="34"/>
    </row>
    <row r="3389" spans="16:21" x14ac:dyDescent="0.45">
      <c r="P3389" s="33" t="s">
        <v>2065</v>
      </c>
      <c r="Q3389" t="s">
        <v>28873</v>
      </c>
      <c r="R3389" s="35" t="s">
        <v>13626</v>
      </c>
      <c r="S3389" s="34"/>
      <c r="T3389" s="34"/>
      <c r="U3389" s="34"/>
    </row>
    <row r="3390" spans="16:21" x14ac:dyDescent="0.45">
      <c r="P3390" s="33" t="s">
        <v>2065</v>
      </c>
      <c r="Q3390" t="s">
        <v>28873</v>
      </c>
      <c r="R3390" s="35" t="s">
        <v>13627</v>
      </c>
      <c r="S3390" s="34"/>
      <c r="T3390" s="34"/>
      <c r="U3390" s="34"/>
    </row>
    <row r="3391" spans="16:21" x14ac:dyDescent="0.45">
      <c r="P3391" s="33" t="s">
        <v>2066</v>
      </c>
      <c r="Q3391" t="s">
        <v>28873</v>
      </c>
      <c r="R3391" s="35" t="s">
        <v>13628</v>
      </c>
      <c r="S3391" s="34"/>
      <c r="T3391" s="34"/>
      <c r="U3391" s="34"/>
    </row>
    <row r="3392" spans="16:21" x14ac:dyDescent="0.45">
      <c r="P3392" s="33" t="s">
        <v>2066</v>
      </c>
      <c r="Q3392" t="s">
        <v>28873</v>
      </c>
      <c r="R3392" s="35" t="s">
        <v>13629</v>
      </c>
      <c r="S3392" s="34"/>
      <c r="T3392" s="34"/>
      <c r="U3392" s="34"/>
    </row>
    <row r="3393" spans="16:21" x14ac:dyDescent="0.45">
      <c r="P3393" s="33" t="s">
        <v>2067</v>
      </c>
      <c r="Q3393" t="s">
        <v>28873</v>
      </c>
      <c r="R3393" s="35" t="s">
        <v>13630</v>
      </c>
      <c r="S3393" s="34"/>
      <c r="T3393" s="34"/>
      <c r="U3393" s="34"/>
    </row>
    <row r="3394" spans="16:21" x14ac:dyDescent="0.45">
      <c r="P3394" s="33" t="s">
        <v>2067</v>
      </c>
      <c r="Q3394" t="s">
        <v>28873</v>
      </c>
      <c r="R3394" s="35" t="s">
        <v>13631</v>
      </c>
      <c r="S3394" s="34"/>
      <c r="T3394" s="34"/>
      <c r="U3394" s="34"/>
    </row>
    <row r="3395" spans="16:21" x14ac:dyDescent="0.45">
      <c r="P3395" s="33" t="s">
        <v>2068</v>
      </c>
      <c r="Q3395" t="s">
        <v>28873</v>
      </c>
      <c r="R3395" s="35" t="s">
        <v>13630</v>
      </c>
      <c r="S3395" s="34"/>
      <c r="T3395" s="34"/>
      <c r="U3395" s="34"/>
    </row>
    <row r="3396" spans="16:21" x14ac:dyDescent="0.45">
      <c r="P3396" s="33" t="s">
        <v>2068</v>
      </c>
      <c r="Q3396" t="s">
        <v>28873</v>
      </c>
      <c r="R3396" s="35" t="s">
        <v>13631</v>
      </c>
      <c r="S3396" s="34"/>
      <c r="T3396" s="34"/>
      <c r="U3396" s="34"/>
    </row>
    <row r="3397" spans="16:21" x14ac:dyDescent="0.45">
      <c r="P3397" s="33" t="s">
        <v>2069</v>
      </c>
      <c r="Q3397" t="s">
        <v>28873</v>
      </c>
      <c r="R3397" s="35" t="s">
        <v>13632</v>
      </c>
      <c r="S3397" s="34"/>
      <c r="T3397" s="34"/>
      <c r="U3397" s="34"/>
    </row>
    <row r="3398" spans="16:21" x14ac:dyDescent="0.45">
      <c r="P3398" s="33" t="s">
        <v>2069</v>
      </c>
      <c r="Q3398" t="s">
        <v>28873</v>
      </c>
      <c r="R3398" s="35" t="s">
        <v>13633</v>
      </c>
      <c r="S3398" s="34"/>
      <c r="T3398" s="34"/>
      <c r="U3398" s="34"/>
    </row>
    <row r="3399" spans="16:21" x14ac:dyDescent="0.45">
      <c r="P3399" s="33" t="s">
        <v>2070</v>
      </c>
      <c r="Q3399" t="s">
        <v>28873</v>
      </c>
      <c r="R3399" s="35" t="s">
        <v>13621</v>
      </c>
      <c r="S3399" s="34"/>
      <c r="T3399" s="34"/>
      <c r="U3399" s="34"/>
    </row>
    <row r="3400" spans="16:21" x14ac:dyDescent="0.45">
      <c r="P3400" s="33" t="s">
        <v>2070</v>
      </c>
      <c r="Q3400" t="s">
        <v>28873</v>
      </c>
      <c r="R3400" s="35" t="s">
        <v>13623</v>
      </c>
      <c r="S3400" s="34"/>
      <c r="T3400" s="34"/>
      <c r="U3400" s="34"/>
    </row>
    <row r="3401" spans="16:21" x14ac:dyDescent="0.45">
      <c r="P3401" s="33" t="s">
        <v>2071</v>
      </c>
      <c r="Q3401" t="s">
        <v>28873</v>
      </c>
      <c r="R3401" s="35" t="s">
        <v>13621</v>
      </c>
      <c r="S3401" s="34"/>
      <c r="T3401" s="34"/>
      <c r="U3401" s="34"/>
    </row>
    <row r="3402" spans="16:21" x14ac:dyDescent="0.45">
      <c r="P3402" s="33" t="s">
        <v>2071</v>
      </c>
      <c r="Q3402" t="s">
        <v>28873</v>
      </c>
      <c r="R3402" s="35" t="s">
        <v>13623</v>
      </c>
      <c r="S3402" s="34"/>
      <c r="T3402" s="34"/>
      <c r="U3402" s="34"/>
    </row>
    <row r="3403" spans="16:21" x14ac:dyDescent="0.45">
      <c r="P3403" s="33" t="s">
        <v>2072</v>
      </c>
      <c r="Q3403" t="s">
        <v>28873</v>
      </c>
      <c r="R3403" s="35" t="s">
        <v>13621</v>
      </c>
      <c r="S3403" s="34"/>
      <c r="T3403" s="34"/>
      <c r="U3403" s="34"/>
    </row>
    <row r="3404" spans="16:21" x14ac:dyDescent="0.45">
      <c r="P3404" s="33" t="s">
        <v>2072</v>
      </c>
      <c r="Q3404" t="s">
        <v>28873</v>
      </c>
      <c r="R3404" s="35" t="s">
        <v>13623</v>
      </c>
      <c r="S3404" s="34"/>
      <c r="T3404" s="34"/>
      <c r="U3404" s="34"/>
    </row>
    <row r="3405" spans="16:21" x14ac:dyDescent="0.45">
      <c r="P3405" s="33" t="s">
        <v>2073</v>
      </c>
      <c r="Q3405" t="s">
        <v>28873</v>
      </c>
      <c r="R3405" s="35" t="s">
        <v>13621</v>
      </c>
      <c r="S3405" s="34"/>
      <c r="T3405" s="34"/>
      <c r="U3405" s="34"/>
    </row>
    <row r="3406" spans="16:21" x14ac:dyDescent="0.45">
      <c r="P3406" s="33" t="s">
        <v>2073</v>
      </c>
      <c r="Q3406" t="s">
        <v>28873</v>
      </c>
      <c r="R3406" s="35" t="s">
        <v>13623</v>
      </c>
      <c r="S3406" s="34"/>
      <c r="T3406" s="34"/>
      <c r="U3406" s="34"/>
    </row>
    <row r="3407" spans="16:21" x14ac:dyDescent="0.45">
      <c r="P3407" s="33" t="s">
        <v>2074</v>
      </c>
      <c r="Q3407" t="s">
        <v>28873</v>
      </c>
      <c r="R3407" s="35" t="s">
        <v>13634</v>
      </c>
      <c r="S3407" s="34"/>
      <c r="T3407" s="34"/>
      <c r="U3407" s="34"/>
    </row>
    <row r="3408" spans="16:21" x14ac:dyDescent="0.45">
      <c r="P3408" s="33" t="s">
        <v>2075</v>
      </c>
      <c r="Q3408" t="s">
        <v>28873</v>
      </c>
      <c r="R3408" s="35" t="s">
        <v>13621</v>
      </c>
      <c r="S3408" s="34"/>
      <c r="T3408" s="34"/>
      <c r="U3408" s="34"/>
    </row>
    <row r="3409" spans="16:21" x14ac:dyDescent="0.45">
      <c r="P3409" s="33" t="s">
        <v>2075</v>
      </c>
      <c r="Q3409" t="s">
        <v>28873</v>
      </c>
      <c r="R3409" s="35" t="s">
        <v>13623</v>
      </c>
      <c r="S3409" s="34"/>
      <c r="T3409" s="34"/>
      <c r="U3409" s="34"/>
    </row>
    <row r="3410" spans="16:21" x14ac:dyDescent="0.45">
      <c r="P3410" s="33" t="s">
        <v>2076</v>
      </c>
      <c r="Q3410" t="s">
        <v>28873</v>
      </c>
      <c r="R3410" s="35" t="s">
        <v>13621</v>
      </c>
      <c r="S3410" s="34"/>
      <c r="T3410" s="34"/>
      <c r="U3410" s="34"/>
    </row>
    <row r="3411" spans="16:21" x14ac:dyDescent="0.45">
      <c r="P3411" s="33" t="s">
        <v>2076</v>
      </c>
      <c r="Q3411" t="s">
        <v>28873</v>
      </c>
      <c r="R3411" s="35" t="s">
        <v>13623</v>
      </c>
      <c r="S3411" s="34"/>
      <c r="T3411" s="34"/>
      <c r="U3411" s="34"/>
    </row>
    <row r="3412" spans="16:21" x14ac:dyDescent="0.45">
      <c r="P3412" s="33" t="s">
        <v>2077</v>
      </c>
      <c r="Q3412" t="s">
        <v>28873</v>
      </c>
      <c r="R3412" s="35" t="s">
        <v>13621</v>
      </c>
      <c r="S3412" s="34"/>
      <c r="T3412" s="34"/>
      <c r="U3412" s="34"/>
    </row>
    <row r="3413" spans="16:21" x14ac:dyDescent="0.45">
      <c r="P3413" s="33" t="s">
        <v>2077</v>
      </c>
      <c r="Q3413" t="s">
        <v>28873</v>
      </c>
      <c r="R3413" s="35" t="s">
        <v>13623</v>
      </c>
      <c r="S3413" s="34"/>
      <c r="T3413" s="34"/>
      <c r="U3413" s="34"/>
    </row>
    <row r="3414" spans="16:21" x14ac:dyDescent="0.45">
      <c r="P3414" s="33" t="s">
        <v>2078</v>
      </c>
      <c r="Q3414" t="s">
        <v>28873</v>
      </c>
      <c r="R3414" s="35" t="s">
        <v>13621</v>
      </c>
      <c r="S3414" s="34"/>
      <c r="T3414" s="34"/>
      <c r="U3414" s="34"/>
    </row>
    <row r="3415" spans="16:21" x14ac:dyDescent="0.45">
      <c r="P3415" s="33" t="s">
        <v>2078</v>
      </c>
      <c r="Q3415" t="s">
        <v>28873</v>
      </c>
      <c r="R3415" s="35" t="s">
        <v>13623</v>
      </c>
      <c r="S3415" s="34"/>
      <c r="T3415" s="34"/>
      <c r="U3415" s="34"/>
    </row>
    <row r="3416" spans="16:21" x14ac:dyDescent="0.45">
      <c r="P3416" s="33" t="s">
        <v>2079</v>
      </c>
      <c r="Q3416" t="s">
        <v>28873</v>
      </c>
      <c r="R3416" s="35" t="s">
        <v>13621</v>
      </c>
      <c r="S3416" s="34"/>
      <c r="T3416" s="34"/>
      <c r="U3416" s="34"/>
    </row>
    <row r="3417" spans="16:21" x14ac:dyDescent="0.45">
      <c r="P3417" s="33" t="s">
        <v>2079</v>
      </c>
      <c r="Q3417" t="s">
        <v>28873</v>
      </c>
      <c r="R3417" s="35" t="s">
        <v>13623</v>
      </c>
      <c r="S3417" s="34"/>
      <c r="T3417" s="34"/>
      <c r="U3417" s="34"/>
    </row>
    <row r="3418" spans="16:21" x14ac:dyDescent="0.45">
      <c r="P3418" s="33" t="s">
        <v>2080</v>
      </c>
      <c r="Q3418" t="s">
        <v>28873</v>
      </c>
      <c r="R3418" s="35" t="s">
        <v>13635</v>
      </c>
      <c r="S3418" s="34"/>
      <c r="T3418" s="34"/>
      <c r="U3418" s="34"/>
    </row>
    <row r="3419" spans="16:21" x14ac:dyDescent="0.45">
      <c r="P3419" s="33" t="s">
        <v>2080</v>
      </c>
      <c r="Q3419" t="s">
        <v>28873</v>
      </c>
      <c r="R3419" s="35" t="s">
        <v>13636</v>
      </c>
      <c r="S3419" s="34"/>
      <c r="T3419" s="34"/>
      <c r="U3419" s="34"/>
    </row>
    <row r="3420" spans="16:21" x14ac:dyDescent="0.45">
      <c r="P3420" s="33" t="s">
        <v>2081</v>
      </c>
      <c r="Q3420" t="s">
        <v>28873</v>
      </c>
      <c r="R3420" s="35" t="s">
        <v>13637</v>
      </c>
      <c r="S3420" s="34"/>
      <c r="T3420" s="34"/>
      <c r="U3420" s="34"/>
    </row>
    <row r="3421" spans="16:21" x14ac:dyDescent="0.45">
      <c r="P3421" s="33" t="s">
        <v>2081</v>
      </c>
      <c r="Q3421" t="s">
        <v>28873</v>
      </c>
      <c r="R3421" s="35" t="s">
        <v>13638</v>
      </c>
      <c r="S3421" s="34"/>
      <c r="T3421" s="34"/>
      <c r="U3421" s="34"/>
    </row>
    <row r="3422" spans="16:21" x14ac:dyDescent="0.45">
      <c r="P3422" s="33" t="s">
        <v>2082</v>
      </c>
      <c r="Q3422" t="s">
        <v>28873</v>
      </c>
      <c r="R3422" s="35" t="s">
        <v>13639</v>
      </c>
      <c r="S3422" s="34"/>
      <c r="T3422" s="34"/>
      <c r="U3422" s="34"/>
    </row>
    <row r="3423" spans="16:21" x14ac:dyDescent="0.45">
      <c r="P3423" s="33" t="s">
        <v>2082</v>
      </c>
      <c r="Q3423" t="s">
        <v>28873</v>
      </c>
      <c r="R3423" s="35" t="s">
        <v>13640</v>
      </c>
      <c r="S3423" s="34"/>
      <c r="T3423" s="34"/>
      <c r="U3423" s="34"/>
    </row>
    <row r="3424" spans="16:21" x14ac:dyDescent="0.45">
      <c r="P3424" s="33" t="s">
        <v>2083</v>
      </c>
      <c r="Q3424" t="s">
        <v>28873</v>
      </c>
      <c r="R3424" s="35" t="s">
        <v>13641</v>
      </c>
      <c r="S3424" s="34"/>
      <c r="T3424" s="34"/>
      <c r="U3424" s="34"/>
    </row>
    <row r="3425" spans="16:21" x14ac:dyDescent="0.45">
      <c r="P3425" s="33" t="s">
        <v>2083</v>
      </c>
      <c r="Q3425" t="s">
        <v>28873</v>
      </c>
      <c r="R3425" s="35" t="s">
        <v>13640</v>
      </c>
      <c r="S3425" s="34"/>
      <c r="T3425" s="34"/>
      <c r="U3425" s="34"/>
    </row>
    <row r="3426" spans="16:21" x14ac:dyDescent="0.45">
      <c r="P3426" s="33" t="s">
        <v>2084</v>
      </c>
      <c r="Q3426" t="s">
        <v>28873</v>
      </c>
      <c r="R3426" s="35" t="s">
        <v>13642</v>
      </c>
      <c r="S3426" s="34"/>
      <c r="T3426" s="34"/>
      <c r="U3426" s="34"/>
    </row>
    <row r="3427" spans="16:21" x14ac:dyDescent="0.45">
      <c r="P3427" s="33" t="s">
        <v>2084</v>
      </c>
      <c r="Q3427" t="s">
        <v>28873</v>
      </c>
      <c r="R3427" s="35" t="s">
        <v>13643</v>
      </c>
      <c r="S3427" s="34"/>
      <c r="T3427" s="34"/>
      <c r="U3427" s="34"/>
    </row>
    <row r="3428" spans="16:21" x14ac:dyDescent="0.45">
      <c r="P3428" s="33" t="s">
        <v>2085</v>
      </c>
      <c r="Q3428" t="s">
        <v>28873</v>
      </c>
      <c r="R3428" s="35" t="s">
        <v>13621</v>
      </c>
      <c r="S3428" s="34"/>
      <c r="T3428" s="34"/>
      <c r="U3428" s="34"/>
    </row>
    <row r="3429" spans="16:21" x14ac:dyDescent="0.45">
      <c r="P3429" s="33" t="s">
        <v>2085</v>
      </c>
      <c r="Q3429" t="s">
        <v>28873</v>
      </c>
      <c r="R3429" s="35" t="s">
        <v>13623</v>
      </c>
      <c r="S3429" s="34"/>
      <c r="T3429" s="34"/>
      <c r="U3429" s="34"/>
    </row>
    <row r="3430" spans="16:21" x14ac:dyDescent="0.45">
      <c r="P3430" s="33" t="s">
        <v>2086</v>
      </c>
      <c r="Q3430" t="s">
        <v>28873</v>
      </c>
      <c r="R3430" s="35" t="s">
        <v>13621</v>
      </c>
      <c r="S3430" s="34"/>
      <c r="T3430" s="34"/>
      <c r="U3430" s="34"/>
    </row>
    <row r="3431" spans="16:21" x14ac:dyDescent="0.45">
      <c r="P3431" s="33" t="s">
        <v>2086</v>
      </c>
      <c r="Q3431" t="s">
        <v>28873</v>
      </c>
      <c r="R3431" s="35" t="s">
        <v>13623</v>
      </c>
      <c r="S3431" s="34"/>
      <c r="T3431" s="34"/>
      <c r="U3431" s="34"/>
    </row>
    <row r="3432" spans="16:21" x14ac:dyDescent="0.45">
      <c r="P3432" s="33" t="s">
        <v>2087</v>
      </c>
      <c r="Q3432" t="s">
        <v>28873</v>
      </c>
      <c r="R3432" s="35" t="s">
        <v>13621</v>
      </c>
      <c r="S3432" s="34"/>
      <c r="T3432" s="34"/>
      <c r="U3432" s="34"/>
    </row>
    <row r="3433" spans="16:21" x14ac:dyDescent="0.45">
      <c r="P3433" s="33" t="s">
        <v>2087</v>
      </c>
      <c r="Q3433" t="s">
        <v>28873</v>
      </c>
      <c r="R3433" s="35" t="s">
        <v>13623</v>
      </c>
      <c r="S3433" s="34"/>
      <c r="T3433" s="34"/>
      <c r="U3433" s="34"/>
    </row>
    <row r="3434" spans="16:21" x14ac:dyDescent="0.45">
      <c r="P3434" s="33" t="s">
        <v>2088</v>
      </c>
      <c r="Q3434" t="s">
        <v>28873</v>
      </c>
      <c r="R3434" s="35" t="s">
        <v>13621</v>
      </c>
      <c r="S3434" s="34"/>
      <c r="T3434" s="34"/>
      <c r="U3434" s="34"/>
    </row>
    <row r="3435" spans="16:21" x14ac:dyDescent="0.45">
      <c r="P3435" s="33" t="s">
        <v>2088</v>
      </c>
      <c r="Q3435" t="s">
        <v>28873</v>
      </c>
      <c r="R3435" s="35" t="s">
        <v>13623</v>
      </c>
      <c r="S3435" s="34"/>
      <c r="T3435" s="34"/>
      <c r="U3435" s="34"/>
    </row>
    <row r="3436" spans="16:21" x14ac:dyDescent="0.45">
      <c r="P3436" s="33" t="s">
        <v>2089</v>
      </c>
      <c r="Q3436" t="s">
        <v>28873</v>
      </c>
      <c r="R3436" s="35" t="s">
        <v>13621</v>
      </c>
      <c r="S3436" s="34"/>
      <c r="T3436" s="34"/>
      <c r="U3436" s="34"/>
    </row>
    <row r="3437" spans="16:21" x14ac:dyDescent="0.45">
      <c r="P3437" s="33" t="s">
        <v>2089</v>
      </c>
      <c r="Q3437" t="s">
        <v>28873</v>
      </c>
      <c r="R3437" s="35" t="s">
        <v>13623</v>
      </c>
      <c r="S3437" s="34"/>
      <c r="T3437" s="34"/>
      <c r="U3437" s="34"/>
    </row>
    <row r="3438" spans="16:21" x14ac:dyDescent="0.45">
      <c r="P3438" s="33" t="s">
        <v>2090</v>
      </c>
      <c r="Q3438" t="s">
        <v>28873</v>
      </c>
      <c r="R3438" s="35" t="s">
        <v>13621</v>
      </c>
      <c r="S3438" s="34"/>
      <c r="T3438" s="34"/>
      <c r="U3438" s="34"/>
    </row>
    <row r="3439" spans="16:21" x14ac:dyDescent="0.45">
      <c r="P3439" s="33" t="s">
        <v>2090</v>
      </c>
      <c r="Q3439" t="s">
        <v>28873</v>
      </c>
      <c r="R3439" s="35" t="s">
        <v>13623</v>
      </c>
      <c r="S3439" s="34"/>
      <c r="T3439" s="34"/>
      <c r="U3439" s="34"/>
    </row>
    <row r="3440" spans="16:21" x14ac:dyDescent="0.45">
      <c r="P3440" s="33" t="s">
        <v>2091</v>
      </c>
      <c r="Q3440" t="s">
        <v>28873</v>
      </c>
      <c r="R3440" s="35" t="s">
        <v>13621</v>
      </c>
      <c r="S3440" s="34"/>
      <c r="T3440" s="34"/>
      <c r="U3440" s="34"/>
    </row>
    <row r="3441" spans="16:21" x14ac:dyDescent="0.45">
      <c r="P3441" s="33" t="s">
        <v>2091</v>
      </c>
      <c r="Q3441" t="s">
        <v>28873</v>
      </c>
      <c r="R3441" s="35" t="s">
        <v>13623</v>
      </c>
      <c r="S3441" s="34"/>
      <c r="T3441" s="34"/>
      <c r="U3441" s="34"/>
    </row>
    <row r="3442" spans="16:21" x14ac:dyDescent="0.45">
      <c r="P3442" s="33" t="s">
        <v>2092</v>
      </c>
      <c r="Q3442" t="s">
        <v>28873</v>
      </c>
      <c r="R3442" s="35" t="s">
        <v>13621</v>
      </c>
      <c r="S3442" s="34"/>
      <c r="T3442" s="34"/>
      <c r="U3442" s="34"/>
    </row>
    <row r="3443" spans="16:21" x14ac:dyDescent="0.45">
      <c r="P3443" s="33" t="s">
        <v>2092</v>
      </c>
      <c r="Q3443" t="s">
        <v>28873</v>
      </c>
      <c r="R3443" s="35" t="s">
        <v>13623</v>
      </c>
      <c r="S3443" s="34"/>
      <c r="T3443" s="34"/>
      <c r="U3443" s="34"/>
    </row>
    <row r="3444" spans="16:21" x14ac:dyDescent="0.45">
      <c r="P3444" s="33" t="s">
        <v>2093</v>
      </c>
      <c r="Q3444" t="s">
        <v>28873</v>
      </c>
      <c r="R3444" s="35" t="s">
        <v>13621</v>
      </c>
      <c r="S3444" s="34"/>
      <c r="T3444" s="34"/>
      <c r="U3444" s="34"/>
    </row>
    <row r="3445" spans="16:21" x14ac:dyDescent="0.45">
      <c r="P3445" s="33" t="s">
        <v>2093</v>
      </c>
      <c r="Q3445" t="s">
        <v>28873</v>
      </c>
      <c r="R3445" s="35" t="s">
        <v>13623</v>
      </c>
      <c r="S3445" s="34"/>
      <c r="T3445" s="34"/>
      <c r="U3445" s="34"/>
    </row>
    <row r="3446" spans="16:21" x14ac:dyDescent="0.45">
      <c r="P3446" s="33" t="s">
        <v>2094</v>
      </c>
      <c r="Q3446" t="s">
        <v>28873</v>
      </c>
      <c r="R3446" s="35" t="s">
        <v>13621</v>
      </c>
      <c r="S3446" s="34"/>
      <c r="T3446" s="34"/>
      <c r="U3446" s="34"/>
    </row>
    <row r="3447" spans="16:21" x14ac:dyDescent="0.45">
      <c r="P3447" s="33" t="s">
        <v>2094</v>
      </c>
      <c r="Q3447" t="s">
        <v>28873</v>
      </c>
      <c r="R3447" s="35" t="s">
        <v>13623</v>
      </c>
      <c r="S3447" s="34"/>
      <c r="T3447" s="34"/>
      <c r="U3447" s="34"/>
    </row>
    <row r="3448" spans="16:21" x14ac:dyDescent="0.45">
      <c r="P3448" s="33" t="s">
        <v>2095</v>
      </c>
      <c r="Q3448" t="s">
        <v>28873</v>
      </c>
      <c r="R3448" s="35" t="s">
        <v>13644</v>
      </c>
      <c r="S3448" s="34"/>
      <c r="T3448" s="34"/>
      <c r="U3448" s="34"/>
    </row>
    <row r="3449" spans="16:21" x14ac:dyDescent="0.45">
      <c r="P3449" s="33" t="s">
        <v>2095</v>
      </c>
      <c r="Q3449" t="s">
        <v>28873</v>
      </c>
      <c r="R3449" s="35" t="s">
        <v>13645</v>
      </c>
      <c r="S3449" s="34"/>
      <c r="T3449" s="34"/>
      <c r="U3449" s="34"/>
    </row>
    <row r="3450" spans="16:21" x14ac:dyDescent="0.45">
      <c r="P3450" s="33" t="s">
        <v>2096</v>
      </c>
      <c r="Q3450" t="s">
        <v>28873</v>
      </c>
      <c r="R3450" s="35" t="s">
        <v>13646</v>
      </c>
      <c r="S3450" s="34"/>
      <c r="T3450" s="34"/>
      <c r="U3450" s="34"/>
    </row>
    <row r="3451" spans="16:21" x14ac:dyDescent="0.45">
      <c r="P3451" s="33" t="s">
        <v>2096</v>
      </c>
      <c r="Q3451" t="s">
        <v>28873</v>
      </c>
      <c r="R3451" s="35" t="s">
        <v>13647</v>
      </c>
      <c r="S3451" s="34"/>
      <c r="T3451" s="34"/>
      <c r="U3451" s="34"/>
    </row>
    <row r="3452" spans="16:21" x14ac:dyDescent="0.45">
      <c r="P3452" s="33" t="s">
        <v>2097</v>
      </c>
      <c r="Q3452" t="s">
        <v>28873</v>
      </c>
      <c r="R3452" s="35" t="s">
        <v>13648</v>
      </c>
      <c r="S3452" s="34"/>
      <c r="T3452" s="34"/>
      <c r="U3452" s="34"/>
    </row>
    <row r="3453" spans="16:21" x14ac:dyDescent="0.45">
      <c r="P3453" s="33" t="s">
        <v>2097</v>
      </c>
      <c r="Q3453" t="s">
        <v>28873</v>
      </c>
      <c r="R3453" s="35" t="s">
        <v>13649</v>
      </c>
      <c r="S3453" s="34"/>
      <c r="T3453" s="34"/>
      <c r="U3453" s="34"/>
    </row>
    <row r="3454" spans="16:21" x14ac:dyDescent="0.45">
      <c r="P3454" s="33" t="s">
        <v>2098</v>
      </c>
      <c r="Q3454" t="s">
        <v>28873</v>
      </c>
      <c r="R3454" s="35" t="s">
        <v>13648</v>
      </c>
      <c r="S3454" s="34"/>
      <c r="T3454" s="34"/>
      <c r="U3454" s="34"/>
    </row>
    <row r="3455" spans="16:21" x14ac:dyDescent="0.45">
      <c r="P3455" s="33" t="s">
        <v>2098</v>
      </c>
      <c r="Q3455" t="s">
        <v>28873</v>
      </c>
      <c r="R3455" s="35" t="s">
        <v>13649</v>
      </c>
      <c r="S3455" s="34"/>
      <c r="T3455" s="34"/>
      <c r="U3455" s="34"/>
    </row>
    <row r="3456" spans="16:21" x14ac:dyDescent="0.45">
      <c r="P3456" s="33" t="s">
        <v>2099</v>
      </c>
      <c r="Q3456" t="s">
        <v>28873</v>
      </c>
      <c r="R3456" s="35" t="s">
        <v>13650</v>
      </c>
      <c r="S3456" s="34"/>
      <c r="T3456" s="34"/>
      <c r="U3456" s="34"/>
    </row>
    <row r="3457" spans="16:21" x14ac:dyDescent="0.45">
      <c r="P3457" s="33" t="s">
        <v>2099</v>
      </c>
      <c r="Q3457" t="s">
        <v>28873</v>
      </c>
      <c r="R3457" s="35" t="s">
        <v>13651</v>
      </c>
      <c r="S3457" s="34"/>
      <c r="T3457" s="34"/>
      <c r="U3457" s="34"/>
    </row>
    <row r="3458" spans="16:21" x14ac:dyDescent="0.45">
      <c r="P3458" s="33" t="s">
        <v>2100</v>
      </c>
      <c r="Q3458" t="s">
        <v>28873</v>
      </c>
      <c r="R3458" s="35" t="s">
        <v>13621</v>
      </c>
      <c r="S3458" s="34"/>
      <c r="T3458" s="34"/>
      <c r="U3458" s="34"/>
    </row>
    <row r="3459" spans="16:21" x14ac:dyDescent="0.45">
      <c r="P3459" s="33" t="s">
        <v>2100</v>
      </c>
      <c r="Q3459" t="s">
        <v>28873</v>
      </c>
      <c r="R3459" s="35" t="s">
        <v>13623</v>
      </c>
      <c r="S3459" s="34"/>
      <c r="T3459" s="34"/>
      <c r="U3459" s="34"/>
    </row>
    <row r="3460" spans="16:21" x14ac:dyDescent="0.45">
      <c r="P3460" s="33" t="s">
        <v>2101</v>
      </c>
      <c r="Q3460" t="s">
        <v>28873</v>
      </c>
      <c r="R3460" s="35" t="s">
        <v>13621</v>
      </c>
      <c r="S3460" s="34"/>
      <c r="T3460" s="34"/>
      <c r="U3460" s="34"/>
    </row>
    <row r="3461" spans="16:21" x14ac:dyDescent="0.45">
      <c r="P3461" s="33" t="s">
        <v>2101</v>
      </c>
      <c r="Q3461" t="s">
        <v>28873</v>
      </c>
      <c r="R3461" s="35" t="s">
        <v>13623</v>
      </c>
      <c r="S3461" s="34"/>
      <c r="T3461" s="34"/>
      <c r="U3461" s="34"/>
    </row>
    <row r="3462" spans="16:21" x14ac:dyDescent="0.45">
      <c r="P3462" s="33" t="s">
        <v>2102</v>
      </c>
      <c r="Q3462" t="s">
        <v>28873</v>
      </c>
      <c r="R3462" s="35" t="s">
        <v>13621</v>
      </c>
      <c r="S3462" s="34"/>
      <c r="T3462" s="34"/>
      <c r="U3462" s="34"/>
    </row>
    <row r="3463" spans="16:21" x14ac:dyDescent="0.45">
      <c r="P3463" s="33" t="s">
        <v>2102</v>
      </c>
      <c r="Q3463" t="s">
        <v>28873</v>
      </c>
      <c r="R3463" s="35" t="s">
        <v>13623</v>
      </c>
      <c r="S3463" s="34"/>
      <c r="T3463" s="34"/>
      <c r="U3463" s="34"/>
    </row>
    <row r="3464" spans="16:21" x14ac:dyDescent="0.45">
      <c r="P3464" s="33" t="s">
        <v>2103</v>
      </c>
      <c r="Q3464" t="s">
        <v>28873</v>
      </c>
      <c r="R3464" s="35" t="s">
        <v>13621</v>
      </c>
      <c r="S3464" s="34"/>
      <c r="T3464" s="34"/>
      <c r="U3464" s="34"/>
    </row>
    <row r="3465" spans="16:21" x14ac:dyDescent="0.45">
      <c r="P3465" s="33" t="s">
        <v>2103</v>
      </c>
      <c r="Q3465" t="s">
        <v>28873</v>
      </c>
      <c r="R3465" s="35" t="s">
        <v>13623</v>
      </c>
      <c r="S3465" s="34"/>
      <c r="T3465" s="34"/>
      <c r="U3465" s="34"/>
    </row>
    <row r="3466" spans="16:21" x14ac:dyDescent="0.45">
      <c r="P3466" s="33" t="s">
        <v>2104</v>
      </c>
      <c r="Q3466" t="s">
        <v>28873</v>
      </c>
      <c r="R3466" s="35" t="s">
        <v>13621</v>
      </c>
      <c r="S3466" s="34"/>
      <c r="T3466" s="34"/>
      <c r="U3466" s="34"/>
    </row>
    <row r="3467" spans="16:21" x14ac:dyDescent="0.45">
      <c r="P3467" s="33" t="s">
        <v>2104</v>
      </c>
      <c r="Q3467" t="s">
        <v>28873</v>
      </c>
      <c r="R3467" s="35" t="s">
        <v>13623</v>
      </c>
      <c r="S3467" s="34"/>
      <c r="T3467" s="34"/>
      <c r="U3467" s="34"/>
    </row>
    <row r="3468" spans="16:21" x14ac:dyDescent="0.45">
      <c r="P3468" s="33" t="s">
        <v>2105</v>
      </c>
      <c r="Q3468" t="s">
        <v>28873</v>
      </c>
      <c r="R3468" s="35" t="s">
        <v>13621</v>
      </c>
      <c r="S3468" s="34"/>
      <c r="T3468" s="34"/>
      <c r="U3468" s="34"/>
    </row>
    <row r="3469" spans="16:21" x14ac:dyDescent="0.45">
      <c r="P3469" s="33" t="s">
        <v>2105</v>
      </c>
      <c r="Q3469" t="s">
        <v>28873</v>
      </c>
      <c r="R3469" s="35" t="s">
        <v>13623</v>
      </c>
      <c r="S3469" s="34"/>
      <c r="T3469" s="34"/>
      <c r="U3469" s="34"/>
    </row>
    <row r="3470" spans="16:21" x14ac:dyDescent="0.45">
      <c r="P3470" s="33" t="s">
        <v>2106</v>
      </c>
      <c r="Q3470" t="s">
        <v>28873</v>
      </c>
      <c r="R3470" s="35" t="s">
        <v>13621</v>
      </c>
      <c r="S3470" s="34"/>
      <c r="T3470" s="34"/>
      <c r="U3470" s="34"/>
    </row>
    <row r="3471" spans="16:21" x14ac:dyDescent="0.45">
      <c r="P3471" s="33" t="s">
        <v>2106</v>
      </c>
      <c r="Q3471" t="s">
        <v>28873</v>
      </c>
      <c r="R3471" s="35" t="s">
        <v>13623</v>
      </c>
      <c r="S3471" s="34"/>
      <c r="T3471" s="34"/>
      <c r="U3471" s="34"/>
    </row>
    <row r="3472" spans="16:21" x14ac:dyDescent="0.45">
      <c r="P3472" s="33" t="s">
        <v>2107</v>
      </c>
      <c r="Q3472" t="s">
        <v>28873</v>
      </c>
      <c r="R3472" s="35" t="s">
        <v>13621</v>
      </c>
      <c r="S3472" s="34"/>
      <c r="T3472" s="34"/>
      <c r="U3472" s="34"/>
    </row>
    <row r="3473" spans="16:21" x14ac:dyDescent="0.45">
      <c r="P3473" s="33" t="s">
        <v>2107</v>
      </c>
      <c r="Q3473" t="s">
        <v>28873</v>
      </c>
      <c r="R3473" s="35" t="s">
        <v>13623</v>
      </c>
      <c r="S3473" s="34"/>
      <c r="T3473" s="34"/>
      <c r="U3473" s="34"/>
    </row>
    <row r="3474" spans="16:21" x14ac:dyDescent="0.45">
      <c r="P3474" s="33" t="s">
        <v>2108</v>
      </c>
      <c r="Q3474" t="s">
        <v>28873</v>
      </c>
      <c r="R3474" s="35" t="s">
        <v>13621</v>
      </c>
      <c r="S3474" s="34"/>
      <c r="T3474" s="34"/>
      <c r="U3474" s="34"/>
    </row>
    <row r="3475" spans="16:21" x14ac:dyDescent="0.45">
      <c r="P3475" s="33" t="s">
        <v>2108</v>
      </c>
      <c r="Q3475" t="s">
        <v>28873</v>
      </c>
      <c r="R3475" s="35" t="s">
        <v>13623</v>
      </c>
      <c r="S3475" s="34"/>
      <c r="T3475" s="34"/>
      <c r="U3475" s="34"/>
    </row>
    <row r="3476" spans="16:21" x14ac:dyDescent="0.45">
      <c r="P3476" s="33" t="s">
        <v>2109</v>
      </c>
      <c r="Q3476" t="s">
        <v>28873</v>
      </c>
      <c r="R3476" s="35" t="s">
        <v>13621</v>
      </c>
      <c r="S3476" s="34"/>
      <c r="T3476" s="34"/>
      <c r="U3476" s="34"/>
    </row>
    <row r="3477" spans="16:21" x14ac:dyDescent="0.45">
      <c r="P3477" s="33" t="s">
        <v>2109</v>
      </c>
      <c r="Q3477" t="s">
        <v>28873</v>
      </c>
      <c r="R3477" s="35" t="s">
        <v>13623</v>
      </c>
      <c r="S3477" s="34"/>
      <c r="T3477" s="34"/>
      <c r="U3477" s="34"/>
    </row>
    <row r="3478" spans="16:21" x14ac:dyDescent="0.45">
      <c r="P3478" s="33" t="s">
        <v>2110</v>
      </c>
      <c r="Q3478" t="s">
        <v>28873</v>
      </c>
      <c r="R3478" s="35" t="s">
        <v>13652</v>
      </c>
      <c r="S3478" s="34"/>
      <c r="T3478" s="34"/>
      <c r="U3478" s="34"/>
    </row>
    <row r="3479" spans="16:21" x14ac:dyDescent="0.45">
      <c r="P3479" s="33" t="s">
        <v>2110</v>
      </c>
      <c r="Q3479" t="s">
        <v>28873</v>
      </c>
      <c r="R3479" s="35" t="s">
        <v>13653</v>
      </c>
      <c r="S3479" s="34"/>
      <c r="T3479" s="34"/>
      <c r="U3479" s="34"/>
    </row>
    <row r="3480" spans="16:21" x14ac:dyDescent="0.45">
      <c r="P3480" s="33" t="s">
        <v>2111</v>
      </c>
      <c r="Q3480" t="s">
        <v>28873</v>
      </c>
      <c r="R3480" s="35" t="s">
        <v>13654</v>
      </c>
      <c r="S3480" s="34"/>
      <c r="T3480" s="34"/>
      <c r="U3480" s="34"/>
    </row>
    <row r="3481" spans="16:21" x14ac:dyDescent="0.45">
      <c r="P3481" s="33" t="s">
        <v>2111</v>
      </c>
      <c r="Q3481" t="s">
        <v>28873</v>
      </c>
      <c r="R3481" s="35" t="s">
        <v>13655</v>
      </c>
      <c r="S3481" s="34"/>
      <c r="T3481" s="34"/>
      <c r="U3481" s="34"/>
    </row>
    <row r="3482" spans="16:21" x14ac:dyDescent="0.45">
      <c r="P3482" s="33" t="s">
        <v>2112</v>
      </c>
      <c r="Q3482" t="s">
        <v>28873</v>
      </c>
      <c r="R3482" s="35" t="s">
        <v>13656</v>
      </c>
      <c r="S3482" s="34"/>
      <c r="T3482" s="34"/>
      <c r="U3482" s="34"/>
    </row>
    <row r="3483" spans="16:21" x14ac:dyDescent="0.45">
      <c r="P3483" s="33" t="s">
        <v>2112</v>
      </c>
      <c r="Q3483" t="s">
        <v>28873</v>
      </c>
      <c r="R3483" s="35" t="s">
        <v>13657</v>
      </c>
      <c r="S3483" s="34"/>
      <c r="T3483" s="34"/>
      <c r="U3483" s="34"/>
    </row>
    <row r="3484" spans="16:21" x14ac:dyDescent="0.45">
      <c r="P3484" s="33" t="s">
        <v>2113</v>
      </c>
      <c r="Q3484" t="s">
        <v>28873</v>
      </c>
      <c r="R3484" s="35" t="s">
        <v>13658</v>
      </c>
      <c r="S3484" s="34"/>
      <c r="T3484" s="34"/>
      <c r="U3484" s="34"/>
    </row>
    <row r="3485" spans="16:21" x14ac:dyDescent="0.45">
      <c r="P3485" s="33" t="s">
        <v>2113</v>
      </c>
      <c r="Q3485" t="s">
        <v>28873</v>
      </c>
      <c r="R3485" s="35" t="s">
        <v>13657</v>
      </c>
      <c r="S3485" s="34"/>
      <c r="T3485" s="34"/>
      <c r="U3485" s="34"/>
    </row>
    <row r="3486" spans="16:21" x14ac:dyDescent="0.45">
      <c r="P3486" s="33" t="s">
        <v>2114</v>
      </c>
      <c r="Q3486" t="s">
        <v>28873</v>
      </c>
      <c r="R3486" s="35" t="s">
        <v>13659</v>
      </c>
      <c r="S3486" s="34"/>
      <c r="T3486" s="34"/>
      <c r="U3486" s="34"/>
    </row>
    <row r="3487" spans="16:21" x14ac:dyDescent="0.45">
      <c r="P3487" s="33" t="s">
        <v>2114</v>
      </c>
      <c r="Q3487" t="s">
        <v>28873</v>
      </c>
      <c r="R3487" s="35" t="s">
        <v>13660</v>
      </c>
      <c r="S3487" s="34"/>
      <c r="T3487" s="34"/>
      <c r="U3487" s="34"/>
    </row>
    <row r="3488" spans="16:21" x14ac:dyDescent="0.45">
      <c r="P3488" s="33" t="s">
        <v>2115</v>
      </c>
      <c r="Q3488" t="s">
        <v>28873</v>
      </c>
      <c r="R3488" s="35" t="s">
        <v>13621</v>
      </c>
      <c r="S3488" s="34"/>
      <c r="T3488" s="34"/>
      <c r="U3488" s="34"/>
    </row>
    <row r="3489" spans="16:21" x14ac:dyDescent="0.45">
      <c r="P3489" s="33" t="s">
        <v>2115</v>
      </c>
      <c r="Q3489" t="s">
        <v>28873</v>
      </c>
      <c r="R3489" s="35" t="s">
        <v>13623</v>
      </c>
      <c r="S3489" s="34"/>
      <c r="T3489" s="34"/>
      <c r="U3489" s="34"/>
    </row>
    <row r="3490" spans="16:21" x14ac:dyDescent="0.45">
      <c r="P3490" s="33" t="s">
        <v>2116</v>
      </c>
      <c r="Q3490" t="s">
        <v>28873</v>
      </c>
      <c r="R3490" s="35" t="s">
        <v>13621</v>
      </c>
      <c r="S3490" s="34"/>
      <c r="T3490" s="34"/>
      <c r="U3490" s="34"/>
    </row>
    <row r="3491" spans="16:21" x14ac:dyDescent="0.45">
      <c r="P3491" s="33" t="s">
        <v>2116</v>
      </c>
      <c r="Q3491" t="s">
        <v>28873</v>
      </c>
      <c r="R3491" s="35" t="s">
        <v>13623</v>
      </c>
      <c r="S3491" s="34"/>
      <c r="T3491" s="34"/>
      <c r="U3491" s="34"/>
    </row>
    <row r="3492" spans="16:21" x14ac:dyDescent="0.45">
      <c r="P3492" s="33" t="s">
        <v>2117</v>
      </c>
      <c r="Q3492" t="s">
        <v>28873</v>
      </c>
      <c r="R3492" s="35" t="s">
        <v>13621</v>
      </c>
      <c r="S3492" s="34"/>
      <c r="T3492" s="34"/>
      <c r="U3492" s="34"/>
    </row>
    <row r="3493" spans="16:21" x14ac:dyDescent="0.45">
      <c r="P3493" s="33" t="s">
        <v>2117</v>
      </c>
      <c r="Q3493" t="s">
        <v>28873</v>
      </c>
      <c r="R3493" s="35" t="s">
        <v>13623</v>
      </c>
      <c r="S3493" s="34"/>
      <c r="T3493" s="34"/>
      <c r="U3493" s="34"/>
    </row>
    <row r="3494" spans="16:21" x14ac:dyDescent="0.45">
      <c r="P3494" s="33" t="s">
        <v>2118</v>
      </c>
      <c r="Q3494" t="s">
        <v>28873</v>
      </c>
      <c r="R3494" s="35" t="s">
        <v>13621</v>
      </c>
      <c r="S3494" s="34"/>
      <c r="T3494" s="34"/>
      <c r="U3494" s="34"/>
    </row>
    <row r="3495" spans="16:21" x14ac:dyDescent="0.45">
      <c r="P3495" s="33" t="s">
        <v>2118</v>
      </c>
      <c r="Q3495" t="s">
        <v>28873</v>
      </c>
      <c r="R3495" s="35" t="s">
        <v>13623</v>
      </c>
      <c r="S3495" s="34"/>
      <c r="T3495" s="34"/>
      <c r="U3495" s="34"/>
    </row>
    <row r="3496" spans="16:21" x14ac:dyDescent="0.45">
      <c r="P3496" s="33" t="s">
        <v>2119</v>
      </c>
      <c r="Q3496" t="s">
        <v>28873</v>
      </c>
      <c r="R3496" s="35" t="s">
        <v>13621</v>
      </c>
      <c r="S3496" s="34"/>
      <c r="T3496" s="34"/>
      <c r="U3496" s="34"/>
    </row>
    <row r="3497" spans="16:21" x14ac:dyDescent="0.45">
      <c r="P3497" s="33" t="s">
        <v>2119</v>
      </c>
      <c r="Q3497" t="s">
        <v>28873</v>
      </c>
      <c r="R3497" s="35" t="s">
        <v>13623</v>
      </c>
      <c r="S3497" s="34"/>
      <c r="T3497" s="34"/>
      <c r="U3497" s="34"/>
    </row>
    <row r="3498" spans="16:21" x14ac:dyDescent="0.45">
      <c r="P3498" s="33" t="s">
        <v>2120</v>
      </c>
      <c r="Q3498" t="s">
        <v>28873</v>
      </c>
      <c r="R3498" s="35" t="s">
        <v>13621</v>
      </c>
      <c r="S3498" s="34"/>
      <c r="T3498" s="34"/>
      <c r="U3498" s="34"/>
    </row>
    <row r="3499" spans="16:21" x14ac:dyDescent="0.45">
      <c r="P3499" s="33" t="s">
        <v>2120</v>
      </c>
      <c r="Q3499" t="s">
        <v>28873</v>
      </c>
      <c r="R3499" s="35" t="s">
        <v>13623</v>
      </c>
      <c r="S3499" s="34"/>
      <c r="T3499" s="34"/>
      <c r="U3499" s="34"/>
    </row>
    <row r="3500" spans="16:21" x14ac:dyDescent="0.45">
      <c r="P3500" s="33" t="s">
        <v>2121</v>
      </c>
      <c r="Q3500" t="s">
        <v>28873</v>
      </c>
      <c r="R3500" s="35" t="s">
        <v>13621</v>
      </c>
      <c r="S3500" s="34"/>
      <c r="T3500" s="34"/>
      <c r="U3500" s="34"/>
    </row>
    <row r="3501" spans="16:21" x14ac:dyDescent="0.45">
      <c r="P3501" s="33" t="s">
        <v>2121</v>
      </c>
      <c r="Q3501" t="s">
        <v>28873</v>
      </c>
      <c r="R3501" s="35" t="s">
        <v>13623</v>
      </c>
      <c r="S3501" s="34"/>
      <c r="T3501" s="34"/>
      <c r="U3501" s="34"/>
    </row>
    <row r="3502" spans="16:21" x14ac:dyDescent="0.45">
      <c r="P3502" s="33" t="s">
        <v>2122</v>
      </c>
      <c r="Q3502" t="s">
        <v>28873</v>
      </c>
      <c r="R3502" s="35" t="s">
        <v>13621</v>
      </c>
      <c r="S3502" s="34"/>
      <c r="T3502" s="34"/>
      <c r="U3502" s="34"/>
    </row>
    <row r="3503" spans="16:21" x14ac:dyDescent="0.45">
      <c r="P3503" s="33" t="s">
        <v>2122</v>
      </c>
      <c r="Q3503" t="s">
        <v>28873</v>
      </c>
      <c r="R3503" s="35" t="s">
        <v>13623</v>
      </c>
      <c r="S3503" s="34"/>
      <c r="T3503" s="34"/>
      <c r="U3503" s="34"/>
    </row>
    <row r="3504" spans="16:21" x14ac:dyDescent="0.45">
      <c r="P3504" s="33" t="s">
        <v>2123</v>
      </c>
      <c r="Q3504" t="s">
        <v>28873</v>
      </c>
      <c r="R3504" s="35" t="s">
        <v>13621</v>
      </c>
      <c r="S3504" s="34"/>
      <c r="T3504" s="34"/>
      <c r="U3504" s="34"/>
    </row>
    <row r="3505" spans="16:21" x14ac:dyDescent="0.45">
      <c r="P3505" s="33" t="s">
        <v>2123</v>
      </c>
      <c r="Q3505" t="s">
        <v>28873</v>
      </c>
      <c r="R3505" s="35" t="s">
        <v>13623</v>
      </c>
      <c r="S3505" s="34"/>
      <c r="T3505" s="34"/>
      <c r="U3505" s="34"/>
    </row>
    <row r="3506" spans="16:21" x14ac:dyDescent="0.45">
      <c r="P3506" s="33" t="s">
        <v>2124</v>
      </c>
      <c r="Q3506" t="s">
        <v>28873</v>
      </c>
      <c r="R3506" s="35" t="s">
        <v>13621</v>
      </c>
      <c r="S3506" s="34"/>
      <c r="T3506" s="34"/>
      <c r="U3506" s="34"/>
    </row>
    <row r="3507" spans="16:21" x14ac:dyDescent="0.45">
      <c r="P3507" s="33" t="s">
        <v>2124</v>
      </c>
      <c r="Q3507" t="s">
        <v>28873</v>
      </c>
      <c r="R3507" s="35" t="s">
        <v>13623</v>
      </c>
      <c r="S3507" s="34"/>
      <c r="T3507" s="34"/>
      <c r="U3507" s="34"/>
    </row>
    <row r="3508" spans="16:21" x14ac:dyDescent="0.45">
      <c r="P3508" s="33" t="s">
        <v>2125</v>
      </c>
      <c r="Q3508" t="s">
        <v>28873</v>
      </c>
      <c r="R3508" s="35" t="s">
        <v>13621</v>
      </c>
      <c r="S3508" s="34"/>
      <c r="T3508" s="34"/>
      <c r="U3508" s="34"/>
    </row>
    <row r="3509" spans="16:21" x14ac:dyDescent="0.45">
      <c r="P3509" s="33" t="s">
        <v>2125</v>
      </c>
      <c r="Q3509" t="s">
        <v>28873</v>
      </c>
      <c r="R3509" s="35" t="s">
        <v>13623</v>
      </c>
      <c r="S3509" s="34"/>
      <c r="T3509" s="34"/>
      <c r="U3509" s="34"/>
    </row>
    <row r="3510" spans="16:21" x14ac:dyDescent="0.45">
      <c r="P3510" s="33" t="s">
        <v>2126</v>
      </c>
      <c r="Q3510" t="s">
        <v>28873</v>
      </c>
      <c r="R3510" s="35" t="s">
        <v>13621</v>
      </c>
      <c r="S3510" s="34"/>
      <c r="T3510" s="34"/>
      <c r="U3510" s="34"/>
    </row>
    <row r="3511" spans="16:21" x14ac:dyDescent="0.45">
      <c r="P3511" s="33" t="s">
        <v>2126</v>
      </c>
      <c r="Q3511" t="s">
        <v>28873</v>
      </c>
      <c r="R3511" s="35" t="s">
        <v>13623</v>
      </c>
      <c r="S3511" s="34"/>
      <c r="T3511" s="34"/>
      <c r="U3511" s="34"/>
    </row>
    <row r="3512" spans="16:21" x14ac:dyDescent="0.45">
      <c r="P3512" s="33" t="s">
        <v>2127</v>
      </c>
      <c r="Q3512" t="s">
        <v>28873</v>
      </c>
      <c r="R3512" s="35" t="s">
        <v>13621</v>
      </c>
      <c r="S3512" s="34"/>
      <c r="T3512" s="34"/>
      <c r="U3512" s="34"/>
    </row>
    <row r="3513" spans="16:21" x14ac:dyDescent="0.45">
      <c r="P3513" s="33" t="s">
        <v>2127</v>
      </c>
      <c r="Q3513" t="s">
        <v>28873</v>
      </c>
      <c r="R3513" s="35" t="s">
        <v>13623</v>
      </c>
      <c r="S3513" s="34"/>
      <c r="T3513" s="34"/>
      <c r="U3513" s="34"/>
    </row>
    <row r="3514" spans="16:21" x14ac:dyDescent="0.45">
      <c r="P3514" s="33" t="s">
        <v>2128</v>
      </c>
      <c r="Q3514" t="s">
        <v>28873</v>
      </c>
      <c r="R3514" s="35" t="s">
        <v>13621</v>
      </c>
      <c r="S3514" s="34"/>
      <c r="T3514" s="34"/>
      <c r="U3514" s="34"/>
    </row>
    <row r="3515" spans="16:21" x14ac:dyDescent="0.45">
      <c r="P3515" s="33" t="s">
        <v>2128</v>
      </c>
      <c r="Q3515" t="s">
        <v>28873</v>
      </c>
      <c r="R3515" s="35" t="s">
        <v>13623</v>
      </c>
      <c r="S3515" s="34"/>
      <c r="T3515" s="34"/>
      <c r="U3515" s="34"/>
    </row>
    <row r="3516" spans="16:21" x14ac:dyDescent="0.45">
      <c r="P3516" s="33" t="s">
        <v>2129</v>
      </c>
      <c r="Q3516" t="s">
        <v>28873</v>
      </c>
      <c r="R3516" s="35" t="s">
        <v>13621</v>
      </c>
      <c r="S3516" s="34"/>
      <c r="T3516" s="34"/>
      <c r="U3516" s="34"/>
    </row>
    <row r="3517" spans="16:21" x14ac:dyDescent="0.45">
      <c r="P3517" s="33" t="s">
        <v>2129</v>
      </c>
      <c r="Q3517" t="s">
        <v>28873</v>
      </c>
      <c r="R3517" s="35" t="s">
        <v>13623</v>
      </c>
      <c r="S3517" s="34"/>
      <c r="T3517" s="34"/>
      <c r="U3517" s="34"/>
    </row>
    <row r="3518" spans="16:21" x14ac:dyDescent="0.45">
      <c r="P3518" s="33" t="s">
        <v>2130</v>
      </c>
      <c r="Q3518" t="s">
        <v>28873</v>
      </c>
      <c r="R3518" s="35" t="s">
        <v>13621</v>
      </c>
      <c r="S3518" s="34"/>
      <c r="T3518" s="34"/>
      <c r="U3518" s="34"/>
    </row>
    <row r="3519" spans="16:21" x14ac:dyDescent="0.45">
      <c r="P3519" s="33" t="s">
        <v>2130</v>
      </c>
      <c r="Q3519" t="s">
        <v>28873</v>
      </c>
      <c r="R3519" s="35" t="s">
        <v>13623</v>
      </c>
      <c r="S3519" s="34"/>
      <c r="T3519" s="34"/>
      <c r="U3519" s="34"/>
    </row>
    <row r="3520" spans="16:21" x14ac:dyDescent="0.45">
      <c r="P3520" s="33" t="s">
        <v>2131</v>
      </c>
      <c r="Q3520" t="s">
        <v>28873</v>
      </c>
      <c r="R3520" s="35" t="s">
        <v>13621</v>
      </c>
      <c r="S3520" s="34"/>
      <c r="T3520" s="34"/>
      <c r="U3520" s="34"/>
    </row>
    <row r="3521" spans="16:21" x14ac:dyDescent="0.45">
      <c r="P3521" s="33" t="s">
        <v>2131</v>
      </c>
      <c r="Q3521" t="s">
        <v>28873</v>
      </c>
      <c r="R3521" s="35" t="s">
        <v>13623</v>
      </c>
      <c r="S3521" s="34"/>
      <c r="T3521" s="34"/>
      <c r="U3521" s="34"/>
    </row>
    <row r="3522" spans="16:21" x14ac:dyDescent="0.45">
      <c r="P3522" s="33" t="s">
        <v>2132</v>
      </c>
      <c r="Q3522" t="s">
        <v>28873</v>
      </c>
      <c r="R3522" s="35" t="s">
        <v>13621</v>
      </c>
      <c r="S3522" s="34"/>
      <c r="T3522" s="34"/>
      <c r="U3522" s="34"/>
    </row>
    <row r="3523" spans="16:21" x14ac:dyDescent="0.45">
      <c r="P3523" s="33" t="s">
        <v>2132</v>
      </c>
      <c r="Q3523" t="s">
        <v>28873</v>
      </c>
      <c r="R3523" s="35" t="s">
        <v>13623</v>
      </c>
      <c r="S3523" s="34"/>
      <c r="T3523" s="34"/>
      <c r="U3523" s="34"/>
    </row>
    <row r="3524" spans="16:21" x14ac:dyDescent="0.45">
      <c r="P3524" s="33" t="s">
        <v>2133</v>
      </c>
      <c r="Q3524" t="s">
        <v>28873</v>
      </c>
      <c r="R3524" s="35" t="s">
        <v>13621</v>
      </c>
      <c r="S3524" s="34"/>
      <c r="T3524" s="34"/>
      <c r="U3524" s="34"/>
    </row>
    <row r="3525" spans="16:21" x14ac:dyDescent="0.45">
      <c r="P3525" s="33" t="s">
        <v>2133</v>
      </c>
      <c r="Q3525" t="s">
        <v>28873</v>
      </c>
      <c r="R3525" s="35" t="s">
        <v>13623</v>
      </c>
      <c r="S3525" s="34"/>
      <c r="T3525" s="34"/>
      <c r="U3525" s="34"/>
    </row>
    <row r="3526" spans="16:21" x14ac:dyDescent="0.45">
      <c r="P3526" s="33" t="s">
        <v>2134</v>
      </c>
      <c r="Q3526" t="s">
        <v>28873</v>
      </c>
      <c r="R3526" s="35" t="s">
        <v>13621</v>
      </c>
      <c r="S3526" s="34"/>
      <c r="T3526" s="34"/>
      <c r="U3526" s="34"/>
    </row>
    <row r="3527" spans="16:21" x14ac:dyDescent="0.45">
      <c r="P3527" s="33" t="s">
        <v>2134</v>
      </c>
      <c r="Q3527" t="s">
        <v>28873</v>
      </c>
      <c r="R3527" s="35" t="s">
        <v>13623</v>
      </c>
      <c r="S3527" s="34"/>
      <c r="T3527" s="34"/>
      <c r="U3527" s="34"/>
    </row>
    <row r="3528" spans="16:21" x14ac:dyDescent="0.45">
      <c r="P3528" s="33" t="s">
        <v>2135</v>
      </c>
      <c r="Q3528" t="s">
        <v>28873</v>
      </c>
      <c r="R3528" s="35" t="s">
        <v>13621</v>
      </c>
      <c r="S3528" s="34"/>
      <c r="T3528" s="34"/>
      <c r="U3528" s="34"/>
    </row>
    <row r="3529" spans="16:21" x14ac:dyDescent="0.45">
      <c r="P3529" s="33" t="s">
        <v>2135</v>
      </c>
      <c r="Q3529" t="s">
        <v>28873</v>
      </c>
      <c r="R3529" s="35" t="s">
        <v>13623</v>
      </c>
      <c r="S3529" s="34"/>
      <c r="T3529" s="34"/>
      <c r="U3529" s="34"/>
    </row>
    <row r="3530" spans="16:21" x14ac:dyDescent="0.45">
      <c r="P3530" s="33" t="s">
        <v>2136</v>
      </c>
      <c r="Q3530" t="s">
        <v>28873</v>
      </c>
      <c r="R3530" s="35" t="s">
        <v>13621</v>
      </c>
      <c r="S3530" s="34"/>
      <c r="T3530" s="34"/>
      <c r="U3530" s="34"/>
    </row>
    <row r="3531" spans="16:21" x14ac:dyDescent="0.45">
      <c r="P3531" s="33" t="s">
        <v>2136</v>
      </c>
      <c r="Q3531" t="s">
        <v>28873</v>
      </c>
      <c r="R3531" s="35" t="s">
        <v>13623</v>
      </c>
      <c r="S3531" s="34"/>
      <c r="T3531" s="34"/>
      <c r="U3531" s="34"/>
    </row>
    <row r="3532" spans="16:21" x14ac:dyDescent="0.45">
      <c r="P3532" s="33" t="s">
        <v>2137</v>
      </c>
      <c r="Q3532" t="s">
        <v>28873</v>
      </c>
      <c r="R3532" s="35" t="s">
        <v>13621</v>
      </c>
      <c r="S3532" s="34"/>
      <c r="T3532" s="34"/>
      <c r="U3532" s="34"/>
    </row>
    <row r="3533" spans="16:21" x14ac:dyDescent="0.45">
      <c r="P3533" s="33" t="s">
        <v>2137</v>
      </c>
      <c r="Q3533" t="s">
        <v>28873</v>
      </c>
      <c r="R3533" s="35" t="s">
        <v>13623</v>
      </c>
      <c r="S3533" s="34"/>
      <c r="T3533" s="34"/>
      <c r="U3533" s="34"/>
    </row>
    <row r="3534" spans="16:21" x14ac:dyDescent="0.45">
      <c r="P3534" s="33" t="s">
        <v>2138</v>
      </c>
      <c r="Q3534" t="s">
        <v>28873</v>
      </c>
      <c r="R3534" s="35" t="s">
        <v>13621</v>
      </c>
      <c r="S3534" s="34"/>
      <c r="T3534" s="34"/>
      <c r="U3534" s="34"/>
    </row>
    <row r="3535" spans="16:21" x14ac:dyDescent="0.45">
      <c r="P3535" s="33" t="s">
        <v>2138</v>
      </c>
      <c r="Q3535" t="s">
        <v>28873</v>
      </c>
      <c r="R3535" s="35" t="s">
        <v>13623</v>
      </c>
      <c r="S3535" s="34"/>
      <c r="T3535" s="34"/>
      <c r="U3535" s="34"/>
    </row>
    <row r="3536" spans="16:21" x14ac:dyDescent="0.45">
      <c r="P3536" s="33" t="s">
        <v>2139</v>
      </c>
      <c r="Q3536" t="s">
        <v>28873</v>
      </c>
      <c r="R3536" s="35" t="s">
        <v>13621</v>
      </c>
      <c r="S3536" s="34"/>
      <c r="T3536" s="34"/>
      <c r="U3536" s="34"/>
    </row>
    <row r="3537" spans="16:21" x14ac:dyDescent="0.45">
      <c r="P3537" s="33" t="s">
        <v>2139</v>
      </c>
      <c r="Q3537" t="s">
        <v>28873</v>
      </c>
      <c r="R3537" s="35" t="s">
        <v>13623</v>
      </c>
      <c r="S3537" s="34"/>
      <c r="T3537" s="34"/>
      <c r="U3537" s="34"/>
    </row>
    <row r="3538" spans="16:21" x14ac:dyDescent="0.45">
      <c r="P3538" s="33" t="s">
        <v>2140</v>
      </c>
      <c r="Q3538" t="s">
        <v>28873</v>
      </c>
      <c r="R3538" s="35" t="s">
        <v>13621</v>
      </c>
      <c r="S3538" s="34"/>
      <c r="T3538" s="34"/>
      <c r="U3538" s="34"/>
    </row>
    <row r="3539" spans="16:21" x14ac:dyDescent="0.45">
      <c r="P3539" s="33" t="s">
        <v>2140</v>
      </c>
      <c r="Q3539" t="s">
        <v>28873</v>
      </c>
      <c r="R3539" s="35" t="s">
        <v>13623</v>
      </c>
      <c r="S3539" s="34"/>
      <c r="T3539" s="34"/>
      <c r="U3539" s="34"/>
    </row>
    <row r="3540" spans="16:21" x14ac:dyDescent="0.45">
      <c r="P3540" s="33" t="s">
        <v>2141</v>
      </c>
      <c r="Q3540" t="s">
        <v>28873</v>
      </c>
      <c r="R3540" s="35" t="s">
        <v>13621</v>
      </c>
      <c r="S3540" s="34"/>
      <c r="T3540" s="34"/>
      <c r="U3540" s="34"/>
    </row>
    <row r="3541" spans="16:21" x14ac:dyDescent="0.45">
      <c r="P3541" s="33" t="s">
        <v>2141</v>
      </c>
      <c r="Q3541" t="s">
        <v>28873</v>
      </c>
      <c r="R3541" s="35" t="s">
        <v>13623</v>
      </c>
      <c r="S3541" s="34"/>
      <c r="T3541" s="34"/>
      <c r="U3541" s="34"/>
    </row>
    <row r="3542" spans="16:21" x14ac:dyDescent="0.45">
      <c r="P3542" s="33" t="s">
        <v>2142</v>
      </c>
      <c r="Q3542" t="s">
        <v>28873</v>
      </c>
      <c r="R3542" s="35" t="s">
        <v>13621</v>
      </c>
      <c r="S3542" s="34"/>
      <c r="T3542" s="34"/>
      <c r="U3542" s="34"/>
    </row>
    <row r="3543" spans="16:21" x14ac:dyDescent="0.45">
      <c r="P3543" s="33" t="s">
        <v>2142</v>
      </c>
      <c r="Q3543" t="s">
        <v>28873</v>
      </c>
      <c r="R3543" s="35" t="s">
        <v>13623</v>
      </c>
      <c r="S3543" s="34"/>
      <c r="T3543" s="34"/>
      <c r="U3543" s="34"/>
    </row>
    <row r="3544" spans="16:21" x14ac:dyDescent="0.45">
      <c r="P3544" s="33" t="s">
        <v>2143</v>
      </c>
      <c r="Q3544" t="s">
        <v>28873</v>
      </c>
      <c r="R3544" s="35" t="s">
        <v>13661</v>
      </c>
      <c r="S3544" s="34"/>
      <c r="T3544" s="34"/>
      <c r="U3544" s="34"/>
    </row>
    <row r="3545" spans="16:21" x14ac:dyDescent="0.45">
      <c r="P3545" s="33" t="s">
        <v>2143</v>
      </c>
      <c r="Q3545" t="s">
        <v>28873</v>
      </c>
      <c r="R3545" s="35" t="s">
        <v>13662</v>
      </c>
      <c r="S3545" s="34"/>
      <c r="T3545" s="34"/>
      <c r="U3545" s="34"/>
    </row>
    <row r="3546" spans="16:21" x14ac:dyDescent="0.45">
      <c r="P3546" s="33" t="s">
        <v>2144</v>
      </c>
      <c r="Q3546" t="s">
        <v>28873</v>
      </c>
      <c r="R3546" s="35" t="s">
        <v>13663</v>
      </c>
      <c r="S3546" s="34"/>
      <c r="T3546" s="34"/>
      <c r="U3546" s="34"/>
    </row>
    <row r="3547" spans="16:21" x14ac:dyDescent="0.45">
      <c r="P3547" s="33" t="s">
        <v>2144</v>
      </c>
      <c r="Q3547" t="s">
        <v>28873</v>
      </c>
      <c r="R3547" s="35" t="s">
        <v>13664</v>
      </c>
      <c r="S3547" s="34"/>
      <c r="T3547" s="34"/>
      <c r="U3547" s="34"/>
    </row>
    <row r="3548" spans="16:21" x14ac:dyDescent="0.45">
      <c r="P3548" s="33" t="s">
        <v>2145</v>
      </c>
      <c r="Q3548" t="s">
        <v>28873</v>
      </c>
      <c r="R3548" s="35" t="s">
        <v>13621</v>
      </c>
      <c r="S3548" s="34"/>
      <c r="T3548" s="34"/>
      <c r="U3548" s="34"/>
    </row>
    <row r="3549" spans="16:21" x14ac:dyDescent="0.45">
      <c r="P3549" s="33" t="s">
        <v>2145</v>
      </c>
      <c r="Q3549" t="s">
        <v>28873</v>
      </c>
      <c r="R3549" s="35" t="s">
        <v>13623</v>
      </c>
      <c r="S3549" s="34"/>
      <c r="T3549" s="34"/>
      <c r="U3549" s="34"/>
    </row>
    <row r="3550" spans="16:21" x14ac:dyDescent="0.45">
      <c r="P3550" s="33" t="s">
        <v>2146</v>
      </c>
      <c r="Q3550" t="s">
        <v>28873</v>
      </c>
      <c r="R3550" s="35" t="s">
        <v>13621</v>
      </c>
      <c r="S3550" s="34"/>
      <c r="T3550" s="34"/>
      <c r="U3550" s="34"/>
    </row>
    <row r="3551" spans="16:21" x14ac:dyDescent="0.45">
      <c r="P3551" s="33" t="s">
        <v>2146</v>
      </c>
      <c r="Q3551" t="s">
        <v>28873</v>
      </c>
      <c r="R3551" s="35" t="s">
        <v>13623</v>
      </c>
      <c r="S3551" s="34"/>
      <c r="T3551" s="34"/>
      <c r="U3551" s="34"/>
    </row>
    <row r="3552" spans="16:21" x14ac:dyDescent="0.45">
      <c r="P3552" s="33" t="s">
        <v>2147</v>
      </c>
      <c r="Q3552" t="s">
        <v>28873</v>
      </c>
      <c r="R3552" s="35" t="s">
        <v>13621</v>
      </c>
      <c r="S3552" s="34"/>
      <c r="T3552" s="34"/>
      <c r="U3552" s="34"/>
    </row>
    <row r="3553" spans="16:21" x14ac:dyDescent="0.45">
      <c r="P3553" s="33" t="s">
        <v>2147</v>
      </c>
      <c r="Q3553" t="s">
        <v>28873</v>
      </c>
      <c r="R3553" s="35" t="s">
        <v>13623</v>
      </c>
      <c r="S3553" s="34"/>
      <c r="T3553" s="34"/>
      <c r="U3553" s="34"/>
    </row>
    <row r="3554" spans="16:21" x14ac:dyDescent="0.45">
      <c r="P3554" s="33" t="s">
        <v>2148</v>
      </c>
      <c r="Q3554" t="s">
        <v>28873</v>
      </c>
      <c r="R3554" s="35" t="s">
        <v>13621</v>
      </c>
      <c r="S3554" s="34"/>
      <c r="T3554" s="34"/>
      <c r="U3554" s="34"/>
    </row>
    <row r="3555" spans="16:21" x14ac:dyDescent="0.45">
      <c r="P3555" s="33" t="s">
        <v>2148</v>
      </c>
      <c r="Q3555" t="s">
        <v>28873</v>
      </c>
      <c r="R3555" s="35" t="s">
        <v>13623</v>
      </c>
      <c r="S3555" s="34"/>
      <c r="T3555" s="34"/>
      <c r="U3555" s="34"/>
    </row>
    <row r="3556" spans="16:21" x14ac:dyDescent="0.45">
      <c r="P3556" s="33" t="s">
        <v>2149</v>
      </c>
      <c r="Q3556" t="s">
        <v>28873</v>
      </c>
      <c r="R3556" s="35" t="s">
        <v>13621</v>
      </c>
      <c r="S3556" s="34"/>
      <c r="T3556" s="34"/>
      <c r="U3556" s="34"/>
    </row>
    <row r="3557" spans="16:21" x14ac:dyDescent="0.45">
      <c r="P3557" s="33" t="s">
        <v>2149</v>
      </c>
      <c r="Q3557" t="s">
        <v>28873</v>
      </c>
      <c r="R3557" s="35" t="s">
        <v>13623</v>
      </c>
      <c r="S3557" s="34"/>
      <c r="T3557" s="34"/>
      <c r="U3557" s="34"/>
    </row>
    <row r="3558" spans="16:21" x14ac:dyDescent="0.45">
      <c r="P3558" s="33" t="s">
        <v>2150</v>
      </c>
      <c r="Q3558" t="s">
        <v>28873</v>
      </c>
      <c r="R3558" s="35" t="s">
        <v>13621</v>
      </c>
      <c r="S3558" s="34"/>
      <c r="T3558" s="34"/>
      <c r="U3558" s="34"/>
    </row>
    <row r="3559" spans="16:21" x14ac:dyDescent="0.45">
      <c r="P3559" s="33" t="s">
        <v>2150</v>
      </c>
      <c r="Q3559" t="s">
        <v>28873</v>
      </c>
      <c r="R3559" s="35" t="s">
        <v>13623</v>
      </c>
      <c r="S3559" s="34"/>
      <c r="T3559" s="34"/>
      <c r="U3559" s="34"/>
    </row>
    <row r="3560" spans="16:21" x14ac:dyDescent="0.45">
      <c r="P3560" s="33" t="s">
        <v>2151</v>
      </c>
      <c r="Q3560" t="s">
        <v>28873</v>
      </c>
      <c r="R3560" s="35" t="s">
        <v>13621</v>
      </c>
      <c r="S3560" s="34"/>
      <c r="T3560" s="34"/>
      <c r="U3560" s="34"/>
    </row>
    <row r="3561" spans="16:21" x14ac:dyDescent="0.45">
      <c r="P3561" s="33" t="s">
        <v>2151</v>
      </c>
      <c r="Q3561" t="s">
        <v>28873</v>
      </c>
      <c r="R3561" s="35" t="s">
        <v>13623</v>
      </c>
      <c r="S3561" s="34"/>
      <c r="T3561" s="34"/>
      <c r="U3561" s="34"/>
    </row>
    <row r="3562" spans="16:21" x14ac:dyDescent="0.45">
      <c r="P3562" s="33" t="s">
        <v>2152</v>
      </c>
      <c r="Q3562" t="s">
        <v>28873</v>
      </c>
      <c r="R3562" s="35" t="s">
        <v>13621</v>
      </c>
      <c r="S3562" s="34"/>
      <c r="T3562" s="34"/>
      <c r="U3562" s="34"/>
    </row>
    <row r="3563" spans="16:21" x14ac:dyDescent="0.45">
      <c r="P3563" s="33" t="s">
        <v>2152</v>
      </c>
      <c r="Q3563" t="s">
        <v>28873</v>
      </c>
      <c r="R3563" s="35" t="s">
        <v>13623</v>
      </c>
      <c r="S3563" s="34"/>
      <c r="T3563" s="34"/>
      <c r="U3563" s="34"/>
    </row>
    <row r="3564" spans="16:21" x14ac:dyDescent="0.45">
      <c r="P3564" s="33" t="s">
        <v>2153</v>
      </c>
      <c r="Q3564" t="s">
        <v>28873</v>
      </c>
      <c r="R3564" s="35" t="s">
        <v>13621</v>
      </c>
      <c r="S3564" s="34"/>
      <c r="T3564" s="34"/>
      <c r="U3564" s="34"/>
    </row>
    <row r="3565" spans="16:21" x14ac:dyDescent="0.45">
      <c r="P3565" s="33" t="s">
        <v>2153</v>
      </c>
      <c r="Q3565" t="s">
        <v>28873</v>
      </c>
      <c r="R3565" s="35" t="s">
        <v>13623</v>
      </c>
      <c r="S3565" s="34"/>
      <c r="T3565" s="34"/>
      <c r="U3565" s="34"/>
    </row>
    <row r="3566" spans="16:21" x14ac:dyDescent="0.45">
      <c r="P3566" s="33" t="s">
        <v>2154</v>
      </c>
      <c r="Q3566" t="s">
        <v>28873</v>
      </c>
      <c r="R3566" s="35" t="s">
        <v>13621</v>
      </c>
      <c r="S3566" s="34"/>
      <c r="T3566" s="34"/>
      <c r="U3566" s="34"/>
    </row>
    <row r="3567" spans="16:21" x14ac:dyDescent="0.45">
      <c r="P3567" s="33" t="s">
        <v>2154</v>
      </c>
      <c r="Q3567" t="s">
        <v>28873</v>
      </c>
      <c r="R3567" s="35" t="s">
        <v>13623</v>
      </c>
      <c r="S3567" s="34"/>
      <c r="T3567" s="34"/>
      <c r="U3567" s="34"/>
    </row>
    <row r="3568" spans="16:21" x14ac:dyDescent="0.45">
      <c r="P3568" s="33" t="s">
        <v>2155</v>
      </c>
      <c r="Q3568" t="s">
        <v>28873</v>
      </c>
      <c r="R3568" s="35" t="s">
        <v>13665</v>
      </c>
      <c r="S3568" s="34"/>
      <c r="T3568" s="34"/>
      <c r="U3568" s="34"/>
    </row>
    <row r="3569" spans="16:21" x14ac:dyDescent="0.45">
      <c r="P3569" s="33" t="s">
        <v>2155</v>
      </c>
      <c r="Q3569" t="s">
        <v>28873</v>
      </c>
      <c r="R3569" s="35" t="s">
        <v>13666</v>
      </c>
      <c r="S3569" s="34"/>
      <c r="T3569" s="34"/>
      <c r="U3569" s="34"/>
    </row>
    <row r="3570" spans="16:21" x14ac:dyDescent="0.45">
      <c r="P3570" s="33" t="s">
        <v>2156</v>
      </c>
      <c r="Q3570" t="s">
        <v>28873</v>
      </c>
      <c r="R3570" s="35" t="s">
        <v>13663</v>
      </c>
      <c r="S3570" s="34"/>
      <c r="T3570" s="34"/>
      <c r="U3570" s="34"/>
    </row>
    <row r="3571" spans="16:21" x14ac:dyDescent="0.45">
      <c r="P3571" s="33" t="s">
        <v>2156</v>
      </c>
      <c r="Q3571" t="s">
        <v>28873</v>
      </c>
      <c r="R3571" s="35" t="s">
        <v>13667</v>
      </c>
      <c r="S3571" s="34"/>
      <c r="T3571" s="34"/>
      <c r="U3571" s="34"/>
    </row>
    <row r="3572" spans="16:21" x14ac:dyDescent="0.45">
      <c r="P3572" s="33" t="s">
        <v>2157</v>
      </c>
      <c r="Q3572" t="s">
        <v>28873</v>
      </c>
      <c r="R3572" s="35" t="s">
        <v>13621</v>
      </c>
      <c r="S3572" s="34"/>
      <c r="T3572" s="34"/>
      <c r="U3572" s="34"/>
    </row>
    <row r="3573" spans="16:21" x14ac:dyDescent="0.45">
      <c r="P3573" s="33" t="s">
        <v>2157</v>
      </c>
      <c r="Q3573" t="s">
        <v>28873</v>
      </c>
      <c r="R3573" s="35" t="s">
        <v>13623</v>
      </c>
      <c r="S3573" s="34"/>
      <c r="T3573" s="34"/>
      <c r="U3573" s="34"/>
    </row>
    <row r="3574" spans="16:21" x14ac:dyDescent="0.45">
      <c r="P3574" s="33" t="s">
        <v>2158</v>
      </c>
      <c r="Q3574" t="s">
        <v>28873</v>
      </c>
      <c r="R3574" s="35" t="s">
        <v>13621</v>
      </c>
      <c r="S3574" s="34"/>
      <c r="T3574" s="34"/>
      <c r="U3574" s="34"/>
    </row>
    <row r="3575" spans="16:21" x14ac:dyDescent="0.45">
      <c r="P3575" s="33" t="s">
        <v>2158</v>
      </c>
      <c r="Q3575" t="s">
        <v>28873</v>
      </c>
      <c r="R3575" s="35" t="s">
        <v>13623</v>
      </c>
      <c r="S3575" s="34"/>
      <c r="T3575" s="34"/>
      <c r="U3575" s="34"/>
    </row>
    <row r="3576" spans="16:21" x14ac:dyDescent="0.45">
      <c r="P3576" s="33" t="s">
        <v>2159</v>
      </c>
      <c r="Q3576" t="s">
        <v>28873</v>
      </c>
      <c r="R3576" s="35" t="s">
        <v>13621</v>
      </c>
      <c r="S3576" s="34"/>
      <c r="T3576" s="34"/>
      <c r="U3576" s="34"/>
    </row>
    <row r="3577" spans="16:21" x14ac:dyDescent="0.45">
      <c r="P3577" s="33" t="s">
        <v>2159</v>
      </c>
      <c r="Q3577" t="s">
        <v>28873</v>
      </c>
      <c r="R3577" s="35" t="s">
        <v>13623</v>
      </c>
      <c r="S3577" s="34"/>
      <c r="T3577" s="34"/>
      <c r="U3577" s="34"/>
    </row>
    <row r="3578" spans="16:21" x14ac:dyDescent="0.45">
      <c r="P3578" s="33" t="s">
        <v>2160</v>
      </c>
      <c r="Q3578" t="s">
        <v>28873</v>
      </c>
      <c r="R3578" s="35" t="s">
        <v>13668</v>
      </c>
      <c r="S3578" s="34"/>
      <c r="T3578" s="34"/>
      <c r="U3578" s="34"/>
    </row>
    <row r="3579" spans="16:21" x14ac:dyDescent="0.45">
      <c r="P3579" s="33" t="s">
        <v>2160</v>
      </c>
      <c r="Q3579" t="s">
        <v>28873</v>
      </c>
      <c r="R3579" s="35" t="s">
        <v>13669</v>
      </c>
      <c r="S3579" s="34"/>
      <c r="T3579" s="34"/>
      <c r="U3579" s="34"/>
    </row>
    <row r="3580" spans="16:21" x14ac:dyDescent="0.45">
      <c r="P3580" s="33" t="s">
        <v>2161</v>
      </c>
      <c r="Q3580" t="s">
        <v>28873</v>
      </c>
      <c r="R3580" s="35" t="s">
        <v>13670</v>
      </c>
      <c r="S3580" s="34"/>
      <c r="T3580" s="34"/>
      <c r="U3580" s="34"/>
    </row>
    <row r="3581" spans="16:21" x14ac:dyDescent="0.45">
      <c r="P3581" s="33" t="s">
        <v>2161</v>
      </c>
      <c r="Q3581" t="s">
        <v>28873</v>
      </c>
      <c r="R3581" s="35" t="s">
        <v>13671</v>
      </c>
      <c r="S3581" s="34"/>
      <c r="T3581" s="34"/>
      <c r="U3581" s="34"/>
    </row>
    <row r="3582" spans="16:21" x14ac:dyDescent="0.45">
      <c r="P3582" s="33" t="s">
        <v>2162</v>
      </c>
      <c r="Q3582" t="s">
        <v>28873</v>
      </c>
      <c r="R3582" s="35" t="s">
        <v>13672</v>
      </c>
      <c r="S3582" s="34"/>
      <c r="T3582" s="34"/>
      <c r="U3582" s="34"/>
    </row>
    <row r="3583" spans="16:21" x14ac:dyDescent="0.45">
      <c r="P3583" s="33" t="s">
        <v>2162</v>
      </c>
      <c r="Q3583" t="s">
        <v>28873</v>
      </c>
      <c r="R3583" s="35" t="s">
        <v>13673</v>
      </c>
      <c r="S3583" s="34"/>
      <c r="T3583" s="34"/>
      <c r="U3583" s="34"/>
    </row>
    <row r="3584" spans="16:21" x14ac:dyDescent="0.45">
      <c r="P3584" s="33" t="s">
        <v>2163</v>
      </c>
      <c r="Q3584" t="s">
        <v>28873</v>
      </c>
      <c r="R3584" s="35" t="s">
        <v>13674</v>
      </c>
      <c r="S3584" s="34"/>
      <c r="T3584" s="34"/>
      <c r="U3584" s="34"/>
    </row>
    <row r="3585" spans="16:21" x14ac:dyDescent="0.45">
      <c r="P3585" s="33" t="s">
        <v>2163</v>
      </c>
      <c r="Q3585" t="s">
        <v>28873</v>
      </c>
      <c r="R3585" s="35" t="s">
        <v>13675</v>
      </c>
      <c r="S3585" s="34"/>
      <c r="T3585" s="34"/>
      <c r="U3585" s="34"/>
    </row>
    <row r="3586" spans="16:21" x14ac:dyDescent="0.45">
      <c r="P3586" s="33" t="s">
        <v>2164</v>
      </c>
      <c r="Q3586" t="s">
        <v>28873</v>
      </c>
      <c r="R3586" s="35" t="s">
        <v>13676</v>
      </c>
      <c r="S3586" s="34"/>
      <c r="T3586" s="34"/>
      <c r="U3586" s="34"/>
    </row>
    <row r="3587" spans="16:21" x14ac:dyDescent="0.45">
      <c r="P3587" s="33" t="s">
        <v>2164</v>
      </c>
      <c r="Q3587" t="s">
        <v>28873</v>
      </c>
      <c r="R3587" s="35" t="s">
        <v>13677</v>
      </c>
      <c r="S3587" s="34"/>
      <c r="T3587" s="34"/>
      <c r="U3587" s="34"/>
    </row>
    <row r="3588" spans="16:21" x14ac:dyDescent="0.45">
      <c r="P3588" s="33" t="s">
        <v>2165</v>
      </c>
      <c r="Q3588" t="s">
        <v>28873</v>
      </c>
      <c r="R3588" s="35" t="s">
        <v>13678</v>
      </c>
      <c r="S3588" s="34"/>
      <c r="T3588" s="34"/>
      <c r="U3588" s="34"/>
    </row>
    <row r="3589" spans="16:21" x14ac:dyDescent="0.45">
      <c r="P3589" s="33" t="s">
        <v>2165</v>
      </c>
      <c r="Q3589" t="s">
        <v>28873</v>
      </c>
      <c r="R3589" s="35" t="s">
        <v>13679</v>
      </c>
      <c r="S3589" s="34"/>
      <c r="T3589" s="34"/>
      <c r="U3589" s="34"/>
    </row>
    <row r="3590" spans="16:21" x14ac:dyDescent="0.45">
      <c r="P3590" s="33" t="s">
        <v>2166</v>
      </c>
      <c r="Q3590" t="s">
        <v>28873</v>
      </c>
      <c r="R3590" s="35" t="s">
        <v>13680</v>
      </c>
      <c r="S3590" s="34"/>
      <c r="T3590" s="34"/>
      <c r="U3590" s="34"/>
    </row>
    <row r="3591" spans="16:21" x14ac:dyDescent="0.45">
      <c r="P3591" s="33" t="s">
        <v>2166</v>
      </c>
      <c r="Q3591" t="s">
        <v>28873</v>
      </c>
      <c r="R3591" s="35" t="s">
        <v>13681</v>
      </c>
      <c r="S3591" s="34"/>
      <c r="T3591" s="34"/>
      <c r="U3591" s="34"/>
    </row>
    <row r="3592" spans="16:21" x14ac:dyDescent="0.45">
      <c r="P3592" s="33" t="s">
        <v>2167</v>
      </c>
      <c r="Q3592" t="s">
        <v>28873</v>
      </c>
      <c r="R3592" s="35" t="s">
        <v>13682</v>
      </c>
      <c r="S3592" s="34"/>
      <c r="T3592" s="34"/>
      <c r="U3592" s="34"/>
    </row>
    <row r="3593" spans="16:21" x14ac:dyDescent="0.45">
      <c r="P3593" s="33" t="s">
        <v>2167</v>
      </c>
      <c r="Q3593" t="s">
        <v>28873</v>
      </c>
      <c r="R3593" s="35" t="s">
        <v>13683</v>
      </c>
      <c r="S3593" s="34"/>
      <c r="T3593" s="34"/>
      <c r="U3593" s="34"/>
    </row>
    <row r="3594" spans="16:21" x14ac:dyDescent="0.45">
      <c r="P3594" s="33" t="s">
        <v>2168</v>
      </c>
      <c r="Q3594" t="s">
        <v>28873</v>
      </c>
      <c r="R3594" s="35" t="s">
        <v>13661</v>
      </c>
      <c r="S3594" s="34"/>
      <c r="T3594" s="34"/>
      <c r="U3594" s="34"/>
    </row>
    <row r="3595" spans="16:21" x14ac:dyDescent="0.45">
      <c r="P3595" s="33" t="s">
        <v>2168</v>
      </c>
      <c r="Q3595" t="s">
        <v>28873</v>
      </c>
      <c r="R3595" s="35" t="s">
        <v>13662</v>
      </c>
      <c r="S3595" s="34"/>
      <c r="T3595" s="34"/>
      <c r="U3595" s="34"/>
    </row>
    <row r="3596" spans="16:21" x14ac:dyDescent="0.45">
      <c r="P3596" s="33" t="s">
        <v>2169</v>
      </c>
      <c r="Q3596" t="s">
        <v>28873</v>
      </c>
      <c r="R3596" s="35" t="s">
        <v>13661</v>
      </c>
      <c r="S3596" s="34"/>
      <c r="T3596" s="34"/>
      <c r="U3596" s="34"/>
    </row>
    <row r="3597" spans="16:21" x14ac:dyDescent="0.45">
      <c r="P3597" s="33" t="s">
        <v>2169</v>
      </c>
      <c r="Q3597" t="s">
        <v>28873</v>
      </c>
      <c r="R3597" s="35" t="s">
        <v>13662</v>
      </c>
      <c r="S3597" s="34"/>
      <c r="T3597" s="34"/>
      <c r="U3597" s="34"/>
    </row>
    <row r="3598" spans="16:21" x14ac:dyDescent="0.45">
      <c r="P3598" s="33" t="s">
        <v>2170</v>
      </c>
      <c r="Q3598" t="s">
        <v>28873</v>
      </c>
      <c r="R3598" s="35" t="s">
        <v>13684</v>
      </c>
      <c r="S3598" s="34"/>
      <c r="T3598" s="34"/>
      <c r="U3598" s="34"/>
    </row>
    <row r="3599" spans="16:21" x14ac:dyDescent="0.45">
      <c r="P3599" s="33" t="s">
        <v>2170</v>
      </c>
      <c r="Q3599" t="s">
        <v>28873</v>
      </c>
      <c r="R3599" s="35" t="s">
        <v>13685</v>
      </c>
      <c r="S3599" s="34"/>
      <c r="T3599" s="34"/>
      <c r="U3599" s="34"/>
    </row>
    <row r="3600" spans="16:21" x14ac:dyDescent="0.45">
      <c r="P3600" s="33" t="s">
        <v>2171</v>
      </c>
      <c r="Q3600" t="s">
        <v>28873</v>
      </c>
      <c r="R3600" s="35" t="s">
        <v>13686</v>
      </c>
      <c r="S3600" s="34"/>
      <c r="T3600" s="34"/>
      <c r="U3600" s="34"/>
    </row>
    <row r="3601" spans="16:21" x14ac:dyDescent="0.45">
      <c r="P3601" s="33" t="s">
        <v>2171</v>
      </c>
      <c r="Q3601" t="s">
        <v>28873</v>
      </c>
      <c r="R3601" s="35" t="s">
        <v>13687</v>
      </c>
      <c r="S3601" s="34"/>
      <c r="T3601" s="34"/>
      <c r="U3601" s="34"/>
    </row>
    <row r="3602" spans="16:21" x14ac:dyDescent="0.45">
      <c r="P3602" s="33" t="s">
        <v>2172</v>
      </c>
      <c r="Q3602" t="s">
        <v>28873</v>
      </c>
      <c r="R3602" s="35" t="s">
        <v>13688</v>
      </c>
      <c r="S3602" s="34"/>
      <c r="T3602" s="34"/>
      <c r="U3602" s="34"/>
    </row>
    <row r="3603" spans="16:21" x14ac:dyDescent="0.45">
      <c r="P3603" s="33" t="s">
        <v>2172</v>
      </c>
      <c r="Q3603" t="s">
        <v>28873</v>
      </c>
      <c r="R3603" s="35" t="s">
        <v>13689</v>
      </c>
      <c r="S3603" s="34"/>
      <c r="T3603" s="34"/>
      <c r="U3603" s="34"/>
    </row>
    <row r="3604" spans="16:21" x14ac:dyDescent="0.45">
      <c r="P3604" s="33" t="s">
        <v>2173</v>
      </c>
      <c r="Q3604" t="s">
        <v>28873</v>
      </c>
      <c r="R3604" s="35" t="s">
        <v>13690</v>
      </c>
      <c r="S3604" s="34"/>
      <c r="T3604" s="34"/>
      <c r="U3604" s="34"/>
    </row>
    <row r="3605" spans="16:21" x14ac:dyDescent="0.45">
      <c r="P3605" s="33" t="s">
        <v>2173</v>
      </c>
      <c r="Q3605" t="s">
        <v>28873</v>
      </c>
      <c r="R3605" s="35" t="s">
        <v>13691</v>
      </c>
      <c r="S3605" s="34"/>
      <c r="T3605" s="34"/>
      <c r="U3605" s="34"/>
    </row>
    <row r="3606" spans="16:21" x14ac:dyDescent="0.45">
      <c r="P3606" s="33" t="s">
        <v>2174</v>
      </c>
      <c r="Q3606" t="s">
        <v>28873</v>
      </c>
      <c r="R3606" s="35" t="s">
        <v>13692</v>
      </c>
      <c r="S3606" s="34"/>
      <c r="T3606" s="34"/>
      <c r="U3606" s="34"/>
    </row>
    <row r="3607" spans="16:21" x14ac:dyDescent="0.45">
      <c r="P3607" s="33" t="s">
        <v>2174</v>
      </c>
      <c r="Q3607" t="s">
        <v>28873</v>
      </c>
      <c r="R3607" s="35" t="s">
        <v>13693</v>
      </c>
      <c r="S3607" s="34"/>
      <c r="T3607" s="34"/>
      <c r="U3607" s="34"/>
    </row>
    <row r="3608" spans="16:21" x14ac:dyDescent="0.45">
      <c r="P3608" s="33" t="s">
        <v>2175</v>
      </c>
      <c r="Q3608" t="s">
        <v>28873</v>
      </c>
      <c r="R3608" s="35" t="s">
        <v>13694</v>
      </c>
      <c r="S3608" s="34"/>
      <c r="T3608" s="34"/>
      <c r="U3608" s="34"/>
    </row>
    <row r="3609" spans="16:21" x14ac:dyDescent="0.45">
      <c r="P3609" s="33" t="s">
        <v>2175</v>
      </c>
      <c r="Q3609" t="s">
        <v>28873</v>
      </c>
      <c r="R3609" s="35" t="s">
        <v>13695</v>
      </c>
      <c r="S3609" s="34"/>
      <c r="T3609" s="34"/>
      <c r="U3609" s="34"/>
    </row>
    <row r="3610" spans="16:21" x14ac:dyDescent="0.45">
      <c r="P3610" s="33" t="s">
        <v>2176</v>
      </c>
      <c r="Q3610" t="s">
        <v>28873</v>
      </c>
      <c r="R3610" s="35" t="s">
        <v>13696</v>
      </c>
      <c r="S3610" s="34"/>
      <c r="T3610" s="34"/>
      <c r="U3610" s="34"/>
    </row>
    <row r="3611" spans="16:21" x14ac:dyDescent="0.45">
      <c r="P3611" s="33" t="s">
        <v>2176</v>
      </c>
      <c r="Q3611" t="s">
        <v>28873</v>
      </c>
      <c r="R3611" s="35" t="s">
        <v>13697</v>
      </c>
      <c r="S3611" s="34"/>
      <c r="T3611" s="34"/>
      <c r="U3611" s="34"/>
    </row>
    <row r="3612" spans="16:21" x14ac:dyDescent="0.45">
      <c r="P3612" s="33" t="s">
        <v>2177</v>
      </c>
      <c r="Q3612" t="s">
        <v>28873</v>
      </c>
      <c r="R3612" s="35" t="s">
        <v>13698</v>
      </c>
      <c r="S3612" s="34"/>
      <c r="T3612" s="34"/>
      <c r="U3612" s="34"/>
    </row>
    <row r="3613" spans="16:21" x14ac:dyDescent="0.45">
      <c r="P3613" s="33" t="s">
        <v>2177</v>
      </c>
      <c r="Q3613" t="s">
        <v>28873</v>
      </c>
      <c r="R3613" s="35" t="s">
        <v>13699</v>
      </c>
      <c r="S3613" s="34"/>
      <c r="T3613" s="34"/>
      <c r="U3613" s="34"/>
    </row>
    <row r="3614" spans="16:21" x14ac:dyDescent="0.45">
      <c r="P3614" s="33" t="s">
        <v>2178</v>
      </c>
      <c r="Q3614" t="s">
        <v>28873</v>
      </c>
      <c r="R3614" s="35" t="s">
        <v>13700</v>
      </c>
      <c r="S3614" s="34"/>
      <c r="T3614" s="34"/>
      <c r="U3614" s="34"/>
    </row>
    <row r="3615" spans="16:21" x14ac:dyDescent="0.45">
      <c r="P3615" s="33" t="s">
        <v>2178</v>
      </c>
      <c r="Q3615" t="s">
        <v>28873</v>
      </c>
      <c r="R3615" s="35" t="s">
        <v>13701</v>
      </c>
      <c r="S3615" s="34"/>
      <c r="T3615" s="34"/>
      <c r="U3615" s="34"/>
    </row>
    <row r="3616" spans="16:21" x14ac:dyDescent="0.45">
      <c r="P3616" s="33" t="s">
        <v>2179</v>
      </c>
      <c r="Q3616" t="s">
        <v>28873</v>
      </c>
      <c r="R3616" s="35" t="s">
        <v>13702</v>
      </c>
      <c r="S3616" s="34"/>
      <c r="T3616" s="34"/>
      <c r="U3616" s="34"/>
    </row>
    <row r="3617" spans="16:21" x14ac:dyDescent="0.45">
      <c r="P3617" s="33" t="s">
        <v>2179</v>
      </c>
      <c r="Q3617" t="s">
        <v>28873</v>
      </c>
      <c r="R3617" s="35" t="s">
        <v>13703</v>
      </c>
      <c r="S3617" s="34"/>
      <c r="T3617" s="34"/>
      <c r="U3617" s="34"/>
    </row>
    <row r="3618" spans="16:21" x14ac:dyDescent="0.45">
      <c r="P3618" s="33" t="s">
        <v>2180</v>
      </c>
      <c r="Q3618" t="s">
        <v>28873</v>
      </c>
      <c r="R3618" s="35" t="s">
        <v>13704</v>
      </c>
      <c r="S3618" s="34"/>
      <c r="T3618" s="34"/>
      <c r="U3618" s="34"/>
    </row>
    <row r="3619" spans="16:21" x14ac:dyDescent="0.45">
      <c r="P3619" s="33" t="s">
        <v>2180</v>
      </c>
      <c r="Q3619" t="s">
        <v>28873</v>
      </c>
      <c r="R3619" s="35" t="s">
        <v>13705</v>
      </c>
      <c r="S3619" s="34"/>
      <c r="T3619" s="34"/>
      <c r="U3619" s="34"/>
    </row>
    <row r="3620" spans="16:21" x14ac:dyDescent="0.45">
      <c r="P3620" s="33" t="s">
        <v>2181</v>
      </c>
      <c r="Q3620" t="s">
        <v>28873</v>
      </c>
      <c r="R3620" s="35" t="s">
        <v>13706</v>
      </c>
      <c r="S3620" s="34"/>
      <c r="T3620" s="34"/>
      <c r="U3620" s="34"/>
    </row>
    <row r="3621" spans="16:21" x14ac:dyDescent="0.45">
      <c r="P3621" s="33" t="s">
        <v>2181</v>
      </c>
      <c r="Q3621" t="s">
        <v>28873</v>
      </c>
      <c r="R3621" s="35" t="s">
        <v>13707</v>
      </c>
      <c r="S3621" s="34"/>
      <c r="T3621" s="34"/>
      <c r="U3621" s="34"/>
    </row>
    <row r="3622" spans="16:21" x14ac:dyDescent="0.45">
      <c r="P3622" s="33" t="s">
        <v>2182</v>
      </c>
      <c r="Q3622" t="s">
        <v>28873</v>
      </c>
      <c r="R3622" s="35" t="s">
        <v>13708</v>
      </c>
      <c r="S3622" s="34"/>
      <c r="T3622" s="34"/>
      <c r="U3622" s="34"/>
    </row>
    <row r="3623" spans="16:21" x14ac:dyDescent="0.45">
      <c r="P3623" s="33" t="s">
        <v>2182</v>
      </c>
      <c r="Q3623" t="s">
        <v>28873</v>
      </c>
      <c r="R3623" s="35" t="s">
        <v>13709</v>
      </c>
      <c r="S3623" s="34"/>
      <c r="T3623" s="34"/>
      <c r="U3623" s="34"/>
    </row>
    <row r="3624" spans="16:21" x14ac:dyDescent="0.45">
      <c r="P3624" s="33" t="s">
        <v>2183</v>
      </c>
      <c r="Q3624" t="s">
        <v>28873</v>
      </c>
      <c r="R3624" s="35" t="s">
        <v>13710</v>
      </c>
      <c r="S3624" s="34"/>
      <c r="T3624" s="34"/>
      <c r="U3624" s="34"/>
    </row>
    <row r="3625" spans="16:21" x14ac:dyDescent="0.45">
      <c r="P3625" s="33" t="s">
        <v>2183</v>
      </c>
      <c r="Q3625" t="s">
        <v>28873</v>
      </c>
      <c r="R3625" s="35" t="s">
        <v>13711</v>
      </c>
      <c r="S3625" s="34"/>
      <c r="T3625" s="34"/>
      <c r="U3625" s="34"/>
    </row>
    <row r="3626" spans="16:21" x14ac:dyDescent="0.45">
      <c r="P3626" s="33" t="s">
        <v>2184</v>
      </c>
      <c r="Q3626" t="s">
        <v>28873</v>
      </c>
      <c r="R3626" s="35" t="s">
        <v>13712</v>
      </c>
      <c r="S3626" s="34"/>
      <c r="T3626" s="34"/>
      <c r="U3626" s="34"/>
    </row>
    <row r="3627" spans="16:21" x14ac:dyDescent="0.45">
      <c r="P3627" s="33" t="s">
        <v>2184</v>
      </c>
      <c r="Q3627" t="s">
        <v>28873</v>
      </c>
      <c r="R3627" s="35" t="s">
        <v>13713</v>
      </c>
      <c r="S3627" s="34"/>
      <c r="T3627" s="34"/>
      <c r="U3627" s="34"/>
    </row>
    <row r="3628" spans="16:21" x14ac:dyDescent="0.45">
      <c r="P3628" s="33" t="s">
        <v>2185</v>
      </c>
      <c r="Q3628" t="s">
        <v>28873</v>
      </c>
      <c r="R3628" s="35" t="s">
        <v>13714</v>
      </c>
      <c r="S3628" s="34"/>
      <c r="T3628" s="34"/>
      <c r="U3628" s="34"/>
    </row>
    <row r="3629" spans="16:21" x14ac:dyDescent="0.45">
      <c r="P3629" s="33" t="s">
        <v>2185</v>
      </c>
      <c r="Q3629" t="s">
        <v>28873</v>
      </c>
      <c r="R3629" s="35" t="s">
        <v>13715</v>
      </c>
      <c r="S3629" s="34"/>
      <c r="T3629" s="34"/>
      <c r="U3629" s="34"/>
    </row>
    <row r="3630" spans="16:21" x14ac:dyDescent="0.45">
      <c r="P3630" s="33" t="s">
        <v>2186</v>
      </c>
      <c r="Q3630" t="s">
        <v>28873</v>
      </c>
      <c r="R3630" s="35" t="s">
        <v>13716</v>
      </c>
      <c r="S3630" s="34"/>
      <c r="T3630" s="34"/>
      <c r="U3630" s="34"/>
    </row>
    <row r="3631" spans="16:21" x14ac:dyDescent="0.45">
      <c r="P3631" s="33" t="s">
        <v>2186</v>
      </c>
      <c r="Q3631" t="s">
        <v>28873</v>
      </c>
      <c r="R3631" s="35" t="s">
        <v>13717</v>
      </c>
      <c r="S3631" s="34"/>
      <c r="T3631" s="34"/>
      <c r="U3631" s="34"/>
    </row>
    <row r="3632" spans="16:21" x14ac:dyDescent="0.45">
      <c r="P3632" s="33" t="s">
        <v>2187</v>
      </c>
      <c r="Q3632" t="s">
        <v>28873</v>
      </c>
      <c r="R3632" s="35" t="s">
        <v>13718</v>
      </c>
      <c r="S3632" s="34"/>
      <c r="T3632" s="34"/>
      <c r="U3632" s="34"/>
    </row>
    <row r="3633" spans="16:21" x14ac:dyDescent="0.45">
      <c r="P3633" s="33" t="s">
        <v>2187</v>
      </c>
      <c r="Q3633" t="s">
        <v>28873</v>
      </c>
      <c r="R3633" s="35" t="s">
        <v>13719</v>
      </c>
      <c r="S3633" s="34"/>
      <c r="T3633" s="34"/>
      <c r="U3633" s="34"/>
    </row>
    <row r="3634" spans="16:21" x14ac:dyDescent="0.45">
      <c r="P3634" s="33" t="s">
        <v>2188</v>
      </c>
      <c r="Q3634" t="s">
        <v>28873</v>
      </c>
      <c r="R3634" s="35" t="s">
        <v>13720</v>
      </c>
      <c r="S3634" s="34"/>
      <c r="T3634" s="34"/>
      <c r="U3634" s="34"/>
    </row>
    <row r="3635" spans="16:21" x14ac:dyDescent="0.45">
      <c r="P3635" s="33" t="s">
        <v>2188</v>
      </c>
      <c r="Q3635" t="s">
        <v>28873</v>
      </c>
      <c r="R3635" s="35" t="s">
        <v>13721</v>
      </c>
      <c r="S3635" s="34"/>
      <c r="T3635" s="34"/>
      <c r="U3635" s="34"/>
    </row>
    <row r="3636" spans="16:21" x14ac:dyDescent="0.45">
      <c r="P3636" s="33" t="s">
        <v>2189</v>
      </c>
      <c r="Q3636" t="s">
        <v>28873</v>
      </c>
      <c r="R3636" s="35" t="s">
        <v>13722</v>
      </c>
      <c r="S3636" s="34"/>
      <c r="T3636" s="34"/>
      <c r="U3636" s="34"/>
    </row>
    <row r="3637" spans="16:21" x14ac:dyDescent="0.45">
      <c r="P3637" s="33" t="s">
        <v>2189</v>
      </c>
      <c r="Q3637" t="s">
        <v>28873</v>
      </c>
      <c r="R3637" s="35" t="s">
        <v>13723</v>
      </c>
      <c r="S3637" s="34"/>
      <c r="T3637" s="34"/>
      <c r="U3637" s="34"/>
    </row>
    <row r="3638" spans="16:21" x14ac:dyDescent="0.45">
      <c r="P3638" s="33" t="s">
        <v>2190</v>
      </c>
      <c r="Q3638" t="s">
        <v>28873</v>
      </c>
      <c r="R3638" s="35" t="s">
        <v>13724</v>
      </c>
      <c r="S3638" s="34"/>
      <c r="T3638" s="34"/>
      <c r="U3638" s="34"/>
    </row>
    <row r="3639" spans="16:21" x14ac:dyDescent="0.45">
      <c r="P3639" s="33" t="s">
        <v>2190</v>
      </c>
      <c r="Q3639" t="s">
        <v>28873</v>
      </c>
      <c r="R3639" s="35" t="s">
        <v>13725</v>
      </c>
      <c r="S3639" s="34"/>
      <c r="T3639" s="34"/>
      <c r="U3639" s="34"/>
    </row>
    <row r="3640" spans="16:21" x14ac:dyDescent="0.45">
      <c r="P3640" s="33" t="s">
        <v>2191</v>
      </c>
      <c r="Q3640" t="s">
        <v>28873</v>
      </c>
      <c r="R3640" s="35" t="s">
        <v>13726</v>
      </c>
      <c r="S3640" s="34"/>
      <c r="T3640" s="34"/>
      <c r="U3640" s="34"/>
    </row>
    <row r="3641" spans="16:21" x14ac:dyDescent="0.45">
      <c r="P3641" s="33" t="s">
        <v>2191</v>
      </c>
      <c r="Q3641" t="s">
        <v>28873</v>
      </c>
      <c r="R3641" s="35" t="s">
        <v>13727</v>
      </c>
      <c r="S3641" s="34"/>
      <c r="T3641" s="34"/>
      <c r="U3641" s="34"/>
    </row>
    <row r="3642" spans="16:21" x14ac:dyDescent="0.45">
      <c r="P3642" s="33" t="s">
        <v>2192</v>
      </c>
      <c r="Q3642" t="s">
        <v>28873</v>
      </c>
      <c r="R3642" s="35" t="s">
        <v>13728</v>
      </c>
      <c r="S3642" s="34"/>
      <c r="T3642" s="34"/>
      <c r="U3642" s="34"/>
    </row>
    <row r="3643" spans="16:21" x14ac:dyDescent="0.45">
      <c r="P3643" s="33" t="s">
        <v>2192</v>
      </c>
      <c r="Q3643" t="s">
        <v>28873</v>
      </c>
      <c r="R3643" s="35" t="s">
        <v>13729</v>
      </c>
      <c r="S3643" s="34"/>
      <c r="T3643" s="34"/>
      <c r="U3643" s="34"/>
    </row>
    <row r="3644" spans="16:21" x14ac:dyDescent="0.45">
      <c r="P3644" s="33" t="s">
        <v>2193</v>
      </c>
      <c r="Q3644" t="s">
        <v>28873</v>
      </c>
      <c r="R3644" s="35" t="s">
        <v>13728</v>
      </c>
      <c r="S3644" s="34"/>
      <c r="T3644" s="34"/>
      <c r="U3644" s="34"/>
    </row>
    <row r="3645" spans="16:21" x14ac:dyDescent="0.45">
      <c r="P3645" s="33" t="s">
        <v>2193</v>
      </c>
      <c r="Q3645" t="s">
        <v>28873</v>
      </c>
      <c r="R3645" s="35" t="s">
        <v>13729</v>
      </c>
      <c r="S3645" s="34"/>
      <c r="T3645" s="34"/>
      <c r="U3645" s="34"/>
    </row>
    <row r="3646" spans="16:21" x14ac:dyDescent="0.45">
      <c r="P3646" s="33" t="s">
        <v>2194</v>
      </c>
      <c r="Q3646" t="s">
        <v>28873</v>
      </c>
      <c r="R3646" s="35" t="s">
        <v>13730</v>
      </c>
      <c r="S3646" s="34"/>
      <c r="T3646" s="34"/>
      <c r="U3646" s="34"/>
    </row>
    <row r="3647" spans="16:21" x14ac:dyDescent="0.45">
      <c r="P3647" s="33" t="s">
        <v>2194</v>
      </c>
      <c r="Q3647" t="s">
        <v>28873</v>
      </c>
      <c r="R3647" s="35" t="s">
        <v>13731</v>
      </c>
      <c r="S3647" s="34"/>
      <c r="T3647" s="34"/>
      <c r="U3647" s="34"/>
    </row>
    <row r="3648" spans="16:21" x14ac:dyDescent="0.45">
      <c r="P3648" s="33" t="s">
        <v>2195</v>
      </c>
      <c r="Q3648" t="s">
        <v>28873</v>
      </c>
      <c r="R3648" s="35" t="s">
        <v>13732</v>
      </c>
      <c r="S3648" s="34"/>
      <c r="T3648" s="34"/>
      <c r="U3648" s="34"/>
    </row>
    <row r="3649" spans="16:21" x14ac:dyDescent="0.45">
      <c r="P3649" s="33" t="s">
        <v>2195</v>
      </c>
      <c r="Q3649" t="s">
        <v>28873</v>
      </c>
      <c r="R3649" s="35" t="s">
        <v>13731</v>
      </c>
      <c r="S3649" s="34"/>
      <c r="T3649" s="34"/>
      <c r="U3649" s="34"/>
    </row>
    <row r="3650" spans="16:21" x14ac:dyDescent="0.45">
      <c r="P3650" s="33" t="s">
        <v>2196</v>
      </c>
      <c r="Q3650" t="s">
        <v>28873</v>
      </c>
      <c r="R3650" s="35" t="s">
        <v>13733</v>
      </c>
      <c r="S3650" s="34"/>
      <c r="T3650" s="34"/>
      <c r="U3650" s="34"/>
    </row>
    <row r="3651" spans="16:21" x14ac:dyDescent="0.45">
      <c r="P3651" s="33" t="s">
        <v>2196</v>
      </c>
      <c r="Q3651" t="s">
        <v>28873</v>
      </c>
      <c r="R3651" s="35" t="s">
        <v>13734</v>
      </c>
      <c r="S3651" s="34"/>
      <c r="T3651" s="34"/>
      <c r="U3651" s="34"/>
    </row>
    <row r="3652" spans="16:21" x14ac:dyDescent="0.45">
      <c r="P3652" s="33" t="s">
        <v>2197</v>
      </c>
      <c r="Q3652" t="s">
        <v>28873</v>
      </c>
      <c r="R3652" s="35" t="s">
        <v>13735</v>
      </c>
      <c r="S3652" s="34"/>
      <c r="T3652" s="34"/>
      <c r="U3652" s="34"/>
    </row>
    <row r="3653" spans="16:21" x14ac:dyDescent="0.45">
      <c r="P3653" s="33" t="s">
        <v>2197</v>
      </c>
      <c r="Q3653" t="s">
        <v>28873</v>
      </c>
      <c r="R3653" s="35" t="s">
        <v>13736</v>
      </c>
      <c r="S3653" s="34"/>
      <c r="T3653" s="34"/>
      <c r="U3653" s="34"/>
    </row>
    <row r="3654" spans="16:21" x14ac:dyDescent="0.45">
      <c r="P3654" s="33" t="s">
        <v>2198</v>
      </c>
      <c r="Q3654" t="s">
        <v>28873</v>
      </c>
      <c r="R3654" s="35" t="s">
        <v>13737</v>
      </c>
      <c r="S3654" s="34"/>
      <c r="T3654" s="34"/>
      <c r="U3654" s="34"/>
    </row>
    <row r="3655" spans="16:21" x14ac:dyDescent="0.45">
      <c r="P3655" s="33" t="s">
        <v>2198</v>
      </c>
      <c r="Q3655" t="s">
        <v>28873</v>
      </c>
      <c r="R3655" s="35" t="s">
        <v>13738</v>
      </c>
      <c r="S3655" s="34"/>
      <c r="T3655" s="34"/>
      <c r="U3655" s="34"/>
    </row>
    <row r="3656" spans="16:21" x14ac:dyDescent="0.45">
      <c r="P3656" s="33" t="s">
        <v>2199</v>
      </c>
      <c r="Q3656" t="s">
        <v>28873</v>
      </c>
      <c r="R3656" s="35" t="s">
        <v>13739</v>
      </c>
      <c r="S3656" s="34"/>
      <c r="T3656" s="34"/>
      <c r="U3656" s="34"/>
    </row>
    <row r="3657" spans="16:21" x14ac:dyDescent="0.45">
      <c r="P3657" s="33" t="s">
        <v>2199</v>
      </c>
      <c r="Q3657" t="s">
        <v>28873</v>
      </c>
      <c r="R3657" s="35" t="s">
        <v>13740</v>
      </c>
      <c r="S3657" s="34"/>
      <c r="T3657" s="34"/>
      <c r="U3657" s="34"/>
    </row>
    <row r="3658" spans="16:21" x14ac:dyDescent="0.45">
      <c r="P3658" s="33" t="s">
        <v>2200</v>
      </c>
      <c r="Q3658" t="s">
        <v>28873</v>
      </c>
      <c r="R3658" s="35" t="s">
        <v>13741</v>
      </c>
      <c r="S3658" s="34"/>
      <c r="T3658" s="34"/>
      <c r="U3658" s="34"/>
    </row>
    <row r="3659" spans="16:21" x14ac:dyDescent="0.45">
      <c r="P3659" s="33" t="s">
        <v>2200</v>
      </c>
      <c r="Q3659" t="s">
        <v>28873</v>
      </c>
      <c r="R3659" s="35" t="s">
        <v>13742</v>
      </c>
      <c r="S3659" s="34"/>
      <c r="T3659" s="34"/>
      <c r="U3659" s="34"/>
    </row>
    <row r="3660" spans="16:21" x14ac:dyDescent="0.45">
      <c r="P3660" s="33" t="s">
        <v>2201</v>
      </c>
      <c r="Q3660" t="s">
        <v>28873</v>
      </c>
      <c r="R3660" s="35" t="s">
        <v>13743</v>
      </c>
      <c r="S3660" s="34"/>
      <c r="T3660" s="34"/>
      <c r="U3660" s="34"/>
    </row>
    <row r="3661" spans="16:21" x14ac:dyDescent="0.45">
      <c r="P3661" s="33" t="s">
        <v>2201</v>
      </c>
      <c r="Q3661" t="s">
        <v>28873</v>
      </c>
      <c r="R3661" s="35" t="s">
        <v>13744</v>
      </c>
      <c r="S3661" s="34"/>
      <c r="T3661" s="34"/>
      <c r="U3661" s="34"/>
    </row>
    <row r="3662" spans="16:21" x14ac:dyDescent="0.45">
      <c r="P3662" s="33" t="s">
        <v>2202</v>
      </c>
      <c r="Q3662" t="s">
        <v>28873</v>
      </c>
      <c r="R3662" s="35" t="s">
        <v>13745</v>
      </c>
      <c r="S3662" s="34"/>
      <c r="T3662" s="34"/>
      <c r="U3662" s="34"/>
    </row>
    <row r="3663" spans="16:21" x14ac:dyDescent="0.45">
      <c r="P3663" s="33" t="s">
        <v>2202</v>
      </c>
      <c r="Q3663" t="s">
        <v>28873</v>
      </c>
      <c r="R3663" s="35" t="s">
        <v>13746</v>
      </c>
      <c r="S3663" s="34"/>
      <c r="T3663" s="34"/>
      <c r="U3663" s="34"/>
    </row>
    <row r="3664" spans="16:21" x14ac:dyDescent="0.45">
      <c r="P3664" s="33" t="s">
        <v>2203</v>
      </c>
      <c r="Q3664" t="s">
        <v>28873</v>
      </c>
      <c r="R3664" s="35" t="s">
        <v>13747</v>
      </c>
      <c r="S3664" s="34"/>
      <c r="T3664" s="34"/>
      <c r="U3664" s="34"/>
    </row>
    <row r="3665" spans="16:21" x14ac:dyDescent="0.45">
      <c r="P3665" s="33" t="s">
        <v>2203</v>
      </c>
      <c r="Q3665" t="s">
        <v>28873</v>
      </c>
      <c r="R3665" s="35" t="s">
        <v>13748</v>
      </c>
      <c r="S3665" s="34"/>
      <c r="T3665" s="34"/>
      <c r="U3665" s="34"/>
    </row>
    <row r="3666" spans="16:21" x14ac:dyDescent="0.45">
      <c r="P3666" s="33" t="s">
        <v>2204</v>
      </c>
      <c r="Q3666" t="s">
        <v>28873</v>
      </c>
      <c r="R3666" s="35" t="s">
        <v>13749</v>
      </c>
      <c r="S3666" s="34"/>
      <c r="T3666" s="34"/>
      <c r="U3666" s="34"/>
    </row>
    <row r="3667" spans="16:21" x14ac:dyDescent="0.45">
      <c r="P3667" s="33" t="s">
        <v>2204</v>
      </c>
      <c r="Q3667" t="s">
        <v>28873</v>
      </c>
      <c r="R3667" s="35" t="s">
        <v>13750</v>
      </c>
      <c r="S3667" s="34"/>
      <c r="T3667" s="34"/>
      <c r="U3667" s="34"/>
    </row>
    <row r="3668" spans="16:21" x14ac:dyDescent="0.45">
      <c r="P3668" s="33" t="s">
        <v>2205</v>
      </c>
      <c r="Q3668" t="s">
        <v>28873</v>
      </c>
      <c r="R3668" s="35" t="s">
        <v>13751</v>
      </c>
      <c r="S3668" s="34"/>
      <c r="T3668" s="34"/>
      <c r="U3668" s="34"/>
    </row>
    <row r="3669" spans="16:21" x14ac:dyDescent="0.45">
      <c r="P3669" s="33" t="s">
        <v>2205</v>
      </c>
      <c r="Q3669" t="s">
        <v>28873</v>
      </c>
      <c r="R3669" s="35" t="s">
        <v>13752</v>
      </c>
      <c r="S3669" s="34"/>
      <c r="T3669" s="34"/>
      <c r="U3669" s="34"/>
    </row>
    <row r="3670" spans="16:21" x14ac:dyDescent="0.45">
      <c r="P3670" s="33" t="s">
        <v>2206</v>
      </c>
      <c r="Q3670" t="s">
        <v>28873</v>
      </c>
      <c r="R3670" s="35" t="s">
        <v>13753</v>
      </c>
      <c r="S3670" s="34"/>
      <c r="T3670" s="34"/>
      <c r="U3670" s="34"/>
    </row>
    <row r="3671" spans="16:21" x14ac:dyDescent="0.45">
      <c r="P3671" s="33" t="s">
        <v>2206</v>
      </c>
      <c r="Q3671" t="s">
        <v>28873</v>
      </c>
      <c r="R3671" s="35" t="s">
        <v>13754</v>
      </c>
      <c r="S3671" s="34"/>
      <c r="T3671" s="34"/>
      <c r="U3671" s="34"/>
    </row>
    <row r="3672" spans="16:21" x14ac:dyDescent="0.45">
      <c r="P3672" s="33" t="s">
        <v>2207</v>
      </c>
      <c r="Q3672" t="s">
        <v>28873</v>
      </c>
      <c r="R3672" s="35" t="s">
        <v>13621</v>
      </c>
      <c r="S3672" s="34"/>
      <c r="T3672" s="34"/>
      <c r="U3672" s="34"/>
    </row>
    <row r="3673" spans="16:21" x14ac:dyDescent="0.45">
      <c r="P3673" s="33" t="s">
        <v>2207</v>
      </c>
      <c r="Q3673" t="s">
        <v>28873</v>
      </c>
      <c r="R3673" s="35" t="s">
        <v>13623</v>
      </c>
      <c r="S3673" s="34"/>
      <c r="T3673" s="34"/>
      <c r="U3673" s="34"/>
    </row>
    <row r="3674" spans="16:21" x14ac:dyDescent="0.45">
      <c r="P3674" s="33" t="s">
        <v>2208</v>
      </c>
      <c r="Q3674" t="s">
        <v>28873</v>
      </c>
      <c r="R3674" s="35" t="s">
        <v>13755</v>
      </c>
      <c r="S3674" s="34"/>
      <c r="T3674" s="34"/>
      <c r="U3674" s="34"/>
    </row>
    <row r="3675" spans="16:21" x14ac:dyDescent="0.45">
      <c r="P3675" s="33" t="s">
        <v>2208</v>
      </c>
      <c r="Q3675" t="s">
        <v>28873</v>
      </c>
      <c r="R3675" s="35" t="s">
        <v>13756</v>
      </c>
      <c r="S3675" s="34"/>
      <c r="T3675" s="34"/>
      <c r="U3675" s="34"/>
    </row>
    <row r="3676" spans="16:21" x14ac:dyDescent="0.45">
      <c r="P3676" s="33" t="s">
        <v>2209</v>
      </c>
      <c r="Q3676" t="s">
        <v>28873</v>
      </c>
      <c r="R3676" s="35" t="s">
        <v>13757</v>
      </c>
      <c r="S3676" s="34"/>
      <c r="T3676" s="34"/>
      <c r="U3676" s="34"/>
    </row>
    <row r="3677" spans="16:21" x14ac:dyDescent="0.45">
      <c r="P3677" s="33" t="s">
        <v>2209</v>
      </c>
      <c r="Q3677" t="s">
        <v>28873</v>
      </c>
      <c r="R3677" s="35" t="s">
        <v>13758</v>
      </c>
      <c r="S3677" s="34"/>
      <c r="T3677" s="34"/>
      <c r="U3677" s="34"/>
    </row>
    <row r="3678" spans="16:21" x14ac:dyDescent="0.45">
      <c r="P3678" s="33" t="s">
        <v>2210</v>
      </c>
      <c r="Q3678" t="s">
        <v>28873</v>
      </c>
      <c r="R3678" s="35" t="s">
        <v>13759</v>
      </c>
      <c r="S3678" s="34"/>
      <c r="T3678" s="34"/>
      <c r="U3678" s="34"/>
    </row>
    <row r="3679" spans="16:21" x14ac:dyDescent="0.45">
      <c r="P3679" s="33" t="s">
        <v>2210</v>
      </c>
      <c r="Q3679" t="s">
        <v>28873</v>
      </c>
      <c r="R3679" s="35" t="s">
        <v>13760</v>
      </c>
      <c r="S3679" s="34"/>
      <c r="T3679" s="34"/>
      <c r="U3679" s="34"/>
    </row>
    <row r="3680" spans="16:21" x14ac:dyDescent="0.45">
      <c r="P3680" s="33" t="s">
        <v>2211</v>
      </c>
      <c r="Q3680" t="s">
        <v>28873</v>
      </c>
      <c r="R3680" s="35" t="s">
        <v>13761</v>
      </c>
      <c r="S3680" s="34"/>
      <c r="T3680" s="34"/>
      <c r="U3680" s="34"/>
    </row>
    <row r="3681" spans="16:21" x14ac:dyDescent="0.45">
      <c r="P3681" s="33" t="s">
        <v>2211</v>
      </c>
      <c r="Q3681" t="s">
        <v>28873</v>
      </c>
      <c r="R3681" s="35" t="s">
        <v>13762</v>
      </c>
      <c r="S3681" s="34"/>
      <c r="T3681" s="34"/>
      <c r="U3681" s="34"/>
    </row>
    <row r="3682" spans="16:21" x14ac:dyDescent="0.45">
      <c r="P3682" s="33" t="s">
        <v>2212</v>
      </c>
      <c r="Q3682" t="s">
        <v>28873</v>
      </c>
      <c r="R3682" s="35" t="s">
        <v>13763</v>
      </c>
      <c r="S3682" s="34"/>
      <c r="T3682" s="34"/>
      <c r="U3682" s="34"/>
    </row>
    <row r="3683" spans="16:21" x14ac:dyDescent="0.45">
      <c r="P3683" s="33" t="s">
        <v>2212</v>
      </c>
      <c r="Q3683" t="s">
        <v>28873</v>
      </c>
      <c r="R3683" s="35" t="s">
        <v>13764</v>
      </c>
      <c r="S3683" s="34"/>
      <c r="T3683" s="34"/>
      <c r="U3683" s="34"/>
    </row>
    <row r="3684" spans="16:21" x14ac:dyDescent="0.45">
      <c r="P3684" s="33" t="s">
        <v>2213</v>
      </c>
      <c r="Q3684" t="s">
        <v>28873</v>
      </c>
      <c r="R3684" s="35" t="s">
        <v>13661</v>
      </c>
      <c r="S3684" s="34"/>
      <c r="T3684" s="34"/>
      <c r="U3684" s="34"/>
    </row>
    <row r="3685" spans="16:21" x14ac:dyDescent="0.45">
      <c r="P3685" s="33" t="s">
        <v>2213</v>
      </c>
      <c r="Q3685" t="s">
        <v>28873</v>
      </c>
      <c r="R3685" s="35" t="s">
        <v>13662</v>
      </c>
      <c r="S3685" s="34"/>
      <c r="T3685" s="34"/>
      <c r="U3685" s="34"/>
    </row>
    <row r="3686" spans="16:21" x14ac:dyDescent="0.45">
      <c r="P3686" s="33" t="s">
        <v>2214</v>
      </c>
      <c r="Q3686" t="s">
        <v>28873</v>
      </c>
      <c r="R3686" s="35" t="s">
        <v>13765</v>
      </c>
      <c r="S3686" s="34"/>
      <c r="T3686" s="34"/>
      <c r="U3686" s="34"/>
    </row>
    <row r="3687" spans="16:21" x14ac:dyDescent="0.45">
      <c r="P3687" s="33" t="s">
        <v>2214</v>
      </c>
      <c r="Q3687" t="s">
        <v>28873</v>
      </c>
      <c r="R3687" s="35" t="s">
        <v>13766</v>
      </c>
      <c r="S3687" s="34"/>
      <c r="T3687" s="34"/>
      <c r="U3687" s="34"/>
    </row>
    <row r="3688" spans="16:21" x14ac:dyDescent="0.45">
      <c r="P3688" s="33" t="s">
        <v>2215</v>
      </c>
      <c r="Q3688" t="s">
        <v>28873</v>
      </c>
      <c r="R3688" s="35" t="s">
        <v>13661</v>
      </c>
      <c r="S3688" s="34"/>
      <c r="T3688" s="34"/>
      <c r="U3688" s="34"/>
    </row>
    <row r="3689" spans="16:21" x14ac:dyDescent="0.45">
      <c r="P3689" s="33" t="s">
        <v>2215</v>
      </c>
      <c r="Q3689" t="s">
        <v>28873</v>
      </c>
      <c r="R3689" s="35" t="s">
        <v>13662</v>
      </c>
      <c r="S3689" s="34"/>
      <c r="T3689" s="34"/>
      <c r="U3689" s="34"/>
    </row>
    <row r="3690" spans="16:21" x14ac:dyDescent="0.45">
      <c r="P3690" s="33" t="s">
        <v>2216</v>
      </c>
      <c r="Q3690" t="s">
        <v>28873</v>
      </c>
      <c r="R3690" s="35" t="s">
        <v>13663</v>
      </c>
      <c r="S3690" s="34"/>
      <c r="T3690" s="34"/>
      <c r="U3690" s="34"/>
    </row>
    <row r="3691" spans="16:21" x14ac:dyDescent="0.45">
      <c r="P3691" s="33" t="s">
        <v>2216</v>
      </c>
      <c r="Q3691" t="s">
        <v>28873</v>
      </c>
      <c r="R3691" s="35" t="s">
        <v>13667</v>
      </c>
      <c r="S3691" s="34"/>
      <c r="T3691" s="34"/>
      <c r="U3691" s="34"/>
    </row>
    <row r="3692" spans="16:21" x14ac:dyDescent="0.45">
      <c r="P3692" s="33" t="s">
        <v>2217</v>
      </c>
      <c r="Q3692" t="s">
        <v>28873</v>
      </c>
      <c r="R3692" s="35" t="s">
        <v>13767</v>
      </c>
      <c r="S3692" s="34"/>
      <c r="T3692" s="34"/>
      <c r="U3692" s="34"/>
    </row>
    <row r="3693" spans="16:21" x14ac:dyDescent="0.45">
      <c r="P3693" s="33" t="s">
        <v>2217</v>
      </c>
      <c r="Q3693" t="s">
        <v>28873</v>
      </c>
      <c r="R3693" s="35" t="s">
        <v>13768</v>
      </c>
      <c r="S3693" s="34"/>
      <c r="T3693" s="34"/>
      <c r="U3693" s="34"/>
    </row>
    <row r="3694" spans="16:21" x14ac:dyDescent="0.45">
      <c r="P3694" s="33" t="s">
        <v>2218</v>
      </c>
      <c r="Q3694" t="s">
        <v>28873</v>
      </c>
      <c r="R3694" s="35" t="s">
        <v>13769</v>
      </c>
      <c r="S3694" s="34"/>
      <c r="T3694" s="34"/>
      <c r="U3694" s="34"/>
    </row>
    <row r="3695" spans="16:21" x14ac:dyDescent="0.45">
      <c r="P3695" s="33" t="s">
        <v>2218</v>
      </c>
      <c r="Q3695" t="s">
        <v>28873</v>
      </c>
      <c r="R3695" s="35" t="s">
        <v>13770</v>
      </c>
      <c r="S3695" s="34"/>
      <c r="T3695" s="34"/>
      <c r="U3695" s="34"/>
    </row>
    <row r="3696" spans="16:21" x14ac:dyDescent="0.45">
      <c r="P3696" s="33" t="s">
        <v>2219</v>
      </c>
      <c r="Q3696" t="s">
        <v>28873</v>
      </c>
      <c r="R3696" s="35" t="s">
        <v>13771</v>
      </c>
      <c r="S3696" s="34"/>
      <c r="T3696" s="34"/>
      <c r="U3696" s="34"/>
    </row>
    <row r="3697" spans="16:21" x14ac:dyDescent="0.45">
      <c r="P3697" s="33" t="s">
        <v>2219</v>
      </c>
      <c r="Q3697" t="s">
        <v>28873</v>
      </c>
      <c r="R3697" s="35" t="s">
        <v>13772</v>
      </c>
      <c r="S3697" s="34"/>
      <c r="T3697" s="34"/>
      <c r="U3697" s="34"/>
    </row>
    <row r="3698" spans="16:21" x14ac:dyDescent="0.45">
      <c r="P3698" s="33" t="s">
        <v>2220</v>
      </c>
      <c r="Q3698" t="s">
        <v>28873</v>
      </c>
      <c r="R3698" s="35" t="s">
        <v>13773</v>
      </c>
      <c r="S3698" s="34"/>
      <c r="T3698" s="34"/>
      <c r="U3698" s="34"/>
    </row>
    <row r="3699" spans="16:21" x14ac:dyDescent="0.45">
      <c r="P3699" s="33" t="s">
        <v>2220</v>
      </c>
      <c r="Q3699" t="s">
        <v>28873</v>
      </c>
      <c r="R3699" s="35" t="s">
        <v>13774</v>
      </c>
      <c r="S3699" s="34"/>
      <c r="T3699" s="34"/>
      <c r="U3699" s="34"/>
    </row>
    <row r="3700" spans="16:21" x14ac:dyDescent="0.45">
      <c r="P3700" s="33" t="s">
        <v>2221</v>
      </c>
      <c r="Q3700" t="s">
        <v>28873</v>
      </c>
      <c r="R3700" s="35" t="s">
        <v>13775</v>
      </c>
      <c r="S3700" s="34"/>
      <c r="T3700" s="34"/>
      <c r="U3700" s="34"/>
    </row>
    <row r="3701" spans="16:21" x14ac:dyDescent="0.45">
      <c r="P3701" s="33" t="s">
        <v>2221</v>
      </c>
      <c r="Q3701" t="s">
        <v>28873</v>
      </c>
      <c r="R3701" s="35" t="s">
        <v>13776</v>
      </c>
      <c r="S3701" s="34"/>
      <c r="T3701" s="34"/>
      <c r="U3701" s="34"/>
    </row>
    <row r="3702" spans="16:21" x14ac:dyDescent="0.45">
      <c r="P3702" s="33" t="s">
        <v>2222</v>
      </c>
      <c r="Q3702" t="s">
        <v>28873</v>
      </c>
      <c r="R3702" s="35" t="s">
        <v>13661</v>
      </c>
      <c r="S3702" s="34"/>
      <c r="T3702" s="34"/>
      <c r="U3702" s="34"/>
    </row>
    <row r="3703" spans="16:21" x14ac:dyDescent="0.45">
      <c r="P3703" s="33" t="s">
        <v>2222</v>
      </c>
      <c r="Q3703" t="s">
        <v>28873</v>
      </c>
      <c r="R3703" s="35" t="s">
        <v>13662</v>
      </c>
      <c r="S3703" s="34"/>
      <c r="T3703" s="34"/>
      <c r="U3703" s="34"/>
    </row>
    <row r="3704" spans="16:21" x14ac:dyDescent="0.45">
      <c r="P3704" s="33" t="s">
        <v>2223</v>
      </c>
      <c r="Q3704" t="s">
        <v>28873</v>
      </c>
      <c r="R3704" s="35" t="s">
        <v>13661</v>
      </c>
      <c r="S3704" s="34"/>
      <c r="T3704" s="34"/>
      <c r="U3704" s="34"/>
    </row>
    <row r="3705" spans="16:21" x14ac:dyDescent="0.45">
      <c r="P3705" s="33" t="s">
        <v>2223</v>
      </c>
      <c r="Q3705" t="s">
        <v>28873</v>
      </c>
      <c r="R3705" s="35" t="s">
        <v>13662</v>
      </c>
      <c r="S3705" s="34"/>
      <c r="T3705" s="34"/>
      <c r="U3705" s="34"/>
    </row>
    <row r="3706" spans="16:21" x14ac:dyDescent="0.45">
      <c r="P3706" s="33" t="s">
        <v>2224</v>
      </c>
      <c r="Q3706" t="s">
        <v>28873</v>
      </c>
      <c r="R3706" s="35" t="s">
        <v>13777</v>
      </c>
      <c r="S3706" s="34"/>
      <c r="T3706" s="34"/>
      <c r="U3706" s="34"/>
    </row>
    <row r="3707" spans="16:21" x14ac:dyDescent="0.45">
      <c r="P3707" s="33" t="s">
        <v>2224</v>
      </c>
      <c r="Q3707" t="s">
        <v>28873</v>
      </c>
      <c r="R3707" s="35" t="s">
        <v>13778</v>
      </c>
      <c r="S3707" s="34"/>
      <c r="T3707" s="34"/>
      <c r="U3707" s="34"/>
    </row>
    <row r="3708" spans="16:21" x14ac:dyDescent="0.45">
      <c r="P3708" s="33" t="s">
        <v>2225</v>
      </c>
      <c r="Q3708" t="s">
        <v>28873</v>
      </c>
      <c r="R3708" s="35" t="s">
        <v>13779</v>
      </c>
      <c r="S3708" s="34"/>
      <c r="T3708" s="34"/>
      <c r="U3708" s="34"/>
    </row>
    <row r="3709" spans="16:21" x14ac:dyDescent="0.45">
      <c r="P3709" s="33" t="s">
        <v>2225</v>
      </c>
      <c r="Q3709" t="s">
        <v>28873</v>
      </c>
      <c r="R3709" s="35" t="s">
        <v>13780</v>
      </c>
      <c r="S3709" s="34"/>
      <c r="T3709" s="34"/>
      <c r="U3709" s="34"/>
    </row>
    <row r="3710" spans="16:21" x14ac:dyDescent="0.45">
      <c r="P3710" s="33" t="s">
        <v>2226</v>
      </c>
      <c r="Q3710" t="s">
        <v>28873</v>
      </c>
      <c r="R3710" s="35" t="s">
        <v>13781</v>
      </c>
      <c r="S3710" s="34"/>
      <c r="T3710" s="34"/>
      <c r="U3710" s="34"/>
    </row>
    <row r="3711" spans="16:21" x14ac:dyDescent="0.45">
      <c r="P3711" s="33" t="s">
        <v>2226</v>
      </c>
      <c r="Q3711" t="s">
        <v>28873</v>
      </c>
      <c r="R3711" s="35" t="s">
        <v>13782</v>
      </c>
      <c r="S3711" s="34"/>
      <c r="T3711" s="34"/>
      <c r="U3711" s="34"/>
    </row>
    <row r="3712" spans="16:21" x14ac:dyDescent="0.45">
      <c r="P3712" s="33" t="s">
        <v>2227</v>
      </c>
      <c r="Q3712" t="s">
        <v>28873</v>
      </c>
      <c r="R3712" s="35" t="s">
        <v>11192</v>
      </c>
      <c r="S3712" s="34"/>
      <c r="T3712" s="34"/>
      <c r="U3712" s="34"/>
    </row>
    <row r="3713" spans="16:21" x14ac:dyDescent="0.45">
      <c r="P3713" s="33" t="s">
        <v>2228</v>
      </c>
      <c r="Q3713" t="s">
        <v>28873</v>
      </c>
      <c r="R3713" s="35" t="s">
        <v>13783</v>
      </c>
      <c r="S3713" s="34"/>
      <c r="T3713" s="34"/>
      <c r="U3713" s="34"/>
    </row>
    <row r="3714" spans="16:21" x14ac:dyDescent="0.45">
      <c r="P3714" s="33" t="s">
        <v>2228</v>
      </c>
      <c r="Q3714" t="s">
        <v>28873</v>
      </c>
      <c r="R3714" s="35" t="s">
        <v>13784</v>
      </c>
      <c r="S3714" s="34"/>
      <c r="T3714" s="34"/>
      <c r="U3714" s="34"/>
    </row>
    <row r="3715" spans="16:21" x14ac:dyDescent="0.45">
      <c r="P3715" s="33" t="s">
        <v>2229</v>
      </c>
      <c r="Q3715" t="s">
        <v>28873</v>
      </c>
      <c r="R3715" s="35" t="s">
        <v>13785</v>
      </c>
      <c r="S3715" s="34"/>
      <c r="T3715" s="34"/>
      <c r="U3715" s="34"/>
    </row>
    <row r="3716" spans="16:21" x14ac:dyDescent="0.45">
      <c r="P3716" s="33" t="s">
        <v>2230</v>
      </c>
      <c r="Q3716" t="s">
        <v>28873</v>
      </c>
      <c r="R3716" s="35" t="s">
        <v>13786</v>
      </c>
      <c r="S3716" s="34"/>
      <c r="T3716" s="34"/>
      <c r="U3716" s="34"/>
    </row>
    <row r="3717" spans="16:21" x14ac:dyDescent="0.45">
      <c r="P3717" s="33" t="s">
        <v>2231</v>
      </c>
      <c r="Q3717" t="s">
        <v>28873</v>
      </c>
      <c r="R3717" s="35" t="s">
        <v>13787</v>
      </c>
      <c r="S3717" s="34"/>
      <c r="T3717" s="34"/>
      <c r="U3717" s="34"/>
    </row>
    <row r="3718" spans="16:21" x14ac:dyDescent="0.45">
      <c r="P3718" s="33" t="s">
        <v>2231</v>
      </c>
      <c r="Q3718" t="s">
        <v>28873</v>
      </c>
      <c r="R3718" s="35" t="s">
        <v>13788</v>
      </c>
      <c r="S3718" s="34"/>
      <c r="T3718" s="34"/>
      <c r="U3718" s="34"/>
    </row>
    <row r="3719" spans="16:21" x14ac:dyDescent="0.45">
      <c r="P3719" s="33" t="s">
        <v>2232</v>
      </c>
      <c r="Q3719" t="s">
        <v>28873</v>
      </c>
      <c r="R3719" s="35" t="s">
        <v>13789</v>
      </c>
      <c r="S3719" s="34"/>
      <c r="T3719" s="34"/>
      <c r="U3719" s="34"/>
    </row>
    <row r="3720" spans="16:21" x14ac:dyDescent="0.45">
      <c r="P3720" s="33" t="s">
        <v>2233</v>
      </c>
      <c r="Q3720" t="s">
        <v>28873</v>
      </c>
      <c r="R3720" s="35" t="s">
        <v>13790</v>
      </c>
      <c r="S3720" s="34"/>
      <c r="T3720" s="34"/>
      <c r="U3720" s="34"/>
    </row>
    <row r="3721" spans="16:21" x14ac:dyDescent="0.45">
      <c r="P3721" s="33" t="s">
        <v>2233</v>
      </c>
      <c r="Q3721" t="s">
        <v>28873</v>
      </c>
      <c r="R3721" s="35" t="s">
        <v>13791</v>
      </c>
      <c r="S3721" s="34"/>
      <c r="T3721" s="34"/>
      <c r="U3721" s="34"/>
    </row>
    <row r="3722" spans="16:21" x14ac:dyDescent="0.45">
      <c r="P3722" s="33" t="s">
        <v>2234</v>
      </c>
      <c r="Q3722" t="s">
        <v>28873</v>
      </c>
      <c r="R3722" s="35" t="s">
        <v>13792</v>
      </c>
      <c r="S3722" s="34"/>
      <c r="T3722" s="34"/>
      <c r="U3722" s="34"/>
    </row>
    <row r="3723" spans="16:21" x14ac:dyDescent="0.45">
      <c r="P3723" s="33" t="s">
        <v>2234</v>
      </c>
      <c r="Q3723" t="s">
        <v>28873</v>
      </c>
      <c r="R3723" s="35" t="s">
        <v>13793</v>
      </c>
      <c r="S3723" s="34"/>
      <c r="T3723" s="34"/>
      <c r="U3723" s="34"/>
    </row>
    <row r="3724" spans="16:21" x14ac:dyDescent="0.45">
      <c r="P3724" s="33" t="s">
        <v>2235</v>
      </c>
      <c r="Q3724" t="s">
        <v>28873</v>
      </c>
      <c r="R3724" s="35" t="s">
        <v>13794</v>
      </c>
      <c r="S3724" s="34"/>
      <c r="T3724" s="34"/>
      <c r="U3724" s="34"/>
    </row>
    <row r="3725" spans="16:21" x14ac:dyDescent="0.45">
      <c r="P3725" s="33" t="s">
        <v>2235</v>
      </c>
      <c r="Q3725" t="s">
        <v>28873</v>
      </c>
      <c r="R3725" s="35" t="s">
        <v>13795</v>
      </c>
      <c r="S3725" s="34"/>
      <c r="T3725" s="34"/>
      <c r="U3725" s="34"/>
    </row>
    <row r="3726" spans="16:21" x14ac:dyDescent="0.45">
      <c r="P3726" s="33" t="s">
        <v>2236</v>
      </c>
      <c r="Q3726" t="s">
        <v>28873</v>
      </c>
      <c r="R3726" s="35" t="s">
        <v>13796</v>
      </c>
      <c r="S3726" s="34"/>
      <c r="T3726" s="34"/>
      <c r="U3726" s="34"/>
    </row>
    <row r="3727" spans="16:21" x14ac:dyDescent="0.45">
      <c r="P3727" s="33" t="s">
        <v>2236</v>
      </c>
      <c r="Q3727" t="s">
        <v>28873</v>
      </c>
      <c r="R3727" s="35" t="s">
        <v>13797</v>
      </c>
      <c r="S3727" s="34"/>
      <c r="T3727" s="34"/>
      <c r="U3727" s="34"/>
    </row>
    <row r="3728" spans="16:21" x14ac:dyDescent="0.45">
      <c r="P3728" s="33" t="s">
        <v>2237</v>
      </c>
      <c r="Q3728" t="s">
        <v>28873</v>
      </c>
      <c r="R3728" s="35" t="s">
        <v>13798</v>
      </c>
      <c r="S3728" s="34"/>
      <c r="T3728" s="34"/>
      <c r="U3728" s="34"/>
    </row>
    <row r="3729" spans="16:21" x14ac:dyDescent="0.45">
      <c r="P3729" s="33" t="s">
        <v>2237</v>
      </c>
      <c r="Q3729" t="s">
        <v>28873</v>
      </c>
      <c r="R3729" s="35" t="s">
        <v>13799</v>
      </c>
      <c r="S3729" s="34"/>
      <c r="T3729" s="34"/>
      <c r="U3729" s="34"/>
    </row>
    <row r="3730" spans="16:21" x14ac:dyDescent="0.45">
      <c r="P3730" s="33" t="s">
        <v>2238</v>
      </c>
      <c r="Q3730" t="s">
        <v>28873</v>
      </c>
      <c r="R3730" s="35" t="s">
        <v>13800</v>
      </c>
      <c r="S3730" s="34"/>
      <c r="T3730" s="34"/>
      <c r="U3730" s="34"/>
    </row>
    <row r="3731" spans="16:21" x14ac:dyDescent="0.45">
      <c r="P3731" s="33" t="s">
        <v>2238</v>
      </c>
      <c r="Q3731" t="s">
        <v>28873</v>
      </c>
      <c r="R3731" s="35" t="s">
        <v>13801</v>
      </c>
      <c r="S3731" s="34"/>
      <c r="T3731" s="34"/>
      <c r="U3731" s="34"/>
    </row>
    <row r="3732" spans="16:21" x14ac:dyDescent="0.45">
      <c r="P3732" s="33" t="s">
        <v>2239</v>
      </c>
      <c r="Q3732" t="s">
        <v>28873</v>
      </c>
      <c r="R3732" s="35" t="s">
        <v>13802</v>
      </c>
      <c r="S3732" s="34"/>
      <c r="T3732" s="34"/>
      <c r="U3732" s="34"/>
    </row>
    <row r="3733" spans="16:21" x14ac:dyDescent="0.45">
      <c r="P3733" s="33" t="s">
        <v>2239</v>
      </c>
      <c r="Q3733" t="s">
        <v>28873</v>
      </c>
      <c r="R3733" s="35" t="s">
        <v>13803</v>
      </c>
      <c r="S3733" s="34"/>
      <c r="T3733" s="34"/>
      <c r="U3733" s="34"/>
    </row>
    <row r="3734" spans="16:21" x14ac:dyDescent="0.45">
      <c r="P3734" s="33" t="s">
        <v>2240</v>
      </c>
      <c r="Q3734" t="s">
        <v>28873</v>
      </c>
      <c r="R3734" s="35" t="s">
        <v>13804</v>
      </c>
      <c r="S3734" s="34"/>
      <c r="T3734" s="34"/>
      <c r="U3734" s="34"/>
    </row>
    <row r="3735" spans="16:21" x14ac:dyDescent="0.45">
      <c r="P3735" s="33" t="s">
        <v>2240</v>
      </c>
      <c r="Q3735" t="s">
        <v>28873</v>
      </c>
      <c r="R3735" s="35" t="s">
        <v>13805</v>
      </c>
      <c r="S3735" s="34"/>
      <c r="T3735" s="34"/>
      <c r="U3735" s="34"/>
    </row>
    <row r="3736" spans="16:21" x14ac:dyDescent="0.45">
      <c r="P3736" s="33" t="s">
        <v>2241</v>
      </c>
      <c r="Q3736" t="s">
        <v>28873</v>
      </c>
      <c r="R3736" s="35" t="s">
        <v>13806</v>
      </c>
      <c r="S3736" s="34"/>
      <c r="T3736" s="34"/>
      <c r="U3736" s="34"/>
    </row>
    <row r="3737" spans="16:21" x14ac:dyDescent="0.45">
      <c r="P3737" s="33" t="s">
        <v>2241</v>
      </c>
      <c r="Q3737" t="s">
        <v>28873</v>
      </c>
      <c r="R3737" s="35" t="s">
        <v>13807</v>
      </c>
      <c r="S3737" s="34"/>
      <c r="T3737" s="34"/>
      <c r="U3737" s="34"/>
    </row>
    <row r="3738" spans="16:21" x14ac:dyDescent="0.45">
      <c r="P3738" s="33" t="s">
        <v>2242</v>
      </c>
      <c r="Q3738" t="s">
        <v>28873</v>
      </c>
      <c r="R3738" s="35" t="s">
        <v>13808</v>
      </c>
      <c r="S3738" s="34"/>
      <c r="T3738" s="34"/>
      <c r="U3738" s="34"/>
    </row>
    <row r="3739" spans="16:21" x14ac:dyDescent="0.45">
      <c r="P3739" s="33" t="s">
        <v>2242</v>
      </c>
      <c r="Q3739" t="s">
        <v>28873</v>
      </c>
      <c r="R3739" s="35" t="s">
        <v>13809</v>
      </c>
      <c r="S3739" s="34"/>
      <c r="T3739" s="34"/>
      <c r="U3739" s="34"/>
    </row>
    <row r="3740" spans="16:21" x14ac:dyDescent="0.45">
      <c r="P3740" s="33" t="s">
        <v>2243</v>
      </c>
      <c r="Q3740" t="s">
        <v>28873</v>
      </c>
      <c r="R3740" s="35" t="s">
        <v>13810</v>
      </c>
      <c r="S3740" s="34"/>
      <c r="T3740" s="34"/>
      <c r="U3740" s="34"/>
    </row>
    <row r="3741" spans="16:21" x14ac:dyDescent="0.45">
      <c r="P3741" s="33" t="s">
        <v>2243</v>
      </c>
      <c r="Q3741" t="s">
        <v>28873</v>
      </c>
      <c r="R3741" s="35" t="s">
        <v>13811</v>
      </c>
      <c r="S3741" s="34"/>
      <c r="T3741" s="34"/>
      <c r="U3741" s="34"/>
    </row>
    <row r="3742" spans="16:21" x14ac:dyDescent="0.45">
      <c r="P3742" s="33" t="s">
        <v>2244</v>
      </c>
      <c r="Q3742" t="s">
        <v>28873</v>
      </c>
      <c r="R3742" s="35" t="s">
        <v>13812</v>
      </c>
      <c r="S3742" s="34"/>
      <c r="T3742" s="34"/>
      <c r="U3742" s="34"/>
    </row>
    <row r="3743" spans="16:21" x14ac:dyDescent="0.45">
      <c r="P3743" s="33" t="s">
        <v>2244</v>
      </c>
      <c r="Q3743" t="s">
        <v>28873</v>
      </c>
      <c r="R3743" s="35" t="s">
        <v>13813</v>
      </c>
      <c r="S3743" s="34"/>
      <c r="T3743" s="34"/>
      <c r="U3743" s="34"/>
    </row>
    <row r="3744" spans="16:21" x14ac:dyDescent="0.45">
      <c r="P3744" s="33" t="s">
        <v>2245</v>
      </c>
      <c r="Q3744" t="s">
        <v>28873</v>
      </c>
      <c r="R3744" s="35" t="s">
        <v>13814</v>
      </c>
      <c r="S3744" s="34"/>
      <c r="T3744" s="34"/>
      <c r="U3744" s="34"/>
    </row>
    <row r="3745" spans="16:21" x14ac:dyDescent="0.45">
      <c r="P3745" s="33" t="s">
        <v>2245</v>
      </c>
      <c r="Q3745" t="s">
        <v>28873</v>
      </c>
      <c r="R3745" s="35" t="s">
        <v>13815</v>
      </c>
      <c r="S3745" s="34"/>
      <c r="T3745" s="34"/>
      <c r="U3745" s="34"/>
    </row>
    <row r="3746" spans="16:21" x14ac:dyDescent="0.45">
      <c r="P3746" s="33" t="s">
        <v>2246</v>
      </c>
      <c r="Q3746" t="s">
        <v>28873</v>
      </c>
      <c r="R3746" s="35" t="s">
        <v>11192</v>
      </c>
      <c r="S3746" s="34"/>
      <c r="T3746" s="34"/>
      <c r="U3746" s="34"/>
    </row>
    <row r="3747" spans="16:21" x14ac:dyDescent="0.45">
      <c r="P3747" s="33" t="s">
        <v>2247</v>
      </c>
      <c r="Q3747" t="s">
        <v>28873</v>
      </c>
      <c r="R3747" s="35" t="s">
        <v>13816</v>
      </c>
      <c r="S3747" s="34"/>
      <c r="T3747" s="34"/>
      <c r="U3747" s="34"/>
    </row>
    <row r="3748" spans="16:21" x14ac:dyDescent="0.45">
      <c r="P3748" s="33" t="s">
        <v>2247</v>
      </c>
      <c r="Q3748" t="s">
        <v>28873</v>
      </c>
      <c r="R3748" s="35" t="s">
        <v>13817</v>
      </c>
      <c r="S3748" s="34"/>
      <c r="T3748" s="34"/>
      <c r="U3748" s="34"/>
    </row>
    <row r="3749" spans="16:21" x14ac:dyDescent="0.45">
      <c r="P3749" s="33" t="s">
        <v>2248</v>
      </c>
      <c r="Q3749" t="s">
        <v>28873</v>
      </c>
      <c r="R3749" s="35" t="s">
        <v>13818</v>
      </c>
      <c r="S3749" s="34"/>
      <c r="T3749" s="34"/>
      <c r="U3749" s="34"/>
    </row>
    <row r="3750" spans="16:21" x14ac:dyDescent="0.45">
      <c r="P3750" s="33" t="s">
        <v>2248</v>
      </c>
      <c r="Q3750" t="s">
        <v>28873</v>
      </c>
      <c r="R3750" s="35" t="s">
        <v>13819</v>
      </c>
      <c r="S3750" s="34"/>
      <c r="T3750" s="34"/>
      <c r="U3750" s="34"/>
    </row>
    <row r="3751" spans="16:21" x14ac:dyDescent="0.45">
      <c r="P3751" s="33" t="s">
        <v>2249</v>
      </c>
      <c r="Q3751" t="s">
        <v>28873</v>
      </c>
      <c r="R3751" s="35" t="s">
        <v>13820</v>
      </c>
      <c r="S3751" s="34"/>
      <c r="T3751" s="34"/>
      <c r="U3751" s="34"/>
    </row>
    <row r="3752" spans="16:21" x14ac:dyDescent="0.45">
      <c r="P3752" s="33" t="s">
        <v>2249</v>
      </c>
      <c r="Q3752" t="s">
        <v>28873</v>
      </c>
      <c r="R3752" s="35" t="s">
        <v>13821</v>
      </c>
      <c r="S3752" s="34"/>
      <c r="T3752" s="34"/>
      <c r="U3752" s="34"/>
    </row>
    <row r="3753" spans="16:21" x14ac:dyDescent="0.45">
      <c r="P3753" s="33" t="s">
        <v>2250</v>
      </c>
      <c r="Q3753" t="s">
        <v>28873</v>
      </c>
      <c r="R3753" s="35" t="s">
        <v>13822</v>
      </c>
      <c r="S3753" s="34"/>
      <c r="T3753" s="34"/>
      <c r="U3753" s="34"/>
    </row>
    <row r="3754" spans="16:21" x14ac:dyDescent="0.45">
      <c r="P3754" s="33" t="s">
        <v>2250</v>
      </c>
      <c r="Q3754" t="s">
        <v>28873</v>
      </c>
      <c r="R3754" s="35" t="s">
        <v>13823</v>
      </c>
      <c r="S3754" s="34"/>
      <c r="T3754" s="34"/>
      <c r="U3754" s="34"/>
    </row>
    <row r="3755" spans="16:21" x14ac:dyDescent="0.45">
      <c r="P3755" s="33" t="s">
        <v>2251</v>
      </c>
      <c r="Q3755" t="s">
        <v>28873</v>
      </c>
      <c r="R3755" s="35" t="s">
        <v>13824</v>
      </c>
      <c r="S3755" s="34"/>
      <c r="T3755" s="34"/>
      <c r="U3755" s="34"/>
    </row>
    <row r="3756" spans="16:21" x14ac:dyDescent="0.45">
      <c r="P3756" s="33" t="s">
        <v>2251</v>
      </c>
      <c r="Q3756" t="s">
        <v>28873</v>
      </c>
      <c r="R3756" s="35" t="s">
        <v>13825</v>
      </c>
      <c r="S3756" s="34"/>
      <c r="T3756" s="34"/>
      <c r="U3756" s="34"/>
    </row>
    <row r="3757" spans="16:21" x14ac:dyDescent="0.45">
      <c r="P3757" s="33" t="s">
        <v>2252</v>
      </c>
      <c r="Q3757" t="s">
        <v>28873</v>
      </c>
      <c r="R3757" s="35" t="s">
        <v>13826</v>
      </c>
      <c r="S3757" s="34"/>
      <c r="T3757" s="34"/>
      <c r="U3757" s="34"/>
    </row>
    <row r="3758" spans="16:21" x14ac:dyDescent="0.45">
      <c r="P3758" s="33" t="s">
        <v>2252</v>
      </c>
      <c r="Q3758" t="s">
        <v>28873</v>
      </c>
      <c r="R3758" s="35" t="s">
        <v>13827</v>
      </c>
      <c r="S3758" s="34"/>
      <c r="T3758" s="34"/>
      <c r="U3758" s="34"/>
    </row>
    <row r="3759" spans="16:21" x14ac:dyDescent="0.45">
      <c r="P3759" s="33" t="s">
        <v>2253</v>
      </c>
      <c r="Q3759" t="s">
        <v>28873</v>
      </c>
      <c r="R3759" s="35" t="s">
        <v>13828</v>
      </c>
      <c r="S3759" s="34"/>
      <c r="T3759" s="34"/>
      <c r="U3759" s="34"/>
    </row>
    <row r="3760" spans="16:21" x14ac:dyDescent="0.45">
      <c r="P3760" s="33" t="s">
        <v>2253</v>
      </c>
      <c r="Q3760" t="s">
        <v>28873</v>
      </c>
      <c r="R3760" s="35" t="s">
        <v>13829</v>
      </c>
      <c r="S3760" s="34"/>
      <c r="T3760" s="34"/>
      <c r="U3760" s="34"/>
    </row>
    <row r="3761" spans="16:21" x14ac:dyDescent="0.45">
      <c r="P3761" s="33" t="s">
        <v>2254</v>
      </c>
      <c r="Q3761" t="s">
        <v>28873</v>
      </c>
      <c r="R3761" s="35" t="s">
        <v>13830</v>
      </c>
      <c r="S3761" s="34"/>
      <c r="T3761" s="34"/>
      <c r="U3761" s="34"/>
    </row>
    <row r="3762" spans="16:21" x14ac:dyDescent="0.45">
      <c r="P3762" s="33" t="s">
        <v>2254</v>
      </c>
      <c r="Q3762" t="s">
        <v>28873</v>
      </c>
      <c r="R3762" s="35" t="s">
        <v>13831</v>
      </c>
      <c r="S3762" s="34"/>
      <c r="T3762" s="34"/>
      <c r="U3762" s="34"/>
    </row>
    <row r="3763" spans="16:21" x14ac:dyDescent="0.45">
      <c r="P3763" s="33" t="s">
        <v>2255</v>
      </c>
      <c r="Q3763" t="s">
        <v>28873</v>
      </c>
      <c r="R3763" s="35" t="s">
        <v>13832</v>
      </c>
      <c r="S3763" s="34"/>
      <c r="T3763" s="34"/>
      <c r="U3763" s="34"/>
    </row>
    <row r="3764" spans="16:21" x14ac:dyDescent="0.45">
      <c r="P3764" s="33" t="s">
        <v>2255</v>
      </c>
      <c r="Q3764" t="s">
        <v>28873</v>
      </c>
      <c r="R3764" s="35" t="s">
        <v>13833</v>
      </c>
      <c r="S3764" s="34"/>
      <c r="T3764" s="34"/>
      <c r="U3764" s="34"/>
    </row>
    <row r="3765" spans="16:21" x14ac:dyDescent="0.45">
      <c r="P3765" s="33" t="s">
        <v>2256</v>
      </c>
      <c r="Q3765" t="s">
        <v>28873</v>
      </c>
      <c r="R3765" s="35" t="s">
        <v>13834</v>
      </c>
      <c r="S3765" s="34"/>
      <c r="T3765" s="34"/>
      <c r="U3765" s="34"/>
    </row>
    <row r="3766" spans="16:21" x14ac:dyDescent="0.45">
      <c r="P3766" s="33" t="s">
        <v>2256</v>
      </c>
      <c r="Q3766" t="s">
        <v>28873</v>
      </c>
      <c r="R3766" s="35" t="s">
        <v>13835</v>
      </c>
      <c r="S3766" s="34"/>
      <c r="T3766" s="34"/>
      <c r="U3766" s="34"/>
    </row>
    <row r="3767" spans="16:21" x14ac:dyDescent="0.45">
      <c r="P3767" s="33" t="s">
        <v>2257</v>
      </c>
      <c r="Q3767" t="s">
        <v>28873</v>
      </c>
      <c r="R3767" s="35" t="s">
        <v>13836</v>
      </c>
      <c r="S3767" s="34"/>
      <c r="T3767" s="34"/>
      <c r="U3767" s="34"/>
    </row>
    <row r="3768" spans="16:21" x14ac:dyDescent="0.45">
      <c r="P3768" s="33" t="s">
        <v>2257</v>
      </c>
      <c r="Q3768" t="s">
        <v>28873</v>
      </c>
      <c r="R3768" s="35" t="s">
        <v>13837</v>
      </c>
      <c r="S3768" s="34"/>
      <c r="T3768" s="34"/>
      <c r="U3768" s="34"/>
    </row>
    <row r="3769" spans="16:21" x14ac:dyDescent="0.45">
      <c r="P3769" s="33" t="s">
        <v>2258</v>
      </c>
      <c r="Q3769" t="s">
        <v>28873</v>
      </c>
      <c r="R3769" s="35" t="s">
        <v>11192</v>
      </c>
      <c r="S3769" s="34"/>
      <c r="T3769" s="34"/>
      <c r="U3769" s="34"/>
    </row>
    <row r="3770" spans="16:21" x14ac:dyDescent="0.45">
      <c r="P3770" s="33" t="s">
        <v>2259</v>
      </c>
      <c r="Q3770" t="s">
        <v>28873</v>
      </c>
      <c r="R3770" s="35" t="s">
        <v>13838</v>
      </c>
      <c r="S3770" s="34"/>
      <c r="T3770" s="34"/>
      <c r="U3770" s="34"/>
    </row>
    <row r="3771" spans="16:21" x14ac:dyDescent="0.45">
      <c r="P3771" s="33" t="s">
        <v>2259</v>
      </c>
      <c r="Q3771" t="s">
        <v>28873</v>
      </c>
      <c r="R3771" s="35" t="s">
        <v>13839</v>
      </c>
      <c r="S3771" s="34"/>
      <c r="T3771" s="34"/>
      <c r="U3771" s="34"/>
    </row>
    <row r="3772" spans="16:21" x14ac:dyDescent="0.45">
      <c r="P3772" s="33" t="s">
        <v>2260</v>
      </c>
      <c r="Q3772" t="s">
        <v>28873</v>
      </c>
      <c r="R3772" s="35" t="s">
        <v>13840</v>
      </c>
      <c r="S3772" s="34"/>
      <c r="T3772" s="34"/>
      <c r="U3772" s="34"/>
    </row>
    <row r="3773" spans="16:21" x14ac:dyDescent="0.45">
      <c r="P3773" s="33" t="s">
        <v>2260</v>
      </c>
      <c r="Q3773" t="s">
        <v>28873</v>
      </c>
      <c r="R3773" s="35" t="s">
        <v>13841</v>
      </c>
      <c r="S3773" s="34"/>
      <c r="T3773" s="34"/>
      <c r="U3773" s="34"/>
    </row>
    <row r="3774" spans="16:21" x14ac:dyDescent="0.45">
      <c r="P3774" s="33" t="s">
        <v>2261</v>
      </c>
      <c r="Q3774" t="s">
        <v>28873</v>
      </c>
      <c r="R3774" s="35" t="s">
        <v>13842</v>
      </c>
      <c r="S3774" s="34"/>
      <c r="T3774" s="34"/>
      <c r="U3774" s="34"/>
    </row>
    <row r="3775" spans="16:21" x14ac:dyDescent="0.45">
      <c r="P3775" s="33" t="s">
        <v>2261</v>
      </c>
      <c r="Q3775" t="s">
        <v>28873</v>
      </c>
      <c r="R3775" s="35" t="s">
        <v>13843</v>
      </c>
      <c r="S3775" s="34"/>
      <c r="T3775" s="34"/>
      <c r="U3775" s="34"/>
    </row>
    <row r="3776" spans="16:21" x14ac:dyDescent="0.45">
      <c r="P3776" s="33" t="s">
        <v>2262</v>
      </c>
      <c r="Q3776" t="s">
        <v>28873</v>
      </c>
      <c r="R3776" s="35" t="s">
        <v>13844</v>
      </c>
      <c r="S3776" s="34"/>
      <c r="T3776" s="34"/>
      <c r="U3776" s="34"/>
    </row>
    <row r="3777" spans="16:21" x14ac:dyDescent="0.45">
      <c r="P3777" s="33" t="s">
        <v>2262</v>
      </c>
      <c r="Q3777" t="s">
        <v>28873</v>
      </c>
      <c r="R3777" s="35" t="s">
        <v>13845</v>
      </c>
      <c r="S3777" s="34"/>
      <c r="T3777" s="34"/>
      <c r="U3777" s="34"/>
    </row>
    <row r="3778" spans="16:21" x14ac:dyDescent="0.45">
      <c r="P3778" s="33" t="s">
        <v>2263</v>
      </c>
      <c r="Q3778" t="s">
        <v>28873</v>
      </c>
      <c r="R3778" s="35" t="s">
        <v>13846</v>
      </c>
      <c r="S3778" s="34"/>
      <c r="T3778" s="34"/>
      <c r="U3778" s="34"/>
    </row>
    <row r="3779" spans="16:21" x14ac:dyDescent="0.45">
      <c r="P3779" s="33" t="s">
        <v>2263</v>
      </c>
      <c r="Q3779" t="s">
        <v>28873</v>
      </c>
      <c r="R3779" s="35" t="s">
        <v>13847</v>
      </c>
      <c r="S3779" s="34"/>
      <c r="T3779" s="34"/>
      <c r="U3779" s="34"/>
    </row>
    <row r="3780" spans="16:21" x14ac:dyDescent="0.45">
      <c r="P3780" s="33" t="s">
        <v>2264</v>
      </c>
      <c r="Q3780" t="s">
        <v>28873</v>
      </c>
      <c r="R3780" s="35" t="s">
        <v>13848</v>
      </c>
      <c r="S3780" s="34"/>
      <c r="T3780" s="34"/>
      <c r="U3780" s="34"/>
    </row>
    <row r="3781" spans="16:21" x14ac:dyDescent="0.45">
      <c r="P3781" s="33" t="s">
        <v>2264</v>
      </c>
      <c r="Q3781" t="s">
        <v>28873</v>
      </c>
      <c r="R3781" s="35" t="s">
        <v>13849</v>
      </c>
      <c r="S3781" s="34"/>
      <c r="T3781" s="34"/>
      <c r="U3781" s="34"/>
    </row>
    <row r="3782" spans="16:21" x14ac:dyDescent="0.45">
      <c r="P3782" s="33" t="s">
        <v>2265</v>
      </c>
      <c r="Q3782" t="s">
        <v>28873</v>
      </c>
      <c r="R3782" s="35" t="s">
        <v>13850</v>
      </c>
      <c r="S3782" s="34"/>
      <c r="T3782" s="34"/>
      <c r="U3782" s="34"/>
    </row>
    <row r="3783" spans="16:21" x14ac:dyDescent="0.45">
      <c r="P3783" s="33" t="s">
        <v>2265</v>
      </c>
      <c r="Q3783" t="s">
        <v>28873</v>
      </c>
      <c r="R3783" s="35" t="s">
        <v>13851</v>
      </c>
      <c r="S3783" s="34"/>
      <c r="T3783" s="34"/>
      <c r="U3783" s="34"/>
    </row>
    <row r="3784" spans="16:21" x14ac:dyDescent="0.45">
      <c r="P3784" s="33" t="s">
        <v>2266</v>
      </c>
      <c r="Q3784" t="s">
        <v>28873</v>
      </c>
      <c r="R3784" s="35" t="s">
        <v>13852</v>
      </c>
      <c r="S3784" s="34"/>
      <c r="T3784" s="34"/>
      <c r="U3784" s="34"/>
    </row>
    <row r="3785" spans="16:21" x14ac:dyDescent="0.45">
      <c r="P3785" s="33" t="s">
        <v>2266</v>
      </c>
      <c r="Q3785" t="s">
        <v>28873</v>
      </c>
      <c r="R3785" s="35" t="s">
        <v>13853</v>
      </c>
      <c r="S3785" s="34"/>
      <c r="T3785" s="34"/>
      <c r="U3785" s="34"/>
    </row>
    <row r="3786" spans="16:21" x14ac:dyDescent="0.45">
      <c r="P3786" s="33" t="s">
        <v>2267</v>
      </c>
      <c r="Q3786" t="s">
        <v>28873</v>
      </c>
      <c r="R3786" s="35" t="s">
        <v>11192</v>
      </c>
      <c r="S3786" s="34"/>
      <c r="T3786" s="34"/>
      <c r="U3786" s="34"/>
    </row>
    <row r="3787" spans="16:21" x14ac:dyDescent="0.45">
      <c r="P3787" s="33" t="s">
        <v>2268</v>
      </c>
      <c r="Q3787" t="s">
        <v>28873</v>
      </c>
      <c r="R3787" s="35" t="s">
        <v>13854</v>
      </c>
      <c r="S3787" s="34"/>
      <c r="T3787" s="34"/>
      <c r="U3787" s="34"/>
    </row>
    <row r="3788" spans="16:21" x14ac:dyDescent="0.45">
      <c r="P3788" s="33" t="s">
        <v>2268</v>
      </c>
      <c r="Q3788" t="s">
        <v>28873</v>
      </c>
      <c r="R3788" s="35" t="s">
        <v>13855</v>
      </c>
      <c r="S3788" s="34"/>
      <c r="T3788" s="34"/>
      <c r="U3788" s="34"/>
    </row>
    <row r="3789" spans="16:21" x14ac:dyDescent="0.45">
      <c r="P3789" s="33" t="s">
        <v>2269</v>
      </c>
      <c r="Q3789" t="s">
        <v>28873</v>
      </c>
      <c r="R3789" s="35" t="s">
        <v>13856</v>
      </c>
      <c r="S3789" s="34"/>
      <c r="T3789" s="34"/>
      <c r="U3789" s="34"/>
    </row>
    <row r="3790" spans="16:21" x14ac:dyDescent="0.45">
      <c r="P3790" s="33" t="s">
        <v>2269</v>
      </c>
      <c r="Q3790" t="s">
        <v>28873</v>
      </c>
      <c r="R3790" s="35" t="s">
        <v>13857</v>
      </c>
      <c r="S3790" s="34"/>
      <c r="T3790" s="34"/>
      <c r="U3790" s="34"/>
    </row>
    <row r="3791" spans="16:21" x14ac:dyDescent="0.45">
      <c r="P3791" s="33" t="s">
        <v>2270</v>
      </c>
      <c r="Q3791" t="s">
        <v>28873</v>
      </c>
      <c r="R3791" s="35" t="s">
        <v>13621</v>
      </c>
      <c r="S3791" s="34"/>
      <c r="T3791" s="34"/>
      <c r="U3791" s="34"/>
    </row>
    <row r="3792" spans="16:21" x14ac:dyDescent="0.45">
      <c r="P3792" s="33" t="s">
        <v>2270</v>
      </c>
      <c r="Q3792" t="s">
        <v>28873</v>
      </c>
      <c r="R3792" s="35" t="s">
        <v>13623</v>
      </c>
      <c r="S3792" s="34"/>
      <c r="T3792" s="34"/>
      <c r="U3792" s="34"/>
    </row>
    <row r="3793" spans="16:21" x14ac:dyDescent="0.45">
      <c r="P3793" s="33" t="s">
        <v>2271</v>
      </c>
      <c r="Q3793" t="s">
        <v>28873</v>
      </c>
      <c r="R3793" s="35" t="s">
        <v>13858</v>
      </c>
      <c r="S3793" s="34"/>
      <c r="T3793" s="34"/>
      <c r="U3793" s="34"/>
    </row>
    <row r="3794" spans="16:21" x14ac:dyDescent="0.45">
      <c r="P3794" s="33" t="s">
        <v>2271</v>
      </c>
      <c r="Q3794" t="s">
        <v>28873</v>
      </c>
      <c r="R3794" s="35" t="s">
        <v>13859</v>
      </c>
      <c r="S3794" s="34"/>
      <c r="T3794" s="34"/>
      <c r="U3794" s="34"/>
    </row>
    <row r="3795" spans="16:21" x14ac:dyDescent="0.45">
      <c r="P3795" s="33" t="s">
        <v>2272</v>
      </c>
      <c r="Q3795" t="s">
        <v>28873</v>
      </c>
      <c r="R3795" s="35" t="s">
        <v>13661</v>
      </c>
      <c r="S3795" s="34"/>
      <c r="T3795" s="34"/>
      <c r="U3795" s="34"/>
    </row>
    <row r="3796" spans="16:21" x14ac:dyDescent="0.45">
      <c r="P3796" s="33" t="s">
        <v>2272</v>
      </c>
      <c r="Q3796" t="s">
        <v>28873</v>
      </c>
      <c r="R3796" s="35" t="s">
        <v>13662</v>
      </c>
      <c r="S3796" s="34"/>
      <c r="T3796" s="34"/>
      <c r="U3796" s="34"/>
    </row>
    <row r="3797" spans="16:21" x14ac:dyDescent="0.45">
      <c r="P3797" s="33" t="s">
        <v>2273</v>
      </c>
      <c r="Q3797" t="s">
        <v>28873</v>
      </c>
      <c r="R3797" s="35" t="s">
        <v>13860</v>
      </c>
      <c r="S3797" s="34"/>
      <c r="T3797" s="34"/>
      <c r="U3797" s="34"/>
    </row>
    <row r="3798" spans="16:21" x14ac:dyDescent="0.45">
      <c r="P3798" s="33" t="s">
        <v>2273</v>
      </c>
      <c r="Q3798" t="s">
        <v>28873</v>
      </c>
      <c r="R3798" s="35" t="s">
        <v>13861</v>
      </c>
      <c r="S3798" s="34"/>
      <c r="T3798" s="34"/>
      <c r="U3798" s="34"/>
    </row>
    <row r="3799" spans="16:21" x14ac:dyDescent="0.45">
      <c r="P3799" s="33" t="s">
        <v>2274</v>
      </c>
      <c r="Q3799" t="s">
        <v>28873</v>
      </c>
      <c r="R3799" s="35" t="s">
        <v>13621</v>
      </c>
      <c r="S3799" s="34"/>
      <c r="T3799" s="34"/>
      <c r="U3799" s="34"/>
    </row>
    <row r="3800" spans="16:21" x14ac:dyDescent="0.45">
      <c r="P3800" s="33" t="s">
        <v>2274</v>
      </c>
      <c r="Q3800" t="s">
        <v>28873</v>
      </c>
      <c r="R3800" s="35" t="s">
        <v>13623</v>
      </c>
      <c r="S3800" s="34"/>
      <c r="T3800" s="34"/>
      <c r="U3800" s="34"/>
    </row>
    <row r="3801" spans="16:21" x14ac:dyDescent="0.45">
      <c r="P3801" s="33" t="s">
        <v>2275</v>
      </c>
      <c r="Q3801" t="s">
        <v>28873</v>
      </c>
      <c r="R3801" s="35" t="s">
        <v>13621</v>
      </c>
      <c r="S3801" s="34"/>
      <c r="T3801" s="34"/>
      <c r="U3801" s="34"/>
    </row>
    <row r="3802" spans="16:21" x14ac:dyDescent="0.45">
      <c r="P3802" s="33" t="s">
        <v>2275</v>
      </c>
      <c r="Q3802" t="s">
        <v>28873</v>
      </c>
      <c r="R3802" s="35" t="s">
        <v>13623</v>
      </c>
      <c r="S3802" s="34"/>
      <c r="T3802" s="34"/>
      <c r="U3802" s="34"/>
    </row>
    <row r="3803" spans="16:21" x14ac:dyDescent="0.45">
      <c r="P3803" s="33" t="s">
        <v>2276</v>
      </c>
      <c r="Q3803" t="s">
        <v>28873</v>
      </c>
      <c r="R3803" s="35" t="s">
        <v>13621</v>
      </c>
      <c r="S3803" s="34"/>
      <c r="T3803" s="34"/>
      <c r="U3803" s="34"/>
    </row>
    <row r="3804" spans="16:21" x14ac:dyDescent="0.45">
      <c r="P3804" s="33" t="s">
        <v>2276</v>
      </c>
      <c r="Q3804" t="s">
        <v>28873</v>
      </c>
      <c r="R3804" s="35" t="s">
        <v>13623</v>
      </c>
      <c r="S3804" s="34"/>
      <c r="T3804" s="34"/>
      <c r="U3804" s="34"/>
    </row>
    <row r="3805" spans="16:21" x14ac:dyDescent="0.45">
      <c r="P3805" s="33" t="s">
        <v>2277</v>
      </c>
      <c r="Q3805" t="s">
        <v>28873</v>
      </c>
      <c r="R3805" s="35" t="s">
        <v>13862</v>
      </c>
      <c r="S3805" s="34"/>
      <c r="T3805" s="34"/>
      <c r="U3805" s="34"/>
    </row>
    <row r="3806" spans="16:21" x14ac:dyDescent="0.45">
      <c r="P3806" s="33" t="s">
        <v>2277</v>
      </c>
      <c r="Q3806" t="s">
        <v>28873</v>
      </c>
      <c r="R3806" s="35" t="s">
        <v>13863</v>
      </c>
      <c r="S3806" s="34"/>
      <c r="T3806" s="34"/>
      <c r="U3806" s="34"/>
    </row>
    <row r="3807" spans="16:21" x14ac:dyDescent="0.45">
      <c r="P3807" s="33" t="s">
        <v>2278</v>
      </c>
      <c r="Q3807" t="s">
        <v>28873</v>
      </c>
      <c r="R3807" s="35" t="s">
        <v>11192</v>
      </c>
      <c r="S3807" s="34"/>
      <c r="T3807" s="34"/>
      <c r="U3807" s="34"/>
    </row>
    <row r="3808" spans="16:21" x14ac:dyDescent="0.45">
      <c r="P3808" s="33" t="s">
        <v>2279</v>
      </c>
      <c r="Q3808" t="s">
        <v>28873</v>
      </c>
      <c r="R3808" s="35" t="s">
        <v>13621</v>
      </c>
      <c r="S3808" s="34"/>
      <c r="T3808" s="34"/>
      <c r="U3808" s="34"/>
    </row>
    <row r="3809" spans="16:21" x14ac:dyDescent="0.45">
      <c r="P3809" s="33" t="s">
        <v>2279</v>
      </c>
      <c r="Q3809" t="s">
        <v>28873</v>
      </c>
      <c r="R3809" s="35" t="s">
        <v>13623</v>
      </c>
      <c r="S3809" s="34"/>
      <c r="T3809" s="34"/>
      <c r="U3809" s="34"/>
    </row>
    <row r="3810" spans="16:21" x14ac:dyDescent="0.45">
      <c r="P3810" s="33" t="s">
        <v>2280</v>
      </c>
      <c r="Q3810" t="s">
        <v>28873</v>
      </c>
      <c r="R3810" s="35" t="s">
        <v>13621</v>
      </c>
      <c r="S3810" s="34"/>
      <c r="T3810" s="34"/>
      <c r="U3810" s="34"/>
    </row>
    <row r="3811" spans="16:21" x14ac:dyDescent="0.45">
      <c r="P3811" s="33" t="s">
        <v>2280</v>
      </c>
      <c r="Q3811" t="s">
        <v>28873</v>
      </c>
      <c r="R3811" s="35" t="s">
        <v>13623</v>
      </c>
      <c r="S3811" s="34"/>
      <c r="T3811" s="34"/>
      <c r="U3811" s="34"/>
    </row>
    <row r="3812" spans="16:21" x14ac:dyDescent="0.45">
      <c r="P3812" s="33" t="s">
        <v>2281</v>
      </c>
      <c r="Q3812" t="s">
        <v>28873</v>
      </c>
      <c r="R3812" s="35" t="s">
        <v>13621</v>
      </c>
      <c r="S3812" s="34"/>
      <c r="T3812" s="34"/>
      <c r="U3812" s="34"/>
    </row>
    <row r="3813" spans="16:21" x14ac:dyDescent="0.45">
      <c r="P3813" s="33" t="s">
        <v>2281</v>
      </c>
      <c r="Q3813" t="s">
        <v>28873</v>
      </c>
      <c r="R3813" s="35" t="s">
        <v>13623</v>
      </c>
      <c r="S3813" s="34"/>
      <c r="T3813" s="34"/>
      <c r="U3813" s="34"/>
    </row>
    <row r="3814" spans="16:21" x14ac:dyDescent="0.45">
      <c r="P3814" s="33" t="s">
        <v>2282</v>
      </c>
      <c r="Q3814" t="s">
        <v>28873</v>
      </c>
      <c r="R3814" s="35" t="s">
        <v>13864</v>
      </c>
      <c r="S3814" s="34"/>
      <c r="T3814" s="34"/>
      <c r="U3814" s="34"/>
    </row>
    <row r="3815" spans="16:21" x14ac:dyDescent="0.45">
      <c r="P3815" s="33" t="s">
        <v>2282</v>
      </c>
      <c r="Q3815" t="s">
        <v>28873</v>
      </c>
      <c r="R3815" s="35" t="s">
        <v>13865</v>
      </c>
      <c r="S3815" s="34"/>
      <c r="T3815" s="34"/>
      <c r="U3815" s="34"/>
    </row>
    <row r="3816" spans="16:21" x14ac:dyDescent="0.45">
      <c r="P3816" s="33" t="s">
        <v>2283</v>
      </c>
      <c r="Q3816" t="s">
        <v>28873</v>
      </c>
      <c r="R3816" s="35" t="s">
        <v>11192</v>
      </c>
      <c r="S3816" s="34"/>
      <c r="T3816" s="34"/>
      <c r="U3816" s="34"/>
    </row>
    <row r="3817" spans="16:21" x14ac:dyDescent="0.45">
      <c r="P3817" s="33" t="s">
        <v>2284</v>
      </c>
      <c r="Q3817" t="s">
        <v>28873</v>
      </c>
      <c r="R3817" s="35" t="s">
        <v>13866</v>
      </c>
      <c r="S3817" s="34"/>
      <c r="T3817" s="34"/>
      <c r="U3817" s="34"/>
    </row>
    <row r="3818" spans="16:21" x14ac:dyDescent="0.45">
      <c r="P3818" s="33" t="s">
        <v>2284</v>
      </c>
      <c r="Q3818" t="s">
        <v>28873</v>
      </c>
      <c r="R3818" s="35" t="s">
        <v>13867</v>
      </c>
      <c r="S3818" s="34"/>
      <c r="T3818" s="34"/>
      <c r="U3818" s="34"/>
    </row>
    <row r="3819" spans="16:21" x14ac:dyDescent="0.45">
      <c r="P3819" s="33" t="s">
        <v>2285</v>
      </c>
      <c r="Q3819" t="s">
        <v>28873</v>
      </c>
      <c r="R3819" s="35" t="s">
        <v>13868</v>
      </c>
      <c r="S3819" s="34"/>
      <c r="T3819" s="34"/>
      <c r="U3819" s="34"/>
    </row>
    <row r="3820" spans="16:21" x14ac:dyDescent="0.45">
      <c r="P3820" s="33" t="s">
        <v>2285</v>
      </c>
      <c r="Q3820" t="s">
        <v>28873</v>
      </c>
      <c r="R3820" s="35" t="s">
        <v>13869</v>
      </c>
      <c r="S3820" s="34"/>
      <c r="T3820" s="34"/>
      <c r="U3820" s="34"/>
    </row>
    <row r="3821" spans="16:21" x14ac:dyDescent="0.45">
      <c r="P3821" s="33" t="s">
        <v>2286</v>
      </c>
      <c r="Q3821" t="s">
        <v>28873</v>
      </c>
      <c r="R3821" s="35" t="s">
        <v>13870</v>
      </c>
      <c r="S3821" s="34"/>
      <c r="T3821" s="34"/>
      <c r="U3821" s="34"/>
    </row>
    <row r="3822" spans="16:21" x14ac:dyDescent="0.45">
      <c r="P3822" s="33" t="s">
        <v>2286</v>
      </c>
      <c r="Q3822" t="s">
        <v>28873</v>
      </c>
      <c r="R3822" s="35" t="s">
        <v>13871</v>
      </c>
      <c r="S3822" s="34"/>
      <c r="T3822" s="34"/>
      <c r="U3822" s="34"/>
    </row>
    <row r="3823" spans="16:21" x14ac:dyDescent="0.45">
      <c r="P3823" s="33" t="s">
        <v>2287</v>
      </c>
      <c r="Q3823" t="s">
        <v>28873</v>
      </c>
      <c r="R3823" s="35" t="s">
        <v>13872</v>
      </c>
      <c r="S3823" s="34"/>
      <c r="T3823" s="34"/>
      <c r="U3823" s="34"/>
    </row>
    <row r="3824" spans="16:21" x14ac:dyDescent="0.45">
      <c r="P3824" s="33" t="s">
        <v>2287</v>
      </c>
      <c r="Q3824" t="s">
        <v>28873</v>
      </c>
      <c r="R3824" s="35" t="s">
        <v>13873</v>
      </c>
      <c r="S3824" s="34"/>
      <c r="T3824" s="34"/>
      <c r="U3824" s="34"/>
    </row>
    <row r="3825" spans="16:21" x14ac:dyDescent="0.45">
      <c r="P3825" s="33" t="s">
        <v>2288</v>
      </c>
      <c r="Q3825" t="s">
        <v>28873</v>
      </c>
      <c r="R3825" s="35" t="s">
        <v>13874</v>
      </c>
      <c r="S3825" s="34"/>
      <c r="T3825" s="34"/>
      <c r="U3825" s="34"/>
    </row>
    <row r="3826" spans="16:21" x14ac:dyDescent="0.45">
      <c r="P3826" s="33" t="s">
        <v>2288</v>
      </c>
      <c r="Q3826" t="s">
        <v>28873</v>
      </c>
      <c r="R3826" s="35" t="s">
        <v>13875</v>
      </c>
      <c r="S3826" s="34"/>
      <c r="T3826" s="34"/>
      <c r="U3826" s="34"/>
    </row>
    <row r="3827" spans="16:21" x14ac:dyDescent="0.45">
      <c r="P3827" s="33" t="s">
        <v>2289</v>
      </c>
      <c r="Q3827" t="s">
        <v>28873</v>
      </c>
      <c r="R3827" s="35" t="s">
        <v>13621</v>
      </c>
      <c r="S3827" s="34"/>
      <c r="T3827" s="34"/>
      <c r="U3827" s="34"/>
    </row>
    <row r="3828" spans="16:21" x14ac:dyDescent="0.45">
      <c r="P3828" s="33" t="s">
        <v>2289</v>
      </c>
      <c r="Q3828" t="s">
        <v>28873</v>
      </c>
      <c r="R3828" s="35" t="s">
        <v>13623</v>
      </c>
      <c r="S3828" s="34"/>
      <c r="T3828" s="34"/>
      <c r="U3828" s="34"/>
    </row>
    <row r="3829" spans="16:21" x14ac:dyDescent="0.45">
      <c r="P3829" s="33" t="s">
        <v>2290</v>
      </c>
      <c r="Q3829" t="s">
        <v>28873</v>
      </c>
      <c r="R3829" s="35" t="s">
        <v>13694</v>
      </c>
      <c r="S3829" s="34"/>
      <c r="T3829" s="34"/>
      <c r="U3829" s="34"/>
    </row>
    <row r="3830" spans="16:21" x14ac:dyDescent="0.45">
      <c r="P3830" s="33" t="s">
        <v>2290</v>
      </c>
      <c r="Q3830" t="s">
        <v>28873</v>
      </c>
      <c r="R3830" s="35" t="s">
        <v>13695</v>
      </c>
      <c r="S3830" s="34"/>
      <c r="T3830" s="34"/>
      <c r="U3830" s="34"/>
    </row>
    <row r="3831" spans="16:21" x14ac:dyDescent="0.45">
      <c r="P3831" s="33" t="s">
        <v>2291</v>
      </c>
      <c r="Q3831" t="s">
        <v>28873</v>
      </c>
      <c r="R3831" s="35" t="s">
        <v>13876</v>
      </c>
      <c r="S3831" s="34"/>
      <c r="T3831" s="34"/>
      <c r="U3831" s="34"/>
    </row>
    <row r="3832" spans="16:21" x14ac:dyDescent="0.45">
      <c r="P3832" s="33" t="s">
        <v>2291</v>
      </c>
      <c r="Q3832" t="s">
        <v>28873</v>
      </c>
      <c r="R3832" s="35" t="s">
        <v>13877</v>
      </c>
      <c r="S3832" s="34"/>
      <c r="T3832" s="34"/>
      <c r="U3832" s="34"/>
    </row>
    <row r="3833" spans="16:21" x14ac:dyDescent="0.45">
      <c r="P3833" s="33" t="s">
        <v>2292</v>
      </c>
      <c r="Q3833" t="s">
        <v>28873</v>
      </c>
      <c r="R3833" s="35" t="s">
        <v>13621</v>
      </c>
      <c r="S3833" s="34"/>
      <c r="T3833" s="34"/>
      <c r="U3833" s="34"/>
    </row>
    <row r="3834" spans="16:21" x14ac:dyDescent="0.45">
      <c r="P3834" s="33" t="s">
        <v>2292</v>
      </c>
      <c r="Q3834" t="s">
        <v>28873</v>
      </c>
      <c r="R3834" s="35" t="s">
        <v>13623</v>
      </c>
      <c r="S3834" s="34"/>
      <c r="T3834" s="34"/>
      <c r="U3834" s="34"/>
    </row>
    <row r="3835" spans="16:21" x14ac:dyDescent="0.45">
      <c r="P3835" s="33" t="s">
        <v>2293</v>
      </c>
      <c r="Q3835" t="s">
        <v>28873</v>
      </c>
      <c r="R3835" s="35" t="s">
        <v>13878</v>
      </c>
      <c r="S3835" s="34"/>
      <c r="T3835" s="34"/>
      <c r="U3835" s="34"/>
    </row>
    <row r="3836" spans="16:21" x14ac:dyDescent="0.45">
      <c r="P3836" s="33" t="s">
        <v>2293</v>
      </c>
      <c r="Q3836" t="s">
        <v>28873</v>
      </c>
      <c r="R3836" s="35" t="s">
        <v>13879</v>
      </c>
      <c r="S3836" s="34"/>
      <c r="T3836" s="34"/>
      <c r="U3836" s="34"/>
    </row>
    <row r="3837" spans="16:21" x14ac:dyDescent="0.45">
      <c r="P3837" s="33" t="s">
        <v>2294</v>
      </c>
      <c r="Q3837" t="s">
        <v>28873</v>
      </c>
      <c r="R3837" s="35" t="s">
        <v>13880</v>
      </c>
      <c r="S3837" s="34"/>
      <c r="T3837" s="34"/>
      <c r="U3837" s="34"/>
    </row>
    <row r="3838" spans="16:21" x14ac:dyDescent="0.45">
      <c r="P3838" s="33" t="s">
        <v>2294</v>
      </c>
      <c r="Q3838" t="s">
        <v>28873</v>
      </c>
      <c r="R3838" s="35" t="s">
        <v>13881</v>
      </c>
      <c r="S3838" s="34"/>
      <c r="T3838" s="34"/>
      <c r="U3838" s="34"/>
    </row>
    <row r="3839" spans="16:21" x14ac:dyDescent="0.45">
      <c r="P3839" s="33" t="s">
        <v>2295</v>
      </c>
      <c r="Q3839" t="s">
        <v>28873</v>
      </c>
      <c r="R3839" s="35" t="s">
        <v>13694</v>
      </c>
      <c r="S3839" s="34"/>
      <c r="T3839" s="34"/>
      <c r="U3839" s="34"/>
    </row>
    <row r="3840" spans="16:21" x14ac:dyDescent="0.45">
      <c r="P3840" s="33" t="s">
        <v>2295</v>
      </c>
      <c r="Q3840" t="s">
        <v>28873</v>
      </c>
      <c r="R3840" s="35" t="s">
        <v>13695</v>
      </c>
      <c r="S3840" s="34"/>
      <c r="T3840" s="34"/>
      <c r="U3840" s="34"/>
    </row>
    <row r="3841" spans="16:21" x14ac:dyDescent="0.45">
      <c r="P3841" s="33" t="s">
        <v>2296</v>
      </c>
      <c r="Q3841" t="s">
        <v>28873</v>
      </c>
      <c r="R3841" s="35" t="s">
        <v>13882</v>
      </c>
      <c r="S3841" s="34"/>
      <c r="T3841" s="34"/>
      <c r="U3841" s="34"/>
    </row>
    <row r="3842" spans="16:21" x14ac:dyDescent="0.45">
      <c r="P3842" s="33" t="s">
        <v>2296</v>
      </c>
      <c r="Q3842" t="s">
        <v>28873</v>
      </c>
      <c r="R3842" s="35" t="s">
        <v>13883</v>
      </c>
      <c r="S3842" s="34"/>
      <c r="T3842" s="34"/>
      <c r="U3842" s="34"/>
    </row>
    <row r="3843" spans="16:21" x14ac:dyDescent="0.45">
      <c r="P3843" s="33" t="s">
        <v>2297</v>
      </c>
      <c r="Q3843" t="s">
        <v>28873</v>
      </c>
      <c r="R3843" s="35" t="s">
        <v>13884</v>
      </c>
      <c r="S3843" s="34"/>
      <c r="T3843" s="34"/>
      <c r="U3843" s="34"/>
    </row>
    <row r="3844" spans="16:21" x14ac:dyDescent="0.45">
      <c r="P3844" s="33" t="s">
        <v>2298</v>
      </c>
      <c r="Q3844" t="s">
        <v>28873</v>
      </c>
      <c r="R3844" s="35" t="s">
        <v>13885</v>
      </c>
      <c r="S3844" s="34"/>
      <c r="T3844" s="34"/>
      <c r="U3844" s="34"/>
    </row>
    <row r="3845" spans="16:21" x14ac:dyDescent="0.45">
      <c r="P3845" s="33" t="s">
        <v>2299</v>
      </c>
      <c r="Q3845" t="s">
        <v>28873</v>
      </c>
      <c r="R3845" s="35" t="s">
        <v>13886</v>
      </c>
      <c r="S3845" s="34"/>
      <c r="T3845" s="34"/>
      <c r="U3845" s="34"/>
    </row>
    <row r="3846" spans="16:21" x14ac:dyDescent="0.45">
      <c r="P3846" s="33" t="s">
        <v>2300</v>
      </c>
      <c r="Q3846" t="s">
        <v>28873</v>
      </c>
      <c r="R3846" s="35" t="s">
        <v>13887</v>
      </c>
      <c r="S3846" s="34"/>
      <c r="T3846" s="34"/>
      <c r="U3846" s="34"/>
    </row>
    <row r="3847" spans="16:21" x14ac:dyDescent="0.45">
      <c r="P3847" s="33" t="s">
        <v>2301</v>
      </c>
      <c r="Q3847" t="s">
        <v>28873</v>
      </c>
      <c r="R3847" s="35" t="s">
        <v>13888</v>
      </c>
      <c r="S3847" s="34"/>
      <c r="T3847" s="34"/>
      <c r="U3847" s="34"/>
    </row>
    <row r="3848" spans="16:21" x14ac:dyDescent="0.45">
      <c r="P3848" s="33" t="s">
        <v>2302</v>
      </c>
      <c r="Q3848" t="s">
        <v>28873</v>
      </c>
      <c r="R3848" s="35" t="s">
        <v>13888</v>
      </c>
      <c r="S3848" s="34"/>
      <c r="T3848" s="34"/>
      <c r="U3848" s="34"/>
    </row>
    <row r="3849" spans="16:21" x14ac:dyDescent="0.45">
      <c r="P3849" s="33" t="s">
        <v>2303</v>
      </c>
      <c r="Q3849" t="s">
        <v>28873</v>
      </c>
      <c r="R3849" s="35" t="s">
        <v>13889</v>
      </c>
      <c r="S3849" s="34"/>
      <c r="T3849" s="34"/>
      <c r="U3849" s="34"/>
    </row>
    <row r="3850" spans="16:21" x14ac:dyDescent="0.45">
      <c r="P3850" s="33" t="s">
        <v>2304</v>
      </c>
      <c r="Q3850" t="s">
        <v>28873</v>
      </c>
      <c r="R3850" s="35" t="s">
        <v>13890</v>
      </c>
      <c r="S3850" s="34"/>
      <c r="T3850" s="34"/>
      <c r="U3850" s="34"/>
    </row>
    <row r="3851" spans="16:21" x14ac:dyDescent="0.45">
      <c r="P3851" s="33" t="s">
        <v>2305</v>
      </c>
      <c r="Q3851" t="s">
        <v>28873</v>
      </c>
      <c r="R3851" s="35" t="s">
        <v>13891</v>
      </c>
      <c r="S3851" s="34"/>
      <c r="T3851" s="34"/>
      <c r="U3851" s="34"/>
    </row>
    <row r="3852" spans="16:21" x14ac:dyDescent="0.45">
      <c r="P3852" s="33" t="s">
        <v>2306</v>
      </c>
      <c r="Q3852" t="s">
        <v>28873</v>
      </c>
      <c r="R3852" s="35" t="s">
        <v>13888</v>
      </c>
      <c r="S3852" s="34"/>
      <c r="T3852" s="34"/>
      <c r="U3852" s="34"/>
    </row>
    <row r="3853" spans="16:21" x14ac:dyDescent="0.45">
      <c r="P3853" s="33" t="s">
        <v>2307</v>
      </c>
      <c r="Q3853" t="s">
        <v>28873</v>
      </c>
      <c r="R3853" s="35" t="s">
        <v>13892</v>
      </c>
      <c r="S3853" s="34"/>
      <c r="T3853" s="34"/>
      <c r="U3853" s="34"/>
    </row>
    <row r="3854" spans="16:21" x14ac:dyDescent="0.45">
      <c r="P3854" s="33" t="s">
        <v>2308</v>
      </c>
      <c r="Q3854" t="s">
        <v>28873</v>
      </c>
      <c r="R3854" s="35" t="s">
        <v>13893</v>
      </c>
      <c r="S3854" s="34"/>
      <c r="T3854" s="34"/>
      <c r="U3854" s="34"/>
    </row>
    <row r="3855" spans="16:21" x14ac:dyDescent="0.45">
      <c r="P3855" s="33" t="s">
        <v>2309</v>
      </c>
      <c r="Q3855" t="s">
        <v>28873</v>
      </c>
      <c r="R3855" s="35" t="s">
        <v>13894</v>
      </c>
      <c r="S3855" s="34"/>
      <c r="T3855" s="34"/>
      <c r="U3855" s="34"/>
    </row>
    <row r="3856" spans="16:21" x14ac:dyDescent="0.45">
      <c r="P3856" s="33" t="s">
        <v>2310</v>
      </c>
      <c r="Q3856" t="s">
        <v>28873</v>
      </c>
      <c r="R3856" s="35" t="s">
        <v>13895</v>
      </c>
      <c r="S3856" s="34"/>
      <c r="T3856" s="34"/>
      <c r="U3856" s="34"/>
    </row>
    <row r="3857" spans="16:21" x14ac:dyDescent="0.45">
      <c r="P3857" s="33" t="s">
        <v>2311</v>
      </c>
      <c r="Q3857" t="s">
        <v>28873</v>
      </c>
      <c r="R3857" s="35" t="s">
        <v>13896</v>
      </c>
      <c r="S3857" s="34"/>
      <c r="T3857" s="34"/>
      <c r="U3857" s="34"/>
    </row>
    <row r="3858" spans="16:21" x14ac:dyDescent="0.45">
      <c r="P3858" s="33" t="s">
        <v>2311</v>
      </c>
      <c r="Q3858" t="s">
        <v>28873</v>
      </c>
      <c r="R3858" s="35" t="s">
        <v>13897</v>
      </c>
      <c r="S3858" s="34"/>
      <c r="T3858" s="34"/>
      <c r="U3858" s="34"/>
    </row>
    <row r="3859" spans="16:21" x14ac:dyDescent="0.45">
      <c r="P3859" s="33" t="s">
        <v>2312</v>
      </c>
      <c r="Q3859" t="s">
        <v>28873</v>
      </c>
      <c r="R3859" s="35" t="s">
        <v>11192</v>
      </c>
      <c r="S3859" s="34"/>
      <c r="T3859" s="34"/>
      <c r="U3859" s="34"/>
    </row>
    <row r="3860" spans="16:21" x14ac:dyDescent="0.45">
      <c r="P3860" s="33" t="s">
        <v>2313</v>
      </c>
      <c r="Q3860" t="s">
        <v>28873</v>
      </c>
      <c r="R3860" s="35" t="s">
        <v>11192</v>
      </c>
      <c r="S3860" s="34"/>
      <c r="T3860" s="34"/>
      <c r="U3860" s="34"/>
    </row>
    <row r="3861" spans="16:21" x14ac:dyDescent="0.45">
      <c r="P3861" s="33" t="s">
        <v>2314</v>
      </c>
      <c r="Q3861" t="s">
        <v>28873</v>
      </c>
      <c r="R3861" s="35" t="s">
        <v>13898</v>
      </c>
      <c r="S3861" s="34"/>
      <c r="T3861" s="34"/>
      <c r="U3861" s="34"/>
    </row>
    <row r="3862" spans="16:21" x14ac:dyDescent="0.45">
      <c r="P3862" s="33" t="s">
        <v>2314</v>
      </c>
      <c r="Q3862" t="s">
        <v>28873</v>
      </c>
      <c r="R3862" s="35" t="s">
        <v>13899</v>
      </c>
      <c r="S3862" s="34"/>
      <c r="T3862" s="34"/>
      <c r="U3862" s="34"/>
    </row>
    <row r="3863" spans="16:21" x14ac:dyDescent="0.45">
      <c r="P3863" s="33" t="s">
        <v>2315</v>
      </c>
      <c r="Q3863" t="s">
        <v>28873</v>
      </c>
      <c r="R3863" s="35" t="s">
        <v>13900</v>
      </c>
      <c r="S3863" s="34"/>
      <c r="T3863" s="34"/>
      <c r="U3863" s="34"/>
    </row>
    <row r="3864" spans="16:21" x14ac:dyDescent="0.45">
      <c r="P3864" s="33" t="s">
        <v>2315</v>
      </c>
      <c r="Q3864" t="s">
        <v>28873</v>
      </c>
      <c r="R3864" s="35" t="s">
        <v>13901</v>
      </c>
      <c r="S3864" s="34"/>
      <c r="T3864" s="34"/>
      <c r="U3864" s="34"/>
    </row>
    <row r="3865" spans="16:21" x14ac:dyDescent="0.45">
      <c r="P3865" s="33" t="s">
        <v>2316</v>
      </c>
      <c r="Q3865" t="s">
        <v>28873</v>
      </c>
      <c r="R3865" s="35" t="s">
        <v>13902</v>
      </c>
      <c r="S3865" s="34"/>
      <c r="T3865" s="34"/>
      <c r="U3865" s="34"/>
    </row>
    <row r="3866" spans="16:21" x14ac:dyDescent="0.45">
      <c r="P3866" s="33" t="s">
        <v>2316</v>
      </c>
      <c r="Q3866" t="s">
        <v>28873</v>
      </c>
      <c r="R3866" s="35" t="s">
        <v>13903</v>
      </c>
      <c r="S3866" s="34"/>
      <c r="T3866" s="34"/>
      <c r="U3866" s="34"/>
    </row>
    <row r="3867" spans="16:21" x14ac:dyDescent="0.45">
      <c r="P3867" s="33" t="s">
        <v>2317</v>
      </c>
      <c r="Q3867" t="s">
        <v>28873</v>
      </c>
      <c r="R3867" s="35" t="s">
        <v>13904</v>
      </c>
      <c r="S3867" s="34"/>
      <c r="T3867" s="34"/>
      <c r="U3867" s="34"/>
    </row>
    <row r="3868" spans="16:21" x14ac:dyDescent="0.45">
      <c r="P3868" s="33" t="s">
        <v>2318</v>
      </c>
      <c r="Q3868" t="s">
        <v>28873</v>
      </c>
      <c r="R3868" s="35" t="s">
        <v>13905</v>
      </c>
      <c r="S3868" s="34"/>
      <c r="T3868" s="34"/>
      <c r="U3868" s="34"/>
    </row>
    <row r="3869" spans="16:21" x14ac:dyDescent="0.45">
      <c r="P3869" s="33" t="s">
        <v>2318</v>
      </c>
      <c r="Q3869" t="s">
        <v>28873</v>
      </c>
      <c r="R3869" s="35" t="s">
        <v>13906</v>
      </c>
      <c r="S3869" s="34"/>
      <c r="T3869" s="34"/>
      <c r="U3869" s="34"/>
    </row>
    <row r="3870" spans="16:21" x14ac:dyDescent="0.45">
      <c r="P3870" s="33" t="s">
        <v>2319</v>
      </c>
      <c r="Q3870" t="s">
        <v>28873</v>
      </c>
      <c r="R3870" s="35" t="s">
        <v>13907</v>
      </c>
      <c r="S3870" s="34"/>
      <c r="T3870" s="34"/>
      <c r="U3870" s="34"/>
    </row>
    <row r="3871" spans="16:21" x14ac:dyDescent="0.45">
      <c r="P3871" s="33" t="s">
        <v>2320</v>
      </c>
      <c r="Q3871" t="s">
        <v>28873</v>
      </c>
      <c r="R3871" s="35" t="s">
        <v>13908</v>
      </c>
      <c r="S3871" s="34"/>
      <c r="T3871" s="34"/>
      <c r="U3871" s="34"/>
    </row>
    <row r="3872" spans="16:21" x14ac:dyDescent="0.45">
      <c r="P3872" s="33" t="s">
        <v>2321</v>
      </c>
      <c r="Q3872" t="s">
        <v>28873</v>
      </c>
      <c r="R3872" s="35" t="s">
        <v>13909</v>
      </c>
      <c r="S3872" s="34"/>
      <c r="T3872" s="34"/>
      <c r="U3872" s="34"/>
    </row>
    <row r="3873" spans="16:21" x14ac:dyDescent="0.45">
      <c r="P3873" s="33" t="s">
        <v>2321</v>
      </c>
      <c r="Q3873" t="s">
        <v>28873</v>
      </c>
      <c r="R3873" s="35" t="s">
        <v>13910</v>
      </c>
      <c r="S3873" s="34"/>
      <c r="T3873" s="34"/>
      <c r="U3873" s="34"/>
    </row>
    <row r="3874" spans="16:21" x14ac:dyDescent="0.45">
      <c r="P3874" s="33" t="s">
        <v>2322</v>
      </c>
      <c r="Q3874" t="s">
        <v>28873</v>
      </c>
      <c r="R3874" s="35" t="s">
        <v>11192</v>
      </c>
      <c r="S3874" s="34"/>
      <c r="T3874" s="34"/>
      <c r="U3874" s="34"/>
    </row>
    <row r="3875" spans="16:21" x14ac:dyDescent="0.45">
      <c r="P3875" s="33" t="s">
        <v>2323</v>
      </c>
      <c r="Q3875" t="s">
        <v>28873</v>
      </c>
      <c r="R3875" s="35" t="s">
        <v>13911</v>
      </c>
      <c r="S3875" s="34"/>
      <c r="T3875" s="34"/>
      <c r="U3875" s="34"/>
    </row>
    <row r="3876" spans="16:21" x14ac:dyDescent="0.45">
      <c r="P3876" s="33" t="s">
        <v>2324</v>
      </c>
      <c r="Q3876" t="s">
        <v>28873</v>
      </c>
      <c r="R3876" s="35" t="s">
        <v>13912</v>
      </c>
      <c r="S3876" s="34"/>
      <c r="T3876" s="34"/>
      <c r="U3876" s="34"/>
    </row>
    <row r="3877" spans="16:21" x14ac:dyDescent="0.45">
      <c r="P3877" s="33" t="s">
        <v>2325</v>
      </c>
      <c r="Q3877" t="s">
        <v>28873</v>
      </c>
      <c r="R3877" s="35" t="s">
        <v>13913</v>
      </c>
      <c r="S3877" s="34"/>
      <c r="T3877" s="34"/>
      <c r="U3877" s="34"/>
    </row>
    <row r="3878" spans="16:21" x14ac:dyDescent="0.45">
      <c r="P3878" s="33" t="s">
        <v>2325</v>
      </c>
      <c r="Q3878" t="s">
        <v>28873</v>
      </c>
      <c r="R3878" s="35" t="s">
        <v>13914</v>
      </c>
      <c r="S3878" s="34"/>
      <c r="T3878" s="34"/>
      <c r="U3878" s="34"/>
    </row>
    <row r="3879" spans="16:21" x14ac:dyDescent="0.45">
      <c r="P3879" s="33" t="s">
        <v>2326</v>
      </c>
      <c r="Q3879" t="s">
        <v>28873</v>
      </c>
      <c r="R3879" s="35" t="s">
        <v>11192</v>
      </c>
      <c r="S3879" s="34"/>
      <c r="T3879" s="34"/>
      <c r="U3879" s="34"/>
    </row>
    <row r="3880" spans="16:21" x14ac:dyDescent="0.45">
      <c r="P3880" s="33" t="s">
        <v>2327</v>
      </c>
      <c r="Q3880" t="s">
        <v>28873</v>
      </c>
      <c r="R3880" s="35" t="s">
        <v>13915</v>
      </c>
      <c r="S3880" s="34"/>
      <c r="T3880" s="34"/>
      <c r="U3880" s="34"/>
    </row>
    <row r="3881" spans="16:21" x14ac:dyDescent="0.45">
      <c r="P3881" s="33" t="s">
        <v>2328</v>
      </c>
      <c r="Q3881" t="s">
        <v>28873</v>
      </c>
      <c r="R3881" s="35" t="s">
        <v>11192</v>
      </c>
      <c r="S3881" s="34"/>
      <c r="T3881" s="34"/>
      <c r="U3881" s="34"/>
    </row>
    <row r="3882" spans="16:21" x14ac:dyDescent="0.45">
      <c r="P3882" s="33" t="s">
        <v>2329</v>
      </c>
      <c r="Q3882" t="s">
        <v>28873</v>
      </c>
      <c r="R3882" s="35" t="s">
        <v>11192</v>
      </c>
      <c r="S3882" s="34"/>
      <c r="T3882" s="34"/>
      <c r="U3882" s="34"/>
    </row>
    <row r="3883" spans="16:21" x14ac:dyDescent="0.45">
      <c r="P3883" s="33" t="s">
        <v>2330</v>
      </c>
      <c r="Q3883" t="s">
        <v>28873</v>
      </c>
      <c r="R3883" s="35" t="s">
        <v>13916</v>
      </c>
      <c r="S3883" s="34"/>
      <c r="T3883" s="34"/>
      <c r="U3883" s="34"/>
    </row>
    <row r="3884" spans="16:21" x14ac:dyDescent="0.45">
      <c r="P3884" s="33" t="s">
        <v>2331</v>
      </c>
      <c r="Q3884" t="s">
        <v>28873</v>
      </c>
      <c r="R3884" s="35" t="s">
        <v>13917</v>
      </c>
      <c r="S3884" s="34"/>
      <c r="T3884" s="34"/>
      <c r="U3884" s="34"/>
    </row>
    <row r="3885" spans="16:21" x14ac:dyDescent="0.45">
      <c r="P3885" s="33" t="s">
        <v>2332</v>
      </c>
      <c r="Q3885" t="s">
        <v>28873</v>
      </c>
      <c r="R3885" s="35" t="s">
        <v>13918</v>
      </c>
      <c r="S3885" s="34"/>
      <c r="T3885" s="34"/>
      <c r="U3885" s="34"/>
    </row>
    <row r="3886" spans="16:21" x14ac:dyDescent="0.45">
      <c r="P3886" s="33" t="s">
        <v>2333</v>
      </c>
      <c r="Q3886" t="s">
        <v>28873</v>
      </c>
      <c r="R3886" s="35" t="s">
        <v>11194</v>
      </c>
      <c r="S3886" s="34"/>
      <c r="T3886" s="34"/>
      <c r="U3886" s="34"/>
    </row>
    <row r="3887" spans="16:21" x14ac:dyDescent="0.45">
      <c r="P3887" s="33" t="s">
        <v>2334</v>
      </c>
      <c r="Q3887" t="s">
        <v>28873</v>
      </c>
      <c r="R3887" s="35" t="s">
        <v>11192</v>
      </c>
      <c r="S3887" s="34"/>
      <c r="T3887" s="34"/>
      <c r="U3887" s="34"/>
    </row>
    <row r="3888" spans="16:21" x14ac:dyDescent="0.45">
      <c r="P3888" s="33" t="s">
        <v>2335</v>
      </c>
      <c r="Q3888" t="s">
        <v>28873</v>
      </c>
      <c r="R3888" s="35" t="s">
        <v>11192</v>
      </c>
      <c r="S3888" s="34"/>
      <c r="T3888" s="34"/>
      <c r="U3888" s="34"/>
    </row>
    <row r="3889" spans="16:21" x14ac:dyDescent="0.45">
      <c r="P3889" s="33" t="s">
        <v>2336</v>
      </c>
      <c r="Q3889" t="s">
        <v>28873</v>
      </c>
      <c r="R3889" s="35" t="s">
        <v>13919</v>
      </c>
      <c r="S3889" s="34"/>
      <c r="T3889" s="34"/>
      <c r="U3889" s="34"/>
    </row>
    <row r="3890" spans="16:21" x14ac:dyDescent="0.45">
      <c r="P3890" s="33" t="s">
        <v>2336</v>
      </c>
      <c r="Q3890" t="s">
        <v>28873</v>
      </c>
      <c r="R3890" s="35" t="s">
        <v>13920</v>
      </c>
      <c r="S3890" s="34"/>
      <c r="T3890" s="34"/>
      <c r="U3890" s="34"/>
    </row>
    <row r="3891" spans="16:21" x14ac:dyDescent="0.45">
      <c r="P3891" s="33" t="s">
        <v>2337</v>
      </c>
      <c r="Q3891" t="s">
        <v>28873</v>
      </c>
      <c r="R3891" s="35" t="s">
        <v>11192</v>
      </c>
      <c r="S3891" s="34"/>
      <c r="T3891" s="34"/>
      <c r="U3891" s="34"/>
    </row>
    <row r="3892" spans="16:21" x14ac:dyDescent="0.45">
      <c r="P3892" s="33" t="s">
        <v>2338</v>
      </c>
      <c r="Q3892" t="s">
        <v>28873</v>
      </c>
      <c r="R3892" s="35" t="s">
        <v>13921</v>
      </c>
      <c r="S3892" s="34"/>
      <c r="T3892" s="34"/>
      <c r="U3892" s="34"/>
    </row>
    <row r="3893" spans="16:21" x14ac:dyDescent="0.45">
      <c r="P3893" s="33" t="s">
        <v>2339</v>
      </c>
      <c r="Q3893" t="s">
        <v>28873</v>
      </c>
      <c r="R3893" s="35" t="s">
        <v>13922</v>
      </c>
      <c r="S3893" s="34"/>
      <c r="T3893" s="34"/>
      <c r="U3893" s="34"/>
    </row>
    <row r="3894" spans="16:21" x14ac:dyDescent="0.45">
      <c r="P3894" s="33" t="s">
        <v>2340</v>
      </c>
      <c r="Q3894" t="s">
        <v>28873</v>
      </c>
      <c r="R3894" s="35" t="s">
        <v>11192</v>
      </c>
      <c r="S3894" s="34"/>
      <c r="T3894" s="34"/>
      <c r="U3894" s="34"/>
    </row>
    <row r="3895" spans="16:21" x14ac:dyDescent="0.45">
      <c r="P3895" s="33" t="s">
        <v>2341</v>
      </c>
      <c r="Q3895" t="s">
        <v>28873</v>
      </c>
      <c r="R3895" s="35" t="s">
        <v>13923</v>
      </c>
      <c r="S3895" s="34"/>
      <c r="T3895" s="34"/>
      <c r="U3895" s="34"/>
    </row>
    <row r="3896" spans="16:21" x14ac:dyDescent="0.45">
      <c r="P3896" s="33" t="s">
        <v>2342</v>
      </c>
      <c r="Q3896" t="s">
        <v>28873</v>
      </c>
      <c r="R3896" s="35" t="s">
        <v>13924</v>
      </c>
      <c r="S3896" s="34"/>
      <c r="T3896" s="34"/>
      <c r="U3896" s="34"/>
    </row>
    <row r="3897" spans="16:21" x14ac:dyDescent="0.45">
      <c r="P3897" s="33" t="s">
        <v>2342</v>
      </c>
      <c r="Q3897" t="s">
        <v>28873</v>
      </c>
      <c r="R3897" s="35" t="s">
        <v>13925</v>
      </c>
      <c r="S3897" s="34"/>
      <c r="T3897" s="34"/>
      <c r="U3897" s="34"/>
    </row>
    <row r="3898" spans="16:21" x14ac:dyDescent="0.45">
      <c r="P3898" s="33" t="s">
        <v>2343</v>
      </c>
      <c r="Q3898" t="s">
        <v>28873</v>
      </c>
      <c r="R3898" s="35" t="s">
        <v>13926</v>
      </c>
      <c r="S3898" s="34"/>
      <c r="T3898" s="34"/>
      <c r="U3898" s="34"/>
    </row>
    <row r="3899" spans="16:21" x14ac:dyDescent="0.45">
      <c r="P3899" s="33" t="s">
        <v>2343</v>
      </c>
      <c r="Q3899" t="s">
        <v>28873</v>
      </c>
      <c r="R3899" s="35" t="s">
        <v>13927</v>
      </c>
      <c r="S3899" s="34"/>
      <c r="T3899" s="34"/>
      <c r="U3899" s="34"/>
    </row>
    <row r="3900" spans="16:21" x14ac:dyDescent="0.45">
      <c r="P3900" s="33" t="s">
        <v>2344</v>
      </c>
      <c r="Q3900" t="s">
        <v>28873</v>
      </c>
      <c r="R3900" s="35" t="s">
        <v>11192</v>
      </c>
      <c r="S3900" s="34"/>
      <c r="T3900" s="34"/>
      <c r="U3900" s="34"/>
    </row>
    <row r="3901" spans="16:21" x14ac:dyDescent="0.45">
      <c r="P3901" s="33" t="s">
        <v>2345</v>
      </c>
      <c r="Q3901" t="s">
        <v>28873</v>
      </c>
      <c r="R3901" s="35" t="s">
        <v>13928</v>
      </c>
      <c r="S3901" s="34"/>
      <c r="T3901" s="34"/>
      <c r="U3901" s="34"/>
    </row>
    <row r="3902" spans="16:21" x14ac:dyDescent="0.45">
      <c r="P3902" s="33" t="s">
        <v>2346</v>
      </c>
      <c r="Q3902" t="s">
        <v>28873</v>
      </c>
      <c r="R3902" s="35" t="s">
        <v>13929</v>
      </c>
      <c r="S3902" s="34"/>
      <c r="T3902" s="34"/>
      <c r="U3902" s="34"/>
    </row>
    <row r="3903" spans="16:21" x14ac:dyDescent="0.45">
      <c r="P3903" s="33" t="s">
        <v>2347</v>
      </c>
      <c r="Q3903" t="s">
        <v>28873</v>
      </c>
      <c r="R3903" s="35" t="s">
        <v>13930</v>
      </c>
      <c r="S3903" s="34"/>
      <c r="T3903" s="34"/>
      <c r="U3903" s="34"/>
    </row>
    <row r="3904" spans="16:21" x14ac:dyDescent="0.45">
      <c r="P3904" s="33" t="s">
        <v>2348</v>
      </c>
      <c r="Q3904" t="s">
        <v>28873</v>
      </c>
      <c r="R3904" s="35" t="s">
        <v>13931</v>
      </c>
      <c r="S3904" s="34"/>
      <c r="T3904" s="34"/>
      <c r="U3904" s="34"/>
    </row>
    <row r="3905" spans="16:21" x14ac:dyDescent="0.45">
      <c r="P3905" s="33" t="s">
        <v>2349</v>
      </c>
      <c r="Q3905" t="s">
        <v>28873</v>
      </c>
      <c r="R3905" s="35" t="s">
        <v>13932</v>
      </c>
      <c r="S3905" s="34"/>
      <c r="T3905" s="34"/>
      <c r="U3905" s="34"/>
    </row>
    <row r="3906" spans="16:21" x14ac:dyDescent="0.45">
      <c r="P3906" s="33" t="s">
        <v>2350</v>
      </c>
      <c r="Q3906" t="s">
        <v>28873</v>
      </c>
      <c r="R3906" s="35" t="s">
        <v>13933</v>
      </c>
      <c r="S3906" s="34"/>
      <c r="T3906" s="34"/>
      <c r="U3906" s="34"/>
    </row>
    <row r="3907" spans="16:21" x14ac:dyDescent="0.45">
      <c r="P3907" s="33" t="s">
        <v>2350</v>
      </c>
      <c r="Q3907" t="s">
        <v>28873</v>
      </c>
      <c r="R3907" s="35" t="s">
        <v>13934</v>
      </c>
      <c r="S3907" s="34"/>
      <c r="T3907" s="34"/>
      <c r="U3907" s="34"/>
    </row>
    <row r="3908" spans="16:21" x14ac:dyDescent="0.45">
      <c r="P3908" s="33" t="s">
        <v>2351</v>
      </c>
      <c r="Q3908" t="s">
        <v>28873</v>
      </c>
      <c r="R3908" s="35" t="s">
        <v>11192</v>
      </c>
      <c r="S3908" s="34"/>
      <c r="T3908" s="34"/>
      <c r="U3908" s="34"/>
    </row>
    <row r="3909" spans="16:21" x14ac:dyDescent="0.45">
      <c r="P3909" s="33" t="s">
        <v>2352</v>
      </c>
      <c r="Q3909" t="s">
        <v>28873</v>
      </c>
      <c r="R3909" s="35" t="s">
        <v>13935</v>
      </c>
      <c r="S3909" s="34"/>
      <c r="T3909" s="34"/>
      <c r="U3909" s="34"/>
    </row>
    <row r="3910" spans="16:21" x14ac:dyDescent="0.45">
      <c r="P3910" s="33" t="s">
        <v>2352</v>
      </c>
      <c r="Q3910" t="s">
        <v>28873</v>
      </c>
      <c r="R3910" s="35" t="s">
        <v>13936</v>
      </c>
      <c r="S3910" s="34"/>
      <c r="T3910" s="34"/>
      <c r="U3910" s="34"/>
    </row>
    <row r="3911" spans="16:21" x14ac:dyDescent="0.45">
      <c r="P3911" s="33" t="s">
        <v>2353</v>
      </c>
      <c r="Q3911" t="s">
        <v>28873</v>
      </c>
      <c r="R3911" s="35" t="s">
        <v>13937</v>
      </c>
      <c r="S3911" s="34"/>
      <c r="T3911" s="34"/>
      <c r="U3911" s="34"/>
    </row>
    <row r="3912" spans="16:21" x14ac:dyDescent="0.45">
      <c r="P3912" s="33" t="s">
        <v>2353</v>
      </c>
      <c r="Q3912" t="s">
        <v>28873</v>
      </c>
      <c r="R3912" s="35" t="s">
        <v>13938</v>
      </c>
      <c r="S3912" s="34"/>
      <c r="T3912" s="34"/>
      <c r="U3912" s="34"/>
    </row>
    <row r="3913" spans="16:21" x14ac:dyDescent="0.45">
      <c r="P3913" s="33" t="s">
        <v>2354</v>
      </c>
      <c r="Q3913" t="s">
        <v>28873</v>
      </c>
      <c r="R3913" s="35" t="s">
        <v>13939</v>
      </c>
      <c r="S3913" s="34"/>
      <c r="T3913" s="34"/>
      <c r="U3913" s="34"/>
    </row>
    <row r="3914" spans="16:21" x14ac:dyDescent="0.45">
      <c r="P3914" s="33" t="s">
        <v>2354</v>
      </c>
      <c r="Q3914" t="s">
        <v>28873</v>
      </c>
      <c r="R3914" s="35" t="s">
        <v>13940</v>
      </c>
      <c r="S3914" s="34"/>
      <c r="T3914" s="34"/>
      <c r="U3914" s="34"/>
    </row>
    <row r="3915" spans="16:21" x14ac:dyDescent="0.45">
      <c r="P3915" s="33" t="s">
        <v>2355</v>
      </c>
      <c r="Q3915" t="s">
        <v>28873</v>
      </c>
      <c r="R3915" s="35" t="s">
        <v>11192</v>
      </c>
      <c r="S3915" s="34"/>
      <c r="T3915" s="34"/>
      <c r="U3915" s="34"/>
    </row>
    <row r="3916" spans="16:21" x14ac:dyDescent="0.45">
      <c r="P3916" s="33" t="s">
        <v>2356</v>
      </c>
      <c r="Q3916" t="s">
        <v>28873</v>
      </c>
      <c r="R3916" s="35" t="s">
        <v>13941</v>
      </c>
      <c r="S3916" s="34"/>
      <c r="T3916" s="34"/>
      <c r="U3916" s="34"/>
    </row>
    <row r="3917" spans="16:21" x14ac:dyDescent="0.45">
      <c r="P3917" s="33" t="s">
        <v>2357</v>
      </c>
      <c r="Q3917" t="s">
        <v>28873</v>
      </c>
      <c r="R3917" s="35" t="s">
        <v>13942</v>
      </c>
      <c r="S3917" s="34"/>
      <c r="T3917" s="34"/>
      <c r="U3917" s="34"/>
    </row>
    <row r="3918" spans="16:21" x14ac:dyDescent="0.45">
      <c r="P3918" s="33" t="s">
        <v>2358</v>
      </c>
      <c r="Q3918" t="s">
        <v>28873</v>
      </c>
      <c r="R3918" s="35" t="s">
        <v>13943</v>
      </c>
      <c r="S3918" s="34"/>
      <c r="T3918" s="34"/>
      <c r="U3918" s="34"/>
    </row>
    <row r="3919" spans="16:21" x14ac:dyDescent="0.45">
      <c r="P3919" s="33" t="s">
        <v>2359</v>
      </c>
      <c r="Q3919" t="s">
        <v>28873</v>
      </c>
      <c r="R3919" s="35" t="s">
        <v>13944</v>
      </c>
      <c r="S3919" s="34"/>
      <c r="T3919" s="34"/>
      <c r="U3919" s="34"/>
    </row>
    <row r="3920" spans="16:21" x14ac:dyDescent="0.45">
      <c r="P3920" s="33" t="s">
        <v>2359</v>
      </c>
      <c r="Q3920" t="s">
        <v>28873</v>
      </c>
      <c r="R3920" s="35" t="s">
        <v>13945</v>
      </c>
      <c r="S3920" s="34"/>
      <c r="T3920" s="34"/>
      <c r="U3920" s="34"/>
    </row>
    <row r="3921" spans="16:21" x14ac:dyDescent="0.45">
      <c r="P3921" s="33" t="s">
        <v>2360</v>
      </c>
      <c r="Q3921" t="s">
        <v>28873</v>
      </c>
      <c r="R3921" s="35" t="s">
        <v>13946</v>
      </c>
      <c r="S3921" s="34"/>
      <c r="T3921" s="34"/>
      <c r="U3921" s="34"/>
    </row>
    <row r="3922" spans="16:21" x14ac:dyDescent="0.45">
      <c r="P3922" s="33" t="s">
        <v>2360</v>
      </c>
      <c r="Q3922" t="s">
        <v>28873</v>
      </c>
      <c r="R3922" s="35" t="s">
        <v>13947</v>
      </c>
      <c r="S3922" s="34"/>
      <c r="T3922" s="34"/>
      <c r="U3922" s="34"/>
    </row>
    <row r="3923" spans="16:21" x14ac:dyDescent="0.45">
      <c r="P3923" s="33" t="s">
        <v>2361</v>
      </c>
      <c r="Q3923" t="s">
        <v>28873</v>
      </c>
      <c r="R3923" s="35" t="s">
        <v>11192</v>
      </c>
      <c r="S3923" s="34"/>
      <c r="T3923" s="34"/>
      <c r="U3923" s="34"/>
    </row>
    <row r="3924" spans="16:21" x14ac:dyDescent="0.45">
      <c r="P3924" s="33" t="s">
        <v>2362</v>
      </c>
      <c r="Q3924" t="s">
        <v>28873</v>
      </c>
      <c r="R3924" s="35" t="s">
        <v>11192</v>
      </c>
      <c r="S3924" s="34"/>
      <c r="T3924" s="34"/>
      <c r="U3924" s="34"/>
    </row>
    <row r="3925" spans="16:21" x14ac:dyDescent="0.45">
      <c r="P3925" s="33" t="s">
        <v>2363</v>
      </c>
      <c r="Q3925" t="s">
        <v>28873</v>
      </c>
      <c r="R3925" s="35" t="s">
        <v>11192</v>
      </c>
      <c r="S3925" s="34"/>
      <c r="T3925" s="34"/>
      <c r="U3925" s="34"/>
    </row>
    <row r="3926" spans="16:21" x14ac:dyDescent="0.45">
      <c r="P3926" s="33" t="s">
        <v>2364</v>
      </c>
      <c r="Q3926" t="s">
        <v>28873</v>
      </c>
      <c r="R3926" s="35" t="s">
        <v>13948</v>
      </c>
      <c r="S3926" s="34"/>
      <c r="T3926" s="34"/>
      <c r="U3926" s="34"/>
    </row>
    <row r="3927" spans="16:21" x14ac:dyDescent="0.45">
      <c r="P3927" s="33" t="s">
        <v>2365</v>
      </c>
      <c r="Q3927" t="s">
        <v>28873</v>
      </c>
      <c r="R3927" s="35" t="s">
        <v>13949</v>
      </c>
      <c r="S3927" s="34"/>
      <c r="T3927" s="34"/>
      <c r="U3927" s="34"/>
    </row>
    <row r="3928" spans="16:21" x14ac:dyDescent="0.45">
      <c r="P3928" s="33" t="s">
        <v>2365</v>
      </c>
      <c r="Q3928" t="s">
        <v>28873</v>
      </c>
      <c r="R3928" s="35" t="s">
        <v>13950</v>
      </c>
      <c r="S3928" s="34"/>
      <c r="T3928" s="34"/>
      <c r="U3928" s="34"/>
    </row>
    <row r="3929" spans="16:21" x14ac:dyDescent="0.45">
      <c r="P3929" s="33" t="s">
        <v>2366</v>
      </c>
      <c r="Q3929" t="s">
        <v>28873</v>
      </c>
      <c r="R3929" s="35" t="s">
        <v>11192</v>
      </c>
      <c r="S3929" s="34"/>
      <c r="T3929" s="34"/>
      <c r="U3929" s="34"/>
    </row>
    <row r="3930" spans="16:21" x14ac:dyDescent="0.45">
      <c r="P3930" s="33" t="s">
        <v>2367</v>
      </c>
      <c r="Q3930" t="s">
        <v>28873</v>
      </c>
      <c r="R3930" s="35" t="s">
        <v>13951</v>
      </c>
      <c r="S3930" s="34"/>
      <c r="T3930" s="34"/>
      <c r="U3930" s="34"/>
    </row>
    <row r="3931" spans="16:21" x14ac:dyDescent="0.45">
      <c r="P3931" s="33" t="s">
        <v>2367</v>
      </c>
      <c r="Q3931" t="s">
        <v>28873</v>
      </c>
      <c r="R3931" s="35" t="s">
        <v>13952</v>
      </c>
      <c r="S3931" s="34"/>
      <c r="T3931" s="34"/>
      <c r="U3931" s="34"/>
    </row>
    <row r="3932" spans="16:21" x14ac:dyDescent="0.45">
      <c r="P3932" s="33" t="s">
        <v>2368</v>
      </c>
      <c r="Q3932" t="s">
        <v>28873</v>
      </c>
      <c r="R3932" s="35" t="s">
        <v>13953</v>
      </c>
      <c r="S3932" s="34"/>
      <c r="T3932" s="34"/>
      <c r="U3932" s="34"/>
    </row>
    <row r="3933" spans="16:21" x14ac:dyDescent="0.45">
      <c r="P3933" s="33" t="s">
        <v>2368</v>
      </c>
      <c r="Q3933" t="s">
        <v>28873</v>
      </c>
      <c r="R3933" s="35" t="s">
        <v>13954</v>
      </c>
      <c r="S3933" s="34"/>
      <c r="T3933" s="34"/>
      <c r="U3933" s="34"/>
    </row>
    <row r="3934" spans="16:21" x14ac:dyDescent="0.45">
      <c r="P3934" s="33" t="s">
        <v>2369</v>
      </c>
      <c r="Q3934" t="s">
        <v>28873</v>
      </c>
      <c r="R3934" s="35" t="s">
        <v>13955</v>
      </c>
      <c r="S3934" s="34"/>
      <c r="T3934" s="34"/>
      <c r="U3934" s="34"/>
    </row>
    <row r="3935" spans="16:21" x14ac:dyDescent="0.45">
      <c r="P3935" s="33" t="s">
        <v>2370</v>
      </c>
      <c r="Q3935" t="s">
        <v>28873</v>
      </c>
      <c r="R3935" s="35" t="s">
        <v>13956</v>
      </c>
      <c r="S3935" s="34"/>
      <c r="T3935" s="34"/>
      <c r="U3935" s="34"/>
    </row>
    <row r="3936" spans="16:21" x14ac:dyDescent="0.45">
      <c r="P3936" s="33" t="s">
        <v>2370</v>
      </c>
      <c r="Q3936" t="s">
        <v>28873</v>
      </c>
      <c r="R3936" s="35" t="s">
        <v>13957</v>
      </c>
      <c r="S3936" s="34"/>
      <c r="T3936" s="34"/>
      <c r="U3936" s="34"/>
    </row>
    <row r="3937" spans="16:21" x14ac:dyDescent="0.45">
      <c r="P3937" s="33" t="s">
        <v>2371</v>
      </c>
      <c r="Q3937" t="s">
        <v>28873</v>
      </c>
      <c r="R3937" s="35" t="s">
        <v>13958</v>
      </c>
      <c r="S3937" s="34"/>
      <c r="T3937" s="34"/>
      <c r="U3937" s="34"/>
    </row>
    <row r="3938" spans="16:21" x14ac:dyDescent="0.45">
      <c r="P3938" s="33" t="s">
        <v>2371</v>
      </c>
      <c r="Q3938" t="s">
        <v>28873</v>
      </c>
      <c r="R3938" s="35" t="s">
        <v>13959</v>
      </c>
      <c r="S3938" s="34"/>
      <c r="T3938" s="34"/>
      <c r="U3938" s="34"/>
    </row>
    <row r="3939" spans="16:21" x14ac:dyDescent="0.45">
      <c r="P3939" s="33" t="s">
        <v>2372</v>
      </c>
      <c r="Q3939" t="s">
        <v>28873</v>
      </c>
      <c r="R3939" s="35" t="s">
        <v>13960</v>
      </c>
      <c r="S3939" s="34"/>
      <c r="T3939" s="34"/>
      <c r="U3939" s="34"/>
    </row>
    <row r="3940" spans="16:21" x14ac:dyDescent="0.45">
      <c r="P3940" s="33" t="s">
        <v>2372</v>
      </c>
      <c r="Q3940" t="s">
        <v>28873</v>
      </c>
      <c r="R3940" s="35" t="s">
        <v>13961</v>
      </c>
      <c r="S3940" s="34"/>
      <c r="T3940" s="34"/>
      <c r="U3940" s="34"/>
    </row>
    <row r="3941" spans="16:21" x14ac:dyDescent="0.45">
      <c r="P3941" s="33" t="s">
        <v>2373</v>
      </c>
      <c r="Q3941" t="s">
        <v>28873</v>
      </c>
      <c r="R3941" s="35" t="s">
        <v>13962</v>
      </c>
      <c r="S3941" s="34"/>
      <c r="T3941" s="34"/>
      <c r="U3941" s="34"/>
    </row>
    <row r="3942" spans="16:21" x14ac:dyDescent="0.45">
      <c r="P3942" s="33" t="s">
        <v>2374</v>
      </c>
      <c r="Q3942" t="s">
        <v>28873</v>
      </c>
      <c r="R3942" s="35" t="s">
        <v>13963</v>
      </c>
      <c r="S3942" s="34"/>
      <c r="T3942" s="34"/>
      <c r="U3942" s="34"/>
    </row>
    <row r="3943" spans="16:21" x14ac:dyDescent="0.45">
      <c r="P3943" s="33" t="s">
        <v>2374</v>
      </c>
      <c r="Q3943" t="s">
        <v>28873</v>
      </c>
      <c r="R3943" s="35" t="s">
        <v>13964</v>
      </c>
      <c r="S3943" s="34"/>
      <c r="T3943" s="34"/>
      <c r="U3943" s="34"/>
    </row>
    <row r="3944" spans="16:21" x14ac:dyDescent="0.45">
      <c r="P3944" s="33" t="s">
        <v>2375</v>
      </c>
      <c r="Q3944" t="s">
        <v>28873</v>
      </c>
      <c r="R3944" s="35" t="s">
        <v>13965</v>
      </c>
      <c r="S3944" s="34"/>
      <c r="T3944" s="34"/>
      <c r="U3944" s="34"/>
    </row>
    <row r="3945" spans="16:21" x14ac:dyDescent="0.45">
      <c r="P3945" s="33" t="s">
        <v>2375</v>
      </c>
      <c r="Q3945" t="s">
        <v>28873</v>
      </c>
      <c r="R3945" s="35" t="s">
        <v>13966</v>
      </c>
      <c r="S3945" s="34"/>
      <c r="T3945" s="34"/>
      <c r="U3945" s="34"/>
    </row>
    <row r="3946" spans="16:21" x14ac:dyDescent="0.45">
      <c r="P3946" s="33" t="s">
        <v>2376</v>
      </c>
      <c r="Q3946" t="s">
        <v>28873</v>
      </c>
      <c r="R3946" s="35" t="s">
        <v>13967</v>
      </c>
      <c r="S3946" s="34"/>
      <c r="T3946" s="34"/>
      <c r="U3946" s="34"/>
    </row>
    <row r="3947" spans="16:21" x14ac:dyDescent="0.45">
      <c r="P3947" s="33" t="s">
        <v>2376</v>
      </c>
      <c r="Q3947" t="s">
        <v>28873</v>
      </c>
      <c r="R3947" s="35" t="s">
        <v>13968</v>
      </c>
      <c r="S3947" s="34"/>
      <c r="T3947" s="34"/>
      <c r="U3947" s="34"/>
    </row>
    <row r="3948" spans="16:21" x14ac:dyDescent="0.45">
      <c r="P3948" s="33" t="s">
        <v>2377</v>
      </c>
      <c r="Q3948" t="s">
        <v>28873</v>
      </c>
      <c r="R3948" s="35" t="s">
        <v>13969</v>
      </c>
      <c r="S3948" s="34"/>
      <c r="T3948" s="34"/>
      <c r="U3948" s="34"/>
    </row>
    <row r="3949" spans="16:21" x14ac:dyDescent="0.45">
      <c r="P3949" s="33" t="s">
        <v>2377</v>
      </c>
      <c r="Q3949" t="s">
        <v>28873</v>
      </c>
      <c r="R3949" s="35" t="s">
        <v>13970</v>
      </c>
      <c r="S3949" s="34"/>
      <c r="T3949" s="34"/>
      <c r="U3949" s="34"/>
    </row>
    <row r="3950" spans="16:21" x14ac:dyDescent="0.45">
      <c r="P3950" s="33" t="s">
        <v>2378</v>
      </c>
      <c r="Q3950" t="s">
        <v>28873</v>
      </c>
      <c r="R3950" s="35" t="s">
        <v>11192</v>
      </c>
      <c r="S3950" s="34"/>
      <c r="T3950" s="34"/>
      <c r="U3950" s="34"/>
    </row>
    <row r="3951" spans="16:21" x14ac:dyDescent="0.45">
      <c r="P3951" s="33" t="s">
        <v>2379</v>
      </c>
      <c r="Q3951" t="s">
        <v>28873</v>
      </c>
      <c r="R3951" s="35" t="s">
        <v>13971</v>
      </c>
      <c r="S3951" s="34"/>
      <c r="T3951" s="34"/>
      <c r="U3951" s="34"/>
    </row>
    <row r="3952" spans="16:21" x14ac:dyDescent="0.45">
      <c r="P3952" s="33" t="s">
        <v>2379</v>
      </c>
      <c r="Q3952" t="s">
        <v>28873</v>
      </c>
      <c r="R3952" s="35" t="s">
        <v>13972</v>
      </c>
      <c r="S3952" s="34"/>
      <c r="T3952" s="34"/>
      <c r="U3952" s="34"/>
    </row>
    <row r="3953" spans="16:21" x14ac:dyDescent="0.45">
      <c r="P3953" s="33" t="s">
        <v>2380</v>
      </c>
      <c r="Q3953" t="s">
        <v>28873</v>
      </c>
      <c r="R3953" s="35" t="s">
        <v>13973</v>
      </c>
      <c r="S3953" s="34"/>
      <c r="T3953" s="34"/>
      <c r="U3953" s="34"/>
    </row>
    <row r="3954" spans="16:21" x14ac:dyDescent="0.45">
      <c r="P3954" s="33" t="s">
        <v>2380</v>
      </c>
      <c r="Q3954" t="s">
        <v>28873</v>
      </c>
      <c r="R3954" s="35" t="s">
        <v>13974</v>
      </c>
      <c r="S3954" s="34"/>
      <c r="T3954" s="34"/>
      <c r="U3954" s="34"/>
    </row>
    <row r="3955" spans="16:21" x14ac:dyDescent="0.45">
      <c r="P3955" s="33" t="s">
        <v>2381</v>
      </c>
      <c r="Q3955" t="s">
        <v>28873</v>
      </c>
      <c r="R3955" s="35" t="s">
        <v>11192</v>
      </c>
      <c r="S3955" s="34"/>
      <c r="T3955" s="34"/>
      <c r="U3955" s="34"/>
    </row>
    <row r="3956" spans="16:21" x14ac:dyDescent="0.45">
      <c r="P3956" s="33" t="s">
        <v>2382</v>
      </c>
      <c r="Q3956" t="s">
        <v>28873</v>
      </c>
      <c r="R3956" s="35" t="s">
        <v>13975</v>
      </c>
      <c r="S3956" s="34"/>
      <c r="T3956" s="34"/>
      <c r="U3956" s="34"/>
    </row>
    <row r="3957" spans="16:21" x14ac:dyDescent="0.45">
      <c r="P3957" s="33" t="s">
        <v>2382</v>
      </c>
      <c r="Q3957" t="s">
        <v>28873</v>
      </c>
      <c r="R3957" s="35" t="s">
        <v>13976</v>
      </c>
      <c r="S3957" s="34"/>
      <c r="T3957" s="34"/>
      <c r="U3957" s="34"/>
    </row>
    <row r="3958" spans="16:21" x14ac:dyDescent="0.45">
      <c r="P3958" s="33" t="s">
        <v>2383</v>
      </c>
      <c r="Q3958" t="s">
        <v>28873</v>
      </c>
      <c r="R3958" s="35" t="s">
        <v>13977</v>
      </c>
      <c r="S3958" s="34"/>
      <c r="T3958" s="34"/>
      <c r="U3958" s="34"/>
    </row>
    <row r="3959" spans="16:21" x14ac:dyDescent="0.45">
      <c r="P3959" s="33" t="s">
        <v>2383</v>
      </c>
      <c r="Q3959" t="s">
        <v>28873</v>
      </c>
      <c r="R3959" s="35" t="s">
        <v>13978</v>
      </c>
      <c r="S3959" s="34"/>
      <c r="T3959" s="34"/>
      <c r="U3959" s="34"/>
    </row>
    <row r="3960" spans="16:21" x14ac:dyDescent="0.45">
      <c r="P3960" s="33" t="s">
        <v>2384</v>
      </c>
      <c r="Q3960" t="s">
        <v>28873</v>
      </c>
      <c r="R3960" s="35" t="s">
        <v>11192</v>
      </c>
      <c r="S3960" s="34"/>
      <c r="T3960" s="34"/>
      <c r="U3960" s="34"/>
    </row>
    <row r="3961" spans="16:21" x14ac:dyDescent="0.45">
      <c r="P3961" s="33" t="s">
        <v>2385</v>
      </c>
      <c r="Q3961" t="s">
        <v>28873</v>
      </c>
      <c r="R3961" s="35" t="s">
        <v>11192</v>
      </c>
      <c r="S3961" s="34"/>
      <c r="T3961" s="34"/>
      <c r="U3961" s="34"/>
    </row>
    <row r="3962" spans="16:21" x14ac:dyDescent="0.45">
      <c r="P3962" s="33" t="s">
        <v>2386</v>
      </c>
      <c r="Q3962" t="s">
        <v>28873</v>
      </c>
      <c r="R3962" s="35" t="s">
        <v>13979</v>
      </c>
      <c r="S3962" s="34"/>
      <c r="T3962" s="34"/>
      <c r="U3962" s="34"/>
    </row>
    <row r="3963" spans="16:21" x14ac:dyDescent="0.45">
      <c r="P3963" s="33" t="s">
        <v>2386</v>
      </c>
      <c r="Q3963" t="s">
        <v>28873</v>
      </c>
      <c r="R3963" s="35" t="s">
        <v>13980</v>
      </c>
      <c r="S3963" s="34"/>
      <c r="T3963" s="34"/>
      <c r="U3963" s="34"/>
    </row>
    <row r="3964" spans="16:21" x14ac:dyDescent="0.45">
      <c r="P3964" s="33" t="s">
        <v>2387</v>
      </c>
      <c r="Q3964" t="s">
        <v>28873</v>
      </c>
      <c r="R3964" s="35" t="s">
        <v>13981</v>
      </c>
      <c r="S3964" s="34"/>
      <c r="T3964" s="34"/>
      <c r="U3964" s="34"/>
    </row>
    <row r="3965" spans="16:21" x14ac:dyDescent="0.45">
      <c r="P3965" s="33" t="s">
        <v>2387</v>
      </c>
      <c r="Q3965" t="s">
        <v>28873</v>
      </c>
      <c r="R3965" s="35" t="s">
        <v>13982</v>
      </c>
      <c r="S3965" s="34"/>
      <c r="T3965" s="34"/>
      <c r="U3965" s="34"/>
    </row>
    <row r="3966" spans="16:21" x14ac:dyDescent="0.45">
      <c r="P3966" s="33" t="s">
        <v>2388</v>
      </c>
      <c r="Q3966" t="s">
        <v>28873</v>
      </c>
      <c r="R3966" s="35" t="s">
        <v>13983</v>
      </c>
      <c r="S3966" s="34"/>
      <c r="T3966" s="34"/>
      <c r="U3966" s="34"/>
    </row>
    <row r="3967" spans="16:21" x14ac:dyDescent="0.45">
      <c r="P3967" s="33" t="s">
        <v>2388</v>
      </c>
      <c r="Q3967" t="s">
        <v>28873</v>
      </c>
      <c r="R3967" s="35" t="s">
        <v>13984</v>
      </c>
      <c r="S3967" s="34"/>
      <c r="T3967" s="34"/>
      <c r="U3967" s="34"/>
    </row>
    <row r="3968" spans="16:21" x14ac:dyDescent="0.45">
      <c r="P3968" s="33" t="s">
        <v>2389</v>
      </c>
      <c r="Q3968" t="s">
        <v>28873</v>
      </c>
      <c r="R3968" s="35" t="s">
        <v>11192</v>
      </c>
      <c r="S3968" s="34"/>
      <c r="T3968" s="34"/>
      <c r="U3968" s="34"/>
    </row>
    <row r="3969" spans="16:21" x14ac:dyDescent="0.45">
      <c r="P3969" s="33" t="s">
        <v>2390</v>
      </c>
      <c r="Q3969" t="s">
        <v>28873</v>
      </c>
      <c r="R3969" s="35" t="s">
        <v>11192</v>
      </c>
      <c r="S3969" s="34"/>
      <c r="T3969" s="34"/>
      <c r="U3969" s="34"/>
    </row>
    <row r="3970" spans="16:21" x14ac:dyDescent="0.45">
      <c r="P3970" s="33" t="s">
        <v>2391</v>
      </c>
      <c r="Q3970" t="s">
        <v>28873</v>
      </c>
      <c r="R3970" s="35" t="s">
        <v>13985</v>
      </c>
      <c r="S3970" s="34"/>
      <c r="T3970" s="34"/>
      <c r="U3970" s="34"/>
    </row>
    <row r="3971" spans="16:21" x14ac:dyDescent="0.45">
      <c r="P3971" s="33" t="s">
        <v>2391</v>
      </c>
      <c r="Q3971" t="s">
        <v>28873</v>
      </c>
      <c r="R3971" s="35" t="s">
        <v>13986</v>
      </c>
      <c r="S3971" s="34"/>
      <c r="T3971" s="34"/>
      <c r="U3971" s="34"/>
    </row>
    <row r="3972" spans="16:21" x14ac:dyDescent="0.45">
      <c r="P3972" s="33" t="s">
        <v>2392</v>
      </c>
      <c r="Q3972" t="s">
        <v>28873</v>
      </c>
      <c r="R3972" s="35" t="s">
        <v>11192</v>
      </c>
      <c r="S3972" s="34"/>
      <c r="T3972" s="34"/>
      <c r="U3972" s="34"/>
    </row>
    <row r="3973" spans="16:21" x14ac:dyDescent="0.45">
      <c r="P3973" s="33" t="s">
        <v>2393</v>
      </c>
      <c r="Q3973" t="s">
        <v>28873</v>
      </c>
      <c r="R3973" s="35" t="s">
        <v>13987</v>
      </c>
      <c r="S3973" s="34"/>
      <c r="T3973" s="34"/>
      <c r="U3973" s="34"/>
    </row>
    <row r="3974" spans="16:21" x14ac:dyDescent="0.45">
      <c r="P3974" s="33" t="s">
        <v>2393</v>
      </c>
      <c r="Q3974" t="s">
        <v>28873</v>
      </c>
      <c r="R3974" s="35" t="s">
        <v>13988</v>
      </c>
      <c r="S3974" s="34"/>
      <c r="T3974" s="34"/>
      <c r="U3974" s="34"/>
    </row>
    <row r="3975" spans="16:21" x14ac:dyDescent="0.45">
      <c r="P3975" s="33" t="s">
        <v>2394</v>
      </c>
      <c r="Q3975" t="s">
        <v>28873</v>
      </c>
      <c r="R3975" s="35" t="s">
        <v>11192</v>
      </c>
      <c r="S3975" s="34"/>
      <c r="T3975" s="34"/>
      <c r="U3975" s="34"/>
    </row>
    <row r="3976" spans="16:21" x14ac:dyDescent="0.45">
      <c r="P3976" s="33" t="s">
        <v>2395</v>
      </c>
      <c r="Q3976" t="s">
        <v>28873</v>
      </c>
      <c r="R3976" s="35" t="s">
        <v>11192</v>
      </c>
      <c r="S3976" s="34"/>
      <c r="T3976" s="34"/>
      <c r="U3976" s="34"/>
    </row>
    <row r="3977" spans="16:21" x14ac:dyDescent="0.45">
      <c r="P3977" s="33" t="s">
        <v>2396</v>
      </c>
      <c r="Q3977" t="s">
        <v>28873</v>
      </c>
      <c r="R3977" s="35" t="s">
        <v>13989</v>
      </c>
      <c r="S3977" s="34"/>
      <c r="T3977" s="34"/>
      <c r="U3977" s="34"/>
    </row>
    <row r="3978" spans="16:21" x14ac:dyDescent="0.45">
      <c r="P3978" s="33" t="s">
        <v>2396</v>
      </c>
      <c r="Q3978" t="s">
        <v>28873</v>
      </c>
      <c r="R3978" s="35" t="s">
        <v>13990</v>
      </c>
      <c r="S3978" s="34"/>
      <c r="T3978" s="34"/>
      <c r="U3978" s="34"/>
    </row>
    <row r="3979" spans="16:21" x14ac:dyDescent="0.45">
      <c r="P3979" s="33" t="s">
        <v>2397</v>
      </c>
      <c r="Q3979" t="s">
        <v>28873</v>
      </c>
      <c r="R3979" s="35" t="s">
        <v>13991</v>
      </c>
      <c r="S3979" s="34"/>
      <c r="T3979" s="34"/>
      <c r="U3979" s="34"/>
    </row>
    <row r="3980" spans="16:21" x14ac:dyDescent="0.45">
      <c r="P3980" s="33" t="s">
        <v>2397</v>
      </c>
      <c r="Q3980" t="s">
        <v>28873</v>
      </c>
      <c r="R3980" s="35" t="s">
        <v>13992</v>
      </c>
      <c r="S3980" s="34"/>
      <c r="T3980" s="34"/>
      <c r="U3980" s="34"/>
    </row>
    <row r="3981" spans="16:21" x14ac:dyDescent="0.45">
      <c r="P3981" s="33" t="s">
        <v>2398</v>
      </c>
      <c r="Q3981" t="s">
        <v>28873</v>
      </c>
      <c r="R3981" s="35" t="s">
        <v>11192</v>
      </c>
      <c r="S3981" s="34"/>
      <c r="T3981" s="34"/>
      <c r="U3981" s="34"/>
    </row>
    <row r="3982" spans="16:21" x14ac:dyDescent="0.45">
      <c r="P3982" s="33" t="s">
        <v>2399</v>
      </c>
      <c r="Q3982" t="s">
        <v>28873</v>
      </c>
      <c r="R3982" s="35" t="s">
        <v>13993</v>
      </c>
      <c r="S3982" s="34"/>
      <c r="T3982" s="34"/>
      <c r="U3982" s="34"/>
    </row>
    <row r="3983" spans="16:21" x14ac:dyDescent="0.45">
      <c r="P3983" s="33" t="s">
        <v>2399</v>
      </c>
      <c r="Q3983" t="s">
        <v>28873</v>
      </c>
      <c r="R3983" s="35" t="s">
        <v>13994</v>
      </c>
      <c r="S3983" s="34"/>
      <c r="T3983" s="34"/>
      <c r="U3983" s="34"/>
    </row>
    <row r="3984" spans="16:21" x14ac:dyDescent="0.45">
      <c r="P3984" s="33" t="s">
        <v>2400</v>
      </c>
      <c r="Q3984" t="s">
        <v>28873</v>
      </c>
      <c r="R3984" s="35" t="s">
        <v>13995</v>
      </c>
      <c r="S3984" s="34"/>
      <c r="T3984" s="34"/>
      <c r="U3984" s="34"/>
    </row>
    <row r="3985" spans="16:21" x14ac:dyDescent="0.45">
      <c r="P3985" s="33" t="s">
        <v>2400</v>
      </c>
      <c r="Q3985" t="s">
        <v>28873</v>
      </c>
      <c r="R3985" s="35" t="s">
        <v>13996</v>
      </c>
      <c r="S3985" s="34"/>
      <c r="T3985" s="34"/>
      <c r="U3985" s="34"/>
    </row>
    <row r="3986" spans="16:21" x14ac:dyDescent="0.45">
      <c r="P3986" s="33" t="s">
        <v>2401</v>
      </c>
      <c r="Q3986" t="s">
        <v>28873</v>
      </c>
      <c r="R3986" s="35" t="s">
        <v>13997</v>
      </c>
      <c r="S3986" s="34"/>
      <c r="T3986" s="34"/>
      <c r="U3986" s="34"/>
    </row>
    <row r="3987" spans="16:21" x14ac:dyDescent="0.45">
      <c r="P3987" s="33" t="s">
        <v>2401</v>
      </c>
      <c r="Q3987" t="s">
        <v>28873</v>
      </c>
      <c r="R3987" s="35" t="s">
        <v>13998</v>
      </c>
      <c r="S3987" s="34"/>
      <c r="T3987" s="34"/>
      <c r="U3987" s="34"/>
    </row>
    <row r="3988" spans="16:21" x14ac:dyDescent="0.45">
      <c r="P3988" s="33" t="s">
        <v>2402</v>
      </c>
      <c r="Q3988" t="s">
        <v>28873</v>
      </c>
      <c r="R3988" s="35" t="s">
        <v>13999</v>
      </c>
      <c r="S3988" s="34"/>
      <c r="T3988" s="34"/>
      <c r="U3988" s="34"/>
    </row>
    <row r="3989" spans="16:21" x14ac:dyDescent="0.45">
      <c r="P3989" s="33" t="s">
        <v>2402</v>
      </c>
      <c r="Q3989" t="s">
        <v>28873</v>
      </c>
      <c r="R3989" s="35" t="s">
        <v>14000</v>
      </c>
      <c r="S3989" s="34"/>
      <c r="T3989" s="34"/>
      <c r="U3989" s="34"/>
    </row>
    <row r="3990" spans="16:21" x14ac:dyDescent="0.45">
      <c r="P3990" s="33" t="s">
        <v>2403</v>
      </c>
      <c r="Q3990" t="s">
        <v>28873</v>
      </c>
      <c r="R3990" s="35" t="s">
        <v>11192</v>
      </c>
      <c r="S3990" s="34"/>
      <c r="T3990" s="34"/>
      <c r="U3990" s="34"/>
    </row>
    <row r="3991" spans="16:21" x14ac:dyDescent="0.45">
      <c r="P3991" s="33" t="s">
        <v>2404</v>
      </c>
      <c r="Q3991" t="s">
        <v>28873</v>
      </c>
      <c r="R3991" s="35" t="s">
        <v>14001</v>
      </c>
      <c r="S3991" s="34"/>
      <c r="T3991" s="34"/>
      <c r="U3991" s="34"/>
    </row>
    <row r="3992" spans="16:21" x14ac:dyDescent="0.45">
      <c r="P3992" s="33" t="s">
        <v>2404</v>
      </c>
      <c r="Q3992" t="s">
        <v>28873</v>
      </c>
      <c r="R3992" s="35" t="s">
        <v>14002</v>
      </c>
      <c r="S3992" s="34"/>
      <c r="T3992" s="34"/>
      <c r="U3992" s="34"/>
    </row>
    <row r="3993" spans="16:21" x14ac:dyDescent="0.45">
      <c r="P3993" s="33" t="s">
        <v>2405</v>
      </c>
      <c r="Q3993" t="s">
        <v>28873</v>
      </c>
      <c r="R3993" s="35" t="s">
        <v>14003</v>
      </c>
      <c r="S3993" s="34"/>
      <c r="T3993" s="34"/>
      <c r="U3993" s="34"/>
    </row>
    <row r="3994" spans="16:21" x14ac:dyDescent="0.45">
      <c r="P3994" s="33" t="s">
        <v>2405</v>
      </c>
      <c r="Q3994" t="s">
        <v>28873</v>
      </c>
      <c r="R3994" s="35" t="s">
        <v>14004</v>
      </c>
      <c r="S3994" s="34"/>
      <c r="T3994" s="34"/>
      <c r="U3994" s="34"/>
    </row>
    <row r="3995" spans="16:21" x14ac:dyDescent="0.45">
      <c r="P3995" s="33" t="s">
        <v>2406</v>
      </c>
      <c r="Q3995" t="s">
        <v>28873</v>
      </c>
      <c r="R3995" s="35" t="s">
        <v>11192</v>
      </c>
      <c r="S3995" s="34"/>
      <c r="T3995" s="34"/>
      <c r="U3995" s="34"/>
    </row>
    <row r="3996" spans="16:21" x14ac:dyDescent="0.45">
      <c r="P3996" s="33" t="s">
        <v>2407</v>
      </c>
      <c r="Q3996" t="s">
        <v>28873</v>
      </c>
      <c r="R3996" s="35" t="s">
        <v>11192</v>
      </c>
      <c r="S3996" s="34"/>
      <c r="T3996" s="34"/>
      <c r="U3996" s="34"/>
    </row>
    <row r="3997" spans="16:21" x14ac:dyDescent="0.45">
      <c r="P3997" s="33" t="s">
        <v>2408</v>
      </c>
      <c r="Q3997" t="s">
        <v>28873</v>
      </c>
      <c r="R3997" s="35" t="s">
        <v>11192</v>
      </c>
      <c r="S3997" s="34"/>
      <c r="T3997" s="34"/>
      <c r="U3997" s="34"/>
    </row>
    <row r="3998" spans="16:21" x14ac:dyDescent="0.45">
      <c r="P3998" s="33" t="s">
        <v>2409</v>
      </c>
      <c r="Q3998" t="s">
        <v>28873</v>
      </c>
      <c r="R3998" s="35" t="s">
        <v>11192</v>
      </c>
      <c r="S3998" s="34"/>
      <c r="T3998" s="34"/>
      <c r="U3998" s="34"/>
    </row>
    <row r="3999" spans="16:21" x14ac:dyDescent="0.45">
      <c r="P3999" s="33" t="s">
        <v>2410</v>
      </c>
      <c r="Q3999" t="s">
        <v>28873</v>
      </c>
      <c r="R3999" s="35" t="s">
        <v>14005</v>
      </c>
      <c r="S3999" s="34"/>
      <c r="T3999" s="34"/>
      <c r="U3999" s="34"/>
    </row>
    <row r="4000" spans="16:21" x14ac:dyDescent="0.45">
      <c r="P4000" s="33" t="s">
        <v>2410</v>
      </c>
      <c r="Q4000" t="s">
        <v>28873</v>
      </c>
      <c r="R4000" s="35" t="s">
        <v>14006</v>
      </c>
      <c r="S4000" s="34"/>
      <c r="T4000" s="34"/>
      <c r="U4000" s="34"/>
    </row>
    <row r="4001" spans="16:21" x14ac:dyDescent="0.45">
      <c r="P4001" s="33" t="s">
        <v>2411</v>
      </c>
      <c r="Q4001" t="s">
        <v>28873</v>
      </c>
      <c r="R4001" s="35" t="s">
        <v>11192</v>
      </c>
      <c r="S4001" s="34"/>
      <c r="T4001" s="34"/>
      <c r="U4001" s="34"/>
    </row>
    <row r="4002" spans="16:21" x14ac:dyDescent="0.45">
      <c r="P4002" s="33" t="s">
        <v>2412</v>
      </c>
      <c r="Q4002" t="s">
        <v>28873</v>
      </c>
      <c r="R4002" s="35" t="s">
        <v>14007</v>
      </c>
      <c r="S4002" s="34"/>
      <c r="T4002" s="34"/>
      <c r="U4002" s="34"/>
    </row>
    <row r="4003" spans="16:21" x14ac:dyDescent="0.45">
      <c r="P4003" s="33" t="s">
        <v>2412</v>
      </c>
      <c r="Q4003" t="s">
        <v>28873</v>
      </c>
      <c r="R4003" s="35" t="s">
        <v>14008</v>
      </c>
      <c r="S4003" s="34"/>
      <c r="T4003" s="34"/>
      <c r="U4003" s="34"/>
    </row>
    <row r="4004" spans="16:21" x14ac:dyDescent="0.45">
      <c r="P4004" s="33" t="s">
        <v>2413</v>
      </c>
      <c r="Q4004" t="s">
        <v>28873</v>
      </c>
      <c r="R4004" s="35" t="s">
        <v>14009</v>
      </c>
      <c r="S4004" s="34"/>
      <c r="T4004" s="34"/>
      <c r="U4004" s="34"/>
    </row>
    <row r="4005" spans="16:21" x14ac:dyDescent="0.45">
      <c r="P4005" s="33" t="s">
        <v>2413</v>
      </c>
      <c r="Q4005" t="s">
        <v>28873</v>
      </c>
      <c r="R4005" s="35" t="s">
        <v>14010</v>
      </c>
      <c r="S4005" s="34"/>
      <c r="T4005" s="34"/>
      <c r="U4005" s="34"/>
    </row>
    <row r="4006" spans="16:21" x14ac:dyDescent="0.45">
      <c r="P4006" s="33" t="s">
        <v>2414</v>
      </c>
      <c r="Q4006" t="s">
        <v>28873</v>
      </c>
      <c r="R4006" s="35" t="s">
        <v>14011</v>
      </c>
      <c r="S4006" s="34"/>
      <c r="T4006" s="34"/>
      <c r="U4006" s="34"/>
    </row>
    <row r="4007" spans="16:21" x14ac:dyDescent="0.45">
      <c r="P4007" s="33" t="s">
        <v>2414</v>
      </c>
      <c r="Q4007" t="s">
        <v>28873</v>
      </c>
      <c r="R4007" s="35" t="s">
        <v>14012</v>
      </c>
      <c r="S4007" s="34"/>
      <c r="T4007" s="34"/>
      <c r="U4007" s="34"/>
    </row>
    <row r="4008" spans="16:21" x14ac:dyDescent="0.45">
      <c r="P4008" s="33" t="s">
        <v>2415</v>
      </c>
      <c r="Q4008" t="s">
        <v>28873</v>
      </c>
      <c r="R4008" s="35" t="s">
        <v>14013</v>
      </c>
      <c r="S4008" s="34"/>
      <c r="T4008" s="34"/>
      <c r="U4008" s="34"/>
    </row>
    <row r="4009" spans="16:21" x14ac:dyDescent="0.45">
      <c r="P4009" s="33" t="s">
        <v>2415</v>
      </c>
      <c r="Q4009" t="s">
        <v>28873</v>
      </c>
      <c r="R4009" s="35" t="s">
        <v>14014</v>
      </c>
      <c r="S4009" s="34"/>
      <c r="T4009" s="34"/>
      <c r="U4009" s="34"/>
    </row>
    <row r="4010" spans="16:21" x14ac:dyDescent="0.45">
      <c r="P4010" s="33" t="s">
        <v>2416</v>
      </c>
      <c r="Q4010" t="s">
        <v>28873</v>
      </c>
      <c r="R4010" s="35" t="s">
        <v>14015</v>
      </c>
      <c r="S4010" s="34"/>
      <c r="T4010" s="34"/>
      <c r="U4010" s="34"/>
    </row>
    <row r="4011" spans="16:21" x14ac:dyDescent="0.45">
      <c r="P4011" s="33" t="s">
        <v>2416</v>
      </c>
      <c r="Q4011" t="s">
        <v>28873</v>
      </c>
      <c r="R4011" s="35" t="s">
        <v>14016</v>
      </c>
      <c r="S4011" s="34"/>
      <c r="T4011" s="34"/>
      <c r="U4011" s="34"/>
    </row>
    <row r="4012" spans="16:21" x14ac:dyDescent="0.45">
      <c r="P4012" s="33" t="s">
        <v>2417</v>
      </c>
      <c r="Q4012" t="s">
        <v>28873</v>
      </c>
      <c r="R4012" s="35" t="s">
        <v>14017</v>
      </c>
      <c r="S4012" s="34"/>
      <c r="T4012" s="34"/>
      <c r="U4012" s="34"/>
    </row>
    <row r="4013" spans="16:21" x14ac:dyDescent="0.45">
      <c r="P4013" s="33" t="s">
        <v>2417</v>
      </c>
      <c r="Q4013" t="s">
        <v>28873</v>
      </c>
      <c r="R4013" s="35" t="s">
        <v>14018</v>
      </c>
      <c r="S4013" s="34"/>
      <c r="T4013" s="34"/>
      <c r="U4013" s="34"/>
    </row>
    <row r="4014" spans="16:21" x14ac:dyDescent="0.45">
      <c r="P4014" s="33" t="s">
        <v>2418</v>
      </c>
      <c r="Q4014" t="s">
        <v>28873</v>
      </c>
      <c r="R4014" s="35" t="s">
        <v>14019</v>
      </c>
      <c r="S4014" s="34"/>
      <c r="T4014" s="34"/>
      <c r="U4014" s="34"/>
    </row>
    <row r="4015" spans="16:21" x14ac:dyDescent="0.45">
      <c r="P4015" s="33" t="s">
        <v>2418</v>
      </c>
      <c r="Q4015" t="s">
        <v>28873</v>
      </c>
      <c r="R4015" s="35" t="s">
        <v>14020</v>
      </c>
      <c r="S4015" s="34"/>
      <c r="T4015" s="34"/>
      <c r="U4015" s="34"/>
    </row>
    <row r="4016" spans="16:21" x14ac:dyDescent="0.45">
      <c r="P4016" s="33" t="s">
        <v>2419</v>
      </c>
      <c r="Q4016" t="s">
        <v>28873</v>
      </c>
      <c r="R4016" s="35" t="s">
        <v>14021</v>
      </c>
      <c r="S4016" s="34"/>
      <c r="T4016" s="34"/>
      <c r="U4016" s="34"/>
    </row>
    <row r="4017" spans="16:21" x14ac:dyDescent="0.45">
      <c r="P4017" s="33" t="s">
        <v>2419</v>
      </c>
      <c r="Q4017" t="s">
        <v>28873</v>
      </c>
      <c r="R4017" s="35" t="s">
        <v>14022</v>
      </c>
      <c r="S4017" s="34"/>
      <c r="T4017" s="34"/>
      <c r="U4017" s="34"/>
    </row>
    <row r="4018" spans="16:21" x14ac:dyDescent="0.45">
      <c r="P4018" s="33" t="s">
        <v>2420</v>
      </c>
      <c r="Q4018" t="s">
        <v>28873</v>
      </c>
      <c r="R4018" s="35" t="s">
        <v>14023</v>
      </c>
      <c r="S4018" s="34"/>
      <c r="T4018" s="34"/>
      <c r="U4018" s="34"/>
    </row>
    <row r="4019" spans="16:21" x14ac:dyDescent="0.45">
      <c r="P4019" s="33" t="s">
        <v>2420</v>
      </c>
      <c r="Q4019" t="s">
        <v>28873</v>
      </c>
      <c r="R4019" s="35" t="s">
        <v>14024</v>
      </c>
      <c r="S4019" s="34"/>
      <c r="T4019" s="34"/>
      <c r="U4019" s="34"/>
    </row>
    <row r="4020" spans="16:21" x14ac:dyDescent="0.45">
      <c r="P4020" s="33" t="s">
        <v>2421</v>
      </c>
      <c r="Q4020" t="s">
        <v>28873</v>
      </c>
      <c r="R4020" s="35" t="s">
        <v>14025</v>
      </c>
      <c r="S4020" s="34"/>
      <c r="T4020" s="34"/>
      <c r="U4020" s="34"/>
    </row>
    <row r="4021" spans="16:21" x14ac:dyDescent="0.45">
      <c r="P4021" s="33" t="s">
        <v>2421</v>
      </c>
      <c r="Q4021" t="s">
        <v>28873</v>
      </c>
      <c r="R4021" s="35" t="s">
        <v>14026</v>
      </c>
      <c r="S4021" s="34"/>
      <c r="T4021" s="34"/>
      <c r="U4021" s="34"/>
    </row>
    <row r="4022" spans="16:21" x14ac:dyDescent="0.45">
      <c r="P4022" s="33" t="s">
        <v>2422</v>
      </c>
      <c r="Q4022" t="s">
        <v>28873</v>
      </c>
      <c r="R4022" s="35" t="s">
        <v>14027</v>
      </c>
      <c r="S4022" s="34"/>
      <c r="T4022" s="34"/>
      <c r="U4022" s="34"/>
    </row>
    <row r="4023" spans="16:21" x14ac:dyDescent="0.45">
      <c r="P4023" s="33" t="s">
        <v>2422</v>
      </c>
      <c r="Q4023" t="s">
        <v>28873</v>
      </c>
      <c r="R4023" s="35" t="s">
        <v>14028</v>
      </c>
      <c r="S4023" s="34"/>
      <c r="T4023" s="34"/>
      <c r="U4023" s="34"/>
    </row>
    <row r="4024" spans="16:21" x14ac:dyDescent="0.45">
      <c r="P4024" s="33" t="s">
        <v>2423</v>
      </c>
      <c r="Q4024" t="s">
        <v>28873</v>
      </c>
      <c r="R4024" s="35" t="s">
        <v>11192</v>
      </c>
      <c r="S4024" s="34"/>
      <c r="T4024" s="34"/>
      <c r="U4024" s="34"/>
    </row>
    <row r="4025" spans="16:21" x14ac:dyDescent="0.45">
      <c r="P4025" s="33" t="s">
        <v>2424</v>
      </c>
      <c r="Q4025" t="s">
        <v>28873</v>
      </c>
      <c r="R4025" s="35" t="s">
        <v>14029</v>
      </c>
      <c r="S4025" s="34"/>
      <c r="T4025" s="34"/>
      <c r="U4025" s="34"/>
    </row>
    <row r="4026" spans="16:21" x14ac:dyDescent="0.45">
      <c r="P4026" s="33" t="s">
        <v>2424</v>
      </c>
      <c r="Q4026" t="s">
        <v>28873</v>
      </c>
      <c r="R4026" s="35" t="s">
        <v>14030</v>
      </c>
      <c r="S4026" s="34"/>
      <c r="T4026" s="34"/>
      <c r="U4026" s="34"/>
    </row>
    <row r="4027" spans="16:21" x14ac:dyDescent="0.45">
      <c r="P4027" s="33" t="s">
        <v>2425</v>
      </c>
      <c r="Q4027" t="s">
        <v>28873</v>
      </c>
      <c r="R4027" s="35" t="s">
        <v>14031</v>
      </c>
      <c r="S4027" s="34"/>
      <c r="T4027" s="34"/>
      <c r="U4027" s="34"/>
    </row>
    <row r="4028" spans="16:21" x14ac:dyDescent="0.45">
      <c r="P4028" s="33" t="s">
        <v>2425</v>
      </c>
      <c r="Q4028" t="s">
        <v>28873</v>
      </c>
      <c r="R4028" s="35" t="s">
        <v>14032</v>
      </c>
      <c r="S4028" s="34"/>
      <c r="T4028" s="34"/>
      <c r="U4028" s="34"/>
    </row>
    <row r="4029" spans="16:21" x14ac:dyDescent="0.45">
      <c r="P4029" s="33" t="s">
        <v>2426</v>
      </c>
      <c r="Q4029" t="s">
        <v>28873</v>
      </c>
      <c r="R4029" s="35" t="s">
        <v>14033</v>
      </c>
      <c r="S4029" s="34"/>
      <c r="T4029" s="34"/>
      <c r="U4029" s="34"/>
    </row>
    <row r="4030" spans="16:21" x14ac:dyDescent="0.45">
      <c r="P4030" s="33" t="s">
        <v>2426</v>
      </c>
      <c r="Q4030" t="s">
        <v>28873</v>
      </c>
      <c r="R4030" s="35" t="s">
        <v>14034</v>
      </c>
      <c r="S4030" s="34"/>
      <c r="T4030" s="34"/>
      <c r="U4030" s="34"/>
    </row>
    <row r="4031" spans="16:21" x14ac:dyDescent="0.45">
      <c r="P4031" s="33" t="s">
        <v>2427</v>
      </c>
      <c r="Q4031" t="s">
        <v>28873</v>
      </c>
      <c r="R4031" s="35" t="s">
        <v>14035</v>
      </c>
      <c r="S4031" s="34"/>
      <c r="T4031" s="34"/>
      <c r="U4031" s="34"/>
    </row>
    <row r="4032" spans="16:21" x14ac:dyDescent="0.45">
      <c r="P4032" s="33" t="s">
        <v>2427</v>
      </c>
      <c r="Q4032" t="s">
        <v>28873</v>
      </c>
      <c r="R4032" s="35" t="s">
        <v>14036</v>
      </c>
      <c r="S4032" s="34"/>
      <c r="T4032" s="34"/>
      <c r="U4032" s="34"/>
    </row>
    <row r="4033" spans="16:21" x14ac:dyDescent="0.45">
      <c r="P4033" s="33" t="s">
        <v>2428</v>
      </c>
      <c r="Q4033" t="s">
        <v>28873</v>
      </c>
      <c r="R4033" s="35" t="s">
        <v>14037</v>
      </c>
      <c r="S4033" s="34"/>
      <c r="T4033" s="34"/>
      <c r="U4033" s="34"/>
    </row>
    <row r="4034" spans="16:21" x14ac:dyDescent="0.45">
      <c r="P4034" s="33" t="s">
        <v>2428</v>
      </c>
      <c r="Q4034" t="s">
        <v>28873</v>
      </c>
      <c r="R4034" s="35" t="s">
        <v>14038</v>
      </c>
      <c r="S4034" s="34"/>
      <c r="T4034" s="34"/>
      <c r="U4034" s="34"/>
    </row>
    <row r="4035" spans="16:21" x14ac:dyDescent="0.45">
      <c r="P4035" s="33" t="s">
        <v>2429</v>
      </c>
      <c r="Q4035" t="s">
        <v>28873</v>
      </c>
      <c r="R4035" s="35" t="s">
        <v>14039</v>
      </c>
      <c r="S4035" s="34"/>
      <c r="T4035" s="34"/>
      <c r="U4035" s="34"/>
    </row>
    <row r="4036" spans="16:21" x14ac:dyDescent="0.45">
      <c r="P4036" s="33" t="s">
        <v>2429</v>
      </c>
      <c r="Q4036" t="s">
        <v>28873</v>
      </c>
      <c r="R4036" s="35" t="s">
        <v>14036</v>
      </c>
      <c r="S4036" s="34"/>
      <c r="T4036" s="34"/>
      <c r="U4036" s="34"/>
    </row>
    <row r="4037" spans="16:21" x14ac:dyDescent="0.45">
      <c r="P4037" s="33" t="s">
        <v>2430</v>
      </c>
      <c r="Q4037" t="s">
        <v>28873</v>
      </c>
      <c r="R4037" s="35" t="s">
        <v>14040</v>
      </c>
      <c r="S4037" s="34"/>
      <c r="T4037" s="34"/>
      <c r="U4037" s="34"/>
    </row>
    <row r="4038" spans="16:21" x14ac:dyDescent="0.45">
      <c r="P4038" s="33" t="s">
        <v>2430</v>
      </c>
      <c r="Q4038" t="s">
        <v>28873</v>
      </c>
      <c r="R4038" s="35" t="s">
        <v>14041</v>
      </c>
      <c r="S4038" s="34"/>
      <c r="T4038" s="34"/>
      <c r="U4038" s="34"/>
    </row>
    <row r="4039" spans="16:21" x14ac:dyDescent="0.45">
      <c r="P4039" s="33" t="s">
        <v>2431</v>
      </c>
      <c r="Q4039" t="s">
        <v>28873</v>
      </c>
      <c r="R4039" s="35" t="s">
        <v>14042</v>
      </c>
      <c r="S4039" s="34"/>
      <c r="T4039" s="34"/>
      <c r="U4039" s="34"/>
    </row>
    <row r="4040" spans="16:21" x14ac:dyDescent="0.45">
      <c r="P4040" s="33" t="s">
        <v>2431</v>
      </c>
      <c r="Q4040" t="s">
        <v>28873</v>
      </c>
      <c r="R4040" s="35" t="s">
        <v>14043</v>
      </c>
      <c r="S4040" s="34"/>
      <c r="T4040" s="34"/>
      <c r="U4040" s="34"/>
    </row>
    <row r="4041" spans="16:21" x14ac:dyDescent="0.45">
      <c r="P4041" s="33" t="s">
        <v>2432</v>
      </c>
      <c r="Q4041" t="s">
        <v>28873</v>
      </c>
      <c r="R4041" s="35" t="s">
        <v>14044</v>
      </c>
      <c r="S4041" s="34"/>
      <c r="T4041" s="34"/>
      <c r="U4041" s="34"/>
    </row>
    <row r="4042" spans="16:21" x14ac:dyDescent="0.45">
      <c r="P4042" s="33" t="s">
        <v>2432</v>
      </c>
      <c r="Q4042" t="s">
        <v>28873</v>
      </c>
      <c r="R4042" s="35" t="s">
        <v>14045</v>
      </c>
      <c r="S4042" s="34"/>
      <c r="T4042" s="34"/>
      <c r="U4042" s="34"/>
    </row>
    <row r="4043" spans="16:21" x14ac:dyDescent="0.45">
      <c r="P4043" s="33" t="s">
        <v>2433</v>
      </c>
      <c r="Q4043" t="s">
        <v>28873</v>
      </c>
      <c r="R4043" s="35" t="s">
        <v>14046</v>
      </c>
      <c r="S4043" s="34"/>
      <c r="T4043" s="34"/>
      <c r="U4043" s="34"/>
    </row>
    <row r="4044" spans="16:21" x14ac:dyDescent="0.45">
      <c r="P4044" s="33" t="s">
        <v>2433</v>
      </c>
      <c r="Q4044" t="s">
        <v>28873</v>
      </c>
      <c r="R4044" s="35" t="s">
        <v>14047</v>
      </c>
      <c r="S4044" s="34"/>
      <c r="T4044" s="34"/>
      <c r="U4044" s="34"/>
    </row>
    <row r="4045" spans="16:21" x14ac:dyDescent="0.45">
      <c r="P4045" s="33" t="s">
        <v>2434</v>
      </c>
      <c r="Q4045" t="s">
        <v>28873</v>
      </c>
      <c r="R4045" s="35" t="s">
        <v>13696</v>
      </c>
      <c r="S4045" s="34"/>
      <c r="T4045" s="34"/>
      <c r="U4045" s="34"/>
    </row>
    <row r="4046" spans="16:21" x14ac:dyDescent="0.45">
      <c r="P4046" s="33" t="s">
        <v>2434</v>
      </c>
      <c r="Q4046" t="s">
        <v>28873</v>
      </c>
      <c r="R4046" s="35" t="s">
        <v>13697</v>
      </c>
      <c r="S4046" s="34"/>
      <c r="T4046" s="34"/>
      <c r="U4046" s="34"/>
    </row>
    <row r="4047" spans="16:21" x14ac:dyDescent="0.45">
      <c r="P4047" s="33" t="s">
        <v>2435</v>
      </c>
      <c r="Q4047" t="s">
        <v>28873</v>
      </c>
      <c r="R4047" s="35" t="s">
        <v>11192</v>
      </c>
      <c r="S4047" s="34"/>
      <c r="T4047" s="34"/>
      <c r="U4047" s="34"/>
    </row>
    <row r="4048" spans="16:21" x14ac:dyDescent="0.45">
      <c r="P4048" s="33" t="s">
        <v>2436</v>
      </c>
      <c r="Q4048" t="s">
        <v>28873</v>
      </c>
      <c r="R4048" s="35" t="s">
        <v>14048</v>
      </c>
      <c r="S4048" s="34"/>
      <c r="T4048" s="34"/>
      <c r="U4048" s="34"/>
    </row>
    <row r="4049" spans="16:21" x14ac:dyDescent="0.45">
      <c r="P4049" s="33" t="s">
        <v>2436</v>
      </c>
      <c r="Q4049" t="s">
        <v>28873</v>
      </c>
      <c r="R4049" s="35" t="s">
        <v>14049</v>
      </c>
      <c r="S4049" s="34"/>
      <c r="T4049" s="34"/>
      <c r="U4049" s="34"/>
    </row>
    <row r="4050" spans="16:21" x14ac:dyDescent="0.45">
      <c r="P4050" s="33" t="s">
        <v>2437</v>
      </c>
      <c r="Q4050" t="s">
        <v>28873</v>
      </c>
      <c r="R4050" s="35" t="s">
        <v>14050</v>
      </c>
      <c r="S4050" s="34"/>
      <c r="T4050" s="34"/>
      <c r="U4050" s="34"/>
    </row>
    <row r="4051" spans="16:21" x14ac:dyDescent="0.45">
      <c r="P4051" s="33" t="s">
        <v>2437</v>
      </c>
      <c r="Q4051" t="s">
        <v>28873</v>
      </c>
      <c r="R4051" s="35" t="s">
        <v>14051</v>
      </c>
      <c r="S4051" s="34"/>
      <c r="T4051" s="34"/>
      <c r="U4051" s="34"/>
    </row>
    <row r="4052" spans="16:21" x14ac:dyDescent="0.45">
      <c r="P4052" s="33" t="s">
        <v>2438</v>
      </c>
      <c r="Q4052" t="s">
        <v>28873</v>
      </c>
      <c r="R4052" s="35" t="s">
        <v>14052</v>
      </c>
      <c r="S4052" s="34"/>
      <c r="T4052" s="34"/>
      <c r="U4052" s="34"/>
    </row>
    <row r="4053" spans="16:21" x14ac:dyDescent="0.45">
      <c r="P4053" s="33" t="s">
        <v>2438</v>
      </c>
      <c r="Q4053" t="s">
        <v>28873</v>
      </c>
      <c r="R4053" s="35" t="s">
        <v>14053</v>
      </c>
      <c r="S4053" s="34"/>
      <c r="T4053" s="34"/>
      <c r="U4053" s="34"/>
    </row>
    <row r="4054" spans="16:21" x14ac:dyDescent="0.45">
      <c r="P4054" s="33" t="s">
        <v>2439</v>
      </c>
      <c r="Q4054" t="s">
        <v>28873</v>
      </c>
      <c r="R4054" s="35" t="s">
        <v>14054</v>
      </c>
      <c r="S4054" s="34"/>
      <c r="T4054" s="34"/>
      <c r="U4054" s="34"/>
    </row>
    <row r="4055" spans="16:21" x14ac:dyDescent="0.45">
      <c r="P4055" s="33" t="s">
        <v>2439</v>
      </c>
      <c r="Q4055" t="s">
        <v>28873</v>
      </c>
      <c r="R4055" s="35" t="s">
        <v>14055</v>
      </c>
      <c r="S4055" s="34"/>
      <c r="T4055" s="34"/>
      <c r="U4055" s="34"/>
    </row>
    <row r="4056" spans="16:21" x14ac:dyDescent="0.45">
      <c r="P4056" s="33" t="s">
        <v>2440</v>
      </c>
      <c r="Q4056" t="s">
        <v>28873</v>
      </c>
      <c r="R4056" s="35" t="s">
        <v>14056</v>
      </c>
      <c r="S4056" s="34"/>
      <c r="T4056" s="34"/>
      <c r="U4056" s="34"/>
    </row>
    <row r="4057" spans="16:21" x14ac:dyDescent="0.45">
      <c r="P4057" s="33" t="s">
        <v>2440</v>
      </c>
      <c r="Q4057" t="s">
        <v>28873</v>
      </c>
      <c r="R4057" s="35" t="s">
        <v>14057</v>
      </c>
      <c r="S4057" s="34"/>
      <c r="T4057" s="34"/>
      <c r="U4057" s="34"/>
    </row>
    <row r="4058" spans="16:21" x14ac:dyDescent="0.45">
      <c r="P4058" s="33" t="s">
        <v>2441</v>
      </c>
      <c r="Q4058" t="s">
        <v>28873</v>
      </c>
      <c r="R4058" s="35" t="s">
        <v>14058</v>
      </c>
      <c r="S4058" s="34"/>
      <c r="T4058" s="34"/>
      <c r="U4058" s="34"/>
    </row>
    <row r="4059" spans="16:21" x14ac:dyDescent="0.45">
      <c r="P4059" s="33" t="s">
        <v>2441</v>
      </c>
      <c r="Q4059" t="s">
        <v>28873</v>
      </c>
      <c r="R4059" s="35" t="s">
        <v>14059</v>
      </c>
      <c r="S4059" s="34"/>
      <c r="T4059" s="34"/>
      <c r="U4059" s="34"/>
    </row>
    <row r="4060" spans="16:21" x14ac:dyDescent="0.45">
      <c r="P4060" s="33" t="s">
        <v>2442</v>
      </c>
      <c r="Q4060" t="s">
        <v>28873</v>
      </c>
      <c r="R4060" s="35" t="s">
        <v>14060</v>
      </c>
      <c r="S4060" s="34"/>
      <c r="T4060" s="34"/>
      <c r="U4060" s="34"/>
    </row>
    <row r="4061" spans="16:21" x14ac:dyDescent="0.45">
      <c r="P4061" s="33" t="s">
        <v>2442</v>
      </c>
      <c r="Q4061" t="s">
        <v>28873</v>
      </c>
      <c r="R4061" s="35" t="s">
        <v>14061</v>
      </c>
      <c r="S4061" s="34"/>
      <c r="T4061" s="34"/>
      <c r="U4061" s="34"/>
    </row>
    <row r="4062" spans="16:21" x14ac:dyDescent="0.45">
      <c r="P4062" s="33" t="s">
        <v>2443</v>
      </c>
      <c r="Q4062" t="s">
        <v>28873</v>
      </c>
      <c r="R4062" s="35" t="s">
        <v>14062</v>
      </c>
      <c r="S4062" s="34"/>
      <c r="T4062" s="34"/>
      <c r="U4062" s="34"/>
    </row>
    <row r="4063" spans="16:21" x14ac:dyDescent="0.45">
      <c r="P4063" s="33" t="s">
        <v>2443</v>
      </c>
      <c r="Q4063" t="s">
        <v>28873</v>
      </c>
      <c r="R4063" s="35" t="s">
        <v>14063</v>
      </c>
      <c r="S4063" s="34"/>
      <c r="T4063" s="34"/>
      <c r="U4063" s="34"/>
    </row>
    <row r="4064" spans="16:21" x14ac:dyDescent="0.45">
      <c r="P4064" s="33" t="s">
        <v>2444</v>
      </c>
      <c r="Q4064" t="s">
        <v>28873</v>
      </c>
      <c r="R4064" s="35" t="s">
        <v>14064</v>
      </c>
      <c r="S4064" s="34"/>
      <c r="T4064" s="34"/>
      <c r="U4064" s="34"/>
    </row>
    <row r="4065" spans="16:21" x14ac:dyDescent="0.45">
      <c r="P4065" s="33" t="s">
        <v>2444</v>
      </c>
      <c r="Q4065" t="s">
        <v>28873</v>
      </c>
      <c r="R4065" s="35" t="s">
        <v>14065</v>
      </c>
      <c r="S4065" s="34"/>
      <c r="T4065" s="34"/>
      <c r="U4065" s="34"/>
    </row>
    <row r="4066" spans="16:21" x14ac:dyDescent="0.45">
      <c r="P4066" s="33" t="s">
        <v>2445</v>
      </c>
      <c r="Q4066" t="s">
        <v>28873</v>
      </c>
      <c r="R4066" s="35" t="s">
        <v>13696</v>
      </c>
      <c r="S4066" s="34"/>
      <c r="T4066" s="34"/>
      <c r="U4066" s="34"/>
    </row>
    <row r="4067" spans="16:21" x14ac:dyDescent="0.45">
      <c r="P4067" s="33" t="s">
        <v>2445</v>
      </c>
      <c r="Q4067" t="s">
        <v>28873</v>
      </c>
      <c r="R4067" s="35" t="s">
        <v>13697</v>
      </c>
      <c r="S4067" s="34"/>
      <c r="T4067" s="34"/>
      <c r="U4067" s="34"/>
    </row>
    <row r="4068" spans="16:21" x14ac:dyDescent="0.45">
      <c r="P4068" s="33" t="s">
        <v>2446</v>
      </c>
      <c r="Q4068" t="s">
        <v>28873</v>
      </c>
      <c r="R4068" s="35" t="s">
        <v>11192</v>
      </c>
      <c r="S4068" s="34"/>
      <c r="T4068" s="34"/>
      <c r="U4068" s="34"/>
    </row>
    <row r="4069" spans="16:21" x14ac:dyDescent="0.45">
      <c r="P4069" s="33" t="s">
        <v>2447</v>
      </c>
      <c r="Q4069" t="s">
        <v>28873</v>
      </c>
      <c r="R4069" s="35" t="s">
        <v>14066</v>
      </c>
      <c r="S4069" s="34"/>
      <c r="T4069" s="34"/>
      <c r="U4069" s="34"/>
    </row>
    <row r="4070" spans="16:21" x14ac:dyDescent="0.45">
      <c r="P4070" s="33" t="s">
        <v>2447</v>
      </c>
      <c r="Q4070" t="s">
        <v>28873</v>
      </c>
      <c r="R4070" s="35" t="s">
        <v>14067</v>
      </c>
      <c r="S4070" s="34"/>
      <c r="T4070" s="34"/>
      <c r="U4070" s="34"/>
    </row>
    <row r="4071" spans="16:21" x14ac:dyDescent="0.45">
      <c r="P4071" s="33" t="s">
        <v>2448</v>
      </c>
      <c r="Q4071" t="s">
        <v>28873</v>
      </c>
      <c r="R4071" s="35" t="s">
        <v>14068</v>
      </c>
      <c r="S4071" s="34"/>
      <c r="T4071" s="34"/>
      <c r="U4071" s="34"/>
    </row>
    <row r="4072" spans="16:21" x14ac:dyDescent="0.45">
      <c r="P4072" s="33" t="s">
        <v>2448</v>
      </c>
      <c r="Q4072" t="s">
        <v>28873</v>
      </c>
      <c r="R4072" s="35" t="s">
        <v>14069</v>
      </c>
      <c r="S4072" s="34"/>
      <c r="T4072" s="34"/>
      <c r="U4072" s="34"/>
    </row>
    <row r="4073" spans="16:21" x14ac:dyDescent="0.45">
      <c r="P4073" s="33" t="s">
        <v>2449</v>
      </c>
      <c r="Q4073" t="s">
        <v>28873</v>
      </c>
      <c r="R4073" s="35" t="s">
        <v>14070</v>
      </c>
      <c r="S4073" s="34"/>
      <c r="T4073" s="34"/>
      <c r="U4073" s="34"/>
    </row>
    <row r="4074" spans="16:21" x14ac:dyDescent="0.45">
      <c r="P4074" s="33" t="s">
        <v>2449</v>
      </c>
      <c r="Q4074" t="s">
        <v>28873</v>
      </c>
      <c r="R4074" s="35" t="s">
        <v>14071</v>
      </c>
      <c r="S4074" s="34"/>
      <c r="T4074" s="34"/>
      <c r="U4074" s="34"/>
    </row>
    <row r="4075" spans="16:21" x14ac:dyDescent="0.45">
      <c r="P4075" s="33" t="s">
        <v>2450</v>
      </c>
      <c r="Q4075" t="s">
        <v>28873</v>
      </c>
      <c r="R4075" s="35" t="s">
        <v>14072</v>
      </c>
      <c r="S4075" s="34"/>
      <c r="T4075" s="34"/>
      <c r="U4075" s="34"/>
    </row>
    <row r="4076" spans="16:21" x14ac:dyDescent="0.45">
      <c r="P4076" s="33" t="s">
        <v>2450</v>
      </c>
      <c r="Q4076" t="s">
        <v>28873</v>
      </c>
      <c r="R4076" s="35" t="s">
        <v>14073</v>
      </c>
      <c r="S4076" s="34"/>
      <c r="T4076" s="34"/>
      <c r="U4076" s="34"/>
    </row>
    <row r="4077" spans="16:21" x14ac:dyDescent="0.45">
      <c r="P4077" s="33" t="s">
        <v>2451</v>
      </c>
      <c r="Q4077" t="s">
        <v>28873</v>
      </c>
      <c r="R4077" s="35" t="s">
        <v>14074</v>
      </c>
      <c r="S4077" s="34"/>
      <c r="T4077" s="34"/>
      <c r="U4077" s="34"/>
    </row>
    <row r="4078" spans="16:21" x14ac:dyDescent="0.45">
      <c r="P4078" s="33" t="s">
        <v>2451</v>
      </c>
      <c r="Q4078" t="s">
        <v>28873</v>
      </c>
      <c r="R4078" s="35" t="s">
        <v>14075</v>
      </c>
      <c r="S4078" s="34"/>
      <c r="T4078" s="34"/>
      <c r="U4078" s="34"/>
    </row>
    <row r="4079" spans="16:21" x14ac:dyDescent="0.45">
      <c r="P4079" s="33" t="s">
        <v>2452</v>
      </c>
      <c r="Q4079" t="s">
        <v>28873</v>
      </c>
      <c r="R4079" s="35" t="s">
        <v>14076</v>
      </c>
      <c r="S4079" s="34"/>
      <c r="T4079" s="34"/>
      <c r="U4079" s="34"/>
    </row>
    <row r="4080" spans="16:21" x14ac:dyDescent="0.45">
      <c r="P4080" s="33" t="s">
        <v>2452</v>
      </c>
      <c r="Q4080" t="s">
        <v>28873</v>
      </c>
      <c r="R4080" s="35" t="s">
        <v>14077</v>
      </c>
      <c r="S4080" s="34"/>
      <c r="T4080" s="34"/>
      <c r="U4080" s="34"/>
    </row>
    <row r="4081" spans="16:21" x14ac:dyDescent="0.45">
      <c r="P4081" s="33" t="s">
        <v>2453</v>
      </c>
      <c r="Q4081" t="s">
        <v>28873</v>
      </c>
      <c r="R4081" s="35" t="s">
        <v>14078</v>
      </c>
      <c r="S4081" s="34"/>
      <c r="T4081" s="34"/>
      <c r="U4081" s="34"/>
    </row>
    <row r="4082" spans="16:21" x14ac:dyDescent="0.45">
      <c r="P4082" s="33" t="s">
        <v>2453</v>
      </c>
      <c r="Q4082" t="s">
        <v>28873</v>
      </c>
      <c r="R4082" s="35" t="s">
        <v>14079</v>
      </c>
      <c r="S4082" s="34"/>
      <c r="T4082" s="34"/>
      <c r="U4082" s="34"/>
    </row>
    <row r="4083" spans="16:21" x14ac:dyDescent="0.45">
      <c r="P4083" s="33" t="s">
        <v>2454</v>
      </c>
      <c r="Q4083" t="s">
        <v>28873</v>
      </c>
      <c r="R4083" s="35" t="s">
        <v>14080</v>
      </c>
      <c r="S4083" s="34"/>
      <c r="T4083" s="34"/>
      <c r="U4083" s="34"/>
    </row>
    <row r="4084" spans="16:21" x14ac:dyDescent="0.45">
      <c r="P4084" s="33" t="s">
        <v>2454</v>
      </c>
      <c r="Q4084" t="s">
        <v>28873</v>
      </c>
      <c r="R4084" s="35" t="s">
        <v>14081</v>
      </c>
      <c r="S4084" s="34"/>
      <c r="T4084" s="34"/>
      <c r="U4084" s="34"/>
    </row>
    <row r="4085" spans="16:21" x14ac:dyDescent="0.45">
      <c r="P4085" s="33" t="s">
        <v>2455</v>
      </c>
      <c r="Q4085" t="s">
        <v>28873</v>
      </c>
      <c r="R4085" s="35" t="s">
        <v>14082</v>
      </c>
      <c r="S4085" s="34"/>
      <c r="T4085" s="34"/>
      <c r="U4085" s="34"/>
    </row>
    <row r="4086" spans="16:21" x14ac:dyDescent="0.45">
      <c r="P4086" s="33" t="s">
        <v>2455</v>
      </c>
      <c r="Q4086" t="s">
        <v>28873</v>
      </c>
      <c r="R4086" s="35" t="s">
        <v>14083</v>
      </c>
      <c r="S4086" s="34"/>
      <c r="T4086" s="34"/>
      <c r="U4086" s="34"/>
    </row>
    <row r="4087" spans="16:21" x14ac:dyDescent="0.45">
      <c r="P4087" s="33" t="s">
        <v>2456</v>
      </c>
      <c r="Q4087" t="s">
        <v>28873</v>
      </c>
      <c r="R4087" s="35" t="s">
        <v>14084</v>
      </c>
      <c r="S4087" s="34"/>
      <c r="T4087" s="34"/>
      <c r="U4087" s="34"/>
    </row>
    <row r="4088" spans="16:21" x14ac:dyDescent="0.45">
      <c r="P4088" s="33" t="s">
        <v>2456</v>
      </c>
      <c r="Q4088" t="s">
        <v>28873</v>
      </c>
      <c r="R4088" s="35" t="s">
        <v>14085</v>
      </c>
      <c r="S4088" s="34"/>
      <c r="T4088" s="34"/>
      <c r="U4088" s="34"/>
    </row>
    <row r="4089" spans="16:21" x14ac:dyDescent="0.45">
      <c r="P4089" s="33" t="s">
        <v>2457</v>
      </c>
      <c r="Q4089" t="s">
        <v>28873</v>
      </c>
      <c r="R4089" s="35" t="s">
        <v>14086</v>
      </c>
      <c r="S4089" s="34"/>
      <c r="T4089" s="34"/>
      <c r="U4089" s="34"/>
    </row>
    <row r="4090" spans="16:21" x14ac:dyDescent="0.45">
      <c r="P4090" s="33" t="s">
        <v>2457</v>
      </c>
      <c r="Q4090" t="s">
        <v>28873</v>
      </c>
      <c r="R4090" s="35" t="s">
        <v>14087</v>
      </c>
      <c r="S4090" s="34"/>
      <c r="T4090" s="34"/>
      <c r="U4090" s="34"/>
    </row>
    <row r="4091" spans="16:21" x14ac:dyDescent="0.45">
      <c r="P4091" s="33" t="s">
        <v>2458</v>
      </c>
      <c r="Q4091" t="s">
        <v>28873</v>
      </c>
      <c r="R4091" s="35" t="s">
        <v>14088</v>
      </c>
      <c r="S4091" s="34"/>
      <c r="T4091" s="34"/>
      <c r="U4091" s="34"/>
    </row>
    <row r="4092" spans="16:21" x14ac:dyDescent="0.45">
      <c r="P4092" s="33" t="s">
        <v>2458</v>
      </c>
      <c r="Q4092" t="s">
        <v>28873</v>
      </c>
      <c r="R4092" s="35" t="s">
        <v>14089</v>
      </c>
      <c r="S4092" s="34"/>
      <c r="T4092" s="34"/>
      <c r="U4092" s="34"/>
    </row>
    <row r="4093" spans="16:21" x14ac:dyDescent="0.45">
      <c r="P4093" s="33" t="s">
        <v>2459</v>
      </c>
      <c r="Q4093" t="s">
        <v>28873</v>
      </c>
      <c r="R4093" s="35" t="s">
        <v>14090</v>
      </c>
      <c r="S4093" s="34"/>
      <c r="T4093" s="34"/>
      <c r="U4093" s="34"/>
    </row>
    <row r="4094" spans="16:21" x14ac:dyDescent="0.45">
      <c r="P4094" s="33" t="s">
        <v>2459</v>
      </c>
      <c r="Q4094" t="s">
        <v>28873</v>
      </c>
      <c r="R4094" s="35" t="s">
        <v>14091</v>
      </c>
      <c r="S4094" s="34"/>
      <c r="T4094" s="34"/>
      <c r="U4094" s="34"/>
    </row>
    <row r="4095" spans="16:21" x14ac:dyDescent="0.45">
      <c r="P4095" s="33" t="s">
        <v>2460</v>
      </c>
      <c r="Q4095" t="s">
        <v>28873</v>
      </c>
      <c r="R4095" s="35" t="s">
        <v>14092</v>
      </c>
      <c r="S4095" s="34"/>
      <c r="T4095" s="34"/>
      <c r="U4095" s="34"/>
    </row>
    <row r="4096" spans="16:21" x14ac:dyDescent="0.45">
      <c r="P4096" s="33" t="s">
        <v>2460</v>
      </c>
      <c r="Q4096" t="s">
        <v>28873</v>
      </c>
      <c r="R4096" s="35" t="s">
        <v>14093</v>
      </c>
      <c r="S4096" s="34"/>
      <c r="T4096" s="34"/>
      <c r="U4096" s="34"/>
    </row>
    <row r="4097" spans="16:21" x14ac:dyDescent="0.45">
      <c r="P4097" s="33" t="s">
        <v>2461</v>
      </c>
      <c r="Q4097" t="s">
        <v>28873</v>
      </c>
      <c r="R4097" s="35" t="s">
        <v>11172</v>
      </c>
      <c r="S4097" s="34"/>
      <c r="T4097" s="34"/>
      <c r="U4097" s="34"/>
    </row>
    <row r="4098" spans="16:21" x14ac:dyDescent="0.45">
      <c r="P4098" s="33" t="s">
        <v>2461</v>
      </c>
      <c r="Q4098" t="s">
        <v>28873</v>
      </c>
      <c r="R4098" s="35" t="s">
        <v>14094</v>
      </c>
      <c r="S4098" s="34"/>
      <c r="T4098" s="34"/>
      <c r="U4098" s="34"/>
    </row>
    <row r="4099" spans="16:21" x14ac:dyDescent="0.45">
      <c r="P4099" s="33" t="s">
        <v>2462</v>
      </c>
      <c r="Q4099" t="s">
        <v>28873</v>
      </c>
      <c r="R4099" s="35" t="s">
        <v>14095</v>
      </c>
      <c r="S4099" s="34"/>
      <c r="T4099" s="34"/>
      <c r="U4099" s="34"/>
    </row>
    <row r="4100" spans="16:21" x14ac:dyDescent="0.45">
      <c r="P4100" s="33" t="s">
        <v>2462</v>
      </c>
      <c r="Q4100" t="s">
        <v>28873</v>
      </c>
      <c r="R4100" s="35" t="s">
        <v>14096</v>
      </c>
      <c r="S4100" s="34"/>
      <c r="T4100" s="34"/>
      <c r="U4100" s="34"/>
    </row>
    <row r="4101" spans="16:21" x14ac:dyDescent="0.45">
      <c r="P4101" s="33" t="s">
        <v>2463</v>
      </c>
      <c r="Q4101" t="s">
        <v>28873</v>
      </c>
      <c r="R4101" s="35" t="s">
        <v>14097</v>
      </c>
      <c r="S4101" s="34"/>
      <c r="T4101" s="34"/>
      <c r="U4101" s="34"/>
    </row>
    <row r="4102" spans="16:21" x14ac:dyDescent="0.45">
      <c r="P4102" s="33" t="s">
        <v>2463</v>
      </c>
      <c r="Q4102" t="s">
        <v>28873</v>
      </c>
      <c r="R4102" s="35" t="s">
        <v>14098</v>
      </c>
      <c r="S4102" s="34"/>
      <c r="T4102" s="34"/>
      <c r="U4102" s="34"/>
    </row>
    <row r="4103" spans="16:21" x14ac:dyDescent="0.45">
      <c r="P4103" s="33" t="s">
        <v>2464</v>
      </c>
      <c r="Q4103" t="s">
        <v>28873</v>
      </c>
      <c r="R4103" s="35" t="s">
        <v>14099</v>
      </c>
      <c r="S4103" s="34"/>
      <c r="T4103" s="34"/>
      <c r="U4103" s="34"/>
    </row>
    <row r="4104" spans="16:21" x14ac:dyDescent="0.45">
      <c r="P4104" s="33" t="s">
        <v>2464</v>
      </c>
      <c r="Q4104" t="s">
        <v>28873</v>
      </c>
      <c r="R4104" s="35" t="s">
        <v>14100</v>
      </c>
      <c r="S4104" s="34"/>
      <c r="T4104" s="34"/>
      <c r="U4104" s="34"/>
    </row>
    <row r="4105" spans="16:21" x14ac:dyDescent="0.45">
      <c r="P4105" s="33" t="s">
        <v>2465</v>
      </c>
      <c r="Q4105" t="s">
        <v>28873</v>
      </c>
      <c r="R4105" s="35" t="s">
        <v>14101</v>
      </c>
      <c r="S4105" s="34"/>
      <c r="T4105" s="34"/>
      <c r="U4105" s="34"/>
    </row>
    <row r="4106" spans="16:21" x14ac:dyDescent="0.45">
      <c r="P4106" s="33" t="s">
        <v>2465</v>
      </c>
      <c r="Q4106" t="s">
        <v>28873</v>
      </c>
      <c r="R4106" s="35" t="s">
        <v>14102</v>
      </c>
      <c r="S4106" s="34"/>
      <c r="T4106" s="34"/>
      <c r="U4106" s="34"/>
    </row>
    <row r="4107" spans="16:21" x14ac:dyDescent="0.45">
      <c r="P4107" s="33" t="s">
        <v>2466</v>
      </c>
      <c r="Q4107" t="s">
        <v>28873</v>
      </c>
      <c r="R4107" s="35" t="s">
        <v>14103</v>
      </c>
      <c r="S4107" s="34"/>
      <c r="T4107" s="34"/>
      <c r="U4107" s="34"/>
    </row>
    <row r="4108" spans="16:21" x14ac:dyDescent="0.45">
      <c r="P4108" s="33" t="s">
        <v>2467</v>
      </c>
      <c r="Q4108" t="s">
        <v>28873</v>
      </c>
      <c r="R4108" s="35" t="s">
        <v>14104</v>
      </c>
      <c r="S4108" s="34"/>
      <c r="T4108" s="34"/>
      <c r="U4108" s="34"/>
    </row>
    <row r="4109" spans="16:21" x14ac:dyDescent="0.45">
      <c r="P4109" s="33" t="s">
        <v>2467</v>
      </c>
      <c r="Q4109" t="s">
        <v>28873</v>
      </c>
      <c r="R4109" s="35" t="s">
        <v>14105</v>
      </c>
      <c r="S4109" s="34"/>
      <c r="T4109" s="34"/>
      <c r="U4109" s="34"/>
    </row>
    <row r="4110" spans="16:21" x14ac:dyDescent="0.45">
      <c r="P4110" s="33" t="s">
        <v>2468</v>
      </c>
      <c r="Q4110" t="s">
        <v>28873</v>
      </c>
      <c r="R4110" s="35" t="s">
        <v>14106</v>
      </c>
      <c r="S4110" s="34"/>
      <c r="T4110" s="34"/>
      <c r="U4110" s="34"/>
    </row>
    <row r="4111" spans="16:21" x14ac:dyDescent="0.45">
      <c r="P4111" s="33" t="s">
        <v>2468</v>
      </c>
      <c r="Q4111" t="s">
        <v>28873</v>
      </c>
      <c r="R4111" s="35" t="s">
        <v>14107</v>
      </c>
      <c r="S4111" s="34"/>
      <c r="T4111" s="34"/>
      <c r="U4111" s="34"/>
    </row>
    <row r="4112" spans="16:21" x14ac:dyDescent="0.45">
      <c r="P4112" s="33" t="s">
        <v>2469</v>
      </c>
      <c r="Q4112" t="s">
        <v>28873</v>
      </c>
      <c r="R4112" s="35" t="s">
        <v>14108</v>
      </c>
      <c r="S4112" s="34"/>
      <c r="T4112" s="34"/>
      <c r="U4112" s="34"/>
    </row>
    <row r="4113" spans="16:21" x14ac:dyDescent="0.45">
      <c r="P4113" s="33" t="s">
        <v>2470</v>
      </c>
      <c r="Q4113" t="s">
        <v>28873</v>
      </c>
      <c r="R4113" s="35" t="s">
        <v>11192</v>
      </c>
      <c r="S4113" s="34"/>
      <c r="T4113" s="34"/>
      <c r="U4113" s="34"/>
    </row>
    <row r="4114" spans="16:21" x14ac:dyDescent="0.45">
      <c r="P4114" s="33" t="s">
        <v>2471</v>
      </c>
      <c r="Q4114" t="s">
        <v>28873</v>
      </c>
      <c r="R4114" s="35" t="s">
        <v>11192</v>
      </c>
      <c r="S4114" s="34"/>
      <c r="T4114" s="34"/>
      <c r="U4114" s="34"/>
    </row>
    <row r="4115" spans="16:21" x14ac:dyDescent="0.45">
      <c r="P4115" s="33" t="s">
        <v>2472</v>
      </c>
      <c r="Q4115" t="s">
        <v>28873</v>
      </c>
      <c r="R4115" s="35" t="s">
        <v>14109</v>
      </c>
      <c r="S4115" s="34"/>
      <c r="T4115" s="34"/>
      <c r="U4115" s="34"/>
    </row>
    <row r="4116" spans="16:21" x14ac:dyDescent="0.45">
      <c r="P4116" s="33" t="s">
        <v>2472</v>
      </c>
      <c r="Q4116" t="s">
        <v>28873</v>
      </c>
      <c r="R4116" s="35" t="s">
        <v>14110</v>
      </c>
      <c r="S4116" s="34"/>
      <c r="T4116" s="34"/>
      <c r="U4116" s="34"/>
    </row>
    <row r="4117" spans="16:21" x14ac:dyDescent="0.45">
      <c r="P4117" s="33" t="s">
        <v>2473</v>
      </c>
      <c r="Q4117" t="s">
        <v>28873</v>
      </c>
      <c r="R4117" s="35" t="s">
        <v>14111</v>
      </c>
      <c r="S4117" s="34"/>
      <c r="T4117" s="34"/>
      <c r="U4117" s="34"/>
    </row>
    <row r="4118" spans="16:21" x14ac:dyDescent="0.45">
      <c r="P4118" s="33" t="s">
        <v>2473</v>
      </c>
      <c r="Q4118" t="s">
        <v>28873</v>
      </c>
      <c r="R4118" s="35" t="s">
        <v>14112</v>
      </c>
      <c r="S4118" s="34"/>
      <c r="T4118" s="34"/>
      <c r="U4118" s="34"/>
    </row>
    <row r="4119" spans="16:21" x14ac:dyDescent="0.45">
      <c r="P4119" s="33" t="s">
        <v>2474</v>
      </c>
      <c r="Q4119" t="s">
        <v>28873</v>
      </c>
      <c r="R4119" s="35" t="s">
        <v>14113</v>
      </c>
      <c r="S4119" s="34"/>
      <c r="T4119" s="34"/>
      <c r="U4119" s="34"/>
    </row>
    <row r="4120" spans="16:21" x14ac:dyDescent="0.45">
      <c r="P4120" s="33" t="s">
        <v>2474</v>
      </c>
      <c r="Q4120" t="s">
        <v>28873</v>
      </c>
      <c r="R4120" s="35" t="s">
        <v>14114</v>
      </c>
      <c r="S4120" s="34"/>
      <c r="T4120" s="34"/>
      <c r="U4120" s="34"/>
    </row>
    <row r="4121" spans="16:21" x14ac:dyDescent="0.45">
      <c r="P4121" s="33" t="s">
        <v>2475</v>
      </c>
      <c r="Q4121" t="s">
        <v>28873</v>
      </c>
      <c r="R4121" s="35" t="s">
        <v>14115</v>
      </c>
      <c r="S4121" s="34"/>
      <c r="T4121" s="34"/>
      <c r="U4121" s="34"/>
    </row>
    <row r="4122" spans="16:21" x14ac:dyDescent="0.45">
      <c r="P4122" s="33" t="s">
        <v>2475</v>
      </c>
      <c r="Q4122" t="s">
        <v>28873</v>
      </c>
      <c r="R4122" s="35" t="s">
        <v>14116</v>
      </c>
      <c r="S4122" s="34"/>
      <c r="T4122" s="34"/>
      <c r="U4122" s="34"/>
    </row>
    <row r="4123" spans="16:21" x14ac:dyDescent="0.45">
      <c r="P4123" s="33" t="s">
        <v>2476</v>
      </c>
      <c r="Q4123" t="s">
        <v>28873</v>
      </c>
      <c r="R4123" s="35" t="s">
        <v>14117</v>
      </c>
      <c r="S4123" s="34"/>
      <c r="T4123" s="34"/>
      <c r="U4123" s="34"/>
    </row>
    <row r="4124" spans="16:21" x14ac:dyDescent="0.45">
      <c r="P4124" s="33" t="s">
        <v>2476</v>
      </c>
      <c r="Q4124" t="s">
        <v>28873</v>
      </c>
      <c r="R4124" s="35" t="s">
        <v>14118</v>
      </c>
      <c r="S4124" s="34"/>
      <c r="T4124" s="34"/>
      <c r="U4124" s="34"/>
    </row>
    <row r="4125" spans="16:21" x14ac:dyDescent="0.45">
      <c r="P4125" s="33" t="s">
        <v>2477</v>
      </c>
      <c r="Q4125" t="s">
        <v>28873</v>
      </c>
      <c r="R4125" s="35" t="s">
        <v>14119</v>
      </c>
      <c r="S4125" s="34"/>
      <c r="T4125" s="34"/>
      <c r="U4125" s="34"/>
    </row>
    <row r="4126" spans="16:21" x14ac:dyDescent="0.45">
      <c r="P4126" s="33" t="s">
        <v>2477</v>
      </c>
      <c r="Q4126" t="s">
        <v>28873</v>
      </c>
      <c r="R4126" s="35" t="s">
        <v>14120</v>
      </c>
      <c r="S4126" s="34"/>
      <c r="T4126" s="34"/>
      <c r="U4126" s="34"/>
    </row>
    <row r="4127" spans="16:21" x14ac:dyDescent="0.45">
      <c r="P4127" s="33" t="s">
        <v>2478</v>
      </c>
      <c r="Q4127" t="s">
        <v>28873</v>
      </c>
      <c r="R4127" s="35" t="s">
        <v>14121</v>
      </c>
      <c r="S4127" s="34"/>
      <c r="T4127" s="34"/>
      <c r="U4127" s="34"/>
    </row>
    <row r="4128" spans="16:21" x14ac:dyDescent="0.45">
      <c r="P4128" s="33" t="s">
        <v>2478</v>
      </c>
      <c r="Q4128" t="s">
        <v>28873</v>
      </c>
      <c r="R4128" s="35" t="s">
        <v>14122</v>
      </c>
      <c r="S4128" s="34"/>
      <c r="T4128" s="34"/>
      <c r="U4128" s="34"/>
    </row>
    <row r="4129" spans="16:21" x14ac:dyDescent="0.45">
      <c r="P4129" s="33" t="s">
        <v>2479</v>
      </c>
      <c r="Q4129" t="s">
        <v>28873</v>
      </c>
      <c r="R4129" s="35" t="s">
        <v>14123</v>
      </c>
      <c r="S4129" s="34"/>
      <c r="T4129" s="34"/>
      <c r="U4129" s="34"/>
    </row>
    <row r="4130" spans="16:21" x14ac:dyDescent="0.45">
      <c r="P4130" s="33" t="s">
        <v>2479</v>
      </c>
      <c r="Q4130" t="s">
        <v>28873</v>
      </c>
      <c r="R4130" s="35" t="s">
        <v>14124</v>
      </c>
      <c r="S4130" s="34"/>
      <c r="T4130" s="34"/>
      <c r="U4130" s="34"/>
    </row>
    <row r="4131" spans="16:21" x14ac:dyDescent="0.45">
      <c r="P4131" s="33" t="s">
        <v>2480</v>
      </c>
      <c r="Q4131" t="s">
        <v>28873</v>
      </c>
      <c r="R4131" s="35" t="s">
        <v>11192</v>
      </c>
      <c r="S4131" s="34"/>
      <c r="T4131" s="34"/>
      <c r="U4131" s="34"/>
    </row>
    <row r="4132" spans="16:21" x14ac:dyDescent="0.45">
      <c r="P4132" s="33" t="s">
        <v>2481</v>
      </c>
      <c r="Q4132" t="s">
        <v>28873</v>
      </c>
      <c r="R4132" s="35" t="s">
        <v>14125</v>
      </c>
      <c r="S4132" s="34"/>
      <c r="T4132" s="34"/>
      <c r="U4132" s="34"/>
    </row>
    <row r="4133" spans="16:21" x14ac:dyDescent="0.45">
      <c r="P4133" s="33" t="s">
        <v>2481</v>
      </c>
      <c r="Q4133" t="s">
        <v>28873</v>
      </c>
      <c r="R4133" s="35" t="s">
        <v>14126</v>
      </c>
      <c r="S4133" s="34"/>
      <c r="T4133" s="34"/>
      <c r="U4133" s="34"/>
    </row>
    <row r="4134" spans="16:21" x14ac:dyDescent="0.45">
      <c r="P4134" s="33" t="s">
        <v>2482</v>
      </c>
      <c r="Q4134" t="s">
        <v>28873</v>
      </c>
      <c r="R4134" s="35" t="s">
        <v>14127</v>
      </c>
      <c r="S4134" s="34"/>
      <c r="T4134" s="34"/>
      <c r="U4134" s="34"/>
    </row>
    <row r="4135" spans="16:21" x14ac:dyDescent="0.45">
      <c r="P4135" s="33" t="s">
        <v>2483</v>
      </c>
      <c r="Q4135" t="s">
        <v>28873</v>
      </c>
      <c r="R4135" s="35" t="s">
        <v>14128</v>
      </c>
      <c r="S4135" s="34"/>
      <c r="T4135" s="34"/>
      <c r="U4135" s="34"/>
    </row>
    <row r="4136" spans="16:21" x14ac:dyDescent="0.45">
      <c r="P4136" s="33" t="s">
        <v>2483</v>
      </c>
      <c r="Q4136" t="s">
        <v>28873</v>
      </c>
      <c r="R4136" s="35" t="s">
        <v>14129</v>
      </c>
      <c r="S4136" s="34"/>
      <c r="T4136" s="34"/>
      <c r="U4136" s="34"/>
    </row>
    <row r="4137" spans="16:21" x14ac:dyDescent="0.45">
      <c r="P4137" s="33" t="s">
        <v>2484</v>
      </c>
      <c r="Q4137" t="s">
        <v>28873</v>
      </c>
      <c r="R4137" s="35" t="s">
        <v>14130</v>
      </c>
      <c r="S4137" s="34"/>
      <c r="T4137" s="34"/>
      <c r="U4137" s="34"/>
    </row>
    <row r="4138" spans="16:21" x14ac:dyDescent="0.45">
      <c r="P4138" s="33" t="s">
        <v>2485</v>
      </c>
      <c r="Q4138" t="s">
        <v>28873</v>
      </c>
      <c r="R4138" s="35" t="s">
        <v>11192</v>
      </c>
      <c r="S4138" s="34"/>
      <c r="T4138" s="34"/>
      <c r="U4138" s="34"/>
    </row>
    <row r="4139" spans="16:21" x14ac:dyDescent="0.45">
      <c r="P4139" s="33" t="s">
        <v>2486</v>
      </c>
      <c r="Q4139" t="s">
        <v>28873</v>
      </c>
      <c r="R4139" s="35" t="s">
        <v>14131</v>
      </c>
      <c r="S4139" s="34"/>
      <c r="T4139" s="34"/>
      <c r="U4139" s="34"/>
    </row>
    <row r="4140" spans="16:21" x14ac:dyDescent="0.45">
      <c r="P4140" s="33" t="s">
        <v>2486</v>
      </c>
      <c r="Q4140" t="s">
        <v>28873</v>
      </c>
      <c r="R4140" s="35" t="s">
        <v>14132</v>
      </c>
      <c r="S4140" s="34"/>
      <c r="T4140" s="34"/>
      <c r="U4140" s="34"/>
    </row>
    <row r="4141" spans="16:21" x14ac:dyDescent="0.45">
      <c r="P4141" s="33" t="s">
        <v>2487</v>
      </c>
      <c r="Q4141" t="s">
        <v>28873</v>
      </c>
      <c r="R4141" s="35" t="s">
        <v>14133</v>
      </c>
      <c r="S4141" s="34"/>
      <c r="T4141" s="34"/>
      <c r="U4141" s="34"/>
    </row>
    <row r="4142" spans="16:21" x14ac:dyDescent="0.45">
      <c r="P4142" s="33" t="s">
        <v>2487</v>
      </c>
      <c r="Q4142" t="s">
        <v>28873</v>
      </c>
      <c r="R4142" s="35" t="s">
        <v>14134</v>
      </c>
      <c r="S4142" s="34"/>
      <c r="T4142" s="34"/>
      <c r="U4142" s="34"/>
    </row>
    <row r="4143" spans="16:21" x14ac:dyDescent="0.45">
      <c r="P4143" s="33" t="s">
        <v>2488</v>
      </c>
      <c r="Q4143" t="s">
        <v>28873</v>
      </c>
      <c r="R4143" s="35" t="s">
        <v>14135</v>
      </c>
      <c r="S4143" s="34"/>
      <c r="T4143" s="34"/>
      <c r="U4143" s="34"/>
    </row>
    <row r="4144" spans="16:21" x14ac:dyDescent="0.45">
      <c r="P4144" s="33" t="s">
        <v>2488</v>
      </c>
      <c r="Q4144" t="s">
        <v>28873</v>
      </c>
      <c r="R4144" s="35" t="s">
        <v>14136</v>
      </c>
      <c r="S4144" s="34"/>
      <c r="T4144" s="34"/>
      <c r="U4144" s="34"/>
    </row>
    <row r="4145" spans="16:21" x14ac:dyDescent="0.45">
      <c r="P4145" s="33" t="s">
        <v>2489</v>
      </c>
      <c r="Q4145" t="s">
        <v>28873</v>
      </c>
      <c r="R4145" s="35" t="s">
        <v>14137</v>
      </c>
      <c r="S4145" s="34"/>
      <c r="T4145" s="34"/>
      <c r="U4145" s="34"/>
    </row>
    <row r="4146" spans="16:21" x14ac:dyDescent="0.45">
      <c r="P4146" s="33" t="s">
        <v>2489</v>
      </c>
      <c r="Q4146" t="s">
        <v>28873</v>
      </c>
      <c r="R4146" s="35" t="s">
        <v>14138</v>
      </c>
      <c r="S4146" s="34"/>
      <c r="T4146" s="34"/>
      <c r="U4146" s="34"/>
    </row>
    <row r="4147" spans="16:21" x14ac:dyDescent="0.45">
      <c r="P4147" s="33" t="s">
        <v>2490</v>
      </c>
      <c r="Q4147" t="s">
        <v>28873</v>
      </c>
      <c r="R4147" s="35" t="s">
        <v>14139</v>
      </c>
      <c r="S4147" s="34"/>
      <c r="T4147" s="34"/>
      <c r="U4147" s="34"/>
    </row>
    <row r="4148" spans="16:21" x14ac:dyDescent="0.45">
      <c r="P4148" s="33" t="s">
        <v>2490</v>
      </c>
      <c r="Q4148" t="s">
        <v>28873</v>
      </c>
      <c r="R4148" s="35" t="s">
        <v>14140</v>
      </c>
      <c r="S4148" s="34"/>
      <c r="T4148" s="34"/>
      <c r="U4148" s="34"/>
    </row>
    <row r="4149" spans="16:21" x14ac:dyDescent="0.45">
      <c r="P4149" s="33" t="s">
        <v>2491</v>
      </c>
      <c r="Q4149" t="s">
        <v>28873</v>
      </c>
      <c r="R4149" s="35" t="s">
        <v>14141</v>
      </c>
      <c r="S4149" s="34"/>
      <c r="T4149" s="34"/>
      <c r="U4149" s="34"/>
    </row>
    <row r="4150" spans="16:21" x14ac:dyDescent="0.45">
      <c r="P4150" s="33" t="s">
        <v>2491</v>
      </c>
      <c r="Q4150" t="s">
        <v>28873</v>
      </c>
      <c r="R4150" s="35" t="s">
        <v>14142</v>
      </c>
      <c r="S4150" s="34"/>
      <c r="T4150" s="34"/>
      <c r="U4150" s="34"/>
    </row>
    <row r="4151" spans="16:21" x14ac:dyDescent="0.45">
      <c r="P4151" s="33" t="s">
        <v>2492</v>
      </c>
      <c r="Q4151" t="s">
        <v>28873</v>
      </c>
      <c r="R4151" s="35" t="s">
        <v>11192</v>
      </c>
      <c r="S4151" s="34"/>
      <c r="T4151" s="34"/>
      <c r="U4151" s="34"/>
    </row>
    <row r="4152" spans="16:21" x14ac:dyDescent="0.45">
      <c r="P4152" s="33" t="s">
        <v>2493</v>
      </c>
      <c r="Q4152" t="s">
        <v>28873</v>
      </c>
      <c r="R4152" s="35" t="s">
        <v>14143</v>
      </c>
      <c r="S4152" s="34"/>
      <c r="T4152" s="34"/>
      <c r="U4152" s="34"/>
    </row>
    <row r="4153" spans="16:21" x14ac:dyDescent="0.45">
      <c r="P4153" s="33" t="s">
        <v>2493</v>
      </c>
      <c r="Q4153" t="s">
        <v>28873</v>
      </c>
      <c r="R4153" s="35" t="s">
        <v>14144</v>
      </c>
      <c r="S4153" s="34"/>
      <c r="T4153" s="34"/>
      <c r="U4153" s="34"/>
    </row>
    <row r="4154" spans="16:21" x14ac:dyDescent="0.45">
      <c r="P4154" s="33" t="s">
        <v>2494</v>
      </c>
      <c r="Q4154" t="s">
        <v>28873</v>
      </c>
      <c r="R4154" s="35" t="s">
        <v>11192</v>
      </c>
      <c r="S4154" s="34"/>
      <c r="T4154" s="34"/>
      <c r="U4154" s="34"/>
    </row>
    <row r="4155" spans="16:21" x14ac:dyDescent="0.45">
      <c r="P4155" s="33" t="s">
        <v>2495</v>
      </c>
      <c r="Q4155" t="s">
        <v>28873</v>
      </c>
      <c r="R4155" s="35" t="s">
        <v>11192</v>
      </c>
      <c r="S4155" s="34"/>
      <c r="T4155" s="34"/>
      <c r="U4155" s="34"/>
    </row>
    <row r="4156" spans="16:21" x14ac:dyDescent="0.45">
      <c r="P4156" s="33" t="s">
        <v>2496</v>
      </c>
      <c r="Q4156" t="s">
        <v>28873</v>
      </c>
      <c r="R4156" s="35" t="s">
        <v>14145</v>
      </c>
      <c r="S4156" s="34"/>
      <c r="T4156" s="34"/>
      <c r="U4156" s="34"/>
    </row>
    <row r="4157" spans="16:21" x14ac:dyDescent="0.45">
      <c r="P4157" s="33" t="s">
        <v>2497</v>
      </c>
      <c r="Q4157" t="s">
        <v>28873</v>
      </c>
      <c r="R4157" s="35" t="s">
        <v>11192</v>
      </c>
      <c r="S4157" s="34"/>
      <c r="T4157" s="34"/>
      <c r="U4157" s="34"/>
    </row>
    <row r="4158" spans="16:21" x14ac:dyDescent="0.45">
      <c r="P4158" s="33" t="s">
        <v>2498</v>
      </c>
      <c r="Q4158" t="s">
        <v>28873</v>
      </c>
      <c r="R4158" s="35" t="s">
        <v>14146</v>
      </c>
      <c r="S4158" s="34"/>
      <c r="T4158" s="34"/>
      <c r="U4158" s="34"/>
    </row>
    <row r="4159" spans="16:21" x14ac:dyDescent="0.45">
      <c r="P4159" s="33" t="s">
        <v>2498</v>
      </c>
      <c r="Q4159" t="s">
        <v>28873</v>
      </c>
      <c r="R4159" s="35" t="s">
        <v>14147</v>
      </c>
      <c r="S4159" s="34"/>
      <c r="T4159" s="34"/>
      <c r="U4159" s="34"/>
    </row>
    <row r="4160" spans="16:21" x14ac:dyDescent="0.45">
      <c r="P4160" s="33" t="s">
        <v>2499</v>
      </c>
      <c r="Q4160" t="s">
        <v>28873</v>
      </c>
      <c r="R4160" s="35" t="s">
        <v>14148</v>
      </c>
      <c r="S4160" s="34"/>
      <c r="T4160" s="34"/>
      <c r="U4160" s="34"/>
    </row>
    <row r="4161" spans="16:21" x14ac:dyDescent="0.45">
      <c r="P4161" s="33" t="s">
        <v>2499</v>
      </c>
      <c r="Q4161" t="s">
        <v>28873</v>
      </c>
      <c r="R4161" s="35" t="s">
        <v>14149</v>
      </c>
      <c r="S4161" s="34"/>
      <c r="T4161" s="34"/>
      <c r="U4161" s="34"/>
    </row>
    <row r="4162" spans="16:21" x14ac:dyDescent="0.45">
      <c r="P4162" s="33" t="s">
        <v>2500</v>
      </c>
      <c r="Q4162" t="s">
        <v>28873</v>
      </c>
      <c r="R4162" s="35" t="s">
        <v>14150</v>
      </c>
      <c r="S4162" s="34"/>
      <c r="T4162" s="34"/>
      <c r="U4162" s="34"/>
    </row>
    <row r="4163" spans="16:21" x14ac:dyDescent="0.45">
      <c r="P4163" s="33" t="s">
        <v>2500</v>
      </c>
      <c r="Q4163" t="s">
        <v>28873</v>
      </c>
      <c r="R4163" s="35" t="s">
        <v>14151</v>
      </c>
      <c r="S4163" s="34"/>
      <c r="T4163" s="34"/>
      <c r="U4163" s="34"/>
    </row>
    <row r="4164" spans="16:21" x14ac:dyDescent="0.45">
      <c r="P4164" s="33" t="s">
        <v>2501</v>
      </c>
      <c r="Q4164" t="s">
        <v>28873</v>
      </c>
      <c r="R4164" s="35" t="s">
        <v>14152</v>
      </c>
      <c r="S4164" s="34"/>
      <c r="T4164" s="34"/>
      <c r="U4164" s="34"/>
    </row>
    <row r="4165" spans="16:21" x14ac:dyDescent="0.45">
      <c r="P4165" s="33" t="s">
        <v>2501</v>
      </c>
      <c r="Q4165" t="s">
        <v>28873</v>
      </c>
      <c r="R4165" s="35" t="s">
        <v>14153</v>
      </c>
      <c r="S4165" s="34"/>
      <c r="T4165" s="34"/>
      <c r="U4165" s="34"/>
    </row>
    <row r="4166" spans="16:21" x14ac:dyDescent="0.45">
      <c r="P4166" s="33" t="s">
        <v>2502</v>
      </c>
      <c r="Q4166" t="s">
        <v>28873</v>
      </c>
      <c r="R4166" s="35" t="s">
        <v>11192</v>
      </c>
      <c r="S4166" s="34"/>
      <c r="T4166" s="34"/>
      <c r="U4166" s="34"/>
    </row>
    <row r="4167" spans="16:21" x14ac:dyDescent="0.45">
      <c r="P4167" s="33" t="s">
        <v>2503</v>
      </c>
      <c r="Q4167" t="s">
        <v>28873</v>
      </c>
      <c r="R4167" s="35" t="s">
        <v>14154</v>
      </c>
      <c r="S4167" s="34"/>
      <c r="T4167" s="34"/>
      <c r="U4167" s="34"/>
    </row>
    <row r="4168" spans="16:21" x14ac:dyDescent="0.45">
      <c r="P4168" s="33" t="s">
        <v>2503</v>
      </c>
      <c r="Q4168" t="s">
        <v>28873</v>
      </c>
      <c r="R4168" s="35" t="s">
        <v>14155</v>
      </c>
      <c r="S4168" s="34"/>
      <c r="T4168" s="34"/>
      <c r="U4168" s="34"/>
    </row>
    <row r="4169" spans="16:21" x14ac:dyDescent="0.45">
      <c r="P4169" s="33" t="s">
        <v>2504</v>
      </c>
      <c r="Q4169" t="s">
        <v>28873</v>
      </c>
      <c r="R4169" s="35" t="s">
        <v>11192</v>
      </c>
      <c r="S4169" s="34"/>
      <c r="T4169" s="34"/>
      <c r="U4169" s="34"/>
    </row>
    <row r="4170" spans="16:21" x14ac:dyDescent="0.45">
      <c r="P4170" s="33" t="s">
        <v>2505</v>
      </c>
      <c r="Q4170" t="s">
        <v>28873</v>
      </c>
      <c r="R4170" s="35" t="s">
        <v>11192</v>
      </c>
      <c r="S4170" s="34"/>
      <c r="T4170" s="34"/>
      <c r="U4170" s="34"/>
    </row>
    <row r="4171" spans="16:21" x14ac:dyDescent="0.45">
      <c r="P4171" s="33" t="s">
        <v>2506</v>
      </c>
      <c r="Q4171" t="s">
        <v>28873</v>
      </c>
      <c r="R4171" s="35" t="s">
        <v>14156</v>
      </c>
      <c r="S4171" s="34"/>
      <c r="T4171" s="34"/>
      <c r="U4171" s="34"/>
    </row>
    <row r="4172" spans="16:21" x14ac:dyDescent="0.45">
      <c r="P4172" s="33" t="s">
        <v>2506</v>
      </c>
      <c r="Q4172" t="s">
        <v>28873</v>
      </c>
      <c r="R4172" s="35" t="s">
        <v>14157</v>
      </c>
      <c r="S4172" s="34"/>
      <c r="T4172" s="34"/>
      <c r="U4172" s="34"/>
    </row>
    <row r="4173" spans="16:21" x14ac:dyDescent="0.45">
      <c r="P4173" s="33" t="s">
        <v>2507</v>
      </c>
      <c r="Q4173" t="s">
        <v>28873</v>
      </c>
      <c r="R4173" s="35" t="s">
        <v>14158</v>
      </c>
      <c r="S4173" s="34"/>
      <c r="T4173" s="34"/>
      <c r="U4173" s="34"/>
    </row>
    <row r="4174" spans="16:21" x14ac:dyDescent="0.45">
      <c r="P4174" s="33" t="s">
        <v>2507</v>
      </c>
      <c r="Q4174" t="s">
        <v>28873</v>
      </c>
      <c r="R4174" s="35" t="s">
        <v>14159</v>
      </c>
      <c r="S4174" s="34"/>
      <c r="T4174" s="34"/>
      <c r="U4174" s="34"/>
    </row>
    <row r="4175" spans="16:21" x14ac:dyDescent="0.45">
      <c r="P4175" s="33" t="s">
        <v>2508</v>
      </c>
      <c r="Q4175" t="s">
        <v>28873</v>
      </c>
      <c r="R4175" s="35" t="s">
        <v>14160</v>
      </c>
      <c r="S4175" s="34"/>
      <c r="T4175" s="34"/>
      <c r="U4175" s="34"/>
    </row>
    <row r="4176" spans="16:21" x14ac:dyDescent="0.45">
      <c r="P4176" s="33" t="s">
        <v>2508</v>
      </c>
      <c r="Q4176" t="s">
        <v>28873</v>
      </c>
      <c r="R4176" s="35" t="s">
        <v>14161</v>
      </c>
      <c r="S4176" s="34"/>
      <c r="T4176" s="34"/>
      <c r="U4176" s="34"/>
    </row>
    <row r="4177" spans="16:21" x14ac:dyDescent="0.45">
      <c r="P4177" s="33" t="s">
        <v>2509</v>
      </c>
      <c r="Q4177" t="s">
        <v>28873</v>
      </c>
      <c r="R4177" s="35" t="s">
        <v>14162</v>
      </c>
      <c r="S4177" s="34"/>
      <c r="T4177" s="34"/>
      <c r="U4177" s="34"/>
    </row>
    <row r="4178" spans="16:21" x14ac:dyDescent="0.45">
      <c r="P4178" s="33" t="s">
        <v>2509</v>
      </c>
      <c r="Q4178" t="s">
        <v>28873</v>
      </c>
      <c r="R4178" s="35" t="s">
        <v>14163</v>
      </c>
      <c r="S4178" s="34"/>
      <c r="T4178" s="34"/>
      <c r="U4178" s="34"/>
    </row>
    <row r="4179" spans="16:21" x14ac:dyDescent="0.45">
      <c r="P4179" s="33" t="s">
        <v>2510</v>
      </c>
      <c r="Q4179" t="s">
        <v>28873</v>
      </c>
      <c r="R4179" s="35" t="s">
        <v>11192</v>
      </c>
      <c r="S4179" s="34"/>
      <c r="T4179" s="34"/>
      <c r="U4179" s="34"/>
    </row>
    <row r="4180" spans="16:21" x14ac:dyDescent="0.45">
      <c r="P4180" s="33" t="s">
        <v>2511</v>
      </c>
      <c r="Q4180" t="s">
        <v>28873</v>
      </c>
      <c r="R4180" s="35" t="s">
        <v>14164</v>
      </c>
      <c r="S4180" s="34"/>
      <c r="T4180" s="34"/>
      <c r="U4180" s="34"/>
    </row>
    <row r="4181" spans="16:21" x14ac:dyDescent="0.45">
      <c r="P4181" s="33" t="s">
        <v>2511</v>
      </c>
      <c r="Q4181" t="s">
        <v>28873</v>
      </c>
      <c r="R4181" s="35" t="s">
        <v>14165</v>
      </c>
      <c r="S4181" s="34"/>
      <c r="T4181" s="34"/>
      <c r="U4181" s="34"/>
    </row>
    <row r="4182" spans="16:21" x14ac:dyDescent="0.45">
      <c r="P4182" s="33" t="s">
        <v>2512</v>
      </c>
      <c r="Q4182" t="s">
        <v>28873</v>
      </c>
      <c r="R4182" s="35" t="s">
        <v>14166</v>
      </c>
      <c r="S4182" s="34"/>
      <c r="T4182" s="34"/>
      <c r="U4182" s="34"/>
    </row>
    <row r="4183" spans="16:21" x14ac:dyDescent="0.45">
      <c r="P4183" s="33" t="s">
        <v>2512</v>
      </c>
      <c r="Q4183" t="s">
        <v>28873</v>
      </c>
      <c r="R4183" s="35" t="s">
        <v>14167</v>
      </c>
      <c r="S4183" s="34"/>
      <c r="T4183" s="34"/>
      <c r="U4183" s="34"/>
    </row>
    <row r="4184" spans="16:21" x14ac:dyDescent="0.45">
      <c r="P4184" s="33" t="s">
        <v>2513</v>
      </c>
      <c r="Q4184" t="s">
        <v>28873</v>
      </c>
      <c r="R4184" s="35" t="s">
        <v>14168</v>
      </c>
      <c r="S4184" s="34"/>
      <c r="T4184" s="34"/>
      <c r="U4184" s="34"/>
    </row>
    <row r="4185" spans="16:21" x14ac:dyDescent="0.45">
      <c r="P4185" s="33" t="s">
        <v>2513</v>
      </c>
      <c r="Q4185" t="s">
        <v>28873</v>
      </c>
      <c r="R4185" s="35" t="s">
        <v>14169</v>
      </c>
      <c r="S4185" s="34"/>
      <c r="T4185" s="34"/>
      <c r="U4185" s="34"/>
    </row>
    <row r="4186" spans="16:21" x14ac:dyDescent="0.45">
      <c r="P4186" s="33" t="s">
        <v>2514</v>
      </c>
      <c r="Q4186" t="s">
        <v>28873</v>
      </c>
      <c r="R4186" s="35" t="s">
        <v>14170</v>
      </c>
      <c r="S4186" s="34"/>
      <c r="T4186" s="34"/>
      <c r="U4186" s="34"/>
    </row>
    <row r="4187" spans="16:21" x14ac:dyDescent="0.45">
      <c r="P4187" s="33" t="s">
        <v>2514</v>
      </c>
      <c r="Q4187" t="s">
        <v>28873</v>
      </c>
      <c r="R4187" s="35" t="s">
        <v>14171</v>
      </c>
      <c r="S4187" s="34"/>
      <c r="T4187" s="34"/>
      <c r="U4187" s="34"/>
    </row>
    <row r="4188" spans="16:21" x14ac:dyDescent="0.45">
      <c r="P4188" s="33" t="s">
        <v>2515</v>
      </c>
      <c r="Q4188" t="s">
        <v>28873</v>
      </c>
      <c r="R4188" s="35" t="s">
        <v>14172</v>
      </c>
      <c r="S4188" s="34"/>
      <c r="T4188" s="34"/>
      <c r="U4188" s="34"/>
    </row>
    <row r="4189" spans="16:21" x14ac:dyDescent="0.45">
      <c r="P4189" s="33" t="s">
        <v>2515</v>
      </c>
      <c r="Q4189" t="s">
        <v>28873</v>
      </c>
      <c r="R4189" s="35" t="s">
        <v>14173</v>
      </c>
      <c r="S4189" s="34"/>
      <c r="T4189" s="34"/>
      <c r="U4189" s="34"/>
    </row>
    <row r="4190" spans="16:21" x14ac:dyDescent="0.45">
      <c r="P4190" s="33" t="s">
        <v>2516</v>
      </c>
      <c r="Q4190" t="s">
        <v>28873</v>
      </c>
      <c r="R4190" s="35" t="s">
        <v>14174</v>
      </c>
      <c r="S4190" s="34"/>
      <c r="T4190" s="34"/>
      <c r="U4190" s="34"/>
    </row>
    <row r="4191" spans="16:21" x14ac:dyDescent="0.45">
      <c r="P4191" s="33" t="s">
        <v>2516</v>
      </c>
      <c r="Q4191" t="s">
        <v>28873</v>
      </c>
      <c r="R4191" s="35" t="s">
        <v>14175</v>
      </c>
      <c r="S4191" s="34"/>
      <c r="T4191" s="34"/>
      <c r="U4191" s="34"/>
    </row>
    <row r="4192" spans="16:21" x14ac:dyDescent="0.45">
      <c r="P4192" s="33" t="s">
        <v>2517</v>
      </c>
      <c r="Q4192" t="s">
        <v>28873</v>
      </c>
      <c r="R4192" s="35" t="s">
        <v>14176</v>
      </c>
      <c r="S4192" s="34"/>
      <c r="T4192" s="34"/>
      <c r="U4192" s="34"/>
    </row>
    <row r="4193" spans="16:21" x14ac:dyDescent="0.45">
      <c r="P4193" s="33" t="s">
        <v>2517</v>
      </c>
      <c r="Q4193" t="s">
        <v>28873</v>
      </c>
      <c r="R4193" s="35" t="s">
        <v>14177</v>
      </c>
      <c r="S4193" s="34"/>
      <c r="T4193" s="34"/>
      <c r="U4193" s="34"/>
    </row>
    <row r="4194" spans="16:21" x14ac:dyDescent="0.45">
      <c r="P4194" s="33" t="s">
        <v>2518</v>
      </c>
      <c r="Q4194" t="s">
        <v>28873</v>
      </c>
      <c r="R4194" s="35" t="s">
        <v>14178</v>
      </c>
      <c r="S4194" s="34"/>
      <c r="T4194" s="34"/>
      <c r="U4194" s="34"/>
    </row>
    <row r="4195" spans="16:21" x14ac:dyDescent="0.45">
      <c r="P4195" s="33" t="s">
        <v>2518</v>
      </c>
      <c r="Q4195" t="s">
        <v>28873</v>
      </c>
      <c r="R4195" s="35" t="s">
        <v>14179</v>
      </c>
      <c r="S4195" s="34"/>
      <c r="T4195" s="34"/>
      <c r="U4195" s="34"/>
    </row>
    <row r="4196" spans="16:21" x14ac:dyDescent="0.45">
      <c r="P4196" s="33" t="s">
        <v>2519</v>
      </c>
      <c r="Q4196" t="s">
        <v>28873</v>
      </c>
      <c r="R4196" s="35" t="s">
        <v>14180</v>
      </c>
      <c r="S4196" s="34"/>
      <c r="T4196" s="34"/>
      <c r="U4196" s="34"/>
    </row>
    <row r="4197" spans="16:21" x14ac:dyDescent="0.45">
      <c r="P4197" s="33" t="s">
        <v>2519</v>
      </c>
      <c r="Q4197" t="s">
        <v>28873</v>
      </c>
      <c r="R4197" s="35" t="s">
        <v>14181</v>
      </c>
      <c r="S4197" s="34"/>
      <c r="T4197" s="34"/>
      <c r="U4197" s="34"/>
    </row>
    <row r="4198" spans="16:21" x14ac:dyDescent="0.45">
      <c r="P4198" s="33" t="s">
        <v>2520</v>
      </c>
      <c r="Q4198" t="s">
        <v>28873</v>
      </c>
      <c r="R4198" s="35" t="s">
        <v>14182</v>
      </c>
      <c r="S4198" s="34"/>
      <c r="T4198" s="34"/>
      <c r="U4198" s="34"/>
    </row>
    <row r="4199" spans="16:21" x14ac:dyDescent="0.45">
      <c r="P4199" s="33" t="s">
        <v>2520</v>
      </c>
      <c r="Q4199" t="s">
        <v>28873</v>
      </c>
      <c r="R4199" s="35" t="s">
        <v>14183</v>
      </c>
      <c r="S4199" s="34"/>
      <c r="T4199" s="34"/>
      <c r="U4199" s="34"/>
    </row>
    <row r="4200" spans="16:21" x14ac:dyDescent="0.45">
      <c r="P4200" s="33" t="s">
        <v>2521</v>
      </c>
      <c r="Q4200" t="s">
        <v>28873</v>
      </c>
      <c r="R4200" s="35" t="s">
        <v>14184</v>
      </c>
      <c r="S4200" s="34"/>
      <c r="T4200" s="34"/>
      <c r="U4200" s="34"/>
    </row>
    <row r="4201" spans="16:21" x14ac:dyDescent="0.45">
      <c r="P4201" s="33" t="s">
        <v>2521</v>
      </c>
      <c r="Q4201" t="s">
        <v>28873</v>
      </c>
      <c r="R4201" s="35" t="s">
        <v>14185</v>
      </c>
      <c r="S4201" s="34"/>
      <c r="T4201" s="34"/>
      <c r="U4201" s="34"/>
    </row>
    <row r="4202" spans="16:21" x14ac:dyDescent="0.45">
      <c r="P4202" s="33" t="s">
        <v>2522</v>
      </c>
      <c r="Q4202" t="s">
        <v>28873</v>
      </c>
      <c r="R4202" s="35" t="s">
        <v>14186</v>
      </c>
      <c r="S4202" s="34"/>
      <c r="T4202" s="34"/>
      <c r="U4202" s="34"/>
    </row>
    <row r="4203" spans="16:21" x14ac:dyDescent="0.45">
      <c r="P4203" s="33" t="s">
        <v>2522</v>
      </c>
      <c r="Q4203" t="s">
        <v>28873</v>
      </c>
      <c r="R4203" s="35" t="s">
        <v>14187</v>
      </c>
      <c r="S4203" s="34"/>
      <c r="T4203" s="34"/>
      <c r="U4203" s="34"/>
    </row>
    <row r="4204" spans="16:21" x14ac:dyDescent="0.45">
      <c r="P4204" s="33" t="s">
        <v>2523</v>
      </c>
      <c r="Q4204" t="s">
        <v>28873</v>
      </c>
      <c r="R4204" s="35" t="s">
        <v>11192</v>
      </c>
      <c r="S4204" s="34"/>
      <c r="T4204" s="34"/>
      <c r="U4204" s="34"/>
    </row>
    <row r="4205" spans="16:21" x14ac:dyDescent="0.45">
      <c r="P4205" s="33" t="s">
        <v>2524</v>
      </c>
      <c r="Q4205" t="s">
        <v>28873</v>
      </c>
      <c r="R4205" s="35" t="s">
        <v>14188</v>
      </c>
      <c r="S4205" s="34"/>
      <c r="T4205" s="34"/>
      <c r="U4205" s="34"/>
    </row>
    <row r="4206" spans="16:21" x14ac:dyDescent="0.45">
      <c r="P4206" s="33" t="s">
        <v>2524</v>
      </c>
      <c r="Q4206" t="s">
        <v>28873</v>
      </c>
      <c r="R4206" s="35" t="s">
        <v>14189</v>
      </c>
      <c r="S4206" s="34"/>
      <c r="T4206" s="34"/>
      <c r="U4206" s="34"/>
    </row>
    <row r="4207" spans="16:21" x14ac:dyDescent="0.45">
      <c r="P4207" s="33" t="s">
        <v>2525</v>
      </c>
      <c r="Q4207" t="s">
        <v>28873</v>
      </c>
      <c r="R4207" s="35" t="s">
        <v>14190</v>
      </c>
      <c r="S4207" s="34"/>
      <c r="T4207" s="34"/>
      <c r="U4207" s="34"/>
    </row>
    <row r="4208" spans="16:21" x14ac:dyDescent="0.45">
      <c r="P4208" s="33" t="s">
        <v>2525</v>
      </c>
      <c r="Q4208" t="s">
        <v>28873</v>
      </c>
      <c r="R4208" s="35" t="s">
        <v>14191</v>
      </c>
      <c r="S4208" s="34"/>
      <c r="T4208" s="34"/>
      <c r="U4208" s="34"/>
    </row>
    <row r="4209" spans="16:21" x14ac:dyDescent="0.45">
      <c r="P4209" s="33" t="s">
        <v>2526</v>
      </c>
      <c r="Q4209" t="s">
        <v>28873</v>
      </c>
      <c r="R4209" s="35" t="s">
        <v>14192</v>
      </c>
      <c r="S4209" s="34"/>
      <c r="T4209" s="34"/>
      <c r="U4209" s="34"/>
    </row>
    <row r="4210" spans="16:21" x14ac:dyDescent="0.45">
      <c r="P4210" s="33" t="s">
        <v>2526</v>
      </c>
      <c r="Q4210" t="s">
        <v>28873</v>
      </c>
      <c r="R4210" s="35" t="s">
        <v>14193</v>
      </c>
      <c r="S4210" s="34"/>
      <c r="T4210" s="34"/>
      <c r="U4210" s="34"/>
    </row>
    <row r="4211" spans="16:21" x14ac:dyDescent="0.45">
      <c r="P4211" s="33" t="s">
        <v>2527</v>
      </c>
      <c r="Q4211" t="s">
        <v>28873</v>
      </c>
      <c r="R4211" s="35" t="s">
        <v>14194</v>
      </c>
      <c r="S4211" s="34"/>
      <c r="T4211" s="34"/>
      <c r="U4211" s="34"/>
    </row>
    <row r="4212" spans="16:21" x14ac:dyDescent="0.45">
      <c r="P4212" s="33" t="s">
        <v>2527</v>
      </c>
      <c r="Q4212" t="s">
        <v>28873</v>
      </c>
      <c r="R4212" s="35" t="s">
        <v>14195</v>
      </c>
      <c r="S4212" s="34"/>
      <c r="T4212" s="34"/>
      <c r="U4212" s="34"/>
    </row>
    <row r="4213" spans="16:21" x14ac:dyDescent="0.45">
      <c r="P4213" s="33" t="s">
        <v>2528</v>
      </c>
      <c r="Q4213" t="s">
        <v>28873</v>
      </c>
      <c r="R4213" s="35" t="s">
        <v>14196</v>
      </c>
      <c r="S4213" s="34"/>
      <c r="T4213" s="34"/>
      <c r="U4213" s="34"/>
    </row>
    <row r="4214" spans="16:21" x14ac:dyDescent="0.45">
      <c r="P4214" s="33" t="s">
        <v>2528</v>
      </c>
      <c r="Q4214" t="s">
        <v>28873</v>
      </c>
      <c r="R4214" s="35" t="s">
        <v>14197</v>
      </c>
      <c r="S4214" s="34"/>
      <c r="T4214" s="34"/>
      <c r="U4214" s="34"/>
    </row>
    <row r="4215" spans="16:21" x14ac:dyDescent="0.45">
      <c r="P4215" s="33" t="s">
        <v>2529</v>
      </c>
      <c r="Q4215" t="s">
        <v>28873</v>
      </c>
      <c r="R4215" s="35" t="s">
        <v>11192</v>
      </c>
      <c r="S4215" s="34"/>
      <c r="T4215" s="34"/>
      <c r="U4215" s="34"/>
    </row>
    <row r="4216" spans="16:21" x14ac:dyDescent="0.45">
      <c r="P4216" s="33" t="s">
        <v>2530</v>
      </c>
      <c r="Q4216" t="s">
        <v>28873</v>
      </c>
      <c r="R4216" s="35" t="s">
        <v>14198</v>
      </c>
      <c r="S4216" s="34"/>
      <c r="T4216" s="34"/>
      <c r="U4216" s="34"/>
    </row>
    <row r="4217" spans="16:21" x14ac:dyDescent="0.45">
      <c r="P4217" s="33" t="s">
        <v>2531</v>
      </c>
      <c r="Q4217" t="s">
        <v>28873</v>
      </c>
      <c r="R4217" s="35" t="s">
        <v>14199</v>
      </c>
      <c r="S4217" s="34"/>
      <c r="T4217" s="34"/>
      <c r="U4217" s="34"/>
    </row>
    <row r="4218" spans="16:21" x14ac:dyDescent="0.45">
      <c r="P4218" s="33" t="s">
        <v>2532</v>
      </c>
      <c r="Q4218" t="s">
        <v>28873</v>
      </c>
      <c r="R4218" s="35" t="s">
        <v>14200</v>
      </c>
      <c r="S4218" s="34"/>
      <c r="T4218" s="34"/>
      <c r="U4218" s="34"/>
    </row>
    <row r="4219" spans="16:21" x14ac:dyDescent="0.45">
      <c r="P4219" s="33" t="s">
        <v>2533</v>
      </c>
      <c r="Q4219" t="s">
        <v>28873</v>
      </c>
      <c r="R4219" s="35" t="s">
        <v>14201</v>
      </c>
      <c r="S4219" s="34"/>
      <c r="T4219" s="34"/>
      <c r="U4219" s="34"/>
    </row>
    <row r="4220" spans="16:21" x14ac:dyDescent="0.45">
      <c r="P4220" s="33" t="s">
        <v>2534</v>
      </c>
      <c r="Q4220" t="s">
        <v>28873</v>
      </c>
      <c r="R4220" s="35" t="s">
        <v>14202</v>
      </c>
      <c r="S4220" s="34"/>
      <c r="T4220" s="34"/>
      <c r="U4220" s="34"/>
    </row>
    <row r="4221" spans="16:21" x14ac:dyDescent="0.45">
      <c r="P4221" s="33" t="s">
        <v>2535</v>
      </c>
      <c r="Q4221" t="s">
        <v>28873</v>
      </c>
      <c r="R4221" s="35" t="s">
        <v>14203</v>
      </c>
      <c r="S4221" s="34"/>
      <c r="T4221" s="34"/>
      <c r="U4221" s="34"/>
    </row>
    <row r="4222" spans="16:21" x14ac:dyDescent="0.45">
      <c r="P4222" s="33" t="s">
        <v>2536</v>
      </c>
      <c r="Q4222" t="s">
        <v>28873</v>
      </c>
      <c r="R4222" s="35" t="s">
        <v>14204</v>
      </c>
      <c r="S4222" s="34"/>
      <c r="T4222" s="34"/>
      <c r="U4222" s="34"/>
    </row>
    <row r="4223" spans="16:21" x14ac:dyDescent="0.45">
      <c r="P4223" s="33" t="s">
        <v>2536</v>
      </c>
      <c r="Q4223" t="s">
        <v>28873</v>
      </c>
      <c r="R4223" s="35" t="s">
        <v>14205</v>
      </c>
      <c r="S4223" s="34"/>
      <c r="T4223" s="34"/>
      <c r="U4223" s="34"/>
    </row>
    <row r="4224" spans="16:21" x14ac:dyDescent="0.45">
      <c r="P4224" s="33" t="s">
        <v>2537</v>
      </c>
      <c r="Q4224" t="s">
        <v>28873</v>
      </c>
      <c r="R4224" s="35" t="s">
        <v>14206</v>
      </c>
      <c r="S4224" s="34"/>
      <c r="T4224" s="34"/>
      <c r="U4224" s="34"/>
    </row>
    <row r="4225" spans="16:21" x14ac:dyDescent="0.45">
      <c r="P4225" s="33" t="s">
        <v>2538</v>
      </c>
      <c r="Q4225" t="s">
        <v>28873</v>
      </c>
      <c r="R4225" s="35" t="s">
        <v>14207</v>
      </c>
      <c r="S4225" s="34"/>
      <c r="T4225" s="34"/>
      <c r="U4225" s="34"/>
    </row>
    <row r="4226" spans="16:21" x14ac:dyDescent="0.45">
      <c r="P4226" s="33" t="s">
        <v>2539</v>
      </c>
      <c r="Q4226" t="s">
        <v>28873</v>
      </c>
      <c r="R4226" s="35" t="s">
        <v>14208</v>
      </c>
      <c r="S4226" s="34"/>
      <c r="T4226" s="34"/>
      <c r="U4226" s="34"/>
    </row>
    <row r="4227" spans="16:21" x14ac:dyDescent="0.45">
      <c r="P4227" s="33" t="s">
        <v>2540</v>
      </c>
      <c r="Q4227" t="s">
        <v>28873</v>
      </c>
      <c r="R4227" s="35" t="s">
        <v>11192</v>
      </c>
      <c r="S4227" s="34"/>
      <c r="T4227" s="34"/>
      <c r="U4227" s="34"/>
    </row>
    <row r="4228" spans="16:21" x14ac:dyDescent="0.45">
      <c r="P4228" s="33" t="s">
        <v>2541</v>
      </c>
      <c r="Q4228" t="s">
        <v>28873</v>
      </c>
      <c r="R4228" s="35" t="s">
        <v>14209</v>
      </c>
      <c r="S4228" s="34"/>
      <c r="T4228" s="34"/>
      <c r="U4228" s="34"/>
    </row>
    <row r="4229" spans="16:21" x14ac:dyDescent="0.45">
      <c r="P4229" s="33" t="s">
        <v>2541</v>
      </c>
      <c r="Q4229" t="s">
        <v>28873</v>
      </c>
      <c r="R4229" s="35" t="s">
        <v>14210</v>
      </c>
      <c r="S4229" s="34"/>
      <c r="T4229" s="34"/>
      <c r="U4229" s="34"/>
    </row>
    <row r="4230" spans="16:21" x14ac:dyDescent="0.45">
      <c r="P4230" s="33" t="s">
        <v>2542</v>
      </c>
      <c r="Q4230" t="s">
        <v>28873</v>
      </c>
      <c r="R4230" s="35" t="s">
        <v>14211</v>
      </c>
      <c r="S4230" s="34"/>
      <c r="T4230" s="34"/>
      <c r="U4230" s="34"/>
    </row>
    <row r="4231" spans="16:21" x14ac:dyDescent="0.45">
      <c r="P4231" s="33" t="s">
        <v>2542</v>
      </c>
      <c r="Q4231" t="s">
        <v>28873</v>
      </c>
      <c r="R4231" s="35" t="s">
        <v>14212</v>
      </c>
      <c r="S4231" s="34"/>
      <c r="T4231" s="34"/>
      <c r="U4231" s="34"/>
    </row>
    <row r="4232" spans="16:21" x14ac:dyDescent="0.45">
      <c r="P4232" s="33" t="s">
        <v>2543</v>
      </c>
      <c r="Q4232" t="s">
        <v>28873</v>
      </c>
      <c r="R4232" s="35" t="s">
        <v>14213</v>
      </c>
      <c r="S4232" s="34"/>
      <c r="T4232" s="34"/>
      <c r="U4232" s="34"/>
    </row>
    <row r="4233" spans="16:21" x14ac:dyDescent="0.45">
      <c r="P4233" s="33" t="s">
        <v>2543</v>
      </c>
      <c r="Q4233" t="s">
        <v>28873</v>
      </c>
      <c r="R4233" s="35" t="s">
        <v>14214</v>
      </c>
      <c r="S4233" s="34"/>
      <c r="T4233" s="34"/>
      <c r="U4233" s="34"/>
    </row>
    <row r="4234" spans="16:21" x14ac:dyDescent="0.45">
      <c r="P4234" s="33" t="s">
        <v>2544</v>
      </c>
      <c r="Q4234" t="s">
        <v>28873</v>
      </c>
      <c r="R4234" s="35" t="s">
        <v>14215</v>
      </c>
      <c r="S4234" s="34"/>
      <c r="T4234" s="34"/>
      <c r="U4234" s="34"/>
    </row>
    <row r="4235" spans="16:21" x14ac:dyDescent="0.45">
      <c r="P4235" s="33" t="s">
        <v>2544</v>
      </c>
      <c r="Q4235" t="s">
        <v>28873</v>
      </c>
      <c r="R4235" s="35" t="s">
        <v>14216</v>
      </c>
      <c r="S4235" s="34"/>
      <c r="T4235" s="34"/>
      <c r="U4235" s="34"/>
    </row>
    <row r="4236" spans="16:21" x14ac:dyDescent="0.45">
      <c r="P4236" s="33" t="s">
        <v>2545</v>
      </c>
      <c r="Q4236" t="s">
        <v>28873</v>
      </c>
      <c r="R4236" s="35" t="s">
        <v>14217</v>
      </c>
      <c r="S4236" s="34"/>
      <c r="T4236" s="34"/>
      <c r="U4236" s="34"/>
    </row>
    <row r="4237" spans="16:21" x14ac:dyDescent="0.45">
      <c r="P4237" s="33" t="s">
        <v>2545</v>
      </c>
      <c r="Q4237" t="s">
        <v>28873</v>
      </c>
      <c r="R4237" s="35" t="s">
        <v>14218</v>
      </c>
      <c r="S4237" s="34"/>
      <c r="T4237" s="34"/>
      <c r="U4237" s="34"/>
    </row>
    <row r="4238" spans="16:21" x14ac:dyDescent="0.45">
      <c r="P4238" s="33" t="s">
        <v>2546</v>
      </c>
      <c r="Q4238" t="s">
        <v>28873</v>
      </c>
      <c r="R4238" s="35" t="s">
        <v>14219</v>
      </c>
      <c r="S4238" s="34"/>
      <c r="T4238" s="34"/>
      <c r="U4238" s="34"/>
    </row>
    <row r="4239" spans="16:21" x14ac:dyDescent="0.45">
      <c r="P4239" s="33" t="s">
        <v>2546</v>
      </c>
      <c r="Q4239" t="s">
        <v>28873</v>
      </c>
      <c r="R4239" s="35" t="s">
        <v>14220</v>
      </c>
      <c r="S4239" s="34"/>
      <c r="T4239" s="34"/>
      <c r="U4239" s="34"/>
    </row>
    <row r="4240" spans="16:21" x14ac:dyDescent="0.45">
      <c r="P4240" s="33" t="s">
        <v>2547</v>
      </c>
      <c r="Q4240" t="s">
        <v>28873</v>
      </c>
      <c r="R4240" s="35" t="s">
        <v>14221</v>
      </c>
      <c r="S4240" s="34"/>
      <c r="T4240" s="34"/>
      <c r="U4240" s="34"/>
    </row>
    <row r="4241" spans="16:21" x14ac:dyDescent="0.45">
      <c r="P4241" s="33" t="s">
        <v>2547</v>
      </c>
      <c r="Q4241" t="s">
        <v>28873</v>
      </c>
      <c r="R4241" s="35" t="s">
        <v>14222</v>
      </c>
      <c r="S4241" s="34"/>
      <c r="T4241" s="34"/>
      <c r="U4241" s="34"/>
    </row>
    <row r="4242" spans="16:21" x14ac:dyDescent="0.45">
      <c r="P4242" s="33" t="s">
        <v>2548</v>
      </c>
      <c r="Q4242" t="s">
        <v>28873</v>
      </c>
      <c r="R4242" s="35" t="s">
        <v>14223</v>
      </c>
      <c r="S4242" s="34"/>
      <c r="T4242" s="34"/>
      <c r="U4242" s="34"/>
    </row>
    <row r="4243" spans="16:21" x14ac:dyDescent="0.45">
      <c r="P4243" s="33" t="s">
        <v>2548</v>
      </c>
      <c r="Q4243" t="s">
        <v>28873</v>
      </c>
      <c r="R4243" s="35" t="s">
        <v>14224</v>
      </c>
      <c r="S4243" s="34"/>
      <c r="T4243" s="34"/>
      <c r="U4243" s="34"/>
    </row>
    <row r="4244" spans="16:21" x14ac:dyDescent="0.45">
      <c r="P4244" s="33" t="s">
        <v>2549</v>
      </c>
      <c r="Q4244" t="s">
        <v>28873</v>
      </c>
      <c r="R4244" s="35" t="s">
        <v>14225</v>
      </c>
      <c r="S4244" s="34"/>
      <c r="T4244" s="34"/>
      <c r="U4244" s="34"/>
    </row>
    <row r="4245" spans="16:21" x14ac:dyDescent="0.45">
      <c r="P4245" s="33" t="s">
        <v>2549</v>
      </c>
      <c r="Q4245" t="s">
        <v>28873</v>
      </c>
      <c r="R4245" s="35" t="s">
        <v>14226</v>
      </c>
      <c r="S4245" s="34"/>
      <c r="T4245" s="34"/>
      <c r="U4245" s="34"/>
    </row>
    <row r="4246" spans="16:21" x14ac:dyDescent="0.45">
      <c r="P4246" s="33" t="s">
        <v>2550</v>
      </c>
      <c r="Q4246" t="s">
        <v>28873</v>
      </c>
      <c r="R4246" s="35" t="s">
        <v>14227</v>
      </c>
      <c r="S4246" s="34"/>
      <c r="T4246" s="34"/>
      <c r="U4246" s="34"/>
    </row>
    <row r="4247" spans="16:21" x14ac:dyDescent="0.45">
      <c r="P4247" s="33" t="s">
        <v>2550</v>
      </c>
      <c r="Q4247" t="s">
        <v>28873</v>
      </c>
      <c r="R4247" s="35" t="s">
        <v>14228</v>
      </c>
      <c r="S4247" s="34"/>
      <c r="T4247" s="34"/>
      <c r="U4247" s="34"/>
    </row>
    <row r="4248" spans="16:21" x14ac:dyDescent="0.45">
      <c r="P4248" s="33" t="s">
        <v>2551</v>
      </c>
      <c r="Q4248" t="s">
        <v>28873</v>
      </c>
      <c r="R4248" s="35" t="s">
        <v>14229</v>
      </c>
      <c r="S4248" s="34"/>
      <c r="T4248" s="34"/>
      <c r="U4248" s="34"/>
    </row>
    <row r="4249" spans="16:21" x14ac:dyDescent="0.45">
      <c r="P4249" s="33" t="s">
        <v>2551</v>
      </c>
      <c r="Q4249" t="s">
        <v>28873</v>
      </c>
      <c r="R4249" s="35" t="s">
        <v>14230</v>
      </c>
      <c r="S4249" s="34"/>
      <c r="T4249" s="34"/>
      <c r="U4249" s="34"/>
    </row>
    <row r="4250" spans="16:21" x14ac:dyDescent="0.45">
      <c r="P4250" s="33" t="s">
        <v>2552</v>
      </c>
      <c r="Q4250" t="s">
        <v>28873</v>
      </c>
      <c r="R4250" s="35" t="s">
        <v>14231</v>
      </c>
      <c r="S4250" s="34"/>
      <c r="T4250" s="34"/>
      <c r="U4250" s="34"/>
    </row>
    <row r="4251" spans="16:21" x14ac:dyDescent="0.45">
      <c r="P4251" s="33" t="s">
        <v>2552</v>
      </c>
      <c r="Q4251" t="s">
        <v>28873</v>
      </c>
      <c r="R4251" s="35" t="s">
        <v>14232</v>
      </c>
      <c r="S4251" s="34"/>
      <c r="T4251" s="34"/>
      <c r="U4251" s="34"/>
    </row>
    <row r="4252" spans="16:21" x14ac:dyDescent="0.45">
      <c r="P4252" s="33" t="s">
        <v>2553</v>
      </c>
      <c r="Q4252" t="s">
        <v>28873</v>
      </c>
      <c r="R4252" s="35" t="s">
        <v>14233</v>
      </c>
      <c r="S4252" s="34"/>
      <c r="T4252" s="34"/>
      <c r="U4252" s="34"/>
    </row>
    <row r="4253" spans="16:21" x14ac:dyDescent="0.45">
      <c r="P4253" s="33" t="s">
        <v>2553</v>
      </c>
      <c r="Q4253" t="s">
        <v>28873</v>
      </c>
      <c r="R4253" s="35" t="s">
        <v>14234</v>
      </c>
      <c r="S4253" s="34"/>
      <c r="T4253" s="34"/>
      <c r="U4253" s="34"/>
    </row>
    <row r="4254" spans="16:21" x14ac:dyDescent="0.45">
      <c r="P4254" s="33" t="s">
        <v>2554</v>
      </c>
      <c r="Q4254" t="s">
        <v>28873</v>
      </c>
      <c r="R4254" s="35" t="s">
        <v>14235</v>
      </c>
      <c r="S4254" s="34"/>
      <c r="T4254" s="34"/>
      <c r="U4254" s="34"/>
    </row>
    <row r="4255" spans="16:21" x14ac:dyDescent="0.45">
      <c r="P4255" s="33" t="s">
        <v>2554</v>
      </c>
      <c r="Q4255" t="s">
        <v>28873</v>
      </c>
      <c r="R4255" s="35" t="s">
        <v>14236</v>
      </c>
      <c r="S4255" s="34"/>
      <c r="T4255" s="34"/>
      <c r="U4255" s="34"/>
    </row>
    <row r="4256" spans="16:21" x14ac:dyDescent="0.45">
      <c r="P4256" s="33" t="s">
        <v>2555</v>
      </c>
      <c r="Q4256" t="s">
        <v>28873</v>
      </c>
      <c r="R4256" s="35" t="s">
        <v>14237</v>
      </c>
      <c r="S4256" s="34"/>
      <c r="T4256" s="34"/>
      <c r="U4256" s="34"/>
    </row>
    <row r="4257" spans="16:21" x14ac:dyDescent="0.45">
      <c r="P4257" s="33" t="s">
        <v>2555</v>
      </c>
      <c r="Q4257" t="s">
        <v>28873</v>
      </c>
      <c r="R4257" s="35" t="s">
        <v>14238</v>
      </c>
      <c r="S4257" s="34"/>
      <c r="T4257" s="34"/>
      <c r="U4257" s="34"/>
    </row>
    <row r="4258" spans="16:21" x14ac:dyDescent="0.45">
      <c r="P4258" s="33" t="s">
        <v>2556</v>
      </c>
      <c r="Q4258" t="s">
        <v>28873</v>
      </c>
      <c r="R4258" s="35" t="s">
        <v>14239</v>
      </c>
      <c r="S4258" s="34"/>
      <c r="T4258" s="34"/>
      <c r="U4258" s="34"/>
    </row>
    <row r="4259" spans="16:21" x14ac:dyDescent="0.45">
      <c r="P4259" s="33" t="s">
        <v>2556</v>
      </c>
      <c r="Q4259" t="s">
        <v>28873</v>
      </c>
      <c r="R4259" s="35" t="s">
        <v>14240</v>
      </c>
      <c r="S4259" s="34"/>
      <c r="T4259" s="34"/>
      <c r="U4259" s="34"/>
    </row>
    <row r="4260" spans="16:21" x14ac:dyDescent="0.45">
      <c r="P4260" s="33" t="s">
        <v>2557</v>
      </c>
      <c r="Q4260" t="s">
        <v>28873</v>
      </c>
      <c r="R4260" s="35" t="s">
        <v>14241</v>
      </c>
      <c r="S4260" s="34"/>
      <c r="T4260" s="34"/>
      <c r="U4260" s="34"/>
    </row>
    <row r="4261" spans="16:21" x14ac:dyDescent="0.45">
      <c r="P4261" s="33" t="s">
        <v>2557</v>
      </c>
      <c r="Q4261" t="s">
        <v>28873</v>
      </c>
      <c r="R4261" s="35" t="s">
        <v>14242</v>
      </c>
      <c r="S4261" s="34"/>
      <c r="T4261" s="34"/>
      <c r="U4261" s="34"/>
    </row>
    <row r="4262" spans="16:21" x14ac:dyDescent="0.45">
      <c r="P4262" s="33" t="s">
        <v>2558</v>
      </c>
      <c r="Q4262" t="s">
        <v>28873</v>
      </c>
      <c r="R4262" s="35" t="s">
        <v>14243</v>
      </c>
      <c r="S4262" s="34"/>
      <c r="T4262" s="34"/>
      <c r="U4262" s="34"/>
    </row>
    <row r="4263" spans="16:21" x14ac:dyDescent="0.45">
      <c r="P4263" s="33" t="s">
        <v>2558</v>
      </c>
      <c r="Q4263" t="s">
        <v>28873</v>
      </c>
      <c r="R4263" s="35" t="s">
        <v>14244</v>
      </c>
      <c r="S4263" s="34"/>
      <c r="T4263" s="34"/>
      <c r="U4263" s="34"/>
    </row>
    <row r="4264" spans="16:21" x14ac:dyDescent="0.45">
      <c r="P4264" s="33" t="s">
        <v>2559</v>
      </c>
      <c r="Q4264" t="s">
        <v>28873</v>
      </c>
      <c r="R4264" s="35" t="s">
        <v>14245</v>
      </c>
      <c r="S4264" s="34"/>
      <c r="T4264" s="34"/>
      <c r="U4264" s="34"/>
    </row>
    <row r="4265" spans="16:21" x14ac:dyDescent="0.45">
      <c r="P4265" s="33" t="s">
        <v>2559</v>
      </c>
      <c r="Q4265" t="s">
        <v>28873</v>
      </c>
      <c r="R4265" s="35" t="s">
        <v>14246</v>
      </c>
      <c r="S4265" s="34"/>
      <c r="T4265" s="34"/>
      <c r="U4265" s="34"/>
    </row>
    <row r="4266" spans="16:21" x14ac:dyDescent="0.45">
      <c r="P4266" s="33" t="s">
        <v>2560</v>
      </c>
      <c r="Q4266" t="s">
        <v>28873</v>
      </c>
      <c r="R4266" s="35" t="s">
        <v>14247</v>
      </c>
      <c r="S4266" s="34"/>
      <c r="T4266" s="34"/>
      <c r="U4266" s="34"/>
    </row>
    <row r="4267" spans="16:21" x14ac:dyDescent="0.45">
      <c r="P4267" s="33" t="s">
        <v>2560</v>
      </c>
      <c r="Q4267" t="s">
        <v>28873</v>
      </c>
      <c r="R4267" s="35" t="s">
        <v>14248</v>
      </c>
      <c r="S4267" s="34"/>
      <c r="T4267" s="34"/>
      <c r="U4267" s="34"/>
    </row>
    <row r="4268" spans="16:21" x14ac:dyDescent="0.45">
      <c r="P4268" s="33" t="s">
        <v>2561</v>
      </c>
      <c r="Q4268" t="s">
        <v>28873</v>
      </c>
      <c r="R4268" s="35" t="s">
        <v>14249</v>
      </c>
      <c r="S4268" s="34"/>
      <c r="T4268" s="34"/>
      <c r="U4268" s="34"/>
    </row>
    <row r="4269" spans="16:21" x14ac:dyDescent="0.45">
      <c r="P4269" s="33" t="s">
        <v>2561</v>
      </c>
      <c r="Q4269" t="s">
        <v>28873</v>
      </c>
      <c r="R4269" s="35" t="s">
        <v>14250</v>
      </c>
      <c r="S4269" s="34"/>
      <c r="T4269" s="34"/>
      <c r="U4269" s="34"/>
    </row>
    <row r="4270" spans="16:21" x14ac:dyDescent="0.45">
      <c r="P4270" s="33" t="s">
        <v>2562</v>
      </c>
      <c r="Q4270" t="s">
        <v>28873</v>
      </c>
      <c r="R4270" s="35" t="s">
        <v>14251</v>
      </c>
      <c r="S4270" s="34"/>
      <c r="T4270" s="34"/>
      <c r="U4270" s="34"/>
    </row>
    <row r="4271" spans="16:21" x14ac:dyDescent="0.45">
      <c r="P4271" s="33" t="s">
        <v>2562</v>
      </c>
      <c r="Q4271" t="s">
        <v>28873</v>
      </c>
      <c r="R4271" s="35" t="s">
        <v>14252</v>
      </c>
      <c r="S4271" s="34"/>
      <c r="T4271" s="34"/>
      <c r="U4271" s="34"/>
    </row>
    <row r="4272" spans="16:21" x14ac:dyDescent="0.45">
      <c r="P4272" s="33" t="s">
        <v>2563</v>
      </c>
      <c r="Q4272" t="s">
        <v>28873</v>
      </c>
      <c r="R4272" s="35" t="s">
        <v>14253</v>
      </c>
      <c r="S4272" s="34"/>
      <c r="T4272" s="34"/>
      <c r="U4272" s="34"/>
    </row>
    <row r="4273" spans="16:21" x14ac:dyDescent="0.45">
      <c r="P4273" s="33" t="s">
        <v>2563</v>
      </c>
      <c r="Q4273" t="s">
        <v>28873</v>
      </c>
      <c r="R4273" s="35" t="s">
        <v>14254</v>
      </c>
      <c r="S4273" s="34"/>
      <c r="T4273" s="34"/>
      <c r="U4273" s="34"/>
    </row>
    <row r="4274" spans="16:21" x14ac:dyDescent="0.45">
      <c r="P4274" s="33" t="s">
        <v>2564</v>
      </c>
      <c r="Q4274" t="s">
        <v>28873</v>
      </c>
      <c r="R4274" s="35" t="s">
        <v>14255</v>
      </c>
      <c r="S4274" s="34"/>
      <c r="T4274" s="34"/>
      <c r="U4274" s="34"/>
    </row>
    <row r="4275" spans="16:21" x14ac:dyDescent="0.45">
      <c r="P4275" s="33" t="s">
        <v>2564</v>
      </c>
      <c r="Q4275" t="s">
        <v>28873</v>
      </c>
      <c r="R4275" s="35" t="s">
        <v>14256</v>
      </c>
      <c r="S4275" s="34"/>
      <c r="T4275" s="34"/>
      <c r="U4275" s="34"/>
    </row>
    <row r="4276" spans="16:21" x14ac:dyDescent="0.45">
      <c r="P4276" s="33" t="s">
        <v>2565</v>
      </c>
      <c r="Q4276" t="s">
        <v>28873</v>
      </c>
      <c r="R4276" s="35" t="s">
        <v>14257</v>
      </c>
      <c r="S4276" s="34"/>
      <c r="T4276" s="34"/>
      <c r="U4276" s="34"/>
    </row>
    <row r="4277" spans="16:21" x14ac:dyDescent="0.45">
      <c r="P4277" s="33" t="s">
        <v>2565</v>
      </c>
      <c r="Q4277" t="s">
        <v>28873</v>
      </c>
      <c r="R4277" s="35" t="s">
        <v>14258</v>
      </c>
      <c r="S4277" s="34"/>
      <c r="T4277" s="34"/>
      <c r="U4277" s="34"/>
    </row>
    <row r="4278" spans="16:21" x14ac:dyDescent="0.45">
      <c r="P4278" s="33" t="s">
        <v>2566</v>
      </c>
      <c r="Q4278" t="s">
        <v>28873</v>
      </c>
      <c r="R4278" s="35" t="s">
        <v>14259</v>
      </c>
      <c r="S4278" s="34"/>
      <c r="T4278" s="34"/>
      <c r="U4278" s="34"/>
    </row>
    <row r="4279" spans="16:21" x14ac:dyDescent="0.45">
      <c r="P4279" s="33" t="s">
        <v>2566</v>
      </c>
      <c r="Q4279" t="s">
        <v>28873</v>
      </c>
      <c r="R4279" s="35" t="s">
        <v>14260</v>
      </c>
      <c r="S4279" s="34"/>
      <c r="T4279" s="34"/>
      <c r="U4279" s="34"/>
    </row>
    <row r="4280" spans="16:21" x14ac:dyDescent="0.45">
      <c r="P4280" s="33" t="s">
        <v>2567</v>
      </c>
      <c r="Q4280" t="s">
        <v>28873</v>
      </c>
      <c r="R4280" s="35" t="s">
        <v>14261</v>
      </c>
      <c r="S4280" s="34"/>
      <c r="T4280" s="34"/>
      <c r="U4280" s="34"/>
    </row>
    <row r="4281" spans="16:21" x14ac:dyDescent="0.45">
      <c r="P4281" s="33" t="s">
        <v>2567</v>
      </c>
      <c r="Q4281" t="s">
        <v>28873</v>
      </c>
      <c r="R4281" s="35" t="s">
        <v>14262</v>
      </c>
      <c r="S4281" s="34"/>
      <c r="T4281" s="34"/>
      <c r="U4281" s="34"/>
    </row>
    <row r="4282" spans="16:21" x14ac:dyDescent="0.45">
      <c r="P4282" s="33" t="s">
        <v>2568</v>
      </c>
      <c r="Q4282" t="s">
        <v>28873</v>
      </c>
      <c r="R4282" s="35" t="s">
        <v>14263</v>
      </c>
      <c r="S4282" s="34"/>
      <c r="T4282" s="34"/>
      <c r="U4282" s="34"/>
    </row>
    <row r="4283" spans="16:21" x14ac:dyDescent="0.45">
      <c r="P4283" s="33" t="s">
        <v>2568</v>
      </c>
      <c r="Q4283" t="s">
        <v>28873</v>
      </c>
      <c r="R4283" s="35" t="s">
        <v>14264</v>
      </c>
      <c r="S4283" s="34"/>
      <c r="T4283" s="34"/>
      <c r="U4283" s="34"/>
    </row>
    <row r="4284" spans="16:21" x14ac:dyDescent="0.45">
      <c r="P4284" s="33" t="s">
        <v>2569</v>
      </c>
      <c r="Q4284" t="s">
        <v>28873</v>
      </c>
      <c r="R4284" s="35" t="s">
        <v>14265</v>
      </c>
      <c r="S4284" s="34"/>
      <c r="T4284" s="34"/>
      <c r="U4284" s="34"/>
    </row>
    <row r="4285" spans="16:21" x14ac:dyDescent="0.45">
      <c r="P4285" s="33" t="s">
        <v>2569</v>
      </c>
      <c r="Q4285" t="s">
        <v>28873</v>
      </c>
      <c r="R4285" s="35" t="s">
        <v>14266</v>
      </c>
      <c r="S4285" s="34"/>
      <c r="T4285" s="34"/>
      <c r="U4285" s="34"/>
    </row>
    <row r="4286" spans="16:21" x14ac:dyDescent="0.45">
      <c r="P4286" s="33" t="s">
        <v>2570</v>
      </c>
      <c r="Q4286" t="s">
        <v>28873</v>
      </c>
      <c r="R4286" s="35" t="s">
        <v>14267</v>
      </c>
      <c r="S4286" s="34"/>
      <c r="T4286" s="34"/>
      <c r="U4286" s="34"/>
    </row>
    <row r="4287" spans="16:21" x14ac:dyDescent="0.45">
      <c r="P4287" s="33" t="s">
        <v>2570</v>
      </c>
      <c r="Q4287" t="s">
        <v>28873</v>
      </c>
      <c r="R4287" s="35" t="s">
        <v>14268</v>
      </c>
      <c r="S4287" s="34"/>
      <c r="T4287" s="34"/>
      <c r="U4287" s="34"/>
    </row>
    <row r="4288" spans="16:21" x14ac:dyDescent="0.45">
      <c r="P4288" s="33" t="s">
        <v>2571</v>
      </c>
      <c r="Q4288" t="s">
        <v>28873</v>
      </c>
      <c r="R4288" s="35" t="s">
        <v>14269</v>
      </c>
      <c r="S4288" s="34"/>
      <c r="T4288" s="34"/>
      <c r="U4288" s="34"/>
    </row>
    <row r="4289" spans="16:21" x14ac:dyDescent="0.45">
      <c r="P4289" s="33" t="s">
        <v>2571</v>
      </c>
      <c r="Q4289" t="s">
        <v>28873</v>
      </c>
      <c r="R4289" s="35" t="s">
        <v>14270</v>
      </c>
      <c r="S4289" s="34"/>
      <c r="T4289" s="34"/>
      <c r="U4289" s="34"/>
    </row>
    <row r="4290" spans="16:21" x14ac:dyDescent="0.45">
      <c r="P4290" s="33" t="s">
        <v>2572</v>
      </c>
      <c r="Q4290" t="s">
        <v>28873</v>
      </c>
      <c r="R4290" s="35" t="s">
        <v>14271</v>
      </c>
      <c r="S4290" s="34"/>
      <c r="T4290" s="34"/>
      <c r="U4290" s="34"/>
    </row>
    <row r="4291" spans="16:21" x14ac:dyDescent="0.45">
      <c r="P4291" s="33" t="s">
        <v>2572</v>
      </c>
      <c r="Q4291" t="s">
        <v>28873</v>
      </c>
      <c r="R4291" s="35" t="s">
        <v>14272</v>
      </c>
      <c r="S4291" s="34"/>
      <c r="T4291" s="34"/>
      <c r="U4291" s="34"/>
    </row>
    <row r="4292" spans="16:21" x14ac:dyDescent="0.45">
      <c r="P4292" s="33" t="s">
        <v>2573</v>
      </c>
      <c r="Q4292" t="s">
        <v>28873</v>
      </c>
      <c r="R4292" s="35" t="s">
        <v>14273</v>
      </c>
      <c r="S4292" s="34"/>
      <c r="T4292" s="34"/>
      <c r="U4292" s="34"/>
    </row>
    <row r="4293" spans="16:21" x14ac:dyDescent="0.45">
      <c r="P4293" s="33" t="s">
        <v>2574</v>
      </c>
      <c r="Q4293" t="s">
        <v>28873</v>
      </c>
      <c r="R4293" s="35" t="s">
        <v>14274</v>
      </c>
      <c r="S4293" s="34"/>
      <c r="T4293" s="34"/>
      <c r="U4293" s="34"/>
    </row>
    <row r="4294" spans="16:21" x14ac:dyDescent="0.45">
      <c r="P4294" s="33" t="s">
        <v>2574</v>
      </c>
      <c r="Q4294" t="s">
        <v>28873</v>
      </c>
      <c r="R4294" s="35" t="s">
        <v>14275</v>
      </c>
      <c r="S4294" s="34"/>
      <c r="T4294" s="34"/>
      <c r="U4294" s="34"/>
    </row>
    <row r="4295" spans="16:21" x14ac:dyDescent="0.45">
      <c r="P4295" s="33" t="s">
        <v>2575</v>
      </c>
      <c r="Q4295" t="s">
        <v>28873</v>
      </c>
      <c r="R4295" s="35" t="s">
        <v>14276</v>
      </c>
      <c r="S4295" s="34"/>
      <c r="T4295" s="34"/>
      <c r="U4295" s="34"/>
    </row>
    <row r="4296" spans="16:21" x14ac:dyDescent="0.45">
      <c r="P4296" s="33" t="s">
        <v>2575</v>
      </c>
      <c r="Q4296" t="s">
        <v>28873</v>
      </c>
      <c r="R4296" s="35" t="s">
        <v>14277</v>
      </c>
      <c r="S4296" s="34"/>
      <c r="T4296" s="34"/>
      <c r="U4296" s="34"/>
    </row>
    <row r="4297" spans="16:21" x14ac:dyDescent="0.45">
      <c r="P4297" s="33" t="s">
        <v>2576</v>
      </c>
      <c r="Q4297" t="s">
        <v>28873</v>
      </c>
      <c r="R4297" s="35" t="s">
        <v>11184</v>
      </c>
      <c r="S4297" s="34"/>
      <c r="T4297" s="34"/>
      <c r="U4297" s="34"/>
    </row>
    <row r="4298" spans="16:21" x14ac:dyDescent="0.45">
      <c r="P4298" s="33" t="s">
        <v>2576</v>
      </c>
      <c r="Q4298" t="s">
        <v>28873</v>
      </c>
      <c r="R4298" s="35" t="s">
        <v>14278</v>
      </c>
      <c r="S4298" s="34"/>
      <c r="T4298" s="34"/>
      <c r="U4298" s="34"/>
    </row>
    <row r="4299" spans="16:21" x14ac:dyDescent="0.45">
      <c r="P4299" s="33" t="s">
        <v>2577</v>
      </c>
      <c r="Q4299" t="s">
        <v>28873</v>
      </c>
      <c r="R4299" s="35" t="s">
        <v>14279</v>
      </c>
      <c r="S4299" s="34"/>
      <c r="T4299" s="34"/>
      <c r="U4299" s="34"/>
    </row>
    <row r="4300" spans="16:21" x14ac:dyDescent="0.45">
      <c r="P4300" s="33" t="s">
        <v>2577</v>
      </c>
      <c r="Q4300" t="s">
        <v>28873</v>
      </c>
      <c r="R4300" s="35" t="s">
        <v>14280</v>
      </c>
      <c r="S4300" s="34"/>
      <c r="T4300" s="34"/>
      <c r="U4300" s="34"/>
    </row>
    <row r="4301" spans="16:21" x14ac:dyDescent="0.45">
      <c r="P4301" s="33" t="s">
        <v>2578</v>
      </c>
      <c r="Q4301" t="s">
        <v>28873</v>
      </c>
      <c r="R4301" s="35" t="s">
        <v>14281</v>
      </c>
      <c r="S4301" s="34"/>
      <c r="T4301" s="34"/>
      <c r="U4301" s="34"/>
    </row>
    <row r="4302" spans="16:21" x14ac:dyDescent="0.45">
      <c r="P4302" s="33" t="s">
        <v>2578</v>
      </c>
      <c r="Q4302" t="s">
        <v>28873</v>
      </c>
      <c r="R4302" s="35" t="s">
        <v>14282</v>
      </c>
      <c r="S4302" s="34"/>
      <c r="T4302" s="34"/>
      <c r="U4302" s="34"/>
    </row>
    <row r="4303" spans="16:21" x14ac:dyDescent="0.45">
      <c r="P4303" s="33" t="s">
        <v>2579</v>
      </c>
      <c r="Q4303" t="s">
        <v>28873</v>
      </c>
      <c r="R4303" s="35" t="s">
        <v>14283</v>
      </c>
      <c r="S4303" s="34"/>
      <c r="T4303" s="34"/>
      <c r="U4303" s="34"/>
    </row>
    <row r="4304" spans="16:21" x14ac:dyDescent="0.45">
      <c r="P4304" s="33" t="s">
        <v>2579</v>
      </c>
      <c r="Q4304" t="s">
        <v>28873</v>
      </c>
      <c r="R4304" s="35" t="s">
        <v>14284</v>
      </c>
      <c r="S4304" s="34"/>
      <c r="T4304" s="34"/>
      <c r="U4304" s="34"/>
    </row>
    <row r="4305" spans="16:21" x14ac:dyDescent="0.45">
      <c r="P4305" s="33" t="s">
        <v>2580</v>
      </c>
      <c r="Q4305" t="s">
        <v>28873</v>
      </c>
      <c r="R4305" s="35" t="s">
        <v>14285</v>
      </c>
      <c r="S4305" s="34"/>
      <c r="T4305" s="34"/>
      <c r="U4305" s="34"/>
    </row>
    <row r="4306" spans="16:21" x14ac:dyDescent="0.45">
      <c r="P4306" s="33" t="s">
        <v>2580</v>
      </c>
      <c r="Q4306" t="s">
        <v>28873</v>
      </c>
      <c r="R4306" s="35" t="s">
        <v>14286</v>
      </c>
      <c r="S4306" s="34"/>
      <c r="T4306" s="34"/>
      <c r="U4306" s="34"/>
    </row>
    <row r="4307" spans="16:21" x14ac:dyDescent="0.45">
      <c r="P4307" s="33" t="s">
        <v>2581</v>
      </c>
      <c r="Q4307" t="s">
        <v>28873</v>
      </c>
      <c r="R4307" s="35" t="s">
        <v>11192</v>
      </c>
      <c r="S4307" s="34"/>
      <c r="T4307" s="34"/>
      <c r="U4307" s="34"/>
    </row>
    <row r="4308" spans="16:21" x14ac:dyDescent="0.45">
      <c r="P4308" s="33" t="s">
        <v>2582</v>
      </c>
      <c r="Q4308" t="s">
        <v>28873</v>
      </c>
      <c r="R4308" s="35" t="s">
        <v>14287</v>
      </c>
      <c r="S4308" s="34"/>
      <c r="T4308" s="34"/>
      <c r="U4308" s="34"/>
    </row>
    <row r="4309" spans="16:21" x14ac:dyDescent="0.45">
      <c r="P4309" s="33" t="s">
        <v>2582</v>
      </c>
      <c r="Q4309" t="s">
        <v>28873</v>
      </c>
      <c r="R4309" s="35" t="s">
        <v>14288</v>
      </c>
      <c r="S4309" s="34"/>
      <c r="T4309" s="34"/>
      <c r="U4309" s="34"/>
    </row>
    <row r="4310" spans="16:21" x14ac:dyDescent="0.45">
      <c r="P4310" s="33" t="s">
        <v>2583</v>
      </c>
      <c r="Q4310" t="s">
        <v>28873</v>
      </c>
      <c r="R4310" s="35" t="s">
        <v>14289</v>
      </c>
      <c r="S4310" s="34"/>
      <c r="T4310" s="34"/>
      <c r="U4310" s="34"/>
    </row>
    <row r="4311" spans="16:21" x14ac:dyDescent="0.45">
      <c r="P4311" s="33" t="s">
        <v>2583</v>
      </c>
      <c r="Q4311" t="s">
        <v>28873</v>
      </c>
      <c r="R4311" s="35" t="s">
        <v>14290</v>
      </c>
      <c r="S4311" s="34"/>
      <c r="T4311" s="34"/>
      <c r="U4311" s="34"/>
    </row>
    <row r="4312" spans="16:21" x14ac:dyDescent="0.45">
      <c r="P4312" s="33" t="s">
        <v>2584</v>
      </c>
      <c r="Q4312" t="s">
        <v>28873</v>
      </c>
      <c r="R4312" s="35" t="s">
        <v>14291</v>
      </c>
      <c r="S4312" s="34"/>
      <c r="T4312" s="34"/>
      <c r="U4312" s="34"/>
    </row>
    <row r="4313" spans="16:21" x14ac:dyDescent="0.45">
      <c r="P4313" s="33" t="s">
        <v>2584</v>
      </c>
      <c r="Q4313" t="s">
        <v>28873</v>
      </c>
      <c r="R4313" s="35" t="s">
        <v>14292</v>
      </c>
      <c r="S4313" s="34"/>
      <c r="T4313" s="34"/>
      <c r="U4313" s="34"/>
    </row>
    <row r="4314" spans="16:21" x14ac:dyDescent="0.45">
      <c r="P4314" s="33" t="s">
        <v>2585</v>
      </c>
      <c r="Q4314" t="s">
        <v>28873</v>
      </c>
      <c r="R4314" s="35" t="s">
        <v>14293</v>
      </c>
      <c r="S4314" s="34"/>
      <c r="T4314" s="34"/>
      <c r="U4314" s="34"/>
    </row>
    <row r="4315" spans="16:21" x14ac:dyDescent="0.45">
      <c r="P4315" s="33" t="s">
        <v>2585</v>
      </c>
      <c r="Q4315" t="s">
        <v>28873</v>
      </c>
      <c r="R4315" s="35" t="s">
        <v>14294</v>
      </c>
      <c r="S4315" s="34"/>
      <c r="T4315" s="34"/>
      <c r="U4315" s="34"/>
    </row>
    <row r="4316" spans="16:21" x14ac:dyDescent="0.45">
      <c r="P4316" s="33" t="s">
        <v>2586</v>
      </c>
      <c r="Q4316" t="s">
        <v>28873</v>
      </c>
      <c r="R4316" s="35" t="s">
        <v>14295</v>
      </c>
      <c r="S4316" s="34"/>
      <c r="T4316" s="34"/>
      <c r="U4316" s="34"/>
    </row>
    <row r="4317" spans="16:21" x14ac:dyDescent="0.45">
      <c r="P4317" s="33" t="s">
        <v>2586</v>
      </c>
      <c r="Q4317" t="s">
        <v>28873</v>
      </c>
      <c r="R4317" s="35" t="s">
        <v>14296</v>
      </c>
      <c r="S4317" s="34"/>
      <c r="T4317" s="34"/>
      <c r="U4317" s="34"/>
    </row>
    <row r="4318" spans="16:21" x14ac:dyDescent="0.45">
      <c r="P4318" s="33" t="s">
        <v>2587</v>
      </c>
      <c r="Q4318" t="s">
        <v>28873</v>
      </c>
      <c r="R4318" s="35" t="s">
        <v>14297</v>
      </c>
      <c r="S4318" s="34"/>
      <c r="T4318" s="34"/>
      <c r="U4318" s="34"/>
    </row>
    <row r="4319" spans="16:21" x14ac:dyDescent="0.45">
      <c r="P4319" s="33" t="s">
        <v>2587</v>
      </c>
      <c r="Q4319" t="s">
        <v>28873</v>
      </c>
      <c r="R4319" s="35" t="s">
        <v>14298</v>
      </c>
      <c r="S4319" s="34"/>
      <c r="T4319" s="34"/>
      <c r="U4319" s="34"/>
    </row>
    <row r="4320" spans="16:21" x14ac:dyDescent="0.45">
      <c r="P4320" s="33" t="s">
        <v>2588</v>
      </c>
      <c r="Q4320" t="s">
        <v>28873</v>
      </c>
      <c r="R4320" s="35" t="s">
        <v>14299</v>
      </c>
      <c r="S4320" s="34"/>
      <c r="T4320" s="34"/>
      <c r="U4320" s="34"/>
    </row>
    <row r="4321" spans="16:21" x14ac:dyDescent="0.45">
      <c r="P4321" s="33" t="s">
        <v>2588</v>
      </c>
      <c r="Q4321" t="s">
        <v>28873</v>
      </c>
      <c r="R4321" s="35" t="s">
        <v>14300</v>
      </c>
      <c r="S4321" s="34"/>
      <c r="T4321" s="34"/>
      <c r="U4321" s="34"/>
    </row>
    <row r="4322" spans="16:21" x14ac:dyDescent="0.45">
      <c r="P4322" s="33" t="s">
        <v>2589</v>
      </c>
      <c r="Q4322" t="s">
        <v>28873</v>
      </c>
      <c r="R4322" s="35" t="s">
        <v>14301</v>
      </c>
      <c r="S4322" s="34"/>
      <c r="T4322" s="34"/>
      <c r="U4322" s="34"/>
    </row>
    <row r="4323" spans="16:21" x14ac:dyDescent="0.45">
      <c r="P4323" s="33" t="s">
        <v>2589</v>
      </c>
      <c r="Q4323" t="s">
        <v>28873</v>
      </c>
      <c r="R4323" s="35" t="s">
        <v>14302</v>
      </c>
      <c r="S4323" s="34"/>
      <c r="T4323" s="34"/>
      <c r="U4323" s="34"/>
    </row>
    <row r="4324" spans="16:21" x14ac:dyDescent="0.45">
      <c r="P4324" s="33" t="s">
        <v>2590</v>
      </c>
      <c r="Q4324" t="s">
        <v>28873</v>
      </c>
      <c r="R4324" s="35" t="s">
        <v>14303</v>
      </c>
      <c r="S4324" s="34"/>
      <c r="T4324" s="34"/>
      <c r="U4324" s="34"/>
    </row>
    <row r="4325" spans="16:21" x14ac:dyDescent="0.45">
      <c r="P4325" s="33" t="s">
        <v>2590</v>
      </c>
      <c r="Q4325" t="s">
        <v>28873</v>
      </c>
      <c r="R4325" s="35" t="s">
        <v>14304</v>
      </c>
      <c r="S4325" s="34"/>
      <c r="T4325" s="34"/>
      <c r="U4325" s="34"/>
    </row>
    <row r="4326" spans="16:21" x14ac:dyDescent="0.45">
      <c r="P4326" s="33" t="s">
        <v>2591</v>
      </c>
      <c r="Q4326" t="s">
        <v>28873</v>
      </c>
      <c r="R4326" s="35" t="s">
        <v>14305</v>
      </c>
      <c r="S4326" s="34"/>
      <c r="T4326" s="34"/>
      <c r="U4326" s="34"/>
    </row>
    <row r="4327" spans="16:21" x14ac:dyDescent="0.45">
      <c r="P4327" s="33" t="s">
        <v>2591</v>
      </c>
      <c r="Q4327" t="s">
        <v>28873</v>
      </c>
      <c r="R4327" s="35" t="s">
        <v>14306</v>
      </c>
      <c r="S4327" s="34"/>
      <c r="T4327" s="34"/>
      <c r="U4327" s="34"/>
    </row>
    <row r="4328" spans="16:21" x14ac:dyDescent="0.45">
      <c r="P4328" s="33" t="s">
        <v>2592</v>
      </c>
      <c r="Q4328" t="s">
        <v>28873</v>
      </c>
      <c r="R4328" s="35" t="s">
        <v>11192</v>
      </c>
      <c r="S4328" s="34"/>
      <c r="T4328" s="34"/>
      <c r="U4328" s="34"/>
    </row>
    <row r="4329" spans="16:21" x14ac:dyDescent="0.45">
      <c r="P4329" s="33" t="s">
        <v>2593</v>
      </c>
      <c r="Q4329" t="s">
        <v>28873</v>
      </c>
      <c r="R4329" s="35" t="s">
        <v>14307</v>
      </c>
      <c r="S4329" s="34"/>
      <c r="T4329" s="34"/>
      <c r="U4329" s="34"/>
    </row>
    <row r="4330" spans="16:21" x14ac:dyDescent="0.45">
      <c r="P4330" s="33" t="s">
        <v>2593</v>
      </c>
      <c r="Q4330" t="s">
        <v>28873</v>
      </c>
      <c r="R4330" s="35" t="s">
        <v>14308</v>
      </c>
      <c r="S4330" s="34"/>
      <c r="T4330" s="34"/>
      <c r="U4330" s="34"/>
    </row>
    <row r="4331" spans="16:21" x14ac:dyDescent="0.45">
      <c r="P4331" s="33" t="s">
        <v>2594</v>
      </c>
      <c r="Q4331" t="s">
        <v>28873</v>
      </c>
      <c r="R4331" s="35" t="s">
        <v>14309</v>
      </c>
      <c r="S4331" s="34"/>
      <c r="T4331" s="34"/>
      <c r="U4331" s="34"/>
    </row>
    <row r="4332" spans="16:21" x14ac:dyDescent="0.45">
      <c r="P4332" s="33" t="s">
        <v>2595</v>
      </c>
      <c r="Q4332" t="s">
        <v>28873</v>
      </c>
      <c r="R4332" s="35" t="s">
        <v>14310</v>
      </c>
      <c r="S4332" s="34"/>
      <c r="T4332" s="34"/>
      <c r="U4332" s="34"/>
    </row>
    <row r="4333" spans="16:21" x14ac:dyDescent="0.45">
      <c r="P4333" s="33" t="s">
        <v>2595</v>
      </c>
      <c r="Q4333" t="s">
        <v>28873</v>
      </c>
      <c r="R4333" s="35" t="s">
        <v>14311</v>
      </c>
      <c r="S4333" s="34"/>
      <c r="T4333" s="34"/>
      <c r="U4333" s="34"/>
    </row>
    <row r="4334" spans="16:21" x14ac:dyDescent="0.45">
      <c r="P4334" s="33" t="s">
        <v>2596</v>
      </c>
      <c r="Q4334" t="s">
        <v>28873</v>
      </c>
      <c r="R4334" s="35" t="s">
        <v>14312</v>
      </c>
      <c r="S4334" s="34"/>
      <c r="T4334" s="34"/>
      <c r="U4334" s="34"/>
    </row>
    <row r="4335" spans="16:21" x14ac:dyDescent="0.45">
      <c r="P4335" s="33" t="s">
        <v>2597</v>
      </c>
      <c r="Q4335" t="s">
        <v>28873</v>
      </c>
      <c r="R4335" s="35" t="s">
        <v>14313</v>
      </c>
      <c r="S4335" s="34"/>
      <c r="T4335" s="34"/>
      <c r="U4335" s="34"/>
    </row>
    <row r="4336" spans="16:21" x14ac:dyDescent="0.45">
      <c r="P4336" s="33" t="s">
        <v>2598</v>
      </c>
      <c r="Q4336" t="s">
        <v>28873</v>
      </c>
      <c r="R4336" s="35" t="s">
        <v>11192</v>
      </c>
      <c r="S4336" s="34"/>
      <c r="T4336" s="34"/>
      <c r="U4336" s="34"/>
    </row>
    <row r="4337" spans="16:21" x14ac:dyDescent="0.45">
      <c r="P4337" s="33" t="s">
        <v>2599</v>
      </c>
      <c r="Q4337" t="s">
        <v>28873</v>
      </c>
      <c r="R4337" s="35" t="s">
        <v>14314</v>
      </c>
      <c r="S4337" s="34"/>
      <c r="T4337" s="34"/>
      <c r="U4337" s="34"/>
    </row>
    <row r="4338" spans="16:21" x14ac:dyDescent="0.45">
      <c r="P4338" s="33" t="s">
        <v>2599</v>
      </c>
      <c r="Q4338" t="s">
        <v>28873</v>
      </c>
      <c r="R4338" s="35" t="s">
        <v>14315</v>
      </c>
      <c r="S4338" s="34"/>
      <c r="T4338" s="34"/>
      <c r="U4338" s="34"/>
    </row>
    <row r="4339" spans="16:21" x14ac:dyDescent="0.45">
      <c r="P4339" s="33" t="s">
        <v>2600</v>
      </c>
      <c r="Q4339" t="s">
        <v>28873</v>
      </c>
      <c r="R4339" s="35" t="s">
        <v>14316</v>
      </c>
      <c r="S4339" s="34"/>
      <c r="T4339" s="34"/>
      <c r="U4339" s="34"/>
    </row>
    <row r="4340" spans="16:21" x14ac:dyDescent="0.45">
      <c r="P4340" s="33" t="s">
        <v>2600</v>
      </c>
      <c r="Q4340" t="s">
        <v>28873</v>
      </c>
      <c r="R4340" s="35" t="s">
        <v>14317</v>
      </c>
      <c r="S4340" s="34"/>
      <c r="T4340" s="34"/>
      <c r="U4340" s="34"/>
    </row>
    <row r="4341" spans="16:21" x14ac:dyDescent="0.45">
      <c r="P4341" s="33" t="s">
        <v>2601</v>
      </c>
      <c r="Q4341" t="s">
        <v>28873</v>
      </c>
      <c r="R4341" s="35" t="s">
        <v>14318</v>
      </c>
      <c r="S4341" s="34"/>
      <c r="T4341" s="34"/>
      <c r="U4341" s="34"/>
    </row>
    <row r="4342" spans="16:21" x14ac:dyDescent="0.45">
      <c r="P4342" s="33" t="s">
        <v>2601</v>
      </c>
      <c r="Q4342" t="s">
        <v>28873</v>
      </c>
      <c r="R4342" s="35" t="s">
        <v>14319</v>
      </c>
      <c r="S4342" s="34"/>
      <c r="T4342" s="34"/>
      <c r="U4342" s="34"/>
    </row>
    <row r="4343" spans="16:21" x14ac:dyDescent="0.45">
      <c r="P4343" s="33" t="s">
        <v>2602</v>
      </c>
      <c r="Q4343" t="s">
        <v>28873</v>
      </c>
      <c r="R4343" s="35" t="s">
        <v>14320</v>
      </c>
      <c r="S4343" s="34"/>
      <c r="T4343" s="34"/>
      <c r="U4343" s="34"/>
    </row>
    <row r="4344" spans="16:21" x14ac:dyDescent="0.45">
      <c r="P4344" s="33" t="s">
        <v>2603</v>
      </c>
      <c r="Q4344" t="s">
        <v>28873</v>
      </c>
      <c r="R4344" s="35" t="s">
        <v>14321</v>
      </c>
      <c r="S4344" s="34"/>
      <c r="T4344" s="34"/>
      <c r="U4344" s="34"/>
    </row>
    <row r="4345" spans="16:21" x14ac:dyDescent="0.45">
      <c r="P4345" s="33" t="s">
        <v>2603</v>
      </c>
      <c r="Q4345" t="s">
        <v>28873</v>
      </c>
      <c r="R4345" s="35" t="s">
        <v>14322</v>
      </c>
      <c r="S4345" s="34"/>
      <c r="T4345" s="34"/>
      <c r="U4345" s="34"/>
    </row>
    <row r="4346" spans="16:21" x14ac:dyDescent="0.45">
      <c r="P4346" s="33" t="s">
        <v>2604</v>
      </c>
      <c r="Q4346" t="s">
        <v>28873</v>
      </c>
      <c r="R4346" s="35" t="s">
        <v>14323</v>
      </c>
      <c r="S4346" s="34"/>
      <c r="T4346" s="34"/>
      <c r="U4346" s="34"/>
    </row>
    <row r="4347" spans="16:21" x14ac:dyDescent="0.45">
      <c r="P4347" s="33" t="s">
        <v>2605</v>
      </c>
      <c r="Q4347" t="s">
        <v>28873</v>
      </c>
      <c r="R4347" s="35" t="s">
        <v>14324</v>
      </c>
      <c r="S4347" s="34"/>
      <c r="T4347" s="34"/>
      <c r="U4347" s="34"/>
    </row>
    <row r="4348" spans="16:21" x14ac:dyDescent="0.45">
      <c r="P4348" s="33" t="s">
        <v>2605</v>
      </c>
      <c r="Q4348" t="s">
        <v>28873</v>
      </c>
      <c r="R4348" s="35" t="s">
        <v>14325</v>
      </c>
      <c r="S4348" s="34"/>
      <c r="T4348" s="34"/>
      <c r="U4348" s="34"/>
    </row>
    <row r="4349" spans="16:21" x14ac:dyDescent="0.45">
      <c r="P4349" s="33" t="s">
        <v>2606</v>
      </c>
      <c r="Q4349" t="s">
        <v>28873</v>
      </c>
      <c r="R4349" s="35" t="s">
        <v>14326</v>
      </c>
      <c r="S4349" s="34"/>
      <c r="T4349" s="34"/>
      <c r="U4349" s="34"/>
    </row>
    <row r="4350" spans="16:21" x14ac:dyDescent="0.45">
      <c r="P4350" s="33" t="s">
        <v>2606</v>
      </c>
      <c r="Q4350" t="s">
        <v>28873</v>
      </c>
      <c r="R4350" s="35" t="s">
        <v>14327</v>
      </c>
      <c r="S4350" s="34"/>
      <c r="T4350" s="34"/>
      <c r="U4350" s="34"/>
    </row>
    <row r="4351" spans="16:21" x14ac:dyDescent="0.45">
      <c r="P4351" s="33" t="s">
        <v>2607</v>
      </c>
      <c r="Q4351" t="s">
        <v>28873</v>
      </c>
      <c r="R4351" s="35" t="s">
        <v>14328</v>
      </c>
      <c r="S4351" s="34"/>
      <c r="T4351" s="34"/>
      <c r="U4351" s="34"/>
    </row>
    <row r="4352" spans="16:21" x14ac:dyDescent="0.45">
      <c r="P4352" s="33" t="s">
        <v>2607</v>
      </c>
      <c r="Q4352" t="s">
        <v>28873</v>
      </c>
      <c r="R4352" s="35" t="s">
        <v>14329</v>
      </c>
      <c r="S4352" s="34"/>
      <c r="T4352" s="34"/>
      <c r="U4352" s="34"/>
    </row>
    <row r="4353" spans="16:21" x14ac:dyDescent="0.45">
      <c r="P4353" s="33" t="s">
        <v>2608</v>
      </c>
      <c r="Q4353" t="s">
        <v>28873</v>
      </c>
      <c r="R4353" s="35" t="s">
        <v>14330</v>
      </c>
      <c r="S4353" s="34"/>
      <c r="T4353" s="34"/>
      <c r="U4353" s="34"/>
    </row>
    <row r="4354" spans="16:21" x14ac:dyDescent="0.45">
      <c r="P4354" s="33" t="s">
        <v>2608</v>
      </c>
      <c r="Q4354" t="s">
        <v>28873</v>
      </c>
      <c r="R4354" s="35" t="s">
        <v>14331</v>
      </c>
      <c r="S4354" s="34"/>
      <c r="T4354" s="34"/>
      <c r="U4354" s="34"/>
    </row>
    <row r="4355" spans="16:21" x14ac:dyDescent="0.45">
      <c r="P4355" s="33" t="s">
        <v>2609</v>
      </c>
      <c r="Q4355" t="s">
        <v>28873</v>
      </c>
      <c r="R4355" s="35" t="s">
        <v>14332</v>
      </c>
      <c r="S4355" s="34"/>
      <c r="T4355" s="34"/>
      <c r="U4355" s="34"/>
    </row>
    <row r="4356" spans="16:21" x14ac:dyDescent="0.45">
      <c r="P4356" s="33" t="s">
        <v>2609</v>
      </c>
      <c r="Q4356" t="s">
        <v>28873</v>
      </c>
      <c r="R4356" s="35" t="s">
        <v>14333</v>
      </c>
      <c r="S4356" s="34"/>
      <c r="T4356" s="34"/>
      <c r="U4356" s="34"/>
    </row>
    <row r="4357" spans="16:21" x14ac:dyDescent="0.45">
      <c r="P4357" s="33" t="s">
        <v>2610</v>
      </c>
      <c r="Q4357" t="s">
        <v>28873</v>
      </c>
      <c r="R4357" s="35" t="s">
        <v>14334</v>
      </c>
      <c r="S4357" s="34"/>
      <c r="T4357" s="34"/>
      <c r="U4357" s="34"/>
    </row>
    <row r="4358" spans="16:21" x14ac:dyDescent="0.45">
      <c r="P4358" s="33" t="s">
        <v>2611</v>
      </c>
      <c r="Q4358" t="s">
        <v>28873</v>
      </c>
      <c r="R4358" s="35" t="s">
        <v>14335</v>
      </c>
      <c r="S4358" s="34"/>
      <c r="T4358" s="34"/>
      <c r="U4358" s="34"/>
    </row>
    <row r="4359" spans="16:21" x14ac:dyDescent="0.45">
      <c r="P4359" s="33" t="s">
        <v>2611</v>
      </c>
      <c r="Q4359" t="s">
        <v>28873</v>
      </c>
      <c r="R4359" s="35" t="s">
        <v>14336</v>
      </c>
      <c r="S4359" s="34"/>
      <c r="T4359" s="34"/>
      <c r="U4359" s="34"/>
    </row>
    <row r="4360" spans="16:21" x14ac:dyDescent="0.45">
      <c r="P4360" s="33" t="s">
        <v>2612</v>
      </c>
      <c r="Q4360" t="s">
        <v>28873</v>
      </c>
      <c r="R4360" s="35" t="s">
        <v>11192</v>
      </c>
      <c r="S4360" s="34"/>
      <c r="T4360" s="34"/>
      <c r="U4360" s="34"/>
    </row>
    <row r="4361" spans="16:21" x14ac:dyDescent="0.45">
      <c r="P4361" s="33" t="s">
        <v>2613</v>
      </c>
      <c r="Q4361" t="s">
        <v>28873</v>
      </c>
      <c r="R4361" s="35" t="s">
        <v>14337</v>
      </c>
      <c r="S4361" s="34"/>
      <c r="T4361" s="34"/>
      <c r="U4361" s="34"/>
    </row>
    <row r="4362" spans="16:21" x14ac:dyDescent="0.45">
      <c r="P4362" s="33" t="s">
        <v>2613</v>
      </c>
      <c r="Q4362" t="s">
        <v>28873</v>
      </c>
      <c r="R4362" s="35" t="s">
        <v>14338</v>
      </c>
      <c r="S4362" s="34"/>
      <c r="T4362" s="34"/>
      <c r="U4362" s="34"/>
    </row>
    <row r="4363" spans="16:21" x14ac:dyDescent="0.45">
      <c r="P4363" s="33" t="s">
        <v>2614</v>
      </c>
      <c r="Q4363" t="s">
        <v>28873</v>
      </c>
      <c r="R4363" s="35" t="s">
        <v>14339</v>
      </c>
      <c r="S4363" s="34"/>
      <c r="T4363" s="34"/>
      <c r="U4363" s="34"/>
    </row>
    <row r="4364" spans="16:21" x14ac:dyDescent="0.45">
      <c r="P4364" s="33" t="s">
        <v>2614</v>
      </c>
      <c r="Q4364" t="s">
        <v>28873</v>
      </c>
      <c r="R4364" s="35" t="s">
        <v>14340</v>
      </c>
      <c r="S4364" s="34"/>
      <c r="T4364" s="34"/>
      <c r="U4364" s="34"/>
    </row>
    <row r="4365" spans="16:21" x14ac:dyDescent="0.45">
      <c r="P4365" s="33" t="s">
        <v>2615</v>
      </c>
      <c r="Q4365" t="s">
        <v>28873</v>
      </c>
      <c r="R4365" s="35" t="s">
        <v>14341</v>
      </c>
      <c r="S4365" s="34"/>
      <c r="T4365" s="34"/>
      <c r="U4365" s="34"/>
    </row>
    <row r="4366" spans="16:21" x14ac:dyDescent="0.45">
      <c r="P4366" s="33" t="s">
        <v>2615</v>
      </c>
      <c r="Q4366" t="s">
        <v>28873</v>
      </c>
      <c r="R4366" s="35" t="s">
        <v>14342</v>
      </c>
      <c r="S4366" s="34"/>
      <c r="T4366" s="34"/>
      <c r="U4366" s="34"/>
    </row>
    <row r="4367" spans="16:21" x14ac:dyDescent="0.45">
      <c r="P4367" s="33" t="s">
        <v>2616</v>
      </c>
      <c r="Q4367" t="s">
        <v>28873</v>
      </c>
      <c r="R4367" s="35" t="s">
        <v>14343</v>
      </c>
      <c r="S4367" s="34"/>
      <c r="T4367" s="34"/>
      <c r="U4367" s="34"/>
    </row>
    <row r="4368" spans="16:21" x14ac:dyDescent="0.45">
      <c r="P4368" s="33" t="s">
        <v>2616</v>
      </c>
      <c r="Q4368" t="s">
        <v>28873</v>
      </c>
      <c r="R4368" s="35" t="s">
        <v>14344</v>
      </c>
      <c r="S4368" s="34"/>
      <c r="T4368" s="34"/>
      <c r="U4368" s="34"/>
    </row>
    <row r="4369" spans="16:21" x14ac:dyDescent="0.45">
      <c r="P4369" s="33" t="s">
        <v>2617</v>
      </c>
      <c r="Q4369" t="s">
        <v>28873</v>
      </c>
      <c r="R4369" s="35" t="s">
        <v>14345</v>
      </c>
      <c r="S4369" s="34"/>
      <c r="T4369" s="34"/>
      <c r="U4369" s="34"/>
    </row>
    <row r="4370" spans="16:21" x14ac:dyDescent="0.45">
      <c r="P4370" s="33" t="s">
        <v>2617</v>
      </c>
      <c r="Q4370" t="s">
        <v>28873</v>
      </c>
      <c r="R4370" s="35" t="s">
        <v>14346</v>
      </c>
      <c r="S4370" s="34"/>
      <c r="T4370" s="34"/>
      <c r="U4370" s="34"/>
    </row>
    <row r="4371" spans="16:21" x14ac:dyDescent="0.45">
      <c r="P4371" s="33" t="s">
        <v>2618</v>
      </c>
      <c r="Q4371" t="s">
        <v>28873</v>
      </c>
      <c r="R4371" s="35" t="s">
        <v>14347</v>
      </c>
      <c r="S4371" s="34"/>
      <c r="T4371" s="34"/>
      <c r="U4371" s="34"/>
    </row>
    <row r="4372" spans="16:21" x14ac:dyDescent="0.45">
      <c r="P4372" s="33" t="s">
        <v>2619</v>
      </c>
      <c r="Q4372" t="s">
        <v>28873</v>
      </c>
      <c r="R4372" s="35" t="s">
        <v>14348</v>
      </c>
      <c r="S4372" s="34"/>
      <c r="T4372" s="34"/>
      <c r="U4372" s="34"/>
    </row>
    <row r="4373" spans="16:21" x14ac:dyDescent="0.45">
      <c r="P4373" s="33" t="s">
        <v>2620</v>
      </c>
      <c r="Q4373" t="s">
        <v>28873</v>
      </c>
      <c r="R4373" s="35" t="s">
        <v>14349</v>
      </c>
      <c r="S4373" s="34"/>
      <c r="T4373" s="34"/>
      <c r="U4373" s="34"/>
    </row>
    <row r="4374" spans="16:21" x14ac:dyDescent="0.45">
      <c r="P4374" s="33" t="s">
        <v>2620</v>
      </c>
      <c r="Q4374" t="s">
        <v>28873</v>
      </c>
      <c r="R4374" s="35" t="s">
        <v>14350</v>
      </c>
      <c r="S4374" s="34"/>
      <c r="T4374" s="34"/>
      <c r="U4374" s="34"/>
    </row>
    <row r="4375" spans="16:21" x14ac:dyDescent="0.45">
      <c r="P4375" s="33" t="s">
        <v>2621</v>
      </c>
      <c r="Q4375" t="s">
        <v>28873</v>
      </c>
      <c r="R4375" s="35" t="s">
        <v>14351</v>
      </c>
      <c r="S4375" s="34"/>
      <c r="T4375" s="34"/>
      <c r="U4375" s="34"/>
    </row>
    <row r="4376" spans="16:21" x14ac:dyDescent="0.45">
      <c r="P4376" s="33" t="s">
        <v>2621</v>
      </c>
      <c r="Q4376" t="s">
        <v>28873</v>
      </c>
      <c r="R4376" s="35" t="s">
        <v>14352</v>
      </c>
      <c r="S4376" s="34"/>
      <c r="T4376" s="34"/>
      <c r="U4376" s="34"/>
    </row>
    <row r="4377" spans="16:21" x14ac:dyDescent="0.45">
      <c r="P4377" s="33" t="s">
        <v>2622</v>
      </c>
      <c r="Q4377" t="s">
        <v>28873</v>
      </c>
      <c r="R4377" s="35" t="s">
        <v>14353</v>
      </c>
      <c r="S4377" s="34"/>
      <c r="T4377" s="34"/>
      <c r="U4377" s="34"/>
    </row>
    <row r="4378" spans="16:21" x14ac:dyDescent="0.45">
      <c r="P4378" s="33" t="s">
        <v>2622</v>
      </c>
      <c r="Q4378" t="s">
        <v>28873</v>
      </c>
      <c r="R4378" s="35" t="s">
        <v>14354</v>
      </c>
      <c r="S4378" s="34"/>
      <c r="T4378" s="34"/>
      <c r="U4378" s="34"/>
    </row>
    <row r="4379" spans="16:21" x14ac:dyDescent="0.45">
      <c r="P4379" s="33" t="s">
        <v>2623</v>
      </c>
      <c r="Q4379" t="s">
        <v>28873</v>
      </c>
      <c r="R4379" s="35" t="s">
        <v>11192</v>
      </c>
      <c r="S4379" s="34"/>
      <c r="T4379" s="34"/>
      <c r="U4379" s="34"/>
    </row>
    <row r="4380" spans="16:21" x14ac:dyDescent="0.45">
      <c r="P4380" s="33" t="s">
        <v>2624</v>
      </c>
      <c r="Q4380" t="s">
        <v>28873</v>
      </c>
      <c r="R4380" s="35" t="s">
        <v>14355</v>
      </c>
      <c r="S4380" s="34"/>
      <c r="T4380" s="34"/>
      <c r="U4380" s="34"/>
    </row>
    <row r="4381" spans="16:21" x14ac:dyDescent="0.45">
      <c r="P4381" s="33" t="s">
        <v>2624</v>
      </c>
      <c r="Q4381" t="s">
        <v>28873</v>
      </c>
      <c r="R4381" s="35" t="s">
        <v>14356</v>
      </c>
      <c r="S4381" s="34"/>
      <c r="T4381" s="34"/>
      <c r="U4381" s="34"/>
    </row>
    <row r="4382" spans="16:21" x14ac:dyDescent="0.45">
      <c r="P4382" s="33" t="s">
        <v>2625</v>
      </c>
      <c r="Q4382" t="s">
        <v>28873</v>
      </c>
      <c r="R4382" s="35" t="s">
        <v>14357</v>
      </c>
      <c r="S4382" s="34"/>
      <c r="T4382" s="34"/>
      <c r="U4382" s="34"/>
    </row>
    <row r="4383" spans="16:21" x14ac:dyDescent="0.45">
      <c r="P4383" s="33" t="s">
        <v>2626</v>
      </c>
      <c r="Q4383" t="s">
        <v>28873</v>
      </c>
      <c r="R4383" s="35" t="s">
        <v>14358</v>
      </c>
      <c r="S4383" s="34"/>
      <c r="T4383" s="34"/>
      <c r="U4383" s="34"/>
    </row>
    <row r="4384" spans="16:21" x14ac:dyDescent="0.45">
      <c r="P4384" s="33" t="s">
        <v>2627</v>
      </c>
      <c r="Q4384" t="s">
        <v>28873</v>
      </c>
      <c r="R4384" s="35" t="s">
        <v>14359</v>
      </c>
      <c r="S4384" s="34"/>
      <c r="T4384" s="34"/>
      <c r="U4384" s="34"/>
    </row>
    <row r="4385" spans="16:21" x14ac:dyDescent="0.45">
      <c r="P4385" s="33" t="s">
        <v>2627</v>
      </c>
      <c r="Q4385" t="s">
        <v>28873</v>
      </c>
      <c r="R4385" s="35" t="s">
        <v>14360</v>
      </c>
      <c r="S4385" s="34"/>
      <c r="T4385" s="34"/>
      <c r="U4385" s="34"/>
    </row>
    <row r="4386" spans="16:21" x14ac:dyDescent="0.45">
      <c r="P4386" s="33" t="s">
        <v>2628</v>
      </c>
      <c r="Q4386" t="s">
        <v>28873</v>
      </c>
      <c r="R4386" s="35" t="s">
        <v>11192</v>
      </c>
      <c r="S4386" s="34"/>
      <c r="T4386" s="34"/>
      <c r="U4386" s="34"/>
    </row>
    <row r="4387" spans="16:21" x14ac:dyDescent="0.45">
      <c r="P4387" s="33" t="s">
        <v>2629</v>
      </c>
      <c r="Q4387" t="s">
        <v>28873</v>
      </c>
      <c r="R4387" s="35" t="s">
        <v>14361</v>
      </c>
      <c r="S4387" s="34"/>
      <c r="T4387" s="34"/>
      <c r="U4387" s="34"/>
    </row>
    <row r="4388" spans="16:21" x14ac:dyDescent="0.45">
      <c r="P4388" s="33" t="s">
        <v>2629</v>
      </c>
      <c r="Q4388" t="s">
        <v>28873</v>
      </c>
      <c r="R4388" s="35" t="s">
        <v>14362</v>
      </c>
      <c r="S4388" s="34"/>
      <c r="T4388" s="34"/>
      <c r="U4388" s="34"/>
    </row>
    <row r="4389" spans="16:21" x14ac:dyDescent="0.45">
      <c r="P4389" s="33" t="s">
        <v>2630</v>
      </c>
      <c r="Q4389" t="s">
        <v>28873</v>
      </c>
      <c r="R4389" s="35" t="s">
        <v>14363</v>
      </c>
      <c r="S4389" s="34"/>
      <c r="T4389" s="34"/>
      <c r="U4389" s="34"/>
    </row>
    <row r="4390" spans="16:21" x14ac:dyDescent="0.45">
      <c r="P4390" s="33" t="s">
        <v>2630</v>
      </c>
      <c r="Q4390" t="s">
        <v>28873</v>
      </c>
      <c r="R4390" s="35" t="s">
        <v>14364</v>
      </c>
      <c r="S4390" s="34"/>
      <c r="T4390" s="34"/>
      <c r="U4390" s="34"/>
    </row>
    <row r="4391" spans="16:21" x14ac:dyDescent="0.45">
      <c r="P4391" s="33" t="s">
        <v>2631</v>
      </c>
      <c r="Q4391" t="s">
        <v>28873</v>
      </c>
      <c r="R4391" s="35" t="s">
        <v>14365</v>
      </c>
      <c r="S4391" s="34"/>
      <c r="T4391" s="34"/>
      <c r="U4391" s="34"/>
    </row>
    <row r="4392" spans="16:21" x14ac:dyDescent="0.45">
      <c r="P4392" s="33" t="s">
        <v>2632</v>
      </c>
      <c r="Q4392" t="s">
        <v>28873</v>
      </c>
      <c r="R4392" s="35" t="s">
        <v>14366</v>
      </c>
      <c r="S4392" s="34"/>
      <c r="T4392" s="34"/>
      <c r="U4392" s="34"/>
    </row>
    <row r="4393" spans="16:21" x14ac:dyDescent="0.45">
      <c r="P4393" s="33" t="s">
        <v>2633</v>
      </c>
      <c r="Q4393" t="s">
        <v>28873</v>
      </c>
      <c r="R4393" s="35" t="s">
        <v>14367</v>
      </c>
      <c r="S4393" s="34"/>
      <c r="T4393" s="34"/>
      <c r="U4393" s="34"/>
    </row>
    <row r="4394" spans="16:21" x14ac:dyDescent="0.45">
      <c r="P4394" s="33" t="s">
        <v>2634</v>
      </c>
      <c r="Q4394" t="s">
        <v>28873</v>
      </c>
      <c r="R4394" s="35" t="s">
        <v>14368</v>
      </c>
      <c r="S4394" s="34"/>
      <c r="T4394" s="34"/>
      <c r="U4394" s="34"/>
    </row>
    <row r="4395" spans="16:21" x14ac:dyDescent="0.45">
      <c r="P4395" s="33" t="s">
        <v>2634</v>
      </c>
      <c r="Q4395" t="s">
        <v>28873</v>
      </c>
      <c r="R4395" s="35" t="s">
        <v>14369</v>
      </c>
      <c r="S4395" s="34"/>
      <c r="T4395" s="34"/>
      <c r="U4395" s="34"/>
    </row>
    <row r="4396" spans="16:21" x14ac:dyDescent="0.45">
      <c r="P4396" s="33" t="s">
        <v>2635</v>
      </c>
      <c r="Q4396" t="s">
        <v>28873</v>
      </c>
      <c r="R4396" s="35" t="s">
        <v>14370</v>
      </c>
      <c r="S4396" s="34"/>
      <c r="T4396" s="34"/>
      <c r="U4396" s="34"/>
    </row>
    <row r="4397" spans="16:21" x14ac:dyDescent="0.45">
      <c r="P4397" s="33" t="s">
        <v>2635</v>
      </c>
      <c r="Q4397" t="s">
        <v>28873</v>
      </c>
      <c r="R4397" s="35" t="s">
        <v>14371</v>
      </c>
      <c r="S4397" s="34"/>
      <c r="T4397" s="34"/>
      <c r="U4397" s="34"/>
    </row>
    <row r="4398" spans="16:21" x14ac:dyDescent="0.45">
      <c r="P4398" s="33" t="s">
        <v>2636</v>
      </c>
      <c r="Q4398" t="s">
        <v>28873</v>
      </c>
      <c r="R4398" s="35" t="s">
        <v>14372</v>
      </c>
      <c r="S4398" s="34"/>
      <c r="T4398" s="34"/>
      <c r="U4398" s="34"/>
    </row>
    <row r="4399" spans="16:21" x14ac:dyDescent="0.45">
      <c r="P4399" s="33" t="s">
        <v>2636</v>
      </c>
      <c r="Q4399" t="s">
        <v>28873</v>
      </c>
      <c r="R4399" s="35" t="s">
        <v>14373</v>
      </c>
      <c r="S4399" s="34"/>
      <c r="T4399" s="34"/>
      <c r="U4399" s="34"/>
    </row>
    <row r="4400" spans="16:21" x14ac:dyDescent="0.45">
      <c r="P4400" s="33" t="s">
        <v>2637</v>
      </c>
      <c r="Q4400" t="s">
        <v>28873</v>
      </c>
      <c r="R4400" s="35" t="s">
        <v>11194</v>
      </c>
      <c r="S4400" s="34"/>
      <c r="T4400" s="34"/>
      <c r="U4400" s="34"/>
    </row>
    <row r="4401" spans="16:21" x14ac:dyDescent="0.45">
      <c r="P4401" s="33" t="s">
        <v>2638</v>
      </c>
      <c r="Q4401" t="s">
        <v>28873</v>
      </c>
      <c r="R4401" s="35" t="s">
        <v>14374</v>
      </c>
      <c r="S4401" s="34"/>
      <c r="T4401" s="34"/>
      <c r="U4401" s="34"/>
    </row>
    <row r="4402" spans="16:21" x14ac:dyDescent="0.45">
      <c r="P4402" s="33" t="s">
        <v>2638</v>
      </c>
      <c r="Q4402" t="s">
        <v>28873</v>
      </c>
      <c r="R4402" s="35" t="s">
        <v>14375</v>
      </c>
      <c r="S4402" s="34"/>
      <c r="T4402" s="34"/>
      <c r="U4402" s="34"/>
    </row>
    <row r="4403" spans="16:21" x14ac:dyDescent="0.45">
      <c r="P4403" s="33" t="s">
        <v>2639</v>
      </c>
      <c r="Q4403" t="s">
        <v>28873</v>
      </c>
      <c r="R4403" s="35" t="s">
        <v>11194</v>
      </c>
      <c r="S4403" s="34"/>
      <c r="T4403" s="34"/>
      <c r="U4403" s="34"/>
    </row>
    <row r="4404" spans="16:21" x14ac:dyDescent="0.45">
      <c r="P4404" s="33" t="s">
        <v>2640</v>
      </c>
      <c r="Q4404" t="s">
        <v>28873</v>
      </c>
      <c r="R4404" s="35" t="s">
        <v>14376</v>
      </c>
      <c r="S4404" s="34"/>
      <c r="T4404" s="34"/>
      <c r="U4404" s="34"/>
    </row>
    <row r="4405" spans="16:21" x14ac:dyDescent="0.45">
      <c r="P4405" s="33" t="s">
        <v>2640</v>
      </c>
      <c r="Q4405" t="s">
        <v>28873</v>
      </c>
      <c r="R4405" s="35" t="s">
        <v>14377</v>
      </c>
      <c r="S4405" s="34"/>
      <c r="T4405" s="34"/>
      <c r="U4405" s="34"/>
    </row>
    <row r="4406" spans="16:21" x14ac:dyDescent="0.45">
      <c r="P4406" s="33" t="s">
        <v>2641</v>
      </c>
      <c r="Q4406" t="s">
        <v>28873</v>
      </c>
      <c r="R4406" s="35" t="s">
        <v>11194</v>
      </c>
      <c r="S4406" s="34"/>
      <c r="T4406" s="34"/>
      <c r="U4406" s="34"/>
    </row>
    <row r="4407" spans="16:21" x14ac:dyDescent="0.45">
      <c r="P4407" s="33" t="s">
        <v>2642</v>
      </c>
      <c r="Q4407" t="s">
        <v>28873</v>
      </c>
      <c r="R4407" s="35" t="s">
        <v>14378</v>
      </c>
      <c r="S4407" s="34"/>
      <c r="T4407" s="34"/>
      <c r="U4407" s="34"/>
    </row>
    <row r="4408" spans="16:21" x14ac:dyDescent="0.45">
      <c r="P4408" s="33" t="s">
        <v>2642</v>
      </c>
      <c r="Q4408" t="s">
        <v>28873</v>
      </c>
      <c r="R4408" s="35" t="s">
        <v>14379</v>
      </c>
      <c r="S4408" s="34"/>
      <c r="T4408" s="34"/>
      <c r="U4408" s="34"/>
    </row>
    <row r="4409" spans="16:21" x14ac:dyDescent="0.45">
      <c r="P4409" s="33" t="s">
        <v>2643</v>
      </c>
      <c r="Q4409" t="s">
        <v>28873</v>
      </c>
      <c r="R4409" s="35" t="s">
        <v>11194</v>
      </c>
      <c r="S4409" s="34"/>
      <c r="T4409" s="34"/>
      <c r="U4409" s="34"/>
    </row>
    <row r="4410" spans="16:21" x14ac:dyDescent="0.45">
      <c r="P4410" s="33" t="s">
        <v>2644</v>
      </c>
      <c r="Q4410" t="s">
        <v>28873</v>
      </c>
      <c r="R4410" s="35" t="s">
        <v>14380</v>
      </c>
      <c r="S4410" s="34"/>
      <c r="T4410" s="34"/>
      <c r="U4410" s="34"/>
    </row>
    <row r="4411" spans="16:21" x14ac:dyDescent="0.45">
      <c r="P4411" s="33" t="s">
        <v>2644</v>
      </c>
      <c r="Q4411" t="s">
        <v>28873</v>
      </c>
      <c r="R4411" s="35" t="s">
        <v>14381</v>
      </c>
      <c r="S4411" s="34"/>
      <c r="T4411" s="34"/>
      <c r="U4411" s="34"/>
    </row>
    <row r="4412" spans="16:21" x14ac:dyDescent="0.45">
      <c r="P4412" s="33" t="s">
        <v>2645</v>
      </c>
      <c r="Q4412" t="s">
        <v>28873</v>
      </c>
      <c r="R4412" s="35" t="s">
        <v>11194</v>
      </c>
      <c r="S4412" s="34"/>
      <c r="T4412" s="34"/>
      <c r="U4412" s="34"/>
    </row>
    <row r="4413" spans="16:21" x14ac:dyDescent="0.45">
      <c r="P4413" s="33" t="s">
        <v>2646</v>
      </c>
      <c r="Q4413" t="s">
        <v>28873</v>
      </c>
      <c r="R4413" s="35" t="s">
        <v>11192</v>
      </c>
      <c r="S4413" s="34"/>
      <c r="T4413" s="34"/>
      <c r="U4413" s="34"/>
    </row>
    <row r="4414" spans="16:21" x14ac:dyDescent="0.45">
      <c r="P4414" s="33" t="s">
        <v>2647</v>
      </c>
      <c r="Q4414" t="s">
        <v>28873</v>
      </c>
      <c r="R4414" s="35" t="s">
        <v>11193</v>
      </c>
      <c r="S4414" s="34"/>
      <c r="T4414" s="34"/>
      <c r="U4414" s="34"/>
    </row>
    <row r="4415" spans="16:21" x14ac:dyDescent="0.45">
      <c r="P4415" s="33" t="s">
        <v>2647</v>
      </c>
      <c r="Q4415" t="s">
        <v>28873</v>
      </c>
      <c r="R4415" s="35" t="s">
        <v>14382</v>
      </c>
      <c r="S4415" s="34"/>
      <c r="T4415" s="34"/>
      <c r="U4415" s="34"/>
    </row>
    <row r="4416" spans="16:21" x14ac:dyDescent="0.45">
      <c r="P4416" s="33" t="s">
        <v>2648</v>
      </c>
      <c r="Q4416" t="s">
        <v>28873</v>
      </c>
      <c r="R4416" s="35" t="s">
        <v>11194</v>
      </c>
      <c r="S4416" s="34"/>
      <c r="T4416" s="34"/>
      <c r="U4416" s="34"/>
    </row>
    <row r="4417" spans="16:21" x14ac:dyDescent="0.45">
      <c r="P4417" s="33" t="s">
        <v>2649</v>
      </c>
      <c r="Q4417" t="s">
        <v>28873</v>
      </c>
      <c r="R4417" s="35" t="s">
        <v>14383</v>
      </c>
      <c r="S4417" s="34"/>
      <c r="T4417" s="34"/>
      <c r="U4417" s="34"/>
    </row>
    <row r="4418" spans="16:21" x14ac:dyDescent="0.45">
      <c r="P4418" s="33" t="s">
        <v>2649</v>
      </c>
      <c r="Q4418" t="s">
        <v>28873</v>
      </c>
      <c r="R4418" s="35" t="s">
        <v>14384</v>
      </c>
      <c r="S4418" s="34"/>
      <c r="T4418" s="34"/>
      <c r="U4418" s="34"/>
    </row>
    <row r="4419" spans="16:21" x14ac:dyDescent="0.45">
      <c r="P4419" s="33" t="s">
        <v>2650</v>
      </c>
      <c r="Q4419" t="s">
        <v>28873</v>
      </c>
      <c r="R4419" s="35" t="s">
        <v>11194</v>
      </c>
      <c r="S4419" s="34"/>
      <c r="T4419" s="34"/>
      <c r="U4419" s="34"/>
    </row>
    <row r="4420" spans="16:21" x14ac:dyDescent="0.45">
      <c r="P4420" s="33" t="s">
        <v>2651</v>
      </c>
      <c r="Q4420" t="s">
        <v>28873</v>
      </c>
      <c r="R4420" s="35" t="s">
        <v>14385</v>
      </c>
      <c r="S4420" s="34"/>
      <c r="T4420" s="34"/>
      <c r="U4420" s="34"/>
    </row>
    <row r="4421" spans="16:21" x14ac:dyDescent="0.45">
      <c r="P4421" s="33" t="s">
        <v>2651</v>
      </c>
      <c r="Q4421" t="s">
        <v>28873</v>
      </c>
      <c r="R4421" s="35" t="s">
        <v>14386</v>
      </c>
      <c r="S4421" s="34"/>
      <c r="T4421" s="34"/>
      <c r="U4421" s="34"/>
    </row>
    <row r="4422" spans="16:21" x14ac:dyDescent="0.45">
      <c r="P4422" s="33" t="s">
        <v>2652</v>
      </c>
      <c r="Q4422" t="s">
        <v>28873</v>
      </c>
      <c r="R4422" s="35" t="s">
        <v>11194</v>
      </c>
      <c r="S4422" s="34"/>
      <c r="T4422" s="34"/>
      <c r="U4422" s="34"/>
    </row>
    <row r="4423" spans="16:21" x14ac:dyDescent="0.45">
      <c r="P4423" s="33" t="s">
        <v>2653</v>
      </c>
      <c r="Q4423" t="s">
        <v>28873</v>
      </c>
      <c r="R4423" s="35" t="s">
        <v>14387</v>
      </c>
      <c r="S4423" s="34"/>
      <c r="T4423" s="34"/>
      <c r="U4423" s="34"/>
    </row>
    <row r="4424" spans="16:21" x14ac:dyDescent="0.45">
      <c r="P4424" s="33" t="s">
        <v>2653</v>
      </c>
      <c r="Q4424" t="s">
        <v>28873</v>
      </c>
      <c r="R4424" s="35" t="s">
        <v>14388</v>
      </c>
      <c r="S4424" s="34"/>
      <c r="T4424" s="34"/>
      <c r="U4424" s="34"/>
    </row>
    <row r="4425" spans="16:21" x14ac:dyDescent="0.45">
      <c r="P4425" s="33" t="s">
        <v>2654</v>
      </c>
      <c r="Q4425" t="s">
        <v>28873</v>
      </c>
      <c r="R4425" s="35" t="s">
        <v>11194</v>
      </c>
      <c r="S4425" s="34"/>
      <c r="T4425" s="34"/>
      <c r="U4425" s="34"/>
    </row>
    <row r="4426" spans="16:21" x14ac:dyDescent="0.45">
      <c r="P4426" s="33" t="s">
        <v>2655</v>
      </c>
      <c r="Q4426" t="s">
        <v>28873</v>
      </c>
      <c r="R4426" s="35" t="s">
        <v>14389</v>
      </c>
      <c r="S4426" s="34"/>
      <c r="T4426" s="34"/>
      <c r="U4426" s="34"/>
    </row>
    <row r="4427" spans="16:21" x14ac:dyDescent="0.45">
      <c r="P4427" s="33" t="s">
        <v>2655</v>
      </c>
      <c r="Q4427" t="s">
        <v>28873</v>
      </c>
      <c r="R4427" s="35" t="s">
        <v>14390</v>
      </c>
      <c r="S4427" s="34"/>
      <c r="T4427" s="34"/>
      <c r="U4427" s="34"/>
    </row>
    <row r="4428" spans="16:21" x14ac:dyDescent="0.45">
      <c r="P4428" s="33" t="s">
        <v>2656</v>
      </c>
      <c r="Q4428" t="s">
        <v>28873</v>
      </c>
      <c r="R4428" s="35" t="s">
        <v>11194</v>
      </c>
      <c r="S4428" s="34"/>
      <c r="T4428" s="34"/>
      <c r="U4428" s="34"/>
    </row>
    <row r="4429" spans="16:21" x14ac:dyDescent="0.45">
      <c r="P4429" s="33" t="s">
        <v>2657</v>
      </c>
      <c r="Q4429" t="s">
        <v>28873</v>
      </c>
      <c r="R4429" s="35" t="s">
        <v>14391</v>
      </c>
      <c r="S4429" s="34"/>
      <c r="T4429" s="34"/>
      <c r="U4429" s="34"/>
    </row>
    <row r="4430" spans="16:21" x14ac:dyDescent="0.45">
      <c r="P4430" s="33" t="s">
        <v>2657</v>
      </c>
      <c r="Q4430" t="s">
        <v>28873</v>
      </c>
      <c r="R4430" s="35" t="s">
        <v>14392</v>
      </c>
      <c r="S4430" s="34"/>
      <c r="T4430" s="34"/>
      <c r="U4430" s="34"/>
    </row>
    <row r="4431" spans="16:21" x14ac:dyDescent="0.45">
      <c r="P4431" s="33" t="s">
        <v>2658</v>
      </c>
      <c r="Q4431" t="s">
        <v>28873</v>
      </c>
      <c r="R4431" s="35" t="s">
        <v>11192</v>
      </c>
      <c r="S4431" s="34"/>
      <c r="T4431" s="34"/>
      <c r="U4431" s="34"/>
    </row>
    <row r="4432" spans="16:21" x14ac:dyDescent="0.45">
      <c r="P4432" s="33" t="s">
        <v>2659</v>
      </c>
      <c r="Q4432" t="s">
        <v>28873</v>
      </c>
      <c r="R4432" s="35" t="s">
        <v>14393</v>
      </c>
      <c r="S4432" s="34"/>
      <c r="T4432" s="34"/>
      <c r="U4432" s="34"/>
    </row>
    <row r="4433" spans="16:21" x14ac:dyDescent="0.45">
      <c r="P4433" s="33" t="s">
        <v>2659</v>
      </c>
      <c r="Q4433" t="s">
        <v>28873</v>
      </c>
      <c r="R4433" s="35" t="s">
        <v>14394</v>
      </c>
      <c r="S4433" s="34"/>
      <c r="T4433" s="34"/>
      <c r="U4433" s="34"/>
    </row>
    <row r="4434" spans="16:21" x14ac:dyDescent="0.45">
      <c r="P4434" s="33" t="s">
        <v>2660</v>
      </c>
      <c r="Q4434" t="s">
        <v>28873</v>
      </c>
      <c r="R4434" s="35" t="s">
        <v>11194</v>
      </c>
      <c r="S4434" s="34"/>
      <c r="T4434" s="34"/>
      <c r="U4434" s="34"/>
    </row>
    <row r="4435" spans="16:21" x14ac:dyDescent="0.45">
      <c r="P4435" s="33" t="s">
        <v>2661</v>
      </c>
      <c r="Q4435" t="s">
        <v>28873</v>
      </c>
      <c r="R4435" s="35" t="s">
        <v>14395</v>
      </c>
      <c r="S4435" s="34"/>
      <c r="T4435" s="34"/>
      <c r="U4435" s="34"/>
    </row>
    <row r="4436" spans="16:21" x14ac:dyDescent="0.45">
      <c r="P4436" s="33" t="s">
        <v>2661</v>
      </c>
      <c r="Q4436" t="s">
        <v>28873</v>
      </c>
      <c r="R4436" s="35" t="s">
        <v>14396</v>
      </c>
      <c r="S4436" s="34"/>
      <c r="T4436" s="34"/>
      <c r="U4436" s="34"/>
    </row>
    <row r="4437" spans="16:21" x14ac:dyDescent="0.45">
      <c r="P4437" s="33" t="s">
        <v>2662</v>
      </c>
      <c r="Q4437" t="s">
        <v>28873</v>
      </c>
      <c r="R4437" s="35" t="s">
        <v>11194</v>
      </c>
      <c r="S4437" s="34"/>
      <c r="T4437" s="34"/>
      <c r="U4437" s="34"/>
    </row>
    <row r="4438" spans="16:21" x14ac:dyDescent="0.45">
      <c r="P4438" s="33" t="s">
        <v>2663</v>
      </c>
      <c r="Q4438" t="s">
        <v>28873</v>
      </c>
      <c r="R4438" s="35" t="s">
        <v>14397</v>
      </c>
      <c r="S4438" s="34"/>
      <c r="T4438" s="34"/>
      <c r="U4438" s="34"/>
    </row>
    <row r="4439" spans="16:21" x14ac:dyDescent="0.45">
      <c r="P4439" s="33" t="s">
        <v>2663</v>
      </c>
      <c r="Q4439" t="s">
        <v>28873</v>
      </c>
      <c r="R4439" s="35" t="s">
        <v>14398</v>
      </c>
      <c r="S4439" s="34"/>
      <c r="T4439" s="34"/>
      <c r="U4439" s="34"/>
    </row>
    <row r="4440" spans="16:21" x14ac:dyDescent="0.45">
      <c r="P4440" s="33" t="s">
        <v>2664</v>
      </c>
      <c r="Q4440" t="s">
        <v>28873</v>
      </c>
      <c r="R4440" s="35" t="s">
        <v>11194</v>
      </c>
      <c r="S4440" s="34"/>
      <c r="T4440" s="34"/>
      <c r="U4440" s="34"/>
    </row>
    <row r="4441" spans="16:21" x14ac:dyDescent="0.45">
      <c r="P4441" s="33" t="s">
        <v>2665</v>
      </c>
      <c r="Q4441" t="s">
        <v>28873</v>
      </c>
      <c r="R4441" s="35" t="s">
        <v>14399</v>
      </c>
      <c r="S4441" s="34"/>
      <c r="T4441" s="34"/>
      <c r="U4441" s="34"/>
    </row>
    <row r="4442" spans="16:21" x14ac:dyDescent="0.45">
      <c r="P4442" s="33" t="s">
        <v>2665</v>
      </c>
      <c r="Q4442" t="s">
        <v>28873</v>
      </c>
      <c r="R4442" s="35" t="s">
        <v>14400</v>
      </c>
      <c r="S4442" s="34"/>
      <c r="T4442" s="34"/>
      <c r="U4442" s="34"/>
    </row>
    <row r="4443" spans="16:21" x14ac:dyDescent="0.45">
      <c r="P4443" s="33" t="s">
        <v>2666</v>
      </c>
      <c r="Q4443" t="s">
        <v>28873</v>
      </c>
      <c r="R4443" s="35" t="s">
        <v>11194</v>
      </c>
      <c r="S4443" s="34"/>
      <c r="T4443" s="34"/>
      <c r="U4443" s="34"/>
    </row>
    <row r="4444" spans="16:21" x14ac:dyDescent="0.45">
      <c r="P4444" s="33" t="s">
        <v>2667</v>
      </c>
      <c r="Q4444" t="s">
        <v>28873</v>
      </c>
      <c r="R4444" s="35" t="s">
        <v>14401</v>
      </c>
      <c r="S4444" s="34"/>
      <c r="T4444" s="34"/>
      <c r="U4444" s="34"/>
    </row>
    <row r="4445" spans="16:21" x14ac:dyDescent="0.45">
      <c r="P4445" s="33" t="s">
        <v>2667</v>
      </c>
      <c r="Q4445" t="s">
        <v>28873</v>
      </c>
      <c r="R4445" s="35" t="s">
        <v>14402</v>
      </c>
      <c r="S4445" s="34"/>
      <c r="T4445" s="34"/>
      <c r="U4445" s="34"/>
    </row>
    <row r="4446" spans="16:21" x14ac:dyDescent="0.45">
      <c r="P4446" s="33" t="s">
        <v>2668</v>
      </c>
      <c r="Q4446" t="s">
        <v>28873</v>
      </c>
      <c r="R4446" s="35" t="s">
        <v>11194</v>
      </c>
      <c r="S4446" s="34"/>
      <c r="T4446" s="34"/>
      <c r="U4446" s="34"/>
    </row>
    <row r="4447" spans="16:21" x14ac:dyDescent="0.45">
      <c r="P4447" s="33" t="s">
        <v>2669</v>
      </c>
      <c r="Q4447" t="s">
        <v>28873</v>
      </c>
      <c r="R4447" s="35" t="s">
        <v>14403</v>
      </c>
      <c r="S4447" s="34"/>
      <c r="T4447" s="34"/>
      <c r="U4447" s="34"/>
    </row>
    <row r="4448" spans="16:21" x14ac:dyDescent="0.45">
      <c r="P4448" s="33" t="s">
        <v>2669</v>
      </c>
      <c r="Q4448" t="s">
        <v>28873</v>
      </c>
      <c r="R4448" s="35" t="s">
        <v>14404</v>
      </c>
      <c r="S4448" s="34"/>
      <c r="T4448" s="34"/>
      <c r="U4448" s="34"/>
    </row>
    <row r="4449" spans="16:21" x14ac:dyDescent="0.45">
      <c r="P4449" s="33" t="s">
        <v>2670</v>
      </c>
      <c r="Q4449" t="s">
        <v>28873</v>
      </c>
      <c r="R4449" s="35" t="s">
        <v>14405</v>
      </c>
      <c r="S4449" s="34"/>
      <c r="T4449" s="34"/>
      <c r="U4449" s="34"/>
    </row>
    <row r="4450" spans="16:21" x14ac:dyDescent="0.45">
      <c r="P4450" s="33" t="s">
        <v>2670</v>
      </c>
      <c r="Q4450" t="s">
        <v>28873</v>
      </c>
      <c r="R4450" s="35" t="s">
        <v>14406</v>
      </c>
      <c r="S4450" s="34"/>
      <c r="T4450" s="34"/>
      <c r="U4450" s="34"/>
    </row>
    <row r="4451" spans="16:21" x14ac:dyDescent="0.45">
      <c r="P4451" s="33" t="s">
        <v>2671</v>
      </c>
      <c r="Q4451" t="s">
        <v>28873</v>
      </c>
      <c r="R4451" s="35" t="s">
        <v>11194</v>
      </c>
      <c r="S4451" s="34"/>
      <c r="T4451" s="34"/>
      <c r="U4451" s="34"/>
    </row>
    <row r="4452" spans="16:21" x14ac:dyDescent="0.45">
      <c r="P4452" s="33" t="s">
        <v>2672</v>
      </c>
      <c r="Q4452" t="s">
        <v>28873</v>
      </c>
      <c r="R4452" s="35" t="s">
        <v>14407</v>
      </c>
      <c r="S4452" s="34"/>
      <c r="T4452" s="34"/>
      <c r="U4452" s="34"/>
    </row>
    <row r="4453" spans="16:21" x14ac:dyDescent="0.45">
      <c r="P4453" s="33" t="s">
        <v>2672</v>
      </c>
      <c r="Q4453" t="s">
        <v>28873</v>
      </c>
      <c r="R4453" s="35" t="s">
        <v>14408</v>
      </c>
      <c r="S4453" s="34"/>
      <c r="T4453" s="34"/>
      <c r="U4453" s="34"/>
    </row>
    <row r="4454" spans="16:21" x14ac:dyDescent="0.45">
      <c r="P4454" s="33" t="s">
        <v>2673</v>
      </c>
      <c r="Q4454" t="s">
        <v>28873</v>
      </c>
      <c r="R4454" s="35" t="s">
        <v>11194</v>
      </c>
      <c r="S4454" s="34"/>
      <c r="T4454" s="34"/>
      <c r="U4454" s="34"/>
    </row>
    <row r="4455" spans="16:21" x14ac:dyDescent="0.45">
      <c r="P4455" s="33" t="s">
        <v>2674</v>
      </c>
      <c r="Q4455" t="s">
        <v>28873</v>
      </c>
      <c r="R4455" s="35" t="s">
        <v>14409</v>
      </c>
      <c r="S4455" s="34"/>
      <c r="T4455" s="34"/>
      <c r="U4455" s="34"/>
    </row>
    <row r="4456" spans="16:21" x14ac:dyDescent="0.45">
      <c r="P4456" s="33" t="s">
        <v>2674</v>
      </c>
      <c r="Q4456" t="s">
        <v>28873</v>
      </c>
      <c r="R4456" s="35" t="s">
        <v>14410</v>
      </c>
      <c r="S4456" s="34"/>
      <c r="T4456" s="34"/>
      <c r="U4456" s="34"/>
    </row>
    <row r="4457" spans="16:21" x14ac:dyDescent="0.45">
      <c r="P4457" s="33" t="s">
        <v>2675</v>
      </c>
      <c r="Q4457" t="s">
        <v>28873</v>
      </c>
      <c r="R4457" s="35" t="s">
        <v>11194</v>
      </c>
      <c r="S4457" s="34"/>
      <c r="T4457" s="34"/>
      <c r="U4457" s="34"/>
    </row>
    <row r="4458" spans="16:21" x14ac:dyDescent="0.45">
      <c r="P4458" s="33" t="s">
        <v>2676</v>
      </c>
      <c r="Q4458" t="s">
        <v>28873</v>
      </c>
      <c r="R4458" s="35" t="s">
        <v>14411</v>
      </c>
      <c r="S4458" s="34"/>
      <c r="T4458" s="34"/>
      <c r="U4458" s="34"/>
    </row>
    <row r="4459" spans="16:21" x14ac:dyDescent="0.45">
      <c r="P4459" s="33" t="s">
        <v>2676</v>
      </c>
      <c r="Q4459" t="s">
        <v>28873</v>
      </c>
      <c r="R4459" s="35" t="s">
        <v>14412</v>
      </c>
      <c r="S4459" s="34"/>
      <c r="T4459" s="34"/>
      <c r="U4459" s="34"/>
    </row>
    <row r="4460" spans="16:21" x14ac:dyDescent="0.45">
      <c r="P4460" s="33" t="s">
        <v>2677</v>
      </c>
      <c r="Q4460" t="s">
        <v>28873</v>
      </c>
      <c r="R4460" s="35" t="s">
        <v>11194</v>
      </c>
      <c r="S4460" s="34"/>
      <c r="T4460" s="34"/>
      <c r="U4460" s="34"/>
    </row>
    <row r="4461" spans="16:21" x14ac:dyDescent="0.45">
      <c r="P4461" s="33" t="s">
        <v>2678</v>
      </c>
      <c r="Q4461" t="s">
        <v>28873</v>
      </c>
      <c r="R4461" s="35" t="s">
        <v>11626</v>
      </c>
      <c r="S4461" s="34"/>
      <c r="T4461" s="34"/>
      <c r="U4461" s="34"/>
    </row>
    <row r="4462" spans="16:21" x14ac:dyDescent="0.45">
      <c r="P4462" s="33" t="s">
        <v>2678</v>
      </c>
      <c r="Q4462" t="s">
        <v>28873</v>
      </c>
      <c r="R4462" s="35" t="s">
        <v>14413</v>
      </c>
      <c r="S4462" s="34"/>
      <c r="T4462" s="34"/>
      <c r="U4462" s="34"/>
    </row>
    <row r="4463" spans="16:21" x14ac:dyDescent="0.45">
      <c r="P4463" s="33" t="s">
        <v>2679</v>
      </c>
      <c r="Q4463" t="s">
        <v>28873</v>
      </c>
      <c r="R4463" s="35" t="s">
        <v>11194</v>
      </c>
      <c r="S4463" s="34"/>
      <c r="T4463" s="34"/>
      <c r="U4463" s="34"/>
    </row>
    <row r="4464" spans="16:21" x14ac:dyDescent="0.45">
      <c r="P4464" s="33" t="s">
        <v>2680</v>
      </c>
      <c r="Q4464" t="s">
        <v>28873</v>
      </c>
      <c r="R4464" s="35" t="s">
        <v>14414</v>
      </c>
      <c r="S4464" s="34"/>
      <c r="T4464" s="34"/>
      <c r="U4464" s="34"/>
    </row>
    <row r="4465" spans="16:21" x14ac:dyDescent="0.45">
      <c r="P4465" s="33" t="s">
        <v>2680</v>
      </c>
      <c r="Q4465" t="s">
        <v>28873</v>
      </c>
      <c r="R4465" s="35" t="s">
        <v>14415</v>
      </c>
      <c r="S4465" s="34"/>
      <c r="T4465" s="34"/>
      <c r="U4465" s="34"/>
    </row>
    <row r="4466" spans="16:21" x14ac:dyDescent="0.45">
      <c r="P4466" s="33" t="s">
        <v>2681</v>
      </c>
      <c r="Q4466" t="s">
        <v>28873</v>
      </c>
      <c r="R4466" s="35" t="s">
        <v>14416</v>
      </c>
      <c r="S4466" s="34"/>
      <c r="T4466" s="34"/>
      <c r="U4466" s="34"/>
    </row>
    <row r="4467" spans="16:21" x14ac:dyDescent="0.45">
      <c r="P4467" s="33" t="s">
        <v>2681</v>
      </c>
      <c r="Q4467" t="s">
        <v>28873</v>
      </c>
      <c r="R4467" s="35" t="s">
        <v>14417</v>
      </c>
      <c r="S4467" s="34"/>
      <c r="T4467" s="34"/>
      <c r="U4467" s="34"/>
    </row>
    <row r="4468" spans="16:21" x14ac:dyDescent="0.45">
      <c r="P4468" s="33" t="s">
        <v>2682</v>
      </c>
      <c r="Q4468" t="s">
        <v>28873</v>
      </c>
      <c r="R4468" s="35" t="s">
        <v>14418</v>
      </c>
      <c r="S4468" s="34"/>
      <c r="T4468" s="34"/>
      <c r="U4468" s="34"/>
    </row>
    <row r="4469" spans="16:21" x14ac:dyDescent="0.45">
      <c r="P4469" s="33" t="s">
        <v>2682</v>
      </c>
      <c r="Q4469" t="s">
        <v>28873</v>
      </c>
      <c r="R4469" s="35" t="s">
        <v>14419</v>
      </c>
      <c r="S4469" s="34"/>
      <c r="T4469" s="34"/>
      <c r="U4469" s="34"/>
    </row>
    <row r="4470" spans="16:21" x14ac:dyDescent="0.45">
      <c r="P4470" s="33" t="s">
        <v>2683</v>
      </c>
      <c r="Q4470" t="s">
        <v>28873</v>
      </c>
      <c r="R4470" s="35" t="s">
        <v>14420</v>
      </c>
      <c r="S4470" s="34"/>
      <c r="T4470" s="34"/>
      <c r="U4470" s="34"/>
    </row>
    <row r="4471" spans="16:21" x14ac:dyDescent="0.45">
      <c r="P4471" s="33" t="s">
        <v>2683</v>
      </c>
      <c r="Q4471" t="s">
        <v>28873</v>
      </c>
      <c r="R4471" s="35" t="s">
        <v>14421</v>
      </c>
      <c r="S4471" s="34"/>
      <c r="T4471" s="34"/>
      <c r="U4471" s="34"/>
    </row>
    <row r="4472" spans="16:21" x14ac:dyDescent="0.45">
      <c r="P4472" s="33" t="s">
        <v>2684</v>
      </c>
      <c r="Q4472" t="s">
        <v>28873</v>
      </c>
      <c r="R4472" s="35" t="s">
        <v>11194</v>
      </c>
      <c r="S4472" s="34"/>
      <c r="T4472" s="34"/>
      <c r="U4472" s="34"/>
    </row>
    <row r="4473" spans="16:21" x14ac:dyDescent="0.45">
      <c r="P4473" s="33" t="s">
        <v>2685</v>
      </c>
      <c r="Q4473" t="s">
        <v>28873</v>
      </c>
      <c r="R4473" s="35" t="s">
        <v>14422</v>
      </c>
      <c r="S4473" s="34"/>
      <c r="T4473" s="34"/>
      <c r="U4473" s="34"/>
    </row>
    <row r="4474" spans="16:21" x14ac:dyDescent="0.45">
      <c r="P4474" s="33" t="s">
        <v>2685</v>
      </c>
      <c r="Q4474" t="s">
        <v>28873</v>
      </c>
      <c r="R4474" s="35" t="s">
        <v>14423</v>
      </c>
      <c r="S4474" s="34"/>
      <c r="T4474" s="34"/>
      <c r="U4474" s="34"/>
    </row>
    <row r="4475" spans="16:21" x14ac:dyDescent="0.45">
      <c r="P4475" s="33" t="s">
        <v>2686</v>
      </c>
      <c r="Q4475" t="s">
        <v>28873</v>
      </c>
      <c r="R4475" s="35" t="s">
        <v>11194</v>
      </c>
      <c r="S4475" s="34"/>
      <c r="T4475" s="34"/>
      <c r="U4475" s="34"/>
    </row>
    <row r="4476" spans="16:21" x14ac:dyDescent="0.45">
      <c r="P4476" s="33" t="s">
        <v>2687</v>
      </c>
      <c r="Q4476" t="s">
        <v>28873</v>
      </c>
      <c r="R4476" s="35" t="s">
        <v>14424</v>
      </c>
      <c r="S4476" s="34"/>
      <c r="T4476" s="34"/>
      <c r="U4476" s="34"/>
    </row>
    <row r="4477" spans="16:21" x14ac:dyDescent="0.45">
      <c r="P4477" s="33" t="s">
        <v>2687</v>
      </c>
      <c r="Q4477" t="s">
        <v>28873</v>
      </c>
      <c r="R4477" s="35" t="s">
        <v>14425</v>
      </c>
      <c r="S4477" s="34"/>
      <c r="T4477" s="34"/>
      <c r="U4477" s="34"/>
    </row>
    <row r="4478" spans="16:21" x14ac:dyDescent="0.45">
      <c r="P4478" s="33" t="s">
        <v>2688</v>
      </c>
      <c r="Q4478" t="s">
        <v>28873</v>
      </c>
      <c r="R4478" s="35" t="s">
        <v>11194</v>
      </c>
      <c r="S4478" s="34"/>
      <c r="T4478" s="34"/>
      <c r="U4478" s="34"/>
    </row>
    <row r="4479" spans="16:21" x14ac:dyDescent="0.45">
      <c r="P4479" s="33" t="s">
        <v>2689</v>
      </c>
      <c r="Q4479" t="s">
        <v>28873</v>
      </c>
      <c r="R4479" s="35" t="s">
        <v>14426</v>
      </c>
      <c r="S4479" s="34"/>
      <c r="T4479" s="34"/>
      <c r="U4479" s="34"/>
    </row>
    <row r="4480" spans="16:21" x14ac:dyDescent="0.45">
      <c r="P4480" s="33" t="s">
        <v>2689</v>
      </c>
      <c r="Q4480" t="s">
        <v>28873</v>
      </c>
      <c r="R4480" s="35" t="s">
        <v>14427</v>
      </c>
      <c r="S4480" s="34"/>
      <c r="T4480" s="34"/>
      <c r="U4480" s="34"/>
    </row>
    <row r="4481" spans="16:21" x14ac:dyDescent="0.45">
      <c r="P4481" s="33" t="s">
        <v>2690</v>
      </c>
      <c r="Q4481" t="s">
        <v>28873</v>
      </c>
      <c r="R4481" s="35" t="s">
        <v>11194</v>
      </c>
      <c r="S4481" s="34"/>
      <c r="T4481" s="34"/>
      <c r="U4481" s="34"/>
    </row>
    <row r="4482" spans="16:21" x14ac:dyDescent="0.45">
      <c r="P4482" s="33" t="s">
        <v>2691</v>
      </c>
      <c r="Q4482" t="s">
        <v>28873</v>
      </c>
      <c r="R4482" s="35" t="s">
        <v>14428</v>
      </c>
      <c r="S4482" s="34"/>
      <c r="T4482" s="34"/>
      <c r="U4482" s="34"/>
    </row>
    <row r="4483" spans="16:21" x14ac:dyDescent="0.45">
      <c r="P4483" s="33" t="s">
        <v>2691</v>
      </c>
      <c r="Q4483" t="s">
        <v>28873</v>
      </c>
      <c r="R4483" s="35" t="s">
        <v>14429</v>
      </c>
      <c r="S4483" s="34"/>
      <c r="T4483" s="34"/>
      <c r="U4483" s="34"/>
    </row>
    <row r="4484" spans="16:21" x14ac:dyDescent="0.45">
      <c r="P4484" s="33" t="s">
        <v>2692</v>
      </c>
      <c r="Q4484" t="s">
        <v>28873</v>
      </c>
      <c r="R4484" s="35" t="s">
        <v>14430</v>
      </c>
      <c r="S4484" s="34"/>
      <c r="T4484" s="34"/>
      <c r="U4484" s="34"/>
    </row>
    <row r="4485" spans="16:21" x14ac:dyDescent="0.45">
      <c r="P4485" s="33" t="s">
        <v>2692</v>
      </c>
      <c r="Q4485" t="s">
        <v>28873</v>
      </c>
      <c r="R4485" s="35" t="s">
        <v>14431</v>
      </c>
      <c r="S4485" s="34"/>
      <c r="T4485" s="34"/>
      <c r="U4485" s="34"/>
    </row>
    <row r="4486" spans="16:21" x14ac:dyDescent="0.45">
      <c r="P4486" s="33" t="s">
        <v>2693</v>
      </c>
      <c r="Q4486" t="s">
        <v>28873</v>
      </c>
      <c r="R4486" s="35" t="s">
        <v>11194</v>
      </c>
      <c r="S4486" s="34"/>
      <c r="T4486" s="34"/>
      <c r="U4486" s="34"/>
    </row>
    <row r="4487" spans="16:21" x14ac:dyDescent="0.45">
      <c r="P4487" s="33" t="s">
        <v>2694</v>
      </c>
      <c r="Q4487" t="s">
        <v>28873</v>
      </c>
      <c r="R4487" s="35" t="s">
        <v>11194</v>
      </c>
      <c r="S4487" s="34"/>
      <c r="T4487" s="34"/>
      <c r="U4487" s="34"/>
    </row>
    <row r="4488" spans="16:21" x14ac:dyDescent="0.45">
      <c r="P4488" s="33" t="s">
        <v>2695</v>
      </c>
      <c r="Q4488" t="s">
        <v>28873</v>
      </c>
      <c r="R4488" s="35" t="s">
        <v>11194</v>
      </c>
      <c r="S4488" s="34"/>
      <c r="T4488" s="34"/>
      <c r="U4488" s="34"/>
    </row>
    <row r="4489" spans="16:21" x14ac:dyDescent="0.45">
      <c r="P4489" s="33" t="s">
        <v>2696</v>
      </c>
      <c r="Q4489" t="s">
        <v>28873</v>
      </c>
      <c r="R4489" s="35" t="s">
        <v>11192</v>
      </c>
      <c r="S4489" s="34"/>
      <c r="T4489" s="34"/>
      <c r="U4489" s="34"/>
    </row>
    <row r="4490" spans="16:21" x14ac:dyDescent="0.45">
      <c r="P4490" s="33" t="s">
        <v>2697</v>
      </c>
      <c r="Q4490" t="s">
        <v>28873</v>
      </c>
      <c r="R4490" s="35" t="s">
        <v>11194</v>
      </c>
      <c r="S4490" s="34"/>
      <c r="T4490" s="34"/>
      <c r="U4490" s="34"/>
    </row>
    <row r="4491" spans="16:21" x14ac:dyDescent="0.45">
      <c r="P4491" s="33" t="s">
        <v>2698</v>
      </c>
      <c r="Q4491" t="s">
        <v>28873</v>
      </c>
      <c r="R4491" s="35" t="s">
        <v>12017</v>
      </c>
      <c r="S4491" s="34"/>
      <c r="T4491" s="34"/>
      <c r="U4491" s="34"/>
    </row>
    <row r="4492" spans="16:21" x14ac:dyDescent="0.45">
      <c r="P4492" s="33" t="s">
        <v>2698</v>
      </c>
      <c r="Q4492" t="s">
        <v>28873</v>
      </c>
      <c r="R4492" s="35" t="s">
        <v>14432</v>
      </c>
      <c r="S4492" s="34"/>
      <c r="T4492" s="34"/>
      <c r="U4492" s="34"/>
    </row>
    <row r="4493" spans="16:21" x14ac:dyDescent="0.45">
      <c r="P4493" s="33" t="s">
        <v>2699</v>
      </c>
      <c r="Q4493" t="s">
        <v>28873</v>
      </c>
      <c r="R4493" s="35" t="s">
        <v>11194</v>
      </c>
      <c r="S4493" s="34"/>
      <c r="T4493" s="34"/>
      <c r="U4493" s="34"/>
    </row>
    <row r="4494" spans="16:21" x14ac:dyDescent="0.45">
      <c r="P4494" s="33" t="s">
        <v>2700</v>
      </c>
      <c r="Q4494" t="s">
        <v>28873</v>
      </c>
      <c r="R4494" s="35" t="s">
        <v>11194</v>
      </c>
      <c r="S4494" s="34"/>
      <c r="T4494" s="34"/>
      <c r="U4494" s="34"/>
    </row>
    <row r="4495" spans="16:21" x14ac:dyDescent="0.45">
      <c r="P4495" s="33" t="s">
        <v>2701</v>
      </c>
      <c r="Q4495" t="s">
        <v>28873</v>
      </c>
      <c r="R4495" s="35" t="s">
        <v>14433</v>
      </c>
      <c r="S4495" s="34"/>
      <c r="T4495" s="34"/>
      <c r="U4495" s="34"/>
    </row>
    <row r="4496" spans="16:21" x14ac:dyDescent="0.45">
      <c r="P4496" s="33" t="s">
        <v>2701</v>
      </c>
      <c r="Q4496" t="s">
        <v>28873</v>
      </c>
      <c r="R4496" s="35" t="s">
        <v>14434</v>
      </c>
      <c r="S4496" s="34"/>
      <c r="T4496" s="34"/>
      <c r="U4496" s="34"/>
    </row>
    <row r="4497" spans="16:21" x14ac:dyDescent="0.45">
      <c r="P4497" s="33" t="s">
        <v>2702</v>
      </c>
      <c r="Q4497" t="s">
        <v>28873</v>
      </c>
      <c r="R4497" s="35" t="s">
        <v>14435</v>
      </c>
      <c r="S4497" s="34"/>
      <c r="T4497" s="34"/>
      <c r="U4497" s="34"/>
    </row>
    <row r="4498" spans="16:21" x14ac:dyDescent="0.45">
      <c r="P4498" s="33" t="s">
        <v>2702</v>
      </c>
      <c r="Q4498" t="s">
        <v>28873</v>
      </c>
      <c r="R4498" s="35" t="s">
        <v>14436</v>
      </c>
      <c r="S4498" s="34"/>
      <c r="T4498" s="34"/>
      <c r="U4498" s="34"/>
    </row>
    <row r="4499" spans="16:21" x14ac:dyDescent="0.45">
      <c r="P4499" s="33" t="s">
        <v>2703</v>
      </c>
      <c r="Q4499" t="s">
        <v>28873</v>
      </c>
      <c r="R4499" s="35" t="s">
        <v>11192</v>
      </c>
      <c r="S4499" s="34"/>
      <c r="T4499" s="34"/>
      <c r="U4499" s="34"/>
    </row>
    <row r="4500" spans="16:21" x14ac:dyDescent="0.45">
      <c r="P4500" s="33" t="s">
        <v>2704</v>
      </c>
      <c r="Q4500" t="s">
        <v>28873</v>
      </c>
      <c r="R4500" s="35" t="s">
        <v>11194</v>
      </c>
      <c r="S4500" s="34"/>
      <c r="T4500" s="34"/>
      <c r="U4500" s="34"/>
    </row>
    <row r="4501" spans="16:21" x14ac:dyDescent="0.45">
      <c r="P4501" s="33" t="s">
        <v>2705</v>
      </c>
      <c r="Q4501" t="s">
        <v>28873</v>
      </c>
      <c r="R4501" s="35" t="s">
        <v>14433</v>
      </c>
      <c r="S4501" s="34"/>
      <c r="T4501" s="34"/>
      <c r="U4501" s="34"/>
    </row>
    <row r="4502" spans="16:21" x14ac:dyDescent="0.45">
      <c r="P4502" s="33" t="s">
        <v>2705</v>
      </c>
      <c r="Q4502" t="s">
        <v>28873</v>
      </c>
      <c r="R4502" s="35" t="s">
        <v>14437</v>
      </c>
      <c r="S4502" s="34"/>
      <c r="T4502" s="34"/>
      <c r="U4502" s="34"/>
    </row>
    <row r="4503" spans="16:21" x14ac:dyDescent="0.45">
      <c r="P4503" s="33" t="s">
        <v>2706</v>
      </c>
      <c r="Q4503" t="s">
        <v>28873</v>
      </c>
      <c r="R4503" s="35" t="s">
        <v>11194</v>
      </c>
      <c r="S4503" s="34"/>
      <c r="T4503" s="34"/>
      <c r="U4503" s="34"/>
    </row>
    <row r="4504" spans="16:21" x14ac:dyDescent="0.45">
      <c r="P4504" s="33" t="s">
        <v>2707</v>
      </c>
      <c r="Q4504" t="s">
        <v>28873</v>
      </c>
      <c r="R4504" s="35" t="s">
        <v>11194</v>
      </c>
      <c r="S4504" s="34"/>
      <c r="T4504" s="34"/>
      <c r="U4504" s="34"/>
    </row>
    <row r="4505" spans="16:21" x14ac:dyDescent="0.45">
      <c r="P4505" s="33" t="s">
        <v>2708</v>
      </c>
      <c r="Q4505" t="s">
        <v>28873</v>
      </c>
      <c r="R4505" s="35" t="s">
        <v>14438</v>
      </c>
      <c r="S4505" s="34"/>
      <c r="T4505" s="34"/>
      <c r="U4505" s="34"/>
    </row>
    <row r="4506" spans="16:21" x14ac:dyDescent="0.45">
      <c r="P4506" s="33" t="s">
        <v>2708</v>
      </c>
      <c r="Q4506" t="s">
        <v>28873</v>
      </c>
      <c r="R4506" s="35" t="s">
        <v>14439</v>
      </c>
      <c r="S4506" s="34"/>
      <c r="T4506" s="34"/>
      <c r="U4506" s="34"/>
    </row>
    <row r="4507" spans="16:21" x14ac:dyDescent="0.45">
      <c r="P4507" s="33" t="s">
        <v>2709</v>
      </c>
      <c r="Q4507" t="s">
        <v>28873</v>
      </c>
      <c r="R4507" s="35" t="s">
        <v>11194</v>
      </c>
      <c r="S4507" s="34"/>
      <c r="T4507" s="34"/>
      <c r="U4507" s="34"/>
    </row>
    <row r="4508" spans="16:21" x14ac:dyDescent="0.45">
      <c r="P4508" s="33" t="s">
        <v>2710</v>
      </c>
      <c r="Q4508" t="s">
        <v>28873</v>
      </c>
      <c r="R4508" s="35" t="s">
        <v>11194</v>
      </c>
      <c r="S4508" s="34"/>
      <c r="T4508" s="34"/>
      <c r="U4508" s="34"/>
    </row>
    <row r="4509" spans="16:21" x14ac:dyDescent="0.45">
      <c r="P4509" s="33" t="s">
        <v>2711</v>
      </c>
      <c r="Q4509" t="s">
        <v>28873</v>
      </c>
      <c r="R4509" s="35" t="s">
        <v>11194</v>
      </c>
      <c r="S4509" s="34"/>
      <c r="T4509" s="34"/>
      <c r="U4509" s="34"/>
    </row>
    <row r="4510" spans="16:21" x14ac:dyDescent="0.45">
      <c r="P4510" s="33" t="s">
        <v>2712</v>
      </c>
      <c r="Q4510" t="s">
        <v>28873</v>
      </c>
      <c r="R4510" s="35" t="s">
        <v>11194</v>
      </c>
      <c r="S4510" s="34"/>
      <c r="T4510" s="34"/>
      <c r="U4510" s="34"/>
    </row>
    <row r="4511" spans="16:21" x14ac:dyDescent="0.45">
      <c r="P4511" s="33" t="s">
        <v>2713</v>
      </c>
      <c r="Q4511" t="s">
        <v>28873</v>
      </c>
      <c r="R4511" s="35" t="s">
        <v>11194</v>
      </c>
      <c r="S4511" s="34"/>
      <c r="T4511" s="34"/>
      <c r="U4511" s="34"/>
    </row>
    <row r="4512" spans="16:21" x14ac:dyDescent="0.45">
      <c r="P4512" s="33" t="s">
        <v>2714</v>
      </c>
      <c r="Q4512" t="s">
        <v>28873</v>
      </c>
      <c r="R4512" s="35" t="s">
        <v>14440</v>
      </c>
      <c r="S4512" s="34"/>
      <c r="T4512" s="34"/>
      <c r="U4512" s="34"/>
    </row>
    <row r="4513" spans="16:21" x14ac:dyDescent="0.45">
      <c r="P4513" s="33" t="s">
        <v>2714</v>
      </c>
      <c r="Q4513" t="s">
        <v>28873</v>
      </c>
      <c r="R4513" s="35" t="s">
        <v>14441</v>
      </c>
      <c r="S4513" s="34"/>
      <c r="T4513" s="34"/>
      <c r="U4513" s="34"/>
    </row>
    <row r="4514" spans="16:21" x14ac:dyDescent="0.45">
      <c r="P4514" s="33" t="s">
        <v>2715</v>
      </c>
      <c r="Q4514" t="s">
        <v>28873</v>
      </c>
      <c r="R4514" s="35" t="s">
        <v>11192</v>
      </c>
      <c r="S4514" s="34"/>
      <c r="T4514" s="34"/>
      <c r="U4514" s="34"/>
    </row>
    <row r="4515" spans="16:21" x14ac:dyDescent="0.45">
      <c r="P4515" s="33" t="s">
        <v>2716</v>
      </c>
      <c r="Q4515" t="s">
        <v>28873</v>
      </c>
      <c r="R4515" s="35" t="s">
        <v>11194</v>
      </c>
      <c r="S4515" s="34"/>
      <c r="T4515" s="34"/>
      <c r="U4515" s="34"/>
    </row>
    <row r="4516" spans="16:21" x14ac:dyDescent="0.45">
      <c r="P4516" s="33" t="s">
        <v>2717</v>
      </c>
      <c r="Q4516" t="s">
        <v>28873</v>
      </c>
      <c r="R4516" s="35" t="s">
        <v>11194</v>
      </c>
      <c r="S4516" s="34"/>
      <c r="T4516" s="34"/>
      <c r="U4516" s="34"/>
    </row>
    <row r="4517" spans="16:21" x14ac:dyDescent="0.45">
      <c r="P4517" s="33" t="s">
        <v>2718</v>
      </c>
      <c r="Q4517" t="s">
        <v>28873</v>
      </c>
      <c r="R4517" s="35" t="s">
        <v>11194</v>
      </c>
      <c r="S4517" s="34"/>
      <c r="T4517" s="34"/>
      <c r="U4517" s="34"/>
    </row>
    <row r="4518" spans="16:21" x14ac:dyDescent="0.45">
      <c r="P4518" s="33" t="s">
        <v>2719</v>
      </c>
      <c r="Q4518" t="s">
        <v>28873</v>
      </c>
      <c r="R4518" s="35" t="s">
        <v>11194</v>
      </c>
      <c r="S4518" s="34"/>
      <c r="T4518" s="34"/>
      <c r="U4518" s="34"/>
    </row>
    <row r="4519" spans="16:21" x14ac:dyDescent="0.45">
      <c r="P4519" s="33" t="s">
        <v>2720</v>
      </c>
      <c r="Q4519" t="s">
        <v>28873</v>
      </c>
      <c r="R4519" s="35" t="s">
        <v>11194</v>
      </c>
      <c r="S4519" s="34"/>
      <c r="T4519" s="34"/>
      <c r="U4519" s="34"/>
    </row>
    <row r="4520" spans="16:21" x14ac:dyDescent="0.45">
      <c r="P4520" s="33" t="s">
        <v>2721</v>
      </c>
      <c r="Q4520" t="s">
        <v>28873</v>
      </c>
      <c r="R4520" s="35" t="s">
        <v>11192</v>
      </c>
      <c r="S4520" s="34"/>
      <c r="T4520" s="34"/>
      <c r="U4520" s="34"/>
    </row>
    <row r="4521" spans="16:21" x14ac:dyDescent="0.45">
      <c r="P4521" s="33" t="s">
        <v>2722</v>
      </c>
      <c r="Q4521" t="s">
        <v>28873</v>
      </c>
      <c r="R4521" s="35" t="s">
        <v>11194</v>
      </c>
      <c r="S4521" s="34"/>
      <c r="T4521" s="34"/>
      <c r="U4521" s="34"/>
    </row>
    <row r="4522" spans="16:21" x14ac:dyDescent="0.45">
      <c r="P4522" s="33" t="s">
        <v>2723</v>
      </c>
      <c r="Q4522" t="s">
        <v>28873</v>
      </c>
      <c r="R4522" s="35" t="s">
        <v>11194</v>
      </c>
      <c r="S4522" s="34"/>
      <c r="T4522" s="34"/>
      <c r="U4522" s="34"/>
    </row>
    <row r="4523" spans="16:21" x14ac:dyDescent="0.45">
      <c r="P4523" s="33" t="s">
        <v>2724</v>
      </c>
      <c r="Q4523" t="s">
        <v>28873</v>
      </c>
      <c r="R4523" s="35" t="s">
        <v>11194</v>
      </c>
      <c r="S4523" s="34"/>
      <c r="T4523" s="34"/>
      <c r="U4523" s="34"/>
    </row>
    <row r="4524" spans="16:21" x14ac:dyDescent="0.45">
      <c r="P4524" s="33" t="s">
        <v>2725</v>
      </c>
      <c r="Q4524" t="s">
        <v>28873</v>
      </c>
      <c r="R4524" s="35" t="s">
        <v>11194</v>
      </c>
      <c r="S4524" s="34"/>
      <c r="T4524" s="34"/>
      <c r="U4524" s="34"/>
    </row>
    <row r="4525" spans="16:21" x14ac:dyDescent="0.45">
      <c r="P4525" s="33" t="s">
        <v>2726</v>
      </c>
      <c r="Q4525" t="s">
        <v>28873</v>
      </c>
      <c r="R4525" s="35" t="s">
        <v>14442</v>
      </c>
      <c r="S4525" s="34"/>
      <c r="T4525" s="34"/>
      <c r="U4525" s="34"/>
    </row>
    <row r="4526" spans="16:21" x14ac:dyDescent="0.45">
      <c r="P4526" s="33" t="s">
        <v>2726</v>
      </c>
      <c r="Q4526" t="s">
        <v>28873</v>
      </c>
      <c r="R4526" s="35" t="s">
        <v>14443</v>
      </c>
      <c r="S4526" s="34"/>
      <c r="T4526" s="34"/>
      <c r="U4526" s="34"/>
    </row>
    <row r="4527" spans="16:21" x14ac:dyDescent="0.45">
      <c r="P4527" s="33" t="s">
        <v>2727</v>
      </c>
      <c r="Q4527" t="s">
        <v>28873</v>
      </c>
      <c r="R4527" s="35" t="s">
        <v>11194</v>
      </c>
      <c r="S4527" s="34"/>
      <c r="T4527" s="34"/>
      <c r="U4527" s="34"/>
    </row>
    <row r="4528" spans="16:21" x14ac:dyDescent="0.45">
      <c r="P4528" s="33" t="s">
        <v>2728</v>
      </c>
      <c r="Q4528" t="s">
        <v>28873</v>
      </c>
      <c r="R4528" s="35" t="s">
        <v>11194</v>
      </c>
      <c r="S4528" s="34"/>
      <c r="T4528" s="34"/>
      <c r="U4528" s="34"/>
    </row>
    <row r="4529" spans="16:21" x14ac:dyDescent="0.45">
      <c r="P4529" s="33" t="s">
        <v>2729</v>
      </c>
      <c r="Q4529" t="s">
        <v>28873</v>
      </c>
      <c r="R4529" s="35" t="s">
        <v>11194</v>
      </c>
      <c r="S4529" s="34"/>
      <c r="T4529" s="34"/>
      <c r="U4529" s="34"/>
    </row>
    <row r="4530" spans="16:21" x14ac:dyDescent="0.45">
      <c r="P4530" s="33" t="s">
        <v>2730</v>
      </c>
      <c r="Q4530" t="s">
        <v>28873</v>
      </c>
      <c r="R4530" s="35" t="s">
        <v>11194</v>
      </c>
      <c r="S4530" s="34"/>
      <c r="T4530" s="34"/>
      <c r="U4530" s="34"/>
    </row>
    <row r="4531" spans="16:21" x14ac:dyDescent="0.45">
      <c r="P4531" s="33" t="s">
        <v>2731</v>
      </c>
      <c r="Q4531" t="s">
        <v>28873</v>
      </c>
      <c r="R4531" s="35" t="s">
        <v>11194</v>
      </c>
      <c r="S4531" s="34"/>
      <c r="T4531" s="34"/>
      <c r="U4531" s="34"/>
    </row>
    <row r="4532" spans="16:21" x14ac:dyDescent="0.45">
      <c r="P4532" s="33" t="s">
        <v>2732</v>
      </c>
      <c r="Q4532" t="s">
        <v>28873</v>
      </c>
      <c r="R4532" s="35" t="s">
        <v>11194</v>
      </c>
      <c r="S4532" s="34"/>
      <c r="T4532" s="34"/>
      <c r="U4532" s="34"/>
    </row>
    <row r="4533" spans="16:21" x14ac:dyDescent="0.45">
      <c r="P4533" s="33" t="s">
        <v>2733</v>
      </c>
      <c r="Q4533" t="s">
        <v>28873</v>
      </c>
      <c r="R4533" s="35" t="s">
        <v>11194</v>
      </c>
      <c r="S4533" s="34"/>
      <c r="T4533" s="34"/>
      <c r="U4533" s="34"/>
    </row>
    <row r="4534" spans="16:21" x14ac:dyDescent="0.45">
      <c r="P4534" s="33" t="s">
        <v>2734</v>
      </c>
      <c r="Q4534" t="s">
        <v>28873</v>
      </c>
      <c r="R4534" s="35" t="s">
        <v>11194</v>
      </c>
      <c r="S4534" s="34"/>
      <c r="T4534" s="34"/>
      <c r="U4534" s="34"/>
    </row>
    <row r="4535" spans="16:21" x14ac:dyDescent="0.45">
      <c r="P4535" s="33" t="s">
        <v>2735</v>
      </c>
      <c r="Q4535" t="s">
        <v>28873</v>
      </c>
      <c r="R4535" s="35" t="s">
        <v>11194</v>
      </c>
      <c r="S4535" s="34"/>
      <c r="T4535" s="34"/>
      <c r="U4535" s="34"/>
    </row>
    <row r="4536" spans="16:21" x14ac:dyDescent="0.45">
      <c r="P4536" s="33" t="s">
        <v>2736</v>
      </c>
      <c r="Q4536" t="s">
        <v>28873</v>
      </c>
      <c r="R4536" s="35" t="s">
        <v>11194</v>
      </c>
      <c r="S4536" s="34"/>
      <c r="T4536" s="34"/>
      <c r="U4536" s="34"/>
    </row>
    <row r="4537" spans="16:21" x14ac:dyDescent="0.45">
      <c r="P4537" s="33" t="s">
        <v>2737</v>
      </c>
      <c r="Q4537" t="s">
        <v>28873</v>
      </c>
      <c r="R4537" s="35" t="s">
        <v>14444</v>
      </c>
      <c r="S4537" s="34"/>
      <c r="T4537" s="34"/>
      <c r="U4537" s="34"/>
    </row>
    <row r="4538" spans="16:21" x14ac:dyDescent="0.45">
      <c r="P4538" s="33" t="s">
        <v>2737</v>
      </c>
      <c r="Q4538" t="s">
        <v>28873</v>
      </c>
      <c r="R4538" s="35" t="s">
        <v>14445</v>
      </c>
      <c r="S4538" s="34"/>
      <c r="T4538" s="34"/>
      <c r="U4538" s="34"/>
    </row>
    <row r="4539" spans="16:21" x14ac:dyDescent="0.45">
      <c r="P4539" s="33" t="s">
        <v>2738</v>
      </c>
      <c r="Q4539" t="s">
        <v>28873</v>
      </c>
      <c r="R4539" s="35" t="s">
        <v>14446</v>
      </c>
      <c r="S4539" s="34"/>
      <c r="T4539" s="34"/>
      <c r="U4539" s="34"/>
    </row>
    <row r="4540" spans="16:21" x14ac:dyDescent="0.45">
      <c r="P4540" s="33" t="s">
        <v>2738</v>
      </c>
      <c r="Q4540" t="s">
        <v>28873</v>
      </c>
      <c r="R4540" s="35" t="s">
        <v>14447</v>
      </c>
      <c r="S4540" s="34"/>
      <c r="T4540" s="34"/>
      <c r="U4540" s="34"/>
    </row>
    <row r="4541" spans="16:21" x14ac:dyDescent="0.45">
      <c r="P4541" s="33" t="s">
        <v>2739</v>
      </c>
      <c r="Q4541" t="s">
        <v>28873</v>
      </c>
      <c r="R4541" s="35" t="s">
        <v>11192</v>
      </c>
      <c r="S4541" s="34"/>
      <c r="T4541" s="34"/>
      <c r="U4541" s="34"/>
    </row>
    <row r="4542" spans="16:21" x14ac:dyDescent="0.45">
      <c r="P4542" s="33" t="s">
        <v>2740</v>
      </c>
      <c r="Q4542" t="s">
        <v>28873</v>
      </c>
      <c r="R4542" s="35" t="s">
        <v>14448</v>
      </c>
      <c r="S4542" s="34"/>
      <c r="T4542" s="34"/>
      <c r="U4542" s="34"/>
    </row>
    <row r="4543" spans="16:21" x14ac:dyDescent="0.45">
      <c r="P4543" s="33" t="s">
        <v>2740</v>
      </c>
      <c r="Q4543" t="s">
        <v>28873</v>
      </c>
      <c r="R4543" s="35" t="s">
        <v>14449</v>
      </c>
      <c r="S4543" s="34"/>
      <c r="T4543" s="34"/>
      <c r="U4543" s="34"/>
    </row>
    <row r="4544" spans="16:21" x14ac:dyDescent="0.45">
      <c r="P4544" s="33" t="s">
        <v>2741</v>
      </c>
      <c r="Q4544" t="s">
        <v>28873</v>
      </c>
      <c r="R4544" s="35" t="s">
        <v>11194</v>
      </c>
      <c r="S4544" s="34"/>
      <c r="T4544" s="34"/>
      <c r="U4544" s="34"/>
    </row>
    <row r="4545" spans="16:21" x14ac:dyDescent="0.45">
      <c r="P4545" s="33" t="s">
        <v>2742</v>
      </c>
      <c r="Q4545" t="s">
        <v>28873</v>
      </c>
      <c r="R4545" s="35" t="s">
        <v>11194</v>
      </c>
      <c r="S4545" s="34"/>
      <c r="T4545" s="34"/>
      <c r="U4545" s="34"/>
    </row>
    <row r="4546" spans="16:21" x14ac:dyDescent="0.45">
      <c r="P4546" s="33" t="s">
        <v>2743</v>
      </c>
      <c r="Q4546" t="s">
        <v>28873</v>
      </c>
      <c r="R4546" s="35" t="s">
        <v>11194</v>
      </c>
      <c r="S4546" s="34"/>
      <c r="T4546" s="34"/>
      <c r="U4546" s="34"/>
    </row>
    <row r="4547" spans="16:21" x14ac:dyDescent="0.45">
      <c r="P4547" s="33" t="s">
        <v>2744</v>
      </c>
      <c r="Q4547" t="s">
        <v>28873</v>
      </c>
      <c r="R4547" s="35" t="s">
        <v>14450</v>
      </c>
      <c r="S4547" s="34"/>
      <c r="T4547" s="34"/>
      <c r="U4547" s="34"/>
    </row>
    <row r="4548" spans="16:21" x14ac:dyDescent="0.45">
      <c r="P4548" s="33" t="s">
        <v>2744</v>
      </c>
      <c r="Q4548" t="s">
        <v>28873</v>
      </c>
      <c r="R4548" s="35" t="s">
        <v>14451</v>
      </c>
      <c r="S4548" s="34"/>
      <c r="T4548" s="34"/>
      <c r="U4548" s="34"/>
    </row>
    <row r="4549" spans="16:21" x14ac:dyDescent="0.45">
      <c r="P4549" s="33" t="s">
        <v>2745</v>
      </c>
      <c r="Q4549" t="s">
        <v>28873</v>
      </c>
      <c r="R4549" s="35" t="s">
        <v>11194</v>
      </c>
      <c r="S4549" s="34"/>
      <c r="T4549" s="34"/>
      <c r="U4549" s="34"/>
    </row>
    <row r="4550" spans="16:21" x14ac:dyDescent="0.45">
      <c r="P4550" s="33" t="s">
        <v>2746</v>
      </c>
      <c r="Q4550" t="s">
        <v>28873</v>
      </c>
      <c r="R4550" s="35" t="s">
        <v>11194</v>
      </c>
      <c r="S4550" s="34"/>
      <c r="T4550" s="34"/>
      <c r="U4550" s="34"/>
    </row>
    <row r="4551" spans="16:21" x14ac:dyDescent="0.45">
      <c r="P4551" s="33" t="s">
        <v>2747</v>
      </c>
      <c r="Q4551" t="s">
        <v>28873</v>
      </c>
      <c r="R4551" s="35" t="s">
        <v>11194</v>
      </c>
      <c r="S4551" s="34"/>
      <c r="T4551" s="34"/>
      <c r="U4551" s="34"/>
    </row>
    <row r="4552" spans="16:21" x14ac:dyDescent="0.45">
      <c r="P4552" s="33" t="s">
        <v>2748</v>
      </c>
      <c r="Q4552" t="s">
        <v>28873</v>
      </c>
      <c r="R4552" s="35" t="s">
        <v>11194</v>
      </c>
      <c r="S4552" s="34"/>
      <c r="T4552" s="34"/>
      <c r="U4552" s="34"/>
    </row>
    <row r="4553" spans="16:21" x14ac:dyDescent="0.45">
      <c r="P4553" s="33" t="s">
        <v>2749</v>
      </c>
      <c r="Q4553" t="s">
        <v>28873</v>
      </c>
      <c r="R4553" s="35" t="s">
        <v>11192</v>
      </c>
      <c r="S4553" s="34"/>
      <c r="T4553" s="34"/>
      <c r="U4553" s="34"/>
    </row>
    <row r="4554" spans="16:21" x14ac:dyDescent="0.45">
      <c r="P4554" s="33" t="s">
        <v>2750</v>
      </c>
      <c r="Q4554" t="s">
        <v>28873</v>
      </c>
      <c r="R4554" s="35" t="s">
        <v>14452</v>
      </c>
      <c r="S4554" s="34"/>
      <c r="T4554" s="34"/>
      <c r="U4554" s="34"/>
    </row>
    <row r="4555" spans="16:21" x14ac:dyDescent="0.45">
      <c r="P4555" s="33" t="s">
        <v>2750</v>
      </c>
      <c r="Q4555" t="s">
        <v>28873</v>
      </c>
      <c r="R4555" s="35" t="s">
        <v>14453</v>
      </c>
      <c r="S4555" s="34"/>
      <c r="T4555" s="34"/>
      <c r="U4555" s="34"/>
    </row>
    <row r="4556" spans="16:21" x14ac:dyDescent="0.45">
      <c r="P4556" s="33" t="s">
        <v>2751</v>
      </c>
      <c r="Q4556" t="s">
        <v>28873</v>
      </c>
      <c r="R4556" s="35" t="s">
        <v>14454</v>
      </c>
      <c r="S4556" s="34"/>
      <c r="T4556" s="34"/>
      <c r="U4556" s="34"/>
    </row>
    <row r="4557" spans="16:21" x14ac:dyDescent="0.45">
      <c r="P4557" s="33" t="s">
        <v>2751</v>
      </c>
      <c r="Q4557" t="s">
        <v>28873</v>
      </c>
      <c r="R4557" s="35" t="s">
        <v>14455</v>
      </c>
      <c r="S4557" s="34"/>
      <c r="T4557" s="34"/>
      <c r="U4557" s="34"/>
    </row>
    <row r="4558" spans="16:21" x14ac:dyDescent="0.45">
      <c r="P4558" s="33" t="s">
        <v>2752</v>
      </c>
      <c r="Q4558" t="s">
        <v>28873</v>
      </c>
      <c r="R4558" s="35" t="s">
        <v>11194</v>
      </c>
      <c r="S4558" s="34"/>
      <c r="T4558" s="34"/>
      <c r="U4558" s="34"/>
    </row>
    <row r="4559" spans="16:21" x14ac:dyDescent="0.45">
      <c r="P4559" s="33" t="s">
        <v>2753</v>
      </c>
      <c r="Q4559" t="s">
        <v>28873</v>
      </c>
      <c r="R4559" s="35" t="s">
        <v>11192</v>
      </c>
      <c r="S4559" s="34"/>
      <c r="T4559" s="34"/>
      <c r="U4559" s="34"/>
    </row>
    <row r="4560" spans="16:21" x14ac:dyDescent="0.45">
      <c r="P4560" s="33" t="s">
        <v>2754</v>
      </c>
      <c r="Q4560" t="s">
        <v>28873</v>
      </c>
      <c r="R4560" s="35" t="s">
        <v>11192</v>
      </c>
      <c r="S4560" s="34"/>
      <c r="T4560" s="34"/>
      <c r="U4560" s="34"/>
    </row>
    <row r="4561" spans="16:21" x14ac:dyDescent="0.45">
      <c r="P4561" s="33" t="s">
        <v>2755</v>
      </c>
      <c r="Q4561" t="s">
        <v>28873</v>
      </c>
      <c r="R4561" s="35" t="s">
        <v>11194</v>
      </c>
      <c r="S4561" s="34"/>
      <c r="T4561" s="34"/>
      <c r="U4561" s="34"/>
    </row>
    <row r="4562" spans="16:21" x14ac:dyDescent="0.45">
      <c r="P4562" s="33" t="s">
        <v>2756</v>
      </c>
      <c r="Q4562" t="s">
        <v>28873</v>
      </c>
      <c r="R4562" s="35" t="s">
        <v>11194</v>
      </c>
      <c r="S4562" s="34"/>
      <c r="T4562" s="34"/>
      <c r="U4562" s="34"/>
    </row>
    <row r="4563" spans="16:21" x14ac:dyDescent="0.45">
      <c r="P4563" s="33" t="s">
        <v>2757</v>
      </c>
      <c r="Q4563" t="s">
        <v>28873</v>
      </c>
      <c r="R4563" s="35" t="s">
        <v>11194</v>
      </c>
      <c r="S4563" s="34"/>
      <c r="T4563" s="34"/>
      <c r="U4563" s="34"/>
    </row>
    <row r="4564" spans="16:21" x14ac:dyDescent="0.45">
      <c r="P4564" s="33" t="s">
        <v>2758</v>
      </c>
      <c r="Q4564" t="s">
        <v>28873</v>
      </c>
      <c r="R4564" s="35" t="s">
        <v>11192</v>
      </c>
      <c r="S4564" s="34"/>
      <c r="T4564" s="34"/>
      <c r="U4564" s="34"/>
    </row>
    <row r="4565" spans="16:21" x14ac:dyDescent="0.45">
      <c r="P4565" s="33" t="s">
        <v>2759</v>
      </c>
      <c r="Q4565" t="s">
        <v>28873</v>
      </c>
      <c r="R4565" s="35" t="s">
        <v>11194</v>
      </c>
      <c r="S4565" s="34"/>
      <c r="T4565" s="34"/>
      <c r="U4565" s="34"/>
    </row>
    <row r="4566" spans="16:21" x14ac:dyDescent="0.45">
      <c r="P4566" s="33" t="s">
        <v>2760</v>
      </c>
      <c r="Q4566" t="s">
        <v>28873</v>
      </c>
      <c r="R4566" s="35" t="s">
        <v>11194</v>
      </c>
      <c r="S4566" s="34"/>
      <c r="T4566" s="34"/>
      <c r="U4566" s="34"/>
    </row>
    <row r="4567" spans="16:21" x14ac:dyDescent="0.45">
      <c r="P4567" s="33" t="s">
        <v>2761</v>
      </c>
      <c r="Q4567" t="s">
        <v>28873</v>
      </c>
      <c r="R4567" s="35" t="s">
        <v>14456</v>
      </c>
      <c r="S4567" s="34"/>
      <c r="T4567" s="34"/>
      <c r="U4567" s="34"/>
    </row>
    <row r="4568" spans="16:21" x14ac:dyDescent="0.45">
      <c r="P4568" s="33" t="s">
        <v>2761</v>
      </c>
      <c r="Q4568" t="s">
        <v>28873</v>
      </c>
      <c r="R4568" s="35" t="s">
        <v>14457</v>
      </c>
      <c r="S4568" s="34"/>
      <c r="T4568" s="34"/>
      <c r="U4568" s="34"/>
    </row>
    <row r="4569" spans="16:21" x14ac:dyDescent="0.45">
      <c r="P4569" s="33" t="s">
        <v>2762</v>
      </c>
      <c r="Q4569" t="s">
        <v>28873</v>
      </c>
      <c r="R4569" s="35" t="s">
        <v>11194</v>
      </c>
      <c r="S4569" s="34"/>
      <c r="T4569" s="34"/>
      <c r="U4569" s="34"/>
    </row>
    <row r="4570" spans="16:21" x14ac:dyDescent="0.45">
      <c r="P4570" s="33" t="s">
        <v>2763</v>
      </c>
      <c r="Q4570" t="s">
        <v>28873</v>
      </c>
      <c r="R4570" s="35" t="s">
        <v>11194</v>
      </c>
      <c r="S4570" s="34"/>
      <c r="T4570" s="34"/>
      <c r="U4570" s="34"/>
    </row>
    <row r="4571" spans="16:21" x14ac:dyDescent="0.45">
      <c r="P4571" s="33" t="s">
        <v>2764</v>
      </c>
      <c r="Q4571" t="s">
        <v>28873</v>
      </c>
      <c r="R4571" s="35" t="s">
        <v>11194</v>
      </c>
      <c r="S4571" s="34"/>
      <c r="T4571" s="34"/>
      <c r="U4571" s="34"/>
    </row>
    <row r="4572" spans="16:21" x14ac:dyDescent="0.45">
      <c r="P4572" s="33" t="s">
        <v>2765</v>
      </c>
      <c r="Q4572" t="s">
        <v>28873</v>
      </c>
      <c r="R4572" s="35" t="s">
        <v>11194</v>
      </c>
      <c r="S4572" s="34"/>
      <c r="T4572" s="34"/>
      <c r="U4572" s="34"/>
    </row>
    <row r="4573" spans="16:21" x14ac:dyDescent="0.45">
      <c r="P4573" s="33" t="s">
        <v>2766</v>
      </c>
      <c r="Q4573" t="s">
        <v>28873</v>
      </c>
      <c r="R4573" s="35" t="s">
        <v>11194</v>
      </c>
      <c r="S4573" s="34"/>
      <c r="T4573" s="34"/>
      <c r="U4573" s="34"/>
    </row>
    <row r="4574" spans="16:21" x14ac:dyDescent="0.45">
      <c r="P4574" s="33" t="s">
        <v>2767</v>
      </c>
      <c r="Q4574" t="s">
        <v>28873</v>
      </c>
      <c r="R4574" s="35" t="s">
        <v>11192</v>
      </c>
      <c r="S4574" s="34"/>
      <c r="T4574" s="34"/>
      <c r="U4574" s="34"/>
    </row>
    <row r="4575" spans="16:21" x14ac:dyDescent="0.45">
      <c r="P4575" s="33" t="s">
        <v>2768</v>
      </c>
      <c r="Q4575" t="s">
        <v>28873</v>
      </c>
      <c r="R4575" s="35" t="s">
        <v>11192</v>
      </c>
      <c r="S4575" s="34"/>
      <c r="T4575" s="34"/>
      <c r="U4575" s="34"/>
    </row>
    <row r="4576" spans="16:21" x14ac:dyDescent="0.45">
      <c r="P4576" s="33" t="s">
        <v>2769</v>
      </c>
      <c r="Q4576" t="s">
        <v>28873</v>
      </c>
      <c r="R4576" s="35" t="s">
        <v>11192</v>
      </c>
      <c r="S4576" s="34"/>
      <c r="T4576" s="34"/>
      <c r="U4576" s="34"/>
    </row>
    <row r="4577" spans="16:21" x14ac:dyDescent="0.45">
      <c r="P4577" s="33" t="s">
        <v>2770</v>
      </c>
      <c r="Q4577" t="s">
        <v>28873</v>
      </c>
      <c r="R4577" s="35" t="s">
        <v>11194</v>
      </c>
      <c r="S4577" s="34"/>
      <c r="T4577" s="34"/>
      <c r="U4577" s="34"/>
    </row>
    <row r="4578" spans="16:21" x14ac:dyDescent="0.45">
      <c r="P4578" s="33" t="s">
        <v>2771</v>
      </c>
      <c r="Q4578" t="s">
        <v>28873</v>
      </c>
      <c r="R4578" s="35" t="s">
        <v>11194</v>
      </c>
      <c r="S4578" s="34"/>
      <c r="T4578" s="34"/>
      <c r="U4578" s="34"/>
    </row>
    <row r="4579" spans="16:21" x14ac:dyDescent="0.45">
      <c r="P4579" s="33" t="s">
        <v>2772</v>
      </c>
      <c r="Q4579" t="s">
        <v>28873</v>
      </c>
      <c r="R4579" s="35" t="s">
        <v>14458</v>
      </c>
      <c r="S4579" s="34"/>
      <c r="T4579" s="34"/>
      <c r="U4579" s="34"/>
    </row>
    <row r="4580" spans="16:21" x14ac:dyDescent="0.45">
      <c r="P4580" s="33" t="s">
        <v>2772</v>
      </c>
      <c r="Q4580" t="s">
        <v>28873</v>
      </c>
      <c r="R4580" s="35" t="s">
        <v>14459</v>
      </c>
      <c r="S4580" s="34"/>
      <c r="T4580" s="34"/>
      <c r="U4580" s="34"/>
    </row>
    <row r="4581" spans="16:21" x14ac:dyDescent="0.45">
      <c r="P4581" s="33" t="s">
        <v>2773</v>
      </c>
      <c r="Q4581" t="s">
        <v>28873</v>
      </c>
      <c r="R4581" s="35" t="s">
        <v>11194</v>
      </c>
      <c r="S4581" s="34"/>
      <c r="T4581" s="34"/>
      <c r="U4581" s="34"/>
    </row>
    <row r="4582" spans="16:21" x14ac:dyDescent="0.45">
      <c r="P4582" s="33" t="s">
        <v>2774</v>
      </c>
      <c r="Q4582" t="s">
        <v>28873</v>
      </c>
      <c r="R4582" s="35" t="s">
        <v>11192</v>
      </c>
      <c r="S4582" s="34"/>
      <c r="T4582" s="34"/>
      <c r="U4582" s="34"/>
    </row>
    <row r="4583" spans="16:21" x14ac:dyDescent="0.45">
      <c r="P4583" s="33" t="s">
        <v>2775</v>
      </c>
      <c r="Q4583" t="s">
        <v>28873</v>
      </c>
      <c r="R4583" s="35" t="s">
        <v>11192</v>
      </c>
      <c r="S4583" s="34"/>
      <c r="T4583" s="34"/>
      <c r="U4583" s="34"/>
    </row>
    <row r="4584" spans="16:21" x14ac:dyDescent="0.45">
      <c r="P4584" s="33" t="s">
        <v>2776</v>
      </c>
      <c r="Q4584" t="s">
        <v>28873</v>
      </c>
      <c r="R4584" s="35" t="s">
        <v>11192</v>
      </c>
      <c r="S4584" s="34"/>
      <c r="T4584" s="34"/>
      <c r="U4584" s="34"/>
    </row>
    <row r="4585" spans="16:21" x14ac:dyDescent="0.45">
      <c r="P4585" s="33" t="s">
        <v>2777</v>
      </c>
      <c r="Q4585" t="s">
        <v>28873</v>
      </c>
      <c r="R4585" s="35" t="s">
        <v>11194</v>
      </c>
      <c r="S4585" s="34"/>
      <c r="T4585" s="34"/>
      <c r="U4585" s="34"/>
    </row>
    <row r="4586" spans="16:21" x14ac:dyDescent="0.45">
      <c r="P4586" s="33" t="s">
        <v>2778</v>
      </c>
      <c r="Q4586" t="s">
        <v>28873</v>
      </c>
      <c r="R4586" s="35" t="s">
        <v>11194</v>
      </c>
      <c r="S4586" s="34"/>
      <c r="T4586" s="34"/>
      <c r="U4586" s="34"/>
    </row>
    <row r="4587" spans="16:21" x14ac:dyDescent="0.45">
      <c r="P4587" s="33" t="s">
        <v>2779</v>
      </c>
      <c r="Q4587" t="s">
        <v>28873</v>
      </c>
      <c r="R4587" s="35" t="s">
        <v>11194</v>
      </c>
      <c r="S4587" s="34"/>
      <c r="T4587" s="34"/>
      <c r="U4587" s="34"/>
    </row>
    <row r="4588" spans="16:21" x14ac:dyDescent="0.45">
      <c r="P4588" s="33" t="s">
        <v>2780</v>
      </c>
      <c r="Q4588" t="s">
        <v>28873</v>
      </c>
      <c r="R4588" s="35" t="s">
        <v>11192</v>
      </c>
      <c r="S4588" s="34"/>
      <c r="T4588" s="34"/>
      <c r="U4588" s="34"/>
    </row>
    <row r="4589" spans="16:21" x14ac:dyDescent="0.45">
      <c r="P4589" s="33" t="s">
        <v>2781</v>
      </c>
      <c r="Q4589" t="s">
        <v>28873</v>
      </c>
      <c r="R4589" s="35" t="s">
        <v>11194</v>
      </c>
      <c r="S4589" s="34"/>
      <c r="T4589" s="34"/>
      <c r="U4589" s="34"/>
    </row>
    <row r="4590" spans="16:21" x14ac:dyDescent="0.45">
      <c r="P4590" s="33" t="s">
        <v>2782</v>
      </c>
      <c r="Q4590" t="s">
        <v>28873</v>
      </c>
      <c r="R4590" s="35" t="s">
        <v>11194</v>
      </c>
      <c r="S4590" s="34"/>
      <c r="T4590" s="34"/>
      <c r="U4590" s="34"/>
    </row>
    <row r="4591" spans="16:21" x14ac:dyDescent="0.45">
      <c r="P4591" s="33" t="s">
        <v>2783</v>
      </c>
      <c r="Q4591" t="s">
        <v>28873</v>
      </c>
      <c r="R4591" s="35" t="s">
        <v>14460</v>
      </c>
      <c r="S4591" s="34"/>
      <c r="T4591" s="34"/>
      <c r="U4591" s="34"/>
    </row>
    <row r="4592" spans="16:21" x14ac:dyDescent="0.45">
      <c r="P4592" s="33" t="s">
        <v>2783</v>
      </c>
      <c r="Q4592" t="s">
        <v>28873</v>
      </c>
      <c r="R4592" s="35" t="s">
        <v>14461</v>
      </c>
      <c r="S4592" s="34"/>
      <c r="T4592" s="34"/>
      <c r="U4592" s="34"/>
    </row>
    <row r="4593" spans="16:21" x14ac:dyDescent="0.45">
      <c r="P4593" s="33" t="s">
        <v>2784</v>
      </c>
      <c r="Q4593" t="s">
        <v>28873</v>
      </c>
      <c r="R4593" s="35" t="s">
        <v>11192</v>
      </c>
      <c r="S4593" s="34"/>
      <c r="T4593" s="34"/>
      <c r="U4593" s="34"/>
    </row>
    <row r="4594" spans="16:21" x14ac:dyDescent="0.45">
      <c r="P4594" s="33" t="s">
        <v>2785</v>
      </c>
      <c r="Q4594" t="s">
        <v>28873</v>
      </c>
      <c r="R4594" s="35" t="s">
        <v>14462</v>
      </c>
      <c r="S4594" s="34"/>
      <c r="T4594" s="34"/>
      <c r="U4594" s="34"/>
    </row>
    <row r="4595" spans="16:21" x14ac:dyDescent="0.45">
      <c r="P4595" s="33" t="s">
        <v>2785</v>
      </c>
      <c r="Q4595" t="s">
        <v>28873</v>
      </c>
      <c r="R4595" s="35" t="s">
        <v>14463</v>
      </c>
      <c r="S4595" s="34"/>
      <c r="T4595" s="34"/>
      <c r="U4595" s="34"/>
    </row>
    <row r="4596" spans="16:21" x14ac:dyDescent="0.45">
      <c r="P4596" s="33" t="s">
        <v>2786</v>
      </c>
      <c r="Q4596" t="s">
        <v>28873</v>
      </c>
      <c r="R4596" s="35" t="s">
        <v>11194</v>
      </c>
      <c r="S4596" s="34"/>
      <c r="T4596" s="34"/>
      <c r="U4596" s="34"/>
    </row>
    <row r="4597" spans="16:21" x14ac:dyDescent="0.45">
      <c r="P4597" s="33" t="s">
        <v>2787</v>
      </c>
      <c r="Q4597" t="s">
        <v>28873</v>
      </c>
      <c r="R4597" s="35" t="s">
        <v>14464</v>
      </c>
      <c r="S4597" s="34"/>
      <c r="T4597" s="34"/>
      <c r="U4597" s="34"/>
    </row>
    <row r="4598" spans="16:21" x14ac:dyDescent="0.45">
      <c r="P4598" s="33" t="s">
        <v>2787</v>
      </c>
      <c r="Q4598" t="s">
        <v>28873</v>
      </c>
      <c r="R4598" s="35" t="s">
        <v>14465</v>
      </c>
      <c r="S4598" s="34"/>
      <c r="T4598" s="34"/>
      <c r="U4598" s="34"/>
    </row>
    <row r="4599" spans="16:21" x14ac:dyDescent="0.45">
      <c r="P4599" s="33" t="s">
        <v>2788</v>
      </c>
      <c r="Q4599" t="s">
        <v>28873</v>
      </c>
      <c r="R4599" s="35" t="s">
        <v>11194</v>
      </c>
      <c r="S4599" s="34"/>
      <c r="T4599" s="34"/>
      <c r="U4599" s="34"/>
    </row>
    <row r="4600" spans="16:21" x14ac:dyDescent="0.45">
      <c r="P4600" s="33" t="s">
        <v>2789</v>
      </c>
      <c r="Q4600" t="s">
        <v>28873</v>
      </c>
      <c r="R4600" s="35" t="s">
        <v>11194</v>
      </c>
      <c r="S4600" s="34"/>
      <c r="T4600" s="34"/>
      <c r="U4600" s="34"/>
    </row>
    <row r="4601" spans="16:21" x14ac:dyDescent="0.45">
      <c r="P4601" s="33" t="s">
        <v>2790</v>
      </c>
      <c r="Q4601" t="s">
        <v>28873</v>
      </c>
      <c r="R4601" s="35" t="s">
        <v>11194</v>
      </c>
      <c r="S4601" s="34"/>
      <c r="T4601" s="34"/>
      <c r="U4601" s="34"/>
    </row>
    <row r="4602" spans="16:21" x14ac:dyDescent="0.45">
      <c r="P4602" s="33" t="s">
        <v>2791</v>
      </c>
      <c r="Q4602" t="s">
        <v>28873</v>
      </c>
      <c r="R4602" s="35" t="s">
        <v>11194</v>
      </c>
      <c r="S4602" s="34"/>
      <c r="T4602" s="34"/>
      <c r="U4602" s="34"/>
    </row>
    <row r="4603" spans="16:21" x14ac:dyDescent="0.45">
      <c r="P4603" s="33" t="s">
        <v>2792</v>
      </c>
      <c r="Q4603" t="s">
        <v>28873</v>
      </c>
      <c r="R4603" s="35" t="s">
        <v>11194</v>
      </c>
      <c r="S4603" s="34"/>
      <c r="T4603" s="34"/>
      <c r="U4603" s="34"/>
    </row>
    <row r="4604" spans="16:21" x14ac:dyDescent="0.45">
      <c r="P4604" s="33" t="s">
        <v>2793</v>
      </c>
      <c r="Q4604" t="s">
        <v>28873</v>
      </c>
      <c r="R4604" s="35" t="s">
        <v>11194</v>
      </c>
      <c r="S4604" s="34"/>
      <c r="T4604" s="34"/>
      <c r="U4604" s="34"/>
    </row>
    <row r="4605" spans="16:21" x14ac:dyDescent="0.45">
      <c r="P4605" s="33" t="s">
        <v>2794</v>
      </c>
      <c r="Q4605" t="s">
        <v>28873</v>
      </c>
      <c r="R4605" s="35" t="s">
        <v>11194</v>
      </c>
      <c r="S4605" s="34"/>
      <c r="T4605" s="34"/>
      <c r="U4605" s="34"/>
    </row>
    <row r="4606" spans="16:21" x14ac:dyDescent="0.45">
      <c r="P4606" s="33" t="s">
        <v>2795</v>
      </c>
      <c r="Q4606" t="s">
        <v>28873</v>
      </c>
      <c r="R4606" s="35" t="s">
        <v>11194</v>
      </c>
      <c r="S4606" s="34"/>
      <c r="T4606" s="34"/>
      <c r="U4606" s="34"/>
    </row>
    <row r="4607" spans="16:21" x14ac:dyDescent="0.45">
      <c r="P4607" s="33" t="s">
        <v>2796</v>
      </c>
      <c r="Q4607" t="s">
        <v>28873</v>
      </c>
      <c r="R4607" s="35" t="s">
        <v>11194</v>
      </c>
      <c r="S4607" s="34"/>
      <c r="T4607" s="34"/>
      <c r="U4607" s="34"/>
    </row>
    <row r="4608" spans="16:21" x14ac:dyDescent="0.45">
      <c r="P4608" s="33" t="s">
        <v>2797</v>
      </c>
      <c r="Q4608" t="s">
        <v>28873</v>
      </c>
      <c r="R4608" s="35" t="s">
        <v>11192</v>
      </c>
      <c r="S4608" s="34"/>
      <c r="T4608" s="34"/>
      <c r="U4608" s="34"/>
    </row>
    <row r="4609" spans="16:21" x14ac:dyDescent="0.45">
      <c r="P4609" s="33" t="s">
        <v>2798</v>
      </c>
      <c r="Q4609" t="s">
        <v>28873</v>
      </c>
      <c r="R4609" s="35" t="s">
        <v>11192</v>
      </c>
      <c r="S4609" s="34"/>
      <c r="T4609" s="34"/>
      <c r="U4609" s="34"/>
    </row>
    <row r="4610" spans="16:21" x14ac:dyDescent="0.45">
      <c r="P4610" s="33" t="s">
        <v>2799</v>
      </c>
      <c r="Q4610" t="s">
        <v>28873</v>
      </c>
      <c r="R4610" s="35" t="s">
        <v>11194</v>
      </c>
      <c r="S4610" s="34"/>
      <c r="T4610" s="34"/>
      <c r="U4610" s="34"/>
    </row>
    <row r="4611" spans="16:21" x14ac:dyDescent="0.45">
      <c r="P4611" s="33" t="s">
        <v>2800</v>
      </c>
      <c r="Q4611" t="s">
        <v>28873</v>
      </c>
      <c r="R4611" s="35" t="s">
        <v>11194</v>
      </c>
      <c r="S4611" s="34"/>
      <c r="T4611" s="34"/>
      <c r="U4611" s="34"/>
    </row>
    <row r="4612" spans="16:21" x14ac:dyDescent="0.45">
      <c r="P4612" s="33" t="s">
        <v>2801</v>
      </c>
      <c r="Q4612" t="s">
        <v>28873</v>
      </c>
      <c r="R4612" s="35" t="s">
        <v>11194</v>
      </c>
      <c r="S4612" s="34"/>
      <c r="T4612" s="34"/>
      <c r="U4612" s="34"/>
    </row>
    <row r="4613" spans="16:21" x14ac:dyDescent="0.45">
      <c r="P4613" s="33" t="s">
        <v>2802</v>
      </c>
      <c r="Q4613" t="s">
        <v>28873</v>
      </c>
      <c r="R4613" s="35" t="s">
        <v>11192</v>
      </c>
      <c r="S4613" s="34"/>
      <c r="T4613" s="34"/>
      <c r="U4613" s="34"/>
    </row>
    <row r="4614" spans="16:21" x14ac:dyDescent="0.45">
      <c r="P4614" s="33" t="s">
        <v>2803</v>
      </c>
      <c r="Q4614" t="s">
        <v>28873</v>
      </c>
      <c r="R4614" s="35" t="s">
        <v>11192</v>
      </c>
      <c r="S4614" s="34"/>
      <c r="T4614" s="34"/>
      <c r="U4614" s="34"/>
    </row>
    <row r="4615" spans="16:21" x14ac:dyDescent="0.45">
      <c r="P4615" s="33" t="s">
        <v>2804</v>
      </c>
      <c r="Q4615" t="s">
        <v>28873</v>
      </c>
      <c r="R4615" s="35" t="s">
        <v>14466</v>
      </c>
      <c r="S4615" s="34"/>
      <c r="T4615" s="34"/>
      <c r="U4615" s="34"/>
    </row>
    <row r="4616" spans="16:21" x14ac:dyDescent="0.45">
      <c r="P4616" s="33" t="s">
        <v>2804</v>
      </c>
      <c r="Q4616" t="s">
        <v>28873</v>
      </c>
      <c r="R4616" s="35" t="s">
        <v>14467</v>
      </c>
      <c r="S4616" s="34"/>
      <c r="T4616" s="34"/>
      <c r="U4616" s="34"/>
    </row>
    <row r="4617" spans="16:21" x14ac:dyDescent="0.45">
      <c r="P4617" s="33" t="s">
        <v>2805</v>
      </c>
      <c r="Q4617" t="s">
        <v>28873</v>
      </c>
      <c r="R4617" s="35" t="s">
        <v>14468</v>
      </c>
      <c r="S4617" s="34"/>
      <c r="T4617" s="34"/>
      <c r="U4617" s="34"/>
    </row>
    <row r="4618" spans="16:21" x14ac:dyDescent="0.45">
      <c r="P4618" s="33" t="s">
        <v>2805</v>
      </c>
      <c r="Q4618" t="s">
        <v>28873</v>
      </c>
      <c r="R4618" s="35" t="s">
        <v>14432</v>
      </c>
      <c r="S4618" s="34"/>
      <c r="T4618" s="34"/>
      <c r="U4618" s="34"/>
    </row>
    <row r="4619" spans="16:21" x14ac:dyDescent="0.45">
      <c r="P4619" s="33" t="s">
        <v>2806</v>
      </c>
      <c r="Q4619" t="s">
        <v>28873</v>
      </c>
      <c r="R4619" s="35" t="s">
        <v>11194</v>
      </c>
      <c r="S4619" s="34"/>
      <c r="T4619" s="34"/>
      <c r="U4619" s="34"/>
    </row>
    <row r="4620" spans="16:21" x14ac:dyDescent="0.45">
      <c r="P4620" s="33" t="s">
        <v>2807</v>
      </c>
      <c r="Q4620" t="s">
        <v>28873</v>
      </c>
      <c r="R4620" s="35" t="s">
        <v>11194</v>
      </c>
      <c r="S4620" s="34"/>
      <c r="T4620" s="34"/>
      <c r="U4620" s="34"/>
    </row>
    <row r="4621" spans="16:21" x14ac:dyDescent="0.45">
      <c r="P4621" s="33" t="s">
        <v>2808</v>
      </c>
      <c r="Q4621" t="s">
        <v>28873</v>
      </c>
      <c r="R4621" s="35" t="s">
        <v>11194</v>
      </c>
      <c r="S4621" s="34"/>
      <c r="T4621" s="34"/>
      <c r="U4621" s="34"/>
    </row>
    <row r="4622" spans="16:21" x14ac:dyDescent="0.45">
      <c r="P4622" s="33" t="s">
        <v>2809</v>
      </c>
      <c r="Q4622" t="s">
        <v>28873</v>
      </c>
      <c r="R4622" s="35" t="s">
        <v>11194</v>
      </c>
      <c r="S4622" s="34"/>
      <c r="T4622" s="34"/>
      <c r="U4622" s="34"/>
    </row>
    <row r="4623" spans="16:21" x14ac:dyDescent="0.45">
      <c r="P4623" s="33" t="s">
        <v>2810</v>
      </c>
      <c r="Q4623" t="s">
        <v>28873</v>
      </c>
      <c r="R4623" s="35" t="s">
        <v>11194</v>
      </c>
      <c r="S4623" s="34"/>
      <c r="T4623" s="34"/>
      <c r="U4623" s="34"/>
    </row>
    <row r="4624" spans="16:21" x14ac:dyDescent="0.45">
      <c r="P4624" s="33" t="s">
        <v>2811</v>
      </c>
      <c r="Q4624" t="s">
        <v>28873</v>
      </c>
      <c r="R4624" s="35" t="s">
        <v>11192</v>
      </c>
      <c r="S4624" s="34"/>
      <c r="T4624" s="34"/>
      <c r="U4624" s="34"/>
    </row>
    <row r="4625" spans="16:21" x14ac:dyDescent="0.45">
      <c r="P4625" s="33" t="s">
        <v>2812</v>
      </c>
      <c r="Q4625" t="s">
        <v>28873</v>
      </c>
      <c r="R4625" s="35" t="s">
        <v>11194</v>
      </c>
      <c r="S4625" s="34"/>
      <c r="T4625" s="34"/>
      <c r="U4625" s="34"/>
    </row>
    <row r="4626" spans="16:21" x14ac:dyDescent="0.45">
      <c r="P4626" s="33" t="s">
        <v>2813</v>
      </c>
      <c r="Q4626" t="s">
        <v>28873</v>
      </c>
      <c r="R4626" s="35" t="s">
        <v>11194</v>
      </c>
      <c r="S4626" s="34"/>
      <c r="T4626" s="34"/>
      <c r="U4626" s="34"/>
    </row>
    <row r="4627" spans="16:21" x14ac:dyDescent="0.45">
      <c r="P4627" s="33" t="s">
        <v>2814</v>
      </c>
      <c r="Q4627" t="s">
        <v>28873</v>
      </c>
      <c r="R4627" s="35" t="s">
        <v>11192</v>
      </c>
      <c r="S4627" s="34"/>
      <c r="T4627" s="34"/>
      <c r="U4627" s="34"/>
    </row>
    <row r="4628" spans="16:21" x14ac:dyDescent="0.45">
      <c r="P4628" s="33" t="s">
        <v>2815</v>
      </c>
      <c r="Q4628" t="s">
        <v>28873</v>
      </c>
      <c r="R4628" s="35" t="s">
        <v>14469</v>
      </c>
      <c r="S4628" s="34"/>
      <c r="T4628" s="34"/>
      <c r="U4628" s="34"/>
    </row>
    <row r="4629" spans="16:21" x14ac:dyDescent="0.45">
      <c r="P4629" s="33" t="s">
        <v>2815</v>
      </c>
      <c r="Q4629" t="s">
        <v>28873</v>
      </c>
      <c r="R4629" s="35" t="s">
        <v>14470</v>
      </c>
      <c r="S4629" s="34"/>
      <c r="T4629" s="34"/>
      <c r="U4629" s="34"/>
    </row>
    <row r="4630" spans="16:21" x14ac:dyDescent="0.45">
      <c r="P4630" s="33" t="s">
        <v>2816</v>
      </c>
      <c r="Q4630" t="s">
        <v>28873</v>
      </c>
      <c r="R4630" s="35" t="s">
        <v>14471</v>
      </c>
      <c r="S4630" s="34"/>
      <c r="T4630" s="34"/>
      <c r="U4630" s="34"/>
    </row>
    <row r="4631" spans="16:21" x14ac:dyDescent="0.45">
      <c r="P4631" s="33" t="s">
        <v>2816</v>
      </c>
      <c r="Q4631" t="s">
        <v>28873</v>
      </c>
      <c r="R4631" s="35" t="s">
        <v>14472</v>
      </c>
      <c r="S4631" s="34"/>
      <c r="T4631" s="34"/>
      <c r="U4631" s="34"/>
    </row>
    <row r="4632" spans="16:21" x14ac:dyDescent="0.45">
      <c r="P4632" s="33" t="s">
        <v>2817</v>
      </c>
      <c r="Q4632" t="s">
        <v>28873</v>
      </c>
      <c r="R4632" s="35" t="s">
        <v>11194</v>
      </c>
      <c r="S4632" s="34"/>
      <c r="T4632" s="34"/>
      <c r="U4632" s="34"/>
    </row>
    <row r="4633" spans="16:21" x14ac:dyDescent="0.45">
      <c r="P4633" s="33" t="s">
        <v>2818</v>
      </c>
      <c r="Q4633" t="s">
        <v>28873</v>
      </c>
      <c r="R4633" s="35" t="s">
        <v>11194</v>
      </c>
      <c r="S4633" s="34"/>
      <c r="T4633" s="34"/>
      <c r="U4633" s="34"/>
    </row>
    <row r="4634" spans="16:21" x14ac:dyDescent="0.45">
      <c r="P4634" s="33" t="s">
        <v>2819</v>
      </c>
      <c r="Q4634" t="s">
        <v>28873</v>
      </c>
      <c r="R4634" s="35" t="s">
        <v>11192</v>
      </c>
      <c r="S4634" s="34"/>
      <c r="T4634" s="34"/>
      <c r="U4634" s="34"/>
    </row>
    <row r="4635" spans="16:21" x14ac:dyDescent="0.45">
      <c r="P4635" s="33" t="s">
        <v>2820</v>
      </c>
      <c r="Q4635" t="s">
        <v>28873</v>
      </c>
      <c r="R4635" s="35" t="s">
        <v>11192</v>
      </c>
      <c r="S4635" s="34"/>
      <c r="T4635" s="34"/>
      <c r="U4635" s="34"/>
    </row>
    <row r="4636" spans="16:21" x14ac:dyDescent="0.45">
      <c r="P4636" s="33" t="s">
        <v>2821</v>
      </c>
      <c r="Q4636" t="s">
        <v>28873</v>
      </c>
      <c r="R4636" s="35" t="s">
        <v>11192</v>
      </c>
      <c r="S4636" s="34"/>
      <c r="T4636" s="34"/>
      <c r="U4636" s="34"/>
    </row>
    <row r="4637" spans="16:21" x14ac:dyDescent="0.45">
      <c r="P4637" s="33" t="s">
        <v>2822</v>
      </c>
      <c r="Q4637" t="s">
        <v>28873</v>
      </c>
      <c r="R4637" s="35" t="s">
        <v>11194</v>
      </c>
      <c r="S4637" s="34"/>
      <c r="T4637" s="34"/>
      <c r="U4637" s="34"/>
    </row>
    <row r="4638" spans="16:21" x14ac:dyDescent="0.45">
      <c r="P4638" s="33" t="s">
        <v>2823</v>
      </c>
      <c r="Q4638" t="s">
        <v>28873</v>
      </c>
      <c r="R4638" s="35" t="s">
        <v>11194</v>
      </c>
      <c r="S4638" s="34"/>
      <c r="T4638" s="34"/>
      <c r="U4638" s="34"/>
    </row>
    <row r="4639" spans="16:21" x14ac:dyDescent="0.45">
      <c r="P4639" s="33" t="s">
        <v>2824</v>
      </c>
      <c r="Q4639" t="s">
        <v>28873</v>
      </c>
      <c r="R4639" s="35" t="s">
        <v>11192</v>
      </c>
      <c r="S4639" s="34"/>
      <c r="T4639" s="34"/>
      <c r="U4639" s="34"/>
    </row>
    <row r="4640" spans="16:21" x14ac:dyDescent="0.45">
      <c r="P4640" s="33" t="s">
        <v>2825</v>
      </c>
      <c r="Q4640" t="s">
        <v>28873</v>
      </c>
      <c r="R4640" s="35" t="s">
        <v>11192</v>
      </c>
      <c r="S4640" s="34"/>
      <c r="T4640" s="34"/>
      <c r="U4640" s="34"/>
    </row>
    <row r="4641" spans="16:21" x14ac:dyDescent="0.45">
      <c r="P4641" s="33" t="s">
        <v>2826</v>
      </c>
      <c r="Q4641" t="s">
        <v>28873</v>
      </c>
      <c r="R4641" s="35" t="s">
        <v>14473</v>
      </c>
      <c r="S4641" s="34"/>
      <c r="T4641" s="34"/>
      <c r="U4641" s="34"/>
    </row>
    <row r="4642" spans="16:21" x14ac:dyDescent="0.45">
      <c r="P4642" s="33" t="s">
        <v>2826</v>
      </c>
      <c r="Q4642" t="s">
        <v>28873</v>
      </c>
      <c r="R4642" s="35" t="s">
        <v>14474</v>
      </c>
      <c r="S4642" s="34"/>
      <c r="T4642" s="34"/>
      <c r="U4642" s="34"/>
    </row>
    <row r="4643" spans="16:21" x14ac:dyDescent="0.45">
      <c r="P4643" s="33" t="s">
        <v>2827</v>
      </c>
      <c r="Q4643" t="s">
        <v>28873</v>
      </c>
      <c r="R4643" s="35" t="s">
        <v>11192</v>
      </c>
      <c r="S4643" s="34"/>
      <c r="T4643" s="34"/>
      <c r="U4643" s="34"/>
    </row>
    <row r="4644" spans="16:21" x14ac:dyDescent="0.45">
      <c r="P4644" s="33" t="s">
        <v>2828</v>
      </c>
      <c r="Q4644" t="s">
        <v>28873</v>
      </c>
      <c r="R4644" s="35" t="s">
        <v>11194</v>
      </c>
      <c r="S4644" s="34"/>
      <c r="T4644" s="34"/>
      <c r="U4644" s="34"/>
    </row>
    <row r="4645" spans="16:21" x14ac:dyDescent="0.45">
      <c r="P4645" s="33" t="s">
        <v>2829</v>
      </c>
      <c r="Q4645" t="s">
        <v>28873</v>
      </c>
      <c r="R4645" s="35" t="s">
        <v>11194</v>
      </c>
      <c r="S4645" s="34"/>
      <c r="T4645" s="34"/>
      <c r="U4645" s="34"/>
    </row>
    <row r="4646" spans="16:21" x14ac:dyDescent="0.45">
      <c r="P4646" s="33" t="s">
        <v>2830</v>
      </c>
      <c r="Q4646" t="s">
        <v>28873</v>
      </c>
      <c r="R4646" s="35" t="s">
        <v>11194</v>
      </c>
      <c r="S4646" s="34"/>
      <c r="T4646" s="34"/>
      <c r="U4646" s="34"/>
    </row>
    <row r="4647" spans="16:21" x14ac:dyDescent="0.45">
      <c r="P4647" s="33" t="s">
        <v>2831</v>
      </c>
      <c r="Q4647" t="s">
        <v>28873</v>
      </c>
      <c r="R4647" s="35" t="s">
        <v>11194</v>
      </c>
      <c r="S4647" s="34"/>
      <c r="T4647" s="34"/>
      <c r="U4647" s="34"/>
    </row>
    <row r="4648" spans="16:21" x14ac:dyDescent="0.45">
      <c r="P4648" s="33" t="s">
        <v>2832</v>
      </c>
      <c r="Q4648" t="s">
        <v>28873</v>
      </c>
      <c r="R4648" s="35" t="s">
        <v>11194</v>
      </c>
      <c r="S4648" s="34"/>
      <c r="T4648" s="34"/>
      <c r="U4648" s="34"/>
    </row>
    <row r="4649" spans="16:21" x14ac:dyDescent="0.45">
      <c r="P4649" s="33" t="s">
        <v>2833</v>
      </c>
      <c r="Q4649" t="s">
        <v>28873</v>
      </c>
      <c r="R4649" s="35" t="s">
        <v>11194</v>
      </c>
      <c r="S4649" s="34"/>
      <c r="T4649" s="34"/>
      <c r="U4649" s="34"/>
    </row>
    <row r="4650" spans="16:21" x14ac:dyDescent="0.45">
      <c r="P4650" s="33" t="s">
        <v>2834</v>
      </c>
      <c r="Q4650" t="s">
        <v>28873</v>
      </c>
      <c r="R4650" s="35" t="s">
        <v>11194</v>
      </c>
      <c r="S4650" s="34"/>
      <c r="T4650" s="34"/>
      <c r="U4650" s="34"/>
    </row>
    <row r="4651" spans="16:21" x14ac:dyDescent="0.45">
      <c r="P4651" s="33" t="s">
        <v>2835</v>
      </c>
      <c r="Q4651" t="s">
        <v>28873</v>
      </c>
      <c r="R4651" s="35" t="s">
        <v>11194</v>
      </c>
      <c r="S4651" s="34"/>
      <c r="T4651" s="34"/>
      <c r="U4651" s="34"/>
    </row>
    <row r="4652" spans="16:21" x14ac:dyDescent="0.45">
      <c r="P4652" s="33" t="s">
        <v>2836</v>
      </c>
      <c r="Q4652" t="s">
        <v>28873</v>
      </c>
      <c r="R4652" s="35" t="s">
        <v>11194</v>
      </c>
      <c r="S4652" s="34"/>
      <c r="T4652" s="34"/>
      <c r="U4652" s="34"/>
    </row>
    <row r="4653" spans="16:21" x14ac:dyDescent="0.45">
      <c r="P4653" s="33" t="s">
        <v>2837</v>
      </c>
      <c r="Q4653" t="s">
        <v>28873</v>
      </c>
      <c r="R4653" s="35" t="s">
        <v>11194</v>
      </c>
      <c r="S4653" s="34"/>
      <c r="T4653" s="34"/>
      <c r="U4653" s="34"/>
    </row>
    <row r="4654" spans="16:21" x14ac:dyDescent="0.45">
      <c r="P4654" s="33" t="s">
        <v>2838</v>
      </c>
      <c r="Q4654" t="s">
        <v>28873</v>
      </c>
      <c r="R4654" s="35" t="s">
        <v>11192</v>
      </c>
      <c r="S4654" s="34"/>
      <c r="T4654" s="34"/>
      <c r="U4654" s="34"/>
    </row>
    <row r="4655" spans="16:21" x14ac:dyDescent="0.45">
      <c r="P4655" s="33" t="s">
        <v>2839</v>
      </c>
      <c r="Q4655" t="s">
        <v>28873</v>
      </c>
      <c r="R4655" s="35" t="s">
        <v>11194</v>
      </c>
      <c r="S4655" s="34"/>
      <c r="T4655" s="34"/>
      <c r="U4655" s="34"/>
    </row>
    <row r="4656" spans="16:21" x14ac:dyDescent="0.45">
      <c r="P4656" s="33" t="s">
        <v>2840</v>
      </c>
      <c r="Q4656" t="s">
        <v>28873</v>
      </c>
      <c r="R4656" s="35" t="s">
        <v>11194</v>
      </c>
      <c r="S4656" s="34"/>
      <c r="T4656" s="34"/>
      <c r="U4656" s="34"/>
    </row>
    <row r="4657" spans="16:21" x14ac:dyDescent="0.45">
      <c r="P4657" s="33" t="s">
        <v>2841</v>
      </c>
      <c r="Q4657" t="s">
        <v>28873</v>
      </c>
      <c r="R4657" s="35" t="s">
        <v>11194</v>
      </c>
      <c r="S4657" s="34"/>
      <c r="T4657" s="34"/>
      <c r="U4657" s="34"/>
    </row>
    <row r="4658" spans="16:21" x14ac:dyDescent="0.45">
      <c r="P4658" s="33" t="s">
        <v>2842</v>
      </c>
      <c r="Q4658" t="s">
        <v>28873</v>
      </c>
      <c r="R4658" s="35" t="s">
        <v>11194</v>
      </c>
      <c r="S4658" s="34"/>
      <c r="T4658" s="34"/>
      <c r="U4658" s="34"/>
    </row>
    <row r="4659" spans="16:21" x14ac:dyDescent="0.45">
      <c r="P4659" s="33" t="s">
        <v>2843</v>
      </c>
      <c r="Q4659" t="s">
        <v>28873</v>
      </c>
      <c r="R4659" s="35" t="s">
        <v>11194</v>
      </c>
      <c r="S4659" s="34"/>
      <c r="T4659" s="34"/>
      <c r="U4659" s="34"/>
    </row>
    <row r="4660" spans="16:21" x14ac:dyDescent="0.45">
      <c r="P4660" s="33" t="s">
        <v>2844</v>
      </c>
      <c r="Q4660" t="s">
        <v>28873</v>
      </c>
      <c r="R4660" s="35" t="s">
        <v>11194</v>
      </c>
      <c r="S4660" s="34"/>
      <c r="T4660" s="34"/>
      <c r="U4660" s="34"/>
    </row>
    <row r="4661" spans="16:21" x14ac:dyDescent="0.45">
      <c r="P4661" s="33" t="s">
        <v>2845</v>
      </c>
      <c r="Q4661" t="s">
        <v>28873</v>
      </c>
      <c r="R4661" s="35" t="s">
        <v>11194</v>
      </c>
      <c r="S4661" s="34"/>
      <c r="T4661" s="34"/>
      <c r="U4661" s="34"/>
    </row>
    <row r="4662" spans="16:21" x14ac:dyDescent="0.45">
      <c r="P4662" s="33" t="s">
        <v>2846</v>
      </c>
      <c r="Q4662" t="s">
        <v>28873</v>
      </c>
      <c r="R4662" s="35" t="s">
        <v>11194</v>
      </c>
      <c r="S4662" s="34"/>
      <c r="T4662" s="34"/>
      <c r="U4662" s="34"/>
    </row>
    <row r="4663" spans="16:21" x14ac:dyDescent="0.45">
      <c r="P4663" s="33" t="s">
        <v>2847</v>
      </c>
      <c r="Q4663" t="s">
        <v>28873</v>
      </c>
      <c r="R4663" s="35" t="s">
        <v>11194</v>
      </c>
      <c r="S4663" s="34"/>
      <c r="T4663" s="34"/>
      <c r="U4663" s="34"/>
    </row>
    <row r="4664" spans="16:21" x14ac:dyDescent="0.45">
      <c r="P4664" s="33" t="s">
        <v>2848</v>
      </c>
      <c r="Q4664" t="s">
        <v>28873</v>
      </c>
      <c r="R4664" s="35" t="s">
        <v>11194</v>
      </c>
      <c r="S4664" s="34"/>
      <c r="T4664" s="34"/>
      <c r="U4664" s="34"/>
    </row>
    <row r="4665" spans="16:21" x14ac:dyDescent="0.45">
      <c r="P4665" s="33" t="s">
        <v>2849</v>
      </c>
      <c r="Q4665" t="s">
        <v>28873</v>
      </c>
      <c r="R4665" s="35" t="s">
        <v>14475</v>
      </c>
      <c r="S4665" s="34"/>
      <c r="T4665" s="34"/>
      <c r="U4665" s="34"/>
    </row>
    <row r="4666" spans="16:21" x14ac:dyDescent="0.45">
      <c r="P4666" s="33" t="s">
        <v>2849</v>
      </c>
      <c r="Q4666" t="s">
        <v>28873</v>
      </c>
      <c r="R4666" s="35" t="s">
        <v>14476</v>
      </c>
      <c r="S4666" s="34"/>
      <c r="T4666" s="34"/>
      <c r="U4666" s="34"/>
    </row>
    <row r="4667" spans="16:21" x14ac:dyDescent="0.45">
      <c r="P4667" s="33" t="s">
        <v>2850</v>
      </c>
      <c r="Q4667" t="s">
        <v>28873</v>
      </c>
      <c r="R4667" s="35" t="s">
        <v>14477</v>
      </c>
      <c r="S4667" s="34"/>
      <c r="T4667" s="34"/>
      <c r="U4667" s="34"/>
    </row>
    <row r="4668" spans="16:21" x14ac:dyDescent="0.45">
      <c r="P4668" s="33" t="s">
        <v>2850</v>
      </c>
      <c r="Q4668" t="s">
        <v>28873</v>
      </c>
      <c r="R4668" s="35" t="s">
        <v>14478</v>
      </c>
      <c r="S4668" s="34"/>
      <c r="T4668" s="34"/>
      <c r="U4668" s="34"/>
    </row>
    <row r="4669" spans="16:21" x14ac:dyDescent="0.45">
      <c r="P4669" s="33" t="s">
        <v>2851</v>
      </c>
      <c r="Q4669" t="s">
        <v>28873</v>
      </c>
      <c r="R4669" s="35" t="s">
        <v>11192</v>
      </c>
      <c r="S4669" s="34"/>
      <c r="T4669" s="34"/>
      <c r="U4669" s="34"/>
    </row>
    <row r="4670" spans="16:21" x14ac:dyDescent="0.45">
      <c r="P4670" s="33" t="s">
        <v>2852</v>
      </c>
      <c r="Q4670" t="s">
        <v>28873</v>
      </c>
      <c r="R4670" s="35" t="s">
        <v>14479</v>
      </c>
      <c r="S4670" s="34"/>
      <c r="T4670" s="34"/>
      <c r="U4670" s="34"/>
    </row>
    <row r="4671" spans="16:21" x14ac:dyDescent="0.45">
      <c r="P4671" s="33" t="s">
        <v>2852</v>
      </c>
      <c r="Q4671" t="s">
        <v>28873</v>
      </c>
      <c r="R4671" s="35" t="s">
        <v>14480</v>
      </c>
      <c r="S4671" s="34"/>
      <c r="T4671" s="34"/>
      <c r="U4671" s="34"/>
    </row>
    <row r="4672" spans="16:21" x14ac:dyDescent="0.45">
      <c r="P4672" s="33" t="s">
        <v>2853</v>
      </c>
      <c r="Q4672" t="s">
        <v>28873</v>
      </c>
      <c r="R4672" s="35" t="s">
        <v>11194</v>
      </c>
      <c r="S4672" s="34"/>
      <c r="T4672" s="34"/>
      <c r="U4672" s="34"/>
    </row>
    <row r="4673" spans="16:21" x14ac:dyDescent="0.45">
      <c r="P4673" s="33" t="s">
        <v>2854</v>
      </c>
      <c r="Q4673" t="s">
        <v>28873</v>
      </c>
      <c r="R4673" s="35" t="s">
        <v>11194</v>
      </c>
      <c r="S4673" s="34"/>
      <c r="T4673" s="34"/>
      <c r="U4673" s="34"/>
    </row>
    <row r="4674" spans="16:21" x14ac:dyDescent="0.45">
      <c r="P4674" s="33" t="s">
        <v>2855</v>
      </c>
      <c r="Q4674" t="s">
        <v>28873</v>
      </c>
      <c r="R4674" s="35" t="s">
        <v>11194</v>
      </c>
      <c r="S4674" s="34"/>
      <c r="T4674" s="34"/>
      <c r="U4674" s="34"/>
    </row>
    <row r="4675" spans="16:21" x14ac:dyDescent="0.45">
      <c r="P4675" s="33" t="s">
        <v>2856</v>
      </c>
      <c r="Q4675" t="s">
        <v>28873</v>
      </c>
      <c r="R4675" s="35" t="s">
        <v>11194</v>
      </c>
      <c r="S4675" s="34"/>
      <c r="T4675" s="34"/>
      <c r="U4675" s="34"/>
    </row>
    <row r="4676" spans="16:21" x14ac:dyDescent="0.45">
      <c r="P4676" s="33" t="s">
        <v>2857</v>
      </c>
      <c r="Q4676" t="s">
        <v>28873</v>
      </c>
      <c r="R4676" s="35" t="s">
        <v>14481</v>
      </c>
      <c r="S4676" s="34"/>
      <c r="T4676" s="34"/>
      <c r="U4676" s="34"/>
    </row>
    <row r="4677" spans="16:21" x14ac:dyDescent="0.45">
      <c r="P4677" s="33" t="s">
        <v>2857</v>
      </c>
      <c r="Q4677" t="s">
        <v>28873</v>
      </c>
      <c r="R4677" s="35" t="s">
        <v>14482</v>
      </c>
      <c r="S4677" s="34"/>
      <c r="T4677" s="34"/>
      <c r="U4677" s="34"/>
    </row>
    <row r="4678" spans="16:21" x14ac:dyDescent="0.45">
      <c r="P4678" s="33" t="s">
        <v>2858</v>
      </c>
      <c r="Q4678" t="s">
        <v>28873</v>
      </c>
      <c r="R4678" s="35" t="s">
        <v>14483</v>
      </c>
      <c r="S4678" s="34"/>
      <c r="T4678" s="34"/>
      <c r="U4678" s="34"/>
    </row>
    <row r="4679" spans="16:21" x14ac:dyDescent="0.45">
      <c r="P4679" s="33" t="s">
        <v>2858</v>
      </c>
      <c r="Q4679" t="s">
        <v>28873</v>
      </c>
      <c r="R4679" s="35" t="s">
        <v>14484</v>
      </c>
      <c r="S4679" s="34"/>
      <c r="T4679" s="34"/>
      <c r="U4679" s="34"/>
    </row>
    <row r="4680" spans="16:21" x14ac:dyDescent="0.45">
      <c r="P4680" s="33" t="s">
        <v>2859</v>
      </c>
      <c r="Q4680" t="s">
        <v>28873</v>
      </c>
      <c r="R4680" s="35" t="s">
        <v>11194</v>
      </c>
      <c r="S4680" s="34"/>
      <c r="T4680" s="34"/>
      <c r="U4680" s="34"/>
    </row>
    <row r="4681" spans="16:21" x14ac:dyDescent="0.45">
      <c r="P4681" s="33" t="s">
        <v>2860</v>
      </c>
      <c r="Q4681" t="s">
        <v>28873</v>
      </c>
      <c r="R4681" s="35" t="s">
        <v>11194</v>
      </c>
      <c r="S4681" s="34"/>
      <c r="T4681" s="34"/>
      <c r="U4681" s="34"/>
    </row>
    <row r="4682" spans="16:21" x14ac:dyDescent="0.45">
      <c r="P4682" s="33" t="s">
        <v>2861</v>
      </c>
      <c r="Q4682" t="s">
        <v>28873</v>
      </c>
      <c r="R4682" s="35" t="s">
        <v>11194</v>
      </c>
      <c r="S4682" s="34"/>
      <c r="T4682" s="34"/>
      <c r="U4682" s="34"/>
    </row>
    <row r="4683" spans="16:21" x14ac:dyDescent="0.45">
      <c r="P4683" s="33" t="s">
        <v>2862</v>
      </c>
      <c r="Q4683" t="s">
        <v>28873</v>
      </c>
      <c r="R4683" s="35" t="s">
        <v>14485</v>
      </c>
      <c r="S4683" s="34"/>
      <c r="T4683" s="34"/>
      <c r="U4683" s="34"/>
    </row>
    <row r="4684" spans="16:21" x14ac:dyDescent="0.45">
      <c r="P4684" s="33" t="s">
        <v>2862</v>
      </c>
      <c r="Q4684" t="s">
        <v>28873</v>
      </c>
      <c r="R4684" s="35" t="s">
        <v>14486</v>
      </c>
      <c r="S4684" s="34"/>
      <c r="T4684" s="34"/>
      <c r="U4684" s="34"/>
    </row>
    <row r="4685" spans="16:21" x14ac:dyDescent="0.45">
      <c r="P4685" s="33" t="s">
        <v>2863</v>
      </c>
      <c r="Q4685" t="s">
        <v>28873</v>
      </c>
      <c r="R4685" s="35" t="s">
        <v>11194</v>
      </c>
      <c r="S4685" s="34"/>
      <c r="T4685" s="34"/>
      <c r="U4685" s="34"/>
    </row>
    <row r="4686" spans="16:21" x14ac:dyDescent="0.45">
      <c r="P4686" s="33" t="s">
        <v>2864</v>
      </c>
      <c r="Q4686" t="s">
        <v>28873</v>
      </c>
      <c r="R4686" s="35" t="s">
        <v>11192</v>
      </c>
      <c r="S4686" s="34"/>
      <c r="T4686" s="34"/>
      <c r="U4686" s="34"/>
    </row>
    <row r="4687" spans="16:21" x14ac:dyDescent="0.45">
      <c r="P4687" s="33" t="s">
        <v>2865</v>
      </c>
      <c r="Q4687" t="s">
        <v>28873</v>
      </c>
      <c r="R4687" s="35" t="s">
        <v>11194</v>
      </c>
      <c r="S4687" s="34"/>
      <c r="T4687" s="34"/>
      <c r="U4687" s="34"/>
    </row>
    <row r="4688" spans="16:21" x14ac:dyDescent="0.45">
      <c r="P4688" s="33" t="s">
        <v>2866</v>
      </c>
      <c r="Q4688" t="s">
        <v>28873</v>
      </c>
      <c r="R4688" s="35" t="s">
        <v>11194</v>
      </c>
      <c r="S4688" s="34"/>
      <c r="T4688" s="34"/>
      <c r="U4688" s="34"/>
    </row>
    <row r="4689" spans="16:21" x14ac:dyDescent="0.45">
      <c r="P4689" s="33" t="s">
        <v>2867</v>
      </c>
      <c r="Q4689" t="s">
        <v>28873</v>
      </c>
      <c r="R4689" s="35" t="s">
        <v>11192</v>
      </c>
      <c r="S4689" s="34"/>
      <c r="T4689" s="34"/>
      <c r="U4689" s="34"/>
    </row>
    <row r="4690" spans="16:21" x14ac:dyDescent="0.45">
      <c r="P4690" s="33" t="s">
        <v>2868</v>
      </c>
      <c r="Q4690" t="s">
        <v>28873</v>
      </c>
      <c r="R4690" s="35" t="s">
        <v>11194</v>
      </c>
      <c r="S4690" s="34"/>
      <c r="T4690" s="34"/>
      <c r="U4690" s="34"/>
    </row>
    <row r="4691" spans="16:21" x14ac:dyDescent="0.45">
      <c r="P4691" s="33" t="s">
        <v>2869</v>
      </c>
      <c r="Q4691" t="s">
        <v>28873</v>
      </c>
      <c r="R4691" s="35" t="s">
        <v>11194</v>
      </c>
      <c r="S4691" s="34"/>
      <c r="T4691" s="34"/>
      <c r="U4691" s="34"/>
    </row>
    <row r="4692" spans="16:21" x14ac:dyDescent="0.45">
      <c r="P4692" s="33" t="s">
        <v>2870</v>
      </c>
      <c r="Q4692" t="s">
        <v>28873</v>
      </c>
      <c r="R4692" s="35" t="s">
        <v>11192</v>
      </c>
      <c r="S4692" s="34"/>
      <c r="T4692" s="34"/>
      <c r="U4692" s="34"/>
    </row>
    <row r="4693" spans="16:21" x14ac:dyDescent="0.45">
      <c r="P4693" s="33" t="s">
        <v>2871</v>
      </c>
      <c r="Q4693" t="s">
        <v>28873</v>
      </c>
      <c r="R4693" s="35" t="s">
        <v>14487</v>
      </c>
      <c r="S4693" s="34"/>
      <c r="T4693" s="34"/>
      <c r="U4693" s="34"/>
    </row>
    <row r="4694" spans="16:21" x14ac:dyDescent="0.45">
      <c r="P4694" s="33" t="s">
        <v>2871</v>
      </c>
      <c r="Q4694" t="s">
        <v>28873</v>
      </c>
      <c r="R4694" s="35" t="s">
        <v>14488</v>
      </c>
      <c r="S4694" s="34"/>
      <c r="T4694" s="34"/>
      <c r="U4694" s="34"/>
    </row>
    <row r="4695" spans="16:21" x14ac:dyDescent="0.45">
      <c r="P4695" s="33" t="s">
        <v>2872</v>
      </c>
      <c r="Q4695" t="s">
        <v>28873</v>
      </c>
      <c r="R4695" s="35" t="s">
        <v>14489</v>
      </c>
      <c r="S4695" s="34"/>
      <c r="T4695" s="34"/>
      <c r="U4695" s="34"/>
    </row>
    <row r="4696" spans="16:21" x14ac:dyDescent="0.45">
      <c r="P4696" s="33" t="s">
        <v>2872</v>
      </c>
      <c r="Q4696" t="s">
        <v>28873</v>
      </c>
      <c r="R4696" s="35" t="s">
        <v>14490</v>
      </c>
      <c r="S4696" s="34"/>
      <c r="T4696" s="34"/>
      <c r="U4696" s="34"/>
    </row>
    <row r="4697" spans="16:21" x14ac:dyDescent="0.45">
      <c r="P4697" s="33" t="s">
        <v>2873</v>
      </c>
      <c r="Q4697" t="s">
        <v>28873</v>
      </c>
      <c r="R4697" s="35" t="s">
        <v>14491</v>
      </c>
      <c r="S4697" s="34"/>
      <c r="T4697" s="34"/>
      <c r="U4697" s="34"/>
    </row>
    <row r="4698" spans="16:21" x14ac:dyDescent="0.45">
      <c r="P4698" s="33" t="s">
        <v>2873</v>
      </c>
      <c r="Q4698" t="s">
        <v>28873</v>
      </c>
      <c r="R4698" s="35" t="s">
        <v>14492</v>
      </c>
      <c r="S4698" s="34"/>
      <c r="T4698" s="34"/>
      <c r="U4698" s="34"/>
    </row>
    <row r="4699" spans="16:21" x14ac:dyDescent="0.45">
      <c r="P4699" s="33" t="s">
        <v>2874</v>
      </c>
      <c r="Q4699" t="s">
        <v>28873</v>
      </c>
      <c r="R4699" s="35" t="s">
        <v>14493</v>
      </c>
      <c r="S4699" s="34"/>
      <c r="T4699" s="34"/>
      <c r="U4699" s="34"/>
    </row>
    <row r="4700" spans="16:21" x14ac:dyDescent="0.45">
      <c r="P4700" s="33" t="s">
        <v>2874</v>
      </c>
      <c r="Q4700" t="s">
        <v>28873</v>
      </c>
      <c r="R4700" s="35" t="s">
        <v>14494</v>
      </c>
      <c r="S4700" s="34"/>
      <c r="T4700" s="34"/>
      <c r="U4700" s="34"/>
    </row>
    <row r="4701" spans="16:21" x14ac:dyDescent="0.45">
      <c r="P4701" s="33" t="s">
        <v>2875</v>
      </c>
      <c r="Q4701" t="s">
        <v>28873</v>
      </c>
      <c r="R4701" s="35" t="s">
        <v>11192</v>
      </c>
      <c r="S4701" s="34"/>
      <c r="T4701" s="34"/>
      <c r="U4701" s="34"/>
    </row>
    <row r="4702" spans="16:21" x14ac:dyDescent="0.45">
      <c r="P4702" s="33" t="s">
        <v>2876</v>
      </c>
      <c r="Q4702" t="s">
        <v>28873</v>
      </c>
      <c r="R4702" s="35" t="s">
        <v>11194</v>
      </c>
      <c r="S4702" s="34"/>
      <c r="T4702" s="34"/>
      <c r="U4702" s="34"/>
    </row>
    <row r="4703" spans="16:21" x14ac:dyDescent="0.45">
      <c r="P4703" s="33" t="s">
        <v>2877</v>
      </c>
      <c r="Q4703" t="s">
        <v>28873</v>
      </c>
      <c r="R4703" s="35" t="s">
        <v>11192</v>
      </c>
      <c r="S4703" s="34"/>
      <c r="T4703" s="34"/>
      <c r="U4703" s="34"/>
    </row>
    <row r="4704" spans="16:21" x14ac:dyDescent="0.45">
      <c r="P4704" s="33" t="s">
        <v>2878</v>
      </c>
      <c r="Q4704" t="s">
        <v>28873</v>
      </c>
      <c r="R4704" s="35" t="s">
        <v>11194</v>
      </c>
      <c r="S4704" s="34"/>
      <c r="T4704" s="34"/>
      <c r="U4704" s="34"/>
    </row>
    <row r="4705" spans="16:21" x14ac:dyDescent="0.45">
      <c r="P4705" s="33" t="s">
        <v>2879</v>
      </c>
      <c r="Q4705" t="s">
        <v>28873</v>
      </c>
      <c r="R4705" s="35" t="s">
        <v>11194</v>
      </c>
      <c r="S4705" s="34"/>
      <c r="T4705" s="34"/>
      <c r="U4705" s="34"/>
    </row>
    <row r="4706" spans="16:21" x14ac:dyDescent="0.45">
      <c r="P4706" s="33" t="s">
        <v>2880</v>
      </c>
      <c r="Q4706" t="s">
        <v>28873</v>
      </c>
      <c r="R4706" s="35" t="s">
        <v>11194</v>
      </c>
      <c r="S4706" s="34"/>
      <c r="T4706" s="34"/>
      <c r="U4706" s="34"/>
    </row>
    <row r="4707" spans="16:21" x14ac:dyDescent="0.45">
      <c r="P4707" s="33" t="s">
        <v>2881</v>
      </c>
      <c r="Q4707" t="s">
        <v>28873</v>
      </c>
      <c r="R4707" s="35" t="s">
        <v>11192</v>
      </c>
      <c r="S4707" s="34"/>
      <c r="T4707" s="34"/>
      <c r="U4707" s="34"/>
    </row>
    <row r="4708" spans="16:21" x14ac:dyDescent="0.45">
      <c r="P4708" s="33" t="s">
        <v>2882</v>
      </c>
      <c r="Q4708" t="s">
        <v>28873</v>
      </c>
      <c r="R4708" s="35" t="s">
        <v>11192</v>
      </c>
      <c r="S4708" s="34"/>
      <c r="T4708" s="34"/>
      <c r="U4708" s="34"/>
    </row>
    <row r="4709" spans="16:21" x14ac:dyDescent="0.45">
      <c r="P4709" s="33" t="s">
        <v>2883</v>
      </c>
      <c r="Q4709" t="s">
        <v>28873</v>
      </c>
      <c r="R4709" s="35" t="s">
        <v>11192</v>
      </c>
      <c r="S4709" s="34"/>
      <c r="T4709" s="34"/>
      <c r="U4709" s="34"/>
    </row>
    <row r="4710" spans="16:21" x14ac:dyDescent="0.45">
      <c r="P4710" s="33" t="s">
        <v>2884</v>
      </c>
      <c r="Q4710" t="s">
        <v>28873</v>
      </c>
      <c r="R4710" s="35" t="s">
        <v>14495</v>
      </c>
      <c r="S4710" s="34"/>
      <c r="T4710" s="34"/>
      <c r="U4710" s="34"/>
    </row>
    <row r="4711" spans="16:21" x14ac:dyDescent="0.45">
      <c r="P4711" s="33" t="s">
        <v>2884</v>
      </c>
      <c r="Q4711" t="s">
        <v>28873</v>
      </c>
      <c r="R4711" s="35" t="s">
        <v>14496</v>
      </c>
      <c r="S4711" s="34"/>
      <c r="T4711" s="34"/>
      <c r="U4711" s="34"/>
    </row>
    <row r="4712" spans="16:21" x14ac:dyDescent="0.45">
      <c r="P4712" s="33" t="s">
        <v>2885</v>
      </c>
      <c r="Q4712" t="s">
        <v>28873</v>
      </c>
      <c r="R4712" s="35" t="s">
        <v>11194</v>
      </c>
      <c r="S4712" s="34"/>
      <c r="T4712" s="34"/>
      <c r="U4712" s="34"/>
    </row>
    <row r="4713" spans="16:21" x14ac:dyDescent="0.45">
      <c r="P4713" s="33" t="s">
        <v>2886</v>
      </c>
      <c r="Q4713" t="s">
        <v>28873</v>
      </c>
      <c r="R4713" s="35" t="s">
        <v>11194</v>
      </c>
      <c r="S4713" s="34"/>
      <c r="T4713" s="34"/>
      <c r="U4713" s="34"/>
    </row>
    <row r="4714" spans="16:21" x14ac:dyDescent="0.45">
      <c r="P4714" s="33" t="s">
        <v>2887</v>
      </c>
      <c r="Q4714" t="s">
        <v>28873</v>
      </c>
      <c r="R4714" s="35" t="s">
        <v>11194</v>
      </c>
      <c r="S4714" s="34"/>
      <c r="T4714" s="34"/>
      <c r="U4714" s="34"/>
    </row>
    <row r="4715" spans="16:21" x14ac:dyDescent="0.45">
      <c r="P4715" s="33" t="s">
        <v>2888</v>
      </c>
      <c r="Q4715" t="s">
        <v>28873</v>
      </c>
      <c r="R4715" s="35" t="s">
        <v>11192</v>
      </c>
      <c r="S4715" s="34"/>
      <c r="T4715" s="34"/>
      <c r="U4715" s="34"/>
    </row>
    <row r="4716" spans="16:21" x14ac:dyDescent="0.45">
      <c r="P4716" s="33" t="s">
        <v>2889</v>
      </c>
      <c r="Q4716" t="s">
        <v>28873</v>
      </c>
      <c r="R4716" s="35" t="s">
        <v>11192</v>
      </c>
      <c r="S4716" s="34"/>
      <c r="T4716" s="34"/>
      <c r="U4716" s="34"/>
    </row>
    <row r="4717" spans="16:21" x14ac:dyDescent="0.45">
      <c r="P4717" s="33" t="s">
        <v>2890</v>
      </c>
      <c r="Q4717" t="s">
        <v>28873</v>
      </c>
      <c r="R4717" s="35" t="s">
        <v>11194</v>
      </c>
      <c r="S4717" s="34"/>
      <c r="T4717" s="34"/>
      <c r="U4717" s="34"/>
    </row>
    <row r="4718" spans="16:21" x14ac:dyDescent="0.45">
      <c r="P4718" s="33" t="s">
        <v>2891</v>
      </c>
      <c r="Q4718" t="s">
        <v>28873</v>
      </c>
      <c r="R4718" s="35" t="s">
        <v>11194</v>
      </c>
      <c r="S4718" s="34"/>
      <c r="T4718" s="34"/>
      <c r="U4718" s="34"/>
    </row>
    <row r="4719" spans="16:21" x14ac:dyDescent="0.45">
      <c r="P4719" s="33" t="s">
        <v>2892</v>
      </c>
      <c r="Q4719" t="s">
        <v>28873</v>
      </c>
      <c r="R4719" s="35" t="s">
        <v>14497</v>
      </c>
      <c r="S4719" s="34"/>
      <c r="T4719" s="34"/>
      <c r="U4719" s="34"/>
    </row>
    <row r="4720" spans="16:21" x14ac:dyDescent="0.45">
      <c r="P4720" s="33" t="s">
        <v>2892</v>
      </c>
      <c r="Q4720" t="s">
        <v>28873</v>
      </c>
      <c r="R4720" s="35" t="s">
        <v>14498</v>
      </c>
      <c r="S4720" s="34"/>
      <c r="T4720" s="34"/>
      <c r="U4720" s="34"/>
    </row>
    <row r="4721" spans="16:21" x14ac:dyDescent="0.45">
      <c r="P4721" s="33" t="s">
        <v>2893</v>
      </c>
      <c r="Q4721" t="s">
        <v>28873</v>
      </c>
      <c r="R4721" s="35" t="s">
        <v>14499</v>
      </c>
      <c r="S4721" s="34"/>
      <c r="T4721" s="34"/>
      <c r="U4721" s="34"/>
    </row>
    <row r="4722" spans="16:21" x14ac:dyDescent="0.45">
      <c r="P4722" s="33" t="s">
        <v>2893</v>
      </c>
      <c r="Q4722" t="s">
        <v>28873</v>
      </c>
      <c r="R4722" s="35" t="s">
        <v>14500</v>
      </c>
      <c r="S4722" s="34"/>
      <c r="T4722" s="34"/>
      <c r="U4722" s="34"/>
    </row>
    <row r="4723" spans="16:21" x14ac:dyDescent="0.45">
      <c r="P4723" s="33" t="s">
        <v>2894</v>
      </c>
      <c r="Q4723" t="s">
        <v>28873</v>
      </c>
      <c r="R4723" s="35" t="s">
        <v>11192</v>
      </c>
      <c r="S4723" s="34"/>
      <c r="T4723" s="34"/>
      <c r="U4723" s="34"/>
    </row>
    <row r="4724" spans="16:21" x14ac:dyDescent="0.45">
      <c r="P4724" s="33" t="s">
        <v>2895</v>
      </c>
      <c r="Q4724" t="s">
        <v>28873</v>
      </c>
      <c r="R4724" s="35" t="s">
        <v>14501</v>
      </c>
      <c r="S4724" s="34"/>
      <c r="T4724" s="34"/>
      <c r="U4724" s="34"/>
    </row>
    <row r="4725" spans="16:21" x14ac:dyDescent="0.45">
      <c r="P4725" s="33" t="s">
        <v>2895</v>
      </c>
      <c r="Q4725" t="s">
        <v>28873</v>
      </c>
      <c r="R4725" s="35" t="s">
        <v>14502</v>
      </c>
      <c r="S4725" s="34"/>
      <c r="T4725" s="34"/>
      <c r="U4725" s="34"/>
    </row>
    <row r="4726" spans="16:21" x14ac:dyDescent="0.45">
      <c r="P4726" s="33" t="s">
        <v>2896</v>
      </c>
      <c r="Q4726" t="s">
        <v>28873</v>
      </c>
      <c r="R4726" s="35" t="s">
        <v>11194</v>
      </c>
      <c r="S4726" s="34"/>
      <c r="T4726" s="34"/>
      <c r="U4726" s="34"/>
    </row>
    <row r="4727" spans="16:21" x14ac:dyDescent="0.45">
      <c r="P4727" s="33" t="s">
        <v>2897</v>
      </c>
      <c r="Q4727" t="s">
        <v>28873</v>
      </c>
      <c r="R4727" s="35" t="s">
        <v>11192</v>
      </c>
      <c r="S4727" s="34"/>
      <c r="T4727" s="34"/>
      <c r="U4727" s="34"/>
    </row>
    <row r="4728" spans="16:21" x14ac:dyDescent="0.45">
      <c r="P4728" s="33" t="s">
        <v>2898</v>
      </c>
      <c r="Q4728" t="s">
        <v>28873</v>
      </c>
      <c r="R4728" s="35" t="s">
        <v>11194</v>
      </c>
      <c r="S4728" s="34"/>
      <c r="T4728" s="34"/>
      <c r="U4728" s="34"/>
    </row>
    <row r="4729" spans="16:21" x14ac:dyDescent="0.45">
      <c r="P4729" s="33" t="s">
        <v>2899</v>
      </c>
      <c r="Q4729" t="s">
        <v>28873</v>
      </c>
      <c r="R4729" s="35" t="s">
        <v>11192</v>
      </c>
      <c r="S4729" s="34"/>
      <c r="T4729" s="34"/>
      <c r="U4729" s="34"/>
    </row>
    <row r="4730" spans="16:21" x14ac:dyDescent="0.45">
      <c r="P4730" s="33" t="s">
        <v>2900</v>
      </c>
      <c r="Q4730" t="s">
        <v>28873</v>
      </c>
      <c r="R4730" s="35" t="s">
        <v>11194</v>
      </c>
      <c r="S4730" s="34"/>
      <c r="T4730" s="34"/>
      <c r="U4730" s="34"/>
    </row>
    <row r="4731" spans="16:21" x14ac:dyDescent="0.45">
      <c r="P4731" s="33" t="s">
        <v>2901</v>
      </c>
      <c r="Q4731" t="s">
        <v>28873</v>
      </c>
      <c r="R4731" s="35" t="s">
        <v>11192</v>
      </c>
      <c r="S4731" s="34"/>
      <c r="T4731" s="34"/>
      <c r="U4731" s="34"/>
    </row>
    <row r="4732" spans="16:21" x14ac:dyDescent="0.45">
      <c r="P4732" s="33" t="s">
        <v>2902</v>
      </c>
      <c r="Q4732" t="s">
        <v>28873</v>
      </c>
      <c r="R4732" s="35" t="s">
        <v>11194</v>
      </c>
      <c r="S4732" s="34"/>
      <c r="T4732" s="34"/>
      <c r="U4732" s="34"/>
    </row>
    <row r="4733" spans="16:21" x14ac:dyDescent="0.45">
      <c r="P4733" s="33" t="s">
        <v>2903</v>
      </c>
      <c r="Q4733" t="s">
        <v>28873</v>
      </c>
      <c r="R4733" s="35" t="s">
        <v>11194</v>
      </c>
      <c r="S4733" s="34"/>
      <c r="T4733" s="34"/>
      <c r="U4733" s="34"/>
    </row>
    <row r="4734" spans="16:21" x14ac:dyDescent="0.45">
      <c r="P4734" s="33" t="s">
        <v>2904</v>
      </c>
      <c r="Q4734" t="s">
        <v>28873</v>
      </c>
      <c r="R4734" s="35" t="s">
        <v>11192</v>
      </c>
      <c r="S4734" s="34"/>
      <c r="T4734" s="34"/>
      <c r="U4734" s="34"/>
    </row>
    <row r="4735" spans="16:21" x14ac:dyDescent="0.45">
      <c r="P4735" s="33" t="s">
        <v>2905</v>
      </c>
      <c r="Q4735" t="s">
        <v>28873</v>
      </c>
      <c r="R4735" s="35" t="s">
        <v>14503</v>
      </c>
      <c r="S4735" s="34"/>
      <c r="T4735" s="34"/>
      <c r="U4735" s="34"/>
    </row>
    <row r="4736" spans="16:21" x14ac:dyDescent="0.45">
      <c r="P4736" s="33" t="s">
        <v>2905</v>
      </c>
      <c r="Q4736" t="s">
        <v>28873</v>
      </c>
      <c r="R4736" s="35" t="s">
        <v>14504</v>
      </c>
      <c r="S4736" s="34"/>
      <c r="T4736" s="34"/>
      <c r="U4736" s="34"/>
    </row>
    <row r="4737" spans="16:21" x14ac:dyDescent="0.45">
      <c r="P4737" s="33" t="s">
        <v>2906</v>
      </c>
      <c r="Q4737" t="s">
        <v>28873</v>
      </c>
      <c r="R4737" s="35" t="s">
        <v>11194</v>
      </c>
      <c r="S4737" s="34"/>
      <c r="T4737" s="34"/>
      <c r="U4737" s="34"/>
    </row>
    <row r="4738" spans="16:21" x14ac:dyDescent="0.45">
      <c r="P4738" s="33" t="s">
        <v>2907</v>
      </c>
      <c r="Q4738" t="s">
        <v>28873</v>
      </c>
      <c r="R4738" s="35" t="s">
        <v>11194</v>
      </c>
      <c r="S4738" s="34"/>
      <c r="T4738" s="34"/>
      <c r="U4738" s="34"/>
    </row>
    <row r="4739" spans="16:21" x14ac:dyDescent="0.45">
      <c r="P4739" s="33" t="s">
        <v>2908</v>
      </c>
      <c r="Q4739" t="s">
        <v>28873</v>
      </c>
      <c r="R4739" s="35" t="s">
        <v>11194</v>
      </c>
      <c r="S4739" s="34"/>
      <c r="T4739" s="34"/>
      <c r="U4739" s="34"/>
    </row>
    <row r="4740" spans="16:21" x14ac:dyDescent="0.45">
      <c r="P4740" s="33" t="s">
        <v>2909</v>
      </c>
      <c r="Q4740" t="s">
        <v>28873</v>
      </c>
      <c r="R4740" s="35" t="s">
        <v>11194</v>
      </c>
      <c r="S4740" s="34"/>
      <c r="T4740" s="34"/>
      <c r="U4740" s="34"/>
    </row>
    <row r="4741" spans="16:21" x14ac:dyDescent="0.45">
      <c r="P4741" s="33" t="s">
        <v>2910</v>
      </c>
      <c r="Q4741" t="s">
        <v>28873</v>
      </c>
      <c r="R4741" s="35" t="s">
        <v>11194</v>
      </c>
      <c r="S4741" s="34"/>
      <c r="T4741" s="34"/>
      <c r="U4741" s="34"/>
    </row>
    <row r="4742" spans="16:21" x14ac:dyDescent="0.45">
      <c r="P4742" s="33" t="s">
        <v>2911</v>
      </c>
      <c r="Q4742" t="s">
        <v>28873</v>
      </c>
      <c r="R4742" s="35" t="s">
        <v>11194</v>
      </c>
      <c r="S4742" s="34"/>
      <c r="T4742" s="34"/>
      <c r="U4742" s="34"/>
    </row>
    <row r="4743" spans="16:21" x14ac:dyDescent="0.45">
      <c r="P4743" s="33" t="s">
        <v>2912</v>
      </c>
      <c r="Q4743" t="s">
        <v>28873</v>
      </c>
      <c r="R4743" s="35" t="s">
        <v>11194</v>
      </c>
      <c r="S4743" s="34"/>
      <c r="T4743" s="34"/>
      <c r="U4743" s="34"/>
    </row>
    <row r="4744" spans="16:21" x14ac:dyDescent="0.45">
      <c r="P4744" s="33" t="s">
        <v>2913</v>
      </c>
      <c r="Q4744" t="s">
        <v>28873</v>
      </c>
      <c r="R4744" s="35" t="s">
        <v>14505</v>
      </c>
      <c r="S4744" s="34"/>
      <c r="T4744" s="34"/>
      <c r="U4744" s="34"/>
    </row>
    <row r="4745" spans="16:21" x14ac:dyDescent="0.45">
      <c r="P4745" s="33" t="s">
        <v>2913</v>
      </c>
      <c r="Q4745" t="s">
        <v>28873</v>
      </c>
      <c r="R4745" s="35" t="s">
        <v>14506</v>
      </c>
      <c r="S4745" s="34"/>
      <c r="T4745" s="34"/>
      <c r="U4745" s="34"/>
    </row>
    <row r="4746" spans="16:21" x14ac:dyDescent="0.45">
      <c r="P4746" s="33" t="s">
        <v>2914</v>
      </c>
      <c r="Q4746" t="s">
        <v>28873</v>
      </c>
      <c r="R4746" s="35" t="s">
        <v>14507</v>
      </c>
      <c r="S4746" s="34"/>
      <c r="T4746" s="34"/>
      <c r="U4746" s="34"/>
    </row>
    <row r="4747" spans="16:21" x14ac:dyDescent="0.45">
      <c r="P4747" s="33" t="s">
        <v>2914</v>
      </c>
      <c r="Q4747" t="s">
        <v>28873</v>
      </c>
      <c r="R4747" s="35" t="s">
        <v>14508</v>
      </c>
      <c r="S4747" s="34"/>
      <c r="T4747" s="34"/>
      <c r="U4747" s="34"/>
    </row>
    <row r="4748" spans="16:21" x14ac:dyDescent="0.45">
      <c r="P4748" s="33" t="s">
        <v>2915</v>
      </c>
      <c r="Q4748" t="s">
        <v>28873</v>
      </c>
      <c r="R4748" s="35" t="s">
        <v>14509</v>
      </c>
      <c r="S4748" s="34"/>
      <c r="T4748" s="34"/>
      <c r="U4748" s="34"/>
    </row>
    <row r="4749" spans="16:21" x14ac:dyDescent="0.45">
      <c r="P4749" s="33" t="s">
        <v>2915</v>
      </c>
      <c r="Q4749" t="s">
        <v>28873</v>
      </c>
      <c r="R4749" s="35" t="s">
        <v>14510</v>
      </c>
      <c r="S4749" s="34"/>
      <c r="T4749" s="34"/>
      <c r="U4749" s="34"/>
    </row>
    <row r="4750" spans="16:21" x14ac:dyDescent="0.45">
      <c r="P4750" s="33" t="s">
        <v>2916</v>
      </c>
      <c r="Q4750" t="s">
        <v>28873</v>
      </c>
      <c r="R4750" s="35" t="s">
        <v>11192</v>
      </c>
      <c r="S4750" s="34"/>
      <c r="T4750" s="34"/>
      <c r="U4750" s="34"/>
    </row>
    <row r="4751" spans="16:21" x14ac:dyDescent="0.45">
      <c r="P4751" s="33" t="s">
        <v>2917</v>
      </c>
      <c r="Q4751" t="s">
        <v>28873</v>
      </c>
      <c r="R4751" s="35" t="s">
        <v>11194</v>
      </c>
      <c r="S4751" s="34"/>
      <c r="T4751" s="34"/>
      <c r="U4751" s="34"/>
    </row>
    <row r="4752" spans="16:21" x14ac:dyDescent="0.45">
      <c r="P4752" s="33" t="s">
        <v>2918</v>
      </c>
      <c r="Q4752" t="s">
        <v>28873</v>
      </c>
      <c r="R4752" s="35" t="s">
        <v>11194</v>
      </c>
      <c r="S4752" s="34"/>
      <c r="T4752" s="34"/>
      <c r="U4752" s="34"/>
    </row>
    <row r="4753" spans="16:21" x14ac:dyDescent="0.45">
      <c r="P4753" s="33" t="s">
        <v>2919</v>
      </c>
      <c r="Q4753" t="s">
        <v>28873</v>
      </c>
      <c r="R4753" s="35" t="s">
        <v>11194</v>
      </c>
      <c r="S4753" s="34"/>
      <c r="T4753" s="34"/>
      <c r="U4753" s="34"/>
    </row>
    <row r="4754" spans="16:21" x14ac:dyDescent="0.45">
      <c r="P4754" s="33" t="s">
        <v>2920</v>
      </c>
      <c r="Q4754" t="s">
        <v>28873</v>
      </c>
      <c r="R4754" s="35" t="s">
        <v>11194</v>
      </c>
      <c r="S4754" s="34"/>
      <c r="T4754" s="34"/>
      <c r="U4754" s="34"/>
    </row>
    <row r="4755" spans="16:21" x14ac:dyDescent="0.45">
      <c r="P4755" s="33" t="s">
        <v>2921</v>
      </c>
      <c r="Q4755" t="s">
        <v>28873</v>
      </c>
      <c r="R4755" s="35" t="s">
        <v>11194</v>
      </c>
      <c r="S4755" s="34"/>
      <c r="T4755" s="34"/>
      <c r="U4755" s="34"/>
    </row>
    <row r="4756" spans="16:21" x14ac:dyDescent="0.45">
      <c r="P4756" s="33" t="s">
        <v>2922</v>
      </c>
      <c r="Q4756" t="s">
        <v>28873</v>
      </c>
      <c r="R4756" s="35" t="s">
        <v>11192</v>
      </c>
      <c r="S4756" s="34"/>
      <c r="T4756" s="34"/>
      <c r="U4756" s="34"/>
    </row>
    <row r="4757" spans="16:21" x14ac:dyDescent="0.45">
      <c r="P4757" s="33" t="s">
        <v>2923</v>
      </c>
      <c r="Q4757" t="s">
        <v>28873</v>
      </c>
      <c r="R4757" s="35" t="s">
        <v>14511</v>
      </c>
      <c r="S4757" s="34"/>
      <c r="T4757" s="34"/>
      <c r="U4757" s="34"/>
    </row>
    <row r="4758" spans="16:21" x14ac:dyDescent="0.45">
      <c r="P4758" s="33" t="s">
        <v>2923</v>
      </c>
      <c r="Q4758" t="s">
        <v>28873</v>
      </c>
      <c r="R4758" s="35" t="s">
        <v>14512</v>
      </c>
      <c r="S4758" s="34"/>
      <c r="T4758" s="34"/>
      <c r="U4758" s="34"/>
    </row>
    <row r="4759" spans="16:21" x14ac:dyDescent="0.45">
      <c r="P4759" s="33" t="s">
        <v>2924</v>
      </c>
      <c r="Q4759" t="s">
        <v>28873</v>
      </c>
      <c r="R4759" s="35" t="s">
        <v>14513</v>
      </c>
      <c r="S4759" s="34"/>
      <c r="T4759" s="34"/>
      <c r="U4759" s="34"/>
    </row>
    <row r="4760" spans="16:21" x14ac:dyDescent="0.45">
      <c r="P4760" s="33" t="s">
        <v>2924</v>
      </c>
      <c r="Q4760" t="s">
        <v>28873</v>
      </c>
      <c r="R4760" s="35" t="s">
        <v>14514</v>
      </c>
      <c r="S4760" s="34"/>
      <c r="T4760" s="34"/>
      <c r="U4760" s="34"/>
    </row>
    <row r="4761" spans="16:21" x14ac:dyDescent="0.45">
      <c r="P4761" s="33" t="s">
        <v>2925</v>
      </c>
      <c r="Q4761" t="s">
        <v>28873</v>
      </c>
      <c r="R4761" s="35" t="s">
        <v>14515</v>
      </c>
      <c r="S4761" s="34"/>
      <c r="T4761" s="34"/>
      <c r="U4761" s="34"/>
    </row>
    <row r="4762" spans="16:21" x14ac:dyDescent="0.45">
      <c r="P4762" s="33" t="s">
        <v>2925</v>
      </c>
      <c r="Q4762" t="s">
        <v>28873</v>
      </c>
      <c r="R4762" s="35" t="s">
        <v>14516</v>
      </c>
      <c r="S4762" s="34"/>
      <c r="T4762" s="34"/>
      <c r="U4762" s="34"/>
    </row>
    <row r="4763" spans="16:21" x14ac:dyDescent="0.45">
      <c r="P4763" s="33" t="s">
        <v>2926</v>
      </c>
      <c r="Q4763" t="s">
        <v>28873</v>
      </c>
      <c r="R4763" s="35" t="s">
        <v>11194</v>
      </c>
      <c r="S4763" s="34"/>
      <c r="T4763" s="34"/>
      <c r="U4763" s="34"/>
    </row>
    <row r="4764" spans="16:21" x14ac:dyDescent="0.45">
      <c r="P4764" s="33" t="s">
        <v>2927</v>
      </c>
      <c r="Q4764" t="s">
        <v>28873</v>
      </c>
      <c r="R4764" s="35" t="s">
        <v>11192</v>
      </c>
      <c r="S4764" s="34"/>
      <c r="T4764" s="34"/>
      <c r="U4764" s="34"/>
    </row>
    <row r="4765" spans="16:21" x14ac:dyDescent="0.45">
      <c r="P4765" s="33" t="s">
        <v>2928</v>
      </c>
      <c r="Q4765" t="s">
        <v>28873</v>
      </c>
      <c r="R4765" s="35" t="s">
        <v>11192</v>
      </c>
      <c r="S4765" s="34"/>
      <c r="T4765" s="34"/>
      <c r="U4765" s="34"/>
    </row>
    <row r="4766" spans="16:21" x14ac:dyDescent="0.45">
      <c r="P4766" s="33" t="s">
        <v>2929</v>
      </c>
      <c r="Q4766" t="s">
        <v>28873</v>
      </c>
      <c r="R4766" s="35" t="s">
        <v>14517</v>
      </c>
      <c r="S4766" s="34"/>
      <c r="T4766" s="34"/>
      <c r="U4766" s="34"/>
    </row>
    <row r="4767" spans="16:21" x14ac:dyDescent="0.45">
      <c r="P4767" s="33" t="s">
        <v>2929</v>
      </c>
      <c r="Q4767" t="s">
        <v>28873</v>
      </c>
      <c r="R4767" s="35" t="s">
        <v>14518</v>
      </c>
      <c r="S4767" s="34"/>
      <c r="T4767" s="34"/>
      <c r="U4767" s="34"/>
    </row>
    <row r="4768" spans="16:21" x14ac:dyDescent="0.45">
      <c r="P4768" s="33" t="s">
        <v>2930</v>
      </c>
      <c r="Q4768" t="s">
        <v>28873</v>
      </c>
      <c r="R4768" s="35" t="s">
        <v>14519</v>
      </c>
      <c r="S4768" s="34"/>
      <c r="T4768" s="34"/>
      <c r="U4768" s="34"/>
    </row>
    <row r="4769" spans="16:21" x14ac:dyDescent="0.45">
      <c r="P4769" s="33" t="s">
        <v>2930</v>
      </c>
      <c r="Q4769" t="s">
        <v>28873</v>
      </c>
      <c r="R4769" s="35" t="s">
        <v>14520</v>
      </c>
      <c r="S4769" s="34"/>
      <c r="T4769" s="34"/>
      <c r="U4769" s="34"/>
    </row>
    <row r="4770" spans="16:21" x14ac:dyDescent="0.45">
      <c r="P4770" s="33" t="s">
        <v>2931</v>
      </c>
      <c r="Q4770" t="s">
        <v>28873</v>
      </c>
      <c r="R4770" s="35" t="s">
        <v>12778</v>
      </c>
      <c r="S4770" s="34"/>
      <c r="T4770" s="34"/>
      <c r="U4770" s="34"/>
    </row>
    <row r="4771" spans="16:21" x14ac:dyDescent="0.45">
      <c r="P4771" s="33" t="s">
        <v>2932</v>
      </c>
      <c r="Q4771" t="s">
        <v>28873</v>
      </c>
      <c r="R4771" s="35" t="s">
        <v>11194</v>
      </c>
      <c r="S4771" s="34"/>
      <c r="T4771" s="34"/>
      <c r="U4771" s="34"/>
    </row>
    <row r="4772" spans="16:21" x14ac:dyDescent="0.45">
      <c r="P4772" s="33" t="s">
        <v>2933</v>
      </c>
      <c r="Q4772" t="s">
        <v>28873</v>
      </c>
      <c r="R4772" s="35" t="s">
        <v>14521</v>
      </c>
      <c r="S4772" s="34"/>
      <c r="T4772" s="34"/>
      <c r="U4772" s="34"/>
    </row>
    <row r="4773" spans="16:21" x14ac:dyDescent="0.45">
      <c r="P4773" s="33" t="s">
        <v>2934</v>
      </c>
      <c r="Q4773" t="s">
        <v>28873</v>
      </c>
      <c r="R4773" s="35" t="s">
        <v>11194</v>
      </c>
      <c r="S4773" s="34"/>
      <c r="T4773" s="34"/>
      <c r="U4773" s="34"/>
    </row>
    <row r="4774" spans="16:21" x14ac:dyDescent="0.45">
      <c r="P4774" s="33" t="s">
        <v>2935</v>
      </c>
      <c r="Q4774" t="s">
        <v>28873</v>
      </c>
      <c r="R4774" s="35" t="s">
        <v>14522</v>
      </c>
      <c r="S4774" s="34"/>
      <c r="T4774" s="34"/>
      <c r="U4774" s="34"/>
    </row>
    <row r="4775" spans="16:21" x14ac:dyDescent="0.45">
      <c r="P4775" s="33" t="s">
        <v>2935</v>
      </c>
      <c r="Q4775" t="s">
        <v>28873</v>
      </c>
      <c r="R4775" s="35" t="s">
        <v>14523</v>
      </c>
      <c r="S4775" s="34"/>
      <c r="T4775" s="34"/>
      <c r="U4775" s="34"/>
    </row>
    <row r="4776" spans="16:21" x14ac:dyDescent="0.45">
      <c r="P4776" s="33" t="s">
        <v>2936</v>
      </c>
      <c r="Q4776" t="s">
        <v>28873</v>
      </c>
      <c r="R4776" s="35" t="s">
        <v>14524</v>
      </c>
      <c r="S4776" s="34"/>
      <c r="T4776" s="34"/>
      <c r="U4776" s="34"/>
    </row>
    <row r="4777" spans="16:21" x14ac:dyDescent="0.45">
      <c r="P4777" s="33" t="s">
        <v>2936</v>
      </c>
      <c r="Q4777" t="s">
        <v>28873</v>
      </c>
      <c r="R4777" s="35" t="s">
        <v>14525</v>
      </c>
      <c r="S4777" s="34"/>
      <c r="T4777" s="34"/>
      <c r="U4777" s="34"/>
    </row>
    <row r="4778" spans="16:21" x14ac:dyDescent="0.45">
      <c r="P4778" s="33" t="s">
        <v>2937</v>
      </c>
      <c r="Q4778" t="s">
        <v>28873</v>
      </c>
      <c r="R4778" s="35" t="s">
        <v>14526</v>
      </c>
      <c r="S4778" s="34"/>
      <c r="T4778" s="34"/>
      <c r="U4778" s="34"/>
    </row>
    <row r="4779" spans="16:21" x14ac:dyDescent="0.45">
      <c r="P4779" s="33" t="s">
        <v>2937</v>
      </c>
      <c r="Q4779" t="s">
        <v>28873</v>
      </c>
      <c r="R4779" s="35" t="s">
        <v>14527</v>
      </c>
      <c r="S4779" s="34"/>
      <c r="T4779" s="34"/>
      <c r="U4779" s="34"/>
    </row>
    <row r="4780" spans="16:21" x14ac:dyDescent="0.45">
      <c r="P4780" s="33" t="s">
        <v>2938</v>
      </c>
      <c r="Q4780" t="s">
        <v>28873</v>
      </c>
      <c r="R4780" s="35" t="s">
        <v>11192</v>
      </c>
      <c r="S4780" s="34"/>
      <c r="T4780" s="34"/>
      <c r="U4780" s="34"/>
    </row>
    <row r="4781" spans="16:21" x14ac:dyDescent="0.45">
      <c r="P4781" s="33" t="s">
        <v>2939</v>
      </c>
      <c r="Q4781" t="s">
        <v>28873</v>
      </c>
      <c r="R4781" s="35" t="s">
        <v>11192</v>
      </c>
      <c r="S4781" s="34"/>
      <c r="T4781" s="34"/>
      <c r="U4781" s="34"/>
    </row>
    <row r="4782" spans="16:21" x14ac:dyDescent="0.45">
      <c r="P4782" s="33" t="s">
        <v>2940</v>
      </c>
      <c r="Q4782" t="s">
        <v>28873</v>
      </c>
      <c r="R4782" s="35" t="s">
        <v>14528</v>
      </c>
      <c r="S4782" s="34"/>
      <c r="T4782" s="34"/>
      <c r="U4782" s="34"/>
    </row>
    <row r="4783" spans="16:21" x14ac:dyDescent="0.45">
      <c r="P4783" s="33" t="s">
        <v>2940</v>
      </c>
      <c r="Q4783" t="s">
        <v>28873</v>
      </c>
      <c r="R4783" s="35" t="s">
        <v>14529</v>
      </c>
      <c r="S4783" s="34"/>
      <c r="T4783" s="34"/>
      <c r="U4783" s="34"/>
    </row>
    <row r="4784" spans="16:21" x14ac:dyDescent="0.45">
      <c r="P4784" s="33" t="s">
        <v>2941</v>
      </c>
      <c r="Q4784" t="s">
        <v>28873</v>
      </c>
      <c r="R4784" s="35" t="s">
        <v>11192</v>
      </c>
      <c r="S4784" s="34"/>
      <c r="T4784" s="34"/>
      <c r="U4784" s="34"/>
    </row>
    <row r="4785" spans="16:21" x14ac:dyDescent="0.45">
      <c r="P4785" s="33" t="s">
        <v>2942</v>
      </c>
      <c r="Q4785" t="s">
        <v>28873</v>
      </c>
      <c r="R4785" s="35" t="s">
        <v>14530</v>
      </c>
      <c r="S4785" s="34"/>
      <c r="T4785" s="34"/>
      <c r="U4785" s="34"/>
    </row>
    <row r="4786" spans="16:21" x14ac:dyDescent="0.45">
      <c r="P4786" s="33" t="s">
        <v>2942</v>
      </c>
      <c r="Q4786" t="s">
        <v>28873</v>
      </c>
      <c r="R4786" s="35" t="s">
        <v>14531</v>
      </c>
      <c r="S4786" s="34"/>
      <c r="T4786" s="34"/>
      <c r="U4786" s="34"/>
    </row>
    <row r="4787" spans="16:21" x14ac:dyDescent="0.45">
      <c r="P4787" s="33" t="s">
        <v>2943</v>
      </c>
      <c r="Q4787" t="s">
        <v>28873</v>
      </c>
      <c r="R4787" s="35" t="s">
        <v>11192</v>
      </c>
      <c r="S4787" s="34"/>
      <c r="T4787" s="34"/>
      <c r="U4787" s="34"/>
    </row>
    <row r="4788" spans="16:21" x14ac:dyDescent="0.45">
      <c r="P4788" s="33" t="s">
        <v>2944</v>
      </c>
      <c r="Q4788" t="s">
        <v>28873</v>
      </c>
      <c r="R4788" s="35" t="s">
        <v>11194</v>
      </c>
      <c r="S4788" s="34"/>
      <c r="T4788" s="34"/>
      <c r="U4788" s="34"/>
    </row>
    <row r="4789" spans="16:21" x14ac:dyDescent="0.45">
      <c r="P4789" s="33" t="s">
        <v>2945</v>
      </c>
      <c r="Q4789" t="s">
        <v>28873</v>
      </c>
      <c r="R4789" s="35" t="s">
        <v>11194</v>
      </c>
      <c r="S4789" s="34"/>
      <c r="T4789" s="34"/>
      <c r="U4789" s="34"/>
    </row>
    <row r="4790" spans="16:21" x14ac:dyDescent="0.45">
      <c r="P4790" s="33" t="s">
        <v>2946</v>
      </c>
      <c r="Q4790" t="s">
        <v>28873</v>
      </c>
      <c r="R4790" s="35" t="s">
        <v>14532</v>
      </c>
      <c r="S4790" s="34"/>
      <c r="T4790" s="34"/>
      <c r="U4790" s="34"/>
    </row>
    <row r="4791" spans="16:21" x14ac:dyDescent="0.45">
      <c r="P4791" s="33" t="s">
        <v>2946</v>
      </c>
      <c r="Q4791" t="s">
        <v>28873</v>
      </c>
      <c r="R4791" s="35" t="s">
        <v>14533</v>
      </c>
      <c r="S4791" s="34"/>
      <c r="T4791" s="34"/>
      <c r="U4791" s="34"/>
    </row>
    <row r="4792" spans="16:21" x14ac:dyDescent="0.45">
      <c r="P4792" s="33" t="s">
        <v>2947</v>
      </c>
      <c r="Q4792" t="s">
        <v>28873</v>
      </c>
      <c r="R4792" s="35" t="s">
        <v>14534</v>
      </c>
      <c r="S4792" s="34"/>
      <c r="T4792" s="34"/>
      <c r="U4792" s="34"/>
    </row>
    <row r="4793" spans="16:21" x14ac:dyDescent="0.45">
      <c r="P4793" s="33" t="s">
        <v>2947</v>
      </c>
      <c r="Q4793" t="s">
        <v>28873</v>
      </c>
      <c r="R4793" s="35" t="s">
        <v>14535</v>
      </c>
      <c r="S4793" s="34"/>
      <c r="T4793" s="34"/>
      <c r="U4793" s="34"/>
    </row>
    <row r="4794" spans="16:21" x14ac:dyDescent="0.45">
      <c r="P4794" s="33" t="s">
        <v>2948</v>
      </c>
      <c r="Q4794" t="s">
        <v>28873</v>
      </c>
      <c r="R4794" s="35" t="s">
        <v>14536</v>
      </c>
      <c r="S4794" s="34"/>
      <c r="T4794" s="34"/>
      <c r="U4794" s="34"/>
    </row>
    <row r="4795" spans="16:21" x14ac:dyDescent="0.45">
      <c r="P4795" s="33" t="s">
        <v>2948</v>
      </c>
      <c r="Q4795" t="s">
        <v>28873</v>
      </c>
      <c r="R4795" s="35" t="s">
        <v>14537</v>
      </c>
      <c r="S4795" s="34"/>
      <c r="T4795" s="34"/>
      <c r="U4795" s="34"/>
    </row>
    <row r="4796" spans="16:21" x14ac:dyDescent="0.45">
      <c r="P4796" s="33" t="s">
        <v>2949</v>
      </c>
      <c r="Q4796" t="s">
        <v>28873</v>
      </c>
      <c r="R4796" s="35" t="s">
        <v>14538</v>
      </c>
      <c r="S4796" s="34"/>
      <c r="T4796" s="34"/>
      <c r="U4796" s="34"/>
    </row>
    <row r="4797" spans="16:21" x14ac:dyDescent="0.45">
      <c r="P4797" s="33" t="s">
        <v>2949</v>
      </c>
      <c r="Q4797" t="s">
        <v>28873</v>
      </c>
      <c r="R4797" s="35" t="s">
        <v>14539</v>
      </c>
      <c r="S4797" s="34"/>
      <c r="T4797" s="34"/>
      <c r="U4797" s="34"/>
    </row>
    <row r="4798" spans="16:21" x14ac:dyDescent="0.45">
      <c r="P4798" s="33" t="s">
        <v>2950</v>
      </c>
      <c r="Q4798" t="s">
        <v>28873</v>
      </c>
      <c r="R4798" s="35" t="s">
        <v>14540</v>
      </c>
      <c r="S4798" s="34"/>
      <c r="T4798" s="34"/>
      <c r="U4798" s="34"/>
    </row>
    <row r="4799" spans="16:21" x14ac:dyDescent="0.45">
      <c r="P4799" s="33" t="s">
        <v>2950</v>
      </c>
      <c r="Q4799" t="s">
        <v>28873</v>
      </c>
      <c r="R4799" s="35" t="s">
        <v>14541</v>
      </c>
      <c r="S4799" s="34"/>
      <c r="T4799" s="34"/>
      <c r="U4799" s="34"/>
    </row>
    <row r="4800" spans="16:21" x14ac:dyDescent="0.45">
      <c r="P4800" s="33" t="s">
        <v>2951</v>
      </c>
      <c r="Q4800" t="s">
        <v>28873</v>
      </c>
      <c r="R4800" s="35" t="s">
        <v>14542</v>
      </c>
      <c r="S4800" s="34"/>
      <c r="T4800" s="34"/>
      <c r="U4800" s="34"/>
    </row>
    <row r="4801" spans="16:21" x14ac:dyDescent="0.45">
      <c r="P4801" s="33" t="s">
        <v>2951</v>
      </c>
      <c r="Q4801" t="s">
        <v>28873</v>
      </c>
      <c r="R4801" s="35" t="s">
        <v>14543</v>
      </c>
      <c r="S4801" s="34"/>
      <c r="T4801" s="34"/>
      <c r="U4801" s="34"/>
    </row>
    <row r="4802" spans="16:21" x14ac:dyDescent="0.45">
      <c r="P4802" s="33" t="s">
        <v>2952</v>
      </c>
      <c r="Q4802" t="s">
        <v>28873</v>
      </c>
      <c r="R4802" s="35" t="s">
        <v>14544</v>
      </c>
      <c r="S4802" s="34"/>
      <c r="T4802" s="34"/>
      <c r="U4802" s="34"/>
    </row>
    <row r="4803" spans="16:21" x14ac:dyDescent="0.45">
      <c r="P4803" s="33" t="s">
        <v>2952</v>
      </c>
      <c r="Q4803" t="s">
        <v>28873</v>
      </c>
      <c r="R4803" s="35" t="s">
        <v>14545</v>
      </c>
      <c r="S4803" s="34"/>
      <c r="T4803" s="34"/>
      <c r="U4803" s="34"/>
    </row>
    <row r="4804" spans="16:21" x14ac:dyDescent="0.45">
      <c r="P4804" s="33" t="s">
        <v>2953</v>
      </c>
      <c r="Q4804" t="s">
        <v>28873</v>
      </c>
      <c r="R4804" s="35" t="s">
        <v>14546</v>
      </c>
      <c r="S4804" s="34"/>
      <c r="T4804" s="34"/>
      <c r="U4804" s="34"/>
    </row>
    <row r="4805" spans="16:21" x14ac:dyDescent="0.45">
      <c r="P4805" s="33" t="s">
        <v>2953</v>
      </c>
      <c r="Q4805" t="s">
        <v>28873</v>
      </c>
      <c r="R4805" s="35" t="s">
        <v>14547</v>
      </c>
      <c r="S4805" s="34"/>
      <c r="T4805" s="34"/>
      <c r="U4805" s="34"/>
    </row>
    <row r="4806" spans="16:21" x14ac:dyDescent="0.45">
      <c r="P4806" s="33" t="s">
        <v>2954</v>
      </c>
      <c r="Q4806" t="s">
        <v>28873</v>
      </c>
      <c r="R4806" s="35" t="s">
        <v>14548</v>
      </c>
      <c r="S4806" s="34"/>
      <c r="T4806" s="34"/>
      <c r="U4806" s="34"/>
    </row>
    <row r="4807" spans="16:21" x14ac:dyDescent="0.45">
      <c r="P4807" s="33" t="s">
        <v>2954</v>
      </c>
      <c r="Q4807" t="s">
        <v>28873</v>
      </c>
      <c r="R4807" s="35" t="s">
        <v>14549</v>
      </c>
      <c r="S4807" s="34"/>
      <c r="T4807" s="34"/>
      <c r="U4807" s="34"/>
    </row>
    <row r="4808" spans="16:21" x14ac:dyDescent="0.45">
      <c r="P4808" s="33" t="s">
        <v>2955</v>
      </c>
      <c r="Q4808" t="s">
        <v>28873</v>
      </c>
      <c r="R4808" s="35" t="s">
        <v>14550</v>
      </c>
      <c r="S4808" s="34"/>
      <c r="T4808" s="34"/>
      <c r="U4808" s="34"/>
    </row>
    <row r="4809" spans="16:21" x14ac:dyDescent="0.45">
      <c r="P4809" s="33" t="s">
        <v>2955</v>
      </c>
      <c r="Q4809" t="s">
        <v>28873</v>
      </c>
      <c r="R4809" s="35" t="s">
        <v>14551</v>
      </c>
      <c r="S4809" s="34"/>
      <c r="T4809" s="34"/>
      <c r="U4809" s="34"/>
    </row>
    <row r="4810" spans="16:21" x14ac:dyDescent="0.45">
      <c r="P4810" s="33" t="s">
        <v>2956</v>
      </c>
      <c r="Q4810" t="s">
        <v>28873</v>
      </c>
      <c r="R4810" s="35" t="s">
        <v>14552</v>
      </c>
      <c r="S4810" s="34"/>
      <c r="T4810" s="34"/>
      <c r="U4810" s="34"/>
    </row>
    <row r="4811" spans="16:21" x14ac:dyDescent="0.45">
      <c r="P4811" s="33" t="s">
        <v>2956</v>
      </c>
      <c r="Q4811" t="s">
        <v>28873</v>
      </c>
      <c r="R4811" s="35" t="s">
        <v>14553</v>
      </c>
      <c r="S4811" s="34"/>
      <c r="T4811" s="34"/>
      <c r="U4811" s="34"/>
    </row>
    <row r="4812" spans="16:21" x14ac:dyDescent="0.45">
      <c r="P4812" s="33" t="s">
        <v>2957</v>
      </c>
      <c r="Q4812" t="s">
        <v>28873</v>
      </c>
      <c r="R4812" s="35" t="s">
        <v>14554</v>
      </c>
      <c r="S4812" s="34"/>
      <c r="T4812" s="34"/>
      <c r="U4812" s="34"/>
    </row>
    <row r="4813" spans="16:21" x14ac:dyDescent="0.45">
      <c r="P4813" s="33" t="s">
        <v>2957</v>
      </c>
      <c r="Q4813" t="s">
        <v>28873</v>
      </c>
      <c r="R4813" s="35" t="s">
        <v>14555</v>
      </c>
      <c r="S4813" s="34"/>
      <c r="T4813" s="34"/>
      <c r="U4813" s="34"/>
    </row>
    <row r="4814" spans="16:21" x14ac:dyDescent="0.45">
      <c r="P4814" s="33" t="s">
        <v>2958</v>
      </c>
      <c r="Q4814" t="s">
        <v>28873</v>
      </c>
      <c r="R4814" s="35" t="s">
        <v>14556</v>
      </c>
      <c r="S4814" s="34"/>
      <c r="T4814" s="34"/>
      <c r="U4814" s="34"/>
    </row>
    <row r="4815" spans="16:21" x14ac:dyDescent="0.45">
      <c r="P4815" s="33" t="s">
        <v>2958</v>
      </c>
      <c r="Q4815" t="s">
        <v>28873</v>
      </c>
      <c r="R4815" s="35" t="s">
        <v>14557</v>
      </c>
      <c r="S4815" s="34"/>
      <c r="T4815" s="34"/>
      <c r="U4815" s="34"/>
    </row>
    <row r="4816" spans="16:21" x14ac:dyDescent="0.45">
      <c r="P4816" s="33" t="s">
        <v>2959</v>
      </c>
      <c r="Q4816" t="s">
        <v>28873</v>
      </c>
      <c r="R4816" s="35" t="s">
        <v>14558</v>
      </c>
      <c r="S4816" s="34"/>
      <c r="T4816" s="34"/>
      <c r="U4816" s="34"/>
    </row>
    <row r="4817" spans="16:21" x14ac:dyDescent="0.45">
      <c r="P4817" s="33" t="s">
        <v>2959</v>
      </c>
      <c r="Q4817" t="s">
        <v>28873</v>
      </c>
      <c r="R4817" s="35" t="s">
        <v>14559</v>
      </c>
      <c r="S4817" s="34"/>
      <c r="T4817" s="34"/>
      <c r="U4817" s="34"/>
    </row>
    <row r="4818" spans="16:21" x14ac:dyDescent="0.45">
      <c r="P4818" s="33" t="s">
        <v>2960</v>
      </c>
      <c r="Q4818" t="s">
        <v>28873</v>
      </c>
      <c r="R4818" s="35" t="s">
        <v>14560</v>
      </c>
      <c r="S4818" s="34"/>
      <c r="T4818" s="34"/>
      <c r="U4818" s="34"/>
    </row>
    <row r="4819" spans="16:21" x14ac:dyDescent="0.45">
      <c r="P4819" s="33" t="s">
        <v>2960</v>
      </c>
      <c r="Q4819" t="s">
        <v>28873</v>
      </c>
      <c r="R4819" s="35" t="s">
        <v>14561</v>
      </c>
      <c r="S4819" s="34"/>
      <c r="T4819" s="34"/>
      <c r="U4819" s="34"/>
    </row>
    <row r="4820" spans="16:21" x14ac:dyDescent="0.45">
      <c r="P4820" s="33" t="s">
        <v>2961</v>
      </c>
      <c r="Q4820" t="s">
        <v>28873</v>
      </c>
      <c r="R4820" s="35" t="s">
        <v>14562</v>
      </c>
      <c r="S4820" s="34"/>
      <c r="T4820" s="34"/>
      <c r="U4820" s="34"/>
    </row>
    <row r="4821" spans="16:21" x14ac:dyDescent="0.45">
      <c r="P4821" s="33" t="s">
        <v>2961</v>
      </c>
      <c r="Q4821" t="s">
        <v>28873</v>
      </c>
      <c r="R4821" s="35" t="s">
        <v>14563</v>
      </c>
      <c r="S4821" s="34"/>
      <c r="T4821" s="34"/>
      <c r="U4821" s="34"/>
    </row>
    <row r="4822" spans="16:21" x14ac:dyDescent="0.45">
      <c r="P4822" s="33" t="s">
        <v>2962</v>
      </c>
      <c r="Q4822" t="s">
        <v>28873</v>
      </c>
      <c r="R4822" s="35" t="s">
        <v>14564</v>
      </c>
      <c r="S4822" s="34"/>
      <c r="T4822" s="34"/>
      <c r="U4822" s="34"/>
    </row>
    <row r="4823" spans="16:21" x14ac:dyDescent="0.45">
      <c r="P4823" s="33" t="s">
        <v>2962</v>
      </c>
      <c r="Q4823" t="s">
        <v>28873</v>
      </c>
      <c r="R4823" s="35" t="s">
        <v>14565</v>
      </c>
      <c r="S4823" s="34"/>
      <c r="T4823" s="34"/>
      <c r="U4823" s="34"/>
    </row>
    <row r="4824" spans="16:21" x14ac:dyDescent="0.45">
      <c r="P4824" s="33" t="s">
        <v>2963</v>
      </c>
      <c r="Q4824" t="s">
        <v>28873</v>
      </c>
      <c r="R4824" s="35" t="s">
        <v>11192</v>
      </c>
      <c r="S4824" s="34"/>
      <c r="T4824" s="34"/>
      <c r="U4824" s="34"/>
    </row>
    <row r="4825" spans="16:21" x14ac:dyDescent="0.45">
      <c r="P4825" s="33" t="s">
        <v>2964</v>
      </c>
      <c r="Q4825" t="s">
        <v>28873</v>
      </c>
      <c r="R4825" s="35" t="s">
        <v>14566</v>
      </c>
      <c r="S4825" s="34"/>
      <c r="T4825" s="34"/>
      <c r="U4825" s="34"/>
    </row>
    <row r="4826" spans="16:21" x14ac:dyDescent="0.45">
      <c r="P4826" s="33" t="s">
        <v>2964</v>
      </c>
      <c r="Q4826" t="s">
        <v>28873</v>
      </c>
      <c r="R4826" s="35" t="s">
        <v>14567</v>
      </c>
      <c r="S4826" s="34"/>
      <c r="T4826" s="34"/>
      <c r="U4826" s="34"/>
    </row>
    <row r="4827" spans="16:21" x14ac:dyDescent="0.45">
      <c r="P4827" s="33" t="s">
        <v>2965</v>
      </c>
      <c r="Q4827" t="s">
        <v>28873</v>
      </c>
      <c r="R4827" s="35" t="s">
        <v>14568</v>
      </c>
      <c r="S4827" s="34"/>
      <c r="T4827" s="34"/>
      <c r="U4827" s="34"/>
    </row>
    <row r="4828" spans="16:21" x14ac:dyDescent="0.45">
      <c r="P4828" s="33" t="s">
        <v>2965</v>
      </c>
      <c r="Q4828" t="s">
        <v>28873</v>
      </c>
      <c r="R4828" s="35" t="s">
        <v>14569</v>
      </c>
      <c r="S4828" s="34"/>
      <c r="T4828" s="34"/>
      <c r="U4828" s="34"/>
    </row>
    <row r="4829" spans="16:21" x14ac:dyDescent="0.45">
      <c r="P4829" s="33" t="s">
        <v>2966</v>
      </c>
      <c r="Q4829" t="s">
        <v>28873</v>
      </c>
      <c r="R4829" s="35" t="s">
        <v>14570</v>
      </c>
      <c r="S4829" s="34"/>
      <c r="T4829" s="34"/>
      <c r="U4829" s="34"/>
    </row>
    <row r="4830" spans="16:21" x14ac:dyDescent="0.45">
      <c r="P4830" s="33" t="s">
        <v>2966</v>
      </c>
      <c r="Q4830" t="s">
        <v>28873</v>
      </c>
      <c r="R4830" s="35" t="s">
        <v>14571</v>
      </c>
      <c r="S4830" s="34"/>
      <c r="T4830" s="34"/>
      <c r="U4830" s="34"/>
    </row>
    <row r="4831" spans="16:21" x14ac:dyDescent="0.45">
      <c r="P4831" s="33" t="s">
        <v>2967</v>
      </c>
      <c r="Q4831" t="s">
        <v>28873</v>
      </c>
      <c r="R4831" s="35" t="s">
        <v>11192</v>
      </c>
      <c r="S4831" s="34"/>
      <c r="T4831" s="34"/>
      <c r="U4831" s="34"/>
    </row>
    <row r="4832" spans="16:21" x14ac:dyDescent="0.45">
      <c r="P4832" s="33" t="s">
        <v>2968</v>
      </c>
      <c r="Q4832" t="s">
        <v>28873</v>
      </c>
      <c r="R4832" s="35" t="s">
        <v>11194</v>
      </c>
      <c r="S4832" s="34"/>
      <c r="T4832" s="34"/>
      <c r="U4832" s="34"/>
    </row>
    <row r="4833" spans="16:21" x14ac:dyDescent="0.45">
      <c r="P4833" s="33" t="s">
        <v>2969</v>
      </c>
      <c r="Q4833" t="s">
        <v>28873</v>
      </c>
      <c r="R4833" s="35" t="s">
        <v>11192</v>
      </c>
      <c r="S4833" s="34"/>
      <c r="T4833" s="34"/>
      <c r="U4833" s="34"/>
    </row>
    <row r="4834" spans="16:21" x14ac:dyDescent="0.45">
      <c r="P4834" s="33" t="s">
        <v>2970</v>
      </c>
      <c r="Q4834" t="s">
        <v>28873</v>
      </c>
      <c r="R4834" s="35" t="s">
        <v>11194</v>
      </c>
      <c r="S4834" s="34"/>
      <c r="T4834" s="34"/>
      <c r="U4834" s="34"/>
    </row>
    <row r="4835" spans="16:21" x14ac:dyDescent="0.45">
      <c r="P4835" s="33" t="s">
        <v>2971</v>
      </c>
      <c r="Q4835" t="s">
        <v>28873</v>
      </c>
      <c r="R4835" s="35" t="s">
        <v>14572</v>
      </c>
      <c r="S4835" s="34"/>
      <c r="T4835" s="34"/>
      <c r="U4835" s="34"/>
    </row>
    <row r="4836" spans="16:21" x14ac:dyDescent="0.45">
      <c r="P4836" s="33" t="s">
        <v>2971</v>
      </c>
      <c r="Q4836" t="s">
        <v>28873</v>
      </c>
      <c r="R4836" s="35" t="s">
        <v>14573</v>
      </c>
      <c r="S4836" s="34"/>
      <c r="T4836" s="34"/>
      <c r="U4836" s="34"/>
    </row>
    <row r="4837" spans="16:21" x14ac:dyDescent="0.45">
      <c r="P4837" s="33" t="s">
        <v>2972</v>
      </c>
      <c r="Q4837" t="s">
        <v>28873</v>
      </c>
      <c r="R4837" s="35" t="s">
        <v>11192</v>
      </c>
      <c r="S4837" s="34"/>
      <c r="T4837" s="34"/>
      <c r="U4837" s="34"/>
    </row>
    <row r="4838" spans="16:21" x14ac:dyDescent="0.45">
      <c r="P4838" s="33" t="s">
        <v>2973</v>
      </c>
      <c r="Q4838" t="s">
        <v>28873</v>
      </c>
      <c r="R4838" s="35" t="s">
        <v>14574</v>
      </c>
      <c r="S4838" s="34"/>
      <c r="T4838" s="34"/>
      <c r="U4838" s="34"/>
    </row>
    <row r="4839" spans="16:21" x14ac:dyDescent="0.45">
      <c r="P4839" s="33" t="s">
        <v>2973</v>
      </c>
      <c r="Q4839" t="s">
        <v>28873</v>
      </c>
      <c r="R4839" s="35" t="s">
        <v>14575</v>
      </c>
      <c r="S4839" s="34"/>
      <c r="T4839" s="34"/>
      <c r="U4839" s="34"/>
    </row>
    <row r="4840" spans="16:21" x14ac:dyDescent="0.45">
      <c r="P4840" s="33" t="s">
        <v>2974</v>
      </c>
      <c r="Q4840" t="s">
        <v>28873</v>
      </c>
      <c r="R4840" s="35" t="s">
        <v>14576</v>
      </c>
      <c r="S4840" s="34"/>
      <c r="T4840" s="34"/>
      <c r="U4840" s="34"/>
    </row>
    <row r="4841" spans="16:21" x14ac:dyDescent="0.45">
      <c r="P4841" s="33" t="s">
        <v>2974</v>
      </c>
      <c r="Q4841" t="s">
        <v>28873</v>
      </c>
      <c r="R4841" s="35" t="s">
        <v>14577</v>
      </c>
      <c r="S4841" s="34"/>
      <c r="T4841" s="34"/>
      <c r="U4841" s="34"/>
    </row>
    <row r="4842" spans="16:21" x14ac:dyDescent="0.45">
      <c r="P4842" s="33" t="s">
        <v>2975</v>
      </c>
      <c r="Q4842" t="s">
        <v>28873</v>
      </c>
      <c r="R4842" s="35" t="s">
        <v>14578</v>
      </c>
      <c r="S4842" s="34"/>
      <c r="T4842" s="34"/>
      <c r="U4842" s="34"/>
    </row>
    <row r="4843" spans="16:21" x14ac:dyDescent="0.45">
      <c r="P4843" s="33" t="s">
        <v>2975</v>
      </c>
      <c r="Q4843" t="s">
        <v>28873</v>
      </c>
      <c r="R4843" s="35" t="s">
        <v>14579</v>
      </c>
      <c r="S4843" s="34"/>
      <c r="T4843" s="34"/>
      <c r="U4843" s="34"/>
    </row>
    <row r="4844" spans="16:21" x14ac:dyDescent="0.45">
      <c r="P4844" s="33" t="s">
        <v>2976</v>
      </c>
      <c r="Q4844" t="s">
        <v>28873</v>
      </c>
      <c r="R4844" s="35" t="s">
        <v>11194</v>
      </c>
      <c r="S4844" s="34"/>
      <c r="T4844" s="34"/>
      <c r="U4844" s="34"/>
    </row>
    <row r="4845" spans="16:21" x14ac:dyDescent="0.45">
      <c r="P4845" s="33" t="s">
        <v>2977</v>
      </c>
      <c r="Q4845" t="s">
        <v>28873</v>
      </c>
      <c r="R4845" s="35" t="s">
        <v>11192</v>
      </c>
      <c r="S4845" s="34"/>
      <c r="T4845" s="34"/>
      <c r="U4845" s="34"/>
    </row>
    <row r="4846" spans="16:21" x14ac:dyDescent="0.45">
      <c r="P4846" s="33" t="s">
        <v>2978</v>
      </c>
      <c r="Q4846" t="s">
        <v>28873</v>
      </c>
      <c r="R4846" s="35" t="s">
        <v>11194</v>
      </c>
      <c r="S4846" s="34"/>
      <c r="T4846" s="34"/>
      <c r="U4846" s="34"/>
    </row>
    <row r="4847" spans="16:21" x14ac:dyDescent="0.45">
      <c r="P4847" s="33" t="s">
        <v>2979</v>
      </c>
      <c r="Q4847" t="s">
        <v>28873</v>
      </c>
      <c r="R4847" s="35" t="s">
        <v>11192</v>
      </c>
      <c r="S4847" s="34"/>
      <c r="T4847" s="34"/>
      <c r="U4847" s="34"/>
    </row>
    <row r="4848" spans="16:21" x14ac:dyDescent="0.45">
      <c r="P4848" s="33" t="s">
        <v>2980</v>
      </c>
      <c r="Q4848" t="s">
        <v>28873</v>
      </c>
      <c r="R4848" s="35" t="s">
        <v>14580</v>
      </c>
      <c r="S4848" s="34"/>
      <c r="T4848" s="34"/>
      <c r="U4848" s="34"/>
    </row>
    <row r="4849" spans="16:21" x14ac:dyDescent="0.45">
      <c r="P4849" s="33" t="s">
        <v>2980</v>
      </c>
      <c r="Q4849" t="s">
        <v>28873</v>
      </c>
      <c r="R4849" s="35" t="s">
        <v>14581</v>
      </c>
      <c r="S4849" s="34"/>
      <c r="T4849" s="34"/>
      <c r="U4849" s="34"/>
    </row>
    <row r="4850" spans="16:21" x14ac:dyDescent="0.45">
      <c r="P4850" s="33" t="s">
        <v>2981</v>
      </c>
      <c r="Q4850" t="s">
        <v>28873</v>
      </c>
      <c r="R4850" s="35" t="s">
        <v>14582</v>
      </c>
      <c r="S4850" s="34"/>
      <c r="T4850" s="34"/>
      <c r="U4850" s="34"/>
    </row>
    <row r="4851" spans="16:21" x14ac:dyDescent="0.45">
      <c r="P4851" s="33" t="s">
        <v>2981</v>
      </c>
      <c r="Q4851" t="s">
        <v>28873</v>
      </c>
      <c r="R4851" s="35" t="s">
        <v>14583</v>
      </c>
      <c r="S4851" s="34"/>
      <c r="T4851" s="34"/>
      <c r="U4851" s="34"/>
    </row>
    <row r="4852" spans="16:21" x14ac:dyDescent="0.45">
      <c r="P4852" s="33" t="s">
        <v>2982</v>
      </c>
      <c r="Q4852" t="s">
        <v>28873</v>
      </c>
      <c r="R4852" s="35" t="s">
        <v>11194</v>
      </c>
      <c r="S4852" s="34"/>
      <c r="T4852" s="34"/>
      <c r="U4852" s="34"/>
    </row>
    <row r="4853" spans="16:21" x14ac:dyDescent="0.45">
      <c r="P4853" s="33" t="s">
        <v>2983</v>
      </c>
      <c r="Q4853" t="s">
        <v>28873</v>
      </c>
      <c r="R4853" s="35" t="s">
        <v>11192</v>
      </c>
      <c r="S4853" s="34"/>
      <c r="T4853" s="34"/>
      <c r="U4853" s="34"/>
    </row>
    <row r="4854" spans="16:21" x14ac:dyDescent="0.45">
      <c r="P4854" s="33" t="s">
        <v>2984</v>
      </c>
      <c r="Q4854" t="s">
        <v>28873</v>
      </c>
      <c r="R4854" s="35" t="s">
        <v>11192</v>
      </c>
      <c r="S4854" s="34"/>
      <c r="T4854" s="34"/>
      <c r="U4854" s="34"/>
    </row>
    <row r="4855" spans="16:21" x14ac:dyDescent="0.45">
      <c r="P4855" s="33" t="s">
        <v>2985</v>
      </c>
      <c r="Q4855" t="s">
        <v>28873</v>
      </c>
      <c r="R4855" s="35" t="s">
        <v>11192</v>
      </c>
      <c r="S4855" s="34"/>
      <c r="T4855" s="34"/>
      <c r="U4855" s="34"/>
    </row>
    <row r="4856" spans="16:21" x14ac:dyDescent="0.45">
      <c r="P4856" s="33" t="s">
        <v>2986</v>
      </c>
      <c r="Q4856" t="s">
        <v>28873</v>
      </c>
      <c r="R4856" s="35" t="s">
        <v>11194</v>
      </c>
      <c r="S4856" s="34"/>
      <c r="T4856" s="34"/>
      <c r="U4856" s="34"/>
    </row>
    <row r="4857" spans="16:21" x14ac:dyDescent="0.45">
      <c r="P4857" s="33" t="s">
        <v>2987</v>
      </c>
      <c r="Q4857" t="s">
        <v>28873</v>
      </c>
      <c r="R4857" s="35" t="s">
        <v>11194</v>
      </c>
      <c r="S4857" s="34"/>
      <c r="T4857" s="34"/>
      <c r="U4857" s="34"/>
    </row>
    <row r="4858" spans="16:21" x14ac:dyDescent="0.45">
      <c r="P4858" s="33" t="s">
        <v>2988</v>
      </c>
      <c r="Q4858" t="s">
        <v>28873</v>
      </c>
      <c r="R4858" s="35" t="s">
        <v>11192</v>
      </c>
      <c r="S4858" s="34"/>
      <c r="T4858" s="34"/>
      <c r="U4858" s="34"/>
    </row>
    <row r="4859" spans="16:21" x14ac:dyDescent="0.45">
      <c r="P4859" s="33" t="s">
        <v>2989</v>
      </c>
      <c r="Q4859" t="s">
        <v>28873</v>
      </c>
      <c r="R4859" s="35" t="s">
        <v>11192</v>
      </c>
      <c r="S4859" s="34"/>
      <c r="T4859" s="34"/>
      <c r="U4859" s="34"/>
    </row>
    <row r="4860" spans="16:21" x14ac:dyDescent="0.45">
      <c r="P4860" s="33" t="s">
        <v>2990</v>
      </c>
      <c r="Q4860" t="s">
        <v>28873</v>
      </c>
      <c r="R4860" s="35" t="s">
        <v>14584</v>
      </c>
      <c r="S4860" s="34"/>
      <c r="T4860" s="34"/>
      <c r="U4860" s="34"/>
    </row>
    <row r="4861" spans="16:21" x14ac:dyDescent="0.45">
      <c r="P4861" s="33" t="s">
        <v>2990</v>
      </c>
      <c r="Q4861" t="s">
        <v>28873</v>
      </c>
      <c r="R4861" s="35" t="s">
        <v>14585</v>
      </c>
      <c r="S4861" s="34"/>
      <c r="T4861" s="34"/>
      <c r="U4861" s="34"/>
    </row>
    <row r="4862" spans="16:21" x14ac:dyDescent="0.45">
      <c r="P4862" s="33" t="s">
        <v>2991</v>
      </c>
      <c r="Q4862" t="s">
        <v>28873</v>
      </c>
      <c r="R4862" s="35" t="s">
        <v>11192</v>
      </c>
      <c r="S4862" s="34"/>
      <c r="T4862" s="34"/>
      <c r="U4862" s="34"/>
    </row>
    <row r="4863" spans="16:21" x14ac:dyDescent="0.45">
      <c r="P4863" s="33" t="s">
        <v>2992</v>
      </c>
      <c r="Q4863" t="s">
        <v>28873</v>
      </c>
      <c r="R4863" s="35" t="s">
        <v>14586</v>
      </c>
      <c r="S4863" s="34"/>
      <c r="T4863" s="34"/>
      <c r="U4863" s="34"/>
    </row>
    <row r="4864" spans="16:21" x14ac:dyDescent="0.45">
      <c r="P4864" s="33" t="s">
        <v>2992</v>
      </c>
      <c r="Q4864" t="s">
        <v>28873</v>
      </c>
      <c r="R4864" s="35" t="s">
        <v>14587</v>
      </c>
      <c r="S4864" s="34"/>
      <c r="T4864" s="34"/>
      <c r="U4864" s="34"/>
    </row>
    <row r="4865" spans="16:21" x14ac:dyDescent="0.45">
      <c r="P4865" s="33" t="s">
        <v>2993</v>
      </c>
      <c r="Q4865" t="s">
        <v>28873</v>
      </c>
      <c r="R4865" s="35" t="s">
        <v>14588</v>
      </c>
      <c r="S4865" s="34"/>
      <c r="T4865" s="34"/>
      <c r="U4865" s="34"/>
    </row>
    <row r="4866" spans="16:21" x14ac:dyDescent="0.45">
      <c r="P4866" s="33" t="s">
        <v>2993</v>
      </c>
      <c r="Q4866" t="s">
        <v>28873</v>
      </c>
      <c r="R4866" s="35" t="s">
        <v>14589</v>
      </c>
      <c r="S4866" s="34"/>
      <c r="T4866" s="34"/>
      <c r="U4866" s="34"/>
    </row>
    <row r="4867" spans="16:21" x14ac:dyDescent="0.45">
      <c r="P4867" s="33" t="s">
        <v>2994</v>
      </c>
      <c r="Q4867" t="s">
        <v>28873</v>
      </c>
      <c r="R4867" s="35" t="s">
        <v>14590</v>
      </c>
      <c r="S4867" s="34"/>
      <c r="T4867" s="34"/>
      <c r="U4867" s="34"/>
    </row>
    <row r="4868" spans="16:21" x14ac:dyDescent="0.45">
      <c r="P4868" s="33" t="s">
        <v>2994</v>
      </c>
      <c r="Q4868" t="s">
        <v>28873</v>
      </c>
      <c r="R4868" s="35" t="s">
        <v>14591</v>
      </c>
      <c r="S4868" s="34"/>
      <c r="T4868" s="34"/>
      <c r="U4868" s="34"/>
    </row>
    <row r="4869" spans="16:21" x14ac:dyDescent="0.45">
      <c r="P4869" s="33" t="s">
        <v>2995</v>
      </c>
      <c r="Q4869" t="s">
        <v>28873</v>
      </c>
      <c r="R4869" s="35" t="s">
        <v>14592</v>
      </c>
      <c r="S4869" s="34"/>
      <c r="T4869" s="34"/>
      <c r="U4869" s="34"/>
    </row>
    <row r="4870" spans="16:21" x14ac:dyDescent="0.45">
      <c r="P4870" s="33" t="s">
        <v>2995</v>
      </c>
      <c r="Q4870" t="s">
        <v>28873</v>
      </c>
      <c r="R4870" s="35" t="s">
        <v>14593</v>
      </c>
      <c r="S4870" s="34"/>
      <c r="T4870" s="34"/>
      <c r="U4870" s="34"/>
    </row>
    <row r="4871" spans="16:21" x14ac:dyDescent="0.45">
      <c r="P4871" s="33" t="s">
        <v>2996</v>
      </c>
      <c r="Q4871" t="s">
        <v>28873</v>
      </c>
      <c r="R4871" s="35" t="s">
        <v>14594</v>
      </c>
      <c r="S4871" s="34"/>
      <c r="T4871" s="34"/>
      <c r="U4871" s="34"/>
    </row>
    <row r="4872" spans="16:21" x14ac:dyDescent="0.45">
      <c r="P4872" s="33" t="s">
        <v>2996</v>
      </c>
      <c r="Q4872" t="s">
        <v>28873</v>
      </c>
      <c r="R4872" s="35" t="s">
        <v>14595</v>
      </c>
      <c r="S4872" s="34"/>
      <c r="T4872" s="34"/>
      <c r="U4872" s="34"/>
    </row>
    <row r="4873" spans="16:21" x14ac:dyDescent="0.45">
      <c r="P4873" s="33" t="s">
        <v>2997</v>
      </c>
      <c r="Q4873" t="s">
        <v>28873</v>
      </c>
      <c r="R4873" s="35" t="s">
        <v>14596</v>
      </c>
      <c r="S4873" s="34"/>
      <c r="T4873" s="34"/>
      <c r="U4873" s="34"/>
    </row>
    <row r="4874" spans="16:21" x14ac:dyDescent="0.45">
      <c r="P4874" s="33" t="s">
        <v>2997</v>
      </c>
      <c r="Q4874" t="s">
        <v>28873</v>
      </c>
      <c r="R4874" s="35" t="s">
        <v>14597</v>
      </c>
      <c r="S4874" s="34"/>
      <c r="T4874" s="34"/>
      <c r="U4874" s="34"/>
    </row>
    <row r="4875" spans="16:21" x14ac:dyDescent="0.45">
      <c r="P4875" s="33" t="s">
        <v>2998</v>
      </c>
      <c r="Q4875" t="s">
        <v>28873</v>
      </c>
      <c r="R4875" s="35" t="s">
        <v>14598</v>
      </c>
      <c r="S4875" s="34"/>
      <c r="T4875" s="34"/>
      <c r="U4875" s="34"/>
    </row>
    <row r="4876" spans="16:21" x14ac:dyDescent="0.45">
      <c r="P4876" s="33" t="s">
        <v>2998</v>
      </c>
      <c r="Q4876" t="s">
        <v>28873</v>
      </c>
      <c r="R4876" s="35" t="s">
        <v>14599</v>
      </c>
      <c r="S4876" s="34"/>
      <c r="T4876" s="34"/>
      <c r="U4876" s="34"/>
    </row>
    <row r="4877" spans="16:21" x14ac:dyDescent="0.45">
      <c r="P4877" s="33" t="s">
        <v>2999</v>
      </c>
      <c r="Q4877" t="s">
        <v>28873</v>
      </c>
      <c r="R4877" s="35" t="s">
        <v>11192</v>
      </c>
      <c r="S4877" s="34"/>
      <c r="T4877" s="34"/>
      <c r="U4877" s="34"/>
    </row>
    <row r="4878" spans="16:21" x14ac:dyDescent="0.45">
      <c r="P4878" s="33" t="s">
        <v>3000</v>
      </c>
      <c r="Q4878" t="s">
        <v>28873</v>
      </c>
      <c r="R4878" s="35" t="s">
        <v>11192</v>
      </c>
      <c r="S4878" s="34"/>
      <c r="T4878" s="34"/>
      <c r="U4878" s="34"/>
    </row>
    <row r="4879" spans="16:21" x14ac:dyDescent="0.45">
      <c r="P4879" s="33" t="s">
        <v>3001</v>
      </c>
      <c r="Q4879" t="s">
        <v>28873</v>
      </c>
      <c r="R4879" s="35" t="s">
        <v>14600</v>
      </c>
      <c r="S4879" s="34"/>
      <c r="T4879" s="34"/>
      <c r="U4879" s="34"/>
    </row>
    <row r="4880" spans="16:21" x14ac:dyDescent="0.45">
      <c r="P4880" s="33" t="s">
        <v>3002</v>
      </c>
      <c r="Q4880" t="s">
        <v>28873</v>
      </c>
      <c r="R4880" s="35" t="s">
        <v>14601</v>
      </c>
      <c r="S4880" s="34"/>
      <c r="T4880" s="34"/>
      <c r="U4880" s="34"/>
    </row>
    <row r="4881" spans="16:21" x14ac:dyDescent="0.45">
      <c r="P4881" s="33" t="s">
        <v>3002</v>
      </c>
      <c r="Q4881" t="s">
        <v>28873</v>
      </c>
      <c r="R4881" s="35" t="s">
        <v>14602</v>
      </c>
      <c r="S4881" s="34"/>
      <c r="T4881" s="34"/>
      <c r="U4881" s="34"/>
    </row>
    <row r="4882" spans="16:21" x14ac:dyDescent="0.45">
      <c r="P4882" s="33" t="s">
        <v>3003</v>
      </c>
      <c r="Q4882" t="s">
        <v>28873</v>
      </c>
      <c r="R4882" s="35" t="s">
        <v>14603</v>
      </c>
      <c r="S4882" s="34"/>
      <c r="T4882" s="34"/>
      <c r="U4882" s="34"/>
    </row>
    <row r="4883" spans="16:21" x14ac:dyDescent="0.45">
      <c r="P4883" s="33" t="s">
        <v>3004</v>
      </c>
      <c r="Q4883" t="s">
        <v>28873</v>
      </c>
      <c r="R4883" s="35" t="s">
        <v>14604</v>
      </c>
      <c r="S4883" s="34"/>
      <c r="T4883" s="34"/>
      <c r="U4883" s="34"/>
    </row>
    <row r="4884" spans="16:21" x14ac:dyDescent="0.45">
      <c r="P4884" s="33" t="s">
        <v>3004</v>
      </c>
      <c r="Q4884" t="s">
        <v>28873</v>
      </c>
      <c r="R4884" s="35" t="s">
        <v>14605</v>
      </c>
      <c r="S4884" s="34"/>
      <c r="T4884" s="34"/>
      <c r="U4884" s="34"/>
    </row>
    <row r="4885" spans="16:21" x14ac:dyDescent="0.45">
      <c r="P4885" s="33" t="s">
        <v>3005</v>
      </c>
      <c r="Q4885" t="s">
        <v>28873</v>
      </c>
      <c r="R4885" s="35" t="s">
        <v>14606</v>
      </c>
      <c r="S4885" s="34"/>
      <c r="T4885" s="34"/>
      <c r="U4885" s="34"/>
    </row>
    <row r="4886" spans="16:21" x14ac:dyDescent="0.45">
      <c r="P4886" s="33" t="s">
        <v>3005</v>
      </c>
      <c r="Q4886" t="s">
        <v>28873</v>
      </c>
      <c r="R4886" s="35" t="s">
        <v>14607</v>
      </c>
      <c r="S4886" s="34"/>
      <c r="T4886" s="34"/>
      <c r="U4886" s="34"/>
    </row>
    <row r="4887" spans="16:21" x14ac:dyDescent="0.45">
      <c r="P4887" s="33" t="s">
        <v>3006</v>
      </c>
      <c r="Q4887" t="s">
        <v>28873</v>
      </c>
      <c r="R4887" s="35" t="s">
        <v>14608</v>
      </c>
      <c r="S4887" s="34"/>
      <c r="T4887" s="34"/>
      <c r="U4887" s="34"/>
    </row>
    <row r="4888" spans="16:21" x14ac:dyDescent="0.45">
      <c r="P4888" s="33" t="s">
        <v>3007</v>
      </c>
      <c r="Q4888" t="s">
        <v>28873</v>
      </c>
      <c r="R4888" s="35" t="s">
        <v>14609</v>
      </c>
      <c r="S4888" s="34"/>
      <c r="T4888" s="34"/>
      <c r="U4888" s="34"/>
    </row>
    <row r="4889" spans="16:21" x14ac:dyDescent="0.45">
      <c r="P4889" s="33" t="s">
        <v>3008</v>
      </c>
      <c r="Q4889" t="s">
        <v>28873</v>
      </c>
      <c r="R4889" s="35" t="s">
        <v>14610</v>
      </c>
      <c r="S4889" s="34"/>
      <c r="T4889" s="34"/>
      <c r="U4889" s="34"/>
    </row>
    <row r="4890" spans="16:21" x14ac:dyDescent="0.45">
      <c r="P4890" s="33" t="s">
        <v>3009</v>
      </c>
      <c r="Q4890" t="s">
        <v>28873</v>
      </c>
      <c r="R4890" s="35" t="s">
        <v>14611</v>
      </c>
      <c r="S4890" s="34"/>
      <c r="T4890" s="34"/>
      <c r="U4890" s="34"/>
    </row>
    <row r="4891" spans="16:21" x14ac:dyDescent="0.45">
      <c r="P4891" s="33" t="s">
        <v>3010</v>
      </c>
      <c r="Q4891" t="s">
        <v>28873</v>
      </c>
      <c r="R4891" s="35" t="s">
        <v>14612</v>
      </c>
      <c r="S4891" s="34"/>
      <c r="T4891" s="34"/>
      <c r="U4891" s="34"/>
    </row>
    <row r="4892" spans="16:21" x14ac:dyDescent="0.45">
      <c r="P4892" s="33" t="s">
        <v>3011</v>
      </c>
      <c r="Q4892" t="s">
        <v>28873</v>
      </c>
      <c r="R4892" s="35" t="s">
        <v>14613</v>
      </c>
      <c r="S4892" s="34"/>
      <c r="T4892" s="34"/>
      <c r="U4892" s="34"/>
    </row>
    <row r="4893" spans="16:21" x14ac:dyDescent="0.45">
      <c r="P4893" s="33" t="s">
        <v>3012</v>
      </c>
      <c r="Q4893" t="s">
        <v>28873</v>
      </c>
      <c r="R4893" s="35" t="s">
        <v>14614</v>
      </c>
      <c r="S4893" s="34"/>
      <c r="T4893" s="34"/>
      <c r="U4893" s="34"/>
    </row>
    <row r="4894" spans="16:21" x14ac:dyDescent="0.45">
      <c r="P4894" s="33" t="s">
        <v>3013</v>
      </c>
      <c r="Q4894" t="s">
        <v>28873</v>
      </c>
      <c r="R4894" s="35" t="s">
        <v>14615</v>
      </c>
      <c r="S4894" s="34"/>
      <c r="T4894" s="34"/>
      <c r="U4894" s="34"/>
    </row>
    <row r="4895" spans="16:21" x14ac:dyDescent="0.45">
      <c r="P4895" s="33" t="s">
        <v>3013</v>
      </c>
      <c r="Q4895" t="s">
        <v>28873</v>
      </c>
      <c r="R4895" s="35" t="s">
        <v>14616</v>
      </c>
      <c r="S4895" s="34"/>
      <c r="T4895" s="34"/>
      <c r="U4895" s="34"/>
    </row>
    <row r="4896" spans="16:21" x14ac:dyDescent="0.45">
      <c r="P4896" s="33" t="s">
        <v>3014</v>
      </c>
      <c r="Q4896" t="s">
        <v>28873</v>
      </c>
      <c r="R4896" s="35" t="s">
        <v>14617</v>
      </c>
      <c r="S4896" s="34"/>
      <c r="T4896" s="34"/>
      <c r="U4896" s="34"/>
    </row>
    <row r="4897" spans="16:21" x14ac:dyDescent="0.45">
      <c r="P4897" s="33" t="s">
        <v>3015</v>
      </c>
      <c r="Q4897" t="s">
        <v>28873</v>
      </c>
      <c r="R4897" s="35" t="s">
        <v>14618</v>
      </c>
      <c r="S4897" s="34"/>
      <c r="T4897" s="34"/>
      <c r="U4897" s="34"/>
    </row>
    <row r="4898" spans="16:21" x14ac:dyDescent="0.45">
      <c r="P4898" s="33" t="s">
        <v>3016</v>
      </c>
      <c r="Q4898" t="s">
        <v>28873</v>
      </c>
      <c r="R4898" s="35" t="s">
        <v>14619</v>
      </c>
      <c r="S4898" s="34"/>
      <c r="T4898" s="34"/>
      <c r="U4898" s="34"/>
    </row>
    <row r="4899" spans="16:21" x14ac:dyDescent="0.45">
      <c r="P4899" s="33" t="s">
        <v>3017</v>
      </c>
      <c r="Q4899" t="s">
        <v>28873</v>
      </c>
      <c r="R4899" s="35" t="s">
        <v>14620</v>
      </c>
      <c r="S4899" s="34"/>
      <c r="T4899" s="34"/>
      <c r="U4899" s="34"/>
    </row>
    <row r="4900" spans="16:21" x14ac:dyDescent="0.45">
      <c r="P4900" s="33" t="s">
        <v>3018</v>
      </c>
      <c r="Q4900" t="s">
        <v>28873</v>
      </c>
      <c r="R4900" s="35" t="s">
        <v>14621</v>
      </c>
      <c r="S4900" s="34"/>
      <c r="T4900" s="34"/>
      <c r="U4900" s="34"/>
    </row>
    <row r="4901" spans="16:21" x14ac:dyDescent="0.45">
      <c r="P4901" s="33" t="s">
        <v>3018</v>
      </c>
      <c r="Q4901" t="s">
        <v>28873</v>
      </c>
      <c r="R4901" s="35" t="s">
        <v>14622</v>
      </c>
      <c r="S4901" s="34"/>
      <c r="T4901" s="34"/>
      <c r="U4901" s="34"/>
    </row>
    <row r="4902" spans="16:21" x14ac:dyDescent="0.45">
      <c r="P4902" s="33" t="s">
        <v>3019</v>
      </c>
      <c r="Q4902" t="s">
        <v>28873</v>
      </c>
      <c r="R4902" s="35" t="s">
        <v>11192</v>
      </c>
      <c r="S4902" s="34"/>
      <c r="T4902" s="34"/>
      <c r="U4902" s="34"/>
    </row>
    <row r="4903" spans="16:21" x14ac:dyDescent="0.45">
      <c r="P4903" s="33" t="s">
        <v>3020</v>
      </c>
      <c r="Q4903" t="s">
        <v>28873</v>
      </c>
      <c r="R4903" s="35" t="s">
        <v>11192</v>
      </c>
      <c r="S4903" s="34"/>
      <c r="T4903" s="34"/>
      <c r="U4903" s="34"/>
    </row>
    <row r="4904" spans="16:21" x14ac:dyDescent="0.45">
      <c r="P4904" s="33" t="s">
        <v>3021</v>
      </c>
      <c r="Q4904" t="s">
        <v>28873</v>
      </c>
      <c r="R4904" s="35" t="s">
        <v>14623</v>
      </c>
      <c r="S4904" s="34"/>
      <c r="T4904" s="34"/>
      <c r="U4904" s="34"/>
    </row>
    <row r="4905" spans="16:21" x14ac:dyDescent="0.45">
      <c r="P4905" s="33" t="s">
        <v>3021</v>
      </c>
      <c r="Q4905" t="s">
        <v>28873</v>
      </c>
      <c r="R4905" s="35" t="s">
        <v>14624</v>
      </c>
      <c r="S4905" s="34"/>
      <c r="T4905" s="34"/>
      <c r="U4905" s="34"/>
    </row>
    <row r="4906" spans="16:21" x14ac:dyDescent="0.45">
      <c r="P4906" s="33" t="s">
        <v>3022</v>
      </c>
      <c r="Q4906" t="s">
        <v>28873</v>
      </c>
      <c r="R4906" s="35" t="s">
        <v>14625</v>
      </c>
      <c r="S4906" s="34"/>
      <c r="T4906" s="34"/>
      <c r="U4906" s="34"/>
    </row>
    <row r="4907" spans="16:21" x14ac:dyDescent="0.45">
      <c r="P4907" s="33" t="s">
        <v>3022</v>
      </c>
      <c r="Q4907" t="s">
        <v>28873</v>
      </c>
      <c r="R4907" s="35" t="s">
        <v>14626</v>
      </c>
      <c r="S4907" s="34"/>
      <c r="T4907" s="34"/>
      <c r="U4907" s="34"/>
    </row>
    <row r="4908" spans="16:21" x14ac:dyDescent="0.45">
      <c r="P4908" s="33" t="s">
        <v>3023</v>
      </c>
      <c r="Q4908" t="s">
        <v>28873</v>
      </c>
      <c r="R4908" s="35" t="s">
        <v>14627</v>
      </c>
      <c r="S4908" s="34"/>
      <c r="T4908" s="34"/>
      <c r="U4908" s="34"/>
    </row>
    <row r="4909" spans="16:21" x14ac:dyDescent="0.45">
      <c r="P4909" s="33" t="s">
        <v>3023</v>
      </c>
      <c r="Q4909" t="s">
        <v>28873</v>
      </c>
      <c r="R4909" s="35" t="s">
        <v>14628</v>
      </c>
      <c r="S4909" s="34"/>
      <c r="T4909" s="34"/>
      <c r="U4909" s="34"/>
    </row>
    <row r="4910" spans="16:21" x14ac:dyDescent="0.45">
      <c r="P4910" s="33" t="s">
        <v>3024</v>
      </c>
      <c r="Q4910" t="s">
        <v>28873</v>
      </c>
      <c r="R4910" s="35" t="s">
        <v>11192</v>
      </c>
      <c r="S4910" s="34"/>
      <c r="T4910" s="34"/>
      <c r="U4910" s="34"/>
    </row>
    <row r="4911" spans="16:21" x14ac:dyDescent="0.45">
      <c r="P4911" s="33" t="s">
        <v>3025</v>
      </c>
      <c r="Q4911" t="s">
        <v>28873</v>
      </c>
      <c r="R4911" s="35" t="s">
        <v>14629</v>
      </c>
      <c r="S4911" s="34"/>
      <c r="T4911" s="34"/>
      <c r="U4911" s="34"/>
    </row>
    <row r="4912" spans="16:21" x14ac:dyDescent="0.45">
      <c r="P4912" s="33" t="s">
        <v>3025</v>
      </c>
      <c r="Q4912" t="s">
        <v>28873</v>
      </c>
      <c r="R4912" s="35" t="s">
        <v>14630</v>
      </c>
      <c r="S4912" s="34"/>
      <c r="T4912" s="34"/>
      <c r="U4912" s="34"/>
    </row>
    <row r="4913" spans="16:21" x14ac:dyDescent="0.45">
      <c r="P4913" s="33" t="s">
        <v>3026</v>
      </c>
      <c r="Q4913" t="s">
        <v>28873</v>
      </c>
      <c r="R4913" s="35" t="s">
        <v>14631</v>
      </c>
      <c r="S4913" s="34"/>
      <c r="T4913" s="34"/>
      <c r="U4913" s="34"/>
    </row>
    <row r="4914" spans="16:21" x14ac:dyDescent="0.45">
      <c r="P4914" s="33" t="s">
        <v>3026</v>
      </c>
      <c r="Q4914" t="s">
        <v>28873</v>
      </c>
      <c r="R4914" s="35" t="s">
        <v>14632</v>
      </c>
      <c r="S4914" s="34"/>
      <c r="T4914" s="34"/>
      <c r="U4914" s="34"/>
    </row>
    <row r="4915" spans="16:21" x14ac:dyDescent="0.45">
      <c r="P4915" s="33" t="s">
        <v>3027</v>
      </c>
      <c r="Q4915" t="s">
        <v>28873</v>
      </c>
      <c r="R4915" s="35" t="s">
        <v>14633</v>
      </c>
      <c r="S4915" s="34"/>
      <c r="T4915" s="34"/>
      <c r="U4915" s="34"/>
    </row>
    <row r="4916" spans="16:21" x14ac:dyDescent="0.45">
      <c r="P4916" s="33" t="s">
        <v>3027</v>
      </c>
      <c r="Q4916" t="s">
        <v>28873</v>
      </c>
      <c r="R4916" s="35" t="s">
        <v>14634</v>
      </c>
      <c r="S4916" s="34"/>
      <c r="T4916" s="34"/>
      <c r="U4916" s="34"/>
    </row>
    <row r="4917" spans="16:21" x14ac:dyDescent="0.45">
      <c r="P4917" s="33" t="s">
        <v>3028</v>
      </c>
      <c r="Q4917" t="s">
        <v>28873</v>
      </c>
      <c r="R4917" s="35" t="s">
        <v>14635</v>
      </c>
      <c r="S4917" s="34"/>
      <c r="T4917" s="34"/>
      <c r="U4917" s="34"/>
    </row>
    <row r="4918" spans="16:21" x14ac:dyDescent="0.45">
      <c r="P4918" s="33" t="s">
        <v>3028</v>
      </c>
      <c r="Q4918" t="s">
        <v>28873</v>
      </c>
      <c r="R4918" s="35" t="s">
        <v>14636</v>
      </c>
      <c r="S4918" s="34"/>
      <c r="T4918" s="34"/>
      <c r="U4918" s="34"/>
    </row>
    <row r="4919" spans="16:21" x14ac:dyDescent="0.45">
      <c r="P4919" s="33" t="s">
        <v>3029</v>
      </c>
      <c r="Q4919" t="s">
        <v>28873</v>
      </c>
      <c r="R4919" s="35" t="s">
        <v>14637</v>
      </c>
      <c r="S4919" s="34"/>
      <c r="T4919" s="34"/>
      <c r="U4919" s="34"/>
    </row>
    <row r="4920" spans="16:21" x14ac:dyDescent="0.45">
      <c r="P4920" s="33" t="s">
        <v>3029</v>
      </c>
      <c r="Q4920" t="s">
        <v>28873</v>
      </c>
      <c r="R4920" s="35" t="s">
        <v>14638</v>
      </c>
      <c r="S4920" s="34"/>
      <c r="T4920" s="34"/>
      <c r="U4920" s="34"/>
    </row>
    <row r="4921" spans="16:21" x14ac:dyDescent="0.45">
      <c r="P4921" s="33" t="s">
        <v>3030</v>
      </c>
      <c r="Q4921" t="s">
        <v>28873</v>
      </c>
      <c r="R4921" s="35" t="s">
        <v>14639</v>
      </c>
      <c r="S4921" s="34"/>
      <c r="T4921" s="34"/>
      <c r="U4921" s="34"/>
    </row>
    <row r="4922" spans="16:21" x14ac:dyDescent="0.45">
      <c r="P4922" s="33" t="s">
        <v>3030</v>
      </c>
      <c r="Q4922" t="s">
        <v>28873</v>
      </c>
      <c r="R4922" s="35" t="s">
        <v>14640</v>
      </c>
      <c r="S4922" s="34"/>
      <c r="T4922" s="34"/>
      <c r="U4922" s="34"/>
    </row>
    <row r="4923" spans="16:21" x14ac:dyDescent="0.45">
      <c r="P4923" s="33" t="s">
        <v>3031</v>
      </c>
      <c r="Q4923" t="s">
        <v>28873</v>
      </c>
      <c r="R4923" s="35" t="s">
        <v>14641</v>
      </c>
      <c r="S4923" s="34"/>
      <c r="T4923" s="34"/>
      <c r="U4923" s="34"/>
    </row>
    <row r="4924" spans="16:21" x14ac:dyDescent="0.45">
      <c r="P4924" s="33" t="s">
        <v>3031</v>
      </c>
      <c r="Q4924" t="s">
        <v>28873</v>
      </c>
      <c r="R4924" s="35" t="s">
        <v>14642</v>
      </c>
      <c r="S4924" s="34"/>
      <c r="T4924" s="34"/>
      <c r="U4924" s="34"/>
    </row>
    <row r="4925" spans="16:21" x14ac:dyDescent="0.45">
      <c r="P4925" s="33" t="s">
        <v>3032</v>
      </c>
      <c r="Q4925" t="s">
        <v>28873</v>
      </c>
      <c r="R4925" s="35" t="s">
        <v>14643</v>
      </c>
      <c r="S4925" s="34"/>
      <c r="T4925" s="34"/>
      <c r="U4925" s="34"/>
    </row>
    <row r="4926" spans="16:21" x14ac:dyDescent="0.45">
      <c r="P4926" s="33" t="s">
        <v>3032</v>
      </c>
      <c r="Q4926" t="s">
        <v>28873</v>
      </c>
      <c r="R4926" s="35" t="s">
        <v>14644</v>
      </c>
      <c r="S4926" s="34"/>
      <c r="T4926" s="34"/>
      <c r="U4926" s="34"/>
    </row>
    <row r="4927" spans="16:21" x14ac:dyDescent="0.45">
      <c r="P4927" s="33" t="s">
        <v>3033</v>
      </c>
      <c r="Q4927" t="s">
        <v>28873</v>
      </c>
      <c r="R4927" s="35" t="s">
        <v>14645</v>
      </c>
      <c r="S4927" s="34"/>
      <c r="T4927" s="34"/>
      <c r="U4927" s="34"/>
    </row>
    <row r="4928" spans="16:21" x14ac:dyDescent="0.45">
      <c r="P4928" s="33" t="s">
        <v>3033</v>
      </c>
      <c r="Q4928" t="s">
        <v>28873</v>
      </c>
      <c r="R4928" s="35" t="s">
        <v>14646</v>
      </c>
      <c r="S4928" s="34"/>
      <c r="T4928" s="34"/>
      <c r="U4928" s="34"/>
    </row>
    <row r="4929" spans="16:21" x14ac:dyDescent="0.45">
      <c r="P4929" s="33" t="s">
        <v>3034</v>
      </c>
      <c r="Q4929" t="s">
        <v>28873</v>
      </c>
      <c r="R4929" s="35" t="s">
        <v>14647</v>
      </c>
      <c r="S4929" s="34"/>
      <c r="T4929" s="34"/>
      <c r="U4929" s="34"/>
    </row>
    <row r="4930" spans="16:21" x14ac:dyDescent="0.45">
      <c r="P4930" s="33" t="s">
        <v>3034</v>
      </c>
      <c r="Q4930" t="s">
        <v>28873</v>
      </c>
      <c r="R4930" s="35" t="s">
        <v>14648</v>
      </c>
      <c r="S4930" s="34"/>
      <c r="T4930" s="34"/>
      <c r="U4930" s="34"/>
    </row>
    <row r="4931" spans="16:21" x14ac:dyDescent="0.45">
      <c r="P4931" s="33" t="s">
        <v>3035</v>
      </c>
      <c r="Q4931" t="s">
        <v>28873</v>
      </c>
      <c r="R4931" s="35" t="s">
        <v>14649</v>
      </c>
      <c r="S4931" s="34"/>
      <c r="T4931" s="34"/>
      <c r="U4931" s="34"/>
    </row>
    <row r="4932" spans="16:21" x14ac:dyDescent="0.45">
      <c r="P4932" s="33" t="s">
        <v>3035</v>
      </c>
      <c r="Q4932" t="s">
        <v>28873</v>
      </c>
      <c r="R4932" s="35" t="s">
        <v>14650</v>
      </c>
      <c r="S4932" s="34"/>
      <c r="T4932" s="34"/>
      <c r="U4932" s="34"/>
    </row>
    <row r="4933" spans="16:21" x14ac:dyDescent="0.45">
      <c r="P4933" s="33" t="s">
        <v>3036</v>
      </c>
      <c r="Q4933" t="s">
        <v>28873</v>
      </c>
      <c r="R4933" s="35" t="s">
        <v>14651</v>
      </c>
      <c r="S4933" s="34"/>
      <c r="T4933" s="34"/>
      <c r="U4933" s="34"/>
    </row>
    <row r="4934" spans="16:21" x14ac:dyDescent="0.45">
      <c r="P4934" s="33" t="s">
        <v>3036</v>
      </c>
      <c r="Q4934" t="s">
        <v>28873</v>
      </c>
      <c r="R4934" s="35" t="s">
        <v>14652</v>
      </c>
      <c r="S4934" s="34"/>
      <c r="T4934" s="34"/>
      <c r="U4934" s="34"/>
    </row>
    <row r="4935" spans="16:21" x14ac:dyDescent="0.45">
      <c r="P4935" s="33" t="s">
        <v>3037</v>
      </c>
      <c r="Q4935" t="s">
        <v>28873</v>
      </c>
      <c r="R4935" s="35" t="s">
        <v>14653</v>
      </c>
      <c r="S4935" s="34"/>
      <c r="T4935" s="34"/>
      <c r="U4935" s="34"/>
    </row>
    <row r="4936" spans="16:21" x14ac:dyDescent="0.45">
      <c r="P4936" s="33" t="s">
        <v>3037</v>
      </c>
      <c r="Q4936" t="s">
        <v>28873</v>
      </c>
      <c r="R4936" s="35" t="s">
        <v>14654</v>
      </c>
      <c r="S4936" s="34"/>
      <c r="T4936" s="34"/>
      <c r="U4936" s="34"/>
    </row>
    <row r="4937" spans="16:21" x14ac:dyDescent="0.45">
      <c r="P4937" s="33" t="s">
        <v>3038</v>
      </c>
      <c r="Q4937" t="s">
        <v>28873</v>
      </c>
      <c r="R4937" s="35" t="s">
        <v>14655</v>
      </c>
      <c r="S4937" s="34"/>
      <c r="T4937" s="34"/>
      <c r="U4937" s="34"/>
    </row>
    <row r="4938" spans="16:21" x14ac:dyDescent="0.45">
      <c r="P4938" s="33" t="s">
        <v>3038</v>
      </c>
      <c r="Q4938" t="s">
        <v>28873</v>
      </c>
      <c r="R4938" s="35" t="s">
        <v>14656</v>
      </c>
      <c r="S4938" s="34"/>
      <c r="T4938" s="34"/>
      <c r="U4938" s="34"/>
    </row>
    <row r="4939" spans="16:21" x14ac:dyDescent="0.45">
      <c r="P4939" s="33" t="s">
        <v>3039</v>
      </c>
      <c r="Q4939" t="s">
        <v>28873</v>
      </c>
      <c r="R4939" s="35" t="s">
        <v>14657</v>
      </c>
      <c r="S4939" s="34"/>
      <c r="T4939" s="34"/>
      <c r="U4939" s="34"/>
    </row>
    <row r="4940" spans="16:21" x14ac:dyDescent="0.45">
      <c r="P4940" s="33" t="s">
        <v>3039</v>
      </c>
      <c r="Q4940" t="s">
        <v>28873</v>
      </c>
      <c r="R4940" s="35" t="s">
        <v>14658</v>
      </c>
      <c r="S4940" s="34"/>
      <c r="T4940" s="34"/>
      <c r="U4940" s="34"/>
    </row>
    <row r="4941" spans="16:21" x14ac:dyDescent="0.45">
      <c r="P4941" s="33" t="s">
        <v>3040</v>
      </c>
      <c r="Q4941" t="s">
        <v>28873</v>
      </c>
      <c r="R4941" s="35" t="s">
        <v>14659</v>
      </c>
      <c r="S4941" s="34"/>
      <c r="T4941" s="34"/>
      <c r="U4941" s="34"/>
    </row>
    <row r="4942" spans="16:21" x14ac:dyDescent="0.45">
      <c r="P4942" s="33" t="s">
        <v>3040</v>
      </c>
      <c r="Q4942" t="s">
        <v>28873</v>
      </c>
      <c r="R4942" s="35" t="s">
        <v>14660</v>
      </c>
      <c r="S4942" s="34"/>
      <c r="T4942" s="34"/>
      <c r="U4942" s="34"/>
    </row>
    <row r="4943" spans="16:21" x14ac:dyDescent="0.45">
      <c r="P4943" s="33" t="s">
        <v>3041</v>
      </c>
      <c r="Q4943" t="s">
        <v>28873</v>
      </c>
      <c r="R4943" s="35" t="s">
        <v>14661</v>
      </c>
      <c r="S4943" s="34"/>
      <c r="T4943" s="34"/>
      <c r="U4943" s="34"/>
    </row>
    <row r="4944" spans="16:21" x14ac:dyDescent="0.45">
      <c r="P4944" s="33" t="s">
        <v>3041</v>
      </c>
      <c r="Q4944" t="s">
        <v>28873</v>
      </c>
      <c r="R4944" s="35" t="s">
        <v>14662</v>
      </c>
      <c r="S4944" s="34"/>
      <c r="T4944" s="34"/>
      <c r="U4944" s="34"/>
    </row>
    <row r="4945" spans="16:21" x14ac:dyDescent="0.45">
      <c r="P4945" s="33" t="s">
        <v>3042</v>
      </c>
      <c r="Q4945" t="s">
        <v>28873</v>
      </c>
      <c r="R4945" s="35" t="s">
        <v>14663</v>
      </c>
      <c r="S4945" s="34"/>
      <c r="T4945" s="34"/>
      <c r="U4945" s="34"/>
    </row>
    <row r="4946" spans="16:21" x14ac:dyDescent="0.45">
      <c r="P4946" s="33" t="s">
        <v>3042</v>
      </c>
      <c r="Q4946" t="s">
        <v>28873</v>
      </c>
      <c r="R4946" s="35" t="s">
        <v>14664</v>
      </c>
      <c r="S4946" s="34"/>
      <c r="T4946" s="34"/>
      <c r="U4946" s="34"/>
    </row>
    <row r="4947" spans="16:21" x14ac:dyDescent="0.45">
      <c r="P4947" s="33" t="s">
        <v>3043</v>
      </c>
      <c r="Q4947" t="s">
        <v>28873</v>
      </c>
      <c r="R4947" s="35" t="s">
        <v>14665</v>
      </c>
      <c r="S4947" s="34"/>
      <c r="T4947" s="34"/>
      <c r="U4947" s="34"/>
    </row>
    <row r="4948" spans="16:21" x14ac:dyDescent="0.45">
      <c r="P4948" s="33" t="s">
        <v>3043</v>
      </c>
      <c r="Q4948" t="s">
        <v>28873</v>
      </c>
      <c r="R4948" s="35" t="s">
        <v>14666</v>
      </c>
      <c r="S4948" s="34"/>
      <c r="T4948" s="34"/>
      <c r="U4948" s="34"/>
    </row>
    <row r="4949" spans="16:21" x14ac:dyDescent="0.45">
      <c r="P4949" s="33" t="s">
        <v>3044</v>
      </c>
      <c r="Q4949" t="s">
        <v>28873</v>
      </c>
      <c r="R4949" s="35" t="s">
        <v>14667</v>
      </c>
      <c r="S4949" s="34"/>
      <c r="T4949" s="34"/>
      <c r="U4949" s="34"/>
    </row>
    <row r="4950" spans="16:21" x14ac:dyDescent="0.45">
      <c r="P4950" s="33" t="s">
        <v>3044</v>
      </c>
      <c r="Q4950" t="s">
        <v>28873</v>
      </c>
      <c r="R4950" s="35" t="s">
        <v>14668</v>
      </c>
      <c r="S4950" s="34"/>
      <c r="T4950" s="34"/>
      <c r="U4950" s="34"/>
    </row>
    <row r="4951" spans="16:21" x14ac:dyDescent="0.45">
      <c r="P4951" s="33" t="s">
        <v>3045</v>
      </c>
      <c r="Q4951" t="s">
        <v>28873</v>
      </c>
      <c r="R4951" s="35" t="s">
        <v>14669</v>
      </c>
      <c r="S4951" s="34"/>
      <c r="T4951" s="34"/>
      <c r="U4951" s="34"/>
    </row>
    <row r="4952" spans="16:21" x14ac:dyDescent="0.45">
      <c r="P4952" s="33" t="s">
        <v>3045</v>
      </c>
      <c r="Q4952" t="s">
        <v>28873</v>
      </c>
      <c r="R4952" s="35" t="s">
        <v>14670</v>
      </c>
      <c r="S4952" s="34"/>
      <c r="T4952" s="34"/>
      <c r="U4952" s="34"/>
    </row>
    <row r="4953" spans="16:21" x14ac:dyDescent="0.45">
      <c r="P4953" s="33" t="s">
        <v>3046</v>
      </c>
      <c r="Q4953" t="s">
        <v>28873</v>
      </c>
      <c r="R4953" s="35" t="s">
        <v>11192</v>
      </c>
      <c r="S4953" s="34"/>
      <c r="T4953" s="34"/>
      <c r="U4953" s="34"/>
    </row>
    <row r="4954" spans="16:21" x14ac:dyDescent="0.45">
      <c r="P4954" s="33" t="s">
        <v>3047</v>
      </c>
      <c r="Q4954" t="s">
        <v>28873</v>
      </c>
      <c r="R4954" s="35" t="s">
        <v>14671</v>
      </c>
      <c r="S4954" s="34"/>
      <c r="T4954" s="34"/>
      <c r="U4954" s="34"/>
    </row>
    <row r="4955" spans="16:21" x14ac:dyDescent="0.45">
      <c r="P4955" s="33" t="s">
        <v>3048</v>
      </c>
      <c r="Q4955" t="s">
        <v>28873</v>
      </c>
      <c r="R4955" s="35" t="s">
        <v>14672</v>
      </c>
      <c r="S4955" s="34"/>
      <c r="T4955" s="34"/>
      <c r="U4955" s="34"/>
    </row>
    <row r="4956" spans="16:21" x14ac:dyDescent="0.45">
      <c r="P4956" s="33" t="s">
        <v>3049</v>
      </c>
      <c r="Q4956" t="s">
        <v>28873</v>
      </c>
      <c r="R4956" s="35" t="s">
        <v>14673</v>
      </c>
      <c r="S4956" s="34"/>
      <c r="T4956" s="34"/>
      <c r="U4956" s="34"/>
    </row>
    <row r="4957" spans="16:21" x14ac:dyDescent="0.45">
      <c r="P4957" s="33" t="s">
        <v>3050</v>
      </c>
      <c r="Q4957" t="s">
        <v>28873</v>
      </c>
      <c r="R4957" s="35" t="s">
        <v>14674</v>
      </c>
      <c r="S4957" s="34"/>
      <c r="T4957" s="34"/>
      <c r="U4957" s="34"/>
    </row>
    <row r="4958" spans="16:21" x14ac:dyDescent="0.45">
      <c r="P4958" s="33" t="s">
        <v>3051</v>
      </c>
      <c r="Q4958" t="s">
        <v>28873</v>
      </c>
      <c r="R4958" s="35" t="s">
        <v>14675</v>
      </c>
      <c r="S4958" s="34"/>
      <c r="T4958" s="34"/>
      <c r="U4958" s="34"/>
    </row>
    <row r="4959" spans="16:21" x14ac:dyDescent="0.45">
      <c r="P4959" s="33" t="s">
        <v>3052</v>
      </c>
      <c r="Q4959" t="s">
        <v>28873</v>
      </c>
      <c r="R4959" s="35" t="s">
        <v>11192</v>
      </c>
      <c r="S4959" s="34"/>
      <c r="T4959" s="34"/>
      <c r="U4959" s="34"/>
    </row>
    <row r="4960" spans="16:21" x14ac:dyDescent="0.45">
      <c r="P4960" s="33" t="s">
        <v>3053</v>
      </c>
      <c r="Q4960" t="s">
        <v>28873</v>
      </c>
      <c r="R4960" s="35" t="s">
        <v>14676</v>
      </c>
      <c r="S4960" s="34"/>
      <c r="T4960" s="34"/>
      <c r="U4960" s="34"/>
    </row>
    <row r="4961" spans="16:21" x14ac:dyDescent="0.45">
      <c r="P4961" s="33" t="s">
        <v>3053</v>
      </c>
      <c r="Q4961" t="s">
        <v>28873</v>
      </c>
      <c r="R4961" s="35" t="s">
        <v>14677</v>
      </c>
      <c r="S4961" s="34"/>
      <c r="T4961" s="34"/>
      <c r="U4961" s="34"/>
    </row>
    <row r="4962" spans="16:21" x14ac:dyDescent="0.45">
      <c r="P4962" s="33" t="s">
        <v>3054</v>
      </c>
      <c r="Q4962" t="s">
        <v>28873</v>
      </c>
      <c r="R4962" s="35" t="s">
        <v>14678</v>
      </c>
      <c r="S4962" s="34"/>
      <c r="T4962" s="34"/>
      <c r="U4962" s="34"/>
    </row>
    <row r="4963" spans="16:21" x14ac:dyDescent="0.45">
      <c r="P4963" s="33" t="s">
        <v>3054</v>
      </c>
      <c r="Q4963" t="s">
        <v>28873</v>
      </c>
      <c r="R4963" s="35" t="s">
        <v>14679</v>
      </c>
      <c r="S4963" s="34"/>
      <c r="T4963" s="34"/>
      <c r="U4963" s="34"/>
    </row>
    <row r="4964" spans="16:21" x14ac:dyDescent="0.45">
      <c r="P4964" s="33" t="s">
        <v>3055</v>
      </c>
      <c r="Q4964" t="s">
        <v>28873</v>
      </c>
      <c r="R4964" s="35" t="s">
        <v>14680</v>
      </c>
      <c r="S4964" s="34"/>
      <c r="T4964" s="34"/>
      <c r="U4964" s="34"/>
    </row>
    <row r="4965" spans="16:21" x14ac:dyDescent="0.45">
      <c r="P4965" s="33" t="s">
        <v>3055</v>
      </c>
      <c r="Q4965" t="s">
        <v>28873</v>
      </c>
      <c r="R4965" s="35" t="s">
        <v>14681</v>
      </c>
      <c r="S4965" s="34"/>
      <c r="T4965" s="34"/>
      <c r="U4965" s="34"/>
    </row>
    <row r="4966" spans="16:21" x14ac:dyDescent="0.45">
      <c r="P4966" s="33" t="s">
        <v>3056</v>
      </c>
      <c r="Q4966" t="s">
        <v>28873</v>
      </c>
      <c r="R4966" s="35" t="s">
        <v>14682</v>
      </c>
      <c r="S4966" s="34"/>
      <c r="T4966" s="34"/>
      <c r="U4966" s="34"/>
    </row>
    <row r="4967" spans="16:21" x14ac:dyDescent="0.45">
      <c r="P4967" s="33" t="s">
        <v>3056</v>
      </c>
      <c r="Q4967" t="s">
        <v>28873</v>
      </c>
      <c r="R4967" s="35" t="s">
        <v>14683</v>
      </c>
      <c r="S4967" s="34"/>
      <c r="T4967" s="34"/>
      <c r="U4967" s="34"/>
    </row>
    <row r="4968" spans="16:21" x14ac:dyDescent="0.45">
      <c r="P4968" s="33" t="s">
        <v>3057</v>
      </c>
      <c r="Q4968" t="s">
        <v>28873</v>
      </c>
      <c r="R4968" s="35" t="s">
        <v>14684</v>
      </c>
      <c r="S4968" s="34"/>
      <c r="T4968" s="34"/>
      <c r="U4968" s="34"/>
    </row>
    <row r="4969" spans="16:21" x14ac:dyDescent="0.45">
      <c r="P4969" s="33" t="s">
        <v>3057</v>
      </c>
      <c r="Q4969" t="s">
        <v>28873</v>
      </c>
      <c r="R4969" s="35" t="s">
        <v>14685</v>
      </c>
      <c r="S4969" s="34"/>
      <c r="T4969" s="34"/>
      <c r="U4969" s="34"/>
    </row>
    <row r="4970" spans="16:21" x14ac:dyDescent="0.45">
      <c r="P4970" s="33" t="s">
        <v>3058</v>
      </c>
      <c r="Q4970" t="s">
        <v>28873</v>
      </c>
      <c r="R4970" s="35" t="s">
        <v>14686</v>
      </c>
      <c r="S4970" s="34"/>
      <c r="T4970" s="34"/>
      <c r="U4970" s="34"/>
    </row>
    <row r="4971" spans="16:21" x14ac:dyDescent="0.45">
      <c r="P4971" s="33" t="s">
        <v>3058</v>
      </c>
      <c r="Q4971" t="s">
        <v>28873</v>
      </c>
      <c r="R4971" s="35" t="s">
        <v>14687</v>
      </c>
      <c r="S4971" s="34"/>
      <c r="T4971" s="34"/>
      <c r="U4971" s="34"/>
    </row>
    <row r="4972" spans="16:21" x14ac:dyDescent="0.45">
      <c r="P4972" s="33" t="s">
        <v>3059</v>
      </c>
      <c r="Q4972" t="s">
        <v>28873</v>
      </c>
      <c r="R4972" s="35" t="s">
        <v>14688</v>
      </c>
      <c r="S4972" s="34"/>
      <c r="T4972" s="34"/>
      <c r="U4972" s="34"/>
    </row>
    <row r="4973" spans="16:21" x14ac:dyDescent="0.45">
      <c r="P4973" s="33" t="s">
        <v>3059</v>
      </c>
      <c r="Q4973" t="s">
        <v>28873</v>
      </c>
      <c r="R4973" s="35" t="s">
        <v>14689</v>
      </c>
      <c r="S4973" s="34"/>
      <c r="T4973" s="34"/>
      <c r="U4973" s="34"/>
    </row>
    <row r="4974" spans="16:21" x14ac:dyDescent="0.45">
      <c r="P4974" s="33" t="s">
        <v>3060</v>
      </c>
      <c r="Q4974" t="s">
        <v>28873</v>
      </c>
      <c r="R4974" s="35" t="s">
        <v>14690</v>
      </c>
      <c r="S4974" s="34"/>
      <c r="T4974" s="34"/>
      <c r="U4974" s="34"/>
    </row>
    <row r="4975" spans="16:21" x14ac:dyDescent="0.45">
      <c r="P4975" s="33" t="s">
        <v>3060</v>
      </c>
      <c r="Q4975" t="s">
        <v>28873</v>
      </c>
      <c r="R4975" s="35" t="s">
        <v>14691</v>
      </c>
      <c r="S4975" s="34"/>
      <c r="T4975" s="34"/>
      <c r="U4975" s="34"/>
    </row>
    <row r="4976" spans="16:21" x14ac:dyDescent="0.45">
      <c r="P4976" s="33" t="s">
        <v>3061</v>
      </c>
      <c r="Q4976" t="s">
        <v>28873</v>
      </c>
      <c r="R4976" s="35" t="s">
        <v>14692</v>
      </c>
      <c r="S4976" s="34"/>
      <c r="T4976" s="34"/>
      <c r="U4976" s="34"/>
    </row>
    <row r="4977" spans="16:21" x14ac:dyDescent="0.45">
      <c r="P4977" s="33" t="s">
        <v>3061</v>
      </c>
      <c r="Q4977" t="s">
        <v>28873</v>
      </c>
      <c r="R4977" s="35" t="s">
        <v>14693</v>
      </c>
      <c r="S4977" s="34"/>
      <c r="T4977" s="34"/>
      <c r="U4977" s="34"/>
    </row>
    <row r="4978" spans="16:21" x14ac:dyDescent="0.45">
      <c r="P4978" s="33" t="s">
        <v>3062</v>
      </c>
      <c r="Q4978" t="s">
        <v>28873</v>
      </c>
      <c r="R4978" s="35" t="s">
        <v>14694</v>
      </c>
      <c r="S4978" s="34"/>
      <c r="T4978" s="34"/>
      <c r="U4978" s="34"/>
    </row>
    <row r="4979" spans="16:21" x14ac:dyDescent="0.45">
      <c r="P4979" s="33" t="s">
        <v>3062</v>
      </c>
      <c r="Q4979" t="s">
        <v>28873</v>
      </c>
      <c r="R4979" s="35" t="s">
        <v>14695</v>
      </c>
      <c r="S4979" s="34"/>
      <c r="T4979" s="34"/>
      <c r="U4979" s="34"/>
    </row>
    <row r="4980" spans="16:21" x14ac:dyDescent="0.45">
      <c r="P4980" s="33" t="s">
        <v>3063</v>
      </c>
      <c r="Q4980" t="s">
        <v>28873</v>
      </c>
      <c r="R4980" s="35" t="s">
        <v>14696</v>
      </c>
      <c r="S4980" s="34"/>
      <c r="T4980" s="34"/>
      <c r="U4980" s="34"/>
    </row>
    <row r="4981" spans="16:21" x14ac:dyDescent="0.45">
      <c r="P4981" s="33" t="s">
        <v>3063</v>
      </c>
      <c r="Q4981" t="s">
        <v>28873</v>
      </c>
      <c r="R4981" s="35" t="s">
        <v>14697</v>
      </c>
      <c r="S4981" s="34"/>
      <c r="T4981" s="34"/>
      <c r="U4981" s="34"/>
    </row>
    <row r="4982" spans="16:21" x14ac:dyDescent="0.45">
      <c r="P4982" s="33" t="s">
        <v>3064</v>
      </c>
      <c r="Q4982" t="s">
        <v>28873</v>
      </c>
      <c r="R4982" s="35" t="s">
        <v>14698</v>
      </c>
      <c r="S4982" s="34"/>
      <c r="T4982" s="34"/>
      <c r="U4982" s="34"/>
    </row>
    <row r="4983" spans="16:21" x14ac:dyDescent="0.45">
      <c r="P4983" s="33" t="s">
        <v>3064</v>
      </c>
      <c r="Q4983" t="s">
        <v>28873</v>
      </c>
      <c r="R4983" s="35" t="s">
        <v>14699</v>
      </c>
      <c r="S4983" s="34"/>
      <c r="T4983" s="34"/>
      <c r="U4983" s="34"/>
    </row>
    <row r="4984" spans="16:21" x14ac:dyDescent="0.45">
      <c r="P4984" s="33" t="s">
        <v>3065</v>
      </c>
      <c r="Q4984" t="s">
        <v>28873</v>
      </c>
      <c r="R4984" s="35" t="s">
        <v>14700</v>
      </c>
      <c r="S4984" s="34"/>
      <c r="T4984" s="34"/>
      <c r="U4984" s="34"/>
    </row>
    <row r="4985" spans="16:21" x14ac:dyDescent="0.45">
      <c r="P4985" s="33" t="s">
        <v>3065</v>
      </c>
      <c r="Q4985" t="s">
        <v>28873</v>
      </c>
      <c r="R4985" s="35" t="s">
        <v>14701</v>
      </c>
      <c r="S4985" s="34"/>
      <c r="T4985" s="34"/>
      <c r="U4985" s="34"/>
    </row>
    <row r="4986" spans="16:21" x14ac:dyDescent="0.45">
      <c r="P4986" s="33" t="s">
        <v>3066</v>
      </c>
      <c r="Q4986" t="s">
        <v>28873</v>
      </c>
      <c r="R4986" s="35" t="s">
        <v>14700</v>
      </c>
      <c r="S4986" s="34"/>
      <c r="T4986" s="34"/>
      <c r="U4986" s="34"/>
    </row>
    <row r="4987" spans="16:21" x14ac:dyDescent="0.45">
      <c r="P4987" s="33" t="s">
        <v>3066</v>
      </c>
      <c r="Q4987" t="s">
        <v>28873</v>
      </c>
      <c r="R4987" s="35" t="s">
        <v>14701</v>
      </c>
      <c r="S4987" s="34"/>
      <c r="T4987" s="34"/>
      <c r="U4987" s="34"/>
    </row>
    <row r="4988" spans="16:21" x14ac:dyDescent="0.45">
      <c r="P4988" s="33" t="s">
        <v>3067</v>
      </c>
      <c r="Q4988" t="s">
        <v>28873</v>
      </c>
      <c r="R4988" s="35" t="s">
        <v>14702</v>
      </c>
      <c r="S4988" s="34"/>
      <c r="T4988" s="34"/>
      <c r="U4988" s="34"/>
    </row>
    <row r="4989" spans="16:21" x14ac:dyDescent="0.45">
      <c r="P4989" s="33" t="s">
        <v>3067</v>
      </c>
      <c r="Q4989" t="s">
        <v>28873</v>
      </c>
      <c r="R4989" s="35" t="s">
        <v>14703</v>
      </c>
      <c r="S4989" s="34"/>
      <c r="T4989" s="34"/>
      <c r="U4989" s="34"/>
    </row>
    <row r="4990" spans="16:21" x14ac:dyDescent="0.45">
      <c r="P4990" s="33" t="s">
        <v>3068</v>
      </c>
      <c r="Q4990" t="s">
        <v>28873</v>
      </c>
      <c r="R4990" s="35" t="s">
        <v>14704</v>
      </c>
      <c r="S4990" s="34"/>
      <c r="T4990" s="34"/>
      <c r="U4990" s="34"/>
    </row>
    <row r="4991" spans="16:21" x14ac:dyDescent="0.45">
      <c r="P4991" s="33" t="s">
        <v>3068</v>
      </c>
      <c r="Q4991" t="s">
        <v>28873</v>
      </c>
      <c r="R4991" s="35" t="s">
        <v>14705</v>
      </c>
      <c r="S4991" s="34"/>
      <c r="T4991" s="34"/>
      <c r="U4991" s="34"/>
    </row>
    <row r="4992" spans="16:21" x14ac:dyDescent="0.45">
      <c r="P4992" s="33" t="s">
        <v>3069</v>
      </c>
      <c r="Q4992" t="s">
        <v>28873</v>
      </c>
      <c r="R4992" s="35" t="s">
        <v>14706</v>
      </c>
      <c r="S4992" s="34"/>
      <c r="T4992" s="34"/>
      <c r="U4992" s="34"/>
    </row>
    <row r="4993" spans="16:21" x14ac:dyDescent="0.45">
      <c r="P4993" s="33" t="s">
        <v>3069</v>
      </c>
      <c r="Q4993" t="s">
        <v>28873</v>
      </c>
      <c r="R4993" s="35" t="s">
        <v>14707</v>
      </c>
      <c r="S4993" s="34"/>
      <c r="T4993" s="34"/>
      <c r="U4993" s="34"/>
    </row>
    <row r="4994" spans="16:21" x14ac:dyDescent="0.45">
      <c r="P4994" s="33" t="s">
        <v>3070</v>
      </c>
      <c r="Q4994" t="s">
        <v>28873</v>
      </c>
      <c r="R4994" s="35" t="s">
        <v>14708</v>
      </c>
      <c r="S4994" s="34"/>
      <c r="T4994" s="34"/>
      <c r="U4994" s="34"/>
    </row>
    <row r="4995" spans="16:21" x14ac:dyDescent="0.45">
      <c r="P4995" s="33" t="s">
        <v>3070</v>
      </c>
      <c r="Q4995" t="s">
        <v>28873</v>
      </c>
      <c r="R4995" s="35" t="s">
        <v>14709</v>
      </c>
      <c r="S4995" s="34"/>
      <c r="T4995" s="34"/>
      <c r="U4995" s="34"/>
    </row>
    <row r="4996" spans="16:21" x14ac:dyDescent="0.45">
      <c r="P4996" s="33" t="s">
        <v>3071</v>
      </c>
      <c r="Q4996" t="s">
        <v>28873</v>
      </c>
      <c r="R4996" s="35" t="s">
        <v>14710</v>
      </c>
      <c r="S4996" s="34"/>
      <c r="T4996" s="34"/>
      <c r="U4996" s="34"/>
    </row>
    <row r="4997" spans="16:21" x14ac:dyDescent="0.45">
      <c r="P4997" s="33" t="s">
        <v>3071</v>
      </c>
      <c r="Q4997" t="s">
        <v>28873</v>
      </c>
      <c r="R4997" s="35" t="s">
        <v>14711</v>
      </c>
      <c r="S4997" s="34"/>
      <c r="T4997" s="34"/>
      <c r="U4997" s="34"/>
    </row>
    <row r="4998" spans="16:21" x14ac:dyDescent="0.45">
      <c r="P4998" s="33" t="s">
        <v>3072</v>
      </c>
      <c r="Q4998" t="s">
        <v>28873</v>
      </c>
      <c r="R4998" s="35" t="s">
        <v>14712</v>
      </c>
      <c r="S4998" s="34"/>
      <c r="T4998" s="34"/>
      <c r="U4998" s="34"/>
    </row>
    <row r="4999" spans="16:21" x14ac:dyDescent="0.45">
      <c r="P4999" s="33" t="s">
        <v>3072</v>
      </c>
      <c r="Q4999" t="s">
        <v>28873</v>
      </c>
      <c r="R4999" s="35" t="s">
        <v>14713</v>
      </c>
      <c r="S4999" s="34"/>
      <c r="T4999" s="34"/>
      <c r="U4999" s="34"/>
    </row>
    <row r="5000" spans="16:21" x14ac:dyDescent="0.45">
      <c r="P5000" s="33" t="s">
        <v>3073</v>
      </c>
      <c r="Q5000" t="s">
        <v>28873</v>
      </c>
      <c r="R5000" s="35" t="s">
        <v>14714</v>
      </c>
      <c r="S5000" s="34"/>
      <c r="T5000" s="34"/>
      <c r="U5000" s="34"/>
    </row>
    <row r="5001" spans="16:21" x14ac:dyDescent="0.45">
      <c r="P5001" s="33" t="s">
        <v>3073</v>
      </c>
      <c r="Q5001" t="s">
        <v>28873</v>
      </c>
      <c r="R5001" s="35" t="s">
        <v>14715</v>
      </c>
      <c r="S5001" s="34"/>
      <c r="T5001" s="34"/>
      <c r="U5001" s="34"/>
    </row>
    <row r="5002" spans="16:21" x14ac:dyDescent="0.45">
      <c r="P5002" s="33" t="s">
        <v>3074</v>
      </c>
      <c r="Q5002" t="s">
        <v>28873</v>
      </c>
      <c r="R5002" s="35" t="s">
        <v>14716</v>
      </c>
      <c r="S5002" s="34"/>
      <c r="T5002" s="34"/>
      <c r="U5002" s="34"/>
    </row>
    <row r="5003" spans="16:21" x14ac:dyDescent="0.45">
      <c r="P5003" s="33" t="s">
        <v>3074</v>
      </c>
      <c r="Q5003" t="s">
        <v>28873</v>
      </c>
      <c r="R5003" s="35" t="s">
        <v>14717</v>
      </c>
      <c r="S5003" s="34"/>
      <c r="T5003" s="34"/>
      <c r="U5003" s="34"/>
    </row>
    <row r="5004" spans="16:21" x14ac:dyDescent="0.45">
      <c r="P5004" s="33" t="s">
        <v>3075</v>
      </c>
      <c r="Q5004" t="s">
        <v>28873</v>
      </c>
      <c r="R5004" s="35" t="s">
        <v>14718</v>
      </c>
      <c r="S5004" s="34"/>
      <c r="T5004" s="34"/>
      <c r="U5004" s="34"/>
    </row>
    <row r="5005" spans="16:21" x14ac:dyDescent="0.45">
      <c r="P5005" s="33" t="s">
        <v>3075</v>
      </c>
      <c r="Q5005" t="s">
        <v>28873</v>
      </c>
      <c r="R5005" s="35" t="s">
        <v>14719</v>
      </c>
      <c r="S5005" s="34"/>
      <c r="T5005" s="34"/>
      <c r="U5005" s="34"/>
    </row>
    <row r="5006" spans="16:21" x14ac:dyDescent="0.45">
      <c r="P5006" s="33" t="s">
        <v>3076</v>
      </c>
      <c r="Q5006" t="s">
        <v>28873</v>
      </c>
      <c r="R5006" s="35" t="s">
        <v>14720</v>
      </c>
      <c r="S5006" s="34"/>
      <c r="T5006" s="34"/>
      <c r="U5006" s="34"/>
    </row>
    <row r="5007" spans="16:21" x14ac:dyDescent="0.45">
      <c r="P5007" s="33" t="s">
        <v>3076</v>
      </c>
      <c r="Q5007" t="s">
        <v>28873</v>
      </c>
      <c r="R5007" s="35" t="s">
        <v>14721</v>
      </c>
      <c r="S5007" s="34"/>
      <c r="T5007" s="34"/>
      <c r="U5007" s="34"/>
    </row>
    <row r="5008" spans="16:21" x14ac:dyDescent="0.45">
      <c r="P5008" s="33" t="s">
        <v>3077</v>
      </c>
      <c r="Q5008" t="s">
        <v>28873</v>
      </c>
      <c r="R5008" s="35" t="s">
        <v>14722</v>
      </c>
      <c r="S5008" s="34"/>
      <c r="T5008" s="34"/>
      <c r="U5008" s="34"/>
    </row>
    <row r="5009" spans="16:21" x14ac:dyDescent="0.45">
      <c r="P5009" s="33" t="s">
        <v>3077</v>
      </c>
      <c r="Q5009" t="s">
        <v>28873</v>
      </c>
      <c r="R5009" s="35" t="s">
        <v>14723</v>
      </c>
      <c r="S5009" s="34"/>
      <c r="T5009" s="34"/>
      <c r="U5009" s="34"/>
    </row>
    <row r="5010" spans="16:21" x14ac:dyDescent="0.45">
      <c r="P5010" s="33" t="s">
        <v>3078</v>
      </c>
      <c r="Q5010" t="s">
        <v>28873</v>
      </c>
      <c r="R5010" s="35" t="s">
        <v>14724</v>
      </c>
      <c r="S5010" s="34"/>
      <c r="T5010" s="34"/>
      <c r="U5010" s="34"/>
    </row>
    <row r="5011" spans="16:21" x14ac:dyDescent="0.45">
      <c r="P5011" s="33" t="s">
        <v>3078</v>
      </c>
      <c r="Q5011" t="s">
        <v>28873</v>
      </c>
      <c r="R5011" s="35" t="s">
        <v>14725</v>
      </c>
      <c r="S5011" s="34"/>
      <c r="T5011" s="34"/>
      <c r="U5011" s="34"/>
    </row>
    <row r="5012" spans="16:21" x14ac:dyDescent="0.45">
      <c r="P5012" s="33" t="s">
        <v>3079</v>
      </c>
      <c r="Q5012" t="s">
        <v>28873</v>
      </c>
      <c r="R5012" s="35" t="s">
        <v>14726</v>
      </c>
      <c r="S5012" s="34"/>
      <c r="T5012" s="34"/>
      <c r="U5012" s="34"/>
    </row>
    <row r="5013" spans="16:21" x14ac:dyDescent="0.45">
      <c r="P5013" s="33" t="s">
        <v>3079</v>
      </c>
      <c r="Q5013" t="s">
        <v>28873</v>
      </c>
      <c r="R5013" s="35" t="s">
        <v>14727</v>
      </c>
      <c r="S5013" s="34"/>
      <c r="T5013" s="34"/>
      <c r="U5013" s="34"/>
    </row>
    <row r="5014" spans="16:21" x14ac:dyDescent="0.45">
      <c r="P5014" s="33" t="s">
        <v>3080</v>
      </c>
      <c r="Q5014" t="s">
        <v>28873</v>
      </c>
      <c r="R5014" s="35" t="s">
        <v>14728</v>
      </c>
      <c r="S5014" s="34"/>
      <c r="T5014" s="34"/>
      <c r="U5014" s="34"/>
    </row>
    <row r="5015" spans="16:21" x14ac:dyDescent="0.45">
      <c r="P5015" s="33" t="s">
        <v>3081</v>
      </c>
      <c r="Q5015" t="s">
        <v>28873</v>
      </c>
      <c r="R5015" s="35" t="s">
        <v>14729</v>
      </c>
      <c r="S5015" s="34"/>
      <c r="T5015" s="34"/>
      <c r="U5015" s="34"/>
    </row>
    <row r="5016" spans="16:21" x14ac:dyDescent="0.45">
      <c r="P5016" s="33" t="s">
        <v>3082</v>
      </c>
      <c r="Q5016" t="s">
        <v>28873</v>
      </c>
      <c r="R5016" s="35" t="s">
        <v>14730</v>
      </c>
      <c r="S5016" s="34"/>
      <c r="T5016" s="34"/>
      <c r="U5016" s="34"/>
    </row>
    <row r="5017" spans="16:21" x14ac:dyDescent="0.45">
      <c r="P5017" s="33" t="s">
        <v>3083</v>
      </c>
      <c r="Q5017" t="s">
        <v>28873</v>
      </c>
      <c r="R5017" s="35" t="s">
        <v>14731</v>
      </c>
      <c r="S5017" s="34"/>
      <c r="T5017" s="34"/>
      <c r="U5017" s="34"/>
    </row>
    <row r="5018" spans="16:21" x14ac:dyDescent="0.45">
      <c r="P5018" s="33" t="s">
        <v>3083</v>
      </c>
      <c r="Q5018" t="s">
        <v>28873</v>
      </c>
      <c r="R5018" s="35" t="s">
        <v>14732</v>
      </c>
      <c r="S5018" s="34"/>
      <c r="T5018" s="34"/>
      <c r="U5018" s="34"/>
    </row>
    <row r="5019" spans="16:21" x14ac:dyDescent="0.45">
      <c r="P5019" s="33" t="s">
        <v>3084</v>
      </c>
      <c r="Q5019" t="s">
        <v>28873</v>
      </c>
      <c r="R5019" s="35" t="s">
        <v>14733</v>
      </c>
      <c r="S5019" s="34"/>
      <c r="T5019" s="34"/>
      <c r="U5019" s="34"/>
    </row>
    <row r="5020" spans="16:21" x14ac:dyDescent="0.45">
      <c r="P5020" s="33" t="s">
        <v>3084</v>
      </c>
      <c r="Q5020" t="s">
        <v>28873</v>
      </c>
      <c r="R5020" s="35" t="s">
        <v>14734</v>
      </c>
      <c r="S5020" s="34"/>
      <c r="T5020" s="34"/>
      <c r="U5020" s="34"/>
    </row>
    <row r="5021" spans="16:21" x14ac:dyDescent="0.45">
      <c r="P5021" s="33" t="s">
        <v>3085</v>
      </c>
      <c r="Q5021" t="s">
        <v>28873</v>
      </c>
      <c r="R5021" s="35" t="s">
        <v>14735</v>
      </c>
      <c r="S5021" s="34"/>
      <c r="T5021" s="34"/>
      <c r="U5021" s="34"/>
    </row>
    <row r="5022" spans="16:21" x14ac:dyDescent="0.45">
      <c r="P5022" s="33" t="s">
        <v>3085</v>
      </c>
      <c r="Q5022" t="s">
        <v>28873</v>
      </c>
      <c r="R5022" s="35" t="s">
        <v>14736</v>
      </c>
      <c r="S5022" s="34"/>
      <c r="T5022" s="34"/>
      <c r="U5022" s="34"/>
    </row>
    <row r="5023" spans="16:21" x14ac:dyDescent="0.45">
      <c r="P5023" s="33" t="s">
        <v>3086</v>
      </c>
      <c r="Q5023" t="s">
        <v>28873</v>
      </c>
      <c r="R5023" s="35" t="s">
        <v>14737</v>
      </c>
      <c r="S5023" s="34"/>
      <c r="T5023" s="34"/>
      <c r="U5023" s="34"/>
    </row>
    <row r="5024" spans="16:21" x14ac:dyDescent="0.45">
      <c r="P5024" s="33" t="s">
        <v>3086</v>
      </c>
      <c r="Q5024" t="s">
        <v>28873</v>
      </c>
      <c r="R5024" s="35" t="s">
        <v>14738</v>
      </c>
      <c r="S5024" s="34"/>
      <c r="T5024" s="34"/>
      <c r="U5024" s="34"/>
    </row>
    <row r="5025" spans="16:21" x14ac:dyDescent="0.45">
      <c r="P5025" s="33" t="s">
        <v>3087</v>
      </c>
      <c r="Q5025" t="s">
        <v>28873</v>
      </c>
      <c r="R5025" s="35" t="s">
        <v>14739</v>
      </c>
      <c r="S5025" s="34"/>
      <c r="T5025" s="34"/>
      <c r="U5025" s="34"/>
    </row>
    <row r="5026" spans="16:21" x14ac:dyDescent="0.45">
      <c r="P5026" s="33" t="s">
        <v>3087</v>
      </c>
      <c r="Q5026" t="s">
        <v>28873</v>
      </c>
      <c r="R5026" s="35" t="s">
        <v>14740</v>
      </c>
      <c r="S5026" s="34"/>
      <c r="T5026" s="34"/>
      <c r="U5026" s="34"/>
    </row>
    <row r="5027" spans="16:21" x14ac:dyDescent="0.45">
      <c r="P5027" s="33" t="s">
        <v>3088</v>
      </c>
      <c r="Q5027" t="s">
        <v>28873</v>
      </c>
      <c r="R5027" s="35" t="s">
        <v>14741</v>
      </c>
      <c r="S5027" s="34"/>
      <c r="T5027" s="34"/>
      <c r="U5027" s="34"/>
    </row>
    <row r="5028" spans="16:21" x14ac:dyDescent="0.45">
      <c r="P5028" s="33" t="s">
        <v>3088</v>
      </c>
      <c r="Q5028" t="s">
        <v>28873</v>
      </c>
      <c r="R5028" s="35" t="s">
        <v>14742</v>
      </c>
      <c r="S5028" s="34"/>
      <c r="T5028" s="34"/>
      <c r="U5028" s="34"/>
    </row>
    <row r="5029" spans="16:21" x14ac:dyDescent="0.45">
      <c r="P5029" s="33" t="s">
        <v>3089</v>
      </c>
      <c r="Q5029" t="s">
        <v>28873</v>
      </c>
      <c r="R5029" s="35" t="s">
        <v>14743</v>
      </c>
      <c r="S5029" s="34"/>
      <c r="T5029" s="34"/>
      <c r="U5029" s="34"/>
    </row>
    <row r="5030" spans="16:21" x14ac:dyDescent="0.45">
      <c r="P5030" s="33" t="s">
        <v>3089</v>
      </c>
      <c r="Q5030" t="s">
        <v>28873</v>
      </c>
      <c r="R5030" s="35" t="s">
        <v>14744</v>
      </c>
      <c r="S5030" s="34"/>
      <c r="T5030" s="34"/>
      <c r="U5030" s="34"/>
    </row>
    <row r="5031" spans="16:21" x14ac:dyDescent="0.45">
      <c r="P5031" s="33" t="s">
        <v>3090</v>
      </c>
      <c r="Q5031" t="s">
        <v>28873</v>
      </c>
      <c r="R5031" s="35" t="s">
        <v>14745</v>
      </c>
      <c r="S5031" s="34"/>
      <c r="T5031" s="34"/>
      <c r="U5031" s="34"/>
    </row>
    <row r="5032" spans="16:21" x14ac:dyDescent="0.45">
      <c r="P5032" s="33" t="s">
        <v>3090</v>
      </c>
      <c r="Q5032" t="s">
        <v>28873</v>
      </c>
      <c r="R5032" s="35" t="s">
        <v>14746</v>
      </c>
      <c r="S5032" s="34"/>
      <c r="T5032" s="34"/>
      <c r="U5032" s="34"/>
    </row>
    <row r="5033" spans="16:21" x14ac:dyDescent="0.45">
      <c r="P5033" s="33" t="s">
        <v>3091</v>
      </c>
      <c r="Q5033" t="s">
        <v>28873</v>
      </c>
      <c r="R5033" s="35" t="s">
        <v>14747</v>
      </c>
      <c r="S5033" s="34"/>
      <c r="T5033" s="34"/>
      <c r="U5033" s="34"/>
    </row>
    <row r="5034" spans="16:21" x14ac:dyDescent="0.45">
      <c r="P5034" s="33" t="s">
        <v>3091</v>
      </c>
      <c r="Q5034" t="s">
        <v>28873</v>
      </c>
      <c r="R5034" s="35" t="s">
        <v>14748</v>
      </c>
      <c r="S5034" s="34"/>
      <c r="T5034" s="34"/>
      <c r="U5034" s="34"/>
    </row>
    <row r="5035" spans="16:21" x14ac:dyDescent="0.45">
      <c r="P5035" s="33" t="s">
        <v>3092</v>
      </c>
      <c r="Q5035" t="s">
        <v>28873</v>
      </c>
      <c r="R5035" s="35" t="s">
        <v>14749</v>
      </c>
      <c r="S5035" s="34"/>
      <c r="T5035" s="34"/>
      <c r="U5035" s="34"/>
    </row>
    <row r="5036" spans="16:21" x14ac:dyDescent="0.45">
      <c r="P5036" s="33" t="s">
        <v>3092</v>
      </c>
      <c r="Q5036" t="s">
        <v>28873</v>
      </c>
      <c r="R5036" s="35" t="s">
        <v>14750</v>
      </c>
      <c r="S5036" s="34"/>
      <c r="T5036" s="34"/>
      <c r="U5036" s="34"/>
    </row>
    <row r="5037" spans="16:21" x14ac:dyDescent="0.45">
      <c r="P5037" s="33" t="s">
        <v>3093</v>
      </c>
      <c r="Q5037" t="s">
        <v>28873</v>
      </c>
      <c r="R5037" s="35" t="s">
        <v>14751</v>
      </c>
      <c r="S5037" s="34"/>
      <c r="T5037" s="34"/>
      <c r="U5037" s="34"/>
    </row>
    <row r="5038" spans="16:21" x14ac:dyDescent="0.45">
      <c r="P5038" s="33" t="s">
        <v>3093</v>
      </c>
      <c r="Q5038" t="s">
        <v>28873</v>
      </c>
      <c r="R5038" s="35" t="s">
        <v>14752</v>
      </c>
      <c r="S5038" s="34"/>
      <c r="T5038" s="34"/>
      <c r="U5038" s="34"/>
    </row>
    <row r="5039" spans="16:21" x14ac:dyDescent="0.45">
      <c r="P5039" s="33" t="s">
        <v>3094</v>
      </c>
      <c r="Q5039" t="s">
        <v>28873</v>
      </c>
      <c r="R5039" s="35" t="s">
        <v>14753</v>
      </c>
      <c r="S5039" s="34"/>
      <c r="T5039" s="34"/>
      <c r="U5039" s="34"/>
    </row>
    <row r="5040" spans="16:21" x14ac:dyDescent="0.45">
      <c r="P5040" s="33" t="s">
        <v>3094</v>
      </c>
      <c r="Q5040" t="s">
        <v>28873</v>
      </c>
      <c r="R5040" s="35" t="s">
        <v>14754</v>
      </c>
      <c r="S5040" s="34"/>
      <c r="T5040" s="34"/>
      <c r="U5040" s="34"/>
    </row>
    <row r="5041" spans="16:21" x14ac:dyDescent="0.45">
      <c r="P5041" s="33" t="s">
        <v>3095</v>
      </c>
      <c r="Q5041" t="s">
        <v>28873</v>
      </c>
      <c r="R5041" s="35" t="s">
        <v>14755</v>
      </c>
      <c r="S5041" s="34"/>
      <c r="T5041" s="34"/>
      <c r="U5041" s="34"/>
    </row>
    <row r="5042" spans="16:21" x14ac:dyDescent="0.45">
      <c r="P5042" s="33" t="s">
        <v>3095</v>
      </c>
      <c r="Q5042" t="s">
        <v>28873</v>
      </c>
      <c r="R5042" s="35" t="s">
        <v>14756</v>
      </c>
      <c r="S5042" s="34"/>
      <c r="T5042" s="34"/>
      <c r="U5042" s="34"/>
    </row>
    <row r="5043" spans="16:21" x14ac:dyDescent="0.45">
      <c r="P5043" s="33" t="s">
        <v>3096</v>
      </c>
      <c r="Q5043" t="s">
        <v>28873</v>
      </c>
      <c r="R5043" s="35" t="s">
        <v>14757</v>
      </c>
      <c r="S5043" s="34"/>
      <c r="T5043" s="34"/>
      <c r="U5043" s="34"/>
    </row>
    <row r="5044" spans="16:21" x14ac:dyDescent="0.45">
      <c r="P5044" s="33" t="s">
        <v>3096</v>
      </c>
      <c r="Q5044" t="s">
        <v>28873</v>
      </c>
      <c r="R5044" s="35" t="s">
        <v>14758</v>
      </c>
      <c r="S5044" s="34"/>
      <c r="T5044" s="34"/>
      <c r="U5044" s="34"/>
    </row>
    <row r="5045" spans="16:21" x14ac:dyDescent="0.45">
      <c r="P5045" s="33" t="s">
        <v>3097</v>
      </c>
      <c r="Q5045" t="s">
        <v>28873</v>
      </c>
      <c r="R5045" s="35" t="s">
        <v>14759</v>
      </c>
      <c r="S5045" s="34"/>
      <c r="T5045" s="34"/>
      <c r="U5045" s="34"/>
    </row>
    <row r="5046" spans="16:21" x14ac:dyDescent="0.45">
      <c r="P5046" s="33" t="s">
        <v>3097</v>
      </c>
      <c r="Q5046" t="s">
        <v>28873</v>
      </c>
      <c r="R5046" s="35" t="s">
        <v>14760</v>
      </c>
      <c r="S5046" s="34"/>
      <c r="T5046" s="34"/>
      <c r="U5046" s="34"/>
    </row>
    <row r="5047" spans="16:21" x14ac:dyDescent="0.45">
      <c r="P5047" s="33" t="s">
        <v>3098</v>
      </c>
      <c r="Q5047" t="s">
        <v>28873</v>
      </c>
      <c r="R5047" s="35" t="s">
        <v>14761</v>
      </c>
      <c r="S5047" s="34"/>
      <c r="T5047" s="34"/>
      <c r="U5047" s="34"/>
    </row>
    <row r="5048" spans="16:21" x14ac:dyDescent="0.45">
      <c r="P5048" s="33" t="s">
        <v>3098</v>
      </c>
      <c r="Q5048" t="s">
        <v>28873</v>
      </c>
      <c r="R5048" s="35" t="s">
        <v>14762</v>
      </c>
      <c r="S5048" s="34"/>
      <c r="T5048" s="34"/>
      <c r="U5048" s="34"/>
    </row>
    <row r="5049" spans="16:21" x14ac:dyDescent="0.45">
      <c r="P5049" s="33" t="s">
        <v>3099</v>
      </c>
      <c r="Q5049" t="s">
        <v>28873</v>
      </c>
      <c r="R5049" s="35" t="s">
        <v>14763</v>
      </c>
      <c r="S5049" s="34"/>
      <c r="T5049" s="34"/>
      <c r="U5049" s="34"/>
    </row>
    <row r="5050" spans="16:21" x14ac:dyDescent="0.45">
      <c r="P5050" s="33" t="s">
        <v>3099</v>
      </c>
      <c r="Q5050" t="s">
        <v>28873</v>
      </c>
      <c r="R5050" s="35" t="s">
        <v>14764</v>
      </c>
      <c r="S5050" s="34"/>
      <c r="T5050" s="34"/>
      <c r="U5050" s="34"/>
    </row>
    <row r="5051" spans="16:21" x14ac:dyDescent="0.45">
      <c r="P5051" s="33" t="s">
        <v>3100</v>
      </c>
      <c r="Q5051" t="s">
        <v>28873</v>
      </c>
      <c r="R5051" s="35" t="s">
        <v>14765</v>
      </c>
      <c r="S5051" s="34"/>
      <c r="T5051" s="34"/>
      <c r="U5051" s="34"/>
    </row>
    <row r="5052" spans="16:21" x14ac:dyDescent="0.45">
      <c r="P5052" s="33" t="s">
        <v>3100</v>
      </c>
      <c r="Q5052" t="s">
        <v>28873</v>
      </c>
      <c r="R5052" s="35" t="s">
        <v>14766</v>
      </c>
      <c r="S5052" s="34"/>
      <c r="T5052" s="34"/>
      <c r="U5052" s="34"/>
    </row>
    <row r="5053" spans="16:21" x14ac:dyDescent="0.45">
      <c r="P5053" s="33" t="s">
        <v>3101</v>
      </c>
      <c r="Q5053" t="s">
        <v>28873</v>
      </c>
      <c r="R5053" s="35" t="s">
        <v>14767</v>
      </c>
      <c r="S5053" s="34"/>
      <c r="T5053" s="34"/>
      <c r="U5053" s="34"/>
    </row>
    <row r="5054" spans="16:21" x14ac:dyDescent="0.45">
      <c r="P5054" s="33" t="s">
        <v>3101</v>
      </c>
      <c r="Q5054" t="s">
        <v>28873</v>
      </c>
      <c r="R5054" s="35" t="s">
        <v>14768</v>
      </c>
      <c r="S5054" s="34"/>
      <c r="T5054" s="34"/>
      <c r="U5054" s="34"/>
    </row>
    <row r="5055" spans="16:21" x14ac:dyDescent="0.45">
      <c r="P5055" s="33" t="s">
        <v>3102</v>
      </c>
      <c r="Q5055" t="s">
        <v>28873</v>
      </c>
      <c r="R5055" s="35" t="s">
        <v>14769</v>
      </c>
      <c r="S5055" s="34"/>
      <c r="T5055" s="34"/>
      <c r="U5055" s="34"/>
    </row>
    <row r="5056" spans="16:21" x14ac:dyDescent="0.45">
      <c r="P5056" s="33" t="s">
        <v>3102</v>
      </c>
      <c r="Q5056" t="s">
        <v>28873</v>
      </c>
      <c r="R5056" s="35" t="s">
        <v>14770</v>
      </c>
      <c r="S5056" s="34"/>
      <c r="T5056" s="34"/>
      <c r="U5056" s="34"/>
    </row>
    <row r="5057" spans="16:21" x14ac:dyDescent="0.45">
      <c r="P5057" s="33" t="s">
        <v>3103</v>
      </c>
      <c r="Q5057" t="s">
        <v>28873</v>
      </c>
      <c r="R5057" s="35" t="s">
        <v>14771</v>
      </c>
      <c r="S5057" s="34"/>
      <c r="T5057" s="34"/>
      <c r="U5057" s="34"/>
    </row>
    <row r="5058" spans="16:21" x14ac:dyDescent="0.45">
      <c r="P5058" s="33" t="s">
        <v>3103</v>
      </c>
      <c r="Q5058" t="s">
        <v>28873</v>
      </c>
      <c r="R5058" s="35" t="s">
        <v>14772</v>
      </c>
      <c r="S5058" s="34"/>
      <c r="T5058" s="34"/>
      <c r="U5058" s="34"/>
    </row>
    <row r="5059" spans="16:21" x14ac:dyDescent="0.45">
      <c r="P5059" s="33" t="s">
        <v>3104</v>
      </c>
      <c r="Q5059" t="s">
        <v>28873</v>
      </c>
      <c r="R5059" s="35" t="s">
        <v>14773</v>
      </c>
      <c r="S5059" s="34"/>
      <c r="T5059" s="34"/>
      <c r="U5059" s="34"/>
    </row>
    <row r="5060" spans="16:21" x14ac:dyDescent="0.45">
      <c r="P5060" s="33" t="s">
        <v>3104</v>
      </c>
      <c r="Q5060" t="s">
        <v>28873</v>
      </c>
      <c r="R5060" s="35" t="s">
        <v>14774</v>
      </c>
      <c r="S5060" s="34"/>
      <c r="T5060" s="34"/>
      <c r="U5060" s="34"/>
    </row>
    <row r="5061" spans="16:21" x14ac:dyDescent="0.45">
      <c r="P5061" s="33" t="s">
        <v>3105</v>
      </c>
      <c r="Q5061" t="s">
        <v>28873</v>
      </c>
      <c r="R5061" s="35" t="s">
        <v>14775</v>
      </c>
      <c r="S5061" s="34"/>
      <c r="T5061" s="34"/>
      <c r="U5061" s="34"/>
    </row>
    <row r="5062" spans="16:21" x14ac:dyDescent="0.45">
      <c r="P5062" s="33" t="s">
        <v>3105</v>
      </c>
      <c r="Q5062" t="s">
        <v>28873</v>
      </c>
      <c r="R5062" s="35" t="s">
        <v>14776</v>
      </c>
      <c r="S5062" s="34"/>
      <c r="T5062" s="34"/>
      <c r="U5062" s="34"/>
    </row>
    <row r="5063" spans="16:21" x14ac:dyDescent="0.45">
      <c r="P5063" s="33" t="s">
        <v>3106</v>
      </c>
      <c r="Q5063" t="s">
        <v>28873</v>
      </c>
      <c r="R5063" s="35" t="s">
        <v>14777</v>
      </c>
      <c r="S5063" s="34"/>
      <c r="T5063" s="34"/>
      <c r="U5063" s="34"/>
    </row>
    <row r="5064" spans="16:21" x14ac:dyDescent="0.45">
      <c r="P5064" s="33" t="s">
        <v>3106</v>
      </c>
      <c r="Q5064" t="s">
        <v>28873</v>
      </c>
      <c r="R5064" s="35" t="s">
        <v>14778</v>
      </c>
      <c r="S5064" s="34"/>
      <c r="T5064" s="34"/>
      <c r="U5064" s="34"/>
    </row>
    <row r="5065" spans="16:21" x14ac:dyDescent="0.45">
      <c r="P5065" s="33" t="s">
        <v>3107</v>
      </c>
      <c r="Q5065" t="s">
        <v>28873</v>
      </c>
      <c r="R5065" s="35" t="s">
        <v>14779</v>
      </c>
      <c r="S5065" s="34"/>
      <c r="T5065" s="34"/>
      <c r="U5065" s="34"/>
    </row>
    <row r="5066" spans="16:21" x14ac:dyDescent="0.45">
      <c r="P5066" s="33" t="s">
        <v>3107</v>
      </c>
      <c r="Q5066" t="s">
        <v>28873</v>
      </c>
      <c r="R5066" s="35" t="s">
        <v>14780</v>
      </c>
      <c r="S5066" s="34"/>
      <c r="T5066" s="34"/>
      <c r="U5066" s="34"/>
    </row>
    <row r="5067" spans="16:21" x14ac:dyDescent="0.45">
      <c r="P5067" s="33" t="s">
        <v>3108</v>
      </c>
      <c r="Q5067" t="s">
        <v>28873</v>
      </c>
      <c r="R5067" s="35" t="s">
        <v>14781</v>
      </c>
      <c r="S5067" s="34"/>
      <c r="T5067" s="34"/>
      <c r="U5067" s="34"/>
    </row>
    <row r="5068" spans="16:21" x14ac:dyDescent="0.45">
      <c r="P5068" s="33" t="s">
        <v>3108</v>
      </c>
      <c r="Q5068" t="s">
        <v>28873</v>
      </c>
      <c r="R5068" s="35" t="s">
        <v>14782</v>
      </c>
      <c r="S5068" s="34"/>
      <c r="T5068" s="34"/>
      <c r="U5068" s="34"/>
    </row>
    <row r="5069" spans="16:21" x14ac:dyDescent="0.45">
      <c r="P5069" s="33" t="s">
        <v>3109</v>
      </c>
      <c r="Q5069" t="s">
        <v>28873</v>
      </c>
      <c r="R5069" s="35" t="s">
        <v>14783</v>
      </c>
      <c r="S5069" s="34"/>
      <c r="T5069" s="34"/>
      <c r="U5069" s="34"/>
    </row>
    <row r="5070" spans="16:21" x14ac:dyDescent="0.45">
      <c r="P5070" s="33" t="s">
        <v>3109</v>
      </c>
      <c r="Q5070" t="s">
        <v>28873</v>
      </c>
      <c r="R5070" s="35" t="s">
        <v>14784</v>
      </c>
      <c r="S5070" s="34"/>
      <c r="T5070" s="34"/>
      <c r="U5070" s="34"/>
    </row>
    <row r="5071" spans="16:21" x14ac:dyDescent="0.45">
      <c r="P5071" s="33" t="s">
        <v>3110</v>
      </c>
      <c r="Q5071" t="s">
        <v>28873</v>
      </c>
      <c r="R5071" s="35" t="s">
        <v>14785</v>
      </c>
      <c r="S5071" s="34"/>
      <c r="T5071" s="34"/>
      <c r="U5071" s="34"/>
    </row>
    <row r="5072" spans="16:21" x14ac:dyDescent="0.45">
      <c r="P5072" s="33" t="s">
        <v>3110</v>
      </c>
      <c r="Q5072" t="s">
        <v>28873</v>
      </c>
      <c r="R5072" s="35" t="s">
        <v>14786</v>
      </c>
      <c r="S5072" s="34"/>
      <c r="T5072" s="34"/>
      <c r="U5072" s="34"/>
    </row>
    <row r="5073" spans="16:21" x14ac:dyDescent="0.45">
      <c r="P5073" s="33" t="s">
        <v>3111</v>
      </c>
      <c r="Q5073" t="s">
        <v>28873</v>
      </c>
      <c r="R5073" s="35" t="s">
        <v>14787</v>
      </c>
      <c r="S5073" s="34"/>
      <c r="T5073" s="34"/>
      <c r="U5073" s="34"/>
    </row>
    <row r="5074" spans="16:21" x14ac:dyDescent="0.45">
      <c r="P5074" s="33" t="s">
        <v>3111</v>
      </c>
      <c r="Q5074" t="s">
        <v>28873</v>
      </c>
      <c r="R5074" s="35" t="s">
        <v>14788</v>
      </c>
      <c r="S5074" s="34"/>
      <c r="T5074" s="34"/>
      <c r="U5074" s="34"/>
    </row>
    <row r="5075" spans="16:21" x14ac:dyDescent="0.45">
      <c r="P5075" s="33" t="s">
        <v>3112</v>
      </c>
      <c r="Q5075" t="s">
        <v>28873</v>
      </c>
      <c r="R5075" s="35" t="s">
        <v>14789</v>
      </c>
      <c r="S5075" s="34"/>
      <c r="T5075" s="34"/>
      <c r="U5075" s="34"/>
    </row>
    <row r="5076" spans="16:21" x14ac:dyDescent="0.45">
      <c r="P5076" s="33" t="s">
        <v>3112</v>
      </c>
      <c r="Q5076" t="s">
        <v>28873</v>
      </c>
      <c r="R5076" s="35" t="s">
        <v>14790</v>
      </c>
      <c r="S5076" s="34"/>
      <c r="T5076" s="34"/>
      <c r="U5076" s="34"/>
    </row>
    <row r="5077" spans="16:21" x14ac:dyDescent="0.45">
      <c r="P5077" s="33" t="s">
        <v>3113</v>
      </c>
      <c r="Q5077" t="s">
        <v>28873</v>
      </c>
      <c r="R5077" s="35" t="s">
        <v>14791</v>
      </c>
      <c r="S5077" s="34"/>
      <c r="T5077" s="34"/>
      <c r="U5077" s="34"/>
    </row>
    <row r="5078" spans="16:21" x14ac:dyDescent="0.45">
      <c r="P5078" s="33" t="s">
        <v>3113</v>
      </c>
      <c r="Q5078" t="s">
        <v>28873</v>
      </c>
      <c r="R5078" s="35" t="s">
        <v>14792</v>
      </c>
      <c r="S5078" s="34"/>
      <c r="T5078" s="34"/>
      <c r="U5078" s="34"/>
    </row>
    <row r="5079" spans="16:21" x14ac:dyDescent="0.45">
      <c r="P5079" s="33" t="s">
        <v>3114</v>
      </c>
      <c r="Q5079" t="s">
        <v>28873</v>
      </c>
      <c r="R5079" s="35" t="s">
        <v>14793</v>
      </c>
      <c r="S5079" s="34"/>
      <c r="T5079" s="34"/>
      <c r="U5079" s="34"/>
    </row>
    <row r="5080" spans="16:21" x14ac:dyDescent="0.45">
      <c r="P5080" s="33" t="s">
        <v>3114</v>
      </c>
      <c r="Q5080" t="s">
        <v>28873</v>
      </c>
      <c r="R5080" s="35" t="s">
        <v>14794</v>
      </c>
      <c r="S5080" s="34"/>
      <c r="T5080" s="34"/>
      <c r="U5080" s="34"/>
    </row>
    <row r="5081" spans="16:21" x14ac:dyDescent="0.45">
      <c r="P5081" s="33" t="s">
        <v>3115</v>
      </c>
      <c r="Q5081" t="s">
        <v>28873</v>
      </c>
      <c r="R5081" s="35" t="s">
        <v>14795</v>
      </c>
      <c r="S5081" s="34"/>
      <c r="T5081" s="34"/>
      <c r="U5081" s="34"/>
    </row>
    <row r="5082" spans="16:21" x14ac:dyDescent="0.45">
      <c r="P5082" s="33" t="s">
        <v>3115</v>
      </c>
      <c r="Q5082" t="s">
        <v>28873</v>
      </c>
      <c r="R5082" s="35" t="s">
        <v>14796</v>
      </c>
      <c r="S5082" s="34"/>
      <c r="T5082" s="34"/>
      <c r="U5082" s="34"/>
    </row>
    <row r="5083" spans="16:21" x14ac:dyDescent="0.45">
      <c r="P5083" s="33" t="s">
        <v>3116</v>
      </c>
      <c r="Q5083" t="s">
        <v>28873</v>
      </c>
      <c r="R5083" s="35" t="s">
        <v>14797</v>
      </c>
      <c r="S5083" s="34"/>
      <c r="T5083" s="34"/>
      <c r="U5083" s="34"/>
    </row>
    <row r="5084" spans="16:21" x14ac:dyDescent="0.45">
      <c r="P5084" s="33" t="s">
        <v>3116</v>
      </c>
      <c r="Q5084" t="s">
        <v>28873</v>
      </c>
      <c r="R5084" s="35" t="s">
        <v>14796</v>
      </c>
      <c r="S5084" s="34"/>
      <c r="T5084" s="34"/>
      <c r="U5084" s="34"/>
    </row>
    <row r="5085" spans="16:21" x14ac:dyDescent="0.45">
      <c r="P5085" s="33" t="s">
        <v>3117</v>
      </c>
      <c r="Q5085" t="s">
        <v>28873</v>
      </c>
      <c r="R5085" s="35" t="s">
        <v>14798</v>
      </c>
      <c r="S5085" s="34"/>
      <c r="T5085" s="34"/>
      <c r="U5085" s="34"/>
    </row>
    <row r="5086" spans="16:21" x14ac:dyDescent="0.45">
      <c r="P5086" s="33" t="s">
        <v>3117</v>
      </c>
      <c r="Q5086" t="s">
        <v>28873</v>
      </c>
      <c r="R5086" s="35" t="s">
        <v>14799</v>
      </c>
      <c r="S5086" s="34"/>
      <c r="T5086" s="34"/>
      <c r="U5086" s="34"/>
    </row>
    <row r="5087" spans="16:21" x14ac:dyDescent="0.45">
      <c r="P5087" s="33" t="s">
        <v>3118</v>
      </c>
      <c r="Q5087" t="s">
        <v>28873</v>
      </c>
      <c r="R5087" s="35" t="s">
        <v>14800</v>
      </c>
      <c r="S5087" s="34"/>
      <c r="T5087" s="34"/>
      <c r="U5087" s="34"/>
    </row>
    <row r="5088" spans="16:21" x14ac:dyDescent="0.45">
      <c r="P5088" s="33" t="s">
        <v>3118</v>
      </c>
      <c r="Q5088" t="s">
        <v>28873</v>
      </c>
      <c r="R5088" s="35" t="s">
        <v>14801</v>
      </c>
      <c r="S5088" s="34"/>
      <c r="T5088" s="34"/>
      <c r="U5088" s="34"/>
    </row>
    <row r="5089" spans="16:21" x14ac:dyDescent="0.45">
      <c r="P5089" s="33" t="s">
        <v>3119</v>
      </c>
      <c r="Q5089" t="s">
        <v>28873</v>
      </c>
      <c r="R5089" s="35" t="s">
        <v>14802</v>
      </c>
      <c r="S5089" s="34"/>
      <c r="T5089" s="34"/>
      <c r="U5089" s="34"/>
    </row>
    <row r="5090" spans="16:21" x14ac:dyDescent="0.45">
      <c r="P5090" s="33" t="s">
        <v>3119</v>
      </c>
      <c r="Q5090" t="s">
        <v>28873</v>
      </c>
      <c r="R5090" s="35" t="s">
        <v>14803</v>
      </c>
      <c r="S5090" s="34"/>
      <c r="T5090" s="34"/>
      <c r="U5090" s="34"/>
    </row>
    <row r="5091" spans="16:21" x14ac:dyDescent="0.45">
      <c r="P5091" s="33" t="s">
        <v>3120</v>
      </c>
      <c r="Q5091" t="s">
        <v>28873</v>
      </c>
      <c r="R5091" s="35" t="s">
        <v>11192</v>
      </c>
      <c r="S5091" s="34"/>
      <c r="T5091" s="34"/>
      <c r="U5091" s="34"/>
    </row>
    <row r="5092" spans="16:21" x14ac:dyDescent="0.45">
      <c r="P5092" s="33" t="s">
        <v>3121</v>
      </c>
      <c r="Q5092" t="s">
        <v>28873</v>
      </c>
      <c r="R5092" s="35" t="s">
        <v>14804</v>
      </c>
      <c r="S5092" s="34"/>
      <c r="T5092" s="34"/>
      <c r="U5092" s="34"/>
    </row>
    <row r="5093" spans="16:21" x14ac:dyDescent="0.45">
      <c r="P5093" s="33" t="s">
        <v>3121</v>
      </c>
      <c r="Q5093" t="s">
        <v>28873</v>
      </c>
      <c r="R5093" s="35" t="s">
        <v>14805</v>
      </c>
      <c r="S5093" s="34"/>
      <c r="T5093" s="34"/>
      <c r="U5093" s="34"/>
    </row>
    <row r="5094" spans="16:21" x14ac:dyDescent="0.45">
      <c r="P5094" s="33" t="s">
        <v>3122</v>
      </c>
      <c r="Q5094" t="s">
        <v>28873</v>
      </c>
      <c r="R5094" s="35" t="s">
        <v>14806</v>
      </c>
      <c r="S5094" s="34"/>
      <c r="T5094" s="34"/>
      <c r="U5094" s="34"/>
    </row>
    <row r="5095" spans="16:21" x14ac:dyDescent="0.45">
      <c r="P5095" s="33" t="s">
        <v>3122</v>
      </c>
      <c r="Q5095" t="s">
        <v>28873</v>
      </c>
      <c r="R5095" s="35" t="s">
        <v>14807</v>
      </c>
      <c r="S5095" s="34"/>
      <c r="T5095" s="34"/>
      <c r="U5095" s="34"/>
    </row>
    <row r="5096" spans="16:21" x14ac:dyDescent="0.45">
      <c r="P5096" s="33" t="s">
        <v>3123</v>
      </c>
      <c r="Q5096" t="s">
        <v>28873</v>
      </c>
      <c r="R5096" s="35" t="s">
        <v>14808</v>
      </c>
      <c r="S5096" s="34"/>
      <c r="T5096" s="34"/>
      <c r="U5096" s="34"/>
    </row>
    <row r="5097" spans="16:21" x14ac:dyDescent="0.45">
      <c r="P5097" s="33" t="s">
        <v>3123</v>
      </c>
      <c r="Q5097" t="s">
        <v>28873</v>
      </c>
      <c r="R5097" s="35" t="s">
        <v>14809</v>
      </c>
      <c r="S5097" s="34"/>
      <c r="T5097" s="34"/>
      <c r="U5097" s="34"/>
    </row>
    <row r="5098" spans="16:21" x14ac:dyDescent="0.45">
      <c r="P5098" s="33" t="s">
        <v>3124</v>
      </c>
      <c r="Q5098" t="s">
        <v>28873</v>
      </c>
      <c r="R5098" s="35" t="s">
        <v>14810</v>
      </c>
      <c r="S5098" s="34"/>
      <c r="T5098" s="34"/>
      <c r="U5098" s="34"/>
    </row>
    <row r="5099" spans="16:21" x14ac:dyDescent="0.45">
      <c r="P5099" s="33" t="s">
        <v>3124</v>
      </c>
      <c r="Q5099" t="s">
        <v>28873</v>
      </c>
      <c r="R5099" s="35" t="s">
        <v>14811</v>
      </c>
      <c r="S5099" s="34"/>
      <c r="T5099" s="34"/>
      <c r="U5099" s="34"/>
    </row>
    <row r="5100" spans="16:21" x14ac:dyDescent="0.45">
      <c r="P5100" s="33" t="s">
        <v>3125</v>
      </c>
      <c r="Q5100" t="s">
        <v>28873</v>
      </c>
      <c r="R5100" s="35" t="s">
        <v>14812</v>
      </c>
      <c r="S5100" s="34"/>
      <c r="T5100" s="34"/>
      <c r="U5100" s="34"/>
    </row>
    <row r="5101" spans="16:21" x14ac:dyDescent="0.45">
      <c r="P5101" s="33" t="s">
        <v>3125</v>
      </c>
      <c r="Q5101" t="s">
        <v>28873</v>
      </c>
      <c r="R5101" s="35" t="s">
        <v>14813</v>
      </c>
      <c r="S5101" s="34"/>
      <c r="T5101" s="34"/>
      <c r="U5101" s="34"/>
    </row>
    <row r="5102" spans="16:21" x14ac:dyDescent="0.45">
      <c r="P5102" s="33" t="s">
        <v>3126</v>
      </c>
      <c r="Q5102" t="s">
        <v>28873</v>
      </c>
      <c r="R5102" s="35" t="s">
        <v>14814</v>
      </c>
      <c r="S5102" s="34"/>
      <c r="T5102" s="34"/>
      <c r="U5102" s="34"/>
    </row>
    <row r="5103" spans="16:21" x14ac:dyDescent="0.45">
      <c r="P5103" s="33" t="s">
        <v>3126</v>
      </c>
      <c r="Q5103" t="s">
        <v>28873</v>
      </c>
      <c r="R5103" s="35" t="s">
        <v>14815</v>
      </c>
      <c r="S5103" s="34"/>
      <c r="T5103" s="34"/>
      <c r="U5103" s="34"/>
    </row>
    <row r="5104" spans="16:21" x14ac:dyDescent="0.45">
      <c r="P5104" s="33" t="s">
        <v>3127</v>
      </c>
      <c r="Q5104" t="s">
        <v>28873</v>
      </c>
      <c r="R5104" s="35" t="s">
        <v>14816</v>
      </c>
      <c r="S5104" s="34"/>
      <c r="T5104" s="34"/>
      <c r="U5104" s="34"/>
    </row>
    <row r="5105" spans="16:21" x14ac:dyDescent="0.45">
      <c r="P5105" s="33" t="s">
        <v>3127</v>
      </c>
      <c r="Q5105" t="s">
        <v>28873</v>
      </c>
      <c r="R5105" s="35" t="s">
        <v>14817</v>
      </c>
      <c r="S5105" s="34"/>
      <c r="T5105" s="34"/>
      <c r="U5105" s="34"/>
    </row>
    <row r="5106" spans="16:21" x14ac:dyDescent="0.45">
      <c r="P5106" s="33" t="s">
        <v>3128</v>
      </c>
      <c r="Q5106" t="s">
        <v>28873</v>
      </c>
      <c r="R5106" s="35" t="s">
        <v>14818</v>
      </c>
      <c r="S5106" s="34"/>
      <c r="T5106" s="34"/>
      <c r="U5106" s="34"/>
    </row>
    <row r="5107" spans="16:21" x14ac:dyDescent="0.45">
      <c r="P5107" s="33" t="s">
        <v>3128</v>
      </c>
      <c r="Q5107" t="s">
        <v>28873</v>
      </c>
      <c r="R5107" s="35" t="s">
        <v>14819</v>
      </c>
      <c r="S5107" s="34"/>
      <c r="T5107" s="34"/>
      <c r="U5107" s="34"/>
    </row>
    <row r="5108" spans="16:21" x14ac:dyDescent="0.45">
      <c r="P5108" s="33" t="s">
        <v>3129</v>
      </c>
      <c r="Q5108" t="s">
        <v>28873</v>
      </c>
      <c r="R5108" s="35" t="s">
        <v>14820</v>
      </c>
      <c r="S5108" s="34"/>
      <c r="T5108" s="34"/>
      <c r="U5108" s="34"/>
    </row>
    <row r="5109" spans="16:21" x14ac:dyDescent="0.45">
      <c r="P5109" s="33" t="s">
        <v>3129</v>
      </c>
      <c r="Q5109" t="s">
        <v>28873</v>
      </c>
      <c r="R5109" s="35" t="s">
        <v>14821</v>
      </c>
      <c r="S5109" s="34"/>
      <c r="T5109" s="34"/>
      <c r="U5109" s="34"/>
    </row>
    <row r="5110" spans="16:21" x14ac:dyDescent="0.45">
      <c r="P5110" s="33" t="s">
        <v>3130</v>
      </c>
      <c r="Q5110" t="s">
        <v>28873</v>
      </c>
      <c r="R5110" s="35" t="s">
        <v>14822</v>
      </c>
      <c r="S5110" s="34"/>
      <c r="T5110" s="34"/>
      <c r="U5110" s="34"/>
    </row>
    <row r="5111" spans="16:21" x14ac:dyDescent="0.45">
      <c r="P5111" s="33" t="s">
        <v>3130</v>
      </c>
      <c r="Q5111" t="s">
        <v>28873</v>
      </c>
      <c r="R5111" s="35" t="s">
        <v>14823</v>
      </c>
      <c r="S5111" s="34"/>
      <c r="T5111" s="34"/>
      <c r="U5111" s="34"/>
    </row>
    <row r="5112" spans="16:21" x14ac:dyDescent="0.45">
      <c r="P5112" s="33" t="s">
        <v>3131</v>
      </c>
      <c r="Q5112" t="s">
        <v>28873</v>
      </c>
      <c r="R5112" s="35" t="s">
        <v>14824</v>
      </c>
      <c r="S5112" s="34"/>
      <c r="T5112" s="34"/>
      <c r="U5112" s="34"/>
    </row>
    <row r="5113" spans="16:21" x14ac:dyDescent="0.45">
      <c r="P5113" s="33" t="s">
        <v>3131</v>
      </c>
      <c r="Q5113" t="s">
        <v>28873</v>
      </c>
      <c r="R5113" s="35" t="s">
        <v>14825</v>
      </c>
      <c r="S5113" s="34"/>
      <c r="T5113" s="34"/>
      <c r="U5113" s="34"/>
    </row>
    <row r="5114" spans="16:21" x14ac:dyDescent="0.45">
      <c r="P5114" s="33" t="s">
        <v>3132</v>
      </c>
      <c r="Q5114" t="s">
        <v>28873</v>
      </c>
      <c r="R5114" s="35" t="s">
        <v>14826</v>
      </c>
      <c r="S5114" s="34"/>
      <c r="T5114" s="34"/>
      <c r="U5114" s="34"/>
    </row>
    <row r="5115" spans="16:21" x14ac:dyDescent="0.45">
      <c r="P5115" s="33" t="s">
        <v>3132</v>
      </c>
      <c r="Q5115" t="s">
        <v>28873</v>
      </c>
      <c r="R5115" s="35" t="s">
        <v>14827</v>
      </c>
      <c r="S5115" s="34"/>
      <c r="T5115" s="34"/>
      <c r="U5115" s="34"/>
    </row>
    <row r="5116" spans="16:21" x14ac:dyDescent="0.45">
      <c r="P5116" s="33" t="s">
        <v>3133</v>
      </c>
      <c r="Q5116" t="s">
        <v>28873</v>
      </c>
      <c r="R5116" s="35" t="s">
        <v>14828</v>
      </c>
      <c r="S5116" s="34"/>
      <c r="T5116" s="34"/>
      <c r="U5116" s="34"/>
    </row>
    <row r="5117" spans="16:21" x14ac:dyDescent="0.45">
      <c r="P5117" s="33" t="s">
        <v>3133</v>
      </c>
      <c r="Q5117" t="s">
        <v>28873</v>
      </c>
      <c r="R5117" s="35" t="s">
        <v>14829</v>
      </c>
      <c r="S5117" s="34"/>
      <c r="T5117" s="34"/>
      <c r="U5117" s="34"/>
    </row>
    <row r="5118" spans="16:21" x14ac:dyDescent="0.45">
      <c r="P5118" s="33" t="s">
        <v>3134</v>
      </c>
      <c r="Q5118" t="s">
        <v>28873</v>
      </c>
      <c r="R5118" s="35" t="s">
        <v>14830</v>
      </c>
      <c r="S5118" s="34"/>
      <c r="T5118" s="34"/>
      <c r="U5118" s="34"/>
    </row>
    <row r="5119" spans="16:21" x14ac:dyDescent="0.45">
      <c r="P5119" s="33" t="s">
        <v>3134</v>
      </c>
      <c r="Q5119" t="s">
        <v>28873</v>
      </c>
      <c r="R5119" s="35" t="s">
        <v>14831</v>
      </c>
      <c r="S5119" s="34"/>
      <c r="T5119" s="34"/>
      <c r="U5119" s="34"/>
    </row>
    <row r="5120" spans="16:21" x14ac:dyDescent="0.45">
      <c r="P5120" s="33" t="s">
        <v>3135</v>
      </c>
      <c r="Q5120" t="s">
        <v>28873</v>
      </c>
      <c r="R5120" s="35" t="s">
        <v>14832</v>
      </c>
      <c r="S5120" s="34"/>
      <c r="T5120" s="34"/>
      <c r="U5120" s="34"/>
    </row>
    <row r="5121" spans="16:21" x14ac:dyDescent="0.45">
      <c r="P5121" s="33" t="s">
        <v>3135</v>
      </c>
      <c r="Q5121" t="s">
        <v>28873</v>
      </c>
      <c r="R5121" s="35" t="s">
        <v>14833</v>
      </c>
      <c r="S5121" s="34"/>
      <c r="T5121" s="34"/>
      <c r="U5121" s="34"/>
    </row>
    <row r="5122" spans="16:21" x14ac:dyDescent="0.45">
      <c r="P5122" s="33" t="s">
        <v>3136</v>
      </c>
      <c r="Q5122" t="s">
        <v>28873</v>
      </c>
      <c r="R5122" s="35" t="s">
        <v>14834</v>
      </c>
      <c r="S5122" s="34"/>
      <c r="T5122" s="34"/>
      <c r="U5122" s="34"/>
    </row>
    <row r="5123" spans="16:21" x14ac:dyDescent="0.45">
      <c r="P5123" s="33" t="s">
        <v>3136</v>
      </c>
      <c r="Q5123" t="s">
        <v>28873</v>
      </c>
      <c r="R5123" s="35" t="s">
        <v>14835</v>
      </c>
      <c r="S5123" s="34"/>
      <c r="T5123" s="34"/>
      <c r="U5123" s="34"/>
    </row>
    <row r="5124" spans="16:21" x14ac:dyDescent="0.45">
      <c r="P5124" s="33" t="s">
        <v>3137</v>
      </c>
      <c r="Q5124" t="s">
        <v>28873</v>
      </c>
      <c r="R5124" s="35" t="s">
        <v>14836</v>
      </c>
      <c r="S5124" s="34"/>
      <c r="T5124" s="34"/>
      <c r="U5124" s="34"/>
    </row>
    <row r="5125" spans="16:21" x14ac:dyDescent="0.45">
      <c r="P5125" s="33" t="s">
        <v>3137</v>
      </c>
      <c r="Q5125" t="s">
        <v>28873</v>
      </c>
      <c r="R5125" s="35" t="s">
        <v>14837</v>
      </c>
      <c r="S5125" s="34"/>
      <c r="T5125" s="34"/>
      <c r="U5125" s="34"/>
    </row>
    <row r="5126" spans="16:21" x14ac:dyDescent="0.45">
      <c r="P5126" s="33" t="s">
        <v>3138</v>
      </c>
      <c r="Q5126" t="s">
        <v>28873</v>
      </c>
      <c r="R5126" s="35" t="s">
        <v>14838</v>
      </c>
      <c r="S5126" s="34"/>
      <c r="T5126" s="34"/>
      <c r="U5126" s="34"/>
    </row>
    <row r="5127" spans="16:21" x14ac:dyDescent="0.45">
      <c r="P5127" s="33" t="s">
        <v>3138</v>
      </c>
      <c r="Q5127" t="s">
        <v>28873</v>
      </c>
      <c r="R5127" s="35" t="s">
        <v>14835</v>
      </c>
      <c r="S5127" s="34"/>
      <c r="T5127" s="34"/>
      <c r="U5127" s="34"/>
    </row>
    <row r="5128" spans="16:21" x14ac:dyDescent="0.45">
      <c r="P5128" s="33" t="s">
        <v>3139</v>
      </c>
      <c r="Q5128" t="s">
        <v>28873</v>
      </c>
      <c r="R5128" s="35" t="s">
        <v>14839</v>
      </c>
      <c r="S5128" s="34"/>
      <c r="T5128" s="34"/>
      <c r="U5128" s="34"/>
    </row>
    <row r="5129" spans="16:21" x14ac:dyDescent="0.45">
      <c r="P5129" s="33" t="s">
        <v>3139</v>
      </c>
      <c r="Q5129" t="s">
        <v>28873</v>
      </c>
      <c r="R5129" s="35" t="s">
        <v>14840</v>
      </c>
      <c r="S5129" s="34"/>
      <c r="T5129" s="34"/>
      <c r="U5129" s="34"/>
    </row>
    <row r="5130" spans="16:21" x14ac:dyDescent="0.45">
      <c r="P5130" s="33" t="s">
        <v>3140</v>
      </c>
      <c r="Q5130" t="s">
        <v>28873</v>
      </c>
      <c r="R5130" s="35" t="s">
        <v>14841</v>
      </c>
      <c r="S5130" s="34"/>
      <c r="T5130" s="34"/>
      <c r="U5130" s="34"/>
    </row>
    <row r="5131" spans="16:21" x14ac:dyDescent="0.45">
      <c r="P5131" s="33" t="s">
        <v>3140</v>
      </c>
      <c r="Q5131" t="s">
        <v>28873</v>
      </c>
      <c r="R5131" s="35" t="s">
        <v>14842</v>
      </c>
      <c r="S5131" s="34"/>
      <c r="T5131" s="34"/>
      <c r="U5131" s="34"/>
    </row>
    <row r="5132" spans="16:21" x14ac:dyDescent="0.45">
      <c r="P5132" s="33" t="s">
        <v>3141</v>
      </c>
      <c r="Q5132" t="s">
        <v>28873</v>
      </c>
      <c r="R5132" s="35" t="s">
        <v>14843</v>
      </c>
      <c r="S5132" s="34"/>
      <c r="T5132" s="34"/>
      <c r="U5132" s="34"/>
    </row>
    <row r="5133" spans="16:21" x14ac:dyDescent="0.45">
      <c r="P5133" s="33" t="s">
        <v>3141</v>
      </c>
      <c r="Q5133" t="s">
        <v>28873</v>
      </c>
      <c r="R5133" s="35" t="s">
        <v>14844</v>
      </c>
      <c r="S5133" s="34"/>
      <c r="T5133" s="34"/>
      <c r="U5133" s="34"/>
    </row>
    <row r="5134" spans="16:21" x14ac:dyDescent="0.45">
      <c r="P5134" s="33" t="s">
        <v>3142</v>
      </c>
      <c r="Q5134" t="s">
        <v>28873</v>
      </c>
      <c r="R5134" s="35" t="s">
        <v>14845</v>
      </c>
      <c r="S5134" s="34"/>
      <c r="T5134" s="34"/>
      <c r="U5134" s="34"/>
    </row>
    <row r="5135" spans="16:21" x14ac:dyDescent="0.45">
      <c r="P5135" s="33" t="s">
        <v>3142</v>
      </c>
      <c r="Q5135" t="s">
        <v>28873</v>
      </c>
      <c r="R5135" s="35" t="s">
        <v>14846</v>
      </c>
      <c r="S5135" s="34"/>
      <c r="T5135" s="34"/>
      <c r="U5135" s="34"/>
    </row>
    <row r="5136" spans="16:21" x14ac:dyDescent="0.45">
      <c r="P5136" s="33" t="s">
        <v>3143</v>
      </c>
      <c r="Q5136" t="s">
        <v>28873</v>
      </c>
      <c r="R5136" s="35" t="s">
        <v>14847</v>
      </c>
      <c r="S5136" s="34"/>
      <c r="T5136" s="34"/>
      <c r="U5136" s="34"/>
    </row>
    <row r="5137" spans="16:21" x14ac:dyDescent="0.45">
      <c r="P5137" s="33" t="s">
        <v>3143</v>
      </c>
      <c r="Q5137" t="s">
        <v>28873</v>
      </c>
      <c r="R5137" s="35" t="s">
        <v>14848</v>
      </c>
      <c r="S5137" s="34"/>
      <c r="T5137" s="34"/>
      <c r="U5137" s="34"/>
    </row>
    <row r="5138" spans="16:21" x14ac:dyDescent="0.45">
      <c r="P5138" s="33" t="s">
        <v>3144</v>
      </c>
      <c r="Q5138" t="s">
        <v>28873</v>
      </c>
      <c r="R5138" s="35" t="s">
        <v>14849</v>
      </c>
      <c r="S5138" s="34"/>
      <c r="T5138" s="34"/>
      <c r="U5138" s="34"/>
    </row>
    <row r="5139" spans="16:21" x14ac:dyDescent="0.45">
      <c r="P5139" s="33" t="s">
        <v>3144</v>
      </c>
      <c r="Q5139" t="s">
        <v>28873</v>
      </c>
      <c r="R5139" s="35" t="s">
        <v>14850</v>
      </c>
      <c r="S5139" s="34"/>
      <c r="T5139" s="34"/>
      <c r="U5139" s="34"/>
    </row>
    <row r="5140" spans="16:21" x14ac:dyDescent="0.45">
      <c r="P5140" s="33" t="s">
        <v>3145</v>
      </c>
      <c r="Q5140" t="s">
        <v>28873</v>
      </c>
      <c r="R5140" s="35" t="s">
        <v>14851</v>
      </c>
      <c r="S5140" s="34"/>
      <c r="T5140" s="34"/>
      <c r="U5140" s="34"/>
    </row>
    <row r="5141" spans="16:21" x14ac:dyDescent="0.45">
      <c r="P5141" s="33" t="s">
        <v>3146</v>
      </c>
      <c r="Q5141" t="s">
        <v>28873</v>
      </c>
      <c r="R5141" s="35" t="s">
        <v>14852</v>
      </c>
      <c r="S5141" s="34"/>
      <c r="T5141" s="34"/>
      <c r="U5141" s="34"/>
    </row>
    <row r="5142" spans="16:21" x14ac:dyDescent="0.45">
      <c r="P5142" s="33" t="s">
        <v>3147</v>
      </c>
      <c r="Q5142" t="s">
        <v>28873</v>
      </c>
      <c r="R5142" s="35" t="s">
        <v>14853</v>
      </c>
      <c r="S5142" s="34"/>
      <c r="T5142" s="34"/>
      <c r="U5142" s="34"/>
    </row>
    <row r="5143" spans="16:21" x14ac:dyDescent="0.45">
      <c r="P5143" s="33" t="s">
        <v>3148</v>
      </c>
      <c r="Q5143" t="s">
        <v>28873</v>
      </c>
      <c r="R5143" s="35" t="s">
        <v>14854</v>
      </c>
      <c r="S5143" s="34"/>
      <c r="T5143" s="34"/>
      <c r="U5143" s="34"/>
    </row>
    <row r="5144" spans="16:21" x14ac:dyDescent="0.45">
      <c r="P5144" s="33" t="s">
        <v>3148</v>
      </c>
      <c r="Q5144" t="s">
        <v>28873</v>
      </c>
      <c r="R5144" s="35" t="s">
        <v>14855</v>
      </c>
      <c r="S5144" s="34"/>
      <c r="T5144" s="34"/>
      <c r="U5144" s="34"/>
    </row>
    <row r="5145" spans="16:21" x14ac:dyDescent="0.45">
      <c r="P5145" s="33" t="s">
        <v>3149</v>
      </c>
      <c r="Q5145" t="s">
        <v>28873</v>
      </c>
      <c r="R5145" s="35" t="s">
        <v>14856</v>
      </c>
      <c r="S5145" s="34"/>
      <c r="T5145" s="34"/>
      <c r="U5145" s="34"/>
    </row>
    <row r="5146" spans="16:21" x14ac:dyDescent="0.45">
      <c r="P5146" s="33" t="s">
        <v>3149</v>
      </c>
      <c r="Q5146" t="s">
        <v>28873</v>
      </c>
      <c r="R5146" s="35" t="s">
        <v>14857</v>
      </c>
      <c r="S5146" s="34"/>
      <c r="T5146" s="34"/>
      <c r="U5146" s="34"/>
    </row>
    <row r="5147" spans="16:21" x14ac:dyDescent="0.45">
      <c r="P5147" s="33" t="s">
        <v>3150</v>
      </c>
      <c r="Q5147" t="s">
        <v>28873</v>
      </c>
      <c r="R5147" s="35" t="s">
        <v>14858</v>
      </c>
      <c r="S5147" s="34"/>
      <c r="T5147" s="34"/>
      <c r="U5147" s="34"/>
    </row>
    <row r="5148" spans="16:21" x14ac:dyDescent="0.45">
      <c r="P5148" s="33" t="s">
        <v>3150</v>
      </c>
      <c r="Q5148" t="s">
        <v>28873</v>
      </c>
      <c r="R5148" s="35" t="s">
        <v>14859</v>
      </c>
      <c r="S5148" s="34"/>
      <c r="T5148" s="34"/>
      <c r="U5148" s="34"/>
    </row>
    <row r="5149" spans="16:21" x14ac:dyDescent="0.45">
      <c r="P5149" s="33" t="s">
        <v>3151</v>
      </c>
      <c r="Q5149" t="s">
        <v>28873</v>
      </c>
      <c r="R5149" s="35" t="s">
        <v>14860</v>
      </c>
      <c r="S5149" s="34"/>
      <c r="T5149" s="34"/>
      <c r="U5149" s="34"/>
    </row>
    <row r="5150" spans="16:21" x14ac:dyDescent="0.45">
      <c r="P5150" s="33" t="s">
        <v>3151</v>
      </c>
      <c r="Q5150" t="s">
        <v>28873</v>
      </c>
      <c r="R5150" s="35" t="s">
        <v>14861</v>
      </c>
      <c r="S5150" s="34"/>
      <c r="T5150" s="34"/>
      <c r="U5150" s="34"/>
    </row>
    <row r="5151" spans="16:21" x14ac:dyDescent="0.45">
      <c r="P5151" s="33" t="s">
        <v>3152</v>
      </c>
      <c r="Q5151" t="s">
        <v>28873</v>
      </c>
      <c r="R5151" s="35" t="s">
        <v>14862</v>
      </c>
      <c r="S5151" s="34"/>
      <c r="T5151" s="34"/>
      <c r="U5151" s="34"/>
    </row>
    <row r="5152" spans="16:21" x14ac:dyDescent="0.45">
      <c r="P5152" s="33" t="s">
        <v>3152</v>
      </c>
      <c r="Q5152" t="s">
        <v>28873</v>
      </c>
      <c r="R5152" s="35" t="s">
        <v>14863</v>
      </c>
      <c r="S5152" s="34"/>
      <c r="T5152" s="34"/>
      <c r="U5152" s="34"/>
    </row>
    <row r="5153" spans="16:21" x14ac:dyDescent="0.45">
      <c r="P5153" s="33" t="s">
        <v>3153</v>
      </c>
      <c r="Q5153" t="s">
        <v>28873</v>
      </c>
      <c r="R5153" s="35" t="s">
        <v>14864</v>
      </c>
      <c r="S5153" s="34"/>
      <c r="T5153" s="34"/>
      <c r="U5153" s="34"/>
    </row>
    <row r="5154" spans="16:21" x14ac:dyDescent="0.45">
      <c r="P5154" s="33" t="s">
        <v>3153</v>
      </c>
      <c r="Q5154" t="s">
        <v>28873</v>
      </c>
      <c r="R5154" s="35" t="s">
        <v>14865</v>
      </c>
      <c r="S5154" s="34"/>
      <c r="T5154" s="34"/>
      <c r="U5154" s="34"/>
    </row>
    <row r="5155" spans="16:21" x14ac:dyDescent="0.45">
      <c r="P5155" s="33" t="s">
        <v>3154</v>
      </c>
      <c r="Q5155" t="s">
        <v>28873</v>
      </c>
      <c r="R5155" s="35" t="s">
        <v>14866</v>
      </c>
      <c r="S5155" s="34"/>
      <c r="T5155" s="34"/>
      <c r="U5155" s="34"/>
    </row>
    <row r="5156" spans="16:21" x14ac:dyDescent="0.45">
      <c r="P5156" s="33" t="s">
        <v>3154</v>
      </c>
      <c r="Q5156" t="s">
        <v>28873</v>
      </c>
      <c r="R5156" s="35" t="s">
        <v>14867</v>
      </c>
      <c r="S5156" s="34"/>
      <c r="T5156" s="34"/>
      <c r="U5156" s="34"/>
    </row>
    <row r="5157" spans="16:21" x14ac:dyDescent="0.45">
      <c r="P5157" s="33" t="s">
        <v>3155</v>
      </c>
      <c r="Q5157" t="s">
        <v>28873</v>
      </c>
      <c r="R5157" s="35" t="s">
        <v>14868</v>
      </c>
      <c r="S5157" s="34"/>
      <c r="T5157" s="34"/>
      <c r="U5157" s="34"/>
    </row>
    <row r="5158" spans="16:21" x14ac:dyDescent="0.45">
      <c r="P5158" s="33" t="s">
        <v>3155</v>
      </c>
      <c r="Q5158" t="s">
        <v>28873</v>
      </c>
      <c r="R5158" s="35" t="s">
        <v>14869</v>
      </c>
      <c r="S5158" s="34"/>
      <c r="T5158" s="34"/>
      <c r="U5158" s="34"/>
    </row>
    <row r="5159" spans="16:21" x14ac:dyDescent="0.45">
      <c r="P5159" s="33" t="s">
        <v>3156</v>
      </c>
      <c r="Q5159" t="s">
        <v>28873</v>
      </c>
      <c r="R5159" s="35" t="s">
        <v>14870</v>
      </c>
      <c r="S5159" s="34"/>
      <c r="T5159" s="34"/>
      <c r="U5159" s="34"/>
    </row>
    <row r="5160" spans="16:21" x14ac:dyDescent="0.45">
      <c r="P5160" s="33" t="s">
        <v>3156</v>
      </c>
      <c r="Q5160" t="s">
        <v>28873</v>
      </c>
      <c r="R5160" s="35" t="s">
        <v>14871</v>
      </c>
      <c r="S5160" s="34"/>
      <c r="T5160" s="34"/>
      <c r="U5160" s="34"/>
    </row>
    <row r="5161" spans="16:21" x14ac:dyDescent="0.45">
      <c r="P5161" s="33" t="s">
        <v>3157</v>
      </c>
      <c r="Q5161" t="s">
        <v>28873</v>
      </c>
      <c r="R5161" s="35" t="s">
        <v>14872</v>
      </c>
      <c r="S5161" s="34"/>
      <c r="T5161" s="34"/>
      <c r="U5161" s="34"/>
    </row>
    <row r="5162" spans="16:21" x14ac:dyDescent="0.45">
      <c r="P5162" s="33" t="s">
        <v>3157</v>
      </c>
      <c r="Q5162" t="s">
        <v>28873</v>
      </c>
      <c r="R5162" s="35" t="s">
        <v>14873</v>
      </c>
      <c r="S5162" s="34"/>
      <c r="T5162" s="34"/>
      <c r="U5162" s="34"/>
    </row>
    <row r="5163" spans="16:21" x14ac:dyDescent="0.45">
      <c r="P5163" s="33" t="s">
        <v>3158</v>
      </c>
      <c r="Q5163" t="s">
        <v>28873</v>
      </c>
      <c r="R5163" s="35" t="s">
        <v>14874</v>
      </c>
      <c r="S5163" s="34"/>
      <c r="T5163" s="34"/>
      <c r="U5163" s="34"/>
    </row>
    <row r="5164" spans="16:21" x14ac:dyDescent="0.45">
      <c r="P5164" s="33" t="s">
        <v>3158</v>
      </c>
      <c r="Q5164" t="s">
        <v>28873</v>
      </c>
      <c r="R5164" s="35" t="s">
        <v>14875</v>
      </c>
      <c r="S5164" s="34"/>
      <c r="T5164" s="34"/>
      <c r="U5164" s="34"/>
    </row>
    <row r="5165" spans="16:21" x14ac:dyDescent="0.45">
      <c r="P5165" s="33" t="s">
        <v>3159</v>
      </c>
      <c r="Q5165" t="s">
        <v>28873</v>
      </c>
      <c r="R5165" s="35" t="s">
        <v>14876</v>
      </c>
      <c r="S5165" s="34"/>
      <c r="T5165" s="34"/>
      <c r="U5165" s="34"/>
    </row>
    <row r="5166" spans="16:21" x14ac:dyDescent="0.45">
      <c r="P5166" s="33" t="s">
        <v>3159</v>
      </c>
      <c r="Q5166" t="s">
        <v>28873</v>
      </c>
      <c r="R5166" s="35" t="s">
        <v>14877</v>
      </c>
      <c r="S5166" s="34"/>
      <c r="T5166" s="34"/>
      <c r="U5166" s="34"/>
    </row>
    <row r="5167" spans="16:21" x14ac:dyDescent="0.45">
      <c r="P5167" s="33" t="s">
        <v>3160</v>
      </c>
      <c r="Q5167" t="s">
        <v>28873</v>
      </c>
      <c r="R5167" s="35" t="s">
        <v>14878</v>
      </c>
      <c r="S5167" s="34"/>
      <c r="T5167" s="34"/>
      <c r="U5167" s="34"/>
    </row>
    <row r="5168" spans="16:21" x14ac:dyDescent="0.45">
      <c r="P5168" s="33" t="s">
        <v>3160</v>
      </c>
      <c r="Q5168" t="s">
        <v>28873</v>
      </c>
      <c r="R5168" s="35" t="s">
        <v>14879</v>
      </c>
      <c r="S5168" s="34"/>
      <c r="T5168" s="34"/>
      <c r="U5168" s="34"/>
    </row>
    <row r="5169" spans="16:21" x14ac:dyDescent="0.45">
      <c r="P5169" s="33" t="s">
        <v>3161</v>
      </c>
      <c r="Q5169" t="s">
        <v>28873</v>
      </c>
      <c r="R5169" s="35" t="s">
        <v>14880</v>
      </c>
      <c r="S5169" s="34"/>
      <c r="T5169" s="34"/>
      <c r="U5169" s="34"/>
    </row>
    <row r="5170" spans="16:21" x14ac:dyDescent="0.45">
      <c r="P5170" s="33" t="s">
        <v>3161</v>
      </c>
      <c r="Q5170" t="s">
        <v>28873</v>
      </c>
      <c r="R5170" s="35" t="s">
        <v>14881</v>
      </c>
      <c r="S5170" s="34"/>
      <c r="T5170" s="34"/>
      <c r="U5170" s="34"/>
    </row>
    <row r="5171" spans="16:21" x14ac:dyDescent="0.45">
      <c r="P5171" s="33" t="s">
        <v>3162</v>
      </c>
      <c r="Q5171" t="s">
        <v>28873</v>
      </c>
      <c r="R5171" s="35" t="s">
        <v>14880</v>
      </c>
      <c r="S5171" s="34"/>
      <c r="T5171" s="34"/>
      <c r="U5171" s="34"/>
    </row>
    <row r="5172" spans="16:21" x14ac:dyDescent="0.45">
      <c r="P5172" s="33" t="s">
        <v>3162</v>
      </c>
      <c r="Q5172" t="s">
        <v>28873</v>
      </c>
      <c r="R5172" s="35" t="s">
        <v>14881</v>
      </c>
      <c r="S5172" s="34"/>
      <c r="T5172" s="34"/>
      <c r="U5172" s="34"/>
    </row>
    <row r="5173" spans="16:21" x14ac:dyDescent="0.45">
      <c r="P5173" s="33" t="s">
        <v>3163</v>
      </c>
      <c r="Q5173" t="s">
        <v>28873</v>
      </c>
      <c r="R5173" s="35" t="s">
        <v>14882</v>
      </c>
      <c r="S5173" s="34"/>
      <c r="T5173" s="34"/>
      <c r="U5173" s="34"/>
    </row>
    <row r="5174" spans="16:21" x14ac:dyDescent="0.45">
      <c r="P5174" s="33" t="s">
        <v>3163</v>
      </c>
      <c r="Q5174" t="s">
        <v>28873</v>
      </c>
      <c r="R5174" s="35" t="s">
        <v>14883</v>
      </c>
      <c r="S5174" s="34"/>
      <c r="T5174" s="34"/>
      <c r="U5174" s="34"/>
    </row>
    <row r="5175" spans="16:21" x14ac:dyDescent="0.45">
      <c r="P5175" s="33" t="s">
        <v>3164</v>
      </c>
      <c r="Q5175" t="s">
        <v>28873</v>
      </c>
      <c r="R5175" s="35" t="s">
        <v>14884</v>
      </c>
      <c r="S5175" s="34"/>
      <c r="T5175" s="34"/>
      <c r="U5175" s="34"/>
    </row>
    <row r="5176" spans="16:21" x14ac:dyDescent="0.45">
      <c r="P5176" s="33" t="s">
        <v>3164</v>
      </c>
      <c r="Q5176" t="s">
        <v>28873</v>
      </c>
      <c r="R5176" s="35" t="s">
        <v>14885</v>
      </c>
      <c r="S5176" s="34"/>
      <c r="T5176" s="34"/>
      <c r="U5176" s="34"/>
    </row>
    <row r="5177" spans="16:21" x14ac:dyDescent="0.45">
      <c r="P5177" s="33" t="s">
        <v>3165</v>
      </c>
      <c r="Q5177" t="s">
        <v>28873</v>
      </c>
      <c r="R5177" s="35" t="s">
        <v>14886</v>
      </c>
      <c r="S5177" s="34"/>
      <c r="T5177" s="34"/>
      <c r="U5177" s="34"/>
    </row>
    <row r="5178" spans="16:21" x14ac:dyDescent="0.45">
      <c r="P5178" s="33" t="s">
        <v>3165</v>
      </c>
      <c r="Q5178" t="s">
        <v>28873</v>
      </c>
      <c r="R5178" s="35" t="s">
        <v>14885</v>
      </c>
      <c r="S5178" s="34"/>
      <c r="T5178" s="34"/>
      <c r="U5178" s="34"/>
    </row>
    <row r="5179" spans="16:21" x14ac:dyDescent="0.45">
      <c r="P5179" s="33" t="s">
        <v>3166</v>
      </c>
      <c r="Q5179" t="s">
        <v>28873</v>
      </c>
      <c r="R5179" s="35" t="s">
        <v>14887</v>
      </c>
      <c r="S5179" s="34"/>
      <c r="T5179" s="34"/>
      <c r="U5179" s="34"/>
    </row>
    <row r="5180" spans="16:21" x14ac:dyDescent="0.45">
      <c r="P5180" s="33" t="s">
        <v>3166</v>
      </c>
      <c r="Q5180" t="s">
        <v>28873</v>
      </c>
      <c r="R5180" s="35" t="s">
        <v>14888</v>
      </c>
      <c r="S5180" s="34"/>
      <c r="T5180" s="34"/>
      <c r="U5180" s="34"/>
    </row>
    <row r="5181" spans="16:21" x14ac:dyDescent="0.45">
      <c r="P5181" s="33" t="s">
        <v>3167</v>
      </c>
      <c r="Q5181" t="s">
        <v>28873</v>
      </c>
      <c r="R5181" s="35" t="s">
        <v>14889</v>
      </c>
      <c r="S5181" s="34"/>
      <c r="T5181" s="34"/>
      <c r="U5181" s="34"/>
    </row>
    <row r="5182" spans="16:21" x14ac:dyDescent="0.45">
      <c r="P5182" s="33" t="s">
        <v>3167</v>
      </c>
      <c r="Q5182" t="s">
        <v>28873</v>
      </c>
      <c r="R5182" s="35" t="s">
        <v>14890</v>
      </c>
      <c r="S5182" s="34"/>
      <c r="T5182" s="34"/>
      <c r="U5182" s="34"/>
    </row>
    <row r="5183" spans="16:21" x14ac:dyDescent="0.45">
      <c r="P5183" s="33" t="s">
        <v>3168</v>
      </c>
      <c r="Q5183" t="s">
        <v>28873</v>
      </c>
      <c r="R5183" s="35" t="s">
        <v>14891</v>
      </c>
      <c r="S5183" s="34"/>
      <c r="T5183" s="34"/>
      <c r="U5183" s="34"/>
    </row>
    <row r="5184" spans="16:21" x14ac:dyDescent="0.45">
      <c r="P5184" s="33" t="s">
        <v>3168</v>
      </c>
      <c r="Q5184" t="s">
        <v>28873</v>
      </c>
      <c r="R5184" s="35" t="s">
        <v>14892</v>
      </c>
      <c r="S5184" s="34"/>
      <c r="T5184" s="34"/>
      <c r="U5184" s="34"/>
    </row>
    <row r="5185" spans="16:21" x14ac:dyDescent="0.45">
      <c r="P5185" s="33" t="s">
        <v>3169</v>
      </c>
      <c r="Q5185" t="s">
        <v>28873</v>
      </c>
      <c r="R5185" s="35" t="s">
        <v>11192</v>
      </c>
      <c r="S5185" s="34"/>
      <c r="T5185" s="34"/>
      <c r="U5185" s="34"/>
    </row>
    <row r="5186" spans="16:21" x14ac:dyDescent="0.45">
      <c r="P5186" s="33" t="s">
        <v>3170</v>
      </c>
      <c r="Q5186" t="s">
        <v>28873</v>
      </c>
      <c r="R5186" s="35" t="s">
        <v>14893</v>
      </c>
      <c r="S5186" s="34"/>
      <c r="T5186" s="34"/>
      <c r="U5186" s="34"/>
    </row>
    <row r="5187" spans="16:21" x14ac:dyDescent="0.45">
      <c r="P5187" s="33" t="s">
        <v>3170</v>
      </c>
      <c r="Q5187" t="s">
        <v>28873</v>
      </c>
      <c r="R5187" s="35" t="s">
        <v>14894</v>
      </c>
      <c r="S5187" s="34"/>
      <c r="T5187" s="34"/>
      <c r="U5187" s="34"/>
    </row>
    <row r="5188" spans="16:21" x14ac:dyDescent="0.45">
      <c r="P5188" s="33" t="s">
        <v>3171</v>
      </c>
      <c r="Q5188" t="s">
        <v>28873</v>
      </c>
      <c r="R5188" s="35" t="s">
        <v>14895</v>
      </c>
      <c r="S5188" s="34"/>
      <c r="T5188" s="34"/>
      <c r="U5188" s="34"/>
    </row>
    <row r="5189" spans="16:21" x14ac:dyDescent="0.45">
      <c r="P5189" s="33" t="s">
        <v>3171</v>
      </c>
      <c r="Q5189" t="s">
        <v>28873</v>
      </c>
      <c r="R5189" s="35" t="s">
        <v>14896</v>
      </c>
      <c r="S5189" s="34"/>
      <c r="T5189" s="34"/>
      <c r="U5189" s="34"/>
    </row>
    <row r="5190" spans="16:21" x14ac:dyDescent="0.45">
      <c r="P5190" s="33" t="s">
        <v>3172</v>
      </c>
      <c r="Q5190" t="s">
        <v>28873</v>
      </c>
      <c r="R5190" s="35" t="s">
        <v>14897</v>
      </c>
      <c r="S5190" s="34"/>
      <c r="T5190" s="34"/>
      <c r="U5190" s="34"/>
    </row>
    <row r="5191" spans="16:21" x14ac:dyDescent="0.45">
      <c r="P5191" s="33" t="s">
        <v>3172</v>
      </c>
      <c r="Q5191" t="s">
        <v>28873</v>
      </c>
      <c r="R5191" s="35" t="s">
        <v>14898</v>
      </c>
      <c r="S5191" s="34"/>
      <c r="T5191" s="34"/>
      <c r="U5191" s="34"/>
    </row>
    <row r="5192" spans="16:21" x14ac:dyDescent="0.45">
      <c r="P5192" s="33" t="s">
        <v>3173</v>
      </c>
      <c r="Q5192" t="s">
        <v>28873</v>
      </c>
      <c r="R5192" s="35" t="s">
        <v>14899</v>
      </c>
      <c r="S5192" s="34"/>
      <c r="T5192" s="34"/>
      <c r="U5192" s="34"/>
    </row>
    <row r="5193" spans="16:21" x14ac:dyDescent="0.45">
      <c r="P5193" s="33" t="s">
        <v>3174</v>
      </c>
      <c r="Q5193" t="s">
        <v>28873</v>
      </c>
      <c r="R5193" s="35" t="s">
        <v>14900</v>
      </c>
      <c r="S5193" s="34"/>
      <c r="T5193" s="34"/>
      <c r="U5193" s="34"/>
    </row>
    <row r="5194" spans="16:21" x14ac:dyDescent="0.45">
      <c r="P5194" s="33" t="s">
        <v>3174</v>
      </c>
      <c r="Q5194" t="s">
        <v>28873</v>
      </c>
      <c r="R5194" s="35" t="s">
        <v>14901</v>
      </c>
      <c r="S5194" s="34"/>
      <c r="T5194" s="34"/>
      <c r="U5194" s="34"/>
    </row>
    <row r="5195" spans="16:21" x14ac:dyDescent="0.45">
      <c r="P5195" s="33" t="s">
        <v>3175</v>
      </c>
      <c r="Q5195" t="s">
        <v>28873</v>
      </c>
      <c r="R5195" s="35" t="s">
        <v>14902</v>
      </c>
      <c r="S5195" s="34"/>
      <c r="T5195" s="34"/>
      <c r="U5195" s="34"/>
    </row>
    <row r="5196" spans="16:21" x14ac:dyDescent="0.45">
      <c r="P5196" s="33" t="s">
        <v>3175</v>
      </c>
      <c r="Q5196" t="s">
        <v>28873</v>
      </c>
      <c r="R5196" s="35" t="s">
        <v>14903</v>
      </c>
      <c r="S5196" s="34"/>
      <c r="T5196" s="34"/>
      <c r="U5196" s="34"/>
    </row>
    <row r="5197" spans="16:21" x14ac:dyDescent="0.45">
      <c r="P5197" s="33" t="s">
        <v>3176</v>
      </c>
      <c r="Q5197" t="s">
        <v>28873</v>
      </c>
      <c r="R5197" s="35" t="s">
        <v>14904</v>
      </c>
      <c r="S5197" s="34"/>
      <c r="T5197" s="34"/>
      <c r="U5197" s="34"/>
    </row>
    <row r="5198" spans="16:21" x14ac:dyDescent="0.45">
      <c r="P5198" s="33" t="s">
        <v>3176</v>
      </c>
      <c r="Q5198" t="s">
        <v>28873</v>
      </c>
      <c r="R5198" s="35" t="s">
        <v>14905</v>
      </c>
      <c r="S5198" s="34"/>
      <c r="T5198" s="34"/>
      <c r="U5198" s="34"/>
    </row>
    <row r="5199" spans="16:21" x14ac:dyDescent="0.45">
      <c r="P5199" s="33" t="s">
        <v>3177</v>
      </c>
      <c r="Q5199" t="s">
        <v>28873</v>
      </c>
      <c r="R5199" s="35" t="s">
        <v>14906</v>
      </c>
      <c r="S5199" s="34"/>
      <c r="T5199" s="34"/>
      <c r="U5199" s="34"/>
    </row>
    <row r="5200" spans="16:21" x14ac:dyDescent="0.45">
      <c r="P5200" s="33" t="s">
        <v>3177</v>
      </c>
      <c r="Q5200" t="s">
        <v>28873</v>
      </c>
      <c r="R5200" s="35" t="s">
        <v>14907</v>
      </c>
      <c r="S5200" s="34"/>
      <c r="T5200" s="34"/>
      <c r="U5200" s="34"/>
    </row>
    <row r="5201" spans="16:21" x14ac:dyDescent="0.45">
      <c r="P5201" s="33" t="s">
        <v>3178</v>
      </c>
      <c r="Q5201" t="s">
        <v>28873</v>
      </c>
      <c r="R5201" s="35" t="s">
        <v>14908</v>
      </c>
      <c r="S5201" s="34"/>
      <c r="T5201" s="34"/>
      <c r="U5201" s="34"/>
    </row>
    <row r="5202" spans="16:21" x14ac:dyDescent="0.45">
      <c r="P5202" s="33" t="s">
        <v>3178</v>
      </c>
      <c r="Q5202" t="s">
        <v>28873</v>
      </c>
      <c r="R5202" s="35" t="s">
        <v>14909</v>
      </c>
      <c r="S5202" s="34"/>
      <c r="T5202" s="34"/>
      <c r="U5202" s="34"/>
    </row>
    <row r="5203" spans="16:21" x14ac:dyDescent="0.45">
      <c r="P5203" s="33" t="s">
        <v>3179</v>
      </c>
      <c r="Q5203" t="s">
        <v>28873</v>
      </c>
      <c r="R5203" s="35" t="s">
        <v>14910</v>
      </c>
      <c r="S5203" s="34"/>
      <c r="T5203" s="34"/>
      <c r="U5203" s="34"/>
    </row>
    <row r="5204" spans="16:21" x14ac:dyDescent="0.45">
      <c r="P5204" s="33" t="s">
        <v>3180</v>
      </c>
      <c r="Q5204" t="s">
        <v>28873</v>
      </c>
      <c r="R5204" s="35" t="s">
        <v>14911</v>
      </c>
      <c r="S5204" s="34"/>
      <c r="T5204" s="34"/>
      <c r="U5204" s="34"/>
    </row>
    <row r="5205" spans="16:21" x14ac:dyDescent="0.45">
      <c r="P5205" s="33" t="s">
        <v>3180</v>
      </c>
      <c r="Q5205" t="s">
        <v>28873</v>
      </c>
      <c r="R5205" s="35" t="s">
        <v>14912</v>
      </c>
      <c r="S5205" s="34"/>
      <c r="T5205" s="34"/>
      <c r="U5205" s="34"/>
    </row>
    <row r="5206" spans="16:21" x14ac:dyDescent="0.45">
      <c r="P5206" s="33" t="s">
        <v>3181</v>
      </c>
      <c r="Q5206" t="s">
        <v>28873</v>
      </c>
      <c r="R5206" s="35" t="s">
        <v>14913</v>
      </c>
      <c r="S5206" s="34"/>
      <c r="T5206" s="34"/>
      <c r="U5206" s="34"/>
    </row>
    <row r="5207" spans="16:21" x14ac:dyDescent="0.45">
      <c r="P5207" s="33" t="s">
        <v>3181</v>
      </c>
      <c r="Q5207" t="s">
        <v>28873</v>
      </c>
      <c r="R5207" s="35" t="s">
        <v>14914</v>
      </c>
      <c r="S5207" s="34"/>
      <c r="T5207" s="34"/>
      <c r="U5207" s="34"/>
    </row>
    <row r="5208" spans="16:21" x14ac:dyDescent="0.45">
      <c r="P5208" s="33" t="s">
        <v>3182</v>
      </c>
      <c r="Q5208" t="s">
        <v>28873</v>
      </c>
      <c r="R5208" s="35" t="s">
        <v>14915</v>
      </c>
      <c r="S5208" s="34"/>
      <c r="T5208" s="34"/>
      <c r="U5208" s="34"/>
    </row>
    <row r="5209" spans="16:21" x14ac:dyDescent="0.45">
      <c r="P5209" s="33" t="s">
        <v>3183</v>
      </c>
      <c r="Q5209" t="s">
        <v>28873</v>
      </c>
      <c r="R5209" s="35" t="s">
        <v>14916</v>
      </c>
      <c r="S5209" s="34"/>
      <c r="T5209" s="34"/>
      <c r="U5209" s="34"/>
    </row>
    <row r="5210" spans="16:21" x14ac:dyDescent="0.45">
      <c r="P5210" s="33" t="s">
        <v>3183</v>
      </c>
      <c r="Q5210" t="s">
        <v>28873</v>
      </c>
      <c r="R5210" s="35" t="s">
        <v>14917</v>
      </c>
      <c r="S5210" s="34"/>
      <c r="T5210" s="34"/>
      <c r="U5210" s="34"/>
    </row>
    <row r="5211" spans="16:21" x14ac:dyDescent="0.45">
      <c r="P5211" s="33" t="s">
        <v>3184</v>
      </c>
      <c r="Q5211" t="s">
        <v>28873</v>
      </c>
      <c r="R5211" s="35" t="s">
        <v>14918</v>
      </c>
      <c r="S5211" s="34"/>
      <c r="T5211" s="34"/>
      <c r="U5211" s="34"/>
    </row>
    <row r="5212" spans="16:21" x14ac:dyDescent="0.45">
      <c r="P5212" s="33" t="s">
        <v>3184</v>
      </c>
      <c r="Q5212" t="s">
        <v>28873</v>
      </c>
      <c r="R5212" s="35" t="s">
        <v>14919</v>
      </c>
      <c r="S5212" s="34"/>
      <c r="T5212" s="34"/>
      <c r="U5212" s="34"/>
    </row>
    <row r="5213" spans="16:21" x14ac:dyDescent="0.45">
      <c r="P5213" s="33" t="s">
        <v>3185</v>
      </c>
      <c r="Q5213" t="s">
        <v>28873</v>
      </c>
      <c r="R5213" s="35" t="s">
        <v>14920</v>
      </c>
      <c r="S5213" s="34"/>
      <c r="T5213" s="34"/>
      <c r="U5213" s="34"/>
    </row>
    <row r="5214" spans="16:21" x14ac:dyDescent="0.45">
      <c r="P5214" s="33" t="s">
        <v>3185</v>
      </c>
      <c r="Q5214" t="s">
        <v>28873</v>
      </c>
      <c r="R5214" s="35" t="s">
        <v>14921</v>
      </c>
      <c r="S5214" s="34"/>
      <c r="T5214" s="34"/>
      <c r="U5214" s="34"/>
    </row>
    <row r="5215" spans="16:21" x14ac:dyDescent="0.45">
      <c r="P5215" s="33" t="s">
        <v>3186</v>
      </c>
      <c r="Q5215" t="s">
        <v>28873</v>
      </c>
      <c r="R5215" s="35" t="s">
        <v>14922</v>
      </c>
      <c r="S5215" s="34"/>
      <c r="T5215" s="34"/>
      <c r="U5215" s="34"/>
    </row>
    <row r="5216" spans="16:21" x14ac:dyDescent="0.45">
      <c r="P5216" s="33" t="s">
        <v>3186</v>
      </c>
      <c r="Q5216" t="s">
        <v>28873</v>
      </c>
      <c r="R5216" s="35" t="s">
        <v>14923</v>
      </c>
      <c r="S5216" s="34"/>
      <c r="T5216" s="34"/>
      <c r="U5216" s="34"/>
    </row>
    <row r="5217" spans="16:21" x14ac:dyDescent="0.45">
      <c r="P5217" s="33" t="s">
        <v>3187</v>
      </c>
      <c r="Q5217" t="s">
        <v>28873</v>
      </c>
      <c r="R5217" s="35" t="s">
        <v>14924</v>
      </c>
      <c r="S5217" s="34"/>
      <c r="T5217" s="34"/>
      <c r="U5217" s="34"/>
    </row>
    <row r="5218" spans="16:21" x14ac:dyDescent="0.45">
      <c r="P5218" s="33" t="s">
        <v>3188</v>
      </c>
      <c r="Q5218" t="s">
        <v>28873</v>
      </c>
      <c r="R5218" s="35" t="s">
        <v>11192</v>
      </c>
      <c r="S5218" s="34"/>
      <c r="T5218" s="34"/>
      <c r="U5218" s="34"/>
    </row>
    <row r="5219" spans="16:21" x14ac:dyDescent="0.45">
      <c r="P5219" s="33" t="s">
        <v>3189</v>
      </c>
      <c r="Q5219" t="s">
        <v>28873</v>
      </c>
      <c r="R5219" s="35" t="s">
        <v>14925</v>
      </c>
      <c r="S5219" s="34"/>
      <c r="T5219" s="34"/>
      <c r="U5219" s="34"/>
    </row>
    <row r="5220" spans="16:21" x14ac:dyDescent="0.45">
      <c r="P5220" s="33" t="s">
        <v>3189</v>
      </c>
      <c r="Q5220" t="s">
        <v>28873</v>
      </c>
      <c r="R5220" s="35" t="s">
        <v>14926</v>
      </c>
      <c r="S5220" s="34"/>
      <c r="T5220" s="34"/>
      <c r="U5220" s="34"/>
    </row>
    <row r="5221" spans="16:21" x14ac:dyDescent="0.45">
      <c r="P5221" s="33" t="s">
        <v>3190</v>
      </c>
      <c r="Q5221" t="s">
        <v>28873</v>
      </c>
      <c r="R5221" s="35" t="s">
        <v>14927</v>
      </c>
      <c r="S5221" s="34"/>
      <c r="T5221" s="34"/>
      <c r="U5221" s="34"/>
    </row>
    <row r="5222" spans="16:21" x14ac:dyDescent="0.45">
      <c r="P5222" s="33" t="s">
        <v>3190</v>
      </c>
      <c r="Q5222" t="s">
        <v>28873</v>
      </c>
      <c r="R5222" s="35" t="s">
        <v>14928</v>
      </c>
      <c r="S5222" s="34"/>
      <c r="T5222" s="34"/>
      <c r="U5222" s="34"/>
    </row>
    <row r="5223" spans="16:21" x14ac:dyDescent="0.45">
      <c r="P5223" s="33" t="s">
        <v>3191</v>
      </c>
      <c r="Q5223" t="s">
        <v>28873</v>
      </c>
      <c r="R5223" s="35" t="s">
        <v>14929</v>
      </c>
      <c r="S5223" s="34"/>
      <c r="T5223" s="34"/>
      <c r="U5223" s="34"/>
    </row>
    <row r="5224" spans="16:21" x14ac:dyDescent="0.45">
      <c r="P5224" s="33" t="s">
        <v>3191</v>
      </c>
      <c r="Q5224" t="s">
        <v>28873</v>
      </c>
      <c r="R5224" s="35" t="s">
        <v>14930</v>
      </c>
      <c r="S5224" s="34"/>
      <c r="T5224" s="34"/>
      <c r="U5224" s="34"/>
    </row>
    <row r="5225" spans="16:21" x14ac:dyDescent="0.45">
      <c r="P5225" s="33" t="s">
        <v>3192</v>
      </c>
      <c r="Q5225" t="s">
        <v>28873</v>
      </c>
      <c r="R5225" s="35" t="s">
        <v>14931</v>
      </c>
      <c r="S5225" s="34"/>
      <c r="T5225" s="34"/>
      <c r="U5225" s="34"/>
    </row>
    <row r="5226" spans="16:21" x14ac:dyDescent="0.45">
      <c r="P5226" s="33" t="s">
        <v>3192</v>
      </c>
      <c r="Q5226" t="s">
        <v>28873</v>
      </c>
      <c r="R5226" s="35" t="s">
        <v>14932</v>
      </c>
      <c r="S5226" s="34"/>
      <c r="T5226" s="34"/>
      <c r="U5226" s="34"/>
    </row>
    <row r="5227" spans="16:21" x14ac:dyDescent="0.45">
      <c r="P5227" s="33" t="s">
        <v>3193</v>
      </c>
      <c r="Q5227" t="s">
        <v>28873</v>
      </c>
      <c r="R5227" s="35" t="s">
        <v>14933</v>
      </c>
      <c r="S5227" s="34"/>
      <c r="T5227" s="34"/>
      <c r="U5227" s="34"/>
    </row>
    <row r="5228" spans="16:21" x14ac:dyDescent="0.45">
      <c r="P5228" s="33" t="s">
        <v>3193</v>
      </c>
      <c r="Q5228" t="s">
        <v>28873</v>
      </c>
      <c r="R5228" s="35" t="s">
        <v>14934</v>
      </c>
      <c r="S5228" s="34"/>
      <c r="T5228" s="34"/>
      <c r="U5228" s="34"/>
    </row>
    <row r="5229" spans="16:21" x14ac:dyDescent="0.45">
      <c r="P5229" s="33" t="s">
        <v>3194</v>
      </c>
      <c r="Q5229" t="s">
        <v>28873</v>
      </c>
      <c r="R5229" s="35" t="s">
        <v>14933</v>
      </c>
      <c r="S5229" s="34"/>
      <c r="T5229" s="34"/>
      <c r="U5229" s="34"/>
    </row>
    <row r="5230" spans="16:21" x14ac:dyDescent="0.45">
      <c r="P5230" s="33" t="s">
        <v>3194</v>
      </c>
      <c r="Q5230" t="s">
        <v>28873</v>
      </c>
      <c r="R5230" s="35" t="s">
        <v>14934</v>
      </c>
      <c r="S5230" s="34"/>
      <c r="T5230" s="34"/>
      <c r="U5230" s="34"/>
    </row>
    <row r="5231" spans="16:21" x14ac:dyDescent="0.45">
      <c r="P5231" s="33" t="s">
        <v>124</v>
      </c>
      <c r="Q5231" t="s">
        <v>28873</v>
      </c>
      <c r="R5231" s="35" t="s">
        <v>14935</v>
      </c>
      <c r="S5231" s="34"/>
      <c r="T5231" s="34"/>
      <c r="U5231" s="34"/>
    </row>
    <row r="5232" spans="16:21" x14ac:dyDescent="0.45">
      <c r="P5232" s="33" t="s">
        <v>124</v>
      </c>
      <c r="Q5232" t="s">
        <v>28873</v>
      </c>
      <c r="R5232" s="35" t="s">
        <v>14936</v>
      </c>
      <c r="S5232" s="34"/>
      <c r="T5232" s="34"/>
      <c r="U5232" s="34"/>
    </row>
    <row r="5233" spans="16:21" x14ac:dyDescent="0.45">
      <c r="P5233" s="33" t="s">
        <v>3195</v>
      </c>
      <c r="Q5233" t="s">
        <v>28873</v>
      </c>
      <c r="R5233" s="35" t="s">
        <v>14937</v>
      </c>
      <c r="S5233" s="34"/>
      <c r="T5233" s="34"/>
      <c r="U5233" s="34"/>
    </row>
    <row r="5234" spans="16:21" x14ac:dyDescent="0.45">
      <c r="P5234" s="33" t="s">
        <v>3195</v>
      </c>
      <c r="Q5234" t="s">
        <v>28873</v>
      </c>
      <c r="R5234" s="35" t="s">
        <v>14938</v>
      </c>
      <c r="S5234" s="34"/>
      <c r="T5234" s="34"/>
      <c r="U5234" s="34"/>
    </row>
    <row r="5235" spans="16:21" x14ac:dyDescent="0.45">
      <c r="P5235" s="33" t="s">
        <v>3196</v>
      </c>
      <c r="Q5235" t="s">
        <v>28873</v>
      </c>
      <c r="R5235" s="35" t="s">
        <v>11192</v>
      </c>
      <c r="S5235" s="34"/>
      <c r="T5235" s="34"/>
      <c r="U5235" s="34"/>
    </row>
    <row r="5236" spans="16:21" x14ac:dyDescent="0.45">
      <c r="P5236" s="33" t="s">
        <v>3197</v>
      </c>
      <c r="Q5236" t="s">
        <v>28873</v>
      </c>
      <c r="R5236" s="35" t="s">
        <v>11192</v>
      </c>
      <c r="S5236" s="34"/>
      <c r="T5236" s="34"/>
      <c r="U5236" s="34"/>
    </row>
    <row r="5237" spans="16:21" x14ac:dyDescent="0.45">
      <c r="P5237" s="33" t="s">
        <v>3198</v>
      </c>
      <c r="Q5237" t="s">
        <v>28873</v>
      </c>
      <c r="R5237" s="35" t="s">
        <v>11192</v>
      </c>
      <c r="S5237" s="34"/>
      <c r="T5237" s="34"/>
      <c r="U5237" s="34"/>
    </row>
    <row r="5238" spans="16:21" x14ac:dyDescent="0.45">
      <c r="P5238" s="33" t="s">
        <v>3199</v>
      </c>
      <c r="Q5238" t="s">
        <v>28873</v>
      </c>
      <c r="R5238" s="35" t="s">
        <v>14939</v>
      </c>
      <c r="S5238" s="34"/>
      <c r="T5238" s="34"/>
      <c r="U5238" s="34"/>
    </row>
    <row r="5239" spans="16:21" x14ac:dyDescent="0.45">
      <c r="P5239" s="33" t="s">
        <v>3200</v>
      </c>
      <c r="Q5239" t="s">
        <v>28873</v>
      </c>
      <c r="R5239" s="35" t="s">
        <v>14940</v>
      </c>
      <c r="S5239" s="34"/>
      <c r="T5239" s="34"/>
      <c r="U5239" s="34"/>
    </row>
    <row r="5240" spans="16:21" x14ac:dyDescent="0.45">
      <c r="P5240" s="33" t="s">
        <v>3200</v>
      </c>
      <c r="Q5240" t="s">
        <v>28873</v>
      </c>
      <c r="R5240" s="35" t="s">
        <v>14941</v>
      </c>
      <c r="S5240" s="34"/>
      <c r="T5240" s="34"/>
      <c r="U5240" s="34"/>
    </row>
    <row r="5241" spans="16:21" x14ac:dyDescent="0.45">
      <c r="P5241" s="33" t="s">
        <v>3201</v>
      </c>
      <c r="Q5241" t="s">
        <v>28873</v>
      </c>
      <c r="R5241" s="35" t="s">
        <v>14942</v>
      </c>
      <c r="S5241" s="34"/>
      <c r="T5241" s="34"/>
      <c r="U5241" s="34"/>
    </row>
    <row r="5242" spans="16:21" x14ac:dyDescent="0.45">
      <c r="P5242" s="33" t="s">
        <v>3201</v>
      </c>
      <c r="Q5242" t="s">
        <v>28873</v>
      </c>
      <c r="R5242" s="35" t="s">
        <v>14943</v>
      </c>
      <c r="S5242" s="34"/>
      <c r="T5242" s="34"/>
      <c r="U5242" s="34"/>
    </row>
    <row r="5243" spans="16:21" x14ac:dyDescent="0.45">
      <c r="P5243" s="33" t="s">
        <v>3202</v>
      </c>
      <c r="Q5243" t="s">
        <v>28873</v>
      </c>
      <c r="R5243" s="35" t="s">
        <v>11192</v>
      </c>
      <c r="S5243" s="34"/>
      <c r="T5243" s="34"/>
      <c r="U5243" s="34"/>
    </row>
    <row r="5244" spans="16:21" x14ac:dyDescent="0.45">
      <c r="P5244" s="33" t="s">
        <v>3203</v>
      </c>
      <c r="Q5244" t="s">
        <v>28873</v>
      </c>
      <c r="R5244" s="35" t="s">
        <v>14944</v>
      </c>
      <c r="S5244" s="34"/>
      <c r="T5244" s="34"/>
      <c r="U5244" s="34"/>
    </row>
    <row r="5245" spans="16:21" x14ac:dyDescent="0.45">
      <c r="P5245" s="33" t="s">
        <v>3203</v>
      </c>
      <c r="Q5245" t="s">
        <v>28873</v>
      </c>
      <c r="R5245" s="35" t="s">
        <v>14945</v>
      </c>
      <c r="S5245" s="34"/>
      <c r="T5245" s="34"/>
      <c r="U5245" s="34"/>
    </row>
    <row r="5246" spans="16:21" x14ac:dyDescent="0.45">
      <c r="P5246" s="33" t="s">
        <v>3204</v>
      </c>
      <c r="Q5246" t="s">
        <v>28873</v>
      </c>
      <c r="R5246" s="35" t="s">
        <v>14946</v>
      </c>
      <c r="S5246" s="34"/>
      <c r="T5246" s="34"/>
      <c r="U5246" s="34"/>
    </row>
    <row r="5247" spans="16:21" x14ac:dyDescent="0.45">
      <c r="P5247" s="33" t="s">
        <v>3204</v>
      </c>
      <c r="Q5247" t="s">
        <v>28873</v>
      </c>
      <c r="R5247" s="35" t="s">
        <v>14945</v>
      </c>
      <c r="S5247" s="34"/>
      <c r="T5247" s="34"/>
      <c r="U5247" s="34"/>
    </row>
    <row r="5248" spans="16:21" x14ac:dyDescent="0.45">
      <c r="P5248" s="33" t="s">
        <v>3205</v>
      </c>
      <c r="Q5248" t="s">
        <v>28873</v>
      </c>
      <c r="R5248" s="35" t="s">
        <v>14947</v>
      </c>
      <c r="S5248" s="34"/>
      <c r="T5248" s="34"/>
      <c r="U5248" s="34"/>
    </row>
    <row r="5249" spans="16:21" x14ac:dyDescent="0.45">
      <c r="P5249" s="33" t="s">
        <v>3205</v>
      </c>
      <c r="Q5249" t="s">
        <v>28873</v>
      </c>
      <c r="R5249" s="35" t="s">
        <v>14948</v>
      </c>
      <c r="S5249" s="34"/>
      <c r="T5249" s="34"/>
      <c r="U5249" s="34"/>
    </row>
    <row r="5250" spans="16:21" x14ac:dyDescent="0.45">
      <c r="P5250" s="33" t="s">
        <v>3206</v>
      </c>
      <c r="Q5250" t="s">
        <v>28873</v>
      </c>
      <c r="R5250" s="35" t="s">
        <v>14949</v>
      </c>
      <c r="S5250" s="34"/>
      <c r="T5250" s="34"/>
      <c r="U5250" s="34"/>
    </row>
    <row r="5251" spans="16:21" x14ac:dyDescent="0.45">
      <c r="P5251" s="33" t="s">
        <v>3206</v>
      </c>
      <c r="Q5251" t="s">
        <v>28873</v>
      </c>
      <c r="R5251" s="35" t="s">
        <v>14950</v>
      </c>
      <c r="S5251" s="34"/>
      <c r="T5251" s="34"/>
      <c r="U5251" s="34"/>
    </row>
    <row r="5252" spans="16:21" x14ac:dyDescent="0.45">
      <c r="P5252" s="33" t="s">
        <v>3207</v>
      </c>
      <c r="Q5252" t="s">
        <v>28873</v>
      </c>
      <c r="R5252" s="35" t="s">
        <v>14951</v>
      </c>
      <c r="S5252" s="34"/>
      <c r="T5252" s="34"/>
      <c r="U5252" s="34"/>
    </row>
    <row r="5253" spans="16:21" x14ac:dyDescent="0.45">
      <c r="P5253" s="33" t="s">
        <v>3207</v>
      </c>
      <c r="Q5253" t="s">
        <v>28873</v>
      </c>
      <c r="R5253" s="35" t="s">
        <v>14952</v>
      </c>
      <c r="S5253" s="34"/>
      <c r="T5253" s="34"/>
      <c r="U5253" s="34"/>
    </row>
    <row r="5254" spans="16:21" x14ac:dyDescent="0.45">
      <c r="P5254" s="33" t="s">
        <v>3208</v>
      </c>
      <c r="Q5254" t="s">
        <v>28873</v>
      </c>
      <c r="R5254" s="35" t="s">
        <v>14953</v>
      </c>
      <c r="S5254" s="34"/>
      <c r="T5254" s="34"/>
      <c r="U5254" s="34"/>
    </row>
    <row r="5255" spans="16:21" x14ac:dyDescent="0.45">
      <c r="P5255" s="33" t="s">
        <v>3208</v>
      </c>
      <c r="Q5255" t="s">
        <v>28873</v>
      </c>
      <c r="R5255" s="35" t="s">
        <v>14954</v>
      </c>
      <c r="S5255" s="34"/>
      <c r="T5255" s="34"/>
      <c r="U5255" s="34"/>
    </row>
    <row r="5256" spans="16:21" x14ac:dyDescent="0.45">
      <c r="P5256" s="33" t="s">
        <v>3209</v>
      </c>
      <c r="Q5256" t="s">
        <v>28873</v>
      </c>
      <c r="R5256" s="35" t="s">
        <v>14953</v>
      </c>
      <c r="S5256" s="34"/>
      <c r="T5256" s="34"/>
      <c r="U5256" s="34"/>
    </row>
    <row r="5257" spans="16:21" x14ac:dyDescent="0.45">
      <c r="P5257" s="33" t="s">
        <v>3209</v>
      </c>
      <c r="Q5257" t="s">
        <v>28873</v>
      </c>
      <c r="R5257" s="35" t="s">
        <v>14954</v>
      </c>
      <c r="S5257" s="34"/>
      <c r="T5257" s="34"/>
      <c r="U5257" s="34"/>
    </row>
    <row r="5258" spans="16:21" x14ac:dyDescent="0.45">
      <c r="P5258" s="33" t="s">
        <v>3210</v>
      </c>
      <c r="Q5258" t="s">
        <v>28873</v>
      </c>
      <c r="R5258" s="35" t="s">
        <v>14955</v>
      </c>
      <c r="S5258" s="34"/>
      <c r="T5258" s="34"/>
      <c r="U5258" s="34"/>
    </row>
    <row r="5259" spans="16:21" x14ac:dyDescent="0.45">
      <c r="P5259" s="33" t="s">
        <v>3210</v>
      </c>
      <c r="Q5259" t="s">
        <v>28873</v>
      </c>
      <c r="R5259" s="35" t="s">
        <v>14956</v>
      </c>
      <c r="S5259" s="34"/>
      <c r="T5259" s="34"/>
      <c r="U5259" s="34"/>
    </row>
    <row r="5260" spans="16:21" x14ac:dyDescent="0.45">
      <c r="P5260" s="33" t="s">
        <v>3211</v>
      </c>
      <c r="Q5260" t="s">
        <v>28873</v>
      </c>
      <c r="R5260" s="35" t="s">
        <v>11192</v>
      </c>
      <c r="S5260" s="34"/>
      <c r="T5260" s="34"/>
      <c r="U5260" s="34"/>
    </row>
    <row r="5261" spans="16:21" x14ac:dyDescent="0.45">
      <c r="P5261" s="33" t="s">
        <v>3212</v>
      </c>
      <c r="Q5261" t="s">
        <v>28873</v>
      </c>
      <c r="R5261" s="35" t="s">
        <v>14957</v>
      </c>
      <c r="S5261" s="34"/>
      <c r="T5261" s="34"/>
      <c r="U5261" s="34"/>
    </row>
    <row r="5262" spans="16:21" x14ac:dyDescent="0.45">
      <c r="P5262" s="33" t="s">
        <v>3212</v>
      </c>
      <c r="Q5262" t="s">
        <v>28873</v>
      </c>
      <c r="R5262" s="35" t="s">
        <v>14958</v>
      </c>
      <c r="S5262" s="34"/>
      <c r="T5262" s="34"/>
      <c r="U5262" s="34"/>
    </row>
    <row r="5263" spans="16:21" x14ac:dyDescent="0.45">
      <c r="P5263" s="33" t="s">
        <v>3213</v>
      </c>
      <c r="Q5263" t="s">
        <v>28873</v>
      </c>
      <c r="R5263" s="35" t="s">
        <v>14959</v>
      </c>
      <c r="S5263" s="34"/>
      <c r="T5263" s="34"/>
      <c r="U5263" s="34"/>
    </row>
    <row r="5264" spans="16:21" x14ac:dyDescent="0.45">
      <c r="P5264" s="33" t="s">
        <v>3213</v>
      </c>
      <c r="Q5264" t="s">
        <v>28873</v>
      </c>
      <c r="R5264" s="35" t="s">
        <v>14960</v>
      </c>
      <c r="S5264" s="34"/>
      <c r="T5264" s="34"/>
      <c r="U5264" s="34"/>
    </row>
    <row r="5265" spans="16:21" x14ac:dyDescent="0.45">
      <c r="P5265" s="33" t="s">
        <v>3214</v>
      </c>
      <c r="Q5265" t="s">
        <v>28873</v>
      </c>
      <c r="R5265" s="35" t="s">
        <v>14961</v>
      </c>
      <c r="S5265" s="34"/>
      <c r="T5265" s="34"/>
      <c r="U5265" s="34"/>
    </row>
    <row r="5266" spans="16:21" x14ac:dyDescent="0.45">
      <c r="P5266" s="33" t="s">
        <v>3214</v>
      </c>
      <c r="Q5266" t="s">
        <v>28873</v>
      </c>
      <c r="R5266" s="35" t="s">
        <v>14962</v>
      </c>
      <c r="S5266" s="34"/>
      <c r="T5266" s="34"/>
      <c r="U5266" s="34"/>
    </row>
    <row r="5267" spans="16:21" x14ac:dyDescent="0.45">
      <c r="P5267" s="33" t="s">
        <v>3215</v>
      </c>
      <c r="Q5267" t="s">
        <v>28873</v>
      </c>
      <c r="R5267" s="35" t="s">
        <v>14963</v>
      </c>
      <c r="S5267" s="34"/>
      <c r="T5267" s="34"/>
      <c r="U5267" s="34"/>
    </row>
    <row r="5268" spans="16:21" x14ac:dyDescent="0.45">
      <c r="P5268" s="33" t="s">
        <v>3215</v>
      </c>
      <c r="Q5268" t="s">
        <v>28873</v>
      </c>
      <c r="R5268" s="35" t="s">
        <v>14964</v>
      </c>
      <c r="S5268" s="34"/>
      <c r="T5268" s="34"/>
      <c r="U5268" s="34"/>
    </row>
    <row r="5269" spans="16:21" x14ac:dyDescent="0.45">
      <c r="P5269" s="33" t="s">
        <v>3216</v>
      </c>
      <c r="Q5269" t="s">
        <v>28873</v>
      </c>
      <c r="R5269" s="35" t="s">
        <v>14965</v>
      </c>
      <c r="S5269" s="34"/>
      <c r="T5269" s="34"/>
      <c r="U5269" s="34"/>
    </row>
    <row r="5270" spans="16:21" x14ac:dyDescent="0.45">
      <c r="P5270" s="33" t="s">
        <v>3216</v>
      </c>
      <c r="Q5270" t="s">
        <v>28873</v>
      </c>
      <c r="R5270" s="35" t="s">
        <v>14966</v>
      </c>
      <c r="S5270" s="34"/>
      <c r="T5270" s="34"/>
      <c r="U5270" s="34"/>
    </row>
    <row r="5271" spans="16:21" x14ac:dyDescent="0.45">
      <c r="P5271" s="33" t="s">
        <v>3217</v>
      </c>
      <c r="Q5271" t="s">
        <v>28873</v>
      </c>
      <c r="R5271" s="35" t="s">
        <v>14967</v>
      </c>
      <c r="S5271" s="34"/>
      <c r="T5271" s="34"/>
      <c r="U5271" s="34"/>
    </row>
    <row r="5272" spans="16:21" x14ac:dyDescent="0.45">
      <c r="P5272" s="33" t="s">
        <v>3217</v>
      </c>
      <c r="Q5272" t="s">
        <v>28873</v>
      </c>
      <c r="R5272" s="35" t="s">
        <v>14968</v>
      </c>
      <c r="S5272" s="34"/>
      <c r="T5272" s="34"/>
      <c r="U5272" s="34"/>
    </row>
    <row r="5273" spans="16:21" x14ac:dyDescent="0.45">
      <c r="P5273" s="33" t="s">
        <v>3218</v>
      </c>
      <c r="Q5273" t="s">
        <v>28873</v>
      </c>
      <c r="R5273" s="35" t="s">
        <v>14969</v>
      </c>
      <c r="S5273" s="34"/>
      <c r="T5273" s="34"/>
      <c r="U5273" s="34"/>
    </row>
    <row r="5274" spans="16:21" x14ac:dyDescent="0.45">
      <c r="P5274" s="33" t="s">
        <v>3218</v>
      </c>
      <c r="Q5274" t="s">
        <v>28873</v>
      </c>
      <c r="R5274" s="35" t="s">
        <v>14970</v>
      </c>
      <c r="S5274" s="34"/>
      <c r="T5274" s="34"/>
      <c r="U5274" s="34"/>
    </row>
    <row r="5275" spans="16:21" x14ac:dyDescent="0.45">
      <c r="P5275" s="33" t="s">
        <v>3219</v>
      </c>
      <c r="Q5275" t="s">
        <v>28873</v>
      </c>
      <c r="R5275" s="35" t="s">
        <v>14971</v>
      </c>
      <c r="S5275" s="34"/>
      <c r="T5275" s="34"/>
      <c r="U5275" s="34"/>
    </row>
    <row r="5276" spans="16:21" x14ac:dyDescent="0.45">
      <c r="P5276" s="33" t="s">
        <v>3219</v>
      </c>
      <c r="Q5276" t="s">
        <v>28873</v>
      </c>
      <c r="R5276" s="35" t="s">
        <v>14972</v>
      </c>
      <c r="S5276" s="34"/>
      <c r="T5276" s="34"/>
      <c r="U5276" s="34"/>
    </row>
    <row r="5277" spans="16:21" x14ac:dyDescent="0.45">
      <c r="P5277" s="33" t="s">
        <v>3220</v>
      </c>
      <c r="Q5277" t="s">
        <v>28873</v>
      </c>
      <c r="R5277" s="35" t="s">
        <v>14973</v>
      </c>
      <c r="S5277" s="34"/>
      <c r="T5277" s="34"/>
      <c r="U5277" s="34"/>
    </row>
    <row r="5278" spans="16:21" x14ac:dyDescent="0.45">
      <c r="P5278" s="33" t="s">
        <v>3221</v>
      </c>
      <c r="Q5278" t="s">
        <v>28873</v>
      </c>
      <c r="R5278" s="35" t="s">
        <v>14974</v>
      </c>
      <c r="S5278" s="34"/>
      <c r="T5278" s="34"/>
      <c r="U5278" s="34"/>
    </row>
    <row r="5279" spans="16:21" x14ac:dyDescent="0.45">
      <c r="P5279" s="33" t="s">
        <v>3221</v>
      </c>
      <c r="Q5279" t="s">
        <v>28873</v>
      </c>
      <c r="R5279" s="35" t="s">
        <v>14975</v>
      </c>
      <c r="S5279" s="34"/>
      <c r="T5279" s="34"/>
      <c r="U5279" s="34"/>
    </row>
    <row r="5280" spans="16:21" x14ac:dyDescent="0.45">
      <c r="P5280" s="33" t="s">
        <v>3222</v>
      </c>
      <c r="Q5280" t="s">
        <v>28873</v>
      </c>
      <c r="R5280" s="35" t="s">
        <v>14976</v>
      </c>
      <c r="S5280" s="34"/>
      <c r="T5280" s="34"/>
      <c r="U5280" s="34"/>
    </row>
    <row r="5281" spans="16:21" x14ac:dyDescent="0.45">
      <c r="P5281" s="33" t="s">
        <v>3222</v>
      </c>
      <c r="Q5281" t="s">
        <v>28873</v>
      </c>
      <c r="R5281" s="35" t="s">
        <v>14977</v>
      </c>
      <c r="S5281" s="34"/>
      <c r="T5281" s="34"/>
      <c r="U5281" s="34"/>
    </row>
    <row r="5282" spans="16:21" x14ac:dyDescent="0.45">
      <c r="P5282" s="33" t="s">
        <v>3223</v>
      </c>
      <c r="Q5282" t="s">
        <v>28873</v>
      </c>
      <c r="R5282" s="35" t="s">
        <v>14978</v>
      </c>
      <c r="S5282" s="34"/>
      <c r="T5282" s="34"/>
      <c r="U5282" s="34"/>
    </row>
    <row r="5283" spans="16:21" x14ac:dyDescent="0.45">
      <c r="P5283" s="33" t="s">
        <v>3223</v>
      </c>
      <c r="Q5283" t="s">
        <v>28873</v>
      </c>
      <c r="R5283" s="35" t="s">
        <v>14979</v>
      </c>
      <c r="S5283" s="34"/>
      <c r="T5283" s="34"/>
      <c r="U5283" s="34"/>
    </row>
    <row r="5284" spans="16:21" x14ac:dyDescent="0.45">
      <c r="P5284" s="33" t="s">
        <v>3224</v>
      </c>
      <c r="Q5284" t="s">
        <v>28873</v>
      </c>
      <c r="R5284" s="35" t="s">
        <v>14980</v>
      </c>
      <c r="S5284" s="34"/>
      <c r="T5284" s="34"/>
      <c r="U5284" s="34"/>
    </row>
    <row r="5285" spans="16:21" x14ac:dyDescent="0.45">
      <c r="P5285" s="33" t="s">
        <v>3224</v>
      </c>
      <c r="Q5285" t="s">
        <v>28873</v>
      </c>
      <c r="R5285" s="35" t="s">
        <v>14981</v>
      </c>
      <c r="S5285" s="34"/>
      <c r="T5285" s="34"/>
      <c r="U5285" s="34"/>
    </row>
    <row r="5286" spans="16:21" x14ac:dyDescent="0.45">
      <c r="P5286" s="33" t="s">
        <v>3225</v>
      </c>
      <c r="Q5286" t="s">
        <v>28873</v>
      </c>
      <c r="R5286" s="35" t="s">
        <v>14982</v>
      </c>
      <c r="S5286" s="34"/>
      <c r="T5286" s="34"/>
      <c r="U5286" s="34"/>
    </row>
    <row r="5287" spans="16:21" x14ac:dyDescent="0.45">
      <c r="P5287" s="33" t="s">
        <v>3225</v>
      </c>
      <c r="Q5287" t="s">
        <v>28873</v>
      </c>
      <c r="R5287" s="35" t="s">
        <v>14983</v>
      </c>
      <c r="S5287" s="34"/>
      <c r="T5287" s="34"/>
      <c r="U5287" s="34"/>
    </row>
    <row r="5288" spans="16:21" x14ac:dyDescent="0.45">
      <c r="P5288" s="33" t="s">
        <v>3226</v>
      </c>
      <c r="Q5288" t="s">
        <v>28873</v>
      </c>
      <c r="R5288" s="35" t="s">
        <v>14982</v>
      </c>
      <c r="S5288" s="34"/>
      <c r="T5288" s="34"/>
      <c r="U5288" s="34"/>
    </row>
    <row r="5289" spans="16:21" x14ac:dyDescent="0.45">
      <c r="P5289" s="33" t="s">
        <v>3226</v>
      </c>
      <c r="Q5289" t="s">
        <v>28873</v>
      </c>
      <c r="R5289" s="35" t="s">
        <v>14983</v>
      </c>
      <c r="S5289" s="34"/>
      <c r="T5289" s="34"/>
      <c r="U5289" s="34"/>
    </row>
    <row r="5290" spans="16:21" x14ac:dyDescent="0.45">
      <c r="P5290" s="33" t="s">
        <v>132</v>
      </c>
      <c r="Q5290" t="s">
        <v>28873</v>
      </c>
      <c r="R5290" s="35" t="s">
        <v>14984</v>
      </c>
      <c r="S5290" s="34"/>
      <c r="T5290" s="34"/>
      <c r="U5290" s="34"/>
    </row>
    <row r="5291" spans="16:21" x14ac:dyDescent="0.45">
      <c r="P5291" s="33" t="s">
        <v>132</v>
      </c>
      <c r="Q5291" t="s">
        <v>28873</v>
      </c>
      <c r="R5291" s="35" t="s">
        <v>14985</v>
      </c>
      <c r="S5291" s="34"/>
      <c r="T5291" s="34"/>
      <c r="U5291" s="34"/>
    </row>
    <row r="5292" spans="16:21" x14ac:dyDescent="0.45">
      <c r="P5292" s="33" t="s">
        <v>3227</v>
      </c>
      <c r="Q5292" t="s">
        <v>28873</v>
      </c>
      <c r="R5292" s="35" t="s">
        <v>11192</v>
      </c>
      <c r="S5292" s="34"/>
      <c r="T5292" s="34"/>
      <c r="U5292" s="34"/>
    </row>
    <row r="5293" spans="16:21" x14ac:dyDescent="0.45">
      <c r="P5293" s="33" t="s">
        <v>3228</v>
      </c>
      <c r="Q5293" t="s">
        <v>28873</v>
      </c>
      <c r="R5293" s="35" t="s">
        <v>14986</v>
      </c>
      <c r="S5293" s="34"/>
      <c r="T5293" s="34"/>
      <c r="U5293" s="34"/>
    </row>
    <row r="5294" spans="16:21" x14ac:dyDescent="0.45">
      <c r="P5294" s="33" t="s">
        <v>3228</v>
      </c>
      <c r="Q5294" t="s">
        <v>28873</v>
      </c>
      <c r="R5294" s="35" t="s">
        <v>14987</v>
      </c>
      <c r="S5294" s="34"/>
      <c r="T5294" s="34"/>
      <c r="U5294" s="34"/>
    </row>
    <row r="5295" spans="16:21" x14ac:dyDescent="0.45">
      <c r="P5295" s="33" t="s">
        <v>3229</v>
      </c>
      <c r="Q5295" t="s">
        <v>28873</v>
      </c>
      <c r="R5295" s="35" t="s">
        <v>14988</v>
      </c>
      <c r="S5295" s="34"/>
      <c r="T5295" s="34"/>
      <c r="U5295" s="34"/>
    </row>
    <row r="5296" spans="16:21" x14ac:dyDescent="0.45">
      <c r="P5296" s="33" t="s">
        <v>3229</v>
      </c>
      <c r="Q5296" t="s">
        <v>28873</v>
      </c>
      <c r="R5296" s="35" t="s">
        <v>14989</v>
      </c>
      <c r="S5296" s="34"/>
      <c r="T5296" s="34"/>
      <c r="U5296" s="34"/>
    </row>
    <row r="5297" spans="16:21" x14ac:dyDescent="0.45">
      <c r="P5297" s="33" t="s">
        <v>3230</v>
      </c>
      <c r="Q5297" t="s">
        <v>28873</v>
      </c>
      <c r="R5297" s="35" t="s">
        <v>14990</v>
      </c>
      <c r="S5297" s="34"/>
      <c r="T5297" s="34"/>
      <c r="U5297" s="34"/>
    </row>
    <row r="5298" spans="16:21" x14ac:dyDescent="0.45">
      <c r="P5298" s="33" t="s">
        <v>3230</v>
      </c>
      <c r="Q5298" t="s">
        <v>28873</v>
      </c>
      <c r="R5298" s="35" t="s">
        <v>14991</v>
      </c>
      <c r="S5298" s="34"/>
      <c r="T5298" s="34"/>
      <c r="U5298" s="34"/>
    </row>
    <row r="5299" spans="16:21" x14ac:dyDescent="0.45">
      <c r="P5299" s="33" t="s">
        <v>3231</v>
      </c>
      <c r="Q5299" t="s">
        <v>28873</v>
      </c>
      <c r="R5299" s="35" t="s">
        <v>14992</v>
      </c>
      <c r="S5299" s="34"/>
      <c r="T5299" s="34"/>
      <c r="U5299" s="34"/>
    </row>
    <row r="5300" spans="16:21" x14ac:dyDescent="0.45">
      <c r="P5300" s="33" t="s">
        <v>3231</v>
      </c>
      <c r="Q5300" t="s">
        <v>28873</v>
      </c>
      <c r="R5300" s="35" t="s">
        <v>14993</v>
      </c>
      <c r="S5300" s="34"/>
      <c r="T5300" s="34"/>
      <c r="U5300" s="34"/>
    </row>
    <row r="5301" spans="16:21" x14ac:dyDescent="0.45">
      <c r="P5301" s="33" t="s">
        <v>3232</v>
      </c>
      <c r="Q5301" t="s">
        <v>28873</v>
      </c>
      <c r="R5301" s="35" t="s">
        <v>14994</v>
      </c>
      <c r="S5301" s="34"/>
      <c r="T5301" s="34"/>
      <c r="U5301" s="34"/>
    </row>
    <row r="5302" spans="16:21" x14ac:dyDescent="0.45">
      <c r="P5302" s="33" t="s">
        <v>3232</v>
      </c>
      <c r="Q5302" t="s">
        <v>28873</v>
      </c>
      <c r="R5302" s="35" t="s">
        <v>14995</v>
      </c>
      <c r="S5302" s="34"/>
      <c r="T5302" s="34"/>
      <c r="U5302" s="34"/>
    </row>
    <row r="5303" spans="16:21" x14ac:dyDescent="0.45">
      <c r="P5303" s="33" t="s">
        <v>3233</v>
      </c>
      <c r="Q5303" t="s">
        <v>28873</v>
      </c>
      <c r="R5303" s="35" t="s">
        <v>14996</v>
      </c>
      <c r="S5303" s="34"/>
      <c r="T5303" s="34"/>
      <c r="U5303" s="34"/>
    </row>
    <row r="5304" spans="16:21" x14ac:dyDescent="0.45">
      <c r="P5304" s="33" t="s">
        <v>3233</v>
      </c>
      <c r="Q5304" t="s">
        <v>28873</v>
      </c>
      <c r="R5304" s="35" t="s">
        <v>14997</v>
      </c>
      <c r="S5304" s="34"/>
      <c r="T5304" s="34"/>
      <c r="U5304" s="34"/>
    </row>
    <row r="5305" spans="16:21" x14ac:dyDescent="0.45">
      <c r="P5305" s="33" t="s">
        <v>3234</v>
      </c>
      <c r="Q5305" t="s">
        <v>28873</v>
      </c>
      <c r="R5305" s="35" t="s">
        <v>14998</v>
      </c>
      <c r="S5305" s="34"/>
      <c r="T5305" s="34"/>
      <c r="U5305" s="34"/>
    </row>
    <row r="5306" spans="16:21" x14ac:dyDescent="0.45">
      <c r="P5306" s="33" t="s">
        <v>3234</v>
      </c>
      <c r="Q5306" t="s">
        <v>28873</v>
      </c>
      <c r="R5306" s="35" t="s">
        <v>14999</v>
      </c>
      <c r="S5306" s="34"/>
      <c r="T5306" s="34"/>
      <c r="U5306" s="34"/>
    </row>
    <row r="5307" spans="16:21" x14ac:dyDescent="0.45">
      <c r="P5307" s="33" t="s">
        <v>3235</v>
      </c>
      <c r="Q5307" t="s">
        <v>28873</v>
      </c>
      <c r="R5307" s="35" t="s">
        <v>15000</v>
      </c>
      <c r="S5307" s="34"/>
      <c r="T5307" s="34"/>
      <c r="U5307" s="34"/>
    </row>
    <row r="5308" spans="16:21" x14ac:dyDescent="0.45">
      <c r="P5308" s="33" t="s">
        <v>3235</v>
      </c>
      <c r="Q5308" t="s">
        <v>28873</v>
      </c>
      <c r="R5308" s="35" t="s">
        <v>15001</v>
      </c>
      <c r="S5308" s="34"/>
      <c r="T5308" s="34"/>
      <c r="U5308" s="34"/>
    </row>
    <row r="5309" spans="16:21" x14ac:dyDescent="0.45">
      <c r="P5309" s="33" t="s">
        <v>3236</v>
      </c>
      <c r="Q5309" t="s">
        <v>28873</v>
      </c>
      <c r="R5309" s="35" t="s">
        <v>15002</v>
      </c>
      <c r="S5309" s="34"/>
      <c r="T5309" s="34"/>
      <c r="U5309" s="34"/>
    </row>
    <row r="5310" spans="16:21" x14ac:dyDescent="0.45">
      <c r="P5310" s="33" t="s">
        <v>3236</v>
      </c>
      <c r="Q5310" t="s">
        <v>28873</v>
      </c>
      <c r="R5310" s="35" t="s">
        <v>15003</v>
      </c>
      <c r="S5310" s="34"/>
      <c r="T5310" s="34"/>
      <c r="U5310" s="34"/>
    </row>
    <row r="5311" spans="16:21" x14ac:dyDescent="0.45">
      <c r="P5311" s="33" t="s">
        <v>3237</v>
      </c>
      <c r="Q5311" t="s">
        <v>28873</v>
      </c>
      <c r="R5311" s="35" t="s">
        <v>15004</v>
      </c>
      <c r="S5311" s="34"/>
      <c r="T5311" s="34"/>
      <c r="U5311" s="34"/>
    </row>
    <row r="5312" spans="16:21" x14ac:dyDescent="0.45">
      <c r="P5312" s="33" t="s">
        <v>3238</v>
      </c>
      <c r="Q5312" t="s">
        <v>28873</v>
      </c>
      <c r="R5312" s="35" t="s">
        <v>15005</v>
      </c>
      <c r="S5312" s="34"/>
      <c r="T5312" s="34"/>
      <c r="U5312" s="34"/>
    </row>
    <row r="5313" spans="16:21" x14ac:dyDescent="0.45">
      <c r="P5313" s="33" t="s">
        <v>3239</v>
      </c>
      <c r="Q5313" t="s">
        <v>28873</v>
      </c>
      <c r="R5313" s="35" t="s">
        <v>15006</v>
      </c>
      <c r="S5313" s="34"/>
      <c r="T5313" s="34"/>
      <c r="U5313" s="34"/>
    </row>
    <row r="5314" spans="16:21" x14ac:dyDescent="0.45">
      <c r="P5314" s="33" t="s">
        <v>3240</v>
      </c>
      <c r="Q5314" t="s">
        <v>28873</v>
      </c>
      <c r="R5314" s="35" t="s">
        <v>15007</v>
      </c>
      <c r="S5314" s="34"/>
      <c r="T5314" s="34"/>
      <c r="U5314" s="34"/>
    </row>
    <row r="5315" spans="16:21" x14ac:dyDescent="0.45">
      <c r="P5315" s="33" t="s">
        <v>3241</v>
      </c>
      <c r="Q5315" t="s">
        <v>28873</v>
      </c>
      <c r="R5315" s="35" t="s">
        <v>15008</v>
      </c>
      <c r="S5315" s="34"/>
      <c r="T5315" s="34"/>
      <c r="U5315" s="34"/>
    </row>
    <row r="5316" spans="16:21" x14ac:dyDescent="0.45">
      <c r="P5316" s="33" t="s">
        <v>3242</v>
      </c>
      <c r="Q5316" t="s">
        <v>28873</v>
      </c>
      <c r="R5316" s="35" t="s">
        <v>15009</v>
      </c>
      <c r="S5316" s="34"/>
      <c r="T5316" s="34"/>
      <c r="U5316" s="34"/>
    </row>
    <row r="5317" spans="16:21" x14ac:dyDescent="0.45">
      <c r="P5317" s="33" t="s">
        <v>3243</v>
      </c>
      <c r="Q5317" t="s">
        <v>28873</v>
      </c>
      <c r="R5317" s="35" t="s">
        <v>15010</v>
      </c>
      <c r="S5317" s="34"/>
      <c r="T5317" s="34"/>
      <c r="U5317" s="34"/>
    </row>
    <row r="5318" spans="16:21" x14ac:dyDescent="0.45">
      <c r="P5318" s="33" t="s">
        <v>3243</v>
      </c>
      <c r="Q5318" t="s">
        <v>28873</v>
      </c>
      <c r="R5318" s="35" t="s">
        <v>15011</v>
      </c>
      <c r="S5318" s="34"/>
      <c r="T5318" s="34"/>
      <c r="U5318" s="34"/>
    </row>
    <row r="5319" spans="16:21" x14ac:dyDescent="0.45">
      <c r="P5319" s="33" t="s">
        <v>3244</v>
      </c>
      <c r="Q5319" t="s">
        <v>28873</v>
      </c>
      <c r="R5319" s="35" t="s">
        <v>15012</v>
      </c>
      <c r="S5319" s="34"/>
      <c r="T5319" s="34"/>
      <c r="U5319" s="34"/>
    </row>
    <row r="5320" spans="16:21" x14ac:dyDescent="0.45">
      <c r="P5320" s="33" t="s">
        <v>3245</v>
      </c>
      <c r="Q5320" t="s">
        <v>28873</v>
      </c>
      <c r="R5320" s="35" t="s">
        <v>15013</v>
      </c>
      <c r="S5320" s="34"/>
      <c r="T5320" s="34"/>
      <c r="U5320" s="34"/>
    </row>
    <row r="5321" spans="16:21" x14ac:dyDescent="0.45">
      <c r="P5321" s="33" t="s">
        <v>3246</v>
      </c>
      <c r="Q5321" t="s">
        <v>28873</v>
      </c>
      <c r="R5321" s="35" t="s">
        <v>15014</v>
      </c>
      <c r="S5321" s="34"/>
      <c r="T5321" s="34"/>
      <c r="U5321" s="34"/>
    </row>
    <row r="5322" spans="16:21" x14ac:dyDescent="0.45">
      <c r="P5322" s="33" t="s">
        <v>3246</v>
      </c>
      <c r="Q5322" t="s">
        <v>28873</v>
      </c>
      <c r="R5322" s="35" t="s">
        <v>15015</v>
      </c>
      <c r="S5322" s="34"/>
      <c r="T5322" s="34"/>
      <c r="U5322" s="34"/>
    </row>
    <row r="5323" spans="16:21" x14ac:dyDescent="0.45">
      <c r="P5323" s="33" t="s">
        <v>3247</v>
      </c>
      <c r="Q5323" t="s">
        <v>28873</v>
      </c>
      <c r="R5323" s="35" t="s">
        <v>15016</v>
      </c>
      <c r="S5323" s="34"/>
      <c r="T5323" s="34"/>
      <c r="U5323" s="34"/>
    </row>
    <row r="5324" spans="16:21" x14ac:dyDescent="0.45">
      <c r="P5324" s="33" t="s">
        <v>3247</v>
      </c>
      <c r="Q5324" t="s">
        <v>28873</v>
      </c>
      <c r="R5324" s="35" t="s">
        <v>15017</v>
      </c>
      <c r="S5324" s="34"/>
      <c r="T5324" s="34"/>
      <c r="U5324" s="34"/>
    </row>
    <row r="5325" spans="16:21" x14ac:dyDescent="0.45">
      <c r="P5325" s="33" t="s">
        <v>3248</v>
      </c>
      <c r="Q5325" t="s">
        <v>28873</v>
      </c>
      <c r="R5325" s="35" t="s">
        <v>15018</v>
      </c>
      <c r="S5325" s="34"/>
      <c r="T5325" s="34"/>
      <c r="U5325" s="34"/>
    </row>
    <row r="5326" spans="16:21" x14ac:dyDescent="0.45">
      <c r="P5326" s="33" t="s">
        <v>3248</v>
      </c>
      <c r="Q5326" t="s">
        <v>28873</v>
      </c>
      <c r="R5326" s="35" t="s">
        <v>15019</v>
      </c>
      <c r="S5326" s="34"/>
      <c r="T5326" s="34"/>
      <c r="U5326" s="34"/>
    </row>
    <row r="5327" spans="16:21" x14ac:dyDescent="0.45">
      <c r="P5327" s="33" t="s">
        <v>3249</v>
      </c>
      <c r="Q5327" t="s">
        <v>28873</v>
      </c>
      <c r="R5327" s="35" t="s">
        <v>15020</v>
      </c>
      <c r="S5327" s="34"/>
      <c r="T5327" s="34"/>
      <c r="U5327" s="34"/>
    </row>
    <row r="5328" spans="16:21" x14ac:dyDescent="0.45">
      <c r="P5328" s="33" t="s">
        <v>3249</v>
      </c>
      <c r="Q5328" t="s">
        <v>28873</v>
      </c>
      <c r="R5328" s="35" t="s">
        <v>15021</v>
      </c>
      <c r="S5328" s="34"/>
      <c r="T5328" s="34"/>
      <c r="U5328" s="34"/>
    </row>
    <row r="5329" spans="16:21" x14ac:dyDescent="0.45">
      <c r="P5329" s="33" t="s">
        <v>3250</v>
      </c>
      <c r="Q5329" t="s">
        <v>28873</v>
      </c>
      <c r="R5329" s="35" t="s">
        <v>15022</v>
      </c>
      <c r="S5329" s="34"/>
      <c r="T5329" s="34"/>
      <c r="U5329" s="34"/>
    </row>
    <row r="5330" spans="16:21" x14ac:dyDescent="0.45">
      <c r="P5330" s="33" t="s">
        <v>3250</v>
      </c>
      <c r="Q5330" t="s">
        <v>28873</v>
      </c>
      <c r="R5330" s="35" t="s">
        <v>15023</v>
      </c>
      <c r="S5330" s="34"/>
      <c r="T5330" s="34"/>
      <c r="U5330" s="34"/>
    </row>
    <row r="5331" spans="16:21" x14ac:dyDescent="0.45">
      <c r="P5331" s="33" t="s">
        <v>3251</v>
      </c>
      <c r="Q5331" t="s">
        <v>28873</v>
      </c>
      <c r="R5331" s="35" t="s">
        <v>15024</v>
      </c>
      <c r="S5331" s="34"/>
      <c r="T5331" s="34"/>
      <c r="U5331" s="34"/>
    </row>
    <row r="5332" spans="16:21" x14ac:dyDescent="0.45">
      <c r="P5332" s="33" t="s">
        <v>3251</v>
      </c>
      <c r="Q5332" t="s">
        <v>28873</v>
      </c>
      <c r="R5332" s="35" t="s">
        <v>15025</v>
      </c>
      <c r="S5332" s="34"/>
      <c r="T5332" s="34"/>
      <c r="U5332" s="34"/>
    </row>
    <row r="5333" spans="16:21" x14ac:dyDescent="0.45">
      <c r="P5333" s="33" t="s">
        <v>3252</v>
      </c>
      <c r="Q5333" t="s">
        <v>28873</v>
      </c>
      <c r="R5333" s="35" t="s">
        <v>15026</v>
      </c>
      <c r="S5333" s="34"/>
      <c r="T5333" s="34"/>
      <c r="U5333" s="34"/>
    </row>
    <row r="5334" spans="16:21" x14ac:dyDescent="0.45">
      <c r="P5334" s="33" t="s">
        <v>3252</v>
      </c>
      <c r="Q5334" t="s">
        <v>28873</v>
      </c>
      <c r="R5334" s="35" t="s">
        <v>15027</v>
      </c>
      <c r="S5334" s="34"/>
      <c r="T5334" s="34"/>
      <c r="U5334" s="34"/>
    </row>
    <row r="5335" spans="16:21" x14ac:dyDescent="0.45">
      <c r="P5335" s="33" t="s">
        <v>3253</v>
      </c>
      <c r="Q5335" t="s">
        <v>28873</v>
      </c>
      <c r="R5335" s="35" t="s">
        <v>15026</v>
      </c>
      <c r="S5335" s="34"/>
      <c r="T5335" s="34"/>
      <c r="U5335" s="34"/>
    </row>
    <row r="5336" spans="16:21" x14ac:dyDescent="0.45">
      <c r="P5336" s="33" t="s">
        <v>3253</v>
      </c>
      <c r="Q5336" t="s">
        <v>28873</v>
      </c>
      <c r="R5336" s="35" t="s">
        <v>15027</v>
      </c>
      <c r="S5336" s="34"/>
      <c r="T5336" s="34"/>
      <c r="U5336" s="34"/>
    </row>
    <row r="5337" spans="16:21" x14ac:dyDescent="0.45">
      <c r="P5337" s="33" t="s">
        <v>130</v>
      </c>
      <c r="Q5337" t="s">
        <v>28873</v>
      </c>
      <c r="R5337" s="35" t="s">
        <v>15028</v>
      </c>
      <c r="S5337" s="34"/>
      <c r="T5337" s="34"/>
      <c r="U5337" s="34"/>
    </row>
    <row r="5338" spans="16:21" x14ac:dyDescent="0.45">
      <c r="P5338" s="33" t="s">
        <v>130</v>
      </c>
      <c r="Q5338" t="s">
        <v>28873</v>
      </c>
      <c r="R5338" s="35" t="s">
        <v>15029</v>
      </c>
      <c r="S5338" s="34"/>
      <c r="T5338" s="34"/>
      <c r="U5338" s="34"/>
    </row>
    <row r="5339" spans="16:21" x14ac:dyDescent="0.45">
      <c r="P5339" s="33" t="s">
        <v>3254</v>
      </c>
      <c r="Q5339" t="s">
        <v>28873</v>
      </c>
      <c r="R5339" s="35" t="s">
        <v>15030</v>
      </c>
      <c r="S5339" s="34"/>
      <c r="T5339" s="34"/>
      <c r="U5339" s="34"/>
    </row>
    <row r="5340" spans="16:21" x14ac:dyDescent="0.45">
      <c r="P5340" s="33" t="s">
        <v>3255</v>
      </c>
      <c r="Q5340" t="s">
        <v>28873</v>
      </c>
      <c r="R5340" s="35" t="s">
        <v>15031</v>
      </c>
      <c r="S5340" s="34"/>
      <c r="T5340" s="34"/>
      <c r="U5340" s="34"/>
    </row>
    <row r="5341" spans="16:21" x14ac:dyDescent="0.45">
      <c r="P5341" s="33" t="s">
        <v>3256</v>
      </c>
      <c r="Q5341" t="s">
        <v>28873</v>
      </c>
      <c r="R5341" s="35" t="s">
        <v>15032</v>
      </c>
      <c r="S5341" s="34"/>
      <c r="T5341" s="34"/>
      <c r="U5341" s="34"/>
    </row>
    <row r="5342" spans="16:21" x14ac:dyDescent="0.45">
      <c r="P5342" s="33" t="s">
        <v>3257</v>
      </c>
      <c r="Q5342" t="s">
        <v>28873</v>
      </c>
      <c r="R5342" s="35" t="s">
        <v>15033</v>
      </c>
      <c r="S5342" s="34"/>
      <c r="T5342" s="34"/>
      <c r="U5342" s="34"/>
    </row>
    <row r="5343" spans="16:21" x14ac:dyDescent="0.45">
      <c r="P5343" s="33" t="s">
        <v>3258</v>
      </c>
      <c r="Q5343" t="s">
        <v>28873</v>
      </c>
      <c r="R5343" s="35" t="s">
        <v>15034</v>
      </c>
      <c r="S5343" s="34"/>
      <c r="T5343" s="34"/>
      <c r="U5343" s="34"/>
    </row>
    <row r="5344" spans="16:21" x14ac:dyDescent="0.45">
      <c r="P5344" s="33" t="s">
        <v>3259</v>
      </c>
      <c r="Q5344" t="s">
        <v>28873</v>
      </c>
      <c r="R5344" s="35" t="s">
        <v>15035</v>
      </c>
      <c r="S5344" s="34"/>
      <c r="T5344" s="34"/>
      <c r="U5344" s="34"/>
    </row>
    <row r="5345" spans="16:21" x14ac:dyDescent="0.45">
      <c r="P5345" s="33" t="s">
        <v>3259</v>
      </c>
      <c r="Q5345" t="s">
        <v>28873</v>
      </c>
      <c r="R5345" s="35" t="s">
        <v>15036</v>
      </c>
      <c r="S5345" s="34"/>
      <c r="T5345" s="34"/>
      <c r="U5345" s="34"/>
    </row>
    <row r="5346" spans="16:21" x14ac:dyDescent="0.45">
      <c r="P5346" s="33" t="s">
        <v>3260</v>
      </c>
      <c r="Q5346" t="s">
        <v>28873</v>
      </c>
      <c r="R5346" s="35" t="s">
        <v>15037</v>
      </c>
      <c r="S5346" s="34"/>
      <c r="T5346" s="34"/>
      <c r="U5346" s="34"/>
    </row>
    <row r="5347" spans="16:21" x14ac:dyDescent="0.45">
      <c r="P5347" s="33" t="s">
        <v>3261</v>
      </c>
      <c r="Q5347" t="s">
        <v>28873</v>
      </c>
      <c r="R5347" s="35" t="s">
        <v>15038</v>
      </c>
      <c r="S5347" s="34"/>
      <c r="T5347" s="34"/>
      <c r="U5347" s="34"/>
    </row>
    <row r="5348" spans="16:21" x14ac:dyDescent="0.45">
      <c r="P5348" s="33" t="s">
        <v>3262</v>
      </c>
      <c r="Q5348" t="s">
        <v>28873</v>
      </c>
      <c r="R5348" s="35" t="s">
        <v>15039</v>
      </c>
      <c r="S5348" s="34"/>
      <c r="T5348" s="34"/>
      <c r="U5348" s="34"/>
    </row>
    <row r="5349" spans="16:21" x14ac:dyDescent="0.45">
      <c r="P5349" s="33" t="s">
        <v>3263</v>
      </c>
      <c r="Q5349" t="s">
        <v>28873</v>
      </c>
      <c r="R5349" s="35" t="s">
        <v>15040</v>
      </c>
      <c r="S5349" s="34"/>
      <c r="T5349" s="34"/>
      <c r="U5349" s="34"/>
    </row>
    <row r="5350" spans="16:21" x14ac:dyDescent="0.45">
      <c r="P5350" s="33" t="s">
        <v>3264</v>
      </c>
      <c r="Q5350" t="s">
        <v>28873</v>
      </c>
      <c r="R5350" s="35" t="s">
        <v>15041</v>
      </c>
      <c r="S5350" s="34"/>
      <c r="T5350" s="34"/>
      <c r="U5350" s="34"/>
    </row>
    <row r="5351" spans="16:21" x14ac:dyDescent="0.45">
      <c r="P5351" s="33" t="s">
        <v>3264</v>
      </c>
      <c r="Q5351" t="s">
        <v>28873</v>
      </c>
      <c r="R5351" s="35" t="s">
        <v>15042</v>
      </c>
      <c r="S5351" s="34"/>
      <c r="T5351" s="34"/>
      <c r="U5351" s="34"/>
    </row>
    <row r="5352" spans="16:21" x14ac:dyDescent="0.45">
      <c r="P5352" s="33" t="s">
        <v>3265</v>
      </c>
      <c r="Q5352" t="s">
        <v>28873</v>
      </c>
      <c r="R5352" s="35" t="s">
        <v>15043</v>
      </c>
      <c r="S5352" s="34"/>
      <c r="T5352" s="34"/>
      <c r="U5352" s="34"/>
    </row>
    <row r="5353" spans="16:21" x14ac:dyDescent="0.45">
      <c r="P5353" s="33" t="s">
        <v>3265</v>
      </c>
      <c r="Q5353" t="s">
        <v>28873</v>
      </c>
      <c r="R5353" s="35" t="s">
        <v>15044</v>
      </c>
      <c r="S5353" s="34"/>
      <c r="T5353" s="34"/>
      <c r="U5353" s="34"/>
    </row>
    <row r="5354" spans="16:21" x14ac:dyDescent="0.45">
      <c r="P5354" s="33" t="s">
        <v>3266</v>
      </c>
      <c r="Q5354" t="s">
        <v>28873</v>
      </c>
      <c r="R5354" s="35" t="s">
        <v>15045</v>
      </c>
      <c r="S5354" s="34"/>
      <c r="T5354" s="34"/>
      <c r="U5354" s="34"/>
    </row>
    <row r="5355" spans="16:21" x14ac:dyDescent="0.45">
      <c r="P5355" s="33" t="s">
        <v>3266</v>
      </c>
      <c r="Q5355" t="s">
        <v>28873</v>
      </c>
      <c r="R5355" s="35" t="s">
        <v>15046</v>
      </c>
      <c r="S5355" s="34"/>
      <c r="T5355" s="34"/>
      <c r="U5355" s="34"/>
    </row>
    <row r="5356" spans="16:21" x14ac:dyDescent="0.45">
      <c r="P5356" s="33" t="s">
        <v>3267</v>
      </c>
      <c r="Q5356" t="s">
        <v>28873</v>
      </c>
      <c r="R5356" s="35" t="s">
        <v>15047</v>
      </c>
      <c r="S5356" s="34"/>
      <c r="T5356" s="34"/>
      <c r="U5356" s="34"/>
    </row>
    <row r="5357" spans="16:21" x14ac:dyDescent="0.45">
      <c r="P5357" s="33" t="s">
        <v>3267</v>
      </c>
      <c r="Q5357" t="s">
        <v>28873</v>
      </c>
      <c r="R5357" s="35" t="s">
        <v>15048</v>
      </c>
      <c r="S5357" s="34"/>
      <c r="T5357" s="34"/>
      <c r="U5357" s="34"/>
    </row>
    <row r="5358" spans="16:21" x14ac:dyDescent="0.45">
      <c r="P5358" s="33" t="s">
        <v>3268</v>
      </c>
      <c r="Q5358" t="s">
        <v>28873</v>
      </c>
      <c r="R5358" s="35" t="s">
        <v>15049</v>
      </c>
      <c r="S5358" s="34"/>
      <c r="T5358" s="34"/>
      <c r="U5358" s="34"/>
    </row>
    <row r="5359" spans="16:21" x14ac:dyDescent="0.45">
      <c r="P5359" s="33" t="s">
        <v>3268</v>
      </c>
      <c r="Q5359" t="s">
        <v>28873</v>
      </c>
      <c r="R5359" s="35" t="s">
        <v>15050</v>
      </c>
      <c r="S5359" s="34"/>
      <c r="T5359" s="34"/>
      <c r="U5359" s="34"/>
    </row>
    <row r="5360" spans="16:21" x14ac:dyDescent="0.45">
      <c r="P5360" s="33" t="s">
        <v>3269</v>
      </c>
      <c r="Q5360" t="s">
        <v>28873</v>
      </c>
      <c r="R5360" s="35" t="s">
        <v>15051</v>
      </c>
      <c r="S5360" s="34"/>
      <c r="T5360" s="34"/>
      <c r="U5360" s="34"/>
    </row>
    <row r="5361" spans="16:21" x14ac:dyDescent="0.45">
      <c r="P5361" s="33" t="s">
        <v>3269</v>
      </c>
      <c r="Q5361" t="s">
        <v>28873</v>
      </c>
      <c r="R5361" s="35" t="s">
        <v>15052</v>
      </c>
      <c r="S5361" s="34"/>
      <c r="T5361" s="34"/>
      <c r="U5361" s="34"/>
    </row>
    <row r="5362" spans="16:21" x14ac:dyDescent="0.45">
      <c r="P5362" s="33" t="s">
        <v>3270</v>
      </c>
      <c r="Q5362" t="s">
        <v>28873</v>
      </c>
      <c r="R5362" s="35" t="s">
        <v>15053</v>
      </c>
      <c r="S5362" s="34"/>
      <c r="T5362" s="34"/>
      <c r="U5362" s="34"/>
    </row>
    <row r="5363" spans="16:21" x14ac:dyDescent="0.45">
      <c r="P5363" s="33" t="s">
        <v>3270</v>
      </c>
      <c r="Q5363" t="s">
        <v>28873</v>
      </c>
      <c r="R5363" s="35" t="s">
        <v>15054</v>
      </c>
      <c r="S5363" s="34"/>
      <c r="T5363" s="34"/>
      <c r="U5363" s="34"/>
    </row>
    <row r="5364" spans="16:21" x14ac:dyDescent="0.45">
      <c r="P5364" s="33" t="s">
        <v>3271</v>
      </c>
      <c r="Q5364" t="s">
        <v>28873</v>
      </c>
      <c r="R5364" s="35" t="s">
        <v>15055</v>
      </c>
      <c r="S5364" s="34"/>
      <c r="T5364" s="34"/>
      <c r="U5364" s="34"/>
    </row>
    <row r="5365" spans="16:21" x14ac:dyDescent="0.45">
      <c r="P5365" s="33" t="s">
        <v>3271</v>
      </c>
      <c r="Q5365" t="s">
        <v>28873</v>
      </c>
      <c r="R5365" s="35" t="s">
        <v>15056</v>
      </c>
      <c r="S5365" s="34"/>
      <c r="T5365" s="34"/>
      <c r="U5365" s="34"/>
    </row>
    <row r="5366" spans="16:21" x14ac:dyDescent="0.45">
      <c r="P5366" s="33" t="s">
        <v>3272</v>
      </c>
      <c r="Q5366" t="s">
        <v>28873</v>
      </c>
      <c r="R5366" s="35" t="s">
        <v>15055</v>
      </c>
      <c r="S5366" s="34"/>
      <c r="T5366" s="34"/>
      <c r="U5366" s="34"/>
    </row>
    <row r="5367" spans="16:21" x14ac:dyDescent="0.45">
      <c r="P5367" s="33" t="s">
        <v>3272</v>
      </c>
      <c r="Q5367" t="s">
        <v>28873</v>
      </c>
      <c r="R5367" s="35" t="s">
        <v>15056</v>
      </c>
      <c r="S5367" s="34"/>
      <c r="T5367" s="34"/>
      <c r="U5367" s="34"/>
    </row>
    <row r="5368" spans="16:21" x14ac:dyDescent="0.45">
      <c r="P5368" s="33" t="s">
        <v>3273</v>
      </c>
      <c r="Q5368" t="s">
        <v>28873</v>
      </c>
      <c r="R5368" s="35" t="s">
        <v>15057</v>
      </c>
      <c r="S5368" s="34"/>
      <c r="T5368" s="34"/>
      <c r="U5368" s="34"/>
    </row>
    <row r="5369" spans="16:21" x14ac:dyDescent="0.45">
      <c r="P5369" s="33" t="s">
        <v>3273</v>
      </c>
      <c r="Q5369" t="s">
        <v>28873</v>
      </c>
      <c r="R5369" s="35" t="s">
        <v>15058</v>
      </c>
      <c r="S5369" s="34"/>
      <c r="T5369" s="34"/>
      <c r="U5369" s="34"/>
    </row>
    <row r="5370" spans="16:21" x14ac:dyDescent="0.45">
      <c r="P5370" s="33" t="s">
        <v>3274</v>
      </c>
      <c r="Q5370" t="s">
        <v>28873</v>
      </c>
      <c r="R5370" s="35" t="s">
        <v>15059</v>
      </c>
      <c r="S5370" s="34"/>
      <c r="T5370" s="34"/>
      <c r="U5370" s="34"/>
    </row>
    <row r="5371" spans="16:21" x14ac:dyDescent="0.45">
      <c r="P5371" s="33" t="s">
        <v>3274</v>
      </c>
      <c r="Q5371" t="s">
        <v>28873</v>
      </c>
      <c r="R5371" s="35" t="s">
        <v>15060</v>
      </c>
      <c r="S5371" s="34"/>
      <c r="T5371" s="34"/>
      <c r="U5371" s="34"/>
    </row>
    <row r="5372" spans="16:21" x14ac:dyDescent="0.45">
      <c r="P5372" s="33" t="s">
        <v>3275</v>
      </c>
      <c r="Q5372" t="s">
        <v>28873</v>
      </c>
      <c r="R5372" s="35" t="s">
        <v>15061</v>
      </c>
      <c r="S5372" s="34"/>
      <c r="T5372" s="34"/>
      <c r="U5372" s="34"/>
    </row>
    <row r="5373" spans="16:21" x14ac:dyDescent="0.45">
      <c r="P5373" s="33" t="s">
        <v>3275</v>
      </c>
      <c r="Q5373" t="s">
        <v>28873</v>
      </c>
      <c r="R5373" s="35" t="s">
        <v>15062</v>
      </c>
      <c r="S5373" s="34"/>
      <c r="T5373" s="34"/>
      <c r="U5373" s="34"/>
    </row>
    <row r="5374" spans="16:21" x14ac:dyDescent="0.45">
      <c r="P5374" s="33" t="s">
        <v>3276</v>
      </c>
      <c r="Q5374" t="s">
        <v>28873</v>
      </c>
      <c r="R5374" s="35" t="s">
        <v>15063</v>
      </c>
      <c r="S5374" s="34"/>
      <c r="T5374" s="34"/>
      <c r="U5374" s="34"/>
    </row>
    <row r="5375" spans="16:21" x14ac:dyDescent="0.45">
      <c r="P5375" s="33" t="s">
        <v>3276</v>
      </c>
      <c r="Q5375" t="s">
        <v>28873</v>
      </c>
      <c r="R5375" s="35" t="s">
        <v>15064</v>
      </c>
      <c r="S5375" s="34"/>
      <c r="T5375" s="34"/>
      <c r="U5375" s="34"/>
    </row>
    <row r="5376" spans="16:21" x14ac:dyDescent="0.45">
      <c r="P5376" s="33" t="s">
        <v>3277</v>
      </c>
      <c r="Q5376" t="s">
        <v>28873</v>
      </c>
      <c r="R5376" s="35" t="s">
        <v>15065</v>
      </c>
      <c r="S5376" s="34"/>
      <c r="T5376" s="34"/>
      <c r="U5376" s="34"/>
    </row>
    <row r="5377" spans="16:21" x14ac:dyDescent="0.45">
      <c r="P5377" s="33" t="s">
        <v>3278</v>
      </c>
      <c r="Q5377" t="s">
        <v>28873</v>
      </c>
      <c r="R5377" s="35" t="s">
        <v>15066</v>
      </c>
      <c r="S5377" s="34"/>
      <c r="T5377" s="34"/>
      <c r="U5377" s="34"/>
    </row>
    <row r="5378" spans="16:21" x14ac:dyDescent="0.45">
      <c r="P5378" s="33" t="s">
        <v>3278</v>
      </c>
      <c r="Q5378" t="s">
        <v>28873</v>
      </c>
      <c r="R5378" s="35" t="s">
        <v>15067</v>
      </c>
      <c r="S5378" s="34"/>
      <c r="T5378" s="34"/>
      <c r="U5378" s="34"/>
    </row>
    <row r="5379" spans="16:21" x14ac:dyDescent="0.45">
      <c r="P5379" s="33" t="s">
        <v>3279</v>
      </c>
      <c r="Q5379" t="s">
        <v>28873</v>
      </c>
      <c r="R5379" s="35" t="s">
        <v>15068</v>
      </c>
      <c r="S5379" s="34"/>
      <c r="T5379" s="34"/>
      <c r="U5379" s="34"/>
    </row>
    <row r="5380" spans="16:21" x14ac:dyDescent="0.45">
      <c r="P5380" s="33" t="s">
        <v>3280</v>
      </c>
      <c r="Q5380" t="s">
        <v>28873</v>
      </c>
      <c r="R5380" s="35" t="s">
        <v>15069</v>
      </c>
      <c r="S5380" s="34"/>
      <c r="T5380" s="34"/>
      <c r="U5380" s="34"/>
    </row>
    <row r="5381" spans="16:21" x14ac:dyDescent="0.45">
      <c r="P5381" s="33" t="s">
        <v>3280</v>
      </c>
      <c r="Q5381" t="s">
        <v>28873</v>
      </c>
      <c r="R5381" s="35" t="s">
        <v>15070</v>
      </c>
      <c r="S5381" s="34"/>
      <c r="T5381" s="34"/>
      <c r="U5381" s="34"/>
    </row>
    <row r="5382" spans="16:21" x14ac:dyDescent="0.45">
      <c r="P5382" s="33" t="s">
        <v>3281</v>
      </c>
      <c r="Q5382" t="s">
        <v>28873</v>
      </c>
      <c r="R5382" s="35" t="s">
        <v>15071</v>
      </c>
      <c r="S5382" s="34"/>
      <c r="T5382" s="34"/>
      <c r="U5382" s="34"/>
    </row>
    <row r="5383" spans="16:21" x14ac:dyDescent="0.45">
      <c r="P5383" s="33" t="s">
        <v>3281</v>
      </c>
      <c r="Q5383" t="s">
        <v>28873</v>
      </c>
      <c r="R5383" s="35" t="s">
        <v>15072</v>
      </c>
      <c r="S5383" s="34"/>
      <c r="T5383" s="34"/>
      <c r="U5383" s="34"/>
    </row>
    <row r="5384" spans="16:21" x14ac:dyDescent="0.45">
      <c r="P5384" s="33" t="s">
        <v>3282</v>
      </c>
      <c r="Q5384" t="s">
        <v>28873</v>
      </c>
      <c r="R5384" s="35" t="s">
        <v>15073</v>
      </c>
      <c r="S5384" s="34"/>
      <c r="T5384" s="34"/>
      <c r="U5384" s="34"/>
    </row>
    <row r="5385" spans="16:21" x14ac:dyDescent="0.45">
      <c r="P5385" s="33" t="s">
        <v>3282</v>
      </c>
      <c r="Q5385" t="s">
        <v>28873</v>
      </c>
      <c r="R5385" s="35" t="s">
        <v>15074</v>
      </c>
      <c r="S5385" s="34"/>
      <c r="T5385" s="34"/>
      <c r="U5385" s="34"/>
    </row>
    <row r="5386" spans="16:21" x14ac:dyDescent="0.45">
      <c r="P5386" s="33" t="s">
        <v>3283</v>
      </c>
      <c r="Q5386" t="s">
        <v>28873</v>
      </c>
      <c r="R5386" s="35" t="s">
        <v>15075</v>
      </c>
      <c r="S5386" s="34"/>
      <c r="T5386" s="34"/>
      <c r="U5386" s="34"/>
    </row>
    <row r="5387" spans="16:21" x14ac:dyDescent="0.45">
      <c r="P5387" s="33" t="s">
        <v>3283</v>
      </c>
      <c r="Q5387" t="s">
        <v>28873</v>
      </c>
      <c r="R5387" s="35" t="s">
        <v>15076</v>
      </c>
      <c r="S5387" s="34"/>
      <c r="T5387" s="34"/>
      <c r="U5387" s="34"/>
    </row>
    <row r="5388" spans="16:21" x14ac:dyDescent="0.45">
      <c r="P5388" s="33" t="s">
        <v>3284</v>
      </c>
      <c r="Q5388" t="s">
        <v>28873</v>
      </c>
      <c r="R5388" s="35" t="s">
        <v>15077</v>
      </c>
      <c r="S5388" s="34"/>
      <c r="T5388" s="34"/>
      <c r="U5388" s="34"/>
    </row>
    <row r="5389" spans="16:21" x14ac:dyDescent="0.45">
      <c r="P5389" s="33" t="s">
        <v>3284</v>
      </c>
      <c r="Q5389" t="s">
        <v>28873</v>
      </c>
      <c r="R5389" s="35" t="s">
        <v>15078</v>
      </c>
      <c r="S5389" s="34"/>
      <c r="T5389" s="34"/>
      <c r="U5389" s="34"/>
    </row>
    <row r="5390" spans="16:21" x14ac:dyDescent="0.45">
      <c r="P5390" s="33" t="s">
        <v>3285</v>
      </c>
      <c r="Q5390" t="s">
        <v>28873</v>
      </c>
      <c r="R5390" s="35" t="s">
        <v>15079</v>
      </c>
      <c r="S5390" s="34"/>
      <c r="T5390" s="34"/>
      <c r="U5390" s="34"/>
    </row>
    <row r="5391" spans="16:21" x14ac:dyDescent="0.45">
      <c r="P5391" s="33" t="s">
        <v>3285</v>
      </c>
      <c r="Q5391" t="s">
        <v>28873</v>
      </c>
      <c r="R5391" s="35" t="s">
        <v>15080</v>
      </c>
      <c r="S5391" s="34"/>
      <c r="T5391" s="34"/>
      <c r="U5391" s="34"/>
    </row>
    <row r="5392" spans="16:21" x14ac:dyDescent="0.45">
      <c r="P5392" s="33" t="s">
        <v>3286</v>
      </c>
      <c r="Q5392" t="s">
        <v>28873</v>
      </c>
      <c r="R5392" s="35" t="s">
        <v>15081</v>
      </c>
      <c r="S5392" s="34"/>
      <c r="T5392" s="34"/>
      <c r="U5392" s="34"/>
    </row>
    <row r="5393" spans="16:21" x14ac:dyDescent="0.45">
      <c r="P5393" s="33" t="s">
        <v>3286</v>
      </c>
      <c r="Q5393" t="s">
        <v>28873</v>
      </c>
      <c r="R5393" s="35" t="s">
        <v>15082</v>
      </c>
      <c r="S5393" s="34"/>
      <c r="T5393" s="34"/>
      <c r="U5393" s="34"/>
    </row>
    <row r="5394" spans="16:21" x14ac:dyDescent="0.45">
      <c r="P5394" s="33" t="s">
        <v>3287</v>
      </c>
      <c r="Q5394" t="s">
        <v>28873</v>
      </c>
      <c r="R5394" s="35" t="s">
        <v>15083</v>
      </c>
      <c r="S5394" s="34"/>
      <c r="T5394" s="34"/>
      <c r="U5394" s="34"/>
    </row>
    <row r="5395" spans="16:21" x14ac:dyDescent="0.45">
      <c r="P5395" s="33" t="s">
        <v>3287</v>
      </c>
      <c r="Q5395" t="s">
        <v>28873</v>
      </c>
      <c r="R5395" s="35" t="s">
        <v>15084</v>
      </c>
      <c r="S5395" s="34"/>
      <c r="T5395" s="34"/>
      <c r="U5395" s="34"/>
    </row>
    <row r="5396" spans="16:21" x14ac:dyDescent="0.45">
      <c r="P5396" s="33" t="s">
        <v>3288</v>
      </c>
      <c r="Q5396" t="s">
        <v>28873</v>
      </c>
      <c r="R5396" s="35" t="s">
        <v>15085</v>
      </c>
      <c r="S5396" s="34"/>
      <c r="T5396" s="34"/>
      <c r="U5396" s="34"/>
    </row>
    <row r="5397" spans="16:21" x14ac:dyDescent="0.45">
      <c r="P5397" s="33" t="s">
        <v>3288</v>
      </c>
      <c r="Q5397" t="s">
        <v>28873</v>
      </c>
      <c r="R5397" s="35" t="s">
        <v>15086</v>
      </c>
      <c r="S5397" s="34"/>
      <c r="T5397" s="34"/>
      <c r="U5397" s="34"/>
    </row>
    <row r="5398" spans="16:21" x14ac:dyDescent="0.45">
      <c r="P5398" s="33" t="s">
        <v>3289</v>
      </c>
      <c r="Q5398" t="s">
        <v>28873</v>
      </c>
      <c r="R5398" s="35" t="s">
        <v>15087</v>
      </c>
      <c r="S5398" s="34"/>
      <c r="T5398" s="34"/>
      <c r="U5398" s="34"/>
    </row>
    <row r="5399" spans="16:21" x14ac:dyDescent="0.45">
      <c r="P5399" s="33" t="s">
        <v>3289</v>
      </c>
      <c r="Q5399" t="s">
        <v>28873</v>
      </c>
      <c r="R5399" s="35" t="s">
        <v>15088</v>
      </c>
      <c r="S5399" s="34"/>
      <c r="T5399" s="34"/>
      <c r="U5399" s="34"/>
    </row>
    <row r="5400" spans="16:21" x14ac:dyDescent="0.45">
      <c r="P5400" s="33" t="s">
        <v>3290</v>
      </c>
      <c r="Q5400" t="s">
        <v>28873</v>
      </c>
      <c r="R5400" s="35" t="s">
        <v>15089</v>
      </c>
      <c r="S5400" s="34"/>
      <c r="T5400" s="34"/>
      <c r="U5400" s="34"/>
    </row>
    <row r="5401" spans="16:21" x14ac:dyDescent="0.45">
      <c r="P5401" s="33" t="s">
        <v>3290</v>
      </c>
      <c r="Q5401" t="s">
        <v>28873</v>
      </c>
      <c r="R5401" s="35" t="s">
        <v>15090</v>
      </c>
      <c r="S5401" s="34"/>
      <c r="T5401" s="34"/>
      <c r="U5401" s="34"/>
    </row>
    <row r="5402" spans="16:21" x14ac:dyDescent="0.45">
      <c r="P5402" s="33" t="s">
        <v>3291</v>
      </c>
      <c r="Q5402" t="s">
        <v>28873</v>
      </c>
      <c r="R5402" s="35" t="s">
        <v>15091</v>
      </c>
      <c r="S5402" s="34"/>
      <c r="T5402" s="34"/>
      <c r="U5402" s="34"/>
    </row>
    <row r="5403" spans="16:21" x14ac:dyDescent="0.45">
      <c r="P5403" s="33" t="s">
        <v>3291</v>
      </c>
      <c r="Q5403" t="s">
        <v>28873</v>
      </c>
      <c r="R5403" s="35" t="s">
        <v>15092</v>
      </c>
      <c r="S5403" s="34"/>
      <c r="T5403" s="34"/>
      <c r="U5403" s="34"/>
    </row>
    <row r="5404" spans="16:21" x14ac:dyDescent="0.45">
      <c r="P5404" s="33" t="s">
        <v>3292</v>
      </c>
      <c r="Q5404" t="s">
        <v>28873</v>
      </c>
      <c r="R5404" s="35" t="s">
        <v>15093</v>
      </c>
      <c r="S5404" s="34"/>
      <c r="T5404" s="34"/>
      <c r="U5404" s="34"/>
    </row>
    <row r="5405" spans="16:21" x14ac:dyDescent="0.45">
      <c r="P5405" s="33" t="s">
        <v>3292</v>
      </c>
      <c r="Q5405" t="s">
        <v>28873</v>
      </c>
      <c r="R5405" s="35" t="s">
        <v>15094</v>
      </c>
      <c r="S5405" s="34"/>
      <c r="T5405" s="34"/>
      <c r="U5405" s="34"/>
    </row>
    <row r="5406" spans="16:21" x14ac:dyDescent="0.45">
      <c r="P5406" s="33" t="s">
        <v>3293</v>
      </c>
      <c r="Q5406" t="s">
        <v>28873</v>
      </c>
      <c r="R5406" s="35" t="s">
        <v>15095</v>
      </c>
      <c r="S5406" s="34"/>
      <c r="T5406" s="34"/>
      <c r="U5406" s="34"/>
    </row>
    <row r="5407" spans="16:21" x14ac:dyDescent="0.45">
      <c r="P5407" s="33" t="s">
        <v>3293</v>
      </c>
      <c r="Q5407" t="s">
        <v>28873</v>
      </c>
      <c r="R5407" s="35" t="s">
        <v>15096</v>
      </c>
      <c r="S5407" s="34"/>
      <c r="T5407" s="34"/>
      <c r="U5407" s="34"/>
    </row>
    <row r="5408" spans="16:21" x14ac:dyDescent="0.45">
      <c r="P5408" s="33" t="s">
        <v>3294</v>
      </c>
      <c r="Q5408" t="s">
        <v>28873</v>
      </c>
      <c r="R5408" s="35" t="s">
        <v>15097</v>
      </c>
      <c r="S5408" s="34"/>
      <c r="T5408" s="34"/>
      <c r="U5408" s="34"/>
    </row>
    <row r="5409" spans="16:21" x14ac:dyDescent="0.45">
      <c r="P5409" s="33" t="s">
        <v>3294</v>
      </c>
      <c r="Q5409" t="s">
        <v>28873</v>
      </c>
      <c r="R5409" s="35" t="s">
        <v>15098</v>
      </c>
      <c r="S5409" s="34"/>
      <c r="T5409" s="34"/>
      <c r="U5409" s="34"/>
    </row>
    <row r="5410" spans="16:21" x14ac:dyDescent="0.45">
      <c r="P5410" s="33" t="s">
        <v>3295</v>
      </c>
      <c r="Q5410" t="s">
        <v>28873</v>
      </c>
      <c r="R5410" s="35" t="s">
        <v>15099</v>
      </c>
      <c r="S5410" s="34"/>
      <c r="T5410" s="34"/>
      <c r="U5410" s="34"/>
    </row>
    <row r="5411" spans="16:21" x14ac:dyDescent="0.45">
      <c r="P5411" s="33" t="s">
        <v>3295</v>
      </c>
      <c r="Q5411" t="s">
        <v>28873</v>
      </c>
      <c r="R5411" s="35" t="s">
        <v>15100</v>
      </c>
      <c r="S5411" s="34"/>
      <c r="T5411" s="34"/>
      <c r="U5411" s="34"/>
    </row>
    <row r="5412" spans="16:21" x14ac:dyDescent="0.45">
      <c r="P5412" s="33" t="s">
        <v>3296</v>
      </c>
      <c r="Q5412" t="s">
        <v>28873</v>
      </c>
      <c r="R5412" s="35" t="s">
        <v>15101</v>
      </c>
      <c r="S5412" s="34"/>
      <c r="T5412" s="34"/>
      <c r="U5412" s="34"/>
    </row>
    <row r="5413" spans="16:21" x14ac:dyDescent="0.45">
      <c r="P5413" s="33" t="s">
        <v>3296</v>
      </c>
      <c r="Q5413" t="s">
        <v>28873</v>
      </c>
      <c r="R5413" s="35" t="s">
        <v>15102</v>
      </c>
      <c r="S5413" s="34"/>
      <c r="T5413" s="34"/>
      <c r="U5413" s="34"/>
    </row>
    <row r="5414" spans="16:21" x14ac:dyDescent="0.45">
      <c r="P5414" s="33" t="s">
        <v>3297</v>
      </c>
      <c r="Q5414" t="s">
        <v>28873</v>
      </c>
      <c r="R5414" s="35" t="s">
        <v>15103</v>
      </c>
      <c r="S5414" s="34"/>
      <c r="T5414" s="34"/>
      <c r="U5414" s="34"/>
    </row>
    <row r="5415" spans="16:21" x14ac:dyDescent="0.45">
      <c r="P5415" s="33" t="s">
        <v>3297</v>
      </c>
      <c r="Q5415" t="s">
        <v>28873</v>
      </c>
      <c r="R5415" s="35" t="s">
        <v>15104</v>
      </c>
      <c r="S5415" s="34"/>
      <c r="T5415" s="34"/>
      <c r="U5415" s="34"/>
    </row>
    <row r="5416" spans="16:21" x14ac:dyDescent="0.45">
      <c r="P5416" s="33" t="s">
        <v>3298</v>
      </c>
      <c r="Q5416" t="s">
        <v>28873</v>
      </c>
      <c r="R5416" s="35" t="s">
        <v>15105</v>
      </c>
      <c r="S5416" s="34"/>
      <c r="T5416" s="34"/>
      <c r="U5416" s="34"/>
    </row>
    <row r="5417" spans="16:21" x14ac:dyDescent="0.45">
      <c r="P5417" s="33" t="s">
        <v>3298</v>
      </c>
      <c r="Q5417" t="s">
        <v>28873</v>
      </c>
      <c r="R5417" s="35" t="s">
        <v>15106</v>
      </c>
      <c r="S5417" s="34"/>
      <c r="T5417" s="34"/>
      <c r="U5417" s="34"/>
    </row>
    <row r="5418" spans="16:21" x14ac:dyDescent="0.45">
      <c r="P5418" s="33" t="s">
        <v>3299</v>
      </c>
      <c r="Q5418" t="s">
        <v>28873</v>
      </c>
      <c r="R5418" s="35" t="s">
        <v>11192</v>
      </c>
      <c r="S5418" s="34"/>
      <c r="T5418" s="34"/>
      <c r="U5418" s="34"/>
    </row>
    <row r="5419" spans="16:21" x14ac:dyDescent="0.45">
      <c r="P5419" s="33" t="s">
        <v>3300</v>
      </c>
      <c r="Q5419" t="s">
        <v>28873</v>
      </c>
      <c r="R5419" s="35" t="s">
        <v>15107</v>
      </c>
      <c r="S5419" s="34"/>
      <c r="T5419" s="34"/>
      <c r="U5419" s="34"/>
    </row>
    <row r="5420" spans="16:21" x14ac:dyDescent="0.45">
      <c r="P5420" s="33" t="s">
        <v>3300</v>
      </c>
      <c r="Q5420" t="s">
        <v>28873</v>
      </c>
      <c r="R5420" s="35" t="s">
        <v>15108</v>
      </c>
      <c r="S5420" s="34"/>
      <c r="T5420" s="34"/>
      <c r="U5420" s="34"/>
    </row>
    <row r="5421" spans="16:21" x14ac:dyDescent="0.45">
      <c r="P5421" s="33" t="s">
        <v>3301</v>
      </c>
      <c r="Q5421" t="s">
        <v>28873</v>
      </c>
      <c r="R5421" s="35" t="s">
        <v>15109</v>
      </c>
      <c r="S5421" s="34"/>
      <c r="T5421" s="34"/>
      <c r="U5421" s="34"/>
    </row>
    <row r="5422" spans="16:21" x14ac:dyDescent="0.45">
      <c r="P5422" s="33" t="s">
        <v>3302</v>
      </c>
      <c r="Q5422" t="s">
        <v>28873</v>
      </c>
      <c r="R5422" s="35" t="s">
        <v>11192</v>
      </c>
      <c r="S5422" s="34"/>
      <c r="T5422" s="34"/>
      <c r="U5422" s="34"/>
    </row>
    <row r="5423" spans="16:21" x14ac:dyDescent="0.45">
      <c r="P5423" s="33" t="s">
        <v>3303</v>
      </c>
      <c r="Q5423" t="s">
        <v>28873</v>
      </c>
      <c r="R5423" s="35" t="s">
        <v>15110</v>
      </c>
      <c r="S5423" s="34"/>
      <c r="T5423" s="34"/>
      <c r="U5423" s="34"/>
    </row>
    <row r="5424" spans="16:21" x14ac:dyDescent="0.45">
      <c r="P5424" s="33" t="s">
        <v>3303</v>
      </c>
      <c r="Q5424" t="s">
        <v>28873</v>
      </c>
      <c r="R5424" s="35" t="s">
        <v>15111</v>
      </c>
      <c r="S5424" s="34"/>
      <c r="T5424" s="34"/>
      <c r="U5424" s="34"/>
    </row>
    <row r="5425" spans="16:21" x14ac:dyDescent="0.45">
      <c r="P5425" s="33" t="s">
        <v>3304</v>
      </c>
      <c r="Q5425" t="s">
        <v>28873</v>
      </c>
      <c r="R5425" s="35" t="s">
        <v>15112</v>
      </c>
      <c r="S5425" s="34"/>
      <c r="T5425" s="34"/>
      <c r="U5425" s="34"/>
    </row>
    <row r="5426" spans="16:21" x14ac:dyDescent="0.45">
      <c r="P5426" s="33" t="s">
        <v>3304</v>
      </c>
      <c r="Q5426" t="s">
        <v>28873</v>
      </c>
      <c r="R5426" s="35" t="s">
        <v>15113</v>
      </c>
      <c r="S5426" s="34"/>
      <c r="T5426" s="34"/>
      <c r="U5426" s="34"/>
    </row>
    <row r="5427" spans="16:21" x14ac:dyDescent="0.45">
      <c r="P5427" s="33" t="s">
        <v>3305</v>
      </c>
      <c r="Q5427" t="s">
        <v>28873</v>
      </c>
      <c r="R5427" s="35" t="s">
        <v>11192</v>
      </c>
      <c r="S5427" s="34"/>
      <c r="T5427" s="34"/>
      <c r="U5427" s="34"/>
    </row>
    <row r="5428" spans="16:21" x14ac:dyDescent="0.45">
      <c r="P5428" s="33" t="s">
        <v>3306</v>
      </c>
      <c r="Q5428" t="s">
        <v>28873</v>
      </c>
      <c r="R5428" s="35" t="s">
        <v>15114</v>
      </c>
      <c r="S5428" s="34"/>
      <c r="T5428" s="34"/>
      <c r="U5428" s="34"/>
    </row>
    <row r="5429" spans="16:21" x14ac:dyDescent="0.45">
      <c r="P5429" s="33" t="s">
        <v>3307</v>
      </c>
      <c r="Q5429" t="s">
        <v>28873</v>
      </c>
      <c r="R5429" s="35" t="s">
        <v>15115</v>
      </c>
      <c r="S5429" s="34"/>
      <c r="T5429" s="34"/>
      <c r="U5429" s="34"/>
    </row>
    <row r="5430" spans="16:21" x14ac:dyDescent="0.45">
      <c r="P5430" s="33" t="s">
        <v>3308</v>
      </c>
      <c r="Q5430" t="s">
        <v>28873</v>
      </c>
      <c r="R5430" s="35" t="s">
        <v>15116</v>
      </c>
      <c r="S5430" s="34"/>
      <c r="T5430" s="34"/>
      <c r="U5430" s="34"/>
    </row>
    <row r="5431" spans="16:21" x14ac:dyDescent="0.45">
      <c r="P5431" s="33" t="s">
        <v>3309</v>
      </c>
      <c r="Q5431" t="s">
        <v>28873</v>
      </c>
      <c r="R5431" s="35" t="s">
        <v>15117</v>
      </c>
      <c r="S5431" s="34"/>
      <c r="T5431" s="34"/>
      <c r="U5431" s="34"/>
    </row>
    <row r="5432" spans="16:21" x14ac:dyDescent="0.45">
      <c r="P5432" s="33" t="s">
        <v>3310</v>
      </c>
      <c r="Q5432" t="s">
        <v>28873</v>
      </c>
      <c r="R5432" s="35" t="s">
        <v>15118</v>
      </c>
      <c r="S5432" s="34"/>
      <c r="T5432" s="34"/>
      <c r="U5432" s="34"/>
    </row>
    <row r="5433" spans="16:21" x14ac:dyDescent="0.45">
      <c r="P5433" s="33" t="s">
        <v>3310</v>
      </c>
      <c r="Q5433" t="s">
        <v>28873</v>
      </c>
      <c r="R5433" s="35" t="s">
        <v>15119</v>
      </c>
      <c r="S5433" s="34"/>
      <c r="T5433" s="34"/>
      <c r="U5433" s="34"/>
    </row>
    <row r="5434" spans="16:21" x14ac:dyDescent="0.45">
      <c r="P5434" s="33" t="s">
        <v>3311</v>
      </c>
      <c r="Q5434" t="s">
        <v>28873</v>
      </c>
      <c r="R5434" s="35" t="s">
        <v>15120</v>
      </c>
      <c r="S5434" s="34"/>
      <c r="T5434" s="34"/>
      <c r="U5434" s="34"/>
    </row>
    <row r="5435" spans="16:21" x14ac:dyDescent="0.45">
      <c r="P5435" s="33" t="s">
        <v>3311</v>
      </c>
      <c r="Q5435" t="s">
        <v>28873</v>
      </c>
      <c r="R5435" s="35" t="s">
        <v>15121</v>
      </c>
      <c r="S5435" s="34"/>
      <c r="T5435" s="34"/>
      <c r="U5435" s="34"/>
    </row>
    <row r="5436" spans="16:21" x14ac:dyDescent="0.45">
      <c r="P5436" s="33" t="s">
        <v>3312</v>
      </c>
      <c r="Q5436" t="s">
        <v>28873</v>
      </c>
      <c r="R5436" s="35" t="s">
        <v>11192</v>
      </c>
      <c r="S5436" s="34"/>
      <c r="T5436" s="34"/>
      <c r="U5436" s="34"/>
    </row>
    <row r="5437" spans="16:21" x14ac:dyDescent="0.45">
      <c r="P5437" s="33" t="s">
        <v>3313</v>
      </c>
      <c r="Q5437" t="s">
        <v>28873</v>
      </c>
      <c r="R5437" s="35" t="s">
        <v>11192</v>
      </c>
      <c r="S5437" s="34"/>
      <c r="T5437" s="34"/>
      <c r="U5437" s="34"/>
    </row>
    <row r="5438" spans="16:21" x14ac:dyDescent="0.45">
      <c r="P5438" s="33" t="s">
        <v>3314</v>
      </c>
      <c r="Q5438" t="s">
        <v>28873</v>
      </c>
      <c r="R5438" s="35" t="s">
        <v>15122</v>
      </c>
      <c r="S5438" s="34"/>
      <c r="T5438" s="34"/>
      <c r="U5438" s="34"/>
    </row>
    <row r="5439" spans="16:21" x14ac:dyDescent="0.45">
      <c r="P5439" s="33" t="s">
        <v>3314</v>
      </c>
      <c r="Q5439" t="s">
        <v>28873</v>
      </c>
      <c r="R5439" s="35" t="s">
        <v>15123</v>
      </c>
      <c r="S5439" s="34"/>
      <c r="T5439" s="34"/>
      <c r="U5439" s="34"/>
    </row>
    <row r="5440" spans="16:21" x14ac:dyDescent="0.45">
      <c r="P5440" s="33" t="s">
        <v>3315</v>
      </c>
      <c r="Q5440" t="s">
        <v>28873</v>
      </c>
      <c r="R5440" s="35" t="s">
        <v>11192</v>
      </c>
      <c r="S5440" s="34"/>
      <c r="T5440" s="34"/>
      <c r="U5440" s="34"/>
    </row>
    <row r="5441" spans="16:21" x14ac:dyDescent="0.45">
      <c r="P5441" s="33" t="s">
        <v>3316</v>
      </c>
      <c r="Q5441" t="s">
        <v>28873</v>
      </c>
      <c r="R5441" s="35" t="s">
        <v>15124</v>
      </c>
      <c r="S5441" s="34"/>
      <c r="T5441" s="34"/>
      <c r="U5441" s="34"/>
    </row>
    <row r="5442" spans="16:21" x14ac:dyDescent="0.45">
      <c r="P5442" s="33" t="s">
        <v>3316</v>
      </c>
      <c r="Q5442" t="s">
        <v>28873</v>
      </c>
      <c r="R5442" s="35" t="s">
        <v>15125</v>
      </c>
      <c r="S5442" s="34"/>
      <c r="T5442" s="34"/>
      <c r="U5442" s="34"/>
    </row>
    <row r="5443" spans="16:21" x14ac:dyDescent="0.45">
      <c r="P5443" s="33" t="s">
        <v>3317</v>
      </c>
      <c r="Q5443" t="s">
        <v>28873</v>
      </c>
      <c r="R5443" s="35" t="s">
        <v>11192</v>
      </c>
      <c r="S5443" s="34"/>
      <c r="T5443" s="34"/>
      <c r="U5443" s="34"/>
    </row>
    <row r="5444" spans="16:21" x14ac:dyDescent="0.45">
      <c r="P5444" s="33" t="s">
        <v>3318</v>
      </c>
      <c r="Q5444" t="s">
        <v>28873</v>
      </c>
      <c r="R5444" s="35" t="s">
        <v>15126</v>
      </c>
      <c r="S5444" s="34"/>
      <c r="T5444" s="34"/>
      <c r="U5444" s="34"/>
    </row>
    <row r="5445" spans="16:21" x14ac:dyDescent="0.45">
      <c r="P5445" s="33" t="s">
        <v>3318</v>
      </c>
      <c r="Q5445" t="s">
        <v>28873</v>
      </c>
      <c r="R5445" s="35" t="s">
        <v>15127</v>
      </c>
      <c r="S5445" s="34"/>
      <c r="T5445" s="34"/>
      <c r="U5445" s="34"/>
    </row>
    <row r="5446" spans="16:21" x14ac:dyDescent="0.45">
      <c r="P5446" s="33" t="s">
        <v>3319</v>
      </c>
      <c r="Q5446" t="s">
        <v>28873</v>
      </c>
      <c r="R5446" s="35" t="s">
        <v>11192</v>
      </c>
      <c r="S5446" s="34"/>
      <c r="T5446" s="34"/>
      <c r="U5446" s="34"/>
    </row>
    <row r="5447" spans="16:21" x14ac:dyDescent="0.45">
      <c r="P5447" s="33" t="s">
        <v>3320</v>
      </c>
      <c r="Q5447" t="s">
        <v>28873</v>
      </c>
      <c r="R5447" s="35" t="s">
        <v>11192</v>
      </c>
      <c r="S5447" s="34"/>
      <c r="T5447" s="34"/>
      <c r="U5447" s="34"/>
    </row>
    <row r="5448" spans="16:21" x14ac:dyDescent="0.45">
      <c r="P5448" s="33" t="s">
        <v>3321</v>
      </c>
      <c r="Q5448" t="s">
        <v>28873</v>
      </c>
      <c r="R5448" s="35" t="s">
        <v>15128</v>
      </c>
      <c r="S5448" s="34"/>
      <c r="T5448" s="34"/>
      <c r="U5448" s="34"/>
    </row>
    <row r="5449" spans="16:21" x14ac:dyDescent="0.45">
      <c r="P5449" s="33" t="s">
        <v>3321</v>
      </c>
      <c r="Q5449" t="s">
        <v>28873</v>
      </c>
      <c r="R5449" s="35" t="s">
        <v>15129</v>
      </c>
      <c r="S5449" s="34"/>
      <c r="T5449" s="34"/>
      <c r="U5449" s="34"/>
    </row>
    <row r="5450" spans="16:21" x14ac:dyDescent="0.45">
      <c r="P5450" s="33" t="s">
        <v>3322</v>
      </c>
      <c r="Q5450" t="s">
        <v>28873</v>
      </c>
      <c r="R5450" s="35" t="s">
        <v>15130</v>
      </c>
      <c r="S5450" s="34"/>
      <c r="T5450" s="34"/>
      <c r="U5450" s="34"/>
    </row>
    <row r="5451" spans="16:21" x14ac:dyDescent="0.45">
      <c r="P5451" s="33" t="s">
        <v>3322</v>
      </c>
      <c r="Q5451" t="s">
        <v>28873</v>
      </c>
      <c r="R5451" s="35" t="s">
        <v>15131</v>
      </c>
      <c r="S5451" s="34"/>
      <c r="T5451" s="34"/>
      <c r="U5451" s="34"/>
    </row>
    <row r="5452" spans="16:21" x14ac:dyDescent="0.45">
      <c r="P5452" s="33" t="s">
        <v>3323</v>
      </c>
      <c r="Q5452" t="s">
        <v>28873</v>
      </c>
      <c r="R5452" s="35" t="s">
        <v>15132</v>
      </c>
      <c r="S5452" s="34"/>
      <c r="T5452" s="34"/>
      <c r="U5452" s="34"/>
    </row>
    <row r="5453" spans="16:21" x14ac:dyDescent="0.45">
      <c r="P5453" s="33" t="s">
        <v>3323</v>
      </c>
      <c r="Q5453" t="s">
        <v>28873</v>
      </c>
      <c r="R5453" s="35" t="s">
        <v>15133</v>
      </c>
      <c r="S5453" s="34"/>
      <c r="T5453" s="34"/>
      <c r="U5453" s="34"/>
    </row>
    <row r="5454" spans="16:21" x14ac:dyDescent="0.45">
      <c r="P5454" s="33" t="s">
        <v>3324</v>
      </c>
      <c r="Q5454" t="s">
        <v>28873</v>
      </c>
      <c r="R5454" s="35" t="s">
        <v>15134</v>
      </c>
      <c r="S5454" s="34"/>
      <c r="T5454" s="34"/>
      <c r="U5454" s="34"/>
    </row>
    <row r="5455" spans="16:21" x14ac:dyDescent="0.45">
      <c r="P5455" s="33" t="s">
        <v>3324</v>
      </c>
      <c r="Q5455" t="s">
        <v>28873</v>
      </c>
      <c r="R5455" s="35" t="s">
        <v>15135</v>
      </c>
      <c r="S5455" s="34"/>
      <c r="T5455" s="34"/>
      <c r="U5455" s="34"/>
    </row>
    <row r="5456" spans="16:21" x14ac:dyDescent="0.45">
      <c r="P5456" s="33" t="s">
        <v>3325</v>
      </c>
      <c r="Q5456" t="s">
        <v>28873</v>
      </c>
      <c r="R5456" s="35" t="s">
        <v>15136</v>
      </c>
      <c r="S5456" s="34"/>
      <c r="T5456" s="34"/>
      <c r="U5456" s="34"/>
    </row>
    <row r="5457" spans="16:21" x14ac:dyDescent="0.45">
      <c r="P5457" s="33" t="s">
        <v>3326</v>
      </c>
      <c r="Q5457" t="s">
        <v>28873</v>
      </c>
      <c r="R5457" s="35" t="s">
        <v>15137</v>
      </c>
      <c r="S5457" s="34"/>
      <c r="T5457" s="34"/>
      <c r="U5457" s="34"/>
    </row>
    <row r="5458" spans="16:21" x14ac:dyDescent="0.45">
      <c r="P5458" s="33" t="s">
        <v>3327</v>
      </c>
      <c r="Q5458" t="s">
        <v>28873</v>
      </c>
      <c r="R5458" s="35" t="s">
        <v>15138</v>
      </c>
      <c r="S5458" s="34"/>
      <c r="T5458" s="34"/>
      <c r="U5458" s="34"/>
    </row>
    <row r="5459" spans="16:21" x14ac:dyDescent="0.45">
      <c r="P5459" s="33" t="s">
        <v>3327</v>
      </c>
      <c r="Q5459" t="s">
        <v>28873</v>
      </c>
      <c r="R5459" s="35" t="s">
        <v>15139</v>
      </c>
      <c r="S5459" s="34"/>
      <c r="T5459" s="34"/>
      <c r="U5459" s="34"/>
    </row>
    <row r="5460" spans="16:21" x14ac:dyDescent="0.45">
      <c r="P5460" s="33" t="s">
        <v>3328</v>
      </c>
      <c r="Q5460" t="s">
        <v>28873</v>
      </c>
      <c r="R5460" s="35" t="s">
        <v>15140</v>
      </c>
      <c r="S5460" s="34"/>
      <c r="T5460" s="34"/>
      <c r="U5460" s="34"/>
    </row>
    <row r="5461" spans="16:21" x14ac:dyDescent="0.45">
      <c r="P5461" s="33" t="s">
        <v>3328</v>
      </c>
      <c r="Q5461" t="s">
        <v>28873</v>
      </c>
      <c r="R5461" s="35" t="s">
        <v>15141</v>
      </c>
      <c r="S5461" s="34"/>
      <c r="T5461" s="34"/>
      <c r="U5461" s="34"/>
    </row>
    <row r="5462" spans="16:21" x14ac:dyDescent="0.45">
      <c r="P5462" s="33" t="s">
        <v>3329</v>
      </c>
      <c r="Q5462" t="s">
        <v>28873</v>
      </c>
      <c r="R5462" s="35" t="s">
        <v>15142</v>
      </c>
      <c r="S5462" s="34"/>
      <c r="T5462" s="34"/>
      <c r="U5462" s="34"/>
    </row>
    <row r="5463" spans="16:21" x14ac:dyDescent="0.45">
      <c r="P5463" s="33" t="s">
        <v>3329</v>
      </c>
      <c r="Q5463" t="s">
        <v>28873</v>
      </c>
      <c r="R5463" s="35" t="s">
        <v>15143</v>
      </c>
      <c r="S5463" s="34"/>
      <c r="T5463" s="34"/>
      <c r="U5463" s="34"/>
    </row>
    <row r="5464" spans="16:21" x14ac:dyDescent="0.45">
      <c r="P5464" s="33" t="s">
        <v>3330</v>
      </c>
      <c r="Q5464" t="s">
        <v>28873</v>
      </c>
      <c r="R5464" s="35" t="s">
        <v>15144</v>
      </c>
      <c r="S5464" s="34"/>
      <c r="T5464" s="34"/>
      <c r="U5464" s="34"/>
    </row>
    <row r="5465" spans="16:21" x14ac:dyDescent="0.45">
      <c r="P5465" s="33" t="s">
        <v>3330</v>
      </c>
      <c r="Q5465" t="s">
        <v>28873</v>
      </c>
      <c r="R5465" s="35" t="s">
        <v>15145</v>
      </c>
      <c r="S5465" s="34"/>
      <c r="T5465" s="34"/>
      <c r="U5465" s="34"/>
    </row>
    <row r="5466" spans="16:21" x14ac:dyDescent="0.45">
      <c r="P5466" s="33" t="s">
        <v>3331</v>
      </c>
      <c r="Q5466" t="s">
        <v>28873</v>
      </c>
      <c r="R5466" s="35" t="s">
        <v>15146</v>
      </c>
      <c r="S5466" s="34"/>
      <c r="T5466" s="34"/>
      <c r="U5466" s="34"/>
    </row>
    <row r="5467" spans="16:21" x14ac:dyDescent="0.45">
      <c r="P5467" s="33" t="s">
        <v>3331</v>
      </c>
      <c r="Q5467" t="s">
        <v>28873</v>
      </c>
      <c r="R5467" s="35" t="s">
        <v>15147</v>
      </c>
      <c r="S5467" s="34"/>
      <c r="T5467" s="34"/>
      <c r="U5467" s="34"/>
    </row>
    <row r="5468" spans="16:21" x14ac:dyDescent="0.45">
      <c r="P5468" s="33" t="s">
        <v>3332</v>
      </c>
      <c r="Q5468" t="s">
        <v>28873</v>
      </c>
      <c r="R5468" s="35" t="s">
        <v>15148</v>
      </c>
      <c r="S5468" s="34"/>
      <c r="T5468" s="34"/>
      <c r="U5468" s="34"/>
    </row>
    <row r="5469" spans="16:21" x14ac:dyDescent="0.45">
      <c r="P5469" s="33" t="s">
        <v>3332</v>
      </c>
      <c r="Q5469" t="s">
        <v>28873</v>
      </c>
      <c r="R5469" s="35" t="s">
        <v>15149</v>
      </c>
      <c r="S5469" s="34"/>
      <c r="T5469" s="34"/>
      <c r="U5469" s="34"/>
    </row>
    <row r="5470" spans="16:21" x14ac:dyDescent="0.45">
      <c r="P5470" s="33" t="s">
        <v>3333</v>
      </c>
      <c r="Q5470" t="s">
        <v>28873</v>
      </c>
      <c r="R5470" s="35" t="s">
        <v>15150</v>
      </c>
      <c r="S5470" s="34"/>
      <c r="T5470" s="34"/>
      <c r="U5470" s="34"/>
    </row>
    <row r="5471" spans="16:21" x14ac:dyDescent="0.45">
      <c r="P5471" s="33" t="s">
        <v>3333</v>
      </c>
      <c r="Q5471" t="s">
        <v>28873</v>
      </c>
      <c r="R5471" s="35" t="s">
        <v>15151</v>
      </c>
      <c r="S5471" s="34"/>
      <c r="T5471" s="34"/>
      <c r="U5471" s="34"/>
    </row>
    <row r="5472" spans="16:21" x14ac:dyDescent="0.45">
      <c r="P5472" s="33" t="s">
        <v>3334</v>
      </c>
      <c r="Q5472" t="s">
        <v>28873</v>
      </c>
      <c r="R5472" s="35" t="s">
        <v>15152</v>
      </c>
      <c r="S5472" s="34"/>
      <c r="T5472" s="34"/>
      <c r="U5472" s="34"/>
    </row>
    <row r="5473" spans="16:21" x14ac:dyDescent="0.45">
      <c r="P5473" s="33" t="s">
        <v>3334</v>
      </c>
      <c r="Q5473" t="s">
        <v>28873</v>
      </c>
      <c r="R5473" s="35" t="s">
        <v>15153</v>
      </c>
      <c r="S5473" s="34"/>
      <c r="T5473" s="34"/>
      <c r="U5473" s="34"/>
    </row>
    <row r="5474" spans="16:21" x14ac:dyDescent="0.45">
      <c r="P5474" s="33" t="s">
        <v>3335</v>
      </c>
      <c r="Q5474" t="s">
        <v>28873</v>
      </c>
      <c r="R5474" s="35" t="s">
        <v>15154</v>
      </c>
      <c r="S5474" s="34"/>
      <c r="T5474" s="34"/>
      <c r="U5474" s="34"/>
    </row>
    <row r="5475" spans="16:21" x14ac:dyDescent="0.45">
      <c r="P5475" s="33" t="s">
        <v>3335</v>
      </c>
      <c r="Q5475" t="s">
        <v>28873</v>
      </c>
      <c r="R5475" s="35" t="s">
        <v>15155</v>
      </c>
      <c r="S5475" s="34"/>
      <c r="T5475" s="34"/>
      <c r="U5475" s="34"/>
    </row>
    <row r="5476" spans="16:21" x14ac:dyDescent="0.45">
      <c r="P5476" s="33" t="s">
        <v>3336</v>
      </c>
      <c r="Q5476" t="s">
        <v>28873</v>
      </c>
      <c r="R5476" s="35" t="s">
        <v>15156</v>
      </c>
      <c r="S5476" s="34"/>
      <c r="T5476" s="34"/>
      <c r="U5476" s="34"/>
    </row>
    <row r="5477" spans="16:21" x14ac:dyDescent="0.45">
      <c r="P5477" s="33" t="s">
        <v>3337</v>
      </c>
      <c r="Q5477" t="s">
        <v>28873</v>
      </c>
      <c r="R5477" s="35" t="s">
        <v>15157</v>
      </c>
      <c r="S5477" s="34"/>
      <c r="T5477" s="34"/>
      <c r="U5477" s="34"/>
    </row>
    <row r="5478" spans="16:21" x14ac:dyDescent="0.45">
      <c r="P5478" s="33" t="s">
        <v>3338</v>
      </c>
      <c r="Q5478" t="s">
        <v>28873</v>
      </c>
      <c r="R5478" s="35" t="s">
        <v>15158</v>
      </c>
      <c r="S5478" s="34"/>
      <c r="T5478" s="34"/>
      <c r="U5478" s="34"/>
    </row>
    <row r="5479" spans="16:21" x14ac:dyDescent="0.45">
      <c r="P5479" s="33" t="s">
        <v>3338</v>
      </c>
      <c r="Q5479" t="s">
        <v>28873</v>
      </c>
      <c r="R5479" s="35" t="s">
        <v>15159</v>
      </c>
      <c r="S5479" s="34"/>
      <c r="T5479" s="34"/>
      <c r="U5479" s="34"/>
    </row>
    <row r="5480" spans="16:21" x14ac:dyDescent="0.45">
      <c r="P5480" s="33" t="s">
        <v>3339</v>
      </c>
      <c r="Q5480" t="s">
        <v>28873</v>
      </c>
      <c r="R5480" s="35" t="s">
        <v>15160</v>
      </c>
      <c r="S5480" s="34"/>
      <c r="T5480" s="34"/>
      <c r="U5480" s="34"/>
    </row>
    <row r="5481" spans="16:21" x14ac:dyDescent="0.45">
      <c r="P5481" s="33" t="s">
        <v>3339</v>
      </c>
      <c r="Q5481" t="s">
        <v>28873</v>
      </c>
      <c r="R5481" s="35" t="s">
        <v>15161</v>
      </c>
      <c r="S5481" s="34"/>
      <c r="T5481" s="34"/>
      <c r="U5481" s="34"/>
    </row>
    <row r="5482" spans="16:21" x14ac:dyDescent="0.45">
      <c r="P5482" s="33" t="s">
        <v>3340</v>
      </c>
      <c r="Q5482" t="s">
        <v>28873</v>
      </c>
      <c r="R5482" s="35" t="s">
        <v>15162</v>
      </c>
      <c r="S5482" s="34"/>
      <c r="T5482" s="34"/>
      <c r="U5482" s="34"/>
    </row>
    <row r="5483" spans="16:21" x14ac:dyDescent="0.45">
      <c r="P5483" s="33" t="s">
        <v>3340</v>
      </c>
      <c r="Q5483" t="s">
        <v>28873</v>
      </c>
      <c r="R5483" s="35" t="s">
        <v>15163</v>
      </c>
      <c r="S5483" s="34"/>
      <c r="T5483" s="34"/>
      <c r="U5483" s="34"/>
    </row>
    <row r="5484" spans="16:21" x14ac:dyDescent="0.45">
      <c r="P5484" s="33" t="s">
        <v>3341</v>
      </c>
      <c r="Q5484" t="s">
        <v>28873</v>
      </c>
      <c r="R5484" s="35" t="s">
        <v>15164</v>
      </c>
      <c r="S5484" s="34"/>
      <c r="T5484" s="34"/>
      <c r="U5484" s="34"/>
    </row>
    <row r="5485" spans="16:21" x14ac:dyDescent="0.45">
      <c r="P5485" s="33" t="s">
        <v>3341</v>
      </c>
      <c r="Q5485" t="s">
        <v>28873</v>
      </c>
      <c r="R5485" s="35" t="s">
        <v>15165</v>
      </c>
      <c r="S5485" s="34"/>
      <c r="T5485" s="34"/>
      <c r="U5485" s="34"/>
    </row>
    <row r="5486" spans="16:21" x14ac:dyDescent="0.45">
      <c r="P5486" s="33" t="s">
        <v>3342</v>
      </c>
      <c r="Q5486" t="s">
        <v>28873</v>
      </c>
      <c r="R5486" s="35" t="s">
        <v>15166</v>
      </c>
      <c r="S5486" s="34"/>
      <c r="T5486" s="34"/>
      <c r="U5486" s="34"/>
    </row>
    <row r="5487" spans="16:21" x14ac:dyDescent="0.45">
      <c r="P5487" s="33" t="s">
        <v>3342</v>
      </c>
      <c r="Q5487" t="s">
        <v>28873</v>
      </c>
      <c r="R5487" s="35" t="s">
        <v>15167</v>
      </c>
      <c r="S5487" s="34"/>
      <c r="T5487" s="34"/>
      <c r="U5487" s="34"/>
    </row>
    <row r="5488" spans="16:21" x14ac:dyDescent="0.45">
      <c r="P5488" s="33" t="s">
        <v>3343</v>
      </c>
      <c r="Q5488" t="s">
        <v>28873</v>
      </c>
      <c r="R5488" s="35" t="s">
        <v>15166</v>
      </c>
      <c r="S5488" s="34"/>
      <c r="T5488" s="34"/>
      <c r="U5488" s="34"/>
    </row>
    <row r="5489" spans="16:21" x14ac:dyDescent="0.45">
      <c r="P5489" s="33" t="s">
        <v>3343</v>
      </c>
      <c r="Q5489" t="s">
        <v>28873</v>
      </c>
      <c r="R5489" s="35" t="s">
        <v>15167</v>
      </c>
      <c r="S5489" s="34"/>
      <c r="T5489" s="34"/>
      <c r="U5489" s="34"/>
    </row>
    <row r="5490" spans="16:21" x14ac:dyDescent="0.45">
      <c r="P5490" s="33" t="s">
        <v>3344</v>
      </c>
      <c r="Q5490" t="s">
        <v>28873</v>
      </c>
      <c r="R5490" s="35" t="s">
        <v>15168</v>
      </c>
      <c r="S5490" s="34"/>
      <c r="T5490" s="34"/>
      <c r="U5490" s="34"/>
    </row>
    <row r="5491" spans="16:21" x14ac:dyDescent="0.45">
      <c r="P5491" s="33" t="s">
        <v>3344</v>
      </c>
      <c r="Q5491" t="s">
        <v>28873</v>
      </c>
      <c r="R5491" s="35" t="s">
        <v>15169</v>
      </c>
      <c r="S5491" s="34"/>
      <c r="T5491" s="34"/>
      <c r="U5491" s="34"/>
    </row>
    <row r="5492" spans="16:21" x14ac:dyDescent="0.45">
      <c r="P5492" s="33" t="s">
        <v>3345</v>
      </c>
      <c r="Q5492" t="s">
        <v>28873</v>
      </c>
      <c r="R5492" s="35" t="s">
        <v>15170</v>
      </c>
      <c r="S5492" s="34"/>
      <c r="T5492" s="34"/>
      <c r="U5492" s="34"/>
    </row>
    <row r="5493" spans="16:21" x14ac:dyDescent="0.45">
      <c r="P5493" s="33" t="s">
        <v>3346</v>
      </c>
      <c r="Q5493" t="s">
        <v>28873</v>
      </c>
      <c r="R5493" s="35" t="s">
        <v>15171</v>
      </c>
      <c r="S5493" s="34"/>
      <c r="T5493" s="34"/>
      <c r="U5493" s="34"/>
    </row>
    <row r="5494" spans="16:21" x14ac:dyDescent="0.45">
      <c r="P5494" s="33" t="s">
        <v>3347</v>
      </c>
      <c r="Q5494" t="s">
        <v>28873</v>
      </c>
      <c r="R5494" s="35" t="s">
        <v>15172</v>
      </c>
      <c r="S5494" s="34"/>
      <c r="T5494" s="34"/>
      <c r="U5494" s="34"/>
    </row>
    <row r="5495" spans="16:21" x14ac:dyDescent="0.45">
      <c r="P5495" s="33" t="s">
        <v>3347</v>
      </c>
      <c r="Q5495" t="s">
        <v>28873</v>
      </c>
      <c r="R5495" s="35" t="s">
        <v>15173</v>
      </c>
      <c r="S5495" s="34"/>
      <c r="T5495" s="34"/>
      <c r="U5495" s="34"/>
    </row>
    <row r="5496" spans="16:21" x14ac:dyDescent="0.45">
      <c r="P5496" s="33" t="s">
        <v>3348</v>
      </c>
      <c r="Q5496" t="s">
        <v>28873</v>
      </c>
      <c r="R5496" s="35" t="s">
        <v>15174</v>
      </c>
      <c r="S5496" s="34"/>
      <c r="T5496" s="34"/>
      <c r="U5496" s="34"/>
    </row>
    <row r="5497" spans="16:21" x14ac:dyDescent="0.45">
      <c r="P5497" s="33" t="s">
        <v>3348</v>
      </c>
      <c r="Q5497" t="s">
        <v>28873</v>
      </c>
      <c r="R5497" s="35" t="s">
        <v>15175</v>
      </c>
      <c r="S5497" s="34"/>
      <c r="T5497" s="34"/>
      <c r="U5497" s="34"/>
    </row>
    <row r="5498" spans="16:21" x14ac:dyDescent="0.45">
      <c r="P5498" s="33" t="s">
        <v>3349</v>
      </c>
      <c r="Q5498" t="s">
        <v>28873</v>
      </c>
      <c r="R5498" s="35" t="s">
        <v>15176</v>
      </c>
      <c r="S5498" s="34"/>
      <c r="T5498" s="34"/>
      <c r="U5498" s="34"/>
    </row>
    <row r="5499" spans="16:21" x14ac:dyDescent="0.45">
      <c r="P5499" s="33" t="s">
        <v>3349</v>
      </c>
      <c r="Q5499" t="s">
        <v>28873</v>
      </c>
      <c r="R5499" s="35" t="s">
        <v>15177</v>
      </c>
      <c r="S5499" s="34"/>
      <c r="T5499" s="34"/>
      <c r="U5499" s="34"/>
    </row>
    <row r="5500" spans="16:21" x14ac:dyDescent="0.45">
      <c r="P5500" s="33" t="s">
        <v>3350</v>
      </c>
      <c r="Q5500" t="s">
        <v>28873</v>
      </c>
      <c r="R5500" s="35" t="s">
        <v>15178</v>
      </c>
      <c r="S5500" s="34"/>
      <c r="T5500" s="34"/>
      <c r="U5500" s="34"/>
    </row>
    <row r="5501" spans="16:21" x14ac:dyDescent="0.45">
      <c r="P5501" s="33" t="s">
        <v>3350</v>
      </c>
      <c r="Q5501" t="s">
        <v>28873</v>
      </c>
      <c r="R5501" s="35" t="s">
        <v>15179</v>
      </c>
      <c r="S5501" s="34"/>
      <c r="T5501" s="34"/>
      <c r="U5501" s="34"/>
    </row>
    <row r="5502" spans="16:21" x14ac:dyDescent="0.45">
      <c r="P5502" s="33" t="s">
        <v>3351</v>
      </c>
      <c r="Q5502" t="s">
        <v>28873</v>
      </c>
      <c r="R5502" s="35" t="s">
        <v>15180</v>
      </c>
      <c r="S5502" s="34"/>
      <c r="T5502" s="34"/>
      <c r="U5502" s="34"/>
    </row>
    <row r="5503" spans="16:21" x14ac:dyDescent="0.45">
      <c r="P5503" s="33" t="s">
        <v>3351</v>
      </c>
      <c r="Q5503" t="s">
        <v>28873</v>
      </c>
      <c r="R5503" s="35" t="s">
        <v>15181</v>
      </c>
      <c r="S5503" s="34"/>
      <c r="T5503" s="34"/>
      <c r="U5503" s="34"/>
    </row>
    <row r="5504" spans="16:21" x14ac:dyDescent="0.45">
      <c r="P5504" s="33" t="s">
        <v>3352</v>
      </c>
      <c r="Q5504" t="s">
        <v>28873</v>
      </c>
      <c r="R5504" s="35" t="s">
        <v>15180</v>
      </c>
      <c r="S5504" s="34"/>
      <c r="T5504" s="34"/>
      <c r="U5504" s="34"/>
    </row>
    <row r="5505" spans="16:21" x14ac:dyDescent="0.45">
      <c r="P5505" s="33" t="s">
        <v>3352</v>
      </c>
      <c r="Q5505" t="s">
        <v>28873</v>
      </c>
      <c r="R5505" s="35" t="s">
        <v>15181</v>
      </c>
      <c r="S5505" s="34"/>
      <c r="T5505" s="34"/>
      <c r="U5505" s="34"/>
    </row>
    <row r="5506" spans="16:21" x14ac:dyDescent="0.45">
      <c r="P5506" s="33" t="s">
        <v>3353</v>
      </c>
      <c r="Q5506" t="s">
        <v>28873</v>
      </c>
      <c r="R5506" s="35" t="s">
        <v>15182</v>
      </c>
      <c r="S5506" s="34"/>
      <c r="T5506" s="34"/>
      <c r="U5506" s="34"/>
    </row>
    <row r="5507" spans="16:21" x14ac:dyDescent="0.45">
      <c r="P5507" s="33" t="s">
        <v>3353</v>
      </c>
      <c r="Q5507" t="s">
        <v>28873</v>
      </c>
      <c r="R5507" s="35" t="s">
        <v>15183</v>
      </c>
      <c r="S5507" s="34"/>
      <c r="T5507" s="34"/>
      <c r="U5507" s="34"/>
    </row>
    <row r="5508" spans="16:21" x14ac:dyDescent="0.45">
      <c r="P5508" s="33" t="s">
        <v>3354</v>
      </c>
      <c r="Q5508" t="s">
        <v>28873</v>
      </c>
      <c r="R5508" s="35" t="s">
        <v>15184</v>
      </c>
      <c r="S5508" s="34"/>
      <c r="T5508" s="34"/>
      <c r="U5508" s="34"/>
    </row>
    <row r="5509" spans="16:21" x14ac:dyDescent="0.45">
      <c r="P5509" s="33" t="s">
        <v>3354</v>
      </c>
      <c r="Q5509" t="s">
        <v>28873</v>
      </c>
      <c r="R5509" s="35" t="s">
        <v>15185</v>
      </c>
      <c r="S5509" s="34"/>
      <c r="T5509" s="34"/>
      <c r="U5509" s="34"/>
    </row>
    <row r="5510" spans="16:21" x14ac:dyDescent="0.45">
      <c r="P5510" s="33" t="s">
        <v>3355</v>
      </c>
      <c r="Q5510" t="s">
        <v>28873</v>
      </c>
      <c r="R5510" s="35" t="s">
        <v>15186</v>
      </c>
      <c r="S5510" s="34"/>
      <c r="T5510" s="34"/>
      <c r="U5510" s="34"/>
    </row>
    <row r="5511" spans="16:21" x14ac:dyDescent="0.45">
      <c r="P5511" s="33" t="s">
        <v>3355</v>
      </c>
      <c r="Q5511" t="s">
        <v>28873</v>
      </c>
      <c r="R5511" s="35" t="s">
        <v>15187</v>
      </c>
      <c r="S5511" s="34"/>
      <c r="T5511" s="34"/>
      <c r="U5511" s="34"/>
    </row>
    <row r="5512" spans="16:21" x14ac:dyDescent="0.45">
      <c r="P5512" s="33" t="s">
        <v>3356</v>
      </c>
      <c r="Q5512" t="s">
        <v>28873</v>
      </c>
      <c r="R5512" s="35" t="s">
        <v>15188</v>
      </c>
      <c r="S5512" s="34"/>
      <c r="T5512" s="34"/>
      <c r="U5512" s="34"/>
    </row>
    <row r="5513" spans="16:21" x14ac:dyDescent="0.45">
      <c r="P5513" s="33" t="s">
        <v>3356</v>
      </c>
      <c r="Q5513" t="s">
        <v>28873</v>
      </c>
      <c r="R5513" s="35" t="s">
        <v>15189</v>
      </c>
      <c r="S5513" s="34"/>
      <c r="T5513" s="34"/>
      <c r="U5513" s="34"/>
    </row>
    <row r="5514" spans="16:21" x14ac:dyDescent="0.45">
      <c r="P5514" s="33" t="s">
        <v>3357</v>
      </c>
      <c r="Q5514" t="s">
        <v>28873</v>
      </c>
      <c r="R5514" s="35" t="s">
        <v>15190</v>
      </c>
      <c r="S5514" s="34"/>
      <c r="T5514" s="34"/>
      <c r="U5514" s="34"/>
    </row>
    <row r="5515" spans="16:21" x14ac:dyDescent="0.45">
      <c r="P5515" s="33" t="s">
        <v>3357</v>
      </c>
      <c r="Q5515" t="s">
        <v>28873</v>
      </c>
      <c r="R5515" s="35" t="s">
        <v>15191</v>
      </c>
      <c r="S5515" s="34"/>
      <c r="T5515" s="34"/>
      <c r="U5515" s="34"/>
    </row>
    <row r="5516" spans="16:21" x14ac:dyDescent="0.45">
      <c r="P5516" s="33" t="s">
        <v>3358</v>
      </c>
      <c r="Q5516" t="s">
        <v>28873</v>
      </c>
      <c r="R5516" s="35" t="s">
        <v>15192</v>
      </c>
      <c r="S5516" s="34"/>
      <c r="T5516" s="34"/>
      <c r="U5516" s="34"/>
    </row>
    <row r="5517" spans="16:21" x14ac:dyDescent="0.45">
      <c r="P5517" s="33" t="s">
        <v>3359</v>
      </c>
      <c r="Q5517" t="s">
        <v>28873</v>
      </c>
      <c r="R5517" s="35" t="s">
        <v>15193</v>
      </c>
      <c r="S5517" s="34"/>
      <c r="T5517" s="34"/>
      <c r="U5517" s="34"/>
    </row>
    <row r="5518" spans="16:21" x14ac:dyDescent="0.45">
      <c r="P5518" s="33" t="s">
        <v>3359</v>
      </c>
      <c r="Q5518" t="s">
        <v>28873</v>
      </c>
      <c r="R5518" s="35" t="s">
        <v>15194</v>
      </c>
      <c r="S5518" s="34"/>
      <c r="T5518" s="34"/>
      <c r="U5518" s="34"/>
    </row>
    <row r="5519" spans="16:21" x14ac:dyDescent="0.45">
      <c r="P5519" s="33" t="s">
        <v>3360</v>
      </c>
      <c r="Q5519" t="s">
        <v>28873</v>
      </c>
      <c r="R5519" s="35" t="s">
        <v>15195</v>
      </c>
      <c r="S5519" s="34"/>
      <c r="T5519" s="34"/>
      <c r="U5519" s="34"/>
    </row>
    <row r="5520" spans="16:21" x14ac:dyDescent="0.45">
      <c r="P5520" s="33" t="s">
        <v>3360</v>
      </c>
      <c r="Q5520" t="s">
        <v>28873</v>
      </c>
      <c r="R5520" s="35" t="s">
        <v>15196</v>
      </c>
      <c r="S5520" s="34"/>
      <c r="T5520" s="34"/>
      <c r="U5520" s="34"/>
    </row>
    <row r="5521" spans="16:21" x14ac:dyDescent="0.45">
      <c r="P5521" s="33" t="s">
        <v>3361</v>
      </c>
      <c r="Q5521" t="s">
        <v>28873</v>
      </c>
      <c r="R5521" s="35" t="s">
        <v>15197</v>
      </c>
      <c r="S5521" s="34"/>
      <c r="T5521" s="34"/>
      <c r="U5521" s="34"/>
    </row>
    <row r="5522" spans="16:21" x14ac:dyDescent="0.45">
      <c r="P5522" s="33" t="s">
        <v>3361</v>
      </c>
      <c r="Q5522" t="s">
        <v>28873</v>
      </c>
      <c r="R5522" s="35" t="s">
        <v>15198</v>
      </c>
      <c r="S5522" s="34"/>
      <c r="T5522" s="34"/>
      <c r="U5522" s="34"/>
    </row>
    <row r="5523" spans="16:21" x14ac:dyDescent="0.45">
      <c r="P5523" s="33" t="s">
        <v>3362</v>
      </c>
      <c r="Q5523" t="s">
        <v>28873</v>
      </c>
      <c r="R5523" s="35" t="s">
        <v>15199</v>
      </c>
      <c r="S5523" s="34"/>
      <c r="T5523" s="34"/>
      <c r="U5523" s="34"/>
    </row>
    <row r="5524" spans="16:21" x14ac:dyDescent="0.45">
      <c r="P5524" s="33" t="s">
        <v>3362</v>
      </c>
      <c r="Q5524" t="s">
        <v>28873</v>
      </c>
      <c r="R5524" s="35" t="s">
        <v>15200</v>
      </c>
      <c r="S5524" s="34"/>
      <c r="T5524" s="34"/>
      <c r="U5524" s="34"/>
    </row>
    <row r="5525" spans="16:21" x14ac:dyDescent="0.45">
      <c r="P5525" s="33" t="s">
        <v>3363</v>
      </c>
      <c r="Q5525" t="s">
        <v>28873</v>
      </c>
      <c r="R5525" s="35" t="s">
        <v>15201</v>
      </c>
      <c r="S5525" s="34"/>
      <c r="T5525" s="34"/>
      <c r="U5525" s="34"/>
    </row>
    <row r="5526" spans="16:21" x14ac:dyDescent="0.45">
      <c r="P5526" s="33" t="s">
        <v>3363</v>
      </c>
      <c r="Q5526" t="s">
        <v>28873</v>
      </c>
      <c r="R5526" s="35" t="s">
        <v>15202</v>
      </c>
      <c r="S5526" s="34"/>
      <c r="T5526" s="34"/>
      <c r="U5526" s="34"/>
    </row>
    <row r="5527" spans="16:21" x14ac:dyDescent="0.45">
      <c r="P5527" s="33" t="s">
        <v>3364</v>
      </c>
      <c r="Q5527" t="s">
        <v>28873</v>
      </c>
      <c r="R5527" s="35" t="s">
        <v>15203</v>
      </c>
      <c r="S5527" s="34"/>
      <c r="T5527" s="34"/>
      <c r="U5527" s="34"/>
    </row>
    <row r="5528" spans="16:21" x14ac:dyDescent="0.45">
      <c r="P5528" s="33" t="s">
        <v>3364</v>
      </c>
      <c r="Q5528" t="s">
        <v>28873</v>
      </c>
      <c r="R5528" s="35" t="s">
        <v>15204</v>
      </c>
      <c r="S5528" s="34"/>
      <c r="T5528" s="34"/>
      <c r="U5528" s="34"/>
    </row>
    <row r="5529" spans="16:21" x14ac:dyDescent="0.45">
      <c r="P5529" s="33" t="s">
        <v>3365</v>
      </c>
      <c r="Q5529" t="s">
        <v>28873</v>
      </c>
      <c r="R5529" s="35" t="s">
        <v>15203</v>
      </c>
      <c r="S5529" s="34"/>
      <c r="T5529" s="34"/>
      <c r="U5529" s="34"/>
    </row>
    <row r="5530" spans="16:21" x14ac:dyDescent="0.45">
      <c r="P5530" s="33" t="s">
        <v>3365</v>
      </c>
      <c r="Q5530" t="s">
        <v>28873</v>
      </c>
      <c r="R5530" s="35" t="s">
        <v>15204</v>
      </c>
      <c r="S5530" s="34"/>
      <c r="T5530" s="34"/>
      <c r="U5530" s="34"/>
    </row>
    <row r="5531" spans="16:21" x14ac:dyDescent="0.45">
      <c r="P5531" s="33" t="s">
        <v>3366</v>
      </c>
      <c r="Q5531" t="s">
        <v>28873</v>
      </c>
      <c r="R5531" s="35" t="s">
        <v>15205</v>
      </c>
      <c r="S5531" s="34"/>
      <c r="T5531" s="34"/>
      <c r="U5531" s="34"/>
    </row>
    <row r="5532" spans="16:21" x14ac:dyDescent="0.45">
      <c r="P5532" s="33" t="s">
        <v>3366</v>
      </c>
      <c r="Q5532" t="s">
        <v>28873</v>
      </c>
      <c r="R5532" s="35" t="s">
        <v>15206</v>
      </c>
      <c r="S5532" s="34"/>
      <c r="T5532" s="34"/>
      <c r="U5532" s="34"/>
    </row>
    <row r="5533" spans="16:21" x14ac:dyDescent="0.45">
      <c r="P5533" s="33" t="s">
        <v>3367</v>
      </c>
      <c r="Q5533" t="s">
        <v>28873</v>
      </c>
      <c r="R5533" s="35" t="s">
        <v>11192</v>
      </c>
      <c r="S5533" s="34"/>
      <c r="T5533" s="34"/>
      <c r="U5533" s="34"/>
    </row>
    <row r="5534" spans="16:21" x14ac:dyDescent="0.45">
      <c r="P5534" s="33" t="s">
        <v>3368</v>
      </c>
      <c r="Q5534" t="s">
        <v>28873</v>
      </c>
      <c r="R5534" s="35" t="s">
        <v>15207</v>
      </c>
      <c r="S5534" s="34"/>
      <c r="T5534" s="34"/>
      <c r="U5534" s="34"/>
    </row>
    <row r="5535" spans="16:21" x14ac:dyDescent="0.45">
      <c r="P5535" s="33" t="s">
        <v>3369</v>
      </c>
      <c r="Q5535" t="s">
        <v>28873</v>
      </c>
      <c r="R5535" s="35" t="s">
        <v>15208</v>
      </c>
      <c r="S5535" s="34"/>
      <c r="T5535" s="34"/>
      <c r="U5535" s="34"/>
    </row>
    <row r="5536" spans="16:21" x14ac:dyDescent="0.45">
      <c r="P5536" s="33" t="s">
        <v>3370</v>
      </c>
      <c r="Q5536" t="s">
        <v>28873</v>
      </c>
      <c r="R5536" s="35" t="s">
        <v>15209</v>
      </c>
      <c r="S5536" s="34"/>
      <c r="T5536" s="34"/>
      <c r="U5536" s="34"/>
    </row>
    <row r="5537" spans="16:21" x14ac:dyDescent="0.45">
      <c r="P5537" s="33" t="s">
        <v>3371</v>
      </c>
      <c r="Q5537" t="s">
        <v>28873</v>
      </c>
      <c r="R5537" s="35" t="s">
        <v>15210</v>
      </c>
      <c r="S5537" s="34"/>
      <c r="T5537" s="34"/>
      <c r="U5537" s="34"/>
    </row>
    <row r="5538" spans="16:21" x14ac:dyDescent="0.45">
      <c r="P5538" s="33" t="s">
        <v>3372</v>
      </c>
      <c r="Q5538" t="s">
        <v>28873</v>
      </c>
      <c r="R5538" s="35" t="s">
        <v>15211</v>
      </c>
      <c r="S5538" s="34"/>
      <c r="T5538" s="34"/>
      <c r="U5538" s="34"/>
    </row>
    <row r="5539" spans="16:21" x14ac:dyDescent="0.45">
      <c r="P5539" s="33" t="s">
        <v>3373</v>
      </c>
      <c r="Q5539" t="s">
        <v>28873</v>
      </c>
      <c r="R5539" s="35" t="s">
        <v>15212</v>
      </c>
      <c r="S5539" s="34"/>
      <c r="T5539" s="34"/>
      <c r="U5539" s="34"/>
    </row>
    <row r="5540" spans="16:21" x14ac:dyDescent="0.45">
      <c r="P5540" s="33" t="s">
        <v>3374</v>
      </c>
      <c r="Q5540" t="s">
        <v>28873</v>
      </c>
      <c r="R5540" s="35" t="s">
        <v>15213</v>
      </c>
      <c r="S5540" s="34"/>
      <c r="T5540" s="34"/>
      <c r="U5540" s="34"/>
    </row>
    <row r="5541" spans="16:21" x14ac:dyDescent="0.45">
      <c r="P5541" s="33" t="s">
        <v>3375</v>
      </c>
      <c r="Q5541" t="s">
        <v>28873</v>
      </c>
      <c r="R5541" s="35" t="s">
        <v>15214</v>
      </c>
      <c r="S5541" s="34"/>
      <c r="T5541" s="34"/>
      <c r="U5541" s="34"/>
    </row>
    <row r="5542" spans="16:21" x14ac:dyDescent="0.45">
      <c r="P5542" s="33" t="s">
        <v>3375</v>
      </c>
      <c r="Q5542" t="s">
        <v>28873</v>
      </c>
      <c r="R5542" s="35" t="s">
        <v>15215</v>
      </c>
      <c r="S5542" s="34"/>
      <c r="T5542" s="34"/>
      <c r="U5542" s="34"/>
    </row>
    <row r="5543" spans="16:21" x14ac:dyDescent="0.45">
      <c r="P5543" s="33" t="s">
        <v>3376</v>
      </c>
      <c r="Q5543" t="s">
        <v>28873</v>
      </c>
      <c r="R5543" s="35" t="s">
        <v>15216</v>
      </c>
      <c r="S5543" s="34"/>
      <c r="T5543" s="34"/>
      <c r="U5543" s="34"/>
    </row>
    <row r="5544" spans="16:21" x14ac:dyDescent="0.45">
      <c r="P5544" s="33" t="s">
        <v>3376</v>
      </c>
      <c r="Q5544" t="s">
        <v>28873</v>
      </c>
      <c r="R5544" s="35" t="s">
        <v>15217</v>
      </c>
      <c r="S5544" s="34"/>
      <c r="T5544" s="34"/>
      <c r="U5544" s="34"/>
    </row>
    <row r="5545" spans="16:21" x14ac:dyDescent="0.45">
      <c r="P5545" s="33" t="s">
        <v>3377</v>
      </c>
      <c r="Q5545" t="s">
        <v>28873</v>
      </c>
      <c r="R5545" s="35" t="s">
        <v>15218</v>
      </c>
      <c r="S5545" s="34"/>
      <c r="T5545" s="34"/>
      <c r="U5545" s="34"/>
    </row>
    <row r="5546" spans="16:21" x14ac:dyDescent="0.45">
      <c r="P5546" s="33" t="s">
        <v>3377</v>
      </c>
      <c r="Q5546" t="s">
        <v>28873</v>
      </c>
      <c r="R5546" s="35" t="s">
        <v>15219</v>
      </c>
      <c r="S5546" s="34"/>
      <c r="T5546" s="34"/>
      <c r="U5546" s="34"/>
    </row>
    <row r="5547" spans="16:21" x14ac:dyDescent="0.45">
      <c r="P5547" s="33" t="s">
        <v>3378</v>
      </c>
      <c r="Q5547" t="s">
        <v>28873</v>
      </c>
      <c r="R5547" s="35" t="s">
        <v>15220</v>
      </c>
      <c r="S5547" s="34"/>
      <c r="T5547" s="34"/>
      <c r="U5547" s="34"/>
    </row>
    <row r="5548" spans="16:21" x14ac:dyDescent="0.45">
      <c r="P5548" s="33" t="s">
        <v>3378</v>
      </c>
      <c r="Q5548" t="s">
        <v>28873</v>
      </c>
      <c r="R5548" s="35" t="s">
        <v>15221</v>
      </c>
      <c r="S5548" s="34"/>
      <c r="T5548" s="34"/>
      <c r="U5548" s="34"/>
    </row>
    <row r="5549" spans="16:21" x14ac:dyDescent="0.45">
      <c r="P5549" s="33" t="s">
        <v>3379</v>
      </c>
      <c r="Q5549" t="s">
        <v>28873</v>
      </c>
      <c r="R5549" s="35" t="s">
        <v>15220</v>
      </c>
      <c r="S5549" s="34"/>
      <c r="T5549" s="34"/>
      <c r="U5549" s="34"/>
    </row>
    <row r="5550" spans="16:21" x14ac:dyDescent="0.45">
      <c r="P5550" s="33" t="s">
        <v>3379</v>
      </c>
      <c r="Q5550" t="s">
        <v>28873</v>
      </c>
      <c r="R5550" s="35" t="s">
        <v>15221</v>
      </c>
      <c r="S5550" s="34"/>
      <c r="T5550" s="34"/>
      <c r="U5550" s="34"/>
    </row>
    <row r="5551" spans="16:21" x14ac:dyDescent="0.45">
      <c r="P5551" s="33" t="s">
        <v>3380</v>
      </c>
      <c r="Q5551" t="s">
        <v>28873</v>
      </c>
      <c r="R5551" s="35" t="s">
        <v>15222</v>
      </c>
      <c r="S5551" s="34"/>
      <c r="T5551" s="34"/>
      <c r="U5551" s="34"/>
    </row>
    <row r="5552" spans="16:21" x14ac:dyDescent="0.45">
      <c r="P5552" s="33" t="s">
        <v>3380</v>
      </c>
      <c r="Q5552" t="s">
        <v>28873</v>
      </c>
      <c r="R5552" s="35" t="s">
        <v>15223</v>
      </c>
      <c r="S5552" s="34"/>
      <c r="T5552" s="34"/>
      <c r="U5552" s="34"/>
    </row>
    <row r="5553" spans="16:21" x14ac:dyDescent="0.45">
      <c r="P5553" s="33" t="s">
        <v>3381</v>
      </c>
      <c r="Q5553" t="s">
        <v>28873</v>
      </c>
      <c r="R5553" s="35" t="s">
        <v>11192</v>
      </c>
      <c r="S5553" s="34"/>
      <c r="T5553" s="34"/>
      <c r="U5553" s="34"/>
    </row>
    <row r="5554" spans="16:21" x14ac:dyDescent="0.45">
      <c r="P5554" s="33" t="s">
        <v>3382</v>
      </c>
      <c r="Q5554" t="s">
        <v>28873</v>
      </c>
      <c r="R5554" s="35" t="s">
        <v>15224</v>
      </c>
      <c r="S5554" s="34"/>
      <c r="T5554" s="34"/>
      <c r="U5554" s="34"/>
    </row>
    <row r="5555" spans="16:21" x14ac:dyDescent="0.45">
      <c r="P5555" s="33" t="s">
        <v>3383</v>
      </c>
      <c r="Q5555" t="s">
        <v>28873</v>
      </c>
      <c r="R5555" s="35" t="s">
        <v>15225</v>
      </c>
      <c r="S5555" s="34"/>
      <c r="T5555" s="34"/>
      <c r="U5555" s="34"/>
    </row>
    <row r="5556" spans="16:21" x14ac:dyDescent="0.45">
      <c r="P5556" s="33" t="s">
        <v>3383</v>
      </c>
      <c r="Q5556" t="s">
        <v>28873</v>
      </c>
      <c r="R5556" s="35" t="s">
        <v>15226</v>
      </c>
      <c r="S5556" s="34"/>
      <c r="T5556" s="34"/>
      <c r="U5556" s="34"/>
    </row>
    <row r="5557" spans="16:21" x14ac:dyDescent="0.45">
      <c r="P5557" s="33" t="s">
        <v>3384</v>
      </c>
      <c r="Q5557" t="s">
        <v>28873</v>
      </c>
      <c r="R5557" s="35" t="s">
        <v>15227</v>
      </c>
      <c r="S5557" s="34"/>
      <c r="T5557" s="34"/>
      <c r="U5557" s="34"/>
    </row>
    <row r="5558" spans="16:21" x14ac:dyDescent="0.45">
      <c r="P5558" s="33" t="s">
        <v>3384</v>
      </c>
      <c r="Q5558" t="s">
        <v>28873</v>
      </c>
      <c r="R5558" s="35" t="s">
        <v>15228</v>
      </c>
      <c r="S5558" s="34"/>
      <c r="T5558" s="34"/>
      <c r="U5558" s="34"/>
    </row>
    <row r="5559" spans="16:21" x14ac:dyDescent="0.45">
      <c r="P5559" s="33" t="s">
        <v>3385</v>
      </c>
      <c r="Q5559" t="s">
        <v>28873</v>
      </c>
      <c r="R5559" s="35" t="s">
        <v>15229</v>
      </c>
      <c r="S5559" s="34"/>
      <c r="T5559" s="34"/>
      <c r="U5559" s="34"/>
    </row>
    <row r="5560" spans="16:21" x14ac:dyDescent="0.45">
      <c r="P5560" s="33" t="s">
        <v>3385</v>
      </c>
      <c r="Q5560" t="s">
        <v>28873</v>
      </c>
      <c r="R5560" s="35" t="s">
        <v>15230</v>
      </c>
      <c r="S5560" s="34"/>
      <c r="T5560" s="34"/>
      <c r="U5560" s="34"/>
    </row>
    <row r="5561" spans="16:21" x14ac:dyDescent="0.45">
      <c r="P5561" s="33" t="s">
        <v>3386</v>
      </c>
      <c r="Q5561" t="s">
        <v>28873</v>
      </c>
      <c r="R5561" s="35" t="s">
        <v>15231</v>
      </c>
      <c r="S5561" s="34"/>
      <c r="T5561" s="34"/>
      <c r="U5561" s="34"/>
    </row>
    <row r="5562" spans="16:21" x14ac:dyDescent="0.45">
      <c r="P5562" s="33" t="s">
        <v>3386</v>
      </c>
      <c r="Q5562" t="s">
        <v>28873</v>
      </c>
      <c r="R5562" s="35" t="s">
        <v>15232</v>
      </c>
      <c r="S5562" s="34"/>
      <c r="T5562" s="34"/>
      <c r="U5562" s="34"/>
    </row>
    <row r="5563" spans="16:21" x14ac:dyDescent="0.45">
      <c r="P5563" s="33" t="s">
        <v>3387</v>
      </c>
      <c r="Q5563" t="s">
        <v>28873</v>
      </c>
      <c r="R5563" s="35" t="s">
        <v>15233</v>
      </c>
      <c r="S5563" s="34"/>
      <c r="T5563" s="34"/>
      <c r="U5563" s="34"/>
    </row>
    <row r="5564" spans="16:21" x14ac:dyDescent="0.45">
      <c r="P5564" s="33" t="s">
        <v>3387</v>
      </c>
      <c r="Q5564" t="s">
        <v>28873</v>
      </c>
      <c r="R5564" s="35" t="s">
        <v>15234</v>
      </c>
      <c r="S5564" s="34"/>
      <c r="T5564" s="34"/>
      <c r="U5564" s="34"/>
    </row>
    <row r="5565" spans="16:21" x14ac:dyDescent="0.45">
      <c r="P5565" s="33" t="s">
        <v>3388</v>
      </c>
      <c r="Q5565" t="s">
        <v>28873</v>
      </c>
      <c r="R5565" s="35" t="s">
        <v>15233</v>
      </c>
      <c r="S5565" s="34"/>
      <c r="T5565" s="34"/>
      <c r="U5565" s="34"/>
    </row>
    <row r="5566" spans="16:21" x14ac:dyDescent="0.45">
      <c r="P5566" s="33" t="s">
        <v>3388</v>
      </c>
      <c r="Q5566" t="s">
        <v>28873</v>
      </c>
      <c r="R5566" s="35" t="s">
        <v>15234</v>
      </c>
      <c r="S5566" s="34"/>
      <c r="T5566" s="34"/>
      <c r="U5566" s="34"/>
    </row>
    <row r="5567" spans="16:21" x14ac:dyDescent="0.45">
      <c r="P5567" s="33" t="s">
        <v>3389</v>
      </c>
      <c r="Q5567" t="s">
        <v>28873</v>
      </c>
      <c r="R5567" s="35" t="s">
        <v>15235</v>
      </c>
      <c r="S5567" s="34"/>
      <c r="T5567" s="34"/>
      <c r="U5567" s="34"/>
    </row>
    <row r="5568" spans="16:21" x14ac:dyDescent="0.45">
      <c r="P5568" s="33" t="s">
        <v>3389</v>
      </c>
      <c r="Q5568" t="s">
        <v>28873</v>
      </c>
      <c r="R5568" s="35" t="s">
        <v>15236</v>
      </c>
      <c r="S5568" s="34"/>
      <c r="T5568" s="34"/>
      <c r="U5568" s="34"/>
    </row>
    <row r="5569" spans="16:21" x14ac:dyDescent="0.45">
      <c r="P5569" s="33" t="s">
        <v>3390</v>
      </c>
      <c r="Q5569" t="s">
        <v>28873</v>
      </c>
      <c r="R5569" s="35" t="s">
        <v>11192</v>
      </c>
      <c r="S5569" s="34"/>
      <c r="T5569" s="34"/>
      <c r="U5569" s="34"/>
    </row>
    <row r="5570" spans="16:21" x14ac:dyDescent="0.45">
      <c r="P5570" s="33" t="s">
        <v>3391</v>
      </c>
      <c r="Q5570" t="s">
        <v>28873</v>
      </c>
      <c r="R5570" s="35" t="s">
        <v>11192</v>
      </c>
      <c r="S5570" s="34"/>
      <c r="T5570" s="34"/>
      <c r="U5570" s="34"/>
    </row>
    <row r="5571" spans="16:21" x14ac:dyDescent="0.45">
      <c r="P5571" s="33" t="s">
        <v>3392</v>
      </c>
      <c r="Q5571" t="s">
        <v>28873</v>
      </c>
      <c r="R5571" s="35" t="s">
        <v>15237</v>
      </c>
      <c r="S5571" s="34"/>
      <c r="T5571" s="34"/>
      <c r="U5571" s="34"/>
    </row>
    <row r="5572" spans="16:21" x14ac:dyDescent="0.45">
      <c r="P5572" s="33" t="s">
        <v>3392</v>
      </c>
      <c r="Q5572" t="s">
        <v>28873</v>
      </c>
      <c r="R5572" s="35" t="s">
        <v>15238</v>
      </c>
      <c r="S5572" s="34"/>
      <c r="T5572" s="34"/>
      <c r="U5572" s="34"/>
    </row>
    <row r="5573" spans="16:21" x14ac:dyDescent="0.45">
      <c r="P5573" s="33" t="s">
        <v>3393</v>
      </c>
      <c r="Q5573" t="s">
        <v>28873</v>
      </c>
      <c r="R5573" s="35" t="s">
        <v>15239</v>
      </c>
      <c r="S5573" s="34"/>
      <c r="T5573" s="34"/>
      <c r="U5573" s="34"/>
    </row>
    <row r="5574" spans="16:21" x14ac:dyDescent="0.45">
      <c r="P5574" s="33" t="s">
        <v>3393</v>
      </c>
      <c r="Q5574" t="s">
        <v>28873</v>
      </c>
      <c r="R5574" s="35" t="s">
        <v>15240</v>
      </c>
      <c r="S5574" s="34"/>
      <c r="T5574" s="34"/>
      <c r="U5574" s="34"/>
    </row>
    <row r="5575" spans="16:21" x14ac:dyDescent="0.45">
      <c r="P5575" s="33" t="s">
        <v>3394</v>
      </c>
      <c r="Q5575" t="s">
        <v>28873</v>
      </c>
      <c r="R5575" s="35" t="s">
        <v>15241</v>
      </c>
      <c r="S5575" s="34"/>
      <c r="T5575" s="34"/>
      <c r="U5575" s="34"/>
    </row>
    <row r="5576" spans="16:21" x14ac:dyDescent="0.45">
      <c r="P5576" s="33" t="s">
        <v>3394</v>
      </c>
      <c r="Q5576" t="s">
        <v>28873</v>
      </c>
      <c r="R5576" s="35" t="s">
        <v>15242</v>
      </c>
      <c r="S5576" s="34"/>
      <c r="T5576" s="34"/>
      <c r="U5576" s="34"/>
    </row>
    <row r="5577" spans="16:21" x14ac:dyDescent="0.45">
      <c r="P5577" s="33" t="s">
        <v>3395</v>
      </c>
      <c r="Q5577" t="s">
        <v>28873</v>
      </c>
      <c r="R5577" s="35" t="s">
        <v>15243</v>
      </c>
      <c r="S5577" s="34"/>
      <c r="T5577" s="34"/>
      <c r="U5577" s="34"/>
    </row>
    <row r="5578" spans="16:21" x14ac:dyDescent="0.45">
      <c r="P5578" s="33" t="s">
        <v>3395</v>
      </c>
      <c r="Q5578" t="s">
        <v>28873</v>
      </c>
      <c r="R5578" s="35" t="s">
        <v>15244</v>
      </c>
      <c r="S5578" s="34"/>
      <c r="T5578" s="34"/>
      <c r="U5578" s="34"/>
    </row>
    <row r="5579" spans="16:21" x14ac:dyDescent="0.45">
      <c r="P5579" s="33" t="s">
        <v>3396</v>
      </c>
      <c r="Q5579" t="s">
        <v>28873</v>
      </c>
      <c r="R5579" s="35" t="s">
        <v>15245</v>
      </c>
      <c r="S5579" s="34"/>
      <c r="T5579" s="34"/>
      <c r="U5579" s="34"/>
    </row>
    <row r="5580" spans="16:21" x14ac:dyDescent="0.45">
      <c r="P5580" s="33" t="s">
        <v>3396</v>
      </c>
      <c r="Q5580" t="s">
        <v>28873</v>
      </c>
      <c r="R5580" s="35" t="s">
        <v>15246</v>
      </c>
      <c r="S5580" s="34"/>
      <c r="T5580" s="34"/>
      <c r="U5580" s="34"/>
    </row>
    <row r="5581" spans="16:21" x14ac:dyDescent="0.45">
      <c r="P5581" s="33" t="s">
        <v>3397</v>
      </c>
      <c r="Q5581" t="s">
        <v>28873</v>
      </c>
      <c r="R5581" s="35" t="s">
        <v>15247</v>
      </c>
      <c r="S5581" s="34"/>
      <c r="T5581" s="34"/>
      <c r="U5581" s="34"/>
    </row>
    <row r="5582" spans="16:21" x14ac:dyDescent="0.45">
      <c r="P5582" s="33" t="s">
        <v>3397</v>
      </c>
      <c r="Q5582" t="s">
        <v>28873</v>
      </c>
      <c r="R5582" s="35" t="s">
        <v>15246</v>
      </c>
      <c r="S5582" s="34"/>
      <c r="T5582" s="34"/>
      <c r="U5582" s="34"/>
    </row>
    <row r="5583" spans="16:21" x14ac:dyDescent="0.45">
      <c r="P5583" s="33" t="s">
        <v>3398</v>
      </c>
      <c r="Q5583" t="s">
        <v>28873</v>
      </c>
      <c r="R5583" s="35" t="s">
        <v>15248</v>
      </c>
      <c r="S5583" s="34"/>
      <c r="T5583" s="34"/>
      <c r="U5583" s="34"/>
    </row>
    <row r="5584" spans="16:21" x14ac:dyDescent="0.45">
      <c r="P5584" s="33" t="s">
        <v>3398</v>
      </c>
      <c r="Q5584" t="s">
        <v>28873</v>
      </c>
      <c r="R5584" s="35" t="s">
        <v>15249</v>
      </c>
      <c r="S5584" s="34"/>
      <c r="T5584" s="34"/>
      <c r="U5584" s="34"/>
    </row>
    <row r="5585" spans="16:21" x14ac:dyDescent="0.45">
      <c r="P5585" s="33" t="s">
        <v>3399</v>
      </c>
      <c r="Q5585" t="s">
        <v>28873</v>
      </c>
      <c r="R5585" s="35" t="s">
        <v>11192</v>
      </c>
      <c r="S5585" s="34"/>
      <c r="T5585" s="34"/>
      <c r="U5585" s="34"/>
    </row>
    <row r="5586" spans="16:21" x14ac:dyDescent="0.45">
      <c r="P5586" s="33" t="s">
        <v>3400</v>
      </c>
      <c r="Q5586" t="s">
        <v>28873</v>
      </c>
      <c r="R5586" s="35" t="s">
        <v>15250</v>
      </c>
      <c r="S5586" s="34"/>
      <c r="T5586" s="34"/>
      <c r="U5586" s="34"/>
    </row>
    <row r="5587" spans="16:21" x14ac:dyDescent="0.45">
      <c r="P5587" s="33" t="s">
        <v>3400</v>
      </c>
      <c r="Q5587" t="s">
        <v>28873</v>
      </c>
      <c r="R5587" s="35" t="s">
        <v>15251</v>
      </c>
      <c r="S5587" s="34"/>
      <c r="T5587" s="34"/>
      <c r="U5587" s="34"/>
    </row>
    <row r="5588" spans="16:21" x14ac:dyDescent="0.45">
      <c r="P5588" s="33" t="s">
        <v>3401</v>
      </c>
      <c r="Q5588" t="s">
        <v>28873</v>
      </c>
      <c r="R5588" s="35" t="s">
        <v>15239</v>
      </c>
      <c r="S5588" s="34"/>
      <c r="T5588" s="34"/>
      <c r="U5588" s="34"/>
    </row>
    <row r="5589" spans="16:21" x14ac:dyDescent="0.45">
      <c r="P5589" s="33" t="s">
        <v>3401</v>
      </c>
      <c r="Q5589" t="s">
        <v>28873</v>
      </c>
      <c r="R5589" s="35" t="s">
        <v>15240</v>
      </c>
      <c r="S5589" s="34"/>
      <c r="T5589" s="34"/>
      <c r="U5589" s="34"/>
    </row>
    <row r="5590" spans="16:21" x14ac:dyDescent="0.45">
      <c r="P5590" s="33" t="s">
        <v>3402</v>
      </c>
      <c r="Q5590" t="s">
        <v>28873</v>
      </c>
      <c r="R5590" s="35" t="s">
        <v>15252</v>
      </c>
      <c r="S5590" s="34"/>
      <c r="T5590" s="34"/>
      <c r="U5590" s="34"/>
    </row>
    <row r="5591" spans="16:21" x14ac:dyDescent="0.45">
      <c r="P5591" s="33" t="s">
        <v>3402</v>
      </c>
      <c r="Q5591" t="s">
        <v>28873</v>
      </c>
      <c r="R5591" s="35" t="s">
        <v>15253</v>
      </c>
      <c r="S5591" s="34"/>
      <c r="T5591" s="34"/>
      <c r="U5591" s="34"/>
    </row>
    <row r="5592" spans="16:21" x14ac:dyDescent="0.45">
      <c r="P5592" s="33" t="s">
        <v>3403</v>
      </c>
      <c r="Q5592" t="s">
        <v>28873</v>
      </c>
      <c r="R5592" s="35" t="s">
        <v>15254</v>
      </c>
      <c r="S5592" s="34"/>
      <c r="T5592" s="34"/>
      <c r="U5592" s="34"/>
    </row>
    <row r="5593" spans="16:21" x14ac:dyDescent="0.45">
      <c r="P5593" s="33" t="s">
        <v>3403</v>
      </c>
      <c r="Q5593" t="s">
        <v>28873</v>
      </c>
      <c r="R5593" s="35" t="s">
        <v>15255</v>
      </c>
      <c r="S5593" s="34"/>
      <c r="T5593" s="34"/>
      <c r="U5593" s="34"/>
    </row>
    <row r="5594" spans="16:21" x14ac:dyDescent="0.45">
      <c r="P5594" s="33" t="s">
        <v>3404</v>
      </c>
      <c r="Q5594" t="s">
        <v>28873</v>
      </c>
      <c r="R5594" s="35" t="s">
        <v>15256</v>
      </c>
      <c r="S5594" s="34"/>
      <c r="T5594" s="34"/>
      <c r="U5594" s="34"/>
    </row>
    <row r="5595" spans="16:21" x14ac:dyDescent="0.45">
      <c r="P5595" s="33" t="s">
        <v>3404</v>
      </c>
      <c r="Q5595" t="s">
        <v>28873</v>
      </c>
      <c r="R5595" s="35" t="s">
        <v>15257</v>
      </c>
      <c r="S5595" s="34"/>
      <c r="T5595" s="34"/>
      <c r="U5595" s="34"/>
    </row>
    <row r="5596" spans="16:21" x14ac:dyDescent="0.45">
      <c r="P5596" s="33" t="s">
        <v>3405</v>
      </c>
      <c r="Q5596" t="s">
        <v>28873</v>
      </c>
      <c r="R5596" s="35" t="s">
        <v>11192</v>
      </c>
      <c r="S5596" s="34"/>
      <c r="T5596" s="34"/>
      <c r="U5596" s="34"/>
    </row>
    <row r="5597" spans="16:21" x14ac:dyDescent="0.45">
      <c r="P5597" s="33" t="s">
        <v>3406</v>
      </c>
      <c r="Q5597" t="s">
        <v>28873</v>
      </c>
      <c r="R5597" s="35" t="s">
        <v>11192</v>
      </c>
      <c r="S5597" s="34"/>
      <c r="T5597" s="34"/>
      <c r="U5597" s="34"/>
    </row>
    <row r="5598" spans="16:21" x14ac:dyDescent="0.45">
      <c r="P5598" s="33" t="s">
        <v>3407</v>
      </c>
      <c r="Q5598" t="s">
        <v>28873</v>
      </c>
      <c r="R5598" s="35" t="s">
        <v>15258</v>
      </c>
      <c r="S5598" s="34"/>
      <c r="T5598" s="34"/>
      <c r="U5598" s="34"/>
    </row>
    <row r="5599" spans="16:21" x14ac:dyDescent="0.45">
      <c r="P5599" s="33" t="s">
        <v>3407</v>
      </c>
      <c r="Q5599" t="s">
        <v>28873</v>
      </c>
      <c r="R5599" s="35" t="s">
        <v>15259</v>
      </c>
      <c r="S5599" s="34"/>
      <c r="T5599" s="34"/>
      <c r="U5599" s="34"/>
    </row>
    <row r="5600" spans="16:21" x14ac:dyDescent="0.45">
      <c r="P5600" s="33" t="s">
        <v>3408</v>
      </c>
      <c r="Q5600" t="s">
        <v>28873</v>
      </c>
      <c r="R5600" s="35" t="s">
        <v>15260</v>
      </c>
      <c r="S5600" s="34"/>
      <c r="T5600" s="34"/>
      <c r="U5600" s="34"/>
    </row>
    <row r="5601" spans="16:21" x14ac:dyDescent="0.45">
      <c r="P5601" s="33" t="s">
        <v>3408</v>
      </c>
      <c r="Q5601" t="s">
        <v>28873</v>
      </c>
      <c r="R5601" s="35" t="s">
        <v>15261</v>
      </c>
      <c r="S5601" s="34"/>
      <c r="T5601" s="34"/>
      <c r="U5601" s="34"/>
    </row>
    <row r="5602" spans="16:21" x14ac:dyDescent="0.45">
      <c r="P5602" s="33" t="s">
        <v>3409</v>
      </c>
      <c r="Q5602" t="s">
        <v>28873</v>
      </c>
      <c r="R5602" s="35" t="s">
        <v>15262</v>
      </c>
      <c r="S5602" s="34"/>
      <c r="T5602" s="34"/>
      <c r="U5602" s="34"/>
    </row>
    <row r="5603" spans="16:21" x14ac:dyDescent="0.45">
      <c r="P5603" s="33" t="s">
        <v>3409</v>
      </c>
      <c r="Q5603" t="s">
        <v>28873</v>
      </c>
      <c r="R5603" s="35" t="s">
        <v>15263</v>
      </c>
      <c r="S5603" s="34"/>
      <c r="T5603" s="34"/>
      <c r="U5603" s="34"/>
    </row>
    <row r="5604" spans="16:21" x14ac:dyDescent="0.45">
      <c r="P5604" s="33" t="s">
        <v>3410</v>
      </c>
      <c r="Q5604" t="s">
        <v>28873</v>
      </c>
      <c r="R5604" s="35" t="s">
        <v>15264</v>
      </c>
      <c r="S5604" s="34"/>
      <c r="T5604" s="34"/>
      <c r="U5604" s="34"/>
    </row>
    <row r="5605" spans="16:21" x14ac:dyDescent="0.45">
      <c r="P5605" s="33" t="s">
        <v>3411</v>
      </c>
      <c r="Q5605" t="s">
        <v>28873</v>
      </c>
      <c r="R5605" s="35" t="s">
        <v>15265</v>
      </c>
      <c r="S5605" s="34"/>
      <c r="T5605" s="34"/>
      <c r="U5605" s="34"/>
    </row>
    <row r="5606" spans="16:21" x14ac:dyDescent="0.45">
      <c r="P5606" s="33" t="s">
        <v>3412</v>
      </c>
      <c r="Q5606" t="s">
        <v>28873</v>
      </c>
      <c r="R5606" s="35" t="s">
        <v>15266</v>
      </c>
      <c r="S5606" s="34"/>
      <c r="T5606" s="34"/>
      <c r="U5606" s="34"/>
    </row>
    <row r="5607" spans="16:21" x14ac:dyDescent="0.45">
      <c r="P5607" s="33" t="s">
        <v>3413</v>
      </c>
      <c r="Q5607" t="s">
        <v>28873</v>
      </c>
      <c r="R5607" s="35" t="s">
        <v>15267</v>
      </c>
      <c r="S5607" s="34"/>
      <c r="T5607" s="34"/>
      <c r="U5607" s="34"/>
    </row>
    <row r="5608" spans="16:21" x14ac:dyDescent="0.45">
      <c r="P5608" s="33" t="s">
        <v>3413</v>
      </c>
      <c r="Q5608" t="s">
        <v>28873</v>
      </c>
      <c r="R5608" s="35" t="s">
        <v>15268</v>
      </c>
      <c r="S5608" s="34"/>
      <c r="T5608" s="34"/>
      <c r="U5608" s="34"/>
    </row>
    <row r="5609" spans="16:21" x14ac:dyDescent="0.45">
      <c r="P5609" s="33" t="s">
        <v>3414</v>
      </c>
      <c r="Q5609" t="s">
        <v>28873</v>
      </c>
      <c r="R5609" s="35" t="s">
        <v>15269</v>
      </c>
      <c r="S5609" s="34"/>
      <c r="T5609" s="34"/>
      <c r="U5609" s="34"/>
    </row>
    <row r="5610" spans="16:21" x14ac:dyDescent="0.45">
      <c r="P5610" s="33" t="s">
        <v>3414</v>
      </c>
      <c r="Q5610" t="s">
        <v>28873</v>
      </c>
      <c r="R5610" s="35" t="s">
        <v>15270</v>
      </c>
      <c r="S5610" s="34"/>
      <c r="T5610" s="34"/>
      <c r="U5610" s="34"/>
    </row>
    <row r="5611" spans="16:21" x14ac:dyDescent="0.45">
      <c r="P5611" s="33" t="s">
        <v>3415</v>
      </c>
      <c r="Q5611" t="s">
        <v>28873</v>
      </c>
      <c r="R5611" s="35" t="s">
        <v>15271</v>
      </c>
      <c r="S5611" s="34"/>
      <c r="T5611" s="34"/>
      <c r="U5611" s="34"/>
    </row>
    <row r="5612" spans="16:21" x14ac:dyDescent="0.45">
      <c r="P5612" s="33" t="s">
        <v>3415</v>
      </c>
      <c r="Q5612" t="s">
        <v>28873</v>
      </c>
      <c r="R5612" s="35" t="s">
        <v>15272</v>
      </c>
      <c r="S5612" s="34"/>
      <c r="T5612" s="34"/>
      <c r="U5612" s="34"/>
    </row>
    <row r="5613" spans="16:21" x14ac:dyDescent="0.45">
      <c r="P5613" s="33" t="s">
        <v>3416</v>
      </c>
      <c r="Q5613" t="s">
        <v>28873</v>
      </c>
      <c r="R5613" s="35" t="s">
        <v>15273</v>
      </c>
      <c r="S5613" s="34"/>
      <c r="T5613" s="34"/>
      <c r="U5613" s="34"/>
    </row>
    <row r="5614" spans="16:21" x14ac:dyDescent="0.45">
      <c r="P5614" s="33" t="s">
        <v>3416</v>
      </c>
      <c r="Q5614" t="s">
        <v>28873</v>
      </c>
      <c r="R5614" s="35" t="s">
        <v>15274</v>
      </c>
      <c r="S5614" s="34"/>
      <c r="T5614" s="34"/>
      <c r="U5614" s="34"/>
    </row>
    <row r="5615" spans="16:21" x14ac:dyDescent="0.45">
      <c r="P5615" s="33" t="s">
        <v>3417</v>
      </c>
      <c r="Q5615" t="s">
        <v>28873</v>
      </c>
      <c r="R5615" s="35" t="s">
        <v>15275</v>
      </c>
      <c r="S5615" s="34"/>
      <c r="T5615" s="34"/>
      <c r="U5615" s="34"/>
    </row>
    <row r="5616" spans="16:21" x14ac:dyDescent="0.45">
      <c r="P5616" s="33" t="s">
        <v>3417</v>
      </c>
      <c r="Q5616" t="s">
        <v>28873</v>
      </c>
      <c r="R5616" s="35" t="s">
        <v>15276</v>
      </c>
      <c r="S5616" s="34"/>
      <c r="T5616" s="34"/>
      <c r="U5616" s="34"/>
    </row>
    <row r="5617" spans="16:21" x14ac:dyDescent="0.45">
      <c r="P5617" s="33" t="s">
        <v>3418</v>
      </c>
      <c r="Q5617" t="s">
        <v>28873</v>
      </c>
      <c r="R5617" s="35" t="s">
        <v>15277</v>
      </c>
      <c r="S5617" s="34"/>
      <c r="T5617" s="34"/>
      <c r="U5617" s="34"/>
    </row>
    <row r="5618" spans="16:21" x14ac:dyDescent="0.45">
      <c r="P5618" s="33" t="s">
        <v>3418</v>
      </c>
      <c r="Q5618" t="s">
        <v>28873</v>
      </c>
      <c r="R5618" s="35" t="s">
        <v>15278</v>
      </c>
      <c r="S5618" s="34"/>
      <c r="T5618" s="34"/>
      <c r="U5618" s="34"/>
    </row>
    <row r="5619" spans="16:21" x14ac:dyDescent="0.45">
      <c r="P5619" s="33" t="s">
        <v>3419</v>
      </c>
      <c r="Q5619" t="s">
        <v>28873</v>
      </c>
      <c r="R5619" s="35" t="s">
        <v>15279</v>
      </c>
      <c r="S5619" s="34"/>
      <c r="T5619" s="34"/>
      <c r="U5619" s="34"/>
    </row>
    <row r="5620" spans="16:21" x14ac:dyDescent="0.45">
      <c r="P5620" s="33" t="s">
        <v>3419</v>
      </c>
      <c r="Q5620" t="s">
        <v>28873</v>
      </c>
      <c r="R5620" s="35" t="s">
        <v>15280</v>
      </c>
      <c r="S5620" s="34"/>
      <c r="T5620" s="34"/>
      <c r="U5620" s="34"/>
    </row>
    <row r="5621" spans="16:21" x14ac:dyDescent="0.45">
      <c r="P5621" s="33" t="s">
        <v>3420</v>
      </c>
      <c r="Q5621" t="s">
        <v>28873</v>
      </c>
      <c r="R5621" s="35" t="s">
        <v>15281</v>
      </c>
      <c r="S5621" s="34"/>
      <c r="T5621" s="34"/>
      <c r="U5621" s="34"/>
    </row>
    <row r="5622" spans="16:21" x14ac:dyDescent="0.45">
      <c r="P5622" s="33" t="s">
        <v>3420</v>
      </c>
      <c r="Q5622" t="s">
        <v>28873</v>
      </c>
      <c r="R5622" s="35" t="s">
        <v>15282</v>
      </c>
      <c r="S5622" s="34"/>
      <c r="T5622" s="34"/>
      <c r="U5622" s="34"/>
    </row>
    <row r="5623" spans="16:21" x14ac:dyDescent="0.45">
      <c r="P5623" s="33" t="s">
        <v>3421</v>
      </c>
      <c r="Q5623" t="s">
        <v>28873</v>
      </c>
      <c r="R5623" s="35" t="s">
        <v>15283</v>
      </c>
      <c r="S5623" s="34"/>
      <c r="T5623" s="34"/>
      <c r="U5623" s="34"/>
    </row>
    <row r="5624" spans="16:21" x14ac:dyDescent="0.45">
      <c r="P5624" s="33" t="s">
        <v>3421</v>
      </c>
      <c r="Q5624" t="s">
        <v>28873</v>
      </c>
      <c r="R5624" s="35" t="s">
        <v>15284</v>
      </c>
      <c r="S5624" s="34"/>
      <c r="T5624" s="34"/>
      <c r="U5624" s="34"/>
    </row>
    <row r="5625" spans="16:21" x14ac:dyDescent="0.45">
      <c r="P5625" s="33" t="s">
        <v>3422</v>
      </c>
      <c r="Q5625" t="s">
        <v>28873</v>
      </c>
      <c r="R5625" s="35" t="s">
        <v>15285</v>
      </c>
      <c r="S5625" s="34"/>
      <c r="T5625" s="34"/>
      <c r="U5625" s="34"/>
    </row>
    <row r="5626" spans="16:21" x14ac:dyDescent="0.45">
      <c r="P5626" s="33" t="s">
        <v>3422</v>
      </c>
      <c r="Q5626" t="s">
        <v>28873</v>
      </c>
      <c r="R5626" s="35" t="s">
        <v>15286</v>
      </c>
      <c r="S5626" s="34"/>
      <c r="T5626" s="34"/>
      <c r="U5626" s="34"/>
    </row>
    <row r="5627" spans="16:21" x14ac:dyDescent="0.45">
      <c r="P5627" s="33" t="s">
        <v>3423</v>
      </c>
      <c r="Q5627" t="s">
        <v>28873</v>
      </c>
      <c r="R5627" s="35" t="s">
        <v>15287</v>
      </c>
      <c r="S5627" s="34"/>
      <c r="T5627" s="34"/>
      <c r="U5627" s="34"/>
    </row>
    <row r="5628" spans="16:21" x14ac:dyDescent="0.45">
      <c r="P5628" s="33" t="s">
        <v>3423</v>
      </c>
      <c r="Q5628" t="s">
        <v>28873</v>
      </c>
      <c r="R5628" s="35" t="s">
        <v>15288</v>
      </c>
      <c r="S5628" s="34"/>
      <c r="T5628" s="34"/>
      <c r="U5628" s="34"/>
    </row>
    <row r="5629" spans="16:21" x14ac:dyDescent="0.45">
      <c r="P5629" s="33" t="s">
        <v>3424</v>
      </c>
      <c r="Q5629" t="s">
        <v>28873</v>
      </c>
      <c r="R5629" s="35" t="s">
        <v>15289</v>
      </c>
      <c r="S5629" s="34"/>
      <c r="T5629" s="34"/>
      <c r="U5629" s="34"/>
    </row>
    <row r="5630" spans="16:21" x14ac:dyDescent="0.45">
      <c r="P5630" s="33" t="s">
        <v>3424</v>
      </c>
      <c r="Q5630" t="s">
        <v>28873</v>
      </c>
      <c r="R5630" s="35" t="s">
        <v>15290</v>
      </c>
      <c r="S5630" s="34"/>
      <c r="T5630" s="34"/>
      <c r="U5630" s="34"/>
    </row>
    <row r="5631" spans="16:21" x14ac:dyDescent="0.45">
      <c r="P5631" s="33" t="s">
        <v>3425</v>
      </c>
      <c r="Q5631" t="s">
        <v>28873</v>
      </c>
      <c r="R5631" s="35" t="s">
        <v>11192</v>
      </c>
      <c r="S5631" s="34"/>
      <c r="T5631" s="34"/>
      <c r="U5631" s="34"/>
    </row>
    <row r="5632" spans="16:21" x14ac:dyDescent="0.45">
      <c r="P5632" s="33" t="s">
        <v>3426</v>
      </c>
      <c r="Q5632" t="s">
        <v>28873</v>
      </c>
      <c r="R5632" s="35" t="s">
        <v>15291</v>
      </c>
      <c r="S5632" s="34"/>
      <c r="T5632" s="34"/>
      <c r="U5632" s="34"/>
    </row>
    <row r="5633" spans="16:21" x14ac:dyDescent="0.45">
      <c r="P5633" s="33" t="s">
        <v>3427</v>
      </c>
      <c r="Q5633" t="s">
        <v>28873</v>
      </c>
      <c r="R5633" s="35" t="s">
        <v>15292</v>
      </c>
      <c r="S5633" s="34"/>
      <c r="T5633" s="34"/>
      <c r="U5633" s="34"/>
    </row>
    <row r="5634" spans="16:21" x14ac:dyDescent="0.45">
      <c r="P5634" s="33" t="s">
        <v>3428</v>
      </c>
      <c r="Q5634" t="s">
        <v>28873</v>
      </c>
      <c r="R5634" s="35" t="s">
        <v>15293</v>
      </c>
      <c r="S5634" s="34"/>
      <c r="T5634" s="34"/>
      <c r="U5634" s="34"/>
    </row>
    <row r="5635" spans="16:21" x14ac:dyDescent="0.45">
      <c r="P5635" s="33" t="s">
        <v>3428</v>
      </c>
      <c r="Q5635" t="s">
        <v>28873</v>
      </c>
      <c r="R5635" s="35" t="s">
        <v>15294</v>
      </c>
      <c r="S5635" s="34"/>
      <c r="T5635" s="34"/>
      <c r="U5635" s="34"/>
    </row>
    <row r="5636" spans="16:21" x14ac:dyDescent="0.45">
      <c r="P5636" s="33" t="s">
        <v>3429</v>
      </c>
      <c r="Q5636" t="s">
        <v>28873</v>
      </c>
      <c r="R5636" s="35" t="s">
        <v>15295</v>
      </c>
      <c r="S5636" s="34"/>
      <c r="T5636" s="34"/>
      <c r="U5636" s="34"/>
    </row>
    <row r="5637" spans="16:21" x14ac:dyDescent="0.45">
      <c r="P5637" s="33" t="s">
        <v>3429</v>
      </c>
      <c r="Q5637" t="s">
        <v>28873</v>
      </c>
      <c r="R5637" s="35" t="s">
        <v>15296</v>
      </c>
      <c r="S5637" s="34"/>
      <c r="T5637" s="34"/>
      <c r="U5637" s="34"/>
    </row>
    <row r="5638" spans="16:21" x14ac:dyDescent="0.45">
      <c r="P5638" s="33" t="s">
        <v>3430</v>
      </c>
      <c r="Q5638" t="s">
        <v>28873</v>
      </c>
      <c r="R5638" s="35" t="s">
        <v>15297</v>
      </c>
      <c r="S5638" s="34"/>
      <c r="T5638" s="34"/>
      <c r="U5638" s="34"/>
    </row>
    <row r="5639" spans="16:21" x14ac:dyDescent="0.45">
      <c r="P5639" s="33" t="s">
        <v>3430</v>
      </c>
      <c r="Q5639" t="s">
        <v>28873</v>
      </c>
      <c r="R5639" s="35" t="s">
        <v>15298</v>
      </c>
      <c r="S5639" s="34"/>
      <c r="T5639" s="34"/>
      <c r="U5639" s="34"/>
    </row>
    <row r="5640" spans="16:21" x14ac:dyDescent="0.45">
      <c r="P5640" s="33" t="s">
        <v>3431</v>
      </c>
      <c r="Q5640" t="s">
        <v>28873</v>
      </c>
      <c r="R5640" s="35" t="s">
        <v>15299</v>
      </c>
      <c r="S5640" s="34"/>
      <c r="T5640" s="34"/>
      <c r="U5640" s="34"/>
    </row>
    <row r="5641" spans="16:21" x14ac:dyDescent="0.45">
      <c r="P5641" s="33" t="s">
        <v>3431</v>
      </c>
      <c r="Q5641" t="s">
        <v>28873</v>
      </c>
      <c r="R5641" s="35" t="s">
        <v>15300</v>
      </c>
      <c r="S5641" s="34"/>
      <c r="T5641" s="34"/>
      <c r="U5641" s="34"/>
    </row>
    <row r="5642" spans="16:21" x14ac:dyDescent="0.45">
      <c r="P5642" s="33" t="s">
        <v>3432</v>
      </c>
      <c r="Q5642" t="s">
        <v>28873</v>
      </c>
      <c r="R5642" s="35" t="s">
        <v>15301</v>
      </c>
      <c r="S5642" s="34"/>
      <c r="T5642" s="34"/>
      <c r="U5642" s="34"/>
    </row>
    <row r="5643" spans="16:21" x14ac:dyDescent="0.45">
      <c r="P5643" s="33" t="s">
        <v>3432</v>
      </c>
      <c r="Q5643" t="s">
        <v>28873</v>
      </c>
      <c r="R5643" s="35" t="s">
        <v>15302</v>
      </c>
      <c r="S5643" s="34"/>
      <c r="T5643" s="34"/>
      <c r="U5643" s="34"/>
    </row>
    <row r="5644" spans="16:21" x14ac:dyDescent="0.45">
      <c r="P5644" s="33" t="s">
        <v>3433</v>
      </c>
      <c r="Q5644" t="s">
        <v>28873</v>
      </c>
      <c r="R5644" s="35" t="s">
        <v>15303</v>
      </c>
      <c r="S5644" s="34"/>
      <c r="T5644" s="34"/>
      <c r="U5644" s="34"/>
    </row>
    <row r="5645" spans="16:21" x14ac:dyDescent="0.45">
      <c r="P5645" s="33" t="s">
        <v>3433</v>
      </c>
      <c r="Q5645" t="s">
        <v>28873</v>
      </c>
      <c r="R5645" s="35" t="s">
        <v>15304</v>
      </c>
      <c r="S5645" s="34"/>
      <c r="T5645" s="34"/>
      <c r="U5645" s="34"/>
    </row>
    <row r="5646" spans="16:21" x14ac:dyDescent="0.45">
      <c r="P5646" s="33" t="s">
        <v>3434</v>
      </c>
      <c r="Q5646" t="s">
        <v>28873</v>
      </c>
      <c r="R5646" s="35" t="s">
        <v>15305</v>
      </c>
      <c r="S5646" s="34"/>
      <c r="T5646" s="34"/>
      <c r="U5646" s="34"/>
    </row>
    <row r="5647" spans="16:21" x14ac:dyDescent="0.45">
      <c r="P5647" s="33" t="s">
        <v>3434</v>
      </c>
      <c r="Q5647" t="s">
        <v>28873</v>
      </c>
      <c r="R5647" s="35" t="s">
        <v>15304</v>
      </c>
      <c r="S5647" s="34"/>
      <c r="T5647" s="34"/>
      <c r="U5647" s="34"/>
    </row>
    <row r="5648" spans="16:21" x14ac:dyDescent="0.45">
      <c r="P5648" s="33" t="s">
        <v>3435</v>
      </c>
      <c r="Q5648" t="s">
        <v>28873</v>
      </c>
      <c r="R5648" s="35" t="s">
        <v>15306</v>
      </c>
      <c r="S5648" s="34"/>
      <c r="T5648" s="34"/>
      <c r="U5648" s="34"/>
    </row>
    <row r="5649" spans="16:21" x14ac:dyDescent="0.45">
      <c r="P5649" s="33" t="s">
        <v>3435</v>
      </c>
      <c r="Q5649" t="s">
        <v>28873</v>
      </c>
      <c r="R5649" s="35" t="s">
        <v>15307</v>
      </c>
      <c r="S5649" s="34"/>
      <c r="T5649" s="34"/>
      <c r="U5649" s="34"/>
    </row>
    <row r="5650" spans="16:21" x14ac:dyDescent="0.45">
      <c r="P5650" s="33" t="s">
        <v>3436</v>
      </c>
      <c r="Q5650" t="s">
        <v>28873</v>
      </c>
      <c r="R5650" s="35" t="s">
        <v>11192</v>
      </c>
      <c r="S5650" s="34"/>
      <c r="T5650" s="34"/>
      <c r="U5650" s="34"/>
    </row>
    <row r="5651" spans="16:21" x14ac:dyDescent="0.45">
      <c r="P5651" s="33" t="s">
        <v>3437</v>
      </c>
      <c r="Q5651" t="s">
        <v>28873</v>
      </c>
      <c r="R5651" s="35" t="s">
        <v>15308</v>
      </c>
      <c r="S5651" s="34"/>
      <c r="T5651" s="34"/>
      <c r="U5651" s="34"/>
    </row>
    <row r="5652" spans="16:21" x14ac:dyDescent="0.45">
      <c r="P5652" s="33" t="s">
        <v>3438</v>
      </c>
      <c r="Q5652" t="s">
        <v>28873</v>
      </c>
      <c r="R5652" s="35" t="s">
        <v>15309</v>
      </c>
      <c r="S5652" s="34"/>
      <c r="T5652" s="34"/>
      <c r="U5652" s="34"/>
    </row>
    <row r="5653" spans="16:21" x14ac:dyDescent="0.45">
      <c r="P5653" s="33" t="s">
        <v>3438</v>
      </c>
      <c r="Q5653" t="s">
        <v>28873</v>
      </c>
      <c r="R5653" s="35" t="s">
        <v>15310</v>
      </c>
      <c r="S5653" s="34"/>
      <c r="T5653" s="34"/>
      <c r="U5653" s="34"/>
    </row>
    <row r="5654" spans="16:21" x14ac:dyDescent="0.45">
      <c r="P5654" s="33" t="s">
        <v>3439</v>
      </c>
      <c r="Q5654" t="s">
        <v>28873</v>
      </c>
      <c r="R5654" s="35" t="s">
        <v>11192</v>
      </c>
      <c r="S5654" s="34"/>
      <c r="T5654" s="34"/>
      <c r="U5654" s="34"/>
    </row>
    <row r="5655" spans="16:21" x14ac:dyDescent="0.45">
      <c r="P5655" s="33" t="s">
        <v>3440</v>
      </c>
      <c r="Q5655" t="s">
        <v>28873</v>
      </c>
      <c r="R5655" s="35" t="s">
        <v>15311</v>
      </c>
      <c r="S5655" s="34"/>
      <c r="T5655" s="34"/>
      <c r="U5655" s="34"/>
    </row>
    <row r="5656" spans="16:21" x14ac:dyDescent="0.45">
      <c r="P5656" s="33" t="s">
        <v>3440</v>
      </c>
      <c r="Q5656" t="s">
        <v>28873</v>
      </c>
      <c r="R5656" s="35" t="s">
        <v>15312</v>
      </c>
      <c r="S5656" s="34"/>
      <c r="T5656" s="34"/>
      <c r="U5656" s="34"/>
    </row>
    <row r="5657" spans="16:21" x14ac:dyDescent="0.45">
      <c r="P5657" s="33" t="s">
        <v>3441</v>
      </c>
      <c r="Q5657" t="s">
        <v>28873</v>
      </c>
      <c r="R5657" s="35" t="s">
        <v>15313</v>
      </c>
      <c r="S5657" s="34"/>
      <c r="T5657" s="34"/>
      <c r="U5657" s="34"/>
    </row>
    <row r="5658" spans="16:21" x14ac:dyDescent="0.45">
      <c r="P5658" s="33" t="s">
        <v>3441</v>
      </c>
      <c r="Q5658" t="s">
        <v>28873</v>
      </c>
      <c r="R5658" s="35" t="s">
        <v>15314</v>
      </c>
      <c r="S5658" s="34"/>
      <c r="T5658" s="34"/>
      <c r="U5658" s="34"/>
    </row>
    <row r="5659" spans="16:21" x14ac:dyDescent="0.45">
      <c r="P5659" s="33" t="s">
        <v>3442</v>
      </c>
      <c r="Q5659" t="s">
        <v>28873</v>
      </c>
      <c r="R5659" s="35" t="s">
        <v>15315</v>
      </c>
      <c r="S5659" s="34"/>
      <c r="T5659" s="34"/>
      <c r="U5659" s="34"/>
    </row>
    <row r="5660" spans="16:21" x14ac:dyDescent="0.45">
      <c r="P5660" s="33" t="s">
        <v>3442</v>
      </c>
      <c r="Q5660" t="s">
        <v>28873</v>
      </c>
      <c r="R5660" s="35" t="s">
        <v>15316</v>
      </c>
      <c r="S5660" s="34"/>
      <c r="T5660" s="34"/>
      <c r="U5660" s="34"/>
    </row>
    <row r="5661" spans="16:21" x14ac:dyDescent="0.45">
      <c r="P5661" s="33" t="s">
        <v>3443</v>
      </c>
      <c r="Q5661" t="s">
        <v>28873</v>
      </c>
      <c r="R5661" s="35" t="s">
        <v>11192</v>
      </c>
      <c r="S5661" s="34"/>
      <c r="T5661" s="34"/>
      <c r="U5661" s="34"/>
    </row>
    <row r="5662" spans="16:21" x14ac:dyDescent="0.45">
      <c r="P5662" s="33" t="s">
        <v>3444</v>
      </c>
      <c r="Q5662" t="s">
        <v>28873</v>
      </c>
      <c r="R5662" s="35" t="s">
        <v>15317</v>
      </c>
      <c r="S5662" s="34"/>
      <c r="T5662" s="34"/>
      <c r="U5662" s="34"/>
    </row>
    <row r="5663" spans="16:21" x14ac:dyDescent="0.45">
      <c r="P5663" s="33" t="s">
        <v>3445</v>
      </c>
      <c r="Q5663" t="s">
        <v>28873</v>
      </c>
      <c r="R5663" s="35" t="s">
        <v>11192</v>
      </c>
      <c r="S5663" s="34"/>
      <c r="T5663" s="34"/>
      <c r="U5663" s="34"/>
    </row>
    <row r="5664" spans="16:21" x14ac:dyDescent="0.45">
      <c r="P5664" s="33" t="s">
        <v>3446</v>
      </c>
      <c r="Q5664" t="s">
        <v>28873</v>
      </c>
      <c r="R5664" s="35" t="s">
        <v>15318</v>
      </c>
      <c r="S5664" s="34"/>
      <c r="T5664" s="34"/>
      <c r="U5664" s="34"/>
    </row>
    <row r="5665" spans="16:21" x14ac:dyDescent="0.45">
      <c r="P5665" s="33" t="s">
        <v>3446</v>
      </c>
      <c r="Q5665" t="s">
        <v>28873</v>
      </c>
      <c r="R5665" s="35" t="s">
        <v>15319</v>
      </c>
      <c r="S5665" s="34"/>
      <c r="T5665" s="34"/>
      <c r="U5665" s="34"/>
    </row>
    <row r="5666" spans="16:21" x14ac:dyDescent="0.45">
      <c r="P5666" s="33" t="s">
        <v>3447</v>
      </c>
      <c r="Q5666" t="s">
        <v>28873</v>
      </c>
      <c r="R5666" s="35" t="s">
        <v>15320</v>
      </c>
      <c r="S5666" s="34"/>
      <c r="T5666" s="34"/>
      <c r="U5666" s="34"/>
    </row>
    <row r="5667" spans="16:21" x14ac:dyDescent="0.45">
      <c r="P5667" s="33" t="s">
        <v>3447</v>
      </c>
      <c r="Q5667" t="s">
        <v>28873</v>
      </c>
      <c r="R5667" s="35" t="s">
        <v>15321</v>
      </c>
      <c r="S5667" s="34"/>
      <c r="T5667" s="34"/>
      <c r="U5667" s="34"/>
    </row>
    <row r="5668" spans="16:21" x14ac:dyDescent="0.45">
      <c r="P5668" s="33" t="s">
        <v>3448</v>
      </c>
      <c r="Q5668" t="s">
        <v>28873</v>
      </c>
      <c r="R5668" s="35" t="s">
        <v>11192</v>
      </c>
      <c r="S5668" s="34"/>
      <c r="T5668" s="34"/>
      <c r="U5668" s="34"/>
    </row>
    <row r="5669" spans="16:21" x14ac:dyDescent="0.45">
      <c r="P5669" s="33" t="s">
        <v>3449</v>
      </c>
      <c r="Q5669" t="s">
        <v>28873</v>
      </c>
      <c r="R5669" s="35" t="s">
        <v>11192</v>
      </c>
      <c r="S5669" s="34"/>
      <c r="T5669" s="34"/>
      <c r="U5669" s="34"/>
    </row>
    <row r="5670" spans="16:21" x14ac:dyDescent="0.45">
      <c r="P5670" s="33" t="s">
        <v>3450</v>
      </c>
      <c r="Q5670" t="s">
        <v>28873</v>
      </c>
      <c r="R5670" s="35" t="s">
        <v>11192</v>
      </c>
      <c r="S5670" s="34"/>
      <c r="T5670" s="34"/>
      <c r="U5670" s="34"/>
    </row>
    <row r="5671" spans="16:21" x14ac:dyDescent="0.45">
      <c r="P5671" s="33" t="s">
        <v>3451</v>
      </c>
      <c r="Q5671" t="s">
        <v>28873</v>
      </c>
      <c r="R5671" s="35" t="s">
        <v>67</v>
      </c>
      <c r="S5671" s="34"/>
      <c r="T5671" s="34"/>
      <c r="U5671" s="34"/>
    </row>
    <row r="5672" spans="16:21" x14ac:dyDescent="0.45">
      <c r="P5672" s="33" t="s">
        <v>3452</v>
      </c>
      <c r="Q5672" t="s">
        <v>28873</v>
      </c>
      <c r="R5672" s="35" t="s">
        <v>15322</v>
      </c>
      <c r="S5672" s="34"/>
      <c r="T5672" s="34"/>
      <c r="U5672" s="34"/>
    </row>
    <row r="5673" spans="16:21" x14ac:dyDescent="0.45">
      <c r="P5673" s="33" t="s">
        <v>3452</v>
      </c>
      <c r="Q5673" t="s">
        <v>28873</v>
      </c>
      <c r="R5673" s="35" t="s">
        <v>15323</v>
      </c>
      <c r="S5673" s="34"/>
      <c r="T5673" s="34"/>
      <c r="U5673" s="34"/>
    </row>
    <row r="5674" spans="16:21" x14ac:dyDescent="0.45">
      <c r="P5674" s="33" t="s">
        <v>3453</v>
      </c>
      <c r="Q5674" t="s">
        <v>28873</v>
      </c>
      <c r="R5674" s="35" t="s">
        <v>15324</v>
      </c>
      <c r="S5674" s="34"/>
      <c r="T5674" s="34"/>
      <c r="U5674" s="34"/>
    </row>
    <row r="5675" spans="16:21" x14ac:dyDescent="0.45">
      <c r="P5675" s="33" t="s">
        <v>3453</v>
      </c>
      <c r="Q5675" t="s">
        <v>28873</v>
      </c>
      <c r="R5675" s="35" t="s">
        <v>15325</v>
      </c>
      <c r="S5675" s="34"/>
      <c r="T5675" s="34"/>
      <c r="U5675" s="34"/>
    </row>
    <row r="5676" spans="16:21" x14ac:dyDescent="0.45">
      <c r="P5676" s="33" t="s">
        <v>3454</v>
      </c>
      <c r="Q5676" t="s">
        <v>28873</v>
      </c>
      <c r="R5676" s="35" t="s">
        <v>15326</v>
      </c>
      <c r="S5676" s="34"/>
      <c r="T5676" s="34"/>
      <c r="U5676" s="34"/>
    </row>
    <row r="5677" spans="16:21" x14ac:dyDescent="0.45">
      <c r="P5677" s="33" t="s">
        <v>3454</v>
      </c>
      <c r="Q5677" t="s">
        <v>28873</v>
      </c>
      <c r="R5677" s="35" t="s">
        <v>15327</v>
      </c>
      <c r="S5677" s="34"/>
      <c r="T5677" s="34"/>
      <c r="U5677" s="34"/>
    </row>
    <row r="5678" spans="16:21" x14ac:dyDescent="0.45">
      <c r="P5678" s="33" t="s">
        <v>3455</v>
      </c>
      <c r="Q5678" t="s">
        <v>28873</v>
      </c>
      <c r="R5678" s="35" t="s">
        <v>15328</v>
      </c>
      <c r="S5678" s="34"/>
      <c r="T5678" s="34"/>
      <c r="U5678" s="34"/>
    </row>
    <row r="5679" spans="16:21" x14ac:dyDescent="0.45">
      <c r="P5679" s="33" t="s">
        <v>3455</v>
      </c>
      <c r="Q5679" t="s">
        <v>28873</v>
      </c>
      <c r="R5679" s="35" t="s">
        <v>15329</v>
      </c>
      <c r="S5679" s="34"/>
      <c r="T5679" s="34"/>
      <c r="U5679" s="34"/>
    </row>
    <row r="5680" spans="16:21" x14ac:dyDescent="0.45">
      <c r="P5680" s="33" t="s">
        <v>3456</v>
      </c>
      <c r="Q5680" t="s">
        <v>28873</v>
      </c>
      <c r="R5680" s="35" t="s">
        <v>15328</v>
      </c>
      <c r="S5680" s="34"/>
      <c r="T5680" s="34"/>
      <c r="U5680" s="34"/>
    </row>
    <row r="5681" spans="16:21" x14ac:dyDescent="0.45">
      <c r="P5681" s="33" t="s">
        <v>3456</v>
      </c>
      <c r="Q5681" t="s">
        <v>28873</v>
      </c>
      <c r="R5681" s="35" t="s">
        <v>15329</v>
      </c>
      <c r="S5681" s="34"/>
      <c r="T5681" s="34"/>
      <c r="U5681" s="34"/>
    </row>
    <row r="5682" spans="16:21" x14ac:dyDescent="0.45">
      <c r="P5682" s="33" t="s">
        <v>3457</v>
      </c>
      <c r="Q5682" t="s">
        <v>28873</v>
      </c>
      <c r="R5682" s="35" t="s">
        <v>15330</v>
      </c>
      <c r="S5682" s="34"/>
      <c r="T5682" s="34"/>
      <c r="U5682" s="34"/>
    </row>
    <row r="5683" spans="16:21" x14ac:dyDescent="0.45">
      <c r="P5683" s="33" t="s">
        <v>3457</v>
      </c>
      <c r="Q5683" t="s">
        <v>28873</v>
      </c>
      <c r="R5683" s="35" t="s">
        <v>15331</v>
      </c>
      <c r="S5683" s="34"/>
      <c r="T5683" s="34"/>
      <c r="U5683" s="34"/>
    </row>
    <row r="5684" spans="16:21" x14ac:dyDescent="0.45">
      <c r="P5684" s="33" t="s">
        <v>3458</v>
      </c>
      <c r="Q5684" t="s">
        <v>28873</v>
      </c>
      <c r="R5684" s="35" t="s">
        <v>11192</v>
      </c>
      <c r="S5684" s="34"/>
      <c r="T5684" s="34"/>
      <c r="U5684" s="34"/>
    </row>
    <row r="5685" spans="16:21" x14ac:dyDescent="0.45">
      <c r="P5685" s="33" t="s">
        <v>3459</v>
      </c>
      <c r="Q5685" t="s">
        <v>28873</v>
      </c>
      <c r="R5685" s="35" t="s">
        <v>15332</v>
      </c>
      <c r="S5685" s="34"/>
      <c r="T5685" s="34"/>
      <c r="U5685" s="34"/>
    </row>
    <row r="5686" spans="16:21" x14ac:dyDescent="0.45">
      <c r="P5686" s="33" t="s">
        <v>3459</v>
      </c>
      <c r="Q5686" t="s">
        <v>28873</v>
      </c>
      <c r="R5686" s="35" t="s">
        <v>15333</v>
      </c>
      <c r="S5686" s="34"/>
      <c r="T5686" s="34"/>
      <c r="U5686" s="34"/>
    </row>
    <row r="5687" spans="16:21" x14ac:dyDescent="0.45">
      <c r="P5687" s="33" t="s">
        <v>3460</v>
      </c>
      <c r="Q5687" t="s">
        <v>28873</v>
      </c>
      <c r="R5687" s="35" t="s">
        <v>15334</v>
      </c>
      <c r="S5687" s="34"/>
      <c r="T5687" s="34"/>
      <c r="U5687" s="34"/>
    </row>
    <row r="5688" spans="16:21" x14ac:dyDescent="0.45">
      <c r="P5688" s="33" t="s">
        <v>3460</v>
      </c>
      <c r="Q5688" t="s">
        <v>28873</v>
      </c>
      <c r="R5688" s="35" t="s">
        <v>15335</v>
      </c>
      <c r="S5688" s="34"/>
      <c r="T5688" s="34"/>
      <c r="U5688" s="34"/>
    </row>
    <row r="5689" spans="16:21" x14ac:dyDescent="0.45">
      <c r="P5689" s="33" t="s">
        <v>3461</v>
      </c>
      <c r="Q5689" t="s">
        <v>28873</v>
      </c>
      <c r="R5689" s="35" t="s">
        <v>15336</v>
      </c>
      <c r="S5689" s="34"/>
      <c r="T5689" s="34"/>
      <c r="U5689" s="34"/>
    </row>
    <row r="5690" spans="16:21" x14ac:dyDescent="0.45">
      <c r="P5690" s="33" t="s">
        <v>3461</v>
      </c>
      <c r="Q5690" t="s">
        <v>28873</v>
      </c>
      <c r="R5690" s="35" t="s">
        <v>15337</v>
      </c>
      <c r="S5690" s="34"/>
      <c r="T5690" s="34"/>
      <c r="U5690" s="34"/>
    </row>
    <row r="5691" spans="16:21" x14ac:dyDescent="0.45">
      <c r="P5691" s="33" t="s">
        <v>3462</v>
      </c>
      <c r="Q5691" t="s">
        <v>28873</v>
      </c>
      <c r="R5691" s="35" t="s">
        <v>15338</v>
      </c>
      <c r="S5691" s="34"/>
      <c r="T5691" s="34"/>
      <c r="U5691" s="34"/>
    </row>
    <row r="5692" spans="16:21" x14ac:dyDescent="0.45">
      <c r="P5692" s="33" t="s">
        <v>3462</v>
      </c>
      <c r="Q5692" t="s">
        <v>28873</v>
      </c>
      <c r="R5692" s="35" t="s">
        <v>15339</v>
      </c>
      <c r="S5692" s="34"/>
      <c r="T5692" s="34"/>
      <c r="U5692" s="34"/>
    </row>
    <row r="5693" spans="16:21" x14ac:dyDescent="0.45">
      <c r="P5693" s="33" t="s">
        <v>3463</v>
      </c>
      <c r="Q5693" t="s">
        <v>28873</v>
      </c>
      <c r="R5693" s="35" t="s">
        <v>15340</v>
      </c>
      <c r="S5693" s="34"/>
      <c r="T5693" s="34"/>
      <c r="U5693" s="34"/>
    </row>
    <row r="5694" spans="16:21" x14ac:dyDescent="0.45">
      <c r="P5694" s="33" t="s">
        <v>3463</v>
      </c>
      <c r="Q5694" t="s">
        <v>28873</v>
      </c>
      <c r="R5694" s="35" t="s">
        <v>15339</v>
      </c>
      <c r="S5694" s="34"/>
      <c r="T5694" s="34"/>
      <c r="U5694" s="34"/>
    </row>
    <row r="5695" spans="16:21" x14ac:dyDescent="0.45">
      <c r="P5695" s="33" t="s">
        <v>3464</v>
      </c>
      <c r="Q5695" t="s">
        <v>28873</v>
      </c>
      <c r="R5695" s="35" t="s">
        <v>15341</v>
      </c>
      <c r="S5695" s="34"/>
      <c r="T5695" s="34"/>
      <c r="U5695" s="34"/>
    </row>
    <row r="5696" spans="16:21" x14ac:dyDescent="0.45">
      <c r="P5696" s="33" t="s">
        <v>3464</v>
      </c>
      <c r="Q5696" t="s">
        <v>28873</v>
      </c>
      <c r="R5696" s="35" t="s">
        <v>15342</v>
      </c>
      <c r="S5696" s="34"/>
      <c r="T5696" s="34"/>
      <c r="U5696" s="34"/>
    </row>
    <row r="5697" spans="16:21" x14ac:dyDescent="0.45">
      <c r="P5697" s="33" t="s">
        <v>3465</v>
      </c>
      <c r="Q5697" t="s">
        <v>28873</v>
      </c>
      <c r="R5697" s="35" t="s">
        <v>11192</v>
      </c>
      <c r="S5697" s="34"/>
      <c r="T5697" s="34"/>
      <c r="U5697" s="34"/>
    </row>
    <row r="5698" spans="16:21" x14ac:dyDescent="0.45">
      <c r="P5698" s="33" t="s">
        <v>3466</v>
      </c>
      <c r="Q5698" t="s">
        <v>28873</v>
      </c>
      <c r="R5698" s="35" t="s">
        <v>11192</v>
      </c>
      <c r="S5698" s="34"/>
      <c r="T5698" s="34"/>
      <c r="U5698" s="34"/>
    </row>
    <row r="5699" spans="16:21" x14ac:dyDescent="0.45">
      <c r="P5699" s="33" t="s">
        <v>3467</v>
      </c>
      <c r="Q5699" t="s">
        <v>28873</v>
      </c>
      <c r="R5699" s="35" t="s">
        <v>15343</v>
      </c>
      <c r="S5699" s="34"/>
      <c r="T5699" s="34"/>
      <c r="U5699" s="34"/>
    </row>
    <row r="5700" spans="16:21" x14ac:dyDescent="0.45">
      <c r="P5700" s="33" t="s">
        <v>3467</v>
      </c>
      <c r="Q5700" t="s">
        <v>28873</v>
      </c>
      <c r="R5700" s="35" t="s">
        <v>15344</v>
      </c>
      <c r="S5700" s="34"/>
      <c r="T5700" s="34"/>
      <c r="U5700" s="34"/>
    </row>
    <row r="5701" spans="16:21" x14ac:dyDescent="0.45">
      <c r="P5701" s="33" t="s">
        <v>3468</v>
      </c>
      <c r="Q5701" t="s">
        <v>28873</v>
      </c>
      <c r="R5701" s="35" t="s">
        <v>15345</v>
      </c>
      <c r="S5701" s="34"/>
      <c r="T5701" s="34"/>
      <c r="U5701" s="34"/>
    </row>
    <row r="5702" spans="16:21" x14ac:dyDescent="0.45">
      <c r="P5702" s="33" t="s">
        <v>3468</v>
      </c>
      <c r="Q5702" t="s">
        <v>28873</v>
      </c>
      <c r="R5702" s="35" t="s">
        <v>15346</v>
      </c>
      <c r="S5702" s="34"/>
      <c r="T5702" s="34"/>
      <c r="U5702" s="34"/>
    </row>
    <row r="5703" spans="16:21" x14ac:dyDescent="0.45">
      <c r="P5703" s="33" t="s">
        <v>3469</v>
      </c>
      <c r="Q5703" t="s">
        <v>28873</v>
      </c>
      <c r="R5703" s="35" t="s">
        <v>15347</v>
      </c>
      <c r="S5703" s="34"/>
      <c r="T5703" s="34"/>
      <c r="U5703" s="34"/>
    </row>
    <row r="5704" spans="16:21" x14ac:dyDescent="0.45">
      <c r="P5704" s="33" t="s">
        <v>3469</v>
      </c>
      <c r="Q5704" t="s">
        <v>28873</v>
      </c>
      <c r="R5704" s="35" t="s">
        <v>15348</v>
      </c>
      <c r="S5704" s="34"/>
      <c r="T5704" s="34"/>
      <c r="U5704" s="34"/>
    </row>
    <row r="5705" spans="16:21" x14ac:dyDescent="0.45">
      <c r="P5705" s="33" t="s">
        <v>3470</v>
      </c>
      <c r="Q5705" t="s">
        <v>28873</v>
      </c>
      <c r="R5705" s="35" t="s">
        <v>15349</v>
      </c>
      <c r="S5705" s="34"/>
      <c r="T5705" s="34"/>
      <c r="U5705" s="34"/>
    </row>
    <row r="5706" spans="16:21" x14ac:dyDescent="0.45">
      <c r="P5706" s="33" t="s">
        <v>3470</v>
      </c>
      <c r="Q5706" t="s">
        <v>28873</v>
      </c>
      <c r="R5706" s="35" t="s">
        <v>15350</v>
      </c>
      <c r="S5706" s="34"/>
      <c r="T5706" s="34"/>
      <c r="U5706" s="34"/>
    </row>
    <row r="5707" spans="16:21" x14ac:dyDescent="0.45">
      <c r="P5707" s="33" t="s">
        <v>3471</v>
      </c>
      <c r="Q5707" t="s">
        <v>28873</v>
      </c>
      <c r="R5707" s="35" t="s">
        <v>15349</v>
      </c>
      <c r="S5707" s="34"/>
      <c r="T5707" s="34"/>
      <c r="U5707" s="34"/>
    </row>
    <row r="5708" spans="16:21" x14ac:dyDescent="0.45">
      <c r="P5708" s="33" t="s">
        <v>3471</v>
      </c>
      <c r="Q5708" t="s">
        <v>28873</v>
      </c>
      <c r="R5708" s="35" t="s">
        <v>15350</v>
      </c>
      <c r="S5708" s="34"/>
      <c r="T5708" s="34"/>
      <c r="U5708" s="34"/>
    </row>
    <row r="5709" spans="16:21" x14ac:dyDescent="0.45">
      <c r="P5709" s="33" t="s">
        <v>3472</v>
      </c>
      <c r="Q5709" t="s">
        <v>28873</v>
      </c>
      <c r="R5709" s="35" t="s">
        <v>15351</v>
      </c>
      <c r="S5709" s="34"/>
      <c r="T5709" s="34"/>
      <c r="U5709" s="34"/>
    </row>
    <row r="5710" spans="16:21" x14ac:dyDescent="0.45">
      <c r="P5710" s="33" t="s">
        <v>3472</v>
      </c>
      <c r="Q5710" t="s">
        <v>28873</v>
      </c>
      <c r="R5710" s="35" t="s">
        <v>15183</v>
      </c>
      <c r="S5710" s="34"/>
      <c r="T5710" s="34"/>
      <c r="U5710" s="34"/>
    </row>
    <row r="5711" spans="16:21" x14ac:dyDescent="0.45">
      <c r="P5711" s="33" t="s">
        <v>3473</v>
      </c>
      <c r="Q5711" t="s">
        <v>28873</v>
      </c>
      <c r="R5711" s="35" t="s">
        <v>11192</v>
      </c>
      <c r="S5711" s="34"/>
      <c r="T5711" s="34"/>
      <c r="U5711" s="34"/>
    </row>
    <row r="5712" spans="16:21" x14ac:dyDescent="0.45">
      <c r="P5712" s="33" t="s">
        <v>3474</v>
      </c>
      <c r="Q5712" t="s">
        <v>28873</v>
      </c>
      <c r="R5712" s="35" t="s">
        <v>11192</v>
      </c>
      <c r="S5712" s="34"/>
      <c r="T5712" s="34"/>
      <c r="U5712" s="34"/>
    </row>
    <row r="5713" spans="16:21" x14ac:dyDescent="0.45">
      <c r="P5713" s="33" t="s">
        <v>3475</v>
      </c>
      <c r="Q5713" t="s">
        <v>28873</v>
      </c>
      <c r="R5713" s="35" t="s">
        <v>15352</v>
      </c>
      <c r="S5713" s="34"/>
      <c r="T5713" s="34"/>
      <c r="U5713" s="34"/>
    </row>
    <row r="5714" spans="16:21" x14ac:dyDescent="0.45">
      <c r="P5714" s="33" t="s">
        <v>3475</v>
      </c>
      <c r="Q5714" t="s">
        <v>28873</v>
      </c>
      <c r="R5714" s="35" t="s">
        <v>15353</v>
      </c>
      <c r="S5714" s="34"/>
      <c r="T5714" s="34"/>
      <c r="U5714" s="34"/>
    </row>
    <row r="5715" spans="16:21" x14ac:dyDescent="0.45">
      <c r="P5715" s="33" t="s">
        <v>3476</v>
      </c>
      <c r="Q5715" t="s">
        <v>28873</v>
      </c>
      <c r="R5715" s="35" t="s">
        <v>15354</v>
      </c>
      <c r="S5715" s="34"/>
      <c r="T5715" s="34"/>
      <c r="U5715" s="34"/>
    </row>
    <row r="5716" spans="16:21" x14ac:dyDescent="0.45">
      <c r="P5716" s="33" t="s">
        <v>3476</v>
      </c>
      <c r="Q5716" t="s">
        <v>28873</v>
      </c>
      <c r="R5716" s="35" t="s">
        <v>15355</v>
      </c>
      <c r="S5716" s="34"/>
      <c r="T5716" s="34"/>
      <c r="U5716" s="34"/>
    </row>
    <row r="5717" spans="16:21" x14ac:dyDescent="0.45">
      <c r="P5717" s="33" t="s">
        <v>3477</v>
      </c>
      <c r="Q5717" t="s">
        <v>28873</v>
      </c>
      <c r="R5717" s="35" t="s">
        <v>15356</v>
      </c>
      <c r="S5717" s="34"/>
      <c r="T5717" s="34"/>
      <c r="U5717" s="34"/>
    </row>
    <row r="5718" spans="16:21" x14ac:dyDescent="0.45">
      <c r="P5718" s="33" t="s">
        <v>3477</v>
      </c>
      <c r="Q5718" t="s">
        <v>28873</v>
      </c>
      <c r="R5718" s="35" t="s">
        <v>15357</v>
      </c>
      <c r="S5718" s="34"/>
      <c r="T5718" s="34"/>
      <c r="U5718" s="34"/>
    </row>
    <row r="5719" spans="16:21" x14ac:dyDescent="0.45">
      <c r="P5719" s="33" t="s">
        <v>3478</v>
      </c>
      <c r="Q5719" t="s">
        <v>28873</v>
      </c>
      <c r="R5719" s="35" t="s">
        <v>15358</v>
      </c>
      <c r="S5719" s="34"/>
      <c r="T5719" s="34"/>
      <c r="U5719" s="34"/>
    </row>
    <row r="5720" spans="16:21" x14ac:dyDescent="0.45">
      <c r="P5720" s="33" t="s">
        <v>3478</v>
      </c>
      <c r="Q5720" t="s">
        <v>28873</v>
      </c>
      <c r="R5720" s="35" t="s">
        <v>15357</v>
      </c>
      <c r="S5720" s="34"/>
      <c r="T5720" s="34"/>
      <c r="U5720" s="34"/>
    </row>
    <row r="5721" spans="16:21" x14ac:dyDescent="0.45">
      <c r="P5721" s="33" t="s">
        <v>3479</v>
      </c>
      <c r="Q5721" t="s">
        <v>28873</v>
      </c>
      <c r="R5721" s="35" t="s">
        <v>15359</v>
      </c>
      <c r="S5721" s="34"/>
      <c r="T5721" s="34"/>
      <c r="U5721" s="34"/>
    </row>
    <row r="5722" spans="16:21" x14ac:dyDescent="0.45">
      <c r="P5722" s="33" t="s">
        <v>3479</v>
      </c>
      <c r="Q5722" t="s">
        <v>28873</v>
      </c>
      <c r="R5722" s="35" t="s">
        <v>15206</v>
      </c>
      <c r="S5722" s="34"/>
      <c r="T5722" s="34"/>
      <c r="U5722" s="34"/>
    </row>
    <row r="5723" spans="16:21" x14ac:dyDescent="0.45">
      <c r="P5723" s="33" t="s">
        <v>3480</v>
      </c>
      <c r="Q5723" t="s">
        <v>28873</v>
      </c>
      <c r="R5723" s="35" t="s">
        <v>11192</v>
      </c>
      <c r="S5723" s="34"/>
      <c r="T5723" s="34"/>
      <c r="U5723" s="34"/>
    </row>
    <row r="5724" spans="16:21" x14ac:dyDescent="0.45">
      <c r="P5724" s="33" t="s">
        <v>3481</v>
      </c>
      <c r="Q5724" t="s">
        <v>28873</v>
      </c>
      <c r="R5724" s="35" t="s">
        <v>15360</v>
      </c>
      <c r="S5724" s="34"/>
      <c r="T5724" s="34"/>
      <c r="U5724" s="34"/>
    </row>
    <row r="5725" spans="16:21" x14ac:dyDescent="0.45">
      <c r="P5725" s="33" t="s">
        <v>3481</v>
      </c>
      <c r="Q5725" t="s">
        <v>28873</v>
      </c>
      <c r="R5725" s="35" t="s">
        <v>15361</v>
      </c>
      <c r="S5725" s="34"/>
      <c r="T5725" s="34"/>
      <c r="U5725" s="34"/>
    </row>
    <row r="5726" spans="16:21" x14ac:dyDescent="0.45">
      <c r="P5726" s="33" t="s">
        <v>3482</v>
      </c>
      <c r="Q5726" t="s">
        <v>28873</v>
      </c>
      <c r="R5726" s="35" t="s">
        <v>15362</v>
      </c>
      <c r="S5726" s="34"/>
      <c r="T5726" s="34"/>
      <c r="U5726" s="34"/>
    </row>
    <row r="5727" spans="16:21" x14ac:dyDescent="0.45">
      <c r="P5727" s="33" t="s">
        <v>3482</v>
      </c>
      <c r="Q5727" t="s">
        <v>28873</v>
      </c>
      <c r="R5727" s="35" t="s">
        <v>15363</v>
      </c>
      <c r="S5727" s="34"/>
      <c r="T5727" s="34"/>
      <c r="U5727" s="34"/>
    </row>
    <row r="5728" spans="16:21" x14ac:dyDescent="0.45">
      <c r="P5728" s="33" t="s">
        <v>3483</v>
      </c>
      <c r="Q5728" t="s">
        <v>28873</v>
      </c>
      <c r="R5728" s="35" t="s">
        <v>15364</v>
      </c>
      <c r="S5728" s="34"/>
      <c r="T5728" s="34"/>
      <c r="U5728" s="34"/>
    </row>
    <row r="5729" spans="16:21" x14ac:dyDescent="0.45">
      <c r="P5729" s="33" t="s">
        <v>3483</v>
      </c>
      <c r="Q5729" t="s">
        <v>28873</v>
      </c>
      <c r="R5729" s="35" t="s">
        <v>15365</v>
      </c>
      <c r="S5729" s="34"/>
      <c r="T5729" s="34"/>
      <c r="U5729" s="34"/>
    </row>
    <row r="5730" spans="16:21" x14ac:dyDescent="0.45">
      <c r="P5730" s="33" t="s">
        <v>3484</v>
      </c>
      <c r="Q5730" t="s">
        <v>28873</v>
      </c>
      <c r="R5730" s="35" t="s">
        <v>15364</v>
      </c>
      <c r="S5730" s="34"/>
      <c r="T5730" s="34"/>
      <c r="U5730" s="34"/>
    </row>
    <row r="5731" spans="16:21" x14ac:dyDescent="0.45">
      <c r="P5731" s="33" t="s">
        <v>3484</v>
      </c>
      <c r="Q5731" t="s">
        <v>28873</v>
      </c>
      <c r="R5731" s="35" t="s">
        <v>15365</v>
      </c>
      <c r="S5731" s="34"/>
      <c r="T5731" s="34"/>
      <c r="U5731" s="34"/>
    </row>
    <row r="5732" spans="16:21" x14ac:dyDescent="0.45">
      <c r="P5732" s="33" t="s">
        <v>3485</v>
      </c>
      <c r="Q5732" t="s">
        <v>28873</v>
      </c>
      <c r="R5732" s="35" t="s">
        <v>15366</v>
      </c>
      <c r="S5732" s="34"/>
      <c r="T5732" s="34"/>
      <c r="U5732" s="34"/>
    </row>
    <row r="5733" spans="16:21" x14ac:dyDescent="0.45">
      <c r="P5733" s="33" t="s">
        <v>3485</v>
      </c>
      <c r="Q5733" t="s">
        <v>28873</v>
      </c>
      <c r="R5733" s="35" t="s">
        <v>15367</v>
      </c>
      <c r="S5733" s="34"/>
      <c r="T5733" s="34"/>
      <c r="U5733" s="34"/>
    </row>
    <row r="5734" spans="16:21" x14ac:dyDescent="0.45">
      <c r="P5734" s="33" t="s">
        <v>3486</v>
      </c>
      <c r="Q5734" t="s">
        <v>28873</v>
      </c>
      <c r="R5734" s="35" t="s">
        <v>11192</v>
      </c>
      <c r="S5734" s="34"/>
      <c r="T5734" s="34"/>
      <c r="U5734" s="34"/>
    </row>
    <row r="5735" spans="16:21" x14ac:dyDescent="0.45">
      <c r="P5735" s="33" t="s">
        <v>3487</v>
      </c>
      <c r="Q5735" t="s">
        <v>28873</v>
      </c>
      <c r="R5735" s="35" t="s">
        <v>11192</v>
      </c>
      <c r="S5735" s="34"/>
      <c r="T5735" s="34"/>
      <c r="U5735" s="34"/>
    </row>
    <row r="5736" spans="16:21" x14ac:dyDescent="0.45">
      <c r="P5736" s="33" t="s">
        <v>3488</v>
      </c>
      <c r="Q5736" t="s">
        <v>28873</v>
      </c>
      <c r="R5736" s="35" t="s">
        <v>15368</v>
      </c>
      <c r="S5736" s="34"/>
      <c r="T5736" s="34"/>
      <c r="U5736" s="34"/>
    </row>
    <row r="5737" spans="16:21" x14ac:dyDescent="0.45">
      <c r="P5737" s="33" t="s">
        <v>3489</v>
      </c>
      <c r="Q5737" t="s">
        <v>28873</v>
      </c>
      <c r="R5737" s="35" t="s">
        <v>15369</v>
      </c>
      <c r="S5737" s="34"/>
      <c r="T5737" s="34"/>
      <c r="U5737" s="34"/>
    </row>
    <row r="5738" spans="16:21" x14ac:dyDescent="0.45">
      <c r="P5738" s="33" t="s">
        <v>3489</v>
      </c>
      <c r="Q5738" t="s">
        <v>28873</v>
      </c>
      <c r="R5738" s="35" t="s">
        <v>15370</v>
      </c>
      <c r="S5738" s="34"/>
      <c r="T5738" s="34"/>
      <c r="U5738" s="34"/>
    </row>
    <row r="5739" spans="16:21" x14ac:dyDescent="0.45">
      <c r="P5739" s="33" t="s">
        <v>3490</v>
      </c>
      <c r="Q5739" t="s">
        <v>28873</v>
      </c>
      <c r="R5739" s="35" t="s">
        <v>15371</v>
      </c>
      <c r="S5739" s="34"/>
      <c r="T5739" s="34"/>
      <c r="U5739" s="34"/>
    </row>
    <row r="5740" spans="16:21" x14ac:dyDescent="0.45">
      <c r="P5740" s="33" t="s">
        <v>3490</v>
      </c>
      <c r="Q5740" t="s">
        <v>28873</v>
      </c>
      <c r="R5740" s="35" t="s">
        <v>15372</v>
      </c>
      <c r="S5740" s="34"/>
      <c r="T5740" s="34"/>
      <c r="U5740" s="34"/>
    </row>
    <row r="5741" spans="16:21" x14ac:dyDescent="0.45">
      <c r="P5741" s="33" t="s">
        <v>3491</v>
      </c>
      <c r="Q5741" t="s">
        <v>28873</v>
      </c>
      <c r="R5741" s="35" t="s">
        <v>15373</v>
      </c>
      <c r="S5741" s="34"/>
      <c r="T5741" s="34"/>
      <c r="U5741" s="34"/>
    </row>
    <row r="5742" spans="16:21" x14ac:dyDescent="0.45">
      <c r="P5742" s="33" t="s">
        <v>3491</v>
      </c>
      <c r="Q5742" t="s">
        <v>28873</v>
      </c>
      <c r="R5742" s="35" t="s">
        <v>15374</v>
      </c>
      <c r="S5742" s="34"/>
      <c r="T5742" s="34"/>
      <c r="U5742" s="34"/>
    </row>
    <row r="5743" spans="16:21" x14ac:dyDescent="0.45">
      <c r="P5743" s="33" t="s">
        <v>3492</v>
      </c>
      <c r="Q5743" t="s">
        <v>28873</v>
      </c>
      <c r="R5743" s="35" t="s">
        <v>15373</v>
      </c>
      <c r="S5743" s="34"/>
      <c r="T5743" s="34"/>
      <c r="U5743" s="34"/>
    </row>
    <row r="5744" spans="16:21" x14ac:dyDescent="0.45">
      <c r="P5744" s="33" t="s">
        <v>3492</v>
      </c>
      <c r="Q5744" t="s">
        <v>28873</v>
      </c>
      <c r="R5744" s="35" t="s">
        <v>15374</v>
      </c>
      <c r="S5744" s="34"/>
      <c r="T5744" s="34"/>
      <c r="U5744" s="34"/>
    </row>
    <row r="5745" spans="16:21" x14ac:dyDescent="0.45">
      <c r="P5745" s="33" t="s">
        <v>3493</v>
      </c>
      <c r="Q5745" t="s">
        <v>28873</v>
      </c>
      <c r="R5745" s="35" t="s">
        <v>15375</v>
      </c>
      <c r="S5745" s="34"/>
      <c r="T5745" s="34"/>
      <c r="U5745" s="34"/>
    </row>
    <row r="5746" spans="16:21" x14ac:dyDescent="0.45">
      <c r="P5746" s="33" t="s">
        <v>3493</v>
      </c>
      <c r="Q5746" t="s">
        <v>28873</v>
      </c>
      <c r="R5746" s="35" t="s">
        <v>15376</v>
      </c>
      <c r="S5746" s="34"/>
      <c r="T5746" s="34"/>
      <c r="U5746" s="34"/>
    </row>
    <row r="5747" spans="16:21" x14ac:dyDescent="0.45">
      <c r="P5747" s="33" t="s">
        <v>3494</v>
      </c>
      <c r="Q5747" t="s">
        <v>28873</v>
      </c>
      <c r="R5747" s="35" t="s">
        <v>15377</v>
      </c>
      <c r="S5747" s="34"/>
      <c r="T5747" s="34"/>
      <c r="U5747" s="34"/>
    </row>
    <row r="5748" spans="16:21" x14ac:dyDescent="0.45">
      <c r="P5748" s="33" t="s">
        <v>3494</v>
      </c>
      <c r="Q5748" t="s">
        <v>28873</v>
      </c>
      <c r="R5748" s="35" t="s">
        <v>15378</v>
      </c>
      <c r="S5748" s="34"/>
      <c r="T5748" s="34"/>
      <c r="U5748" s="34"/>
    </row>
    <row r="5749" spans="16:21" x14ac:dyDescent="0.45">
      <c r="P5749" s="33" t="s">
        <v>3495</v>
      </c>
      <c r="Q5749" t="s">
        <v>28873</v>
      </c>
      <c r="R5749" s="35" t="s">
        <v>15379</v>
      </c>
      <c r="S5749" s="34"/>
      <c r="T5749" s="34"/>
      <c r="U5749" s="34"/>
    </row>
    <row r="5750" spans="16:21" x14ac:dyDescent="0.45">
      <c r="P5750" s="33" t="s">
        <v>3495</v>
      </c>
      <c r="Q5750" t="s">
        <v>28873</v>
      </c>
      <c r="R5750" s="35" t="s">
        <v>15380</v>
      </c>
      <c r="S5750" s="34"/>
      <c r="T5750" s="34"/>
      <c r="U5750" s="34"/>
    </row>
    <row r="5751" spans="16:21" x14ac:dyDescent="0.45">
      <c r="P5751" s="33" t="s">
        <v>3496</v>
      </c>
      <c r="Q5751" t="s">
        <v>28873</v>
      </c>
      <c r="R5751" s="35" t="s">
        <v>15381</v>
      </c>
      <c r="S5751" s="34"/>
      <c r="T5751" s="34"/>
      <c r="U5751" s="34"/>
    </row>
    <row r="5752" spans="16:21" x14ac:dyDescent="0.45">
      <c r="P5752" s="33" t="s">
        <v>3496</v>
      </c>
      <c r="Q5752" t="s">
        <v>28873</v>
      </c>
      <c r="R5752" s="35" t="s">
        <v>15382</v>
      </c>
      <c r="S5752" s="34"/>
      <c r="T5752" s="34"/>
      <c r="U5752" s="34"/>
    </row>
    <row r="5753" spans="16:21" x14ac:dyDescent="0.45">
      <c r="P5753" s="33" t="s">
        <v>3497</v>
      </c>
      <c r="Q5753" t="s">
        <v>28873</v>
      </c>
      <c r="R5753" s="35" t="s">
        <v>15383</v>
      </c>
      <c r="S5753" s="34"/>
      <c r="T5753" s="34"/>
      <c r="U5753" s="34"/>
    </row>
    <row r="5754" spans="16:21" x14ac:dyDescent="0.45">
      <c r="P5754" s="33" t="s">
        <v>3497</v>
      </c>
      <c r="Q5754" t="s">
        <v>28873</v>
      </c>
      <c r="R5754" s="35" t="s">
        <v>15384</v>
      </c>
      <c r="S5754" s="34"/>
      <c r="T5754" s="34"/>
      <c r="U5754" s="34"/>
    </row>
    <row r="5755" spans="16:21" x14ac:dyDescent="0.45">
      <c r="P5755" s="33" t="s">
        <v>3498</v>
      </c>
      <c r="Q5755" t="s">
        <v>28873</v>
      </c>
      <c r="R5755" s="35" t="s">
        <v>15385</v>
      </c>
      <c r="S5755" s="34"/>
      <c r="T5755" s="34"/>
      <c r="U5755" s="34"/>
    </row>
    <row r="5756" spans="16:21" x14ac:dyDescent="0.45">
      <c r="P5756" s="33" t="s">
        <v>3498</v>
      </c>
      <c r="Q5756" t="s">
        <v>28873</v>
      </c>
      <c r="R5756" s="35" t="s">
        <v>15384</v>
      </c>
      <c r="S5756" s="34"/>
      <c r="T5756" s="34"/>
      <c r="U5756" s="34"/>
    </row>
    <row r="5757" spans="16:21" x14ac:dyDescent="0.45">
      <c r="P5757" s="33" t="s">
        <v>3499</v>
      </c>
      <c r="Q5757" t="s">
        <v>28873</v>
      </c>
      <c r="R5757" s="35" t="s">
        <v>15386</v>
      </c>
      <c r="S5757" s="34"/>
      <c r="T5757" s="34"/>
      <c r="U5757" s="34"/>
    </row>
    <row r="5758" spans="16:21" x14ac:dyDescent="0.45">
      <c r="P5758" s="33" t="s">
        <v>3499</v>
      </c>
      <c r="Q5758" t="s">
        <v>28873</v>
      </c>
      <c r="R5758" s="35" t="s">
        <v>15387</v>
      </c>
      <c r="S5758" s="34"/>
      <c r="T5758" s="34"/>
      <c r="U5758" s="34"/>
    </row>
    <row r="5759" spans="16:21" x14ac:dyDescent="0.45">
      <c r="P5759" s="33" t="s">
        <v>3500</v>
      </c>
      <c r="Q5759" t="s">
        <v>28873</v>
      </c>
      <c r="R5759" s="35" t="s">
        <v>15388</v>
      </c>
      <c r="S5759" s="34"/>
      <c r="T5759" s="34"/>
      <c r="U5759" s="34"/>
    </row>
    <row r="5760" spans="16:21" x14ac:dyDescent="0.45">
      <c r="P5760" s="33" t="s">
        <v>3500</v>
      </c>
      <c r="Q5760" t="s">
        <v>28873</v>
      </c>
      <c r="R5760" s="35" t="s">
        <v>15389</v>
      </c>
      <c r="S5760" s="34"/>
      <c r="T5760" s="34"/>
      <c r="U5760" s="34"/>
    </row>
    <row r="5761" spans="16:21" x14ac:dyDescent="0.45">
      <c r="P5761" s="33" t="s">
        <v>3501</v>
      </c>
      <c r="Q5761" t="s">
        <v>28873</v>
      </c>
      <c r="R5761" s="35" t="s">
        <v>15390</v>
      </c>
      <c r="S5761" s="34"/>
      <c r="T5761" s="34"/>
      <c r="U5761" s="34"/>
    </row>
    <row r="5762" spans="16:21" x14ac:dyDescent="0.45">
      <c r="P5762" s="33" t="s">
        <v>3501</v>
      </c>
      <c r="Q5762" t="s">
        <v>28873</v>
      </c>
      <c r="R5762" s="35" t="s">
        <v>15391</v>
      </c>
      <c r="S5762" s="34"/>
      <c r="T5762" s="34"/>
      <c r="U5762" s="34"/>
    </row>
    <row r="5763" spans="16:21" x14ac:dyDescent="0.45">
      <c r="P5763" s="33" t="s">
        <v>3502</v>
      </c>
      <c r="Q5763" t="s">
        <v>28873</v>
      </c>
      <c r="R5763" s="35" t="s">
        <v>15392</v>
      </c>
      <c r="S5763" s="34"/>
      <c r="T5763" s="34"/>
      <c r="U5763" s="34"/>
    </row>
    <row r="5764" spans="16:21" x14ac:dyDescent="0.45">
      <c r="P5764" s="33" t="s">
        <v>3502</v>
      </c>
      <c r="Q5764" t="s">
        <v>28873</v>
      </c>
      <c r="R5764" s="35" t="s">
        <v>15393</v>
      </c>
      <c r="S5764" s="34"/>
      <c r="T5764" s="34"/>
      <c r="U5764" s="34"/>
    </row>
    <row r="5765" spans="16:21" x14ac:dyDescent="0.45">
      <c r="P5765" s="33" t="s">
        <v>3503</v>
      </c>
      <c r="Q5765" t="s">
        <v>28873</v>
      </c>
      <c r="R5765" s="35" t="s">
        <v>15394</v>
      </c>
      <c r="S5765" s="34"/>
      <c r="T5765" s="34"/>
      <c r="U5765" s="34"/>
    </row>
    <row r="5766" spans="16:21" x14ac:dyDescent="0.45">
      <c r="P5766" s="33" t="s">
        <v>3503</v>
      </c>
      <c r="Q5766" t="s">
        <v>28873</v>
      </c>
      <c r="R5766" s="35" t="s">
        <v>15393</v>
      </c>
      <c r="S5766" s="34"/>
      <c r="T5766" s="34"/>
      <c r="U5766" s="34"/>
    </row>
    <row r="5767" spans="16:21" x14ac:dyDescent="0.45">
      <c r="P5767" s="33" t="s">
        <v>3504</v>
      </c>
      <c r="Q5767" t="s">
        <v>28873</v>
      </c>
      <c r="R5767" s="35" t="s">
        <v>15395</v>
      </c>
      <c r="S5767" s="34"/>
      <c r="T5767" s="34"/>
      <c r="U5767" s="34"/>
    </row>
    <row r="5768" spans="16:21" x14ac:dyDescent="0.45">
      <c r="P5768" s="33" t="s">
        <v>3504</v>
      </c>
      <c r="Q5768" t="s">
        <v>28873</v>
      </c>
      <c r="R5768" s="35" t="s">
        <v>15396</v>
      </c>
      <c r="S5768" s="34"/>
      <c r="T5768" s="34"/>
      <c r="U5768" s="34"/>
    </row>
    <row r="5769" spans="16:21" x14ac:dyDescent="0.45">
      <c r="P5769" s="33" t="s">
        <v>3505</v>
      </c>
      <c r="Q5769" t="s">
        <v>28873</v>
      </c>
      <c r="R5769" s="35" t="s">
        <v>15397</v>
      </c>
      <c r="S5769" s="34"/>
      <c r="T5769" s="34"/>
      <c r="U5769" s="34"/>
    </row>
    <row r="5770" spans="16:21" x14ac:dyDescent="0.45">
      <c r="P5770" s="33" t="s">
        <v>3505</v>
      </c>
      <c r="Q5770" t="s">
        <v>28873</v>
      </c>
      <c r="R5770" s="35" t="s">
        <v>15398</v>
      </c>
      <c r="S5770" s="34"/>
      <c r="T5770" s="34"/>
      <c r="U5770" s="34"/>
    </row>
    <row r="5771" spans="16:21" x14ac:dyDescent="0.45">
      <c r="P5771" s="33" t="s">
        <v>3506</v>
      </c>
      <c r="Q5771" t="s">
        <v>28873</v>
      </c>
      <c r="R5771" s="35" t="s">
        <v>15399</v>
      </c>
      <c r="S5771" s="34"/>
      <c r="T5771" s="34"/>
      <c r="U5771" s="34"/>
    </row>
    <row r="5772" spans="16:21" x14ac:dyDescent="0.45">
      <c r="P5772" s="33" t="s">
        <v>3506</v>
      </c>
      <c r="Q5772" t="s">
        <v>28873</v>
      </c>
      <c r="R5772" s="35" t="s">
        <v>15400</v>
      </c>
      <c r="S5772" s="34"/>
      <c r="T5772" s="34"/>
      <c r="U5772" s="34"/>
    </row>
    <row r="5773" spans="16:21" x14ac:dyDescent="0.45">
      <c r="P5773" s="33" t="s">
        <v>3507</v>
      </c>
      <c r="Q5773" t="s">
        <v>28873</v>
      </c>
      <c r="R5773" s="35" t="s">
        <v>15401</v>
      </c>
      <c r="S5773" s="34"/>
      <c r="T5773" s="34"/>
      <c r="U5773" s="34"/>
    </row>
    <row r="5774" spans="16:21" x14ac:dyDescent="0.45">
      <c r="P5774" s="33" t="s">
        <v>3507</v>
      </c>
      <c r="Q5774" t="s">
        <v>28873</v>
      </c>
      <c r="R5774" s="35" t="s">
        <v>15402</v>
      </c>
      <c r="S5774" s="34"/>
      <c r="T5774" s="34"/>
      <c r="U5774" s="34"/>
    </row>
    <row r="5775" spans="16:21" x14ac:dyDescent="0.45">
      <c r="P5775" s="33" t="s">
        <v>3508</v>
      </c>
      <c r="Q5775" t="s">
        <v>28873</v>
      </c>
      <c r="R5775" s="35" t="s">
        <v>11192</v>
      </c>
      <c r="S5775" s="34"/>
      <c r="T5775" s="34"/>
      <c r="U5775" s="34"/>
    </row>
    <row r="5776" spans="16:21" x14ac:dyDescent="0.45">
      <c r="P5776" s="33" t="s">
        <v>3509</v>
      </c>
      <c r="Q5776" t="s">
        <v>28873</v>
      </c>
      <c r="R5776" s="35" t="s">
        <v>11192</v>
      </c>
      <c r="S5776" s="34"/>
      <c r="T5776" s="34"/>
      <c r="U5776" s="34"/>
    </row>
    <row r="5777" spans="16:21" x14ac:dyDescent="0.45">
      <c r="P5777" s="33" t="s">
        <v>3510</v>
      </c>
      <c r="Q5777" t="s">
        <v>28873</v>
      </c>
      <c r="R5777" s="35" t="s">
        <v>15403</v>
      </c>
      <c r="S5777" s="34"/>
      <c r="T5777" s="34"/>
      <c r="U5777" s="34"/>
    </row>
    <row r="5778" spans="16:21" x14ac:dyDescent="0.45">
      <c r="P5778" s="33" t="s">
        <v>3510</v>
      </c>
      <c r="Q5778" t="s">
        <v>28873</v>
      </c>
      <c r="R5778" s="35" t="s">
        <v>15404</v>
      </c>
      <c r="S5778" s="34"/>
      <c r="T5778" s="34"/>
      <c r="U5778" s="34"/>
    </row>
    <row r="5779" spans="16:21" x14ac:dyDescent="0.45">
      <c r="P5779" s="33" t="s">
        <v>3511</v>
      </c>
      <c r="Q5779" t="s">
        <v>28873</v>
      </c>
      <c r="R5779" s="35" t="s">
        <v>15405</v>
      </c>
      <c r="S5779" s="34"/>
      <c r="T5779" s="34"/>
      <c r="U5779" s="34"/>
    </row>
    <row r="5780" spans="16:21" x14ac:dyDescent="0.45">
      <c r="P5780" s="33" t="s">
        <v>3511</v>
      </c>
      <c r="Q5780" t="s">
        <v>28873</v>
      </c>
      <c r="R5780" s="35" t="s">
        <v>15406</v>
      </c>
      <c r="S5780" s="34"/>
      <c r="T5780" s="34"/>
      <c r="U5780" s="34"/>
    </row>
    <row r="5781" spans="16:21" x14ac:dyDescent="0.45">
      <c r="P5781" s="33" t="s">
        <v>3512</v>
      </c>
      <c r="Q5781" t="s">
        <v>28873</v>
      </c>
      <c r="R5781" s="35" t="s">
        <v>15407</v>
      </c>
      <c r="S5781" s="34"/>
      <c r="T5781" s="34"/>
      <c r="U5781" s="34"/>
    </row>
    <row r="5782" spans="16:21" x14ac:dyDescent="0.45">
      <c r="P5782" s="33" t="s">
        <v>3512</v>
      </c>
      <c r="Q5782" t="s">
        <v>28873</v>
      </c>
      <c r="R5782" s="35" t="s">
        <v>15408</v>
      </c>
      <c r="S5782" s="34"/>
      <c r="T5782" s="34"/>
      <c r="U5782" s="34"/>
    </row>
    <row r="5783" spans="16:21" x14ac:dyDescent="0.45">
      <c r="P5783" s="33" t="s">
        <v>3513</v>
      </c>
      <c r="Q5783" t="s">
        <v>28873</v>
      </c>
      <c r="R5783" s="35" t="s">
        <v>15409</v>
      </c>
      <c r="S5783" s="34"/>
      <c r="T5783" s="34"/>
      <c r="U5783" s="34"/>
    </row>
    <row r="5784" spans="16:21" x14ac:dyDescent="0.45">
      <c r="P5784" s="33" t="s">
        <v>3513</v>
      </c>
      <c r="Q5784" t="s">
        <v>28873</v>
      </c>
      <c r="R5784" s="35" t="s">
        <v>15410</v>
      </c>
      <c r="S5784" s="34"/>
      <c r="T5784" s="34"/>
      <c r="U5784" s="34"/>
    </row>
    <row r="5785" spans="16:21" x14ac:dyDescent="0.45">
      <c r="P5785" s="33" t="s">
        <v>3514</v>
      </c>
      <c r="Q5785" t="s">
        <v>28873</v>
      </c>
      <c r="R5785" s="35" t="s">
        <v>15411</v>
      </c>
      <c r="S5785" s="34"/>
      <c r="T5785" s="34"/>
      <c r="U5785" s="34"/>
    </row>
    <row r="5786" spans="16:21" x14ac:dyDescent="0.45">
      <c r="P5786" s="33" t="s">
        <v>3514</v>
      </c>
      <c r="Q5786" t="s">
        <v>28873</v>
      </c>
      <c r="R5786" s="35" t="s">
        <v>15410</v>
      </c>
      <c r="S5786" s="34"/>
      <c r="T5786" s="34"/>
      <c r="U5786" s="34"/>
    </row>
    <row r="5787" spans="16:21" x14ac:dyDescent="0.45">
      <c r="P5787" s="33" t="s">
        <v>3515</v>
      </c>
      <c r="Q5787" t="s">
        <v>28873</v>
      </c>
      <c r="R5787" s="35" t="s">
        <v>15412</v>
      </c>
      <c r="S5787" s="34"/>
      <c r="T5787" s="34"/>
      <c r="U5787" s="34"/>
    </row>
    <row r="5788" spans="16:21" x14ac:dyDescent="0.45">
      <c r="P5788" s="33" t="s">
        <v>3515</v>
      </c>
      <c r="Q5788" t="s">
        <v>28873</v>
      </c>
      <c r="R5788" s="35" t="s">
        <v>15413</v>
      </c>
      <c r="S5788" s="34"/>
      <c r="T5788" s="34"/>
      <c r="U5788" s="34"/>
    </row>
    <row r="5789" spans="16:21" x14ac:dyDescent="0.45">
      <c r="P5789" s="33" t="s">
        <v>3516</v>
      </c>
      <c r="Q5789" t="s">
        <v>28873</v>
      </c>
      <c r="R5789" s="35" t="s">
        <v>15414</v>
      </c>
      <c r="S5789" s="34"/>
      <c r="T5789" s="34"/>
      <c r="U5789" s="34"/>
    </row>
    <row r="5790" spans="16:21" x14ac:dyDescent="0.45">
      <c r="P5790" s="33" t="s">
        <v>3516</v>
      </c>
      <c r="Q5790" t="s">
        <v>28873</v>
      </c>
      <c r="R5790" s="35" t="s">
        <v>15415</v>
      </c>
      <c r="S5790" s="34"/>
      <c r="T5790" s="34"/>
      <c r="U5790" s="34"/>
    </row>
    <row r="5791" spans="16:21" x14ac:dyDescent="0.45">
      <c r="P5791" s="33" t="s">
        <v>3517</v>
      </c>
      <c r="Q5791" t="s">
        <v>28873</v>
      </c>
      <c r="R5791" s="35" t="s">
        <v>15416</v>
      </c>
      <c r="S5791" s="34"/>
      <c r="T5791" s="34"/>
      <c r="U5791" s="34"/>
    </row>
    <row r="5792" spans="16:21" x14ac:dyDescent="0.45">
      <c r="P5792" s="33" t="s">
        <v>3517</v>
      </c>
      <c r="Q5792" t="s">
        <v>28873</v>
      </c>
      <c r="R5792" s="35" t="s">
        <v>15417</v>
      </c>
      <c r="S5792" s="34"/>
      <c r="T5792" s="34"/>
      <c r="U5792" s="34"/>
    </row>
    <row r="5793" spans="16:21" x14ac:dyDescent="0.45">
      <c r="P5793" s="33" t="s">
        <v>3518</v>
      </c>
      <c r="Q5793" t="s">
        <v>28873</v>
      </c>
      <c r="R5793" s="35" t="s">
        <v>15418</v>
      </c>
      <c r="S5793" s="34"/>
      <c r="T5793" s="34"/>
      <c r="U5793" s="34"/>
    </row>
    <row r="5794" spans="16:21" x14ac:dyDescent="0.45">
      <c r="P5794" s="33" t="s">
        <v>3518</v>
      </c>
      <c r="Q5794" t="s">
        <v>28873</v>
      </c>
      <c r="R5794" s="35" t="s">
        <v>15419</v>
      </c>
      <c r="S5794" s="34"/>
      <c r="T5794" s="34"/>
      <c r="U5794" s="34"/>
    </row>
    <row r="5795" spans="16:21" x14ac:dyDescent="0.45">
      <c r="P5795" s="33" t="s">
        <v>3519</v>
      </c>
      <c r="Q5795" t="s">
        <v>28873</v>
      </c>
      <c r="R5795" s="35" t="s">
        <v>15420</v>
      </c>
      <c r="S5795" s="34"/>
      <c r="T5795" s="34"/>
      <c r="U5795" s="34"/>
    </row>
    <row r="5796" spans="16:21" x14ac:dyDescent="0.45">
      <c r="P5796" s="33" t="s">
        <v>3519</v>
      </c>
      <c r="Q5796" t="s">
        <v>28873</v>
      </c>
      <c r="R5796" s="35" t="s">
        <v>15421</v>
      </c>
      <c r="S5796" s="34"/>
      <c r="T5796" s="34"/>
      <c r="U5796" s="34"/>
    </row>
    <row r="5797" spans="16:21" x14ac:dyDescent="0.45">
      <c r="P5797" s="33" t="s">
        <v>3520</v>
      </c>
      <c r="Q5797" t="s">
        <v>28873</v>
      </c>
      <c r="R5797" s="35" t="s">
        <v>15420</v>
      </c>
      <c r="S5797" s="34"/>
      <c r="T5797" s="34"/>
      <c r="U5797" s="34"/>
    </row>
    <row r="5798" spans="16:21" x14ac:dyDescent="0.45">
      <c r="P5798" s="33" t="s">
        <v>3520</v>
      </c>
      <c r="Q5798" t="s">
        <v>28873</v>
      </c>
      <c r="R5798" s="35" t="s">
        <v>15421</v>
      </c>
      <c r="S5798" s="34"/>
      <c r="T5798" s="34"/>
      <c r="U5798" s="34"/>
    </row>
    <row r="5799" spans="16:21" x14ac:dyDescent="0.45">
      <c r="P5799" s="33" t="s">
        <v>3521</v>
      </c>
      <c r="Q5799" t="s">
        <v>28873</v>
      </c>
      <c r="R5799" s="35" t="s">
        <v>15422</v>
      </c>
      <c r="S5799" s="34"/>
      <c r="T5799" s="34"/>
      <c r="U5799" s="34"/>
    </row>
    <row r="5800" spans="16:21" x14ac:dyDescent="0.45">
      <c r="P5800" s="33" t="s">
        <v>3521</v>
      </c>
      <c r="Q5800" t="s">
        <v>28873</v>
      </c>
      <c r="R5800" s="35" t="s">
        <v>15423</v>
      </c>
      <c r="S5800" s="34"/>
      <c r="T5800" s="34"/>
      <c r="U5800" s="34"/>
    </row>
    <row r="5801" spans="16:21" x14ac:dyDescent="0.45">
      <c r="P5801" s="33" t="s">
        <v>3522</v>
      </c>
      <c r="Q5801" t="s">
        <v>28873</v>
      </c>
      <c r="R5801" s="35" t="s">
        <v>11192</v>
      </c>
      <c r="S5801" s="34"/>
      <c r="T5801" s="34"/>
      <c r="U5801" s="34"/>
    </row>
    <row r="5802" spans="16:21" x14ac:dyDescent="0.45">
      <c r="P5802" s="33" t="s">
        <v>3523</v>
      </c>
      <c r="Q5802" t="s">
        <v>28873</v>
      </c>
      <c r="R5802" s="35" t="s">
        <v>15424</v>
      </c>
      <c r="S5802" s="34"/>
      <c r="T5802" s="34"/>
      <c r="U5802" s="34"/>
    </row>
    <row r="5803" spans="16:21" x14ac:dyDescent="0.45">
      <c r="P5803" s="33" t="s">
        <v>3523</v>
      </c>
      <c r="Q5803" t="s">
        <v>28873</v>
      </c>
      <c r="R5803" s="35" t="s">
        <v>15425</v>
      </c>
      <c r="S5803" s="34"/>
      <c r="T5803" s="34"/>
      <c r="U5803" s="34"/>
    </row>
    <row r="5804" spans="16:21" x14ac:dyDescent="0.45">
      <c r="P5804" s="33" t="s">
        <v>3524</v>
      </c>
      <c r="Q5804" t="s">
        <v>28873</v>
      </c>
      <c r="R5804" s="35" t="s">
        <v>15426</v>
      </c>
      <c r="S5804" s="34"/>
      <c r="T5804" s="34"/>
      <c r="U5804" s="34"/>
    </row>
    <row r="5805" spans="16:21" x14ac:dyDescent="0.45">
      <c r="P5805" s="33" t="s">
        <v>3524</v>
      </c>
      <c r="Q5805" t="s">
        <v>28873</v>
      </c>
      <c r="R5805" s="35" t="s">
        <v>15427</v>
      </c>
      <c r="S5805" s="34"/>
      <c r="T5805" s="34"/>
      <c r="U5805" s="34"/>
    </row>
    <row r="5806" spans="16:21" x14ac:dyDescent="0.45">
      <c r="P5806" s="33" t="s">
        <v>3525</v>
      </c>
      <c r="Q5806" t="s">
        <v>28873</v>
      </c>
      <c r="R5806" s="35" t="s">
        <v>15428</v>
      </c>
      <c r="S5806" s="34"/>
      <c r="T5806" s="34"/>
      <c r="U5806" s="34"/>
    </row>
    <row r="5807" spans="16:21" x14ac:dyDescent="0.45">
      <c r="P5807" s="33" t="s">
        <v>3525</v>
      </c>
      <c r="Q5807" t="s">
        <v>28873</v>
      </c>
      <c r="R5807" s="35" t="s">
        <v>15429</v>
      </c>
      <c r="S5807" s="34"/>
      <c r="T5807" s="34"/>
      <c r="U5807" s="34"/>
    </row>
    <row r="5808" spans="16:21" x14ac:dyDescent="0.45">
      <c r="P5808" s="33" t="s">
        <v>3526</v>
      </c>
      <c r="Q5808" t="s">
        <v>28873</v>
      </c>
      <c r="R5808" s="35" t="s">
        <v>15430</v>
      </c>
      <c r="S5808" s="34"/>
      <c r="T5808" s="34"/>
      <c r="U5808" s="34"/>
    </row>
    <row r="5809" spans="16:21" x14ac:dyDescent="0.45">
      <c r="P5809" s="33" t="s">
        <v>3526</v>
      </c>
      <c r="Q5809" t="s">
        <v>28873</v>
      </c>
      <c r="R5809" s="35" t="s">
        <v>15431</v>
      </c>
      <c r="S5809" s="34"/>
      <c r="T5809" s="34"/>
      <c r="U5809" s="34"/>
    </row>
    <row r="5810" spans="16:21" x14ac:dyDescent="0.45">
      <c r="P5810" s="33" t="s">
        <v>3527</v>
      </c>
      <c r="Q5810" t="s">
        <v>28873</v>
      </c>
      <c r="R5810" s="35" t="s">
        <v>15430</v>
      </c>
      <c r="S5810" s="34"/>
      <c r="T5810" s="34"/>
      <c r="U5810" s="34"/>
    </row>
    <row r="5811" spans="16:21" x14ac:dyDescent="0.45">
      <c r="P5811" s="33" t="s">
        <v>3527</v>
      </c>
      <c r="Q5811" t="s">
        <v>28873</v>
      </c>
      <c r="R5811" s="35" t="s">
        <v>15431</v>
      </c>
      <c r="S5811" s="34"/>
      <c r="T5811" s="34"/>
      <c r="U5811" s="34"/>
    </row>
    <row r="5812" spans="16:21" x14ac:dyDescent="0.45">
      <c r="P5812" s="33" t="s">
        <v>3528</v>
      </c>
      <c r="Q5812" t="s">
        <v>28873</v>
      </c>
      <c r="R5812" s="35" t="s">
        <v>15432</v>
      </c>
      <c r="S5812" s="34"/>
      <c r="T5812" s="34"/>
      <c r="U5812" s="34"/>
    </row>
    <row r="5813" spans="16:21" x14ac:dyDescent="0.45">
      <c r="P5813" s="33" t="s">
        <v>3528</v>
      </c>
      <c r="Q5813" t="s">
        <v>28873</v>
      </c>
      <c r="R5813" s="35" t="s">
        <v>15433</v>
      </c>
      <c r="S5813" s="34"/>
      <c r="T5813" s="34"/>
      <c r="U5813" s="34"/>
    </row>
    <row r="5814" spans="16:21" x14ac:dyDescent="0.45">
      <c r="P5814" s="33" t="s">
        <v>3529</v>
      </c>
      <c r="Q5814" t="s">
        <v>28873</v>
      </c>
      <c r="R5814" s="35" t="s">
        <v>15434</v>
      </c>
      <c r="S5814" s="34"/>
      <c r="T5814" s="34"/>
      <c r="U5814" s="34"/>
    </row>
    <row r="5815" spans="16:21" x14ac:dyDescent="0.45">
      <c r="P5815" s="33" t="s">
        <v>3529</v>
      </c>
      <c r="Q5815" t="s">
        <v>28873</v>
      </c>
      <c r="R5815" s="35" t="s">
        <v>15435</v>
      </c>
      <c r="S5815" s="34"/>
      <c r="T5815" s="34"/>
      <c r="U5815" s="34"/>
    </row>
    <row r="5816" spans="16:21" x14ac:dyDescent="0.45">
      <c r="P5816" s="33" t="s">
        <v>3530</v>
      </c>
      <c r="Q5816" t="s">
        <v>28873</v>
      </c>
      <c r="R5816" s="35" t="s">
        <v>15436</v>
      </c>
      <c r="S5816" s="34"/>
      <c r="T5816" s="34"/>
      <c r="U5816" s="34"/>
    </row>
    <row r="5817" spans="16:21" x14ac:dyDescent="0.45">
      <c r="P5817" s="33" t="s">
        <v>3530</v>
      </c>
      <c r="Q5817" t="s">
        <v>28873</v>
      </c>
      <c r="R5817" s="35" t="s">
        <v>15437</v>
      </c>
      <c r="S5817" s="34"/>
      <c r="T5817" s="34"/>
      <c r="U5817" s="34"/>
    </row>
    <row r="5818" spans="16:21" x14ac:dyDescent="0.45">
      <c r="P5818" s="33" t="s">
        <v>3531</v>
      </c>
      <c r="Q5818" t="s">
        <v>28873</v>
      </c>
      <c r="R5818" s="35" t="s">
        <v>15438</v>
      </c>
      <c r="S5818" s="34"/>
      <c r="T5818" s="34"/>
      <c r="U5818" s="34"/>
    </row>
    <row r="5819" spans="16:21" x14ac:dyDescent="0.45">
      <c r="P5819" s="33" t="s">
        <v>3531</v>
      </c>
      <c r="Q5819" t="s">
        <v>28873</v>
      </c>
      <c r="R5819" s="35" t="s">
        <v>15439</v>
      </c>
      <c r="S5819" s="34"/>
      <c r="T5819" s="34"/>
      <c r="U5819" s="34"/>
    </row>
    <row r="5820" spans="16:21" x14ac:dyDescent="0.45">
      <c r="P5820" s="33" t="s">
        <v>3532</v>
      </c>
      <c r="Q5820" t="s">
        <v>28873</v>
      </c>
      <c r="R5820" s="35" t="s">
        <v>15440</v>
      </c>
      <c r="S5820" s="34"/>
      <c r="T5820" s="34"/>
      <c r="U5820" s="34"/>
    </row>
    <row r="5821" spans="16:21" x14ac:dyDescent="0.45">
      <c r="P5821" s="33" t="s">
        <v>3532</v>
      </c>
      <c r="Q5821" t="s">
        <v>28873</v>
      </c>
      <c r="R5821" s="35" t="s">
        <v>15441</v>
      </c>
      <c r="S5821" s="34"/>
      <c r="T5821" s="34"/>
      <c r="U5821" s="34"/>
    </row>
    <row r="5822" spans="16:21" x14ac:dyDescent="0.45">
      <c r="P5822" s="33" t="s">
        <v>3533</v>
      </c>
      <c r="Q5822" t="s">
        <v>28873</v>
      </c>
      <c r="R5822" s="35" t="s">
        <v>15442</v>
      </c>
      <c r="S5822" s="34"/>
      <c r="T5822" s="34"/>
      <c r="U5822" s="34"/>
    </row>
    <row r="5823" spans="16:21" x14ac:dyDescent="0.45">
      <c r="P5823" s="33" t="s">
        <v>3533</v>
      </c>
      <c r="Q5823" t="s">
        <v>28873</v>
      </c>
      <c r="R5823" s="35" t="s">
        <v>15441</v>
      </c>
      <c r="S5823" s="34"/>
      <c r="T5823" s="34"/>
      <c r="U5823" s="34"/>
    </row>
    <row r="5824" spans="16:21" x14ac:dyDescent="0.45">
      <c r="P5824" s="33" t="s">
        <v>3534</v>
      </c>
      <c r="Q5824" t="s">
        <v>28873</v>
      </c>
      <c r="R5824" s="35" t="s">
        <v>15443</v>
      </c>
      <c r="S5824" s="34"/>
      <c r="T5824" s="34"/>
      <c r="U5824" s="34"/>
    </row>
    <row r="5825" spans="16:21" x14ac:dyDescent="0.45">
      <c r="P5825" s="33" t="s">
        <v>3534</v>
      </c>
      <c r="Q5825" t="s">
        <v>28873</v>
      </c>
      <c r="R5825" s="35" t="s">
        <v>15444</v>
      </c>
      <c r="S5825" s="34"/>
      <c r="T5825" s="34"/>
      <c r="U5825" s="34"/>
    </row>
    <row r="5826" spans="16:21" x14ac:dyDescent="0.45">
      <c r="P5826" s="33" t="s">
        <v>3535</v>
      </c>
      <c r="Q5826" t="s">
        <v>28873</v>
      </c>
      <c r="R5826" s="35" t="s">
        <v>11192</v>
      </c>
      <c r="S5826" s="34"/>
      <c r="T5826" s="34"/>
      <c r="U5826" s="34"/>
    </row>
    <row r="5827" spans="16:21" x14ac:dyDescent="0.45">
      <c r="P5827" s="33" t="s">
        <v>3536</v>
      </c>
      <c r="Q5827" t="s">
        <v>28873</v>
      </c>
      <c r="R5827" s="35" t="s">
        <v>15445</v>
      </c>
      <c r="S5827" s="34"/>
      <c r="T5827" s="34"/>
      <c r="U5827" s="34"/>
    </row>
    <row r="5828" spans="16:21" x14ac:dyDescent="0.45">
      <c r="P5828" s="33" t="s">
        <v>3536</v>
      </c>
      <c r="Q5828" t="s">
        <v>28873</v>
      </c>
      <c r="R5828" s="35" t="s">
        <v>15446</v>
      </c>
      <c r="S5828" s="34"/>
      <c r="T5828" s="34"/>
      <c r="U5828" s="34"/>
    </row>
    <row r="5829" spans="16:21" x14ac:dyDescent="0.45">
      <c r="P5829" s="33" t="s">
        <v>3537</v>
      </c>
      <c r="Q5829" t="s">
        <v>28873</v>
      </c>
      <c r="R5829" s="35" t="s">
        <v>15447</v>
      </c>
      <c r="S5829" s="34"/>
      <c r="T5829" s="34"/>
      <c r="U5829" s="34"/>
    </row>
    <row r="5830" spans="16:21" x14ac:dyDescent="0.45">
      <c r="P5830" s="33" t="s">
        <v>3537</v>
      </c>
      <c r="Q5830" t="s">
        <v>28873</v>
      </c>
      <c r="R5830" s="35" t="s">
        <v>15448</v>
      </c>
      <c r="S5830" s="34"/>
      <c r="T5830" s="34"/>
      <c r="U5830" s="34"/>
    </row>
    <row r="5831" spans="16:21" x14ac:dyDescent="0.45">
      <c r="P5831" s="33" t="s">
        <v>3538</v>
      </c>
      <c r="Q5831" t="s">
        <v>28873</v>
      </c>
      <c r="R5831" s="35" t="s">
        <v>15449</v>
      </c>
      <c r="S5831" s="34"/>
      <c r="T5831" s="34"/>
      <c r="U5831" s="34"/>
    </row>
    <row r="5832" spans="16:21" x14ac:dyDescent="0.45">
      <c r="P5832" s="33" t="s">
        <v>3538</v>
      </c>
      <c r="Q5832" t="s">
        <v>28873</v>
      </c>
      <c r="R5832" s="35" t="s">
        <v>15450</v>
      </c>
      <c r="S5832" s="34"/>
      <c r="T5832" s="34"/>
      <c r="U5832" s="34"/>
    </row>
    <row r="5833" spans="16:21" x14ac:dyDescent="0.45">
      <c r="P5833" s="33" t="s">
        <v>3539</v>
      </c>
      <c r="Q5833" t="s">
        <v>28873</v>
      </c>
      <c r="R5833" s="35" t="s">
        <v>15451</v>
      </c>
      <c r="S5833" s="34"/>
      <c r="T5833" s="34"/>
      <c r="U5833" s="34"/>
    </row>
    <row r="5834" spans="16:21" x14ac:dyDescent="0.45">
      <c r="P5834" s="33" t="s">
        <v>3539</v>
      </c>
      <c r="Q5834" t="s">
        <v>28873</v>
      </c>
      <c r="R5834" s="35" t="s">
        <v>15452</v>
      </c>
      <c r="S5834" s="34"/>
      <c r="T5834" s="34"/>
      <c r="U5834" s="34"/>
    </row>
    <row r="5835" spans="16:21" x14ac:dyDescent="0.45">
      <c r="P5835" s="33" t="s">
        <v>3540</v>
      </c>
      <c r="Q5835" t="s">
        <v>28873</v>
      </c>
      <c r="R5835" s="35" t="s">
        <v>15451</v>
      </c>
      <c r="S5835" s="34"/>
      <c r="T5835" s="34"/>
      <c r="U5835" s="34"/>
    </row>
    <row r="5836" spans="16:21" x14ac:dyDescent="0.45">
      <c r="P5836" s="33" t="s">
        <v>3540</v>
      </c>
      <c r="Q5836" t="s">
        <v>28873</v>
      </c>
      <c r="R5836" s="35" t="s">
        <v>15452</v>
      </c>
      <c r="S5836" s="34"/>
      <c r="T5836" s="34"/>
      <c r="U5836" s="34"/>
    </row>
    <row r="5837" spans="16:21" x14ac:dyDescent="0.45">
      <c r="P5837" s="33" t="s">
        <v>3541</v>
      </c>
      <c r="Q5837" t="s">
        <v>28873</v>
      </c>
      <c r="R5837" s="35" t="s">
        <v>15453</v>
      </c>
      <c r="S5837" s="34"/>
      <c r="T5837" s="34"/>
      <c r="U5837" s="34"/>
    </row>
    <row r="5838" spans="16:21" x14ac:dyDescent="0.45">
      <c r="P5838" s="33" t="s">
        <v>3541</v>
      </c>
      <c r="Q5838" t="s">
        <v>28873</v>
      </c>
      <c r="R5838" s="35" t="s">
        <v>15454</v>
      </c>
      <c r="S5838" s="34"/>
      <c r="T5838" s="34"/>
      <c r="U5838" s="34"/>
    </row>
    <row r="5839" spans="16:21" x14ac:dyDescent="0.45">
      <c r="P5839" s="33" t="s">
        <v>3542</v>
      </c>
      <c r="Q5839" t="s">
        <v>28873</v>
      </c>
      <c r="R5839" s="35" t="s">
        <v>15455</v>
      </c>
      <c r="S5839" s="34"/>
      <c r="T5839" s="34"/>
      <c r="U5839" s="34"/>
    </row>
    <row r="5840" spans="16:21" x14ac:dyDescent="0.45">
      <c r="P5840" s="33" t="s">
        <v>3542</v>
      </c>
      <c r="Q5840" t="s">
        <v>28873</v>
      </c>
      <c r="R5840" s="35" t="s">
        <v>15456</v>
      </c>
      <c r="S5840" s="34"/>
      <c r="T5840" s="34"/>
      <c r="U5840" s="34"/>
    </row>
    <row r="5841" spans="16:21" x14ac:dyDescent="0.45">
      <c r="P5841" s="33" t="s">
        <v>3543</v>
      </c>
      <c r="Q5841" t="s">
        <v>28873</v>
      </c>
      <c r="R5841" s="35" t="s">
        <v>15457</v>
      </c>
      <c r="S5841" s="34"/>
      <c r="T5841" s="34"/>
      <c r="U5841" s="34"/>
    </row>
    <row r="5842" spans="16:21" x14ac:dyDescent="0.45">
      <c r="P5842" s="33" t="s">
        <v>3543</v>
      </c>
      <c r="Q5842" t="s">
        <v>28873</v>
      </c>
      <c r="R5842" s="35" t="s">
        <v>15458</v>
      </c>
      <c r="S5842" s="34"/>
      <c r="T5842" s="34"/>
      <c r="U5842" s="34"/>
    </row>
    <row r="5843" spans="16:21" x14ac:dyDescent="0.45">
      <c r="P5843" s="33" t="s">
        <v>3544</v>
      </c>
      <c r="Q5843" t="s">
        <v>28873</v>
      </c>
      <c r="R5843" s="35" t="s">
        <v>15459</v>
      </c>
      <c r="S5843" s="34"/>
      <c r="T5843" s="34"/>
      <c r="U5843" s="34"/>
    </row>
    <row r="5844" spans="16:21" x14ac:dyDescent="0.45">
      <c r="P5844" s="33" t="s">
        <v>3544</v>
      </c>
      <c r="Q5844" t="s">
        <v>28873</v>
      </c>
      <c r="R5844" s="35" t="s">
        <v>15460</v>
      </c>
      <c r="S5844" s="34"/>
      <c r="T5844" s="34"/>
      <c r="U5844" s="34"/>
    </row>
    <row r="5845" spans="16:21" x14ac:dyDescent="0.45">
      <c r="P5845" s="33" t="s">
        <v>3545</v>
      </c>
      <c r="Q5845" t="s">
        <v>28873</v>
      </c>
      <c r="R5845" s="35" t="s">
        <v>15461</v>
      </c>
      <c r="S5845" s="34"/>
      <c r="T5845" s="34"/>
      <c r="U5845" s="34"/>
    </row>
    <row r="5846" spans="16:21" x14ac:dyDescent="0.45">
      <c r="P5846" s="33" t="s">
        <v>3545</v>
      </c>
      <c r="Q5846" t="s">
        <v>28873</v>
      </c>
      <c r="R5846" s="35" t="s">
        <v>15462</v>
      </c>
      <c r="S5846" s="34"/>
      <c r="T5846" s="34"/>
      <c r="U5846" s="34"/>
    </row>
    <row r="5847" spans="16:21" x14ac:dyDescent="0.45">
      <c r="P5847" s="33" t="s">
        <v>3546</v>
      </c>
      <c r="Q5847" t="s">
        <v>28873</v>
      </c>
      <c r="R5847" s="35" t="s">
        <v>15463</v>
      </c>
      <c r="S5847" s="34"/>
      <c r="T5847" s="34"/>
      <c r="U5847" s="34"/>
    </row>
    <row r="5848" spans="16:21" x14ac:dyDescent="0.45">
      <c r="P5848" s="33" t="s">
        <v>3546</v>
      </c>
      <c r="Q5848" t="s">
        <v>28873</v>
      </c>
      <c r="R5848" s="35" t="s">
        <v>15462</v>
      </c>
      <c r="S5848" s="34"/>
      <c r="T5848" s="34"/>
      <c r="U5848" s="34"/>
    </row>
    <row r="5849" spans="16:21" x14ac:dyDescent="0.45">
      <c r="P5849" s="33" t="s">
        <v>3547</v>
      </c>
      <c r="Q5849" t="s">
        <v>28873</v>
      </c>
      <c r="R5849" s="35" t="s">
        <v>15464</v>
      </c>
      <c r="S5849" s="34"/>
      <c r="T5849" s="34"/>
      <c r="U5849" s="34"/>
    </row>
    <row r="5850" spans="16:21" x14ac:dyDescent="0.45">
      <c r="P5850" s="33" t="s">
        <v>3547</v>
      </c>
      <c r="Q5850" t="s">
        <v>28873</v>
      </c>
      <c r="R5850" s="35" t="s">
        <v>15465</v>
      </c>
      <c r="S5850" s="34"/>
      <c r="T5850" s="34"/>
      <c r="U5850" s="34"/>
    </row>
    <row r="5851" spans="16:21" x14ac:dyDescent="0.45">
      <c r="P5851" s="33" t="s">
        <v>3548</v>
      </c>
      <c r="Q5851" t="s">
        <v>28873</v>
      </c>
      <c r="R5851" s="35" t="s">
        <v>15466</v>
      </c>
      <c r="S5851" s="34"/>
      <c r="T5851" s="34"/>
      <c r="U5851" s="34"/>
    </row>
    <row r="5852" spans="16:21" x14ac:dyDescent="0.45">
      <c r="P5852" s="33" t="s">
        <v>3548</v>
      </c>
      <c r="Q5852" t="s">
        <v>28873</v>
      </c>
      <c r="R5852" s="35" t="s">
        <v>15467</v>
      </c>
      <c r="S5852" s="34"/>
      <c r="T5852" s="34"/>
      <c r="U5852" s="34"/>
    </row>
    <row r="5853" spans="16:21" x14ac:dyDescent="0.45">
      <c r="P5853" s="33" t="s">
        <v>3549</v>
      </c>
      <c r="Q5853" t="s">
        <v>28873</v>
      </c>
      <c r="R5853" s="35" t="s">
        <v>15468</v>
      </c>
      <c r="S5853" s="34"/>
      <c r="T5853" s="34"/>
      <c r="U5853" s="34"/>
    </row>
    <row r="5854" spans="16:21" x14ac:dyDescent="0.45">
      <c r="P5854" s="33" t="s">
        <v>3549</v>
      </c>
      <c r="Q5854" t="s">
        <v>28873</v>
      </c>
      <c r="R5854" s="35" t="s">
        <v>15469</v>
      </c>
      <c r="S5854" s="34"/>
      <c r="T5854" s="34"/>
      <c r="U5854" s="34"/>
    </row>
    <row r="5855" spans="16:21" x14ac:dyDescent="0.45">
      <c r="P5855" s="33" t="s">
        <v>3550</v>
      </c>
      <c r="Q5855" t="s">
        <v>28873</v>
      </c>
      <c r="R5855" s="35" t="s">
        <v>15470</v>
      </c>
      <c r="S5855" s="34"/>
      <c r="T5855" s="34"/>
      <c r="U5855" s="34"/>
    </row>
    <row r="5856" spans="16:21" x14ac:dyDescent="0.45">
      <c r="P5856" s="33" t="s">
        <v>3550</v>
      </c>
      <c r="Q5856" t="s">
        <v>28873</v>
      </c>
      <c r="R5856" s="35" t="s">
        <v>15471</v>
      </c>
      <c r="S5856" s="34"/>
      <c r="T5856" s="34"/>
      <c r="U5856" s="34"/>
    </row>
    <row r="5857" spans="16:21" x14ac:dyDescent="0.45">
      <c r="P5857" s="33" t="s">
        <v>3551</v>
      </c>
      <c r="Q5857" t="s">
        <v>28873</v>
      </c>
      <c r="R5857" s="35" t="s">
        <v>15470</v>
      </c>
      <c r="S5857" s="34"/>
      <c r="T5857" s="34"/>
      <c r="U5857" s="34"/>
    </row>
    <row r="5858" spans="16:21" x14ac:dyDescent="0.45">
      <c r="P5858" s="33" t="s">
        <v>3551</v>
      </c>
      <c r="Q5858" t="s">
        <v>28873</v>
      </c>
      <c r="R5858" s="35" t="s">
        <v>15471</v>
      </c>
      <c r="S5858" s="34"/>
      <c r="T5858" s="34"/>
      <c r="U5858" s="34"/>
    </row>
    <row r="5859" spans="16:21" x14ac:dyDescent="0.45">
      <c r="P5859" s="33" t="s">
        <v>3552</v>
      </c>
      <c r="Q5859" t="s">
        <v>28873</v>
      </c>
      <c r="R5859" s="35" t="s">
        <v>15472</v>
      </c>
      <c r="S5859" s="34"/>
      <c r="T5859" s="34"/>
      <c r="U5859" s="34"/>
    </row>
    <row r="5860" spans="16:21" x14ac:dyDescent="0.45">
      <c r="P5860" s="33" t="s">
        <v>3552</v>
      </c>
      <c r="Q5860" t="s">
        <v>28873</v>
      </c>
      <c r="R5860" s="35" t="s">
        <v>15473</v>
      </c>
      <c r="S5860" s="34"/>
      <c r="T5860" s="34"/>
      <c r="U5860" s="34"/>
    </row>
    <row r="5861" spans="16:21" x14ac:dyDescent="0.45">
      <c r="P5861" s="33" t="s">
        <v>3553</v>
      </c>
      <c r="Q5861" t="s">
        <v>28873</v>
      </c>
      <c r="R5861" s="35" t="s">
        <v>11192</v>
      </c>
      <c r="S5861" s="34"/>
      <c r="T5861" s="34"/>
      <c r="U5861" s="34"/>
    </row>
    <row r="5862" spans="16:21" x14ac:dyDescent="0.45">
      <c r="P5862" s="33" t="s">
        <v>3554</v>
      </c>
      <c r="Q5862" t="s">
        <v>28873</v>
      </c>
      <c r="R5862" s="35" t="s">
        <v>15474</v>
      </c>
      <c r="S5862" s="34"/>
      <c r="T5862" s="34"/>
      <c r="U5862" s="34"/>
    </row>
    <row r="5863" spans="16:21" x14ac:dyDescent="0.45">
      <c r="P5863" s="33" t="s">
        <v>3554</v>
      </c>
      <c r="Q5863" t="s">
        <v>28873</v>
      </c>
      <c r="R5863" s="35" t="s">
        <v>15475</v>
      </c>
      <c r="S5863" s="34"/>
      <c r="T5863" s="34"/>
      <c r="U5863" s="34"/>
    </row>
    <row r="5864" spans="16:21" x14ac:dyDescent="0.45">
      <c r="P5864" s="33" t="s">
        <v>3555</v>
      </c>
      <c r="Q5864" t="s">
        <v>28873</v>
      </c>
      <c r="R5864" s="35" t="s">
        <v>15476</v>
      </c>
      <c r="S5864" s="34"/>
      <c r="T5864" s="34"/>
      <c r="U5864" s="34"/>
    </row>
    <row r="5865" spans="16:21" x14ac:dyDescent="0.45">
      <c r="P5865" s="33" t="s">
        <v>3555</v>
      </c>
      <c r="Q5865" t="s">
        <v>28873</v>
      </c>
      <c r="R5865" s="35" t="s">
        <v>15477</v>
      </c>
      <c r="S5865" s="34"/>
      <c r="T5865" s="34"/>
      <c r="U5865" s="34"/>
    </row>
    <row r="5866" spans="16:21" x14ac:dyDescent="0.45">
      <c r="P5866" s="33" t="s">
        <v>3556</v>
      </c>
      <c r="Q5866" t="s">
        <v>28873</v>
      </c>
      <c r="R5866" s="35" t="s">
        <v>15478</v>
      </c>
      <c r="S5866" s="34"/>
      <c r="T5866" s="34"/>
      <c r="U5866" s="34"/>
    </row>
    <row r="5867" spans="16:21" x14ac:dyDescent="0.45">
      <c r="P5867" s="33" t="s">
        <v>3556</v>
      </c>
      <c r="Q5867" t="s">
        <v>28873</v>
      </c>
      <c r="R5867" s="35" t="s">
        <v>15479</v>
      </c>
      <c r="S5867" s="34"/>
      <c r="T5867" s="34"/>
      <c r="U5867" s="34"/>
    </row>
    <row r="5868" spans="16:21" x14ac:dyDescent="0.45">
      <c r="P5868" s="33" t="s">
        <v>3557</v>
      </c>
      <c r="Q5868" t="s">
        <v>28873</v>
      </c>
      <c r="R5868" s="35" t="s">
        <v>15480</v>
      </c>
      <c r="S5868" s="34"/>
      <c r="T5868" s="34"/>
      <c r="U5868" s="34"/>
    </row>
    <row r="5869" spans="16:21" x14ac:dyDescent="0.45">
      <c r="P5869" s="33" t="s">
        <v>3557</v>
      </c>
      <c r="Q5869" t="s">
        <v>28873</v>
      </c>
      <c r="R5869" s="35" t="s">
        <v>15479</v>
      </c>
      <c r="S5869" s="34"/>
      <c r="T5869" s="34"/>
      <c r="U5869" s="34"/>
    </row>
    <row r="5870" spans="16:21" x14ac:dyDescent="0.45">
      <c r="P5870" s="33" t="s">
        <v>3558</v>
      </c>
      <c r="Q5870" t="s">
        <v>28873</v>
      </c>
      <c r="R5870" s="35" t="s">
        <v>15481</v>
      </c>
      <c r="S5870" s="34"/>
      <c r="T5870" s="34"/>
      <c r="U5870" s="34"/>
    </row>
    <row r="5871" spans="16:21" x14ac:dyDescent="0.45">
      <c r="P5871" s="33" t="s">
        <v>3558</v>
      </c>
      <c r="Q5871" t="s">
        <v>28873</v>
      </c>
      <c r="R5871" s="35" t="s">
        <v>15482</v>
      </c>
      <c r="S5871" s="34"/>
      <c r="T5871" s="34"/>
      <c r="U5871" s="34"/>
    </row>
    <row r="5872" spans="16:21" x14ac:dyDescent="0.45">
      <c r="P5872" s="33" t="s">
        <v>3559</v>
      </c>
      <c r="Q5872" t="s">
        <v>28873</v>
      </c>
      <c r="R5872" s="35" t="s">
        <v>15483</v>
      </c>
      <c r="S5872" s="34"/>
      <c r="T5872" s="34"/>
      <c r="U5872" s="34"/>
    </row>
    <row r="5873" spans="16:21" x14ac:dyDescent="0.45">
      <c r="P5873" s="33" t="s">
        <v>3559</v>
      </c>
      <c r="Q5873" t="s">
        <v>28873</v>
      </c>
      <c r="R5873" s="35" t="s">
        <v>15484</v>
      </c>
      <c r="S5873" s="34"/>
      <c r="T5873" s="34"/>
      <c r="U5873" s="34"/>
    </row>
    <row r="5874" spans="16:21" x14ac:dyDescent="0.45">
      <c r="P5874" s="33" t="s">
        <v>3560</v>
      </c>
      <c r="Q5874" t="s">
        <v>28873</v>
      </c>
      <c r="R5874" s="35" t="s">
        <v>15485</v>
      </c>
      <c r="S5874" s="34"/>
      <c r="T5874" s="34"/>
      <c r="U5874" s="34"/>
    </row>
    <row r="5875" spans="16:21" x14ac:dyDescent="0.45">
      <c r="P5875" s="33" t="s">
        <v>3560</v>
      </c>
      <c r="Q5875" t="s">
        <v>28873</v>
      </c>
      <c r="R5875" s="35" t="s">
        <v>15486</v>
      </c>
      <c r="S5875" s="34"/>
      <c r="T5875" s="34"/>
      <c r="U5875" s="34"/>
    </row>
    <row r="5876" spans="16:21" x14ac:dyDescent="0.45">
      <c r="P5876" s="33" t="s">
        <v>3561</v>
      </c>
      <c r="Q5876" t="s">
        <v>28873</v>
      </c>
      <c r="R5876" s="35" t="s">
        <v>15487</v>
      </c>
      <c r="S5876" s="34"/>
      <c r="T5876" s="34"/>
      <c r="U5876" s="34"/>
    </row>
    <row r="5877" spans="16:21" x14ac:dyDescent="0.45">
      <c r="P5877" s="33" t="s">
        <v>3562</v>
      </c>
      <c r="Q5877" t="s">
        <v>28873</v>
      </c>
      <c r="R5877" s="35" t="s">
        <v>15488</v>
      </c>
      <c r="S5877" s="34"/>
      <c r="T5877" s="34"/>
      <c r="U5877" s="34"/>
    </row>
    <row r="5878" spans="16:21" x14ac:dyDescent="0.45">
      <c r="P5878" s="33" t="s">
        <v>3562</v>
      </c>
      <c r="Q5878" t="s">
        <v>28873</v>
      </c>
      <c r="R5878" s="35" t="s">
        <v>15489</v>
      </c>
      <c r="S5878" s="34"/>
      <c r="T5878" s="34"/>
      <c r="U5878" s="34"/>
    </row>
    <row r="5879" spans="16:21" x14ac:dyDescent="0.45">
      <c r="P5879" s="33" t="s">
        <v>3563</v>
      </c>
      <c r="Q5879" t="s">
        <v>28873</v>
      </c>
      <c r="R5879" s="35" t="s">
        <v>15490</v>
      </c>
      <c r="S5879" s="34"/>
      <c r="T5879" s="34"/>
      <c r="U5879" s="34"/>
    </row>
    <row r="5880" spans="16:21" x14ac:dyDescent="0.45">
      <c r="P5880" s="33" t="s">
        <v>3563</v>
      </c>
      <c r="Q5880" t="s">
        <v>28873</v>
      </c>
      <c r="R5880" s="35" t="s">
        <v>15491</v>
      </c>
      <c r="S5880" s="34"/>
      <c r="T5880" s="34"/>
      <c r="U5880" s="34"/>
    </row>
    <row r="5881" spans="16:21" x14ac:dyDescent="0.45">
      <c r="P5881" s="33" t="s">
        <v>3564</v>
      </c>
      <c r="Q5881" t="s">
        <v>28873</v>
      </c>
      <c r="R5881" s="35" t="s">
        <v>15492</v>
      </c>
      <c r="S5881" s="34"/>
      <c r="T5881" s="34"/>
      <c r="U5881" s="34"/>
    </row>
    <row r="5882" spans="16:21" x14ac:dyDescent="0.45">
      <c r="P5882" s="33" t="s">
        <v>3564</v>
      </c>
      <c r="Q5882" t="s">
        <v>28873</v>
      </c>
      <c r="R5882" s="35" t="s">
        <v>15493</v>
      </c>
      <c r="S5882" s="34"/>
      <c r="T5882" s="34"/>
      <c r="U5882" s="34"/>
    </row>
    <row r="5883" spans="16:21" x14ac:dyDescent="0.45">
      <c r="P5883" s="33" t="s">
        <v>3565</v>
      </c>
      <c r="Q5883" t="s">
        <v>28873</v>
      </c>
      <c r="R5883" s="35" t="s">
        <v>15494</v>
      </c>
      <c r="S5883" s="34"/>
      <c r="T5883" s="34"/>
      <c r="U5883" s="34"/>
    </row>
    <row r="5884" spans="16:21" x14ac:dyDescent="0.45">
      <c r="P5884" s="33" t="s">
        <v>3565</v>
      </c>
      <c r="Q5884" t="s">
        <v>28873</v>
      </c>
      <c r="R5884" s="35" t="s">
        <v>15495</v>
      </c>
      <c r="S5884" s="34"/>
      <c r="T5884" s="34"/>
      <c r="U5884" s="34"/>
    </row>
    <row r="5885" spans="16:21" x14ac:dyDescent="0.45">
      <c r="P5885" s="33" t="s">
        <v>3566</v>
      </c>
      <c r="Q5885" t="s">
        <v>28873</v>
      </c>
      <c r="R5885" s="35" t="s">
        <v>15496</v>
      </c>
      <c r="S5885" s="34"/>
      <c r="T5885" s="34"/>
      <c r="U5885" s="34"/>
    </row>
    <row r="5886" spans="16:21" x14ac:dyDescent="0.45">
      <c r="P5886" s="33" t="s">
        <v>3566</v>
      </c>
      <c r="Q5886" t="s">
        <v>28873</v>
      </c>
      <c r="R5886" s="35" t="s">
        <v>15497</v>
      </c>
      <c r="S5886" s="34"/>
      <c r="T5886" s="34"/>
      <c r="U5886" s="34"/>
    </row>
    <row r="5887" spans="16:21" x14ac:dyDescent="0.45">
      <c r="P5887" s="33" t="s">
        <v>3567</v>
      </c>
      <c r="Q5887" t="s">
        <v>28873</v>
      </c>
      <c r="R5887" s="35" t="s">
        <v>15498</v>
      </c>
      <c r="S5887" s="34"/>
      <c r="T5887" s="34"/>
      <c r="U5887" s="34"/>
    </row>
    <row r="5888" spans="16:21" x14ac:dyDescent="0.45">
      <c r="P5888" s="33" t="s">
        <v>3567</v>
      </c>
      <c r="Q5888" t="s">
        <v>28873</v>
      </c>
      <c r="R5888" s="35" t="s">
        <v>15499</v>
      </c>
      <c r="S5888" s="34"/>
      <c r="T5888" s="34"/>
      <c r="U5888" s="34"/>
    </row>
    <row r="5889" spans="16:21" x14ac:dyDescent="0.45">
      <c r="P5889" s="33" t="s">
        <v>3568</v>
      </c>
      <c r="Q5889" t="s">
        <v>28873</v>
      </c>
      <c r="R5889" s="35" t="s">
        <v>15500</v>
      </c>
      <c r="S5889" s="34"/>
      <c r="T5889" s="34"/>
      <c r="U5889" s="34"/>
    </row>
    <row r="5890" spans="16:21" x14ac:dyDescent="0.45">
      <c r="P5890" s="33" t="s">
        <v>3568</v>
      </c>
      <c r="Q5890" t="s">
        <v>28873</v>
      </c>
      <c r="R5890" s="35" t="s">
        <v>15501</v>
      </c>
      <c r="S5890" s="34"/>
      <c r="T5890" s="34"/>
      <c r="U5890" s="34"/>
    </row>
    <row r="5891" spans="16:21" x14ac:dyDescent="0.45">
      <c r="P5891" s="33" t="s">
        <v>3569</v>
      </c>
      <c r="Q5891" t="s">
        <v>28873</v>
      </c>
      <c r="R5891" s="35" t="s">
        <v>15502</v>
      </c>
      <c r="S5891" s="34"/>
      <c r="T5891" s="34"/>
      <c r="U5891" s="34"/>
    </row>
    <row r="5892" spans="16:21" x14ac:dyDescent="0.45">
      <c r="P5892" s="33" t="s">
        <v>3569</v>
      </c>
      <c r="Q5892" t="s">
        <v>28873</v>
      </c>
      <c r="R5892" s="35" t="s">
        <v>15503</v>
      </c>
      <c r="S5892" s="34"/>
      <c r="T5892" s="34"/>
      <c r="U5892" s="34"/>
    </row>
    <row r="5893" spans="16:21" x14ac:dyDescent="0.45">
      <c r="P5893" s="33" t="s">
        <v>3570</v>
      </c>
      <c r="Q5893" t="s">
        <v>28873</v>
      </c>
      <c r="R5893" s="35" t="s">
        <v>15504</v>
      </c>
      <c r="S5893" s="34"/>
      <c r="T5893" s="34"/>
      <c r="U5893" s="34"/>
    </row>
    <row r="5894" spans="16:21" x14ac:dyDescent="0.45">
      <c r="P5894" s="33" t="s">
        <v>3570</v>
      </c>
      <c r="Q5894" t="s">
        <v>28873</v>
      </c>
      <c r="R5894" s="35" t="s">
        <v>15505</v>
      </c>
      <c r="S5894" s="34"/>
      <c r="T5894" s="34"/>
      <c r="U5894" s="34"/>
    </row>
    <row r="5895" spans="16:21" x14ac:dyDescent="0.45">
      <c r="P5895" s="33" t="s">
        <v>3571</v>
      </c>
      <c r="Q5895" t="s">
        <v>28873</v>
      </c>
      <c r="R5895" s="35" t="s">
        <v>15506</v>
      </c>
      <c r="S5895" s="34"/>
      <c r="T5895" s="34"/>
      <c r="U5895" s="34"/>
    </row>
    <row r="5896" spans="16:21" x14ac:dyDescent="0.45">
      <c r="P5896" s="33" t="s">
        <v>3571</v>
      </c>
      <c r="Q5896" t="s">
        <v>28873</v>
      </c>
      <c r="R5896" s="35" t="s">
        <v>15507</v>
      </c>
      <c r="S5896" s="34"/>
      <c r="T5896" s="34"/>
      <c r="U5896" s="34"/>
    </row>
    <row r="5897" spans="16:21" x14ac:dyDescent="0.45">
      <c r="P5897" s="33" t="s">
        <v>3572</v>
      </c>
      <c r="Q5897" t="s">
        <v>28873</v>
      </c>
      <c r="R5897" s="35" t="s">
        <v>15508</v>
      </c>
      <c r="S5897" s="34"/>
      <c r="T5897" s="34"/>
      <c r="U5897" s="34"/>
    </row>
    <row r="5898" spans="16:21" x14ac:dyDescent="0.45">
      <c r="P5898" s="33" t="s">
        <v>3573</v>
      </c>
      <c r="Q5898" t="s">
        <v>28873</v>
      </c>
      <c r="R5898" s="35" t="s">
        <v>15509</v>
      </c>
      <c r="S5898" s="34"/>
      <c r="T5898" s="34"/>
      <c r="U5898" s="34"/>
    </row>
    <row r="5899" spans="16:21" x14ac:dyDescent="0.45">
      <c r="P5899" s="33" t="s">
        <v>3574</v>
      </c>
      <c r="Q5899" t="s">
        <v>28873</v>
      </c>
      <c r="R5899" s="35" t="s">
        <v>15510</v>
      </c>
      <c r="S5899" s="34"/>
      <c r="T5899" s="34"/>
      <c r="U5899" s="34"/>
    </row>
    <row r="5900" spans="16:21" x14ac:dyDescent="0.45">
      <c r="P5900" s="33" t="s">
        <v>3574</v>
      </c>
      <c r="Q5900" t="s">
        <v>28873</v>
      </c>
      <c r="R5900" s="35" t="s">
        <v>15511</v>
      </c>
      <c r="S5900" s="34"/>
      <c r="T5900" s="34"/>
      <c r="U5900" s="34"/>
    </row>
    <row r="5901" spans="16:21" x14ac:dyDescent="0.45">
      <c r="P5901" s="33" t="s">
        <v>3575</v>
      </c>
      <c r="Q5901" t="s">
        <v>28873</v>
      </c>
      <c r="R5901" s="35" t="s">
        <v>15512</v>
      </c>
      <c r="S5901" s="34"/>
      <c r="T5901" s="34"/>
      <c r="U5901" s="34"/>
    </row>
    <row r="5902" spans="16:21" x14ac:dyDescent="0.45">
      <c r="P5902" s="33" t="s">
        <v>3575</v>
      </c>
      <c r="Q5902" t="s">
        <v>28873</v>
      </c>
      <c r="R5902" s="35" t="s">
        <v>15513</v>
      </c>
      <c r="S5902" s="34"/>
      <c r="T5902" s="34"/>
      <c r="U5902" s="34"/>
    </row>
    <row r="5903" spans="16:21" x14ac:dyDescent="0.45">
      <c r="P5903" s="33" t="s">
        <v>3576</v>
      </c>
      <c r="Q5903" t="s">
        <v>28873</v>
      </c>
      <c r="R5903" s="35" t="s">
        <v>15514</v>
      </c>
      <c r="S5903" s="34"/>
      <c r="T5903" s="34"/>
      <c r="U5903" s="34"/>
    </row>
    <row r="5904" spans="16:21" x14ac:dyDescent="0.45">
      <c r="P5904" s="33" t="s">
        <v>3576</v>
      </c>
      <c r="Q5904" t="s">
        <v>28873</v>
      </c>
      <c r="R5904" s="35" t="s">
        <v>15515</v>
      </c>
      <c r="S5904" s="34"/>
      <c r="T5904" s="34"/>
      <c r="U5904" s="34"/>
    </row>
    <row r="5905" spans="16:21" x14ac:dyDescent="0.45">
      <c r="P5905" s="33" t="s">
        <v>3577</v>
      </c>
      <c r="Q5905" t="s">
        <v>28873</v>
      </c>
      <c r="R5905" s="35" t="s">
        <v>11192</v>
      </c>
      <c r="S5905" s="34"/>
      <c r="T5905" s="34"/>
      <c r="U5905" s="34"/>
    </row>
    <row r="5906" spans="16:21" x14ac:dyDescent="0.45">
      <c r="P5906" s="33" t="s">
        <v>3578</v>
      </c>
      <c r="Q5906" t="s">
        <v>28873</v>
      </c>
      <c r="R5906" s="35" t="s">
        <v>11192</v>
      </c>
      <c r="S5906" s="34"/>
      <c r="T5906" s="34"/>
      <c r="U5906" s="34"/>
    </row>
    <row r="5907" spans="16:21" x14ac:dyDescent="0.45">
      <c r="P5907" s="33" t="s">
        <v>3579</v>
      </c>
      <c r="Q5907" t="s">
        <v>28873</v>
      </c>
      <c r="R5907" s="35" t="s">
        <v>15516</v>
      </c>
      <c r="S5907" s="34"/>
      <c r="T5907" s="34"/>
      <c r="U5907" s="34"/>
    </row>
    <row r="5908" spans="16:21" x14ac:dyDescent="0.45">
      <c r="P5908" s="33" t="s">
        <v>3579</v>
      </c>
      <c r="Q5908" t="s">
        <v>28873</v>
      </c>
      <c r="R5908" s="35" t="s">
        <v>15517</v>
      </c>
      <c r="S5908" s="34"/>
      <c r="T5908" s="34"/>
      <c r="U5908" s="34"/>
    </row>
    <row r="5909" spans="16:21" x14ac:dyDescent="0.45">
      <c r="P5909" s="33" t="s">
        <v>3580</v>
      </c>
      <c r="Q5909" t="s">
        <v>28873</v>
      </c>
      <c r="R5909" s="35" t="s">
        <v>15518</v>
      </c>
      <c r="S5909" s="34"/>
      <c r="T5909" s="34"/>
      <c r="U5909" s="34"/>
    </row>
    <row r="5910" spans="16:21" x14ac:dyDescent="0.45">
      <c r="P5910" s="33" t="s">
        <v>3580</v>
      </c>
      <c r="Q5910" t="s">
        <v>28873</v>
      </c>
      <c r="R5910" s="35" t="s">
        <v>15519</v>
      </c>
      <c r="S5910" s="34"/>
      <c r="T5910" s="34"/>
      <c r="U5910" s="34"/>
    </row>
    <row r="5911" spans="16:21" x14ac:dyDescent="0.45">
      <c r="P5911" s="33" t="s">
        <v>3581</v>
      </c>
      <c r="Q5911" t="s">
        <v>28873</v>
      </c>
      <c r="R5911" s="35" t="s">
        <v>15520</v>
      </c>
      <c r="S5911" s="34"/>
      <c r="T5911" s="34"/>
      <c r="U5911" s="34"/>
    </row>
    <row r="5912" spans="16:21" x14ac:dyDescent="0.45">
      <c r="P5912" s="33" t="s">
        <v>3581</v>
      </c>
      <c r="Q5912" t="s">
        <v>28873</v>
      </c>
      <c r="R5912" s="35" t="s">
        <v>15521</v>
      </c>
      <c r="S5912" s="34"/>
      <c r="T5912" s="34"/>
      <c r="U5912" s="34"/>
    </row>
    <row r="5913" spans="16:21" x14ac:dyDescent="0.45">
      <c r="P5913" s="33" t="s">
        <v>3582</v>
      </c>
      <c r="Q5913" t="s">
        <v>28873</v>
      </c>
      <c r="R5913" s="35" t="s">
        <v>15522</v>
      </c>
      <c r="S5913" s="34"/>
      <c r="T5913" s="34"/>
      <c r="U5913" s="34"/>
    </row>
    <row r="5914" spans="16:21" x14ac:dyDescent="0.45">
      <c r="P5914" s="33" t="s">
        <v>3582</v>
      </c>
      <c r="Q5914" t="s">
        <v>28873</v>
      </c>
      <c r="R5914" s="35" t="s">
        <v>15523</v>
      </c>
      <c r="S5914" s="34"/>
      <c r="T5914" s="34"/>
      <c r="U5914" s="34"/>
    </row>
    <row r="5915" spans="16:21" x14ac:dyDescent="0.45">
      <c r="P5915" s="33" t="s">
        <v>3583</v>
      </c>
      <c r="Q5915" t="s">
        <v>28873</v>
      </c>
      <c r="R5915" s="35" t="s">
        <v>15524</v>
      </c>
      <c r="S5915" s="34"/>
      <c r="T5915" s="34"/>
      <c r="U5915" s="34"/>
    </row>
    <row r="5916" spans="16:21" x14ac:dyDescent="0.45">
      <c r="P5916" s="33" t="s">
        <v>3583</v>
      </c>
      <c r="Q5916" t="s">
        <v>28873</v>
      </c>
      <c r="R5916" s="35" t="s">
        <v>15525</v>
      </c>
      <c r="S5916" s="34"/>
      <c r="T5916" s="34"/>
      <c r="U5916" s="34"/>
    </row>
    <row r="5917" spans="16:21" x14ac:dyDescent="0.45">
      <c r="P5917" s="33" t="s">
        <v>3584</v>
      </c>
      <c r="Q5917" t="s">
        <v>28873</v>
      </c>
      <c r="R5917" s="35" t="s">
        <v>15526</v>
      </c>
      <c r="S5917" s="34"/>
      <c r="T5917" s="34"/>
      <c r="U5917" s="34"/>
    </row>
    <row r="5918" spans="16:21" x14ac:dyDescent="0.45">
      <c r="P5918" s="33" t="s">
        <v>3584</v>
      </c>
      <c r="Q5918" t="s">
        <v>28873</v>
      </c>
      <c r="R5918" s="35" t="s">
        <v>15527</v>
      </c>
      <c r="S5918" s="34"/>
      <c r="T5918" s="34"/>
      <c r="U5918" s="34"/>
    </row>
    <row r="5919" spans="16:21" x14ac:dyDescent="0.45">
      <c r="P5919" s="33" t="s">
        <v>3585</v>
      </c>
      <c r="Q5919" t="s">
        <v>28873</v>
      </c>
      <c r="R5919" s="35" t="s">
        <v>15528</v>
      </c>
      <c r="S5919" s="34"/>
      <c r="T5919" s="34"/>
      <c r="U5919" s="34"/>
    </row>
    <row r="5920" spans="16:21" x14ac:dyDescent="0.45">
      <c r="P5920" s="33" t="s">
        <v>3585</v>
      </c>
      <c r="Q5920" t="s">
        <v>28873</v>
      </c>
      <c r="R5920" s="35" t="s">
        <v>15529</v>
      </c>
      <c r="S5920" s="34"/>
      <c r="T5920" s="34"/>
      <c r="U5920" s="34"/>
    </row>
    <row r="5921" spans="16:21" x14ac:dyDescent="0.45">
      <c r="P5921" s="33" t="s">
        <v>3586</v>
      </c>
      <c r="Q5921" t="s">
        <v>28873</v>
      </c>
      <c r="R5921" s="35" t="s">
        <v>15530</v>
      </c>
      <c r="S5921" s="34"/>
      <c r="T5921" s="34"/>
      <c r="U5921" s="34"/>
    </row>
    <row r="5922" spans="16:21" x14ac:dyDescent="0.45">
      <c r="P5922" s="33" t="s">
        <v>3586</v>
      </c>
      <c r="Q5922" t="s">
        <v>28873</v>
      </c>
      <c r="R5922" s="35" t="s">
        <v>15531</v>
      </c>
      <c r="S5922" s="34"/>
      <c r="T5922" s="34"/>
      <c r="U5922" s="34"/>
    </row>
    <row r="5923" spans="16:21" x14ac:dyDescent="0.45">
      <c r="P5923" s="33" t="s">
        <v>3587</v>
      </c>
      <c r="Q5923" t="s">
        <v>28873</v>
      </c>
      <c r="R5923" s="35" t="s">
        <v>15532</v>
      </c>
      <c r="S5923" s="34"/>
      <c r="T5923" s="34"/>
      <c r="U5923" s="34"/>
    </row>
    <row r="5924" spans="16:21" x14ac:dyDescent="0.45">
      <c r="P5924" s="33" t="s">
        <v>3587</v>
      </c>
      <c r="Q5924" t="s">
        <v>28873</v>
      </c>
      <c r="R5924" s="35" t="s">
        <v>15533</v>
      </c>
      <c r="S5924" s="34"/>
      <c r="T5924" s="34"/>
      <c r="U5924" s="34"/>
    </row>
    <row r="5925" spans="16:21" x14ac:dyDescent="0.45">
      <c r="P5925" s="33" t="s">
        <v>3588</v>
      </c>
      <c r="Q5925" t="s">
        <v>28873</v>
      </c>
      <c r="R5925" s="35" t="s">
        <v>15534</v>
      </c>
      <c r="S5925" s="34"/>
      <c r="T5925" s="34"/>
      <c r="U5925" s="34"/>
    </row>
    <row r="5926" spans="16:21" x14ac:dyDescent="0.45">
      <c r="P5926" s="33" t="s">
        <v>3588</v>
      </c>
      <c r="Q5926" t="s">
        <v>28873</v>
      </c>
      <c r="R5926" s="35" t="s">
        <v>15535</v>
      </c>
      <c r="S5926" s="34"/>
      <c r="T5926" s="34"/>
      <c r="U5926" s="34"/>
    </row>
    <row r="5927" spans="16:21" x14ac:dyDescent="0.45">
      <c r="P5927" s="33" t="s">
        <v>3589</v>
      </c>
      <c r="Q5927" t="s">
        <v>28873</v>
      </c>
      <c r="R5927" s="35" t="s">
        <v>15536</v>
      </c>
      <c r="S5927" s="34"/>
      <c r="T5927" s="34"/>
      <c r="U5927" s="34"/>
    </row>
    <row r="5928" spans="16:21" x14ac:dyDescent="0.45">
      <c r="P5928" s="33" t="s">
        <v>3589</v>
      </c>
      <c r="Q5928" t="s">
        <v>28873</v>
      </c>
      <c r="R5928" s="35" t="s">
        <v>15537</v>
      </c>
      <c r="S5928" s="34"/>
      <c r="T5928" s="34"/>
      <c r="U5928" s="34"/>
    </row>
    <row r="5929" spans="16:21" x14ac:dyDescent="0.45">
      <c r="P5929" s="33" t="s">
        <v>3590</v>
      </c>
      <c r="Q5929" t="s">
        <v>28873</v>
      </c>
      <c r="R5929" s="35" t="s">
        <v>15538</v>
      </c>
      <c r="S5929" s="34"/>
      <c r="T5929" s="34"/>
      <c r="U5929" s="34"/>
    </row>
    <row r="5930" spans="16:21" x14ac:dyDescent="0.45">
      <c r="P5930" s="33" t="s">
        <v>3591</v>
      </c>
      <c r="Q5930" t="s">
        <v>28873</v>
      </c>
      <c r="R5930" s="35" t="s">
        <v>15539</v>
      </c>
      <c r="S5930" s="34"/>
      <c r="T5930" s="34"/>
      <c r="U5930" s="34"/>
    </row>
    <row r="5931" spans="16:21" x14ac:dyDescent="0.45">
      <c r="P5931" s="33" t="s">
        <v>3591</v>
      </c>
      <c r="Q5931" t="s">
        <v>28873</v>
      </c>
      <c r="R5931" s="35" t="s">
        <v>15540</v>
      </c>
      <c r="S5931" s="34"/>
      <c r="T5931" s="34"/>
      <c r="U5931" s="34"/>
    </row>
    <row r="5932" spans="16:21" x14ac:dyDescent="0.45">
      <c r="P5932" s="33" t="s">
        <v>3592</v>
      </c>
      <c r="Q5932" t="s">
        <v>28873</v>
      </c>
      <c r="R5932" s="35" t="s">
        <v>15541</v>
      </c>
      <c r="S5932" s="34"/>
      <c r="T5932" s="34"/>
      <c r="U5932" s="34"/>
    </row>
    <row r="5933" spans="16:21" x14ac:dyDescent="0.45">
      <c r="P5933" s="33" t="s">
        <v>3592</v>
      </c>
      <c r="Q5933" t="s">
        <v>28873</v>
      </c>
      <c r="R5933" s="35" t="s">
        <v>15542</v>
      </c>
      <c r="S5933" s="34"/>
      <c r="T5933" s="34"/>
      <c r="U5933" s="34"/>
    </row>
    <row r="5934" spans="16:21" x14ac:dyDescent="0.45">
      <c r="P5934" s="33" t="s">
        <v>3593</v>
      </c>
      <c r="Q5934" t="s">
        <v>28873</v>
      </c>
      <c r="R5934" s="35" t="s">
        <v>15543</v>
      </c>
      <c r="S5934" s="34"/>
      <c r="T5934" s="34"/>
      <c r="U5934" s="34"/>
    </row>
    <row r="5935" spans="16:21" x14ac:dyDescent="0.45">
      <c r="P5935" s="33" t="s">
        <v>3594</v>
      </c>
      <c r="Q5935" t="s">
        <v>28873</v>
      </c>
      <c r="R5935" s="35" t="s">
        <v>15544</v>
      </c>
      <c r="S5935" s="34"/>
      <c r="T5935" s="34"/>
      <c r="U5935" s="34"/>
    </row>
    <row r="5936" spans="16:21" x14ac:dyDescent="0.45">
      <c r="P5936" s="33" t="s">
        <v>3594</v>
      </c>
      <c r="Q5936" t="s">
        <v>28873</v>
      </c>
      <c r="R5936" s="35" t="s">
        <v>15545</v>
      </c>
      <c r="S5936" s="34"/>
      <c r="T5936" s="34"/>
      <c r="U5936" s="34"/>
    </row>
    <row r="5937" spans="16:21" x14ac:dyDescent="0.45">
      <c r="P5937" s="33" t="s">
        <v>3595</v>
      </c>
      <c r="Q5937" t="s">
        <v>28873</v>
      </c>
      <c r="R5937" s="35" t="s">
        <v>15546</v>
      </c>
      <c r="S5937" s="34"/>
      <c r="T5937" s="34"/>
      <c r="U5937" s="34"/>
    </row>
    <row r="5938" spans="16:21" x14ac:dyDescent="0.45">
      <c r="P5938" s="33" t="s">
        <v>3595</v>
      </c>
      <c r="Q5938" t="s">
        <v>28873</v>
      </c>
      <c r="R5938" s="35" t="s">
        <v>15547</v>
      </c>
      <c r="S5938" s="34"/>
      <c r="T5938" s="34"/>
      <c r="U5938" s="34"/>
    </row>
    <row r="5939" spans="16:21" x14ac:dyDescent="0.45">
      <c r="P5939" s="33" t="s">
        <v>3596</v>
      </c>
      <c r="Q5939" t="s">
        <v>28873</v>
      </c>
      <c r="R5939" s="35" t="s">
        <v>15548</v>
      </c>
      <c r="S5939" s="34"/>
      <c r="T5939" s="34"/>
      <c r="U5939" s="34"/>
    </row>
    <row r="5940" spans="16:21" x14ac:dyDescent="0.45">
      <c r="P5940" s="33" t="s">
        <v>3596</v>
      </c>
      <c r="Q5940" t="s">
        <v>28873</v>
      </c>
      <c r="R5940" s="35" t="s">
        <v>15549</v>
      </c>
      <c r="S5940" s="34"/>
      <c r="T5940" s="34"/>
      <c r="U5940" s="34"/>
    </row>
    <row r="5941" spans="16:21" x14ac:dyDescent="0.45">
      <c r="P5941" s="33" t="s">
        <v>3597</v>
      </c>
      <c r="Q5941" t="s">
        <v>28873</v>
      </c>
      <c r="R5941" s="35" t="s">
        <v>15550</v>
      </c>
      <c r="S5941" s="34"/>
      <c r="T5941" s="34"/>
      <c r="U5941" s="34"/>
    </row>
    <row r="5942" spans="16:21" x14ac:dyDescent="0.45">
      <c r="P5942" s="33" t="s">
        <v>3598</v>
      </c>
      <c r="Q5942" t="s">
        <v>28873</v>
      </c>
      <c r="R5942" s="35" t="s">
        <v>15551</v>
      </c>
      <c r="S5942" s="34"/>
      <c r="T5942" s="34"/>
      <c r="U5942" s="34"/>
    </row>
    <row r="5943" spans="16:21" x14ac:dyDescent="0.45">
      <c r="P5943" s="33" t="s">
        <v>3598</v>
      </c>
      <c r="Q5943" t="s">
        <v>28873</v>
      </c>
      <c r="R5943" s="35" t="s">
        <v>15552</v>
      </c>
      <c r="S5943" s="34"/>
      <c r="T5943" s="34"/>
      <c r="U5943" s="34"/>
    </row>
    <row r="5944" spans="16:21" x14ac:dyDescent="0.45">
      <c r="P5944" s="33" t="s">
        <v>3599</v>
      </c>
      <c r="Q5944" t="s">
        <v>28873</v>
      </c>
      <c r="R5944" s="35" t="s">
        <v>15553</v>
      </c>
      <c r="S5944" s="34"/>
      <c r="T5944" s="34"/>
      <c r="U5944" s="34"/>
    </row>
    <row r="5945" spans="16:21" x14ac:dyDescent="0.45">
      <c r="P5945" s="33" t="s">
        <v>3599</v>
      </c>
      <c r="Q5945" t="s">
        <v>28873</v>
      </c>
      <c r="R5945" s="35" t="s">
        <v>15554</v>
      </c>
      <c r="S5945" s="34"/>
      <c r="T5945" s="34"/>
      <c r="U5945" s="34"/>
    </row>
    <row r="5946" spans="16:21" x14ac:dyDescent="0.45">
      <c r="P5946" s="33" t="s">
        <v>3600</v>
      </c>
      <c r="Q5946" t="s">
        <v>28873</v>
      </c>
      <c r="R5946" s="35" t="s">
        <v>15555</v>
      </c>
      <c r="S5946" s="34"/>
      <c r="T5946" s="34"/>
      <c r="U5946" s="34"/>
    </row>
    <row r="5947" spans="16:21" x14ac:dyDescent="0.45">
      <c r="P5947" s="33" t="s">
        <v>3600</v>
      </c>
      <c r="Q5947" t="s">
        <v>28873</v>
      </c>
      <c r="R5947" s="35" t="s">
        <v>15556</v>
      </c>
      <c r="S5947" s="34"/>
      <c r="T5947" s="34"/>
      <c r="U5947" s="34"/>
    </row>
    <row r="5948" spans="16:21" x14ac:dyDescent="0.45">
      <c r="P5948" s="33" t="s">
        <v>3601</v>
      </c>
      <c r="Q5948" t="s">
        <v>28873</v>
      </c>
      <c r="R5948" s="35" t="s">
        <v>15557</v>
      </c>
      <c r="S5948" s="34"/>
      <c r="T5948" s="34"/>
      <c r="U5948" s="34"/>
    </row>
    <row r="5949" spans="16:21" x14ac:dyDescent="0.45">
      <c r="P5949" s="33" t="s">
        <v>3601</v>
      </c>
      <c r="Q5949" t="s">
        <v>28873</v>
      </c>
      <c r="R5949" s="35" t="s">
        <v>15558</v>
      </c>
      <c r="S5949" s="34"/>
      <c r="T5949" s="34"/>
      <c r="U5949" s="34"/>
    </row>
    <row r="5950" spans="16:21" x14ac:dyDescent="0.45">
      <c r="P5950" s="33" t="s">
        <v>3602</v>
      </c>
      <c r="Q5950" t="s">
        <v>28873</v>
      </c>
      <c r="R5950" s="35" t="s">
        <v>15559</v>
      </c>
      <c r="S5950" s="34"/>
      <c r="T5950" s="34"/>
      <c r="U5950" s="34"/>
    </row>
    <row r="5951" spans="16:21" x14ac:dyDescent="0.45">
      <c r="P5951" s="33" t="s">
        <v>3602</v>
      </c>
      <c r="Q5951" t="s">
        <v>28873</v>
      </c>
      <c r="R5951" s="35" t="s">
        <v>15560</v>
      </c>
      <c r="S5951" s="34"/>
      <c r="T5951" s="34"/>
      <c r="U5951" s="34"/>
    </row>
    <row r="5952" spans="16:21" x14ac:dyDescent="0.45">
      <c r="P5952" s="33" t="s">
        <v>3603</v>
      </c>
      <c r="Q5952" t="s">
        <v>28873</v>
      </c>
      <c r="R5952" s="35" t="s">
        <v>15561</v>
      </c>
      <c r="S5952" s="34"/>
      <c r="T5952" s="34"/>
      <c r="U5952" s="34"/>
    </row>
    <row r="5953" spans="16:21" x14ac:dyDescent="0.45">
      <c r="P5953" s="33" t="s">
        <v>3604</v>
      </c>
      <c r="Q5953" t="s">
        <v>28873</v>
      </c>
      <c r="R5953" s="35" t="s">
        <v>15562</v>
      </c>
      <c r="S5953" s="34"/>
      <c r="T5953" s="34"/>
      <c r="U5953" s="34"/>
    </row>
    <row r="5954" spans="16:21" x14ac:dyDescent="0.45">
      <c r="P5954" s="33" t="s">
        <v>3605</v>
      </c>
      <c r="Q5954" t="s">
        <v>28873</v>
      </c>
      <c r="R5954" s="35" t="s">
        <v>15563</v>
      </c>
      <c r="S5954" s="34"/>
      <c r="T5954" s="34"/>
      <c r="U5954" s="34"/>
    </row>
    <row r="5955" spans="16:21" x14ac:dyDescent="0.45">
      <c r="P5955" s="33" t="s">
        <v>3606</v>
      </c>
      <c r="Q5955" t="s">
        <v>28873</v>
      </c>
      <c r="R5955" s="35" t="s">
        <v>15564</v>
      </c>
      <c r="S5955" s="34"/>
      <c r="T5955" s="34"/>
      <c r="U5955" s="34"/>
    </row>
    <row r="5956" spans="16:21" x14ac:dyDescent="0.45">
      <c r="P5956" s="33" t="s">
        <v>3607</v>
      </c>
      <c r="Q5956" t="s">
        <v>28873</v>
      </c>
      <c r="R5956" s="35" t="s">
        <v>15565</v>
      </c>
      <c r="S5956" s="34"/>
      <c r="T5956" s="34"/>
      <c r="U5956" s="34"/>
    </row>
    <row r="5957" spans="16:21" x14ac:dyDescent="0.45">
      <c r="P5957" s="33" t="s">
        <v>3608</v>
      </c>
      <c r="Q5957" t="s">
        <v>28873</v>
      </c>
      <c r="R5957" s="35" t="s">
        <v>15566</v>
      </c>
      <c r="S5957" s="34"/>
      <c r="T5957" s="34"/>
      <c r="U5957" s="34"/>
    </row>
    <row r="5958" spans="16:21" x14ac:dyDescent="0.45">
      <c r="P5958" s="33" t="s">
        <v>3609</v>
      </c>
      <c r="Q5958" t="s">
        <v>28873</v>
      </c>
      <c r="R5958" s="35" t="s">
        <v>15567</v>
      </c>
      <c r="S5958" s="34"/>
      <c r="T5958" s="34"/>
      <c r="U5958" s="34"/>
    </row>
    <row r="5959" spans="16:21" x14ac:dyDescent="0.45">
      <c r="P5959" s="33" t="s">
        <v>3610</v>
      </c>
      <c r="Q5959" t="s">
        <v>28873</v>
      </c>
      <c r="R5959" s="35" t="s">
        <v>15568</v>
      </c>
      <c r="S5959" s="34"/>
      <c r="T5959" s="34"/>
      <c r="U5959" s="34"/>
    </row>
    <row r="5960" spans="16:21" x14ac:dyDescent="0.45">
      <c r="P5960" s="33" t="s">
        <v>3611</v>
      </c>
      <c r="Q5960" t="s">
        <v>28873</v>
      </c>
      <c r="R5960" s="35" t="s">
        <v>15569</v>
      </c>
      <c r="S5960" s="34"/>
      <c r="T5960" s="34"/>
      <c r="U5960" s="34"/>
    </row>
    <row r="5961" spans="16:21" x14ac:dyDescent="0.45">
      <c r="P5961" s="33" t="s">
        <v>3612</v>
      </c>
      <c r="Q5961" t="s">
        <v>28873</v>
      </c>
      <c r="R5961" s="35" t="s">
        <v>15570</v>
      </c>
      <c r="S5961" s="34"/>
      <c r="T5961" s="34"/>
      <c r="U5961" s="34"/>
    </row>
    <row r="5962" spans="16:21" x14ac:dyDescent="0.45">
      <c r="P5962" s="33" t="s">
        <v>3612</v>
      </c>
      <c r="Q5962" t="s">
        <v>28873</v>
      </c>
      <c r="R5962" s="35" t="s">
        <v>15571</v>
      </c>
      <c r="S5962" s="34"/>
      <c r="T5962" s="34"/>
      <c r="U5962" s="34"/>
    </row>
    <row r="5963" spans="16:21" x14ac:dyDescent="0.45">
      <c r="P5963" s="33" t="s">
        <v>3613</v>
      </c>
      <c r="Q5963" t="s">
        <v>28873</v>
      </c>
      <c r="R5963" s="35" t="s">
        <v>15572</v>
      </c>
      <c r="S5963" s="34"/>
      <c r="T5963" s="34"/>
      <c r="U5963" s="34"/>
    </row>
    <row r="5964" spans="16:21" x14ac:dyDescent="0.45">
      <c r="P5964" s="33" t="s">
        <v>3614</v>
      </c>
      <c r="Q5964" t="s">
        <v>28873</v>
      </c>
      <c r="R5964" s="35" t="s">
        <v>15573</v>
      </c>
      <c r="S5964" s="34"/>
      <c r="T5964" s="34"/>
      <c r="U5964" s="34"/>
    </row>
    <row r="5965" spans="16:21" x14ac:dyDescent="0.45">
      <c r="P5965" s="33" t="s">
        <v>3614</v>
      </c>
      <c r="Q5965" t="s">
        <v>28873</v>
      </c>
      <c r="R5965" s="35" t="s">
        <v>15574</v>
      </c>
      <c r="S5965" s="34"/>
      <c r="T5965" s="34"/>
      <c r="U5965" s="34"/>
    </row>
    <row r="5966" spans="16:21" x14ac:dyDescent="0.45">
      <c r="P5966" s="33" t="s">
        <v>3615</v>
      </c>
      <c r="Q5966" t="s">
        <v>28873</v>
      </c>
      <c r="R5966" s="35" t="s">
        <v>15575</v>
      </c>
      <c r="S5966" s="34"/>
      <c r="T5966" s="34"/>
      <c r="U5966" s="34"/>
    </row>
    <row r="5967" spans="16:21" x14ac:dyDescent="0.45">
      <c r="P5967" s="33" t="s">
        <v>3615</v>
      </c>
      <c r="Q5967" t="s">
        <v>28873</v>
      </c>
      <c r="R5967" s="35" t="s">
        <v>15576</v>
      </c>
      <c r="S5967" s="34"/>
      <c r="T5967" s="34"/>
      <c r="U5967" s="34"/>
    </row>
    <row r="5968" spans="16:21" x14ac:dyDescent="0.45">
      <c r="P5968" s="33" t="s">
        <v>3616</v>
      </c>
      <c r="Q5968" t="s">
        <v>28873</v>
      </c>
      <c r="R5968" s="35" t="s">
        <v>15577</v>
      </c>
      <c r="S5968" s="34"/>
      <c r="T5968" s="34"/>
      <c r="U5968" s="34"/>
    </row>
    <row r="5969" spans="16:21" x14ac:dyDescent="0.45">
      <c r="P5969" s="33" t="s">
        <v>3616</v>
      </c>
      <c r="Q5969" t="s">
        <v>28873</v>
      </c>
      <c r="R5969" s="35" t="s">
        <v>15578</v>
      </c>
      <c r="S5969" s="34"/>
      <c r="T5969" s="34"/>
      <c r="U5969" s="34"/>
    </row>
    <row r="5970" spans="16:21" x14ac:dyDescent="0.45">
      <c r="P5970" s="33" t="s">
        <v>3617</v>
      </c>
      <c r="Q5970" t="s">
        <v>28873</v>
      </c>
      <c r="R5970" s="35" t="s">
        <v>15579</v>
      </c>
      <c r="S5970" s="34"/>
      <c r="T5970" s="34"/>
      <c r="U5970" s="34"/>
    </row>
    <row r="5971" spans="16:21" x14ac:dyDescent="0.45">
      <c r="P5971" s="33" t="s">
        <v>3617</v>
      </c>
      <c r="Q5971" t="s">
        <v>28873</v>
      </c>
      <c r="R5971" s="35" t="s">
        <v>15580</v>
      </c>
      <c r="S5971" s="34"/>
      <c r="T5971" s="34"/>
      <c r="U5971" s="34"/>
    </row>
    <row r="5972" spans="16:21" x14ac:dyDescent="0.45">
      <c r="P5972" s="33" t="s">
        <v>3618</v>
      </c>
      <c r="Q5972" t="s">
        <v>28873</v>
      </c>
      <c r="R5972" s="35" t="s">
        <v>15581</v>
      </c>
      <c r="S5972" s="34"/>
      <c r="T5972" s="34"/>
      <c r="U5972" s="34"/>
    </row>
    <row r="5973" spans="16:21" x14ac:dyDescent="0.45">
      <c r="P5973" s="33" t="s">
        <v>3618</v>
      </c>
      <c r="Q5973" t="s">
        <v>28873</v>
      </c>
      <c r="R5973" s="35" t="s">
        <v>15582</v>
      </c>
      <c r="S5973" s="34"/>
      <c r="T5973" s="34"/>
      <c r="U5973" s="34"/>
    </row>
    <row r="5974" spans="16:21" x14ac:dyDescent="0.45">
      <c r="P5974" s="33" t="s">
        <v>3619</v>
      </c>
      <c r="Q5974" t="s">
        <v>28873</v>
      </c>
      <c r="R5974" s="35" t="s">
        <v>15583</v>
      </c>
      <c r="S5974" s="34"/>
      <c r="T5974" s="34"/>
      <c r="U5974" s="34"/>
    </row>
    <row r="5975" spans="16:21" x14ac:dyDescent="0.45">
      <c r="P5975" s="33" t="s">
        <v>3619</v>
      </c>
      <c r="Q5975" t="s">
        <v>28873</v>
      </c>
      <c r="R5975" s="35" t="s">
        <v>15584</v>
      </c>
      <c r="S5975" s="34"/>
      <c r="T5975" s="34"/>
      <c r="U5975" s="34"/>
    </row>
    <row r="5976" spans="16:21" x14ac:dyDescent="0.45">
      <c r="P5976" s="33" t="s">
        <v>3620</v>
      </c>
      <c r="Q5976" t="s">
        <v>28873</v>
      </c>
      <c r="R5976" s="35" t="s">
        <v>15585</v>
      </c>
      <c r="S5976" s="34"/>
      <c r="T5976" s="34"/>
      <c r="U5976" s="34"/>
    </row>
    <row r="5977" spans="16:21" x14ac:dyDescent="0.45">
      <c r="P5977" s="33" t="s">
        <v>3620</v>
      </c>
      <c r="Q5977" t="s">
        <v>28873</v>
      </c>
      <c r="R5977" s="35" t="s">
        <v>15586</v>
      </c>
      <c r="S5977" s="34"/>
      <c r="T5977" s="34"/>
      <c r="U5977" s="34"/>
    </row>
    <row r="5978" spans="16:21" x14ac:dyDescent="0.45">
      <c r="P5978" s="33" t="s">
        <v>3621</v>
      </c>
      <c r="Q5978" t="s">
        <v>28873</v>
      </c>
      <c r="R5978" s="35" t="s">
        <v>15587</v>
      </c>
      <c r="S5978" s="34"/>
      <c r="T5978" s="34"/>
      <c r="U5978" s="34"/>
    </row>
    <row r="5979" spans="16:21" x14ac:dyDescent="0.45">
      <c r="P5979" s="33" t="s">
        <v>3621</v>
      </c>
      <c r="Q5979" t="s">
        <v>28873</v>
      </c>
      <c r="R5979" s="35" t="s">
        <v>15588</v>
      </c>
      <c r="S5979" s="34"/>
      <c r="T5979" s="34"/>
      <c r="U5979" s="34"/>
    </row>
    <row r="5980" spans="16:21" x14ac:dyDescent="0.45">
      <c r="P5980" s="33" t="s">
        <v>3622</v>
      </c>
      <c r="Q5980" t="s">
        <v>28873</v>
      </c>
      <c r="R5980" s="35" t="s">
        <v>15589</v>
      </c>
      <c r="S5980" s="34"/>
      <c r="T5980" s="34"/>
      <c r="U5980" s="34"/>
    </row>
    <row r="5981" spans="16:21" x14ac:dyDescent="0.45">
      <c r="P5981" s="33" t="s">
        <v>3622</v>
      </c>
      <c r="Q5981" t="s">
        <v>28873</v>
      </c>
      <c r="R5981" s="35" t="s">
        <v>15590</v>
      </c>
      <c r="S5981" s="34"/>
      <c r="T5981" s="34"/>
      <c r="U5981" s="34"/>
    </row>
    <row r="5982" spans="16:21" x14ac:dyDescent="0.45">
      <c r="P5982" s="33" t="s">
        <v>3623</v>
      </c>
      <c r="Q5982" t="s">
        <v>28873</v>
      </c>
      <c r="R5982" s="35" t="s">
        <v>15591</v>
      </c>
      <c r="S5982" s="34"/>
      <c r="T5982" s="34"/>
      <c r="U5982" s="34"/>
    </row>
    <row r="5983" spans="16:21" x14ac:dyDescent="0.45">
      <c r="P5983" s="33" t="s">
        <v>3623</v>
      </c>
      <c r="Q5983" t="s">
        <v>28873</v>
      </c>
      <c r="R5983" s="35" t="s">
        <v>15592</v>
      </c>
      <c r="S5983" s="34"/>
      <c r="T5983" s="34"/>
      <c r="U5983" s="34"/>
    </row>
    <row r="5984" spans="16:21" x14ac:dyDescent="0.45">
      <c r="P5984" s="33" t="s">
        <v>3624</v>
      </c>
      <c r="Q5984" t="s">
        <v>28873</v>
      </c>
      <c r="R5984" s="35" t="s">
        <v>15593</v>
      </c>
      <c r="S5984" s="34"/>
      <c r="T5984" s="34"/>
      <c r="U5984" s="34"/>
    </row>
    <row r="5985" spans="16:21" x14ac:dyDescent="0.45">
      <c r="P5985" s="33" t="s">
        <v>3624</v>
      </c>
      <c r="Q5985" t="s">
        <v>28873</v>
      </c>
      <c r="R5985" s="35" t="s">
        <v>15594</v>
      </c>
      <c r="S5985" s="34"/>
      <c r="T5985" s="34"/>
      <c r="U5985" s="34"/>
    </row>
    <row r="5986" spans="16:21" x14ac:dyDescent="0.45">
      <c r="P5986" s="33" t="s">
        <v>3625</v>
      </c>
      <c r="Q5986" t="s">
        <v>28873</v>
      </c>
      <c r="R5986" s="35" t="s">
        <v>15595</v>
      </c>
      <c r="S5986" s="34"/>
      <c r="T5986" s="34"/>
      <c r="U5986" s="34"/>
    </row>
    <row r="5987" spans="16:21" x14ac:dyDescent="0.45">
      <c r="P5987" s="33" t="s">
        <v>3625</v>
      </c>
      <c r="Q5987" t="s">
        <v>28873</v>
      </c>
      <c r="R5987" s="35" t="s">
        <v>15596</v>
      </c>
      <c r="S5987" s="34"/>
      <c r="T5987" s="34"/>
      <c r="U5987" s="34"/>
    </row>
    <row r="5988" spans="16:21" x14ac:dyDescent="0.45">
      <c r="P5988" s="33" t="s">
        <v>3626</v>
      </c>
      <c r="Q5988" t="s">
        <v>28873</v>
      </c>
      <c r="R5988" s="35" t="s">
        <v>15597</v>
      </c>
      <c r="S5988" s="34"/>
      <c r="T5988" s="34"/>
      <c r="U5988" s="34"/>
    </row>
    <row r="5989" spans="16:21" x14ac:dyDescent="0.45">
      <c r="P5989" s="33" t="s">
        <v>3626</v>
      </c>
      <c r="Q5989" t="s">
        <v>28873</v>
      </c>
      <c r="R5989" s="35" t="s">
        <v>15580</v>
      </c>
      <c r="S5989" s="34"/>
      <c r="T5989" s="34"/>
      <c r="U5989" s="34"/>
    </row>
    <row r="5990" spans="16:21" x14ac:dyDescent="0.45">
      <c r="P5990" s="33" t="s">
        <v>3627</v>
      </c>
      <c r="Q5990" t="s">
        <v>28873</v>
      </c>
      <c r="R5990" s="35" t="s">
        <v>15598</v>
      </c>
      <c r="S5990" s="34"/>
      <c r="T5990" s="34"/>
      <c r="U5990" s="34"/>
    </row>
    <row r="5991" spans="16:21" x14ac:dyDescent="0.45">
      <c r="P5991" s="33" t="s">
        <v>3627</v>
      </c>
      <c r="Q5991" t="s">
        <v>28873</v>
      </c>
      <c r="R5991" s="35" t="s">
        <v>15582</v>
      </c>
      <c r="S5991" s="34"/>
      <c r="T5991" s="34"/>
      <c r="U5991" s="34"/>
    </row>
    <row r="5992" spans="16:21" x14ac:dyDescent="0.45">
      <c r="P5992" s="33" t="s">
        <v>3628</v>
      </c>
      <c r="Q5992" t="s">
        <v>28873</v>
      </c>
      <c r="R5992" s="35" t="s">
        <v>15599</v>
      </c>
      <c r="S5992" s="34"/>
      <c r="T5992" s="34"/>
      <c r="U5992" s="34"/>
    </row>
    <row r="5993" spans="16:21" x14ac:dyDescent="0.45">
      <c r="P5993" s="33" t="s">
        <v>3628</v>
      </c>
      <c r="Q5993" t="s">
        <v>28873</v>
      </c>
      <c r="R5993" s="35" t="s">
        <v>15600</v>
      </c>
      <c r="S5993" s="34"/>
      <c r="T5993" s="34"/>
      <c r="U5993" s="34"/>
    </row>
    <row r="5994" spans="16:21" x14ac:dyDescent="0.45">
      <c r="P5994" s="33" t="s">
        <v>3629</v>
      </c>
      <c r="Q5994" t="s">
        <v>28873</v>
      </c>
      <c r="R5994" s="35" t="s">
        <v>15601</v>
      </c>
      <c r="S5994" s="34"/>
      <c r="T5994" s="34"/>
      <c r="U5994" s="34"/>
    </row>
    <row r="5995" spans="16:21" x14ac:dyDescent="0.45">
      <c r="P5995" s="33" t="s">
        <v>3629</v>
      </c>
      <c r="Q5995" t="s">
        <v>28873</v>
      </c>
      <c r="R5995" s="35" t="s">
        <v>15602</v>
      </c>
      <c r="S5995" s="34"/>
      <c r="T5995" s="34"/>
      <c r="U5995" s="34"/>
    </row>
    <row r="5996" spans="16:21" x14ac:dyDescent="0.45">
      <c r="P5996" s="33" t="s">
        <v>3630</v>
      </c>
      <c r="Q5996" t="s">
        <v>28873</v>
      </c>
      <c r="R5996" s="35" t="s">
        <v>15603</v>
      </c>
      <c r="S5996" s="34"/>
      <c r="T5996" s="34"/>
      <c r="U5996" s="34"/>
    </row>
    <row r="5997" spans="16:21" x14ac:dyDescent="0.45">
      <c r="P5997" s="33" t="s">
        <v>3630</v>
      </c>
      <c r="Q5997" t="s">
        <v>28873</v>
      </c>
      <c r="R5997" s="35" t="s">
        <v>15604</v>
      </c>
      <c r="S5997" s="34"/>
      <c r="T5997" s="34"/>
      <c r="U5997" s="34"/>
    </row>
    <row r="5998" spans="16:21" x14ac:dyDescent="0.45">
      <c r="P5998" s="33" t="s">
        <v>3631</v>
      </c>
      <c r="Q5998" t="s">
        <v>28873</v>
      </c>
      <c r="R5998" s="35" t="s">
        <v>15605</v>
      </c>
      <c r="S5998" s="34"/>
      <c r="T5998" s="34"/>
      <c r="U5998" s="34"/>
    </row>
    <row r="5999" spans="16:21" x14ac:dyDescent="0.45">
      <c r="P5999" s="33" t="s">
        <v>3631</v>
      </c>
      <c r="Q5999" t="s">
        <v>28873</v>
      </c>
      <c r="R5999" s="35" t="s">
        <v>15606</v>
      </c>
      <c r="S5999" s="34"/>
      <c r="T5999" s="34"/>
      <c r="U5999" s="34"/>
    </row>
    <row r="6000" spans="16:21" x14ac:dyDescent="0.45">
      <c r="P6000" s="33" t="s">
        <v>3632</v>
      </c>
      <c r="Q6000" t="s">
        <v>28873</v>
      </c>
      <c r="R6000" s="35" t="s">
        <v>15607</v>
      </c>
      <c r="S6000" s="34"/>
      <c r="T6000" s="34"/>
      <c r="U6000" s="34"/>
    </row>
    <row r="6001" spans="16:21" x14ac:dyDescent="0.45">
      <c r="P6001" s="33" t="s">
        <v>3632</v>
      </c>
      <c r="Q6001" t="s">
        <v>28873</v>
      </c>
      <c r="R6001" s="35" t="s">
        <v>15608</v>
      </c>
      <c r="S6001" s="34"/>
      <c r="T6001" s="34"/>
      <c r="U6001" s="34"/>
    </row>
    <row r="6002" spans="16:21" x14ac:dyDescent="0.45">
      <c r="P6002" s="33" t="s">
        <v>3633</v>
      </c>
      <c r="Q6002" t="s">
        <v>28873</v>
      </c>
      <c r="R6002" s="35" t="s">
        <v>15609</v>
      </c>
      <c r="S6002" s="34"/>
      <c r="T6002" s="34"/>
      <c r="U6002" s="34"/>
    </row>
    <row r="6003" spans="16:21" x14ac:dyDescent="0.45">
      <c r="P6003" s="33" t="s">
        <v>3633</v>
      </c>
      <c r="Q6003" t="s">
        <v>28873</v>
      </c>
      <c r="R6003" s="35" t="s">
        <v>15610</v>
      </c>
      <c r="S6003" s="34"/>
      <c r="T6003" s="34"/>
      <c r="U6003" s="34"/>
    </row>
    <row r="6004" spans="16:21" x14ac:dyDescent="0.45">
      <c r="P6004" s="33" t="s">
        <v>3634</v>
      </c>
      <c r="Q6004" t="s">
        <v>28873</v>
      </c>
      <c r="R6004" s="35" t="s">
        <v>15611</v>
      </c>
      <c r="S6004" s="34"/>
      <c r="T6004" s="34"/>
      <c r="U6004" s="34"/>
    </row>
    <row r="6005" spans="16:21" x14ac:dyDescent="0.45">
      <c r="P6005" s="33" t="s">
        <v>3634</v>
      </c>
      <c r="Q6005" t="s">
        <v>28873</v>
      </c>
      <c r="R6005" s="35" t="s">
        <v>15612</v>
      </c>
      <c r="S6005" s="34"/>
      <c r="T6005" s="34"/>
      <c r="U6005" s="34"/>
    </row>
    <row r="6006" spans="16:21" x14ac:dyDescent="0.45">
      <c r="P6006" s="33" t="s">
        <v>3635</v>
      </c>
      <c r="Q6006" t="s">
        <v>28873</v>
      </c>
      <c r="R6006" s="35" t="s">
        <v>15613</v>
      </c>
      <c r="S6006" s="34"/>
      <c r="T6006" s="34"/>
      <c r="U6006" s="34"/>
    </row>
    <row r="6007" spans="16:21" x14ac:dyDescent="0.45">
      <c r="P6007" s="33" t="s">
        <v>3635</v>
      </c>
      <c r="Q6007" t="s">
        <v>28873</v>
      </c>
      <c r="R6007" s="35" t="s">
        <v>15614</v>
      </c>
      <c r="S6007" s="34"/>
      <c r="T6007" s="34"/>
      <c r="U6007" s="34"/>
    </row>
    <row r="6008" spans="16:21" x14ac:dyDescent="0.45">
      <c r="P6008" s="33" t="s">
        <v>3636</v>
      </c>
      <c r="Q6008" t="s">
        <v>28873</v>
      </c>
      <c r="R6008" s="35" t="s">
        <v>15615</v>
      </c>
      <c r="S6008" s="34"/>
      <c r="T6008" s="34"/>
      <c r="U6008" s="34"/>
    </row>
    <row r="6009" spans="16:21" x14ac:dyDescent="0.45">
      <c r="P6009" s="33" t="s">
        <v>3636</v>
      </c>
      <c r="Q6009" t="s">
        <v>28873</v>
      </c>
      <c r="R6009" s="35" t="s">
        <v>15616</v>
      </c>
      <c r="S6009" s="34"/>
      <c r="T6009" s="34"/>
      <c r="U6009" s="34"/>
    </row>
    <row r="6010" spans="16:21" x14ac:dyDescent="0.45">
      <c r="P6010" s="33" t="s">
        <v>3637</v>
      </c>
      <c r="Q6010" t="s">
        <v>28873</v>
      </c>
      <c r="R6010" s="35" t="s">
        <v>15617</v>
      </c>
      <c r="S6010" s="34"/>
      <c r="T6010" s="34"/>
      <c r="U6010" s="34"/>
    </row>
    <row r="6011" spans="16:21" x14ac:dyDescent="0.45">
      <c r="P6011" s="33" t="s">
        <v>3637</v>
      </c>
      <c r="Q6011" t="s">
        <v>28873</v>
      </c>
      <c r="R6011" s="35" t="s">
        <v>15618</v>
      </c>
      <c r="S6011" s="34"/>
      <c r="T6011" s="34"/>
      <c r="U6011" s="34"/>
    </row>
    <row r="6012" spans="16:21" x14ac:dyDescent="0.45">
      <c r="P6012" s="33" t="s">
        <v>3638</v>
      </c>
      <c r="Q6012" t="s">
        <v>28873</v>
      </c>
      <c r="R6012" s="35" t="s">
        <v>15619</v>
      </c>
      <c r="S6012" s="34"/>
      <c r="T6012" s="34"/>
      <c r="U6012" s="34"/>
    </row>
    <row r="6013" spans="16:21" x14ac:dyDescent="0.45">
      <c r="P6013" s="33" t="s">
        <v>3638</v>
      </c>
      <c r="Q6013" t="s">
        <v>28873</v>
      </c>
      <c r="R6013" s="35" t="s">
        <v>15620</v>
      </c>
      <c r="S6013" s="34"/>
      <c r="T6013" s="34"/>
      <c r="U6013" s="34"/>
    </row>
    <row r="6014" spans="16:21" x14ac:dyDescent="0.45">
      <c r="P6014" s="33" t="s">
        <v>3639</v>
      </c>
      <c r="Q6014" t="s">
        <v>28873</v>
      </c>
      <c r="R6014" s="35" t="s">
        <v>15621</v>
      </c>
      <c r="S6014" s="34"/>
      <c r="T6014" s="34"/>
      <c r="U6014" s="34"/>
    </row>
    <row r="6015" spans="16:21" x14ac:dyDescent="0.45">
      <c r="P6015" s="33" t="s">
        <v>3639</v>
      </c>
      <c r="Q6015" t="s">
        <v>28873</v>
      </c>
      <c r="R6015" s="35" t="s">
        <v>15622</v>
      </c>
      <c r="S6015" s="34"/>
      <c r="T6015" s="34"/>
      <c r="U6015" s="34"/>
    </row>
    <row r="6016" spans="16:21" x14ac:dyDescent="0.45">
      <c r="P6016" s="33" t="s">
        <v>3640</v>
      </c>
      <c r="Q6016" t="s">
        <v>28873</v>
      </c>
      <c r="R6016" s="35" t="s">
        <v>15623</v>
      </c>
      <c r="S6016" s="34"/>
      <c r="T6016" s="34"/>
      <c r="U6016" s="34"/>
    </row>
    <row r="6017" spans="16:21" x14ac:dyDescent="0.45">
      <c r="P6017" s="33" t="s">
        <v>3640</v>
      </c>
      <c r="Q6017" t="s">
        <v>28873</v>
      </c>
      <c r="R6017" s="35" t="s">
        <v>15624</v>
      </c>
      <c r="S6017" s="34"/>
      <c r="T6017" s="34"/>
      <c r="U6017" s="34"/>
    </row>
    <row r="6018" spans="16:21" x14ac:dyDescent="0.45">
      <c r="P6018" s="33" t="s">
        <v>3641</v>
      </c>
      <c r="Q6018" t="s">
        <v>28873</v>
      </c>
      <c r="R6018" s="35" t="s">
        <v>15625</v>
      </c>
      <c r="S6018" s="34"/>
      <c r="T6018" s="34"/>
      <c r="U6018" s="34"/>
    </row>
    <row r="6019" spans="16:21" x14ac:dyDescent="0.45">
      <c r="P6019" s="33" t="s">
        <v>3641</v>
      </c>
      <c r="Q6019" t="s">
        <v>28873</v>
      </c>
      <c r="R6019" s="35" t="s">
        <v>15626</v>
      </c>
      <c r="S6019" s="34"/>
      <c r="T6019" s="34"/>
      <c r="U6019" s="34"/>
    </row>
    <row r="6020" spans="16:21" x14ac:dyDescent="0.45">
      <c r="P6020" s="33" t="s">
        <v>3642</v>
      </c>
      <c r="Q6020" t="s">
        <v>28873</v>
      </c>
      <c r="R6020" s="35" t="s">
        <v>15627</v>
      </c>
      <c r="S6020" s="34"/>
      <c r="T6020" s="34"/>
      <c r="U6020" s="34"/>
    </row>
    <row r="6021" spans="16:21" x14ac:dyDescent="0.45">
      <c r="P6021" s="33" t="s">
        <v>3642</v>
      </c>
      <c r="Q6021" t="s">
        <v>28873</v>
      </c>
      <c r="R6021" s="35" t="s">
        <v>15628</v>
      </c>
      <c r="S6021" s="34"/>
      <c r="T6021" s="34"/>
      <c r="U6021" s="34"/>
    </row>
    <row r="6022" spans="16:21" x14ac:dyDescent="0.45">
      <c r="P6022" s="33" t="s">
        <v>3643</v>
      </c>
      <c r="Q6022" t="s">
        <v>28873</v>
      </c>
      <c r="R6022" s="35" t="s">
        <v>15629</v>
      </c>
      <c r="S6022" s="34"/>
      <c r="T6022" s="34"/>
      <c r="U6022" s="34"/>
    </row>
    <row r="6023" spans="16:21" x14ac:dyDescent="0.45">
      <c r="P6023" s="33" t="s">
        <v>3643</v>
      </c>
      <c r="Q6023" t="s">
        <v>28873</v>
      </c>
      <c r="R6023" s="35" t="s">
        <v>15630</v>
      </c>
      <c r="S6023" s="34"/>
      <c r="T6023" s="34"/>
      <c r="U6023" s="34"/>
    </row>
    <row r="6024" spans="16:21" x14ac:dyDescent="0.45">
      <c r="P6024" s="33" t="s">
        <v>3644</v>
      </c>
      <c r="Q6024" t="s">
        <v>28873</v>
      </c>
      <c r="R6024" s="35" t="s">
        <v>15631</v>
      </c>
      <c r="S6024" s="34"/>
      <c r="T6024" s="34"/>
      <c r="U6024" s="34"/>
    </row>
    <row r="6025" spans="16:21" x14ac:dyDescent="0.45">
      <c r="P6025" s="33" t="s">
        <v>3644</v>
      </c>
      <c r="Q6025" t="s">
        <v>28873</v>
      </c>
      <c r="R6025" s="35" t="s">
        <v>15632</v>
      </c>
      <c r="S6025" s="34"/>
      <c r="T6025" s="34"/>
      <c r="U6025" s="34"/>
    </row>
    <row r="6026" spans="16:21" x14ac:dyDescent="0.45">
      <c r="P6026" s="33" t="s">
        <v>3645</v>
      </c>
      <c r="Q6026" t="s">
        <v>28873</v>
      </c>
      <c r="R6026" s="35" t="s">
        <v>15633</v>
      </c>
      <c r="S6026" s="34"/>
      <c r="T6026" s="34"/>
      <c r="U6026" s="34"/>
    </row>
    <row r="6027" spans="16:21" x14ac:dyDescent="0.45">
      <c r="P6027" s="33" t="s">
        <v>3645</v>
      </c>
      <c r="Q6027" t="s">
        <v>28873</v>
      </c>
      <c r="R6027" s="35" t="s">
        <v>15634</v>
      </c>
      <c r="S6027" s="34"/>
      <c r="T6027" s="34"/>
      <c r="U6027" s="34"/>
    </row>
    <row r="6028" spans="16:21" x14ac:dyDescent="0.45">
      <c r="P6028" s="33" t="s">
        <v>3646</v>
      </c>
      <c r="Q6028" t="s">
        <v>28873</v>
      </c>
      <c r="R6028" s="35" t="s">
        <v>15635</v>
      </c>
      <c r="S6028" s="34"/>
      <c r="T6028" s="34"/>
      <c r="U6028" s="34"/>
    </row>
    <row r="6029" spans="16:21" x14ac:dyDescent="0.45">
      <c r="P6029" s="33" t="s">
        <v>3646</v>
      </c>
      <c r="Q6029" t="s">
        <v>28873</v>
      </c>
      <c r="R6029" s="35" t="s">
        <v>15636</v>
      </c>
      <c r="S6029" s="34"/>
      <c r="T6029" s="34"/>
      <c r="U6029" s="34"/>
    </row>
    <row r="6030" spans="16:21" x14ac:dyDescent="0.45">
      <c r="P6030" s="33" t="s">
        <v>3647</v>
      </c>
      <c r="Q6030" t="s">
        <v>28873</v>
      </c>
      <c r="R6030" s="35" t="s">
        <v>15637</v>
      </c>
      <c r="S6030" s="34"/>
      <c r="T6030" s="34"/>
      <c r="U6030" s="34"/>
    </row>
    <row r="6031" spans="16:21" x14ac:dyDescent="0.45">
      <c r="P6031" s="33" t="s">
        <v>3647</v>
      </c>
      <c r="Q6031" t="s">
        <v>28873</v>
      </c>
      <c r="R6031" s="35" t="s">
        <v>15638</v>
      </c>
      <c r="S6031" s="34"/>
      <c r="T6031" s="34"/>
      <c r="U6031" s="34"/>
    </row>
    <row r="6032" spans="16:21" x14ac:dyDescent="0.45">
      <c r="P6032" s="33" t="s">
        <v>3648</v>
      </c>
      <c r="Q6032" t="s">
        <v>28873</v>
      </c>
      <c r="R6032" s="35" t="s">
        <v>15639</v>
      </c>
      <c r="S6032" s="34"/>
      <c r="T6032" s="34"/>
      <c r="U6032" s="34"/>
    </row>
    <row r="6033" spans="16:21" x14ac:dyDescent="0.45">
      <c r="P6033" s="33" t="s">
        <v>3648</v>
      </c>
      <c r="Q6033" t="s">
        <v>28873</v>
      </c>
      <c r="R6033" s="35" t="s">
        <v>15640</v>
      </c>
      <c r="S6033" s="34"/>
      <c r="T6033" s="34"/>
      <c r="U6033" s="34"/>
    </row>
    <row r="6034" spans="16:21" x14ac:dyDescent="0.45">
      <c r="P6034" s="33" t="s">
        <v>3649</v>
      </c>
      <c r="Q6034" t="s">
        <v>28873</v>
      </c>
      <c r="R6034" s="35" t="s">
        <v>15641</v>
      </c>
      <c r="S6034" s="34"/>
      <c r="T6034" s="34"/>
      <c r="U6034" s="34"/>
    </row>
    <row r="6035" spans="16:21" x14ac:dyDescent="0.45">
      <c r="P6035" s="33" t="s">
        <v>3649</v>
      </c>
      <c r="Q6035" t="s">
        <v>28873</v>
      </c>
      <c r="R6035" s="35" t="s">
        <v>15642</v>
      </c>
      <c r="S6035" s="34"/>
      <c r="T6035" s="34"/>
      <c r="U6035" s="34"/>
    </row>
    <row r="6036" spans="16:21" x14ac:dyDescent="0.45">
      <c r="P6036" s="33" t="s">
        <v>3650</v>
      </c>
      <c r="Q6036" t="s">
        <v>28873</v>
      </c>
      <c r="R6036" s="35" t="s">
        <v>15643</v>
      </c>
      <c r="S6036" s="34"/>
      <c r="T6036" s="34"/>
      <c r="U6036" s="34"/>
    </row>
    <row r="6037" spans="16:21" x14ac:dyDescent="0.45">
      <c r="P6037" s="33" t="s">
        <v>3650</v>
      </c>
      <c r="Q6037" t="s">
        <v>28873</v>
      </c>
      <c r="R6037" s="35" t="s">
        <v>15644</v>
      </c>
      <c r="S6037" s="34"/>
      <c r="T6037" s="34"/>
      <c r="U6037" s="34"/>
    </row>
    <row r="6038" spans="16:21" x14ac:dyDescent="0.45">
      <c r="P6038" s="33" t="s">
        <v>3651</v>
      </c>
      <c r="Q6038" t="s">
        <v>28873</v>
      </c>
      <c r="R6038" s="35" t="s">
        <v>15645</v>
      </c>
      <c r="S6038" s="34"/>
      <c r="T6038" s="34"/>
      <c r="U6038" s="34"/>
    </row>
    <row r="6039" spans="16:21" x14ac:dyDescent="0.45">
      <c r="P6039" s="33" t="s">
        <v>3651</v>
      </c>
      <c r="Q6039" t="s">
        <v>28873</v>
      </c>
      <c r="R6039" s="35" t="s">
        <v>15646</v>
      </c>
      <c r="S6039" s="34"/>
      <c r="T6039" s="34"/>
      <c r="U6039" s="34"/>
    </row>
    <row r="6040" spans="16:21" x14ac:dyDescent="0.45">
      <c r="P6040" s="33" t="s">
        <v>3652</v>
      </c>
      <c r="Q6040" t="s">
        <v>28873</v>
      </c>
      <c r="R6040" s="35" t="s">
        <v>15647</v>
      </c>
      <c r="S6040" s="34"/>
      <c r="T6040" s="34"/>
      <c r="U6040" s="34"/>
    </row>
    <row r="6041" spans="16:21" x14ac:dyDescent="0.45">
      <c r="P6041" s="33" t="s">
        <v>3652</v>
      </c>
      <c r="Q6041" t="s">
        <v>28873</v>
      </c>
      <c r="R6041" s="35" t="s">
        <v>15648</v>
      </c>
      <c r="S6041" s="34"/>
      <c r="T6041" s="34"/>
      <c r="U6041" s="34"/>
    </row>
    <row r="6042" spans="16:21" x14ac:dyDescent="0.45">
      <c r="P6042" s="33" t="s">
        <v>3653</v>
      </c>
      <c r="Q6042" t="s">
        <v>28873</v>
      </c>
      <c r="R6042" s="35" t="s">
        <v>15649</v>
      </c>
      <c r="S6042" s="34"/>
      <c r="T6042" s="34"/>
      <c r="U6042" s="34"/>
    </row>
    <row r="6043" spans="16:21" x14ac:dyDescent="0.45">
      <c r="P6043" s="33" t="s">
        <v>3653</v>
      </c>
      <c r="Q6043" t="s">
        <v>28873</v>
      </c>
      <c r="R6043" s="35" t="s">
        <v>15650</v>
      </c>
      <c r="S6043" s="34"/>
      <c r="T6043" s="34"/>
      <c r="U6043" s="34"/>
    </row>
    <row r="6044" spans="16:21" x14ac:dyDescent="0.45">
      <c r="P6044" s="33" t="s">
        <v>3654</v>
      </c>
      <c r="Q6044" t="s">
        <v>28873</v>
      </c>
      <c r="R6044" s="35" t="s">
        <v>15651</v>
      </c>
      <c r="S6044" s="34"/>
      <c r="T6044" s="34"/>
      <c r="U6044" s="34"/>
    </row>
    <row r="6045" spans="16:21" x14ac:dyDescent="0.45">
      <c r="P6045" s="33" t="s">
        <v>3654</v>
      </c>
      <c r="Q6045" t="s">
        <v>28873</v>
      </c>
      <c r="R6045" s="35" t="s">
        <v>15652</v>
      </c>
      <c r="S6045" s="34"/>
      <c r="T6045" s="34"/>
      <c r="U6045" s="34"/>
    </row>
    <row r="6046" spans="16:21" x14ac:dyDescent="0.45">
      <c r="P6046" s="33" t="s">
        <v>3655</v>
      </c>
      <c r="Q6046" t="s">
        <v>28873</v>
      </c>
      <c r="R6046" s="35" t="s">
        <v>15653</v>
      </c>
      <c r="S6046" s="34"/>
      <c r="T6046" s="34"/>
      <c r="U6046" s="34"/>
    </row>
    <row r="6047" spans="16:21" x14ac:dyDescent="0.45">
      <c r="P6047" s="33" t="s">
        <v>3655</v>
      </c>
      <c r="Q6047" t="s">
        <v>28873</v>
      </c>
      <c r="R6047" s="35" t="s">
        <v>15654</v>
      </c>
      <c r="S6047" s="34"/>
      <c r="T6047" s="34"/>
      <c r="U6047" s="34"/>
    </row>
    <row r="6048" spans="16:21" x14ac:dyDescent="0.45">
      <c r="P6048" s="33" t="s">
        <v>3656</v>
      </c>
      <c r="Q6048" t="s">
        <v>28873</v>
      </c>
      <c r="R6048" s="35" t="s">
        <v>15655</v>
      </c>
      <c r="S6048" s="34"/>
      <c r="T6048" s="34"/>
      <c r="U6048" s="34"/>
    </row>
    <row r="6049" spans="16:21" x14ac:dyDescent="0.45">
      <c r="P6049" s="33" t="s">
        <v>3656</v>
      </c>
      <c r="Q6049" t="s">
        <v>28873</v>
      </c>
      <c r="R6049" s="35" t="s">
        <v>15656</v>
      </c>
      <c r="S6049" s="34"/>
      <c r="T6049" s="34"/>
      <c r="U6049" s="34"/>
    </row>
    <row r="6050" spans="16:21" x14ac:dyDescent="0.45">
      <c r="P6050" s="33" t="s">
        <v>3657</v>
      </c>
      <c r="Q6050" t="s">
        <v>28873</v>
      </c>
      <c r="R6050" s="35" t="s">
        <v>15657</v>
      </c>
      <c r="S6050" s="34"/>
      <c r="T6050" s="34"/>
      <c r="U6050" s="34"/>
    </row>
    <row r="6051" spans="16:21" x14ac:dyDescent="0.45">
      <c r="P6051" s="33" t="s">
        <v>3657</v>
      </c>
      <c r="Q6051" t="s">
        <v>28873</v>
      </c>
      <c r="R6051" s="35" t="s">
        <v>15658</v>
      </c>
      <c r="S6051" s="34"/>
      <c r="T6051" s="34"/>
      <c r="U6051" s="34"/>
    </row>
    <row r="6052" spans="16:21" x14ac:dyDescent="0.45">
      <c r="P6052" s="33" t="s">
        <v>3658</v>
      </c>
      <c r="Q6052" t="s">
        <v>28873</v>
      </c>
      <c r="R6052" s="35" t="s">
        <v>15659</v>
      </c>
      <c r="S6052" s="34"/>
      <c r="T6052" s="34"/>
      <c r="U6052" s="34"/>
    </row>
    <row r="6053" spans="16:21" x14ac:dyDescent="0.45">
      <c r="P6053" s="33" t="s">
        <v>3658</v>
      </c>
      <c r="Q6053" t="s">
        <v>28873</v>
      </c>
      <c r="R6053" s="35" t="s">
        <v>15660</v>
      </c>
      <c r="S6053" s="34"/>
      <c r="T6053" s="34"/>
      <c r="U6053" s="34"/>
    </row>
    <row r="6054" spans="16:21" x14ac:dyDescent="0.45">
      <c r="P6054" s="33" t="s">
        <v>3659</v>
      </c>
      <c r="Q6054" t="s">
        <v>28873</v>
      </c>
      <c r="R6054" s="35" t="s">
        <v>15661</v>
      </c>
      <c r="S6054" s="34"/>
      <c r="T6054" s="34"/>
      <c r="U6054" s="34"/>
    </row>
    <row r="6055" spans="16:21" x14ac:dyDescent="0.45">
      <c r="P6055" s="33" t="s">
        <v>3659</v>
      </c>
      <c r="Q6055" t="s">
        <v>28873</v>
      </c>
      <c r="R6055" s="35" t="s">
        <v>15662</v>
      </c>
      <c r="S6055" s="34"/>
      <c r="T6055" s="34"/>
      <c r="U6055" s="34"/>
    </row>
    <row r="6056" spans="16:21" x14ac:dyDescent="0.45">
      <c r="P6056" s="33" t="s">
        <v>3660</v>
      </c>
      <c r="Q6056" t="s">
        <v>28873</v>
      </c>
      <c r="R6056" s="35" t="s">
        <v>15663</v>
      </c>
      <c r="S6056" s="34"/>
      <c r="T6056" s="34"/>
      <c r="U6056" s="34"/>
    </row>
    <row r="6057" spans="16:21" x14ac:dyDescent="0.45">
      <c r="P6057" s="33" t="s">
        <v>3660</v>
      </c>
      <c r="Q6057" t="s">
        <v>28873</v>
      </c>
      <c r="R6057" s="35" t="s">
        <v>15664</v>
      </c>
      <c r="S6057" s="34"/>
      <c r="T6057" s="34"/>
      <c r="U6057" s="34"/>
    </row>
    <row r="6058" spans="16:21" x14ac:dyDescent="0.45">
      <c r="P6058" s="33" t="s">
        <v>3661</v>
      </c>
      <c r="Q6058" t="s">
        <v>28873</v>
      </c>
      <c r="R6058" s="35" t="s">
        <v>15665</v>
      </c>
      <c r="S6058" s="34"/>
      <c r="T6058" s="34"/>
      <c r="U6058" s="34"/>
    </row>
    <row r="6059" spans="16:21" x14ac:dyDescent="0.45">
      <c r="P6059" s="33" t="s">
        <v>3661</v>
      </c>
      <c r="Q6059" t="s">
        <v>28873</v>
      </c>
      <c r="R6059" s="35" t="s">
        <v>15666</v>
      </c>
      <c r="S6059" s="34"/>
      <c r="T6059" s="34"/>
      <c r="U6059" s="34"/>
    </row>
    <row r="6060" spans="16:21" x14ac:dyDescent="0.45">
      <c r="P6060" s="33" t="s">
        <v>3662</v>
      </c>
      <c r="Q6060" t="s">
        <v>28873</v>
      </c>
      <c r="R6060" s="35" t="s">
        <v>15667</v>
      </c>
      <c r="S6060" s="34"/>
      <c r="T6060" s="34"/>
      <c r="U6060" s="34"/>
    </row>
    <row r="6061" spans="16:21" x14ac:dyDescent="0.45">
      <c r="P6061" s="33" t="s">
        <v>3662</v>
      </c>
      <c r="Q6061" t="s">
        <v>28873</v>
      </c>
      <c r="R6061" s="35" t="s">
        <v>15668</v>
      </c>
      <c r="S6061" s="34"/>
      <c r="T6061" s="34"/>
      <c r="U6061" s="34"/>
    </row>
    <row r="6062" spans="16:21" x14ac:dyDescent="0.45">
      <c r="P6062" s="33" t="s">
        <v>3663</v>
      </c>
      <c r="Q6062" t="s">
        <v>28873</v>
      </c>
      <c r="R6062" s="35" t="s">
        <v>11192</v>
      </c>
      <c r="S6062" s="34"/>
      <c r="T6062" s="34"/>
      <c r="U6062" s="34"/>
    </row>
    <row r="6063" spans="16:21" x14ac:dyDescent="0.45">
      <c r="P6063" s="33" t="s">
        <v>3664</v>
      </c>
      <c r="Q6063" t="s">
        <v>28873</v>
      </c>
      <c r="R6063" s="35" t="s">
        <v>11192</v>
      </c>
      <c r="S6063" s="34"/>
      <c r="T6063" s="34"/>
      <c r="U6063" s="34"/>
    </row>
    <row r="6064" spans="16:21" x14ac:dyDescent="0.45">
      <c r="P6064" s="33" t="s">
        <v>3665</v>
      </c>
      <c r="Q6064" t="s">
        <v>28873</v>
      </c>
      <c r="R6064" s="35" t="s">
        <v>11192</v>
      </c>
      <c r="S6064" s="34"/>
      <c r="T6064" s="34"/>
      <c r="U6064" s="34"/>
    </row>
    <row r="6065" spans="16:21" x14ac:dyDescent="0.45">
      <c r="P6065" s="33" t="s">
        <v>3666</v>
      </c>
      <c r="Q6065" t="s">
        <v>28873</v>
      </c>
      <c r="R6065" s="35" t="s">
        <v>11192</v>
      </c>
      <c r="S6065" s="34"/>
      <c r="T6065" s="34"/>
      <c r="U6065" s="34"/>
    </row>
    <row r="6066" spans="16:21" x14ac:dyDescent="0.45">
      <c r="P6066" s="33" t="s">
        <v>3667</v>
      </c>
      <c r="Q6066" t="s">
        <v>28873</v>
      </c>
      <c r="R6066" s="35" t="s">
        <v>11192</v>
      </c>
      <c r="S6066" s="34"/>
      <c r="T6066" s="34"/>
      <c r="U6066" s="34"/>
    </row>
    <row r="6067" spans="16:21" x14ac:dyDescent="0.45">
      <c r="P6067" s="33" t="s">
        <v>3668</v>
      </c>
      <c r="Q6067" t="s">
        <v>28873</v>
      </c>
      <c r="R6067" s="35" t="s">
        <v>15669</v>
      </c>
      <c r="S6067" s="34"/>
      <c r="T6067" s="34"/>
      <c r="U6067" s="34"/>
    </row>
    <row r="6068" spans="16:21" x14ac:dyDescent="0.45">
      <c r="P6068" s="33" t="s">
        <v>3668</v>
      </c>
      <c r="Q6068" t="s">
        <v>28873</v>
      </c>
      <c r="R6068" s="35" t="s">
        <v>15670</v>
      </c>
      <c r="S6068" s="34"/>
      <c r="T6068" s="34"/>
      <c r="U6068" s="34"/>
    </row>
    <row r="6069" spans="16:21" x14ac:dyDescent="0.45">
      <c r="P6069" s="33" t="s">
        <v>3669</v>
      </c>
      <c r="Q6069" t="s">
        <v>28873</v>
      </c>
      <c r="R6069" s="35" t="s">
        <v>15671</v>
      </c>
      <c r="S6069" s="34"/>
      <c r="T6069" s="34"/>
      <c r="U6069" s="34"/>
    </row>
    <row r="6070" spans="16:21" x14ac:dyDescent="0.45">
      <c r="P6070" s="33" t="s">
        <v>3669</v>
      </c>
      <c r="Q6070" t="s">
        <v>28873</v>
      </c>
      <c r="R6070" s="35" t="s">
        <v>15672</v>
      </c>
      <c r="S6070" s="34"/>
      <c r="T6070" s="34"/>
      <c r="U6070" s="34"/>
    </row>
    <row r="6071" spans="16:21" x14ac:dyDescent="0.45">
      <c r="P6071" s="33" t="s">
        <v>3670</v>
      </c>
      <c r="Q6071" t="s">
        <v>28873</v>
      </c>
      <c r="R6071" s="35" t="s">
        <v>15673</v>
      </c>
      <c r="S6071" s="34"/>
      <c r="T6071" s="34"/>
      <c r="U6071" s="34"/>
    </row>
    <row r="6072" spans="16:21" x14ac:dyDescent="0.45">
      <c r="P6072" s="33" t="s">
        <v>3670</v>
      </c>
      <c r="Q6072" t="s">
        <v>28873</v>
      </c>
      <c r="R6072" s="35" t="s">
        <v>15674</v>
      </c>
      <c r="S6072" s="34"/>
      <c r="T6072" s="34"/>
      <c r="U6072" s="34"/>
    </row>
    <row r="6073" spans="16:21" x14ac:dyDescent="0.45">
      <c r="P6073" s="33" t="s">
        <v>3671</v>
      </c>
      <c r="Q6073" t="s">
        <v>28873</v>
      </c>
      <c r="R6073" s="35" t="s">
        <v>15675</v>
      </c>
      <c r="S6073" s="34"/>
      <c r="T6073" s="34"/>
      <c r="U6073" s="34"/>
    </row>
    <row r="6074" spans="16:21" x14ac:dyDescent="0.45">
      <c r="P6074" s="33" t="s">
        <v>3671</v>
      </c>
      <c r="Q6074" t="s">
        <v>28873</v>
      </c>
      <c r="R6074" s="35" t="s">
        <v>15676</v>
      </c>
      <c r="S6074" s="34"/>
      <c r="T6074" s="34"/>
      <c r="U6074" s="34"/>
    </row>
    <row r="6075" spans="16:21" x14ac:dyDescent="0.45">
      <c r="P6075" s="33" t="s">
        <v>3672</v>
      </c>
      <c r="Q6075" t="s">
        <v>28873</v>
      </c>
      <c r="R6075" s="35" t="s">
        <v>15677</v>
      </c>
      <c r="S6075" s="34"/>
      <c r="T6075" s="34"/>
      <c r="U6075" s="34"/>
    </row>
    <row r="6076" spans="16:21" x14ac:dyDescent="0.45">
      <c r="P6076" s="33" t="s">
        <v>3672</v>
      </c>
      <c r="Q6076" t="s">
        <v>28873</v>
      </c>
      <c r="R6076" s="35" t="s">
        <v>15678</v>
      </c>
      <c r="S6076" s="34"/>
      <c r="T6076" s="34"/>
      <c r="U6076" s="34"/>
    </row>
    <row r="6077" spans="16:21" x14ac:dyDescent="0.45">
      <c r="P6077" s="33" t="s">
        <v>3673</v>
      </c>
      <c r="Q6077" t="s">
        <v>28873</v>
      </c>
      <c r="R6077" s="35" t="s">
        <v>15679</v>
      </c>
      <c r="S6077" s="34"/>
      <c r="T6077" s="34"/>
      <c r="U6077" s="34"/>
    </row>
    <row r="6078" spans="16:21" x14ac:dyDescent="0.45">
      <c r="P6078" s="33" t="s">
        <v>3673</v>
      </c>
      <c r="Q6078" t="s">
        <v>28873</v>
      </c>
      <c r="R6078" s="35" t="s">
        <v>15680</v>
      </c>
      <c r="S6078" s="34"/>
      <c r="T6078" s="34"/>
      <c r="U6078" s="34"/>
    </row>
    <row r="6079" spans="16:21" x14ac:dyDescent="0.45">
      <c r="P6079" s="33" t="s">
        <v>3674</v>
      </c>
      <c r="Q6079" t="s">
        <v>28873</v>
      </c>
      <c r="R6079" s="35" t="s">
        <v>15681</v>
      </c>
      <c r="S6079" s="34"/>
      <c r="T6079" s="34"/>
      <c r="U6079" s="34"/>
    </row>
    <row r="6080" spans="16:21" x14ac:dyDescent="0.45">
      <c r="P6080" s="33" t="s">
        <v>3674</v>
      </c>
      <c r="Q6080" t="s">
        <v>28873</v>
      </c>
      <c r="R6080" s="35" t="s">
        <v>15682</v>
      </c>
      <c r="S6080" s="34"/>
      <c r="T6080" s="34"/>
      <c r="U6080" s="34"/>
    </row>
    <row r="6081" spans="16:21" x14ac:dyDescent="0.45">
      <c r="P6081" s="33" t="s">
        <v>3675</v>
      </c>
      <c r="Q6081" t="s">
        <v>28873</v>
      </c>
      <c r="R6081" s="35" t="s">
        <v>15683</v>
      </c>
      <c r="S6081" s="34"/>
      <c r="T6081" s="34"/>
      <c r="U6081" s="34"/>
    </row>
    <row r="6082" spans="16:21" x14ac:dyDescent="0.45">
      <c r="P6082" s="33" t="s">
        <v>3675</v>
      </c>
      <c r="Q6082" t="s">
        <v>28873</v>
      </c>
      <c r="R6082" s="35" t="s">
        <v>15684</v>
      </c>
      <c r="S6082" s="34"/>
      <c r="T6082" s="34"/>
      <c r="U6082" s="34"/>
    </row>
    <row r="6083" spans="16:21" x14ac:dyDescent="0.45">
      <c r="P6083" s="33" t="s">
        <v>3676</v>
      </c>
      <c r="Q6083" t="s">
        <v>28873</v>
      </c>
      <c r="R6083" s="35" t="s">
        <v>15685</v>
      </c>
      <c r="S6083" s="34"/>
      <c r="T6083" s="34"/>
      <c r="U6083" s="34"/>
    </row>
    <row r="6084" spans="16:21" x14ac:dyDescent="0.45">
      <c r="P6084" s="33" t="s">
        <v>3676</v>
      </c>
      <c r="Q6084" t="s">
        <v>28873</v>
      </c>
      <c r="R6084" s="35" t="s">
        <v>15686</v>
      </c>
      <c r="S6084" s="34"/>
      <c r="T6084" s="34"/>
      <c r="U6084" s="34"/>
    </row>
    <row r="6085" spans="16:21" x14ac:dyDescent="0.45">
      <c r="P6085" s="33" t="s">
        <v>3677</v>
      </c>
      <c r="Q6085" t="s">
        <v>28873</v>
      </c>
      <c r="R6085" s="35" t="s">
        <v>15687</v>
      </c>
      <c r="S6085" s="34"/>
      <c r="T6085" s="34"/>
      <c r="U6085" s="34"/>
    </row>
    <row r="6086" spans="16:21" x14ac:dyDescent="0.45">
      <c r="P6086" s="33" t="s">
        <v>3677</v>
      </c>
      <c r="Q6086" t="s">
        <v>28873</v>
      </c>
      <c r="R6086" s="35" t="s">
        <v>15688</v>
      </c>
      <c r="S6086" s="34"/>
      <c r="T6086" s="34"/>
      <c r="U6086" s="34"/>
    </row>
    <row r="6087" spans="16:21" x14ac:dyDescent="0.45">
      <c r="P6087" s="33" t="s">
        <v>3678</v>
      </c>
      <c r="Q6087" t="s">
        <v>28873</v>
      </c>
      <c r="R6087" s="35" t="s">
        <v>15689</v>
      </c>
      <c r="S6087" s="34"/>
      <c r="T6087" s="34"/>
      <c r="U6087" s="34"/>
    </row>
    <row r="6088" spans="16:21" x14ac:dyDescent="0.45">
      <c r="P6088" s="33" t="s">
        <v>3678</v>
      </c>
      <c r="Q6088" t="s">
        <v>28873</v>
      </c>
      <c r="R6088" s="35" t="s">
        <v>15690</v>
      </c>
      <c r="S6088" s="34"/>
      <c r="T6088" s="34"/>
      <c r="U6088" s="34"/>
    </row>
    <row r="6089" spans="16:21" x14ac:dyDescent="0.45">
      <c r="P6089" s="33" t="s">
        <v>3679</v>
      </c>
      <c r="Q6089" t="s">
        <v>28873</v>
      </c>
      <c r="R6089" s="35" t="s">
        <v>15691</v>
      </c>
      <c r="S6089" s="34"/>
      <c r="T6089" s="34"/>
      <c r="U6089" s="34"/>
    </row>
    <row r="6090" spans="16:21" x14ac:dyDescent="0.45">
      <c r="P6090" s="33" t="s">
        <v>3679</v>
      </c>
      <c r="Q6090" t="s">
        <v>28873</v>
      </c>
      <c r="R6090" s="35" t="s">
        <v>15692</v>
      </c>
      <c r="S6090" s="34"/>
      <c r="T6090" s="34"/>
      <c r="U6090" s="34"/>
    </row>
    <row r="6091" spans="16:21" x14ac:dyDescent="0.45">
      <c r="P6091" s="33" t="s">
        <v>3680</v>
      </c>
      <c r="Q6091" t="s">
        <v>28873</v>
      </c>
      <c r="R6091" s="35" t="s">
        <v>15689</v>
      </c>
      <c r="S6091" s="34"/>
      <c r="T6091" s="34"/>
      <c r="U6091" s="34"/>
    </row>
    <row r="6092" spans="16:21" x14ac:dyDescent="0.45">
      <c r="P6092" s="33" t="s">
        <v>3680</v>
      </c>
      <c r="Q6092" t="s">
        <v>28873</v>
      </c>
      <c r="R6092" s="35" t="s">
        <v>15690</v>
      </c>
      <c r="S6092" s="34"/>
      <c r="T6092" s="34"/>
      <c r="U6092" s="34"/>
    </row>
    <row r="6093" spans="16:21" x14ac:dyDescent="0.45">
      <c r="P6093" s="33" t="s">
        <v>3681</v>
      </c>
      <c r="Q6093" t="s">
        <v>28873</v>
      </c>
      <c r="R6093" s="35" t="s">
        <v>15693</v>
      </c>
      <c r="S6093" s="34"/>
      <c r="T6093" s="34"/>
      <c r="U6093" s="34"/>
    </row>
    <row r="6094" spans="16:21" x14ac:dyDescent="0.45">
      <c r="P6094" s="33" t="s">
        <v>3681</v>
      </c>
      <c r="Q6094" t="s">
        <v>28873</v>
      </c>
      <c r="R6094" s="35" t="s">
        <v>15694</v>
      </c>
      <c r="S6094" s="34"/>
      <c r="T6094" s="34"/>
      <c r="U6094" s="34"/>
    </row>
    <row r="6095" spans="16:21" x14ac:dyDescent="0.45">
      <c r="P6095" s="33" t="s">
        <v>3682</v>
      </c>
      <c r="Q6095" t="s">
        <v>28873</v>
      </c>
      <c r="R6095" s="35" t="s">
        <v>11192</v>
      </c>
      <c r="S6095" s="34"/>
      <c r="T6095" s="34"/>
      <c r="U6095" s="34"/>
    </row>
    <row r="6096" spans="16:21" x14ac:dyDescent="0.45">
      <c r="P6096" s="33" t="s">
        <v>3683</v>
      </c>
      <c r="Q6096" t="s">
        <v>28873</v>
      </c>
      <c r="R6096" s="35" t="s">
        <v>11192</v>
      </c>
      <c r="S6096" s="34"/>
      <c r="T6096" s="34"/>
      <c r="U6096" s="34"/>
    </row>
    <row r="6097" spans="16:21" x14ac:dyDescent="0.45">
      <c r="P6097" s="33" t="s">
        <v>3684</v>
      </c>
      <c r="Q6097" t="s">
        <v>28873</v>
      </c>
      <c r="R6097" s="35" t="s">
        <v>11192</v>
      </c>
      <c r="S6097" s="34"/>
      <c r="T6097" s="34"/>
      <c r="U6097" s="34"/>
    </row>
    <row r="6098" spans="16:21" x14ac:dyDescent="0.45">
      <c r="P6098" s="33" t="s">
        <v>3685</v>
      </c>
      <c r="Q6098" t="s">
        <v>28873</v>
      </c>
      <c r="R6098" s="35" t="s">
        <v>11192</v>
      </c>
      <c r="S6098" s="34"/>
      <c r="T6098" s="34"/>
      <c r="U6098" s="34"/>
    </row>
    <row r="6099" spans="16:21" x14ac:dyDescent="0.45">
      <c r="P6099" s="33" t="s">
        <v>3686</v>
      </c>
      <c r="Q6099" t="s">
        <v>28873</v>
      </c>
      <c r="R6099" s="35" t="s">
        <v>11192</v>
      </c>
      <c r="S6099" s="34"/>
      <c r="T6099" s="34"/>
      <c r="U6099" s="34"/>
    </row>
    <row r="6100" spans="16:21" x14ac:dyDescent="0.45">
      <c r="P6100" s="33" t="s">
        <v>3687</v>
      </c>
      <c r="Q6100" t="s">
        <v>28873</v>
      </c>
      <c r="R6100" s="35" t="s">
        <v>11192</v>
      </c>
      <c r="S6100" s="34"/>
      <c r="T6100" s="34"/>
      <c r="U6100" s="34"/>
    </row>
    <row r="6101" spans="16:21" x14ac:dyDescent="0.45">
      <c r="P6101" s="33" t="s">
        <v>3688</v>
      </c>
      <c r="Q6101" t="s">
        <v>28873</v>
      </c>
      <c r="R6101" s="35" t="s">
        <v>11192</v>
      </c>
      <c r="S6101" s="34"/>
      <c r="T6101" s="34"/>
      <c r="U6101" s="34"/>
    </row>
    <row r="6102" spans="16:21" x14ac:dyDescent="0.45">
      <c r="P6102" s="33" t="s">
        <v>3689</v>
      </c>
      <c r="Q6102" t="s">
        <v>28873</v>
      </c>
      <c r="R6102" s="35" t="s">
        <v>15695</v>
      </c>
      <c r="S6102" s="34"/>
      <c r="T6102" s="34"/>
      <c r="U6102" s="34"/>
    </row>
    <row r="6103" spans="16:21" x14ac:dyDescent="0.45">
      <c r="P6103" s="33" t="s">
        <v>3689</v>
      </c>
      <c r="Q6103" t="s">
        <v>28873</v>
      </c>
      <c r="R6103" s="35" t="s">
        <v>15696</v>
      </c>
      <c r="S6103" s="34"/>
      <c r="T6103" s="34"/>
      <c r="U6103" s="34"/>
    </row>
    <row r="6104" spans="16:21" x14ac:dyDescent="0.45">
      <c r="P6104" s="33" t="s">
        <v>3690</v>
      </c>
      <c r="Q6104" t="s">
        <v>28873</v>
      </c>
      <c r="R6104" s="35" t="s">
        <v>15697</v>
      </c>
      <c r="S6104" s="34"/>
      <c r="T6104" s="34"/>
      <c r="U6104" s="34"/>
    </row>
    <row r="6105" spans="16:21" x14ac:dyDescent="0.45">
      <c r="P6105" s="33" t="s">
        <v>3690</v>
      </c>
      <c r="Q6105" t="s">
        <v>28873</v>
      </c>
      <c r="R6105" s="35" t="s">
        <v>15698</v>
      </c>
      <c r="S6105" s="34"/>
      <c r="T6105" s="34"/>
      <c r="U6105" s="34"/>
    </row>
    <row r="6106" spans="16:21" x14ac:dyDescent="0.45">
      <c r="P6106" s="33" t="s">
        <v>3691</v>
      </c>
      <c r="Q6106" t="s">
        <v>28873</v>
      </c>
      <c r="R6106" s="35" t="s">
        <v>15699</v>
      </c>
      <c r="S6106" s="34"/>
      <c r="T6106" s="34"/>
      <c r="U6106" s="34"/>
    </row>
    <row r="6107" spans="16:21" x14ac:dyDescent="0.45">
      <c r="P6107" s="33" t="s">
        <v>3691</v>
      </c>
      <c r="Q6107" t="s">
        <v>28873</v>
      </c>
      <c r="R6107" s="35" t="s">
        <v>15700</v>
      </c>
      <c r="S6107" s="34"/>
      <c r="T6107" s="34"/>
      <c r="U6107" s="34"/>
    </row>
    <row r="6108" spans="16:21" x14ac:dyDescent="0.45">
      <c r="P6108" s="33" t="s">
        <v>3692</v>
      </c>
      <c r="Q6108" t="s">
        <v>28873</v>
      </c>
      <c r="R6108" s="35" t="s">
        <v>15701</v>
      </c>
      <c r="S6108" s="34"/>
      <c r="T6108" s="34"/>
      <c r="U6108" s="34"/>
    </row>
    <row r="6109" spans="16:21" x14ac:dyDescent="0.45">
      <c r="P6109" s="33" t="s">
        <v>3692</v>
      </c>
      <c r="Q6109" t="s">
        <v>28873</v>
      </c>
      <c r="R6109" s="35" t="s">
        <v>15702</v>
      </c>
      <c r="S6109" s="34"/>
      <c r="T6109" s="34"/>
      <c r="U6109" s="34"/>
    </row>
    <row r="6110" spans="16:21" x14ac:dyDescent="0.45">
      <c r="P6110" s="33" t="s">
        <v>3693</v>
      </c>
      <c r="Q6110" t="s">
        <v>28873</v>
      </c>
      <c r="R6110" s="35" t="s">
        <v>11192</v>
      </c>
      <c r="S6110" s="34"/>
      <c r="T6110" s="34"/>
      <c r="U6110" s="34"/>
    </row>
    <row r="6111" spans="16:21" x14ac:dyDescent="0.45">
      <c r="P6111" s="33" t="s">
        <v>3694</v>
      </c>
      <c r="Q6111" t="s">
        <v>28873</v>
      </c>
      <c r="R6111" s="35" t="s">
        <v>11192</v>
      </c>
      <c r="S6111" s="34"/>
      <c r="T6111" s="34"/>
      <c r="U6111" s="34"/>
    </row>
    <row r="6112" spans="16:21" x14ac:dyDescent="0.45">
      <c r="P6112" s="33" t="s">
        <v>3695</v>
      </c>
      <c r="Q6112" t="s">
        <v>28873</v>
      </c>
      <c r="R6112" s="35" t="s">
        <v>11192</v>
      </c>
      <c r="S6112" s="34"/>
      <c r="T6112" s="34"/>
      <c r="U6112" s="34"/>
    </row>
    <row r="6113" spans="16:21" x14ac:dyDescent="0.45">
      <c r="P6113" s="33" t="s">
        <v>3696</v>
      </c>
      <c r="Q6113" t="s">
        <v>28873</v>
      </c>
      <c r="R6113" s="35" t="s">
        <v>11192</v>
      </c>
      <c r="S6113" s="34"/>
      <c r="T6113" s="34"/>
      <c r="U6113" s="34"/>
    </row>
    <row r="6114" spans="16:21" x14ac:dyDescent="0.45">
      <c r="P6114" s="33" t="s">
        <v>3697</v>
      </c>
      <c r="Q6114" t="s">
        <v>28873</v>
      </c>
      <c r="R6114" s="35" t="s">
        <v>11192</v>
      </c>
      <c r="S6114" s="34"/>
      <c r="T6114" s="34"/>
      <c r="U6114" s="34"/>
    </row>
    <row r="6115" spans="16:21" x14ac:dyDescent="0.45">
      <c r="P6115" s="33" t="s">
        <v>3698</v>
      </c>
      <c r="Q6115" t="s">
        <v>28873</v>
      </c>
      <c r="R6115" s="35" t="s">
        <v>11192</v>
      </c>
      <c r="S6115" s="34"/>
      <c r="T6115" s="34"/>
      <c r="U6115" s="34"/>
    </row>
    <row r="6116" spans="16:21" x14ac:dyDescent="0.45">
      <c r="P6116" s="33" t="s">
        <v>3699</v>
      </c>
      <c r="Q6116" t="s">
        <v>28873</v>
      </c>
      <c r="R6116" s="35" t="s">
        <v>11192</v>
      </c>
      <c r="S6116" s="34"/>
      <c r="T6116" s="34"/>
      <c r="U6116" s="34"/>
    </row>
    <row r="6117" spans="16:21" x14ac:dyDescent="0.45">
      <c r="P6117" s="33" t="s">
        <v>3700</v>
      </c>
      <c r="Q6117" t="s">
        <v>28873</v>
      </c>
      <c r="R6117" s="35" t="s">
        <v>15703</v>
      </c>
      <c r="S6117" s="34"/>
      <c r="T6117" s="34"/>
      <c r="U6117" s="34"/>
    </row>
    <row r="6118" spans="16:21" x14ac:dyDescent="0.45">
      <c r="P6118" s="33" t="s">
        <v>3700</v>
      </c>
      <c r="Q6118" t="s">
        <v>28873</v>
      </c>
      <c r="R6118" s="35" t="s">
        <v>15704</v>
      </c>
      <c r="S6118" s="34"/>
      <c r="T6118" s="34"/>
      <c r="U6118" s="34"/>
    </row>
    <row r="6119" spans="16:21" x14ac:dyDescent="0.45">
      <c r="P6119" s="33" t="s">
        <v>3701</v>
      </c>
      <c r="Q6119" t="s">
        <v>28873</v>
      </c>
      <c r="R6119" s="35" t="s">
        <v>11192</v>
      </c>
      <c r="S6119" s="34"/>
      <c r="T6119" s="34"/>
      <c r="U6119" s="34"/>
    </row>
    <row r="6120" spans="16:21" x14ac:dyDescent="0.45">
      <c r="P6120" s="33" t="s">
        <v>3702</v>
      </c>
      <c r="Q6120" t="s">
        <v>28873</v>
      </c>
      <c r="R6120" s="35" t="s">
        <v>11192</v>
      </c>
      <c r="S6120" s="34"/>
      <c r="T6120" s="34"/>
      <c r="U6120" s="34"/>
    </row>
    <row r="6121" spans="16:21" x14ac:dyDescent="0.45">
      <c r="P6121" s="33" t="s">
        <v>3703</v>
      </c>
      <c r="Q6121" t="s">
        <v>28873</v>
      </c>
      <c r="R6121" s="35" t="s">
        <v>11192</v>
      </c>
      <c r="S6121" s="34"/>
      <c r="T6121" s="34"/>
      <c r="U6121" s="34"/>
    </row>
    <row r="6122" spans="16:21" x14ac:dyDescent="0.45">
      <c r="P6122" s="33" t="s">
        <v>3704</v>
      </c>
      <c r="Q6122" t="s">
        <v>28873</v>
      </c>
      <c r="R6122" s="35" t="s">
        <v>11192</v>
      </c>
      <c r="S6122" s="34"/>
      <c r="T6122" s="34"/>
      <c r="U6122" s="34"/>
    </row>
    <row r="6123" spans="16:21" x14ac:dyDescent="0.45">
      <c r="P6123" s="33" t="s">
        <v>3705</v>
      </c>
      <c r="Q6123" t="s">
        <v>28873</v>
      </c>
      <c r="R6123" s="35" t="s">
        <v>11192</v>
      </c>
      <c r="S6123" s="34"/>
      <c r="T6123" s="34"/>
      <c r="U6123" s="34"/>
    </row>
    <row r="6124" spans="16:21" x14ac:dyDescent="0.45">
      <c r="P6124" s="33" t="s">
        <v>3706</v>
      </c>
      <c r="Q6124" t="s">
        <v>28873</v>
      </c>
      <c r="R6124" s="35" t="s">
        <v>11192</v>
      </c>
      <c r="S6124" s="34"/>
      <c r="T6124" s="34"/>
      <c r="U6124" s="34"/>
    </row>
    <row r="6125" spans="16:21" x14ac:dyDescent="0.45">
      <c r="P6125" s="33" t="s">
        <v>3707</v>
      </c>
      <c r="Q6125" t="s">
        <v>28873</v>
      </c>
      <c r="R6125" s="35" t="s">
        <v>11192</v>
      </c>
      <c r="S6125" s="34"/>
      <c r="T6125" s="34"/>
      <c r="U6125" s="34"/>
    </row>
    <row r="6126" spans="16:21" x14ac:dyDescent="0.45">
      <c r="P6126" s="33" t="s">
        <v>3708</v>
      </c>
      <c r="Q6126" t="s">
        <v>28873</v>
      </c>
      <c r="R6126" s="35" t="s">
        <v>11192</v>
      </c>
      <c r="S6126" s="34"/>
      <c r="T6126" s="34"/>
      <c r="U6126" s="34"/>
    </row>
    <row r="6127" spans="16:21" x14ac:dyDescent="0.45">
      <c r="P6127" s="33" t="s">
        <v>3709</v>
      </c>
      <c r="Q6127" t="s">
        <v>28873</v>
      </c>
      <c r="R6127" s="35" t="s">
        <v>11192</v>
      </c>
      <c r="S6127" s="34"/>
      <c r="T6127" s="34"/>
      <c r="U6127" s="34"/>
    </row>
    <row r="6128" spans="16:21" x14ac:dyDescent="0.45">
      <c r="P6128" s="33" t="s">
        <v>3710</v>
      </c>
      <c r="Q6128" t="s">
        <v>28873</v>
      </c>
      <c r="R6128" s="35" t="s">
        <v>11192</v>
      </c>
      <c r="S6128" s="34"/>
      <c r="T6128" s="34"/>
      <c r="U6128" s="34"/>
    </row>
    <row r="6129" spans="16:21" x14ac:dyDescent="0.45">
      <c r="P6129" s="33" t="s">
        <v>3711</v>
      </c>
      <c r="Q6129" t="s">
        <v>28873</v>
      </c>
      <c r="R6129" s="35" t="s">
        <v>11192</v>
      </c>
      <c r="S6129" s="34"/>
      <c r="T6129" s="34"/>
      <c r="U6129" s="34"/>
    </row>
    <row r="6130" spans="16:21" x14ac:dyDescent="0.45">
      <c r="P6130" s="33" t="s">
        <v>3712</v>
      </c>
      <c r="Q6130" t="s">
        <v>28873</v>
      </c>
      <c r="R6130" s="35" t="s">
        <v>11194</v>
      </c>
      <c r="S6130" s="34"/>
      <c r="T6130" s="34"/>
      <c r="U6130" s="34"/>
    </row>
    <row r="6131" spans="16:21" x14ac:dyDescent="0.45">
      <c r="P6131" s="33" t="s">
        <v>3713</v>
      </c>
      <c r="Q6131" t="s">
        <v>28873</v>
      </c>
      <c r="R6131" s="35" t="s">
        <v>15705</v>
      </c>
      <c r="S6131" s="34"/>
      <c r="T6131" s="34"/>
      <c r="U6131" s="34"/>
    </row>
    <row r="6132" spans="16:21" x14ac:dyDescent="0.45">
      <c r="P6132" s="33" t="s">
        <v>3713</v>
      </c>
      <c r="Q6132" t="s">
        <v>28873</v>
      </c>
      <c r="R6132" s="35" t="s">
        <v>15706</v>
      </c>
      <c r="S6132" s="34"/>
      <c r="T6132" s="34"/>
      <c r="U6132" s="34"/>
    </row>
    <row r="6133" spans="16:21" x14ac:dyDescent="0.45">
      <c r="P6133" s="33" t="s">
        <v>3714</v>
      </c>
      <c r="Q6133" t="s">
        <v>28873</v>
      </c>
      <c r="R6133" s="35" t="s">
        <v>11194</v>
      </c>
      <c r="S6133" s="34"/>
      <c r="T6133" s="34"/>
      <c r="U6133" s="34"/>
    </row>
    <row r="6134" spans="16:21" x14ac:dyDescent="0.45">
      <c r="P6134" s="33" t="s">
        <v>3715</v>
      </c>
      <c r="Q6134" t="s">
        <v>28873</v>
      </c>
      <c r="R6134" s="35" t="s">
        <v>11194</v>
      </c>
      <c r="S6134" s="34"/>
      <c r="T6134" s="34"/>
      <c r="U6134" s="34"/>
    </row>
    <row r="6135" spans="16:21" x14ac:dyDescent="0.45">
      <c r="P6135" s="33" t="s">
        <v>3716</v>
      </c>
      <c r="Q6135" t="s">
        <v>28873</v>
      </c>
      <c r="R6135" s="35" t="s">
        <v>11192</v>
      </c>
      <c r="S6135" s="34"/>
      <c r="T6135" s="34"/>
      <c r="U6135" s="34"/>
    </row>
    <row r="6136" spans="16:21" x14ac:dyDescent="0.45">
      <c r="P6136" s="33" t="s">
        <v>3717</v>
      </c>
      <c r="Q6136" t="s">
        <v>28873</v>
      </c>
      <c r="R6136" s="35" t="s">
        <v>11192</v>
      </c>
      <c r="S6136" s="34"/>
      <c r="T6136" s="34"/>
      <c r="U6136" s="34"/>
    </row>
    <row r="6137" spans="16:21" x14ac:dyDescent="0.45">
      <c r="P6137" s="33" t="s">
        <v>3718</v>
      </c>
      <c r="Q6137" t="s">
        <v>28873</v>
      </c>
      <c r="R6137" s="35" t="s">
        <v>11192</v>
      </c>
      <c r="S6137" s="34"/>
      <c r="T6137" s="34"/>
      <c r="U6137" s="34"/>
    </row>
    <row r="6138" spans="16:21" x14ac:dyDescent="0.45">
      <c r="P6138" s="33" t="s">
        <v>3719</v>
      </c>
      <c r="Q6138" t="s">
        <v>28873</v>
      </c>
      <c r="R6138" s="35" t="s">
        <v>11192</v>
      </c>
      <c r="S6138" s="34"/>
      <c r="T6138" s="34"/>
      <c r="U6138" s="34"/>
    </row>
    <row r="6139" spans="16:21" x14ac:dyDescent="0.45">
      <c r="P6139" s="33" t="s">
        <v>3720</v>
      </c>
      <c r="Q6139" t="s">
        <v>28873</v>
      </c>
      <c r="R6139" s="35" t="s">
        <v>15707</v>
      </c>
      <c r="S6139" s="34"/>
      <c r="T6139" s="34"/>
      <c r="U6139" s="34"/>
    </row>
    <row r="6140" spans="16:21" x14ac:dyDescent="0.45">
      <c r="P6140" s="33" t="s">
        <v>3720</v>
      </c>
      <c r="Q6140" t="s">
        <v>28873</v>
      </c>
      <c r="R6140" s="35" t="s">
        <v>15708</v>
      </c>
      <c r="S6140" s="34"/>
      <c r="T6140" s="34"/>
      <c r="U6140" s="34"/>
    </row>
    <row r="6141" spans="16:21" x14ac:dyDescent="0.45">
      <c r="P6141" s="33" t="s">
        <v>3721</v>
      </c>
      <c r="Q6141" t="s">
        <v>28873</v>
      </c>
      <c r="R6141" s="35" t="s">
        <v>15709</v>
      </c>
      <c r="S6141" s="34"/>
      <c r="T6141" s="34"/>
      <c r="U6141" s="34"/>
    </row>
    <row r="6142" spans="16:21" x14ac:dyDescent="0.45">
      <c r="P6142" s="33" t="s">
        <v>3721</v>
      </c>
      <c r="Q6142" t="s">
        <v>28873</v>
      </c>
      <c r="R6142" s="35" t="s">
        <v>15710</v>
      </c>
      <c r="S6142" s="34"/>
      <c r="T6142" s="34"/>
      <c r="U6142" s="34"/>
    </row>
    <row r="6143" spans="16:21" x14ac:dyDescent="0.45">
      <c r="P6143" s="33" t="s">
        <v>3722</v>
      </c>
      <c r="Q6143" t="s">
        <v>28873</v>
      </c>
      <c r="R6143" s="35" t="s">
        <v>15711</v>
      </c>
      <c r="S6143" s="34"/>
      <c r="T6143" s="34"/>
      <c r="U6143" s="34"/>
    </row>
    <row r="6144" spans="16:21" x14ac:dyDescent="0.45">
      <c r="P6144" s="33" t="s">
        <v>3722</v>
      </c>
      <c r="Q6144" t="s">
        <v>28873</v>
      </c>
      <c r="R6144" s="35" t="s">
        <v>15712</v>
      </c>
      <c r="S6144" s="34"/>
      <c r="T6144" s="34"/>
      <c r="U6144" s="34"/>
    </row>
    <row r="6145" spans="16:21" x14ac:dyDescent="0.45">
      <c r="P6145" s="33" t="s">
        <v>3723</v>
      </c>
      <c r="Q6145" t="s">
        <v>28873</v>
      </c>
      <c r="R6145" s="35" t="s">
        <v>15713</v>
      </c>
      <c r="S6145" s="34"/>
      <c r="T6145" s="34"/>
      <c r="U6145" s="34"/>
    </row>
    <row r="6146" spans="16:21" x14ac:dyDescent="0.45">
      <c r="P6146" s="33" t="s">
        <v>3723</v>
      </c>
      <c r="Q6146" t="s">
        <v>28873</v>
      </c>
      <c r="R6146" s="35" t="s">
        <v>15714</v>
      </c>
      <c r="S6146" s="34"/>
      <c r="T6146" s="34"/>
      <c r="U6146" s="34"/>
    </row>
    <row r="6147" spans="16:21" x14ac:dyDescent="0.45">
      <c r="P6147" s="33" t="s">
        <v>3724</v>
      </c>
      <c r="Q6147" t="s">
        <v>28873</v>
      </c>
      <c r="R6147" s="35" t="s">
        <v>15715</v>
      </c>
      <c r="S6147" s="34"/>
      <c r="T6147" s="34"/>
      <c r="U6147" s="34"/>
    </row>
    <row r="6148" spans="16:21" x14ac:dyDescent="0.45">
      <c r="P6148" s="33" t="s">
        <v>3724</v>
      </c>
      <c r="Q6148" t="s">
        <v>28873</v>
      </c>
      <c r="R6148" s="35" t="s">
        <v>15716</v>
      </c>
      <c r="S6148" s="34"/>
      <c r="T6148" s="34"/>
      <c r="U6148" s="34"/>
    </row>
    <row r="6149" spans="16:21" x14ac:dyDescent="0.45">
      <c r="P6149" s="33" t="s">
        <v>3725</v>
      </c>
      <c r="Q6149" t="s">
        <v>28873</v>
      </c>
      <c r="R6149" s="35" t="s">
        <v>15717</v>
      </c>
      <c r="S6149" s="34"/>
      <c r="T6149" s="34"/>
      <c r="U6149" s="34"/>
    </row>
    <row r="6150" spans="16:21" x14ac:dyDescent="0.45">
      <c r="P6150" s="33" t="s">
        <v>3725</v>
      </c>
      <c r="Q6150" t="s">
        <v>28873</v>
      </c>
      <c r="R6150" s="35" t="s">
        <v>15718</v>
      </c>
      <c r="S6150" s="34"/>
      <c r="T6150" s="34"/>
      <c r="U6150" s="34"/>
    </row>
    <row r="6151" spans="16:21" x14ac:dyDescent="0.45">
      <c r="P6151" s="33" t="s">
        <v>3726</v>
      </c>
      <c r="Q6151" t="s">
        <v>28873</v>
      </c>
      <c r="R6151" s="35" t="s">
        <v>15719</v>
      </c>
      <c r="S6151" s="34"/>
      <c r="T6151" s="34"/>
      <c r="U6151" s="34"/>
    </row>
    <row r="6152" spans="16:21" x14ac:dyDescent="0.45">
      <c r="P6152" s="33" t="s">
        <v>3726</v>
      </c>
      <c r="Q6152" t="s">
        <v>28873</v>
      </c>
      <c r="R6152" s="35" t="s">
        <v>15720</v>
      </c>
      <c r="S6152" s="34"/>
      <c r="T6152" s="34"/>
      <c r="U6152" s="34"/>
    </row>
    <row r="6153" spans="16:21" x14ac:dyDescent="0.45">
      <c r="P6153" s="33" t="s">
        <v>3727</v>
      </c>
      <c r="Q6153" t="s">
        <v>28873</v>
      </c>
      <c r="R6153" s="35" t="s">
        <v>15721</v>
      </c>
      <c r="S6153" s="34"/>
      <c r="T6153" s="34"/>
      <c r="U6153" s="34"/>
    </row>
    <row r="6154" spans="16:21" x14ac:dyDescent="0.45">
      <c r="P6154" s="33" t="s">
        <v>3727</v>
      </c>
      <c r="Q6154" t="s">
        <v>28873</v>
      </c>
      <c r="R6154" s="35" t="s">
        <v>15722</v>
      </c>
      <c r="S6154" s="34"/>
      <c r="T6154" s="34"/>
      <c r="U6154" s="34"/>
    </row>
    <row r="6155" spans="16:21" x14ac:dyDescent="0.45">
      <c r="P6155" s="33" t="s">
        <v>3728</v>
      </c>
      <c r="Q6155" t="s">
        <v>28873</v>
      </c>
      <c r="R6155" s="35" t="s">
        <v>15723</v>
      </c>
      <c r="S6155" s="34"/>
      <c r="T6155" s="34"/>
      <c r="U6155" s="34"/>
    </row>
    <row r="6156" spans="16:21" x14ac:dyDescent="0.45">
      <c r="P6156" s="33" t="s">
        <v>3728</v>
      </c>
      <c r="Q6156" t="s">
        <v>28873</v>
      </c>
      <c r="R6156" s="35" t="s">
        <v>15724</v>
      </c>
      <c r="S6156" s="34"/>
      <c r="T6156" s="34"/>
      <c r="U6156" s="34"/>
    </row>
    <row r="6157" spans="16:21" x14ac:dyDescent="0.45">
      <c r="P6157" s="33" t="s">
        <v>3729</v>
      </c>
      <c r="Q6157" t="s">
        <v>28873</v>
      </c>
      <c r="R6157" s="35" t="s">
        <v>15725</v>
      </c>
      <c r="S6157" s="34"/>
      <c r="T6157" s="34"/>
      <c r="U6157" s="34"/>
    </row>
    <row r="6158" spans="16:21" x14ac:dyDescent="0.45">
      <c r="P6158" s="33" t="s">
        <v>3729</v>
      </c>
      <c r="Q6158" t="s">
        <v>28873</v>
      </c>
      <c r="R6158" s="35" t="s">
        <v>15726</v>
      </c>
      <c r="S6158" s="34"/>
      <c r="T6158" s="34"/>
      <c r="U6158" s="34"/>
    </row>
    <row r="6159" spans="16:21" x14ac:dyDescent="0.45">
      <c r="P6159" s="33" t="s">
        <v>3730</v>
      </c>
      <c r="Q6159" t="s">
        <v>28873</v>
      </c>
      <c r="R6159" s="35" t="s">
        <v>15727</v>
      </c>
      <c r="S6159" s="34"/>
      <c r="T6159" s="34"/>
      <c r="U6159" s="34"/>
    </row>
    <row r="6160" spans="16:21" x14ac:dyDescent="0.45">
      <c r="P6160" s="33" t="s">
        <v>3730</v>
      </c>
      <c r="Q6160" t="s">
        <v>28873</v>
      </c>
      <c r="R6160" s="35" t="s">
        <v>15728</v>
      </c>
      <c r="S6160" s="34"/>
      <c r="T6160" s="34"/>
      <c r="U6160" s="34"/>
    </row>
    <row r="6161" spans="16:21" x14ac:dyDescent="0.45">
      <c r="P6161" s="33" t="s">
        <v>3731</v>
      </c>
      <c r="Q6161" t="s">
        <v>28873</v>
      </c>
      <c r="R6161" s="35" t="s">
        <v>15729</v>
      </c>
      <c r="S6161" s="34"/>
      <c r="T6161" s="34"/>
      <c r="U6161" s="34"/>
    </row>
    <row r="6162" spans="16:21" x14ac:dyDescent="0.45">
      <c r="P6162" s="33" t="s">
        <v>3731</v>
      </c>
      <c r="Q6162" t="s">
        <v>28873</v>
      </c>
      <c r="R6162" s="35" t="s">
        <v>15730</v>
      </c>
      <c r="S6162" s="34"/>
      <c r="T6162" s="34"/>
      <c r="U6162" s="34"/>
    </row>
    <row r="6163" spans="16:21" x14ac:dyDescent="0.45">
      <c r="P6163" s="33" t="s">
        <v>3732</v>
      </c>
      <c r="Q6163" t="s">
        <v>28873</v>
      </c>
      <c r="R6163" s="35" t="s">
        <v>15731</v>
      </c>
      <c r="S6163" s="34"/>
      <c r="T6163" s="34"/>
      <c r="U6163" s="34"/>
    </row>
    <row r="6164" spans="16:21" x14ac:dyDescent="0.45">
      <c r="P6164" s="33" t="s">
        <v>3732</v>
      </c>
      <c r="Q6164" t="s">
        <v>28873</v>
      </c>
      <c r="R6164" s="35" t="s">
        <v>15732</v>
      </c>
      <c r="S6164" s="34"/>
      <c r="T6164" s="34"/>
      <c r="U6164" s="34"/>
    </row>
    <row r="6165" spans="16:21" x14ac:dyDescent="0.45">
      <c r="P6165" s="33" t="s">
        <v>3733</v>
      </c>
      <c r="Q6165" t="s">
        <v>28873</v>
      </c>
      <c r="R6165" s="35" t="s">
        <v>15733</v>
      </c>
      <c r="S6165" s="34"/>
      <c r="T6165" s="34"/>
      <c r="U6165" s="34"/>
    </row>
    <row r="6166" spans="16:21" x14ac:dyDescent="0.45">
      <c r="P6166" s="33" t="s">
        <v>3733</v>
      </c>
      <c r="Q6166" t="s">
        <v>28873</v>
      </c>
      <c r="R6166" s="35" t="s">
        <v>15734</v>
      </c>
      <c r="S6166" s="34"/>
      <c r="T6166" s="34"/>
      <c r="U6166" s="34"/>
    </row>
    <row r="6167" spans="16:21" x14ac:dyDescent="0.45">
      <c r="P6167" s="33" t="s">
        <v>3734</v>
      </c>
      <c r="Q6167" t="s">
        <v>28873</v>
      </c>
      <c r="R6167" s="35" t="s">
        <v>15735</v>
      </c>
      <c r="S6167" s="34"/>
      <c r="T6167" s="34"/>
      <c r="U6167" s="34"/>
    </row>
    <row r="6168" spans="16:21" x14ac:dyDescent="0.45">
      <c r="P6168" s="33" t="s">
        <v>3734</v>
      </c>
      <c r="Q6168" t="s">
        <v>28873</v>
      </c>
      <c r="R6168" s="35" t="s">
        <v>15736</v>
      </c>
      <c r="S6168" s="34"/>
      <c r="T6168" s="34"/>
      <c r="U6168" s="34"/>
    </row>
    <row r="6169" spans="16:21" x14ac:dyDescent="0.45">
      <c r="P6169" s="33" t="s">
        <v>3735</v>
      </c>
      <c r="Q6169" t="s">
        <v>28873</v>
      </c>
      <c r="R6169" s="35" t="s">
        <v>15737</v>
      </c>
      <c r="S6169" s="34"/>
      <c r="T6169" s="34"/>
      <c r="U6169" s="34"/>
    </row>
    <row r="6170" spans="16:21" x14ac:dyDescent="0.45">
      <c r="P6170" s="33" t="s">
        <v>3735</v>
      </c>
      <c r="Q6170" t="s">
        <v>28873</v>
      </c>
      <c r="R6170" s="35" t="s">
        <v>15738</v>
      </c>
      <c r="S6170" s="34"/>
      <c r="T6170" s="34"/>
      <c r="U6170" s="34"/>
    </row>
    <row r="6171" spans="16:21" x14ac:dyDescent="0.45">
      <c r="P6171" s="33" t="s">
        <v>3736</v>
      </c>
      <c r="Q6171" t="s">
        <v>28873</v>
      </c>
      <c r="R6171" s="35" t="s">
        <v>15739</v>
      </c>
      <c r="S6171" s="34"/>
      <c r="T6171" s="34"/>
      <c r="U6171" s="34"/>
    </row>
    <row r="6172" spans="16:21" x14ac:dyDescent="0.45">
      <c r="P6172" s="33" t="s">
        <v>3736</v>
      </c>
      <c r="Q6172" t="s">
        <v>28873</v>
      </c>
      <c r="R6172" s="35" t="s">
        <v>15740</v>
      </c>
      <c r="S6172" s="34"/>
      <c r="T6172" s="34"/>
      <c r="U6172" s="34"/>
    </row>
    <row r="6173" spans="16:21" x14ac:dyDescent="0.45">
      <c r="P6173" s="33" t="s">
        <v>3737</v>
      </c>
      <c r="Q6173" t="s">
        <v>28873</v>
      </c>
      <c r="R6173" s="35" t="s">
        <v>15741</v>
      </c>
      <c r="S6173" s="34"/>
      <c r="T6173" s="34"/>
      <c r="U6173" s="34"/>
    </row>
    <row r="6174" spans="16:21" x14ac:dyDescent="0.45">
      <c r="P6174" s="33" t="s">
        <v>3737</v>
      </c>
      <c r="Q6174" t="s">
        <v>28873</v>
      </c>
      <c r="R6174" s="35" t="s">
        <v>15742</v>
      </c>
      <c r="S6174" s="34"/>
      <c r="T6174" s="34"/>
      <c r="U6174" s="34"/>
    </row>
    <row r="6175" spans="16:21" x14ac:dyDescent="0.45">
      <c r="P6175" s="33" t="s">
        <v>3738</v>
      </c>
      <c r="Q6175" t="s">
        <v>28873</v>
      </c>
      <c r="R6175" s="35" t="s">
        <v>15743</v>
      </c>
      <c r="S6175" s="34"/>
      <c r="T6175" s="34"/>
      <c r="U6175" s="34"/>
    </row>
    <row r="6176" spans="16:21" x14ac:dyDescent="0.45">
      <c r="P6176" s="33" t="s">
        <v>3738</v>
      </c>
      <c r="Q6176" t="s">
        <v>28873</v>
      </c>
      <c r="R6176" s="35" t="s">
        <v>15744</v>
      </c>
      <c r="S6176" s="34"/>
      <c r="T6176" s="34"/>
      <c r="U6176" s="34"/>
    </row>
    <row r="6177" spans="16:21" x14ac:dyDescent="0.45">
      <c r="P6177" s="33" t="s">
        <v>3739</v>
      </c>
      <c r="Q6177" t="s">
        <v>28873</v>
      </c>
      <c r="R6177" s="35" t="s">
        <v>15745</v>
      </c>
      <c r="S6177" s="34"/>
      <c r="T6177" s="34"/>
      <c r="U6177" s="34"/>
    </row>
    <row r="6178" spans="16:21" x14ac:dyDescent="0.45">
      <c r="P6178" s="33" t="s">
        <v>3739</v>
      </c>
      <c r="Q6178" t="s">
        <v>28873</v>
      </c>
      <c r="R6178" s="35" t="s">
        <v>15746</v>
      </c>
      <c r="S6178" s="34"/>
      <c r="T6178" s="34"/>
      <c r="U6178" s="34"/>
    </row>
    <row r="6179" spans="16:21" x14ac:dyDescent="0.45">
      <c r="P6179" s="33" t="s">
        <v>3740</v>
      </c>
      <c r="Q6179" t="s">
        <v>28873</v>
      </c>
      <c r="R6179" s="35" t="s">
        <v>15747</v>
      </c>
      <c r="S6179" s="34"/>
      <c r="T6179" s="34"/>
      <c r="U6179" s="34"/>
    </row>
    <row r="6180" spans="16:21" x14ac:dyDescent="0.45">
      <c r="P6180" s="33" t="s">
        <v>3740</v>
      </c>
      <c r="Q6180" t="s">
        <v>28873</v>
      </c>
      <c r="R6180" s="35" t="s">
        <v>15748</v>
      </c>
      <c r="S6180" s="34"/>
      <c r="T6180" s="34"/>
      <c r="U6180" s="34"/>
    </row>
    <row r="6181" spans="16:21" x14ac:dyDescent="0.45">
      <c r="P6181" s="33" t="s">
        <v>3741</v>
      </c>
      <c r="Q6181" t="s">
        <v>28873</v>
      </c>
      <c r="R6181" s="35" t="s">
        <v>15749</v>
      </c>
      <c r="S6181" s="34"/>
      <c r="T6181" s="34"/>
      <c r="U6181" s="34"/>
    </row>
    <row r="6182" spans="16:21" x14ac:dyDescent="0.45">
      <c r="P6182" s="33" t="s">
        <v>3741</v>
      </c>
      <c r="Q6182" t="s">
        <v>28873</v>
      </c>
      <c r="R6182" s="35" t="s">
        <v>15750</v>
      </c>
      <c r="S6182" s="34"/>
      <c r="T6182" s="34"/>
      <c r="U6182" s="34"/>
    </row>
    <row r="6183" spans="16:21" x14ac:dyDescent="0.45">
      <c r="P6183" s="33" t="s">
        <v>3742</v>
      </c>
      <c r="Q6183" t="s">
        <v>28873</v>
      </c>
      <c r="R6183" s="35" t="s">
        <v>15751</v>
      </c>
      <c r="S6183" s="34"/>
      <c r="T6183" s="34"/>
      <c r="U6183" s="34"/>
    </row>
    <row r="6184" spans="16:21" x14ac:dyDescent="0.45">
      <c r="P6184" s="33" t="s">
        <v>3742</v>
      </c>
      <c r="Q6184" t="s">
        <v>28873</v>
      </c>
      <c r="R6184" s="35" t="s">
        <v>15752</v>
      </c>
      <c r="S6184" s="34"/>
      <c r="T6184" s="34"/>
      <c r="U6184" s="34"/>
    </row>
    <row r="6185" spans="16:21" x14ac:dyDescent="0.45">
      <c r="P6185" s="33" t="s">
        <v>3743</v>
      </c>
      <c r="Q6185" t="s">
        <v>28873</v>
      </c>
      <c r="R6185" s="35" t="s">
        <v>15753</v>
      </c>
      <c r="S6185" s="34"/>
      <c r="T6185" s="34"/>
      <c r="U6185" s="34"/>
    </row>
    <row r="6186" spans="16:21" x14ac:dyDescent="0.45">
      <c r="P6186" s="33" t="s">
        <v>3743</v>
      </c>
      <c r="Q6186" t="s">
        <v>28873</v>
      </c>
      <c r="R6186" s="35" t="s">
        <v>15754</v>
      </c>
      <c r="S6186" s="34"/>
      <c r="T6186" s="34"/>
      <c r="U6186" s="34"/>
    </row>
    <row r="6187" spans="16:21" x14ac:dyDescent="0.45">
      <c r="P6187" s="33" t="s">
        <v>3744</v>
      </c>
      <c r="Q6187" t="s">
        <v>28873</v>
      </c>
      <c r="R6187" s="35" t="s">
        <v>15755</v>
      </c>
      <c r="S6187" s="34"/>
      <c r="T6187" s="34"/>
      <c r="U6187" s="34"/>
    </row>
    <row r="6188" spans="16:21" x14ac:dyDescent="0.45">
      <c r="P6188" s="33" t="s">
        <v>3744</v>
      </c>
      <c r="Q6188" t="s">
        <v>28873</v>
      </c>
      <c r="R6188" s="35" t="s">
        <v>15756</v>
      </c>
      <c r="S6188" s="34"/>
      <c r="T6188" s="34"/>
      <c r="U6188" s="34"/>
    </row>
    <row r="6189" spans="16:21" x14ac:dyDescent="0.45">
      <c r="P6189" s="33" t="s">
        <v>3745</v>
      </c>
      <c r="Q6189" t="s">
        <v>28873</v>
      </c>
      <c r="R6189" s="35" t="s">
        <v>15757</v>
      </c>
      <c r="S6189" s="34"/>
      <c r="T6189" s="34"/>
      <c r="U6189" s="34"/>
    </row>
    <row r="6190" spans="16:21" x14ac:dyDescent="0.45">
      <c r="P6190" s="33" t="s">
        <v>3745</v>
      </c>
      <c r="Q6190" t="s">
        <v>28873</v>
      </c>
      <c r="R6190" s="35" t="s">
        <v>15758</v>
      </c>
      <c r="S6190" s="34"/>
      <c r="T6190" s="34"/>
      <c r="U6190" s="34"/>
    </row>
    <row r="6191" spans="16:21" x14ac:dyDescent="0.45">
      <c r="P6191" s="33" t="s">
        <v>3746</v>
      </c>
      <c r="Q6191" t="s">
        <v>28873</v>
      </c>
      <c r="R6191" s="35" t="s">
        <v>15759</v>
      </c>
      <c r="S6191" s="34"/>
      <c r="T6191" s="34"/>
      <c r="U6191" s="34"/>
    </row>
    <row r="6192" spans="16:21" x14ac:dyDescent="0.45">
      <c r="P6192" s="33" t="s">
        <v>3746</v>
      </c>
      <c r="Q6192" t="s">
        <v>28873</v>
      </c>
      <c r="R6192" s="35" t="s">
        <v>15760</v>
      </c>
      <c r="S6192" s="34"/>
      <c r="T6192" s="34"/>
      <c r="U6192" s="34"/>
    </row>
    <row r="6193" spans="16:21" x14ac:dyDescent="0.45">
      <c r="P6193" s="33" t="s">
        <v>3747</v>
      </c>
      <c r="Q6193" t="s">
        <v>28873</v>
      </c>
      <c r="R6193" s="35" t="s">
        <v>15761</v>
      </c>
      <c r="S6193" s="34"/>
      <c r="T6193" s="34"/>
      <c r="U6193" s="34"/>
    </row>
    <row r="6194" spans="16:21" x14ac:dyDescent="0.45">
      <c r="P6194" s="33" t="s">
        <v>3747</v>
      </c>
      <c r="Q6194" t="s">
        <v>28873</v>
      </c>
      <c r="R6194" s="35" t="s">
        <v>15762</v>
      </c>
      <c r="S6194" s="34"/>
      <c r="T6194" s="34"/>
      <c r="U6194" s="34"/>
    </row>
    <row r="6195" spans="16:21" x14ac:dyDescent="0.45">
      <c r="P6195" s="33" t="s">
        <v>3748</v>
      </c>
      <c r="Q6195" t="s">
        <v>28873</v>
      </c>
      <c r="R6195" s="35" t="s">
        <v>15763</v>
      </c>
      <c r="S6195" s="34"/>
      <c r="T6195" s="34"/>
      <c r="U6195" s="34"/>
    </row>
    <row r="6196" spans="16:21" x14ac:dyDescent="0.45">
      <c r="P6196" s="33" t="s">
        <v>3748</v>
      </c>
      <c r="Q6196" t="s">
        <v>28873</v>
      </c>
      <c r="R6196" s="35" t="s">
        <v>15764</v>
      </c>
      <c r="S6196" s="34"/>
      <c r="T6196" s="34"/>
      <c r="U6196" s="34"/>
    </row>
    <row r="6197" spans="16:21" x14ac:dyDescent="0.45">
      <c r="P6197" s="33" t="s">
        <v>3749</v>
      </c>
      <c r="Q6197" t="s">
        <v>28873</v>
      </c>
      <c r="R6197" s="35" t="s">
        <v>15765</v>
      </c>
      <c r="S6197" s="34"/>
      <c r="T6197" s="34"/>
      <c r="U6197" s="34"/>
    </row>
    <row r="6198" spans="16:21" x14ac:dyDescent="0.45">
      <c r="P6198" s="33" t="s">
        <v>3749</v>
      </c>
      <c r="Q6198" t="s">
        <v>28873</v>
      </c>
      <c r="R6198" s="35" t="s">
        <v>15766</v>
      </c>
      <c r="S6198" s="34"/>
      <c r="T6198" s="34"/>
      <c r="U6198" s="34"/>
    </row>
    <row r="6199" spans="16:21" x14ac:dyDescent="0.45">
      <c r="P6199" s="33" t="s">
        <v>3750</v>
      </c>
      <c r="Q6199" t="s">
        <v>28873</v>
      </c>
      <c r="R6199" s="35" t="s">
        <v>15767</v>
      </c>
      <c r="S6199" s="34"/>
      <c r="T6199" s="34"/>
      <c r="U6199" s="34"/>
    </row>
    <row r="6200" spans="16:21" x14ac:dyDescent="0.45">
      <c r="P6200" s="33" t="s">
        <v>3750</v>
      </c>
      <c r="Q6200" t="s">
        <v>28873</v>
      </c>
      <c r="R6200" s="35" t="s">
        <v>15768</v>
      </c>
      <c r="S6200" s="34"/>
      <c r="T6200" s="34"/>
      <c r="U6200" s="34"/>
    </row>
    <row r="6201" spans="16:21" x14ac:dyDescent="0.45">
      <c r="P6201" s="33" t="s">
        <v>3751</v>
      </c>
      <c r="Q6201" t="s">
        <v>28873</v>
      </c>
      <c r="R6201" s="35" t="s">
        <v>15769</v>
      </c>
      <c r="S6201" s="34"/>
      <c r="T6201" s="34"/>
      <c r="U6201" s="34"/>
    </row>
    <row r="6202" spans="16:21" x14ac:dyDescent="0.45">
      <c r="P6202" s="33" t="s">
        <v>3751</v>
      </c>
      <c r="Q6202" t="s">
        <v>28873</v>
      </c>
      <c r="R6202" s="35" t="s">
        <v>15770</v>
      </c>
      <c r="S6202" s="34"/>
      <c r="T6202" s="34"/>
      <c r="U6202" s="34"/>
    </row>
    <row r="6203" spans="16:21" x14ac:dyDescent="0.45">
      <c r="P6203" s="33" t="s">
        <v>3752</v>
      </c>
      <c r="Q6203" t="s">
        <v>28873</v>
      </c>
      <c r="R6203" s="35" t="s">
        <v>15771</v>
      </c>
      <c r="S6203" s="34"/>
      <c r="T6203" s="34"/>
      <c r="U6203" s="34"/>
    </row>
    <row r="6204" spans="16:21" x14ac:dyDescent="0.45">
      <c r="P6204" s="33" t="s">
        <v>3752</v>
      </c>
      <c r="Q6204" t="s">
        <v>28873</v>
      </c>
      <c r="R6204" s="35" t="s">
        <v>15772</v>
      </c>
      <c r="S6204" s="34"/>
      <c r="T6204" s="34"/>
      <c r="U6204" s="34"/>
    </row>
    <row r="6205" spans="16:21" x14ac:dyDescent="0.45">
      <c r="P6205" s="33" t="s">
        <v>3753</v>
      </c>
      <c r="Q6205" t="s">
        <v>28873</v>
      </c>
      <c r="R6205" s="35" t="s">
        <v>15773</v>
      </c>
      <c r="S6205" s="34"/>
      <c r="T6205" s="34"/>
      <c r="U6205" s="34"/>
    </row>
    <row r="6206" spans="16:21" x14ac:dyDescent="0.45">
      <c r="P6206" s="33" t="s">
        <v>3753</v>
      </c>
      <c r="Q6206" t="s">
        <v>28873</v>
      </c>
      <c r="R6206" s="35" t="s">
        <v>15774</v>
      </c>
      <c r="S6206" s="34"/>
      <c r="T6206" s="34"/>
      <c r="U6206" s="34"/>
    </row>
    <row r="6207" spans="16:21" x14ac:dyDescent="0.45">
      <c r="P6207" s="33" t="s">
        <v>3754</v>
      </c>
      <c r="Q6207" t="s">
        <v>28873</v>
      </c>
      <c r="R6207" s="35" t="s">
        <v>15775</v>
      </c>
      <c r="S6207" s="34"/>
      <c r="T6207" s="34"/>
      <c r="U6207" s="34"/>
    </row>
    <row r="6208" spans="16:21" x14ac:dyDescent="0.45">
      <c r="P6208" s="33" t="s">
        <v>3754</v>
      </c>
      <c r="Q6208" t="s">
        <v>28873</v>
      </c>
      <c r="R6208" s="35" t="s">
        <v>15776</v>
      </c>
      <c r="S6208" s="34"/>
      <c r="T6208" s="34"/>
      <c r="U6208" s="34"/>
    </row>
    <row r="6209" spans="16:21" x14ac:dyDescent="0.45">
      <c r="P6209" s="33" t="s">
        <v>3755</v>
      </c>
      <c r="Q6209" t="s">
        <v>28873</v>
      </c>
      <c r="R6209" s="35" t="s">
        <v>15777</v>
      </c>
      <c r="S6209" s="34"/>
      <c r="T6209" s="34"/>
      <c r="U6209" s="34"/>
    </row>
    <row r="6210" spans="16:21" x14ac:dyDescent="0.45">
      <c r="P6210" s="33" t="s">
        <v>3755</v>
      </c>
      <c r="Q6210" t="s">
        <v>28873</v>
      </c>
      <c r="R6210" s="35" t="s">
        <v>15778</v>
      </c>
      <c r="S6210" s="34"/>
      <c r="T6210" s="34"/>
      <c r="U6210" s="34"/>
    </row>
    <row r="6211" spans="16:21" x14ac:dyDescent="0.45">
      <c r="P6211" s="33" t="s">
        <v>3756</v>
      </c>
      <c r="Q6211" t="s">
        <v>28873</v>
      </c>
      <c r="R6211" s="35" t="s">
        <v>15779</v>
      </c>
      <c r="S6211" s="34"/>
      <c r="T6211" s="34"/>
      <c r="U6211" s="34"/>
    </row>
    <row r="6212" spans="16:21" x14ac:dyDescent="0.45">
      <c r="P6212" s="33" t="s">
        <v>3756</v>
      </c>
      <c r="Q6212" t="s">
        <v>28873</v>
      </c>
      <c r="R6212" s="35" t="s">
        <v>15780</v>
      </c>
      <c r="S6212" s="34"/>
      <c r="T6212" s="34"/>
      <c r="U6212" s="34"/>
    </row>
    <row r="6213" spans="16:21" x14ac:dyDescent="0.45">
      <c r="P6213" s="33" t="s">
        <v>3757</v>
      </c>
      <c r="Q6213" t="s">
        <v>28873</v>
      </c>
      <c r="R6213" s="35" t="s">
        <v>15781</v>
      </c>
      <c r="S6213" s="34"/>
      <c r="T6213" s="34"/>
      <c r="U6213" s="34"/>
    </row>
    <row r="6214" spans="16:21" x14ac:dyDescent="0.45">
      <c r="P6214" s="33" t="s">
        <v>3757</v>
      </c>
      <c r="Q6214" t="s">
        <v>28873</v>
      </c>
      <c r="R6214" s="35" t="s">
        <v>15782</v>
      </c>
      <c r="S6214" s="34"/>
      <c r="T6214" s="34"/>
      <c r="U6214" s="34"/>
    </row>
    <row r="6215" spans="16:21" x14ac:dyDescent="0.45">
      <c r="P6215" s="33" t="s">
        <v>3758</v>
      </c>
      <c r="Q6215" t="s">
        <v>28873</v>
      </c>
      <c r="R6215" s="35" t="s">
        <v>15783</v>
      </c>
      <c r="S6215" s="34"/>
      <c r="T6215" s="34"/>
      <c r="U6215" s="34"/>
    </row>
    <row r="6216" spans="16:21" x14ac:dyDescent="0.45">
      <c r="P6216" s="33" t="s">
        <v>3758</v>
      </c>
      <c r="Q6216" t="s">
        <v>28873</v>
      </c>
      <c r="R6216" s="35" t="s">
        <v>15784</v>
      </c>
      <c r="S6216" s="34"/>
      <c r="T6216" s="34"/>
      <c r="U6216" s="34"/>
    </row>
    <row r="6217" spans="16:21" x14ac:dyDescent="0.45">
      <c r="P6217" s="33" t="s">
        <v>3759</v>
      </c>
      <c r="Q6217" t="s">
        <v>28873</v>
      </c>
      <c r="R6217" s="35" t="s">
        <v>15785</v>
      </c>
      <c r="S6217" s="34"/>
      <c r="T6217" s="34"/>
      <c r="U6217" s="34"/>
    </row>
    <row r="6218" spans="16:21" x14ac:dyDescent="0.45">
      <c r="P6218" s="33" t="s">
        <v>3759</v>
      </c>
      <c r="Q6218" t="s">
        <v>28873</v>
      </c>
      <c r="R6218" s="35" t="s">
        <v>15786</v>
      </c>
      <c r="S6218" s="34"/>
      <c r="T6218" s="34"/>
      <c r="U6218" s="34"/>
    </row>
    <row r="6219" spans="16:21" x14ac:dyDescent="0.45">
      <c r="P6219" s="33" t="s">
        <v>3760</v>
      </c>
      <c r="Q6219" t="s">
        <v>28873</v>
      </c>
      <c r="R6219" s="35" t="s">
        <v>15787</v>
      </c>
      <c r="S6219" s="34"/>
      <c r="T6219" s="34"/>
      <c r="U6219" s="34"/>
    </row>
    <row r="6220" spans="16:21" x14ac:dyDescent="0.45">
      <c r="P6220" s="33" t="s">
        <v>3760</v>
      </c>
      <c r="Q6220" t="s">
        <v>28873</v>
      </c>
      <c r="R6220" s="35" t="s">
        <v>15788</v>
      </c>
      <c r="S6220" s="34"/>
      <c r="T6220" s="34"/>
      <c r="U6220" s="34"/>
    </row>
    <row r="6221" spans="16:21" x14ac:dyDescent="0.45">
      <c r="P6221" s="33" t="s">
        <v>3761</v>
      </c>
      <c r="Q6221" t="s">
        <v>28873</v>
      </c>
      <c r="R6221" s="35" t="s">
        <v>15789</v>
      </c>
      <c r="S6221" s="34"/>
      <c r="T6221" s="34"/>
      <c r="U6221" s="34"/>
    </row>
    <row r="6222" spans="16:21" x14ac:dyDescent="0.45">
      <c r="P6222" s="33" t="s">
        <v>3761</v>
      </c>
      <c r="Q6222" t="s">
        <v>28873</v>
      </c>
      <c r="R6222" s="35" t="s">
        <v>15790</v>
      </c>
      <c r="S6222" s="34"/>
      <c r="T6222" s="34"/>
      <c r="U6222" s="34"/>
    </row>
    <row r="6223" spans="16:21" x14ac:dyDescent="0.45">
      <c r="P6223" s="33" t="s">
        <v>3762</v>
      </c>
      <c r="Q6223" t="s">
        <v>28873</v>
      </c>
      <c r="R6223" s="35" t="s">
        <v>15791</v>
      </c>
      <c r="S6223" s="34"/>
      <c r="T6223" s="34"/>
      <c r="U6223" s="34"/>
    </row>
    <row r="6224" spans="16:21" x14ac:dyDescent="0.45">
      <c r="P6224" s="33" t="s">
        <v>3762</v>
      </c>
      <c r="Q6224" t="s">
        <v>28873</v>
      </c>
      <c r="R6224" s="35" t="s">
        <v>15792</v>
      </c>
      <c r="S6224" s="34"/>
      <c r="T6224" s="34"/>
      <c r="U6224" s="34"/>
    </row>
    <row r="6225" spans="16:21" x14ac:dyDescent="0.45">
      <c r="P6225" s="33" t="s">
        <v>3763</v>
      </c>
      <c r="Q6225" t="s">
        <v>28873</v>
      </c>
      <c r="R6225" s="35" t="s">
        <v>15793</v>
      </c>
      <c r="S6225" s="34"/>
      <c r="T6225" s="34"/>
      <c r="U6225" s="34"/>
    </row>
    <row r="6226" spans="16:21" x14ac:dyDescent="0.45">
      <c r="P6226" s="33" t="s">
        <v>3763</v>
      </c>
      <c r="Q6226" t="s">
        <v>28873</v>
      </c>
      <c r="R6226" s="35" t="s">
        <v>15794</v>
      </c>
      <c r="S6226" s="34"/>
      <c r="T6226" s="34"/>
      <c r="U6226" s="34"/>
    </row>
    <row r="6227" spans="16:21" x14ac:dyDescent="0.45">
      <c r="P6227" s="33" t="s">
        <v>3764</v>
      </c>
      <c r="Q6227" t="s">
        <v>28873</v>
      </c>
      <c r="R6227" s="35" t="s">
        <v>15795</v>
      </c>
      <c r="S6227" s="34"/>
      <c r="T6227" s="34"/>
      <c r="U6227" s="34"/>
    </row>
    <row r="6228" spans="16:21" x14ac:dyDescent="0.45">
      <c r="P6228" s="33" t="s">
        <v>3764</v>
      </c>
      <c r="Q6228" t="s">
        <v>28873</v>
      </c>
      <c r="R6228" s="35" t="s">
        <v>15796</v>
      </c>
      <c r="S6228" s="34"/>
      <c r="T6228" s="34"/>
      <c r="U6228" s="34"/>
    </row>
    <row r="6229" spans="16:21" x14ac:dyDescent="0.45">
      <c r="P6229" s="33" t="s">
        <v>3765</v>
      </c>
      <c r="Q6229" t="s">
        <v>28873</v>
      </c>
      <c r="R6229" s="35" t="s">
        <v>15797</v>
      </c>
      <c r="S6229" s="34"/>
      <c r="T6229" s="34"/>
      <c r="U6229" s="34"/>
    </row>
    <row r="6230" spans="16:21" x14ac:dyDescent="0.45">
      <c r="P6230" s="33" t="s">
        <v>3765</v>
      </c>
      <c r="Q6230" t="s">
        <v>28873</v>
      </c>
      <c r="R6230" s="35" t="s">
        <v>15798</v>
      </c>
      <c r="S6230" s="34"/>
      <c r="T6230" s="34"/>
      <c r="U6230" s="34"/>
    </row>
    <row r="6231" spans="16:21" x14ac:dyDescent="0.45">
      <c r="P6231" s="33" t="s">
        <v>3766</v>
      </c>
      <c r="Q6231" t="s">
        <v>28873</v>
      </c>
      <c r="R6231" s="35" t="s">
        <v>15799</v>
      </c>
      <c r="S6231" s="34"/>
      <c r="T6231" s="34"/>
      <c r="U6231" s="34"/>
    </row>
    <row r="6232" spans="16:21" x14ac:dyDescent="0.45">
      <c r="P6232" s="33" t="s">
        <v>3766</v>
      </c>
      <c r="Q6232" t="s">
        <v>28873</v>
      </c>
      <c r="R6232" s="35" t="s">
        <v>15800</v>
      </c>
      <c r="S6232" s="34"/>
      <c r="T6232" s="34"/>
      <c r="U6232" s="34"/>
    </row>
    <row r="6233" spans="16:21" x14ac:dyDescent="0.45">
      <c r="P6233" s="33" t="s">
        <v>3767</v>
      </c>
      <c r="Q6233" t="s">
        <v>28873</v>
      </c>
      <c r="R6233" s="35" t="s">
        <v>15801</v>
      </c>
      <c r="S6233" s="34"/>
      <c r="T6233" s="34"/>
      <c r="U6233" s="34"/>
    </row>
    <row r="6234" spans="16:21" x14ac:dyDescent="0.45">
      <c r="P6234" s="33" t="s">
        <v>3767</v>
      </c>
      <c r="Q6234" t="s">
        <v>28873</v>
      </c>
      <c r="R6234" s="35" t="s">
        <v>15802</v>
      </c>
      <c r="S6234" s="34"/>
      <c r="T6234" s="34"/>
      <c r="U6234" s="34"/>
    </row>
    <row r="6235" spans="16:21" x14ac:dyDescent="0.45">
      <c r="P6235" s="33" t="s">
        <v>3768</v>
      </c>
      <c r="Q6235" t="s">
        <v>28873</v>
      </c>
      <c r="R6235" s="35" t="s">
        <v>15803</v>
      </c>
      <c r="S6235" s="34"/>
      <c r="T6235" s="34"/>
      <c r="U6235" s="34"/>
    </row>
    <row r="6236" spans="16:21" x14ac:dyDescent="0.45">
      <c r="P6236" s="33" t="s">
        <v>3768</v>
      </c>
      <c r="Q6236" t="s">
        <v>28873</v>
      </c>
      <c r="R6236" s="35" t="s">
        <v>15804</v>
      </c>
      <c r="S6236" s="34"/>
      <c r="T6236" s="34"/>
      <c r="U6236" s="34"/>
    </row>
    <row r="6237" spans="16:21" x14ac:dyDescent="0.45">
      <c r="P6237" s="33" t="s">
        <v>3769</v>
      </c>
      <c r="Q6237" t="s">
        <v>28873</v>
      </c>
      <c r="R6237" s="35" t="s">
        <v>15805</v>
      </c>
      <c r="S6237" s="34"/>
      <c r="T6237" s="34"/>
      <c r="U6237" s="34"/>
    </row>
    <row r="6238" spans="16:21" x14ac:dyDescent="0.45">
      <c r="P6238" s="33" t="s">
        <v>3769</v>
      </c>
      <c r="Q6238" t="s">
        <v>28873</v>
      </c>
      <c r="R6238" s="35" t="s">
        <v>15806</v>
      </c>
      <c r="S6238" s="34"/>
      <c r="T6238" s="34"/>
      <c r="U6238" s="34"/>
    </row>
    <row r="6239" spans="16:21" x14ac:dyDescent="0.45">
      <c r="P6239" s="33" t="s">
        <v>3770</v>
      </c>
      <c r="Q6239" t="s">
        <v>28873</v>
      </c>
      <c r="R6239" s="35" t="s">
        <v>15807</v>
      </c>
      <c r="S6239" s="34"/>
      <c r="T6239" s="34"/>
      <c r="U6239" s="34"/>
    </row>
    <row r="6240" spans="16:21" x14ac:dyDescent="0.45">
      <c r="P6240" s="33" t="s">
        <v>3770</v>
      </c>
      <c r="Q6240" t="s">
        <v>28873</v>
      </c>
      <c r="R6240" s="35" t="s">
        <v>15808</v>
      </c>
      <c r="S6240" s="34"/>
      <c r="T6240" s="34"/>
      <c r="U6240" s="34"/>
    </row>
    <row r="6241" spans="16:21" x14ac:dyDescent="0.45">
      <c r="P6241" s="33" t="s">
        <v>3771</v>
      </c>
      <c r="Q6241" t="s">
        <v>28873</v>
      </c>
      <c r="R6241" s="35" t="s">
        <v>15809</v>
      </c>
      <c r="S6241" s="34"/>
      <c r="T6241" s="34"/>
      <c r="U6241" s="34"/>
    </row>
    <row r="6242" spans="16:21" x14ac:dyDescent="0.45">
      <c r="P6242" s="33" t="s">
        <v>3771</v>
      </c>
      <c r="Q6242" t="s">
        <v>28873</v>
      </c>
      <c r="R6242" s="35" t="s">
        <v>15810</v>
      </c>
      <c r="S6242" s="34"/>
      <c r="T6242" s="34"/>
      <c r="U6242" s="34"/>
    </row>
    <row r="6243" spans="16:21" x14ac:dyDescent="0.45">
      <c r="P6243" s="33" t="s">
        <v>3772</v>
      </c>
      <c r="Q6243" t="s">
        <v>28873</v>
      </c>
      <c r="R6243" s="35" t="s">
        <v>15811</v>
      </c>
      <c r="S6243" s="34"/>
      <c r="T6243" s="34"/>
      <c r="U6243" s="34"/>
    </row>
    <row r="6244" spans="16:21" x14ac:dyDescent="0.45">
      <c r="P6244" s="33" t="s">
        <v>3773</v>
      </c>
      <c r="Q6244" t="s">
        <v>28873</v>
      </c>
      <c r="R6244" s="35" t="s">
        <v>15812</v>
      </c>
      <c r="S6244" s="34"/>
      <c r="T6244" s="34"/>
      <c r="U6244" s="34"/>
    </row>
    <row r="6245" spans="16:21" x14ac:dyDescent="0.45">
      <c r="P6245" s="33" t="s">
        <v>3773</v>
      </c>
      <c r="Q6245" t="s">
        <v>28873</v>
      </c>
      <c r="R6245" s="35" t="s">
        <v>15813</v>
      </c>
      <c r="S6245" s="34"/>
      <c r="T6245" s="34"/>
      <c r="U6245" s="34"/>
    </row>
    <row r="6246" spans="16:21" x14ac:dyDescent="0.45">
      <c r="P6246" s="33" t="s">
        <v>3774</v>
      </c>
      <c r="Q6246" t="s">
        <v>28873</v>
      </c>
      <c r="R6246" s="35" t="s">
        <v>15814</v>
      </c>
      <c r="S6246" s="34"/>
      <c r="T6246" s="34"/>
      <c r="U6246" s="34"/>
    </row>
    <row r="6247" spans="16:21" x14ac:dyDescent="0.45">
      <c r="P6247" s="33" t="s">
        <v>3774</v>
      </c>
      <c r="Q6247" t="s">
        <v>28873</v>
      </c>
      <c r="R6247" s="35" t="s">
        <v>15815</v>
      </c>
      <c r="S6247" s="34"/>
      <c r="T6247" s="34"/>
      <c r="U6247" s="34"/>
    </row>
    <row r="6248" spans="16:21" x14ac:dyDescent="0.45">
      <c r="P6248" s="33" t="s">
        <v>3775</v>
      </c>
      <c r="Q6248" t="s">
        <v>28873</v>
      </c>
      <c r="R6248" s="35" t="s">
        <v>15816</v>
      </c>
      <c r="S6248" s="34"/>
      <c r="T6248" s="34"/>
      <c r="U6248" s="34"/>
    </row>
    <row r="6249" spans="16:21" x14ac:dyDescent="0.45">
      <c r="P6249" s="33" t="s">
        <v>3775</v>
      </c>
      <c r="Q6249" t="s">
        <v>28873</v>
      </c>
      <c r="R6249" s="35" t="s">
        <v>15817</v>
      </c>
      <c r="S6249" s="34"/>
      <c r="T6249" s="34"/>
      <c r="U6249" s="34"/>
    </row>
    <row r="6250" spans="16:21" x14ac:dyDescent="0.45">
      <c r="P6250" s="33" t="s">
        <v>3776</v>
      </c>
      <c r="Q6250" t="s">
        <v>28873</v>
      </c>
      <c r="R6250" s="35" t="s">
        <v>15818</v>
      </c>
      <c r="S6250" s="34"/>
      <c r="T6250" s="34"/>
      <c r="U6250" s="34"/>
    </row>
    <row r="6251" spans="16:21" x14ac:dyDescent="0.45">
      <c r="P6251" s="33" t="s">
        <v>3777</v>
      </c>
      <c r="Q6251" t="s">
        <v>28873</v>
      </c>
      <c r="R6251" s="35" t="s">
        <v>15819</v>
      </c>
      <c r="S6251" s="34"/>
      <c r="T6251" s="34"/>
      <c r="U6251" s="34"/>
    </row>
    <row r="6252" spans="16:21" x14ac:dyDescent="0.45">
      <c r="P6252" s="33" t="s">
        <v>3777</v>
      </c>
      <c r="Q6252" t="s">
        <v>28873</v>
      </c>
      <c r="R6252" s="35" t="s">
        <v>15820</v>
      </c>
      <c r="S6252" s="34"/>
      <c r="T6252" s="34"/>
      <c r="U6252" s="34"/>
    </row>
    <row r="6253" spans="16:21" x14ac:dyDescent="0.45">
      <c r="P6253" s="33" t="s">
        <v>3778</v>
      </c>
      <c r="Q6253" t="s">
        <v>28873</v>
      </c>
      <c r="R6253" s="35" t="s">
        <v>15821</v>
      </c>
      <c r="S6253" s="34"/>
      <c r="T6253" s="34"/>
      <c r="U6253" s="34"/>
    </row>
    <row r="6254" spans="16:21" x14ac:dyDescent="0.45">
      <c r="P6254" s="33" t="s">
        <v>3778</v>
      </c>
      <c r="Q6254" t="s">
        <v>28873</v>
      </c>
      <c r="R6254" s="35" t="s">
        <v>15822</v>
      </c>
      <c r="S6254" s="34"/>
      <c r="T6254" s="34"/>
      <c r="U6254" s="34"/>
    </row>
    <row r="6255" spans="16:21" x14ac:dyDescent="0.45">
      <c r="P6255" s="33" t="s">
        <v>3779</v>
      </c>
      <c r="Q6255" t="s">
        <v>28873</v>
      </c>
      <c r="R6255" s="35" t="s">
        <v>15823</v>
      </c>
      <c r="S6255" s="34"/>
      <c r="T6255" s="34"/>
      <c r="U6255" s="34"/>
    </row>
    <row r="6256" spans="16:21" x14ac:dyDescent="0.45">
      <c r="P6256" s="33" t="s">
        <v>3779</v>
      </c>
      <c r="Q6256" t="s">
        <v>28873</v>
      </c>
      <c r="R6256" s="35" t="s">
        <v>15824</v>
      </c>
      <c r="S6256" s="34"/>
      <c r="T6256" s="34"/>
      <c r="U6256" s="34"/>
    </row>
    <row r="6257" spans="16:21" x14ac:dyDescent="0.45">
      <c r="P6257" s="33" t="s">
        <v>3780</v>
      </c>
      <c r="Q6257" t="s">
        <v>28873</v>
      </c>
      <c r="R6257" s="35" t="s">
        <v>15825</v>
      </c>
      <c r="S6257" s="34"/>
      <c r="T6257" s="34"/>
      <c r="U6257" s="34"/>
    </row>
    <row r="6258" spans="16:21" x14ac:dyDescent="0.45">
      <c r="P6258" s="33" t="s">
        <v>3780</v>
      </c>
      <c r="Q6258" t="s">
        <v>28873</v>
      </c>
      <c r="R6258" s="35" t="s">
        <v>15826</v>
      </c>
      <c r="S6258" s="34"/>
      <c r="T6258" s="34"/>
      <c r="U6258" s="34"/>
    </row>
    <row r="6259" spans="16:21" x14ac:dyDescent="0.45">
      <c r="P6259" s="33" t="s">
        <v>3781</v>
      </c>
      <c r="Q6259" t="s">
        <v>28873</v>
      </c>
      <c r="R6259" s="35" t="s">
        <v>15827</v>
      </c>
      <c r="S6259" s="34"/>
      <c r="T6259" s="34"/>
      <c r="U6259" s="34"/>
    </row>
    <row r="6260" spans="16:21" x14ac:dyDescent="0.45">
      <c r="P6260" s="33" t="s">
        <v>3781</v>
      </c>
      <c r="Q6260" t="s">
        <v>28873</v>
      </c>
      <c r="R6260" s="35" t="s">
        <v>15828</v>
      </c>
      <c r="S6260" s="34"/>
      <c r="T6260" s="34"/>
      <c r="U6260" s="34"/>
    </row>
    <row r="6261" spans="16:21" x14ac:dyDescent="0.45">
      <c r="P6261" s="33" t="s">
        <v>3782</v>
      </c>
      <c r="Q6261" t="s">
        <v>28873</v>
      </c>
      <c r="R6261" s="35" t="s">
        <v>15829</v>
      </c>
      <c r="S6261" s="34"/>
      <c r="T6261" s="34"/>
      <c r="U6261" s="34"/>
    </row>
    <row r="6262" spans="16:21" x14ac:dyDescent="0.45">
      <c r="P6262" s="33" t="s">
        <v>3782</v>
      </c>
      <c r="Q6262" t="s">
        <v>28873</v>
      </c>
      <c r="R6262" s="35" t="s">
        <v>15830</v>
      </c>
      <c r="S6262" s="34"/>
      <c r="T6262" s="34"/>
      <c r="U6262" s="34"/>
    </row>
    <row r="6263" spans="16:21" x14ac:dyDescent="0.45">
      <c r="P6263" s="33" t="s">
        <v>3783</v>
      </c>
      <c r="Q6263" t="s">
        <v>28873</v>
      </c>
      <c r="R6263" s="35" t="s">
        <v>15831</v>
      </c>
      <c r="S6263" s="34"/>
      <c r="T6263" s="34"/>
      <c r="U6263" s="34"/>
    </row>
    <row r="6264" spans="16:21" x14ac:dyDescent="0.45">
      <c r="P6264" s="33" t="s">
        <v>3783</v>
      </c>
      <c r="Q6264" t="s">
        <v>28873</v>
      </c>
      <c r="R6264" s="35" t="s">
        <v>15832</v>
      </c>
      <c r="S6264" s="34"/>
      <c r="T6264" s="34"/>
      <c r="U6264" s="34"/>
    </row>
    <row r="6265" spans="16:21" x14ac:dyDescent="0.45">
      <c r="P6265" s="33" t="s">
        <v>3784</v>
      </c>
      <c r="Q6265" t="s">
        <v>28873</v>
      </c>
      <c r="R6265" s="35" t="s">
        <v>15833</v>
      </c>
      <c r="S6265" s="34"/>
      <c r="T6265" s="34"/>
      <c r="U6265" s="34"/>
    </row>
    <row r="6266" spans="16:21" x14ac:dyDescent="0.45">
      <c r="P6266" s="33" t="s">
        <v>3784</v>
      </c>
      <c r="Q6266" t="s">
        <v>28873</v>
      </c>
      <c r="R6266" s="35" t="s">
        <v>15834</v>
      </c>
      <c r="S6266" s="34"/>
      <c r="T6266" s="34"/>
      <c r="U6266" s="34"/>
    </row>
    <row r="6267" spans="16:21" x14ac:dyDescent="0.45">
      <c r="P6267" s="33" t="s">
        <v>3785</v>
      </c>
      <c r="Q6267" t="s">
        <v>28873</v>
      </c>
      <c r="R6267" s="35" t="s">
        <v>15508</v>
      </c>
      <c r="S6267" s="34"/>
      <c r="T6267" s="34"/>
      <c r="U6267" s="34"/>
    </row>
    <row r="6268" spans="16:21" x14ac:dyDescent="0.45">
      <c r="P6268" s="33" t="s">
        <v>3786</v>
      </c>
      <c r="Q6268" t="s">
        <v>28873</v>
      </c>
      <c r="R6268" s="35" t="s">
        <v>15835</v>
      </c>
      <c r="S6268" s="34"/>
      <c r="T6268" s="34"/>
      <c r="U6268" s="34"/>
    </row>
    <row r="6269" spans="16:21" x14ac:dyDescent="0.45">
      <c r="P6269" s="33" t="s">
        <v>3787</v>
      </c>
      <c r="Q6269" t="s">
        <v>28873</v>
      </c>
      <c r="R6269" s="35" t="s">
        <v>15836</v>
      </c>
      <c r="S6269" s="34"/>
      <c r="T6269" s="34"/>
      <c r="U6269" s="34"/>
    </row>
    <row r="6270" spans="16:21" x14ac:dyDescent="0.45">
      <c r="P6270" s="33" t="s">
        <v>3788</v>
      </c>
      <c r="Q6270" t="s">
        <v>28873</v>
      </c>
      <c r="R6270" s="35" t="s">
        <v>15837</v>
      </c>
      <c r="S6270" s="34"/>
      <c r="T6270" s="34"/>
      <c r="U6270" s="34"/>
    </row>
    <row r="6271" spans="16:21" x14ac:dyDescent="0.45">
      <c r="P6271" s="33" t="s">
        <v>3789</v>
      </c>
      <c r="Q6271" t="s">
        <v>28873</v>
      </c>
      <c r="R6271" s="35" t="s">
        <v>15838</v>
      </c>
      <c r="S6271" s="34"/>
      <c r="T6271" s="34"/>
      <c r="U6271" s="34"/>
    </row>
    <row r="6272" spans="16:21" x14ac:dyDescent="0.45">
      <c r="P6272" s="33" t="s">
        <v>3789</v>
      </c>
      <c r="Q6272" t="s">
        <v>28873</v>
      </c>
      <c r="R6272" s="35" t="s">
        <v>15839</v>
      </c>
      <c r="S6272" s="34"/>
      <c r="T6272" s="34"/>
      <c r="U6272" s="34"/>
    </row>
    <row r="6273" spans="16:21" x14ac:dyDescent="0.45">
      <c r="P6273" s="33" t="s">
        <v>3790</v>
      </c>
      <c r="Q6273" t="s">
        <v>28873</v>
      </c>
      <c r="R6273" s="35" t="s">
        <v>15840</v>
      </c>
      <c r="S6273" s="34"/>
      <c r="T6273" s="34"/>
      <c r="U6273" s="34"/>
    </row>
    <row r="6274" spans="16:21" x14ac:dyDescent="0.45">
      <c r="P6274" s="33" t="s">
        <v>3791</v>
      </c>
      <c r="Q6274" t="s">
        <v>28873</v>
      </c>
      <c r="R6274" s="35" t="s">
        <v>15841</v>
      </c>
      <c r="S6274" s="34"/>
      <c r="T6274" s="34"/>
      <c r="U6274" s="34"/>
    </row>
    <row r="6275" spans="16:21" x14ac:dyDescent="0.45">
      <c r="P6275" s="33" t="s">
        <v>3792</v>
      </c>
      <c r="Q6275" t="s">
        <v>28873</v>
      </c>
      <c r="R6275" s="35" t="s">
        <v>15842</v>
      </c>
      <c r="S6275" s="34"/>
      <c r="T6275" s="34"/>
      <c r="U6275" s="34"/>
    </row>
    <row r="6276" spans="16:21" x14ac:dyDescent="0.45">
      <c r="P6276" s="33" t="s">
        <v>3793</v>
      </c>
      <c r="Q6276" t="s">
        <v>28873</v>
      </c>
      <c r="R6276" s="35" t="s">
        <v>15843</v>
      </c>
      <c r="S6276" s="34"/>
      <c r="T6276" s="34"/>
      <c r="U6276" s="34"/>
    </row>
    <row r="6277" spans="16:21" x14ac:dyDescent="0.45">
      <c r="P6277" s="33" t="s">
        <v>3793</v>
      </c>
      <c r="Q6277" t="s">
        <v>28873</v>
      </c>
      <c r="R6277" s="35" t="s">
        <v>15844</v>
      </c>
      <c r="S6277" s="34"/>
      <c r="T6277" s="34"/>
      <c r="U6277" s="34"/>
    </row>
    <row r="6278" spans="16:21" x14ac:dyDescent="0.45">
      <c r="P6278" s="33" t="s">
        <v>3794</v>
      </c>
      <c r="Q6278" t="s">
        <v>28873</v>
      </c>
      <c r="R6278" s="35" t="s">
        <v>15845</v>
      </c>
      <c r="S6278" s="34"/>
      <c r="T6278" s="34"/>
      <c r="U6278" s="34"/>
    </row>
    <row r="6279" spans="16:21" x14ac:dyDescent="0.45">
      <c r="P6279" s="33" t="s">
        <v>3795</v>
      </c>
      <c r="Q6279" t="s">
        <v>28873</v>
      </c>
      <c r="R6279" s="35" t="s">
        <v>15846</v>
      </c>
      <c r="S6279" s="34"/>
      <c r="T6279" s="34"/>
      <c r="U6279" s="34"/>
    </row>
    <row r="6280" spans="16:21" x14ac:dyDescent="0.45">
      <c r="P6280" s="33" t="s">
        <v>3796</v>
      </c>
      <c r="Q6280" t="s">
        <v>28873</v>
      </c>
      <c r="R6280" s="35" t="s">
        <v>15847</v>
      </c>
      <c r="S6280" s="34"/>
      <c r="T6280" s="34"/>
      <c r="U6280" s="34"/>
    </row>
    <row r="6281" spans="16:21" x14ac:dyDescent="0.45">
      <c r="P6281" s="33" t="s">
        <v>3797</v>
      </c>
      <c r="Q6281" t="s">
        <v>28873</v>
      </c>
      <c r="R6281" s="35" t="s">
        <v>15848</v>
      </c>
      <c r="S6281" s="34"/>
      <c r="T6281" s="34"/>
      <c r="U6281" s="34"/>
    </row>
    <row r="6282" spans="16:21" x14ac:dyDescent="0.45">
      <c r="P6282" s="33" t="s">
        <v>3798</v>
      </c>
      <c r="Q6282" t="s">
        <v>28873</v>
      </c>
      <c r="R6282" s="35" t="s">
        <v>15849</v>
      </c>
      <c r="S6282" s="34"/>
      <c r="T6282" s="34"/>
      <c r="U6282" s="34"/>
    </row>
    <row r="6283" spans="16:21" x14ac:dyDescent="0.45">
      <c r="P6283" s="33" t="s">
        <v>3799</v>
      </c>
      <c r="Q6283" t="s">
        <v>28873</v>
      </c>
      <c r="R6283" s="35" t="s">
        <v>15850</v>
      </c>
      <c r="S6283" s="34"/>
      <c r="T6283" s="34"/>
      <c r="U6283" s="34"/>
    </row>
    <row r="6284" spans="16:21" x14ac:dyDescent="0.45">
      <c r="P6284" s="33" t="s">
        <v>3800</v>
      </c>
      <c r="Q6284" t="s">
        <v>28873</v>
      </c>
      <c r="R6284" s="35" t="s">
        <v>15851</v>
      </c>
      <c r="S6284" s="34"/>
      <c r="T6284" s="34"/>
      <c r="U6284" s="34"/>
    </row>
    <row r="6285" spans="16:21" x14ac:dyDescent="0.45">
      <c r="P6285" s="33" t="s">
        <v>3800</v>
      </c>
      <c r="Q6285" t="s">
        <v>28873</v>
      </c>
      <c r="R6285" s="35" t="s">
        <v>15852</v>
      </c>
      <c r="S6285" s="34"/>
      <c r="T6285" s="34"/>
      <c r="U6285" s="34"/>
    </row>
    <row r="6286" spans="16:21" x14ac:dyDescent="0.45">
      <c r="P6286" s="33" t="s">
        <v>3801</v>
      </c>
      <c r="Q6286" t="s">
        <v>28873</v>
      </c>
      <c r="R6286" s="35" t="s">
        <v>15853</v>
      </c>
      <c r="S6286" s="34"/>
      <c r="T6286" s="34"/>
      <c r="U6286" s="34"/>
    </row>
    <row r="6287" spans="16:21" x14ac:dyDescent="0.45">
      <c r="P6287" s="33" t="s">
        <v>3801</v>
      </c>
      <c r="Q6287" t="s">
        <v>28873</v>
      </c>
      <c r="R6287" s="35" t="s">
        <v>15854</v>
      </c>
      <c r="S6287" s="34"/>
      <c r="T6287" s="34"/>
      <c r="U6287" s="34"/>
    </row>
    <row r="6288" spans="16:21" x14ac:dyDescent="0.45">
      <c r="P6288" s="33" t="s">
        <v>3802</v>
      </c>
      <c r="Q6288" t="s">
        <v>28873</v>
      </c>
      <c r="R6288" s="35" t="s">
        <v>15855</v>
      </c>
      <c r="S6288" s="34"/>
      <c r="T6288" s="34"/>
      <c r="U6288" s="34"/>
    </row>
    <row r="6289" spans="16:21" x14ac:dyDescent="0.45">
      <c r="P6289" s="33" t="s">
        <v>3802</v>
      </c>
      <c r="Q6289" t="s">
        <v>28873</v>
      </c>
      <c r="R6289" s="35" t="s">
        <v>15856</v>
      </c>
      <c r="S6289" s="34"/>
      <c r="T6289" s="34"/>
      <c r="U6289" s="34"/>
    </row>
    <row r="6290" spans="16:21" x14ac:dyDescent="0.45">
      <c r="P6290" s="33" t="s">
        <v>3803</v>
      </c>
      <c r="Q6290" t="s">
        <v>28873</v>
      </c>
      <c r="R6290" s="35" t="s">
        <v>15857</v>
      </c>
      <c r="S6290" s="34"/>
      <c r="T6290" s="34"/>
      <c r="U6290" s="34"/>
    </row>
    <row r="6291" spans="16:21" x14ac:dyDescent="0.45">
      <c r="P6291" s="33" t="s">
        <v>3803</v>
      </c>
      <c r="Q6291" t="s">
        <v>28873</v>
      </c>
      <c r="R6291" s="35" t="s">
        <v>15858</v>
      </c>
      <c r="S6291" s="34"/>
      <c r="T6291" s="34"/>
      <c r="U6291" s="34"/>
    </row>
    <row r="6292" spans="16:21" x14ac:dyDescent="0.45">
      <c r="P6292" s="33" t="s">
        <v>3804</v>
      </c>
      <c r="Q6292" t="s">
        <v>28873</v>
      </c>
      <c r="R6292" s="35" t="s">
        <v>15859</v>
      </c>
      <c r="S6292" s="34"/>
      <c r="T6292" s="34"/>
      <c r="U6292" s="34"/>
    </row>
    <row r="6293" spans="16:21" x14ac:dyDescent="0.45">
      <c r="P6293" s="33" t="s">
        <v>3804</v>
      </c>
      <c r="Q6293" t="s">
        <v>28873</v>
      </c>
      <c r="R6293" s="35" t="s">
        <v>15860</v>
      </c>
      <c r="S6293" s="34"/>
      <c r="T6293" s="34"/>
      <c r="U6293" s="34"/>
    </row>
    <row r="6294" spans="16:21" x14ac:dyDescent="0.45">
      <c r="P6294" s="33" t="s">
        <v>3805</v>
      </c>
      <c r="Q6294" t="s">
        <v>28873</v>
      </c>
      <c r="R6294" s="35" t="s">
        <v>15861</v>
      </c>
      <c r="S6294" s="34"/>
      <c r="T6294" s="34"/>
      <c r="U6294" s="34"/>
    </row>
    <row r="6295" spans="16:21" x14ac:dyDescent="0.45">
      <c r="P6295" s="33" t="s">
        <v>3805</v>
      </c>
      <c r="Q6295" t="s">
        <v>28873</v>
      </c>
      <c r="R6295" s="35" t="s">
        <v>15862</v>
      </c>
      <c r="S6295" s="34"/>
      <c r="T6295" s="34"/>
      <c r="U6295" s="34"/>
    </row>
    <row r="6296" spans="16:21" x14ac:dyDescent="0.45">
      <c r="P6296" s="33" t="s">
        <v>3806</v>
      </c>
      <c r="Q6296" t="s">
        <v>28873</v>
      </c>
      <c r="R6296" s="35" t="s">
        <v>15863</v>
      </c>
      <c r="S6296" s="34"/>
      <c r="T6296" s="34"/>
      <c r="U6296" s="34"/>
    </row>
    <row r="6297" spans="16:21" x14ac:dyDescent="0.45">
      <c r="P6297" s="33" t="s">
        <v>3806</v>
      </c>
      <c r="Q6297" t="s">
        <v>28873</v>
      </c>
      <c r="R6297" s="35" t="s">
        <v>15864</v>
      </c>
      <c r="S6297" s="34"/>
      <c r="T6297" s="34"/>
      <c r="U6297" s="34"/>
    </row>
    <row r="6298" spans="16:21" x14ac:dyDescent="0.45">
      <c r="P6298" s="33" t="s">
        <v>3807</v>
      </c>
      <c r="Q6298" t="s">
        <v>28873</v>
      </c>
      <c r="R6298" s="35" t="s">
        <v>11192</v>
      </c>
      <c r="S6298" s="34"/>
      <c r="T6298" s="34"/>
      <c r="U6298" s="34"/>
    </row>
    <row r="6299" spans="16:21" x14ac:dyDescent="0.45">
      <c r="P6299" s="33" t="s">
        <v>3808</v>
      </c>
      <c r="Q6299" t="s">
        <v>28873</v>
      </c>
      <c r="R6299" s="35" t="s">
        <v>15865</v>
      </c>
      <c r="S6299" s="34"/>
      <c r="T6299" s="34"/>
      <c r="U6299" s="34"/>
    </row>
    <row r="6300" spans="16:21" x14ac:dyDescent="0.45">
      <c r="P6300" s="33" t="s">
        <v>3808</v>
      </c>
      <c r="Q6300" t="s">
        <v>28873</v>
      </c>
      <c r="R6300" s="35" t="s">
        <v>15866</v>
      </c>
      <c r="S6300" s="34"/>
      <c r="T6300" s="34"/>
      <c r="U6300" s="34"/>
    </row>
    <row r="6301" spans="16:21" x14ac:dyDescent="0.45">
      <c r="P6301" s="33" t="s">
        <v>3809</v>
      </c>
      <c r="Q6301" t="s">
        <v>28873</v>
      </c>
      <c r="R6301" s="35" t="s">
        <v>15867</v>
      </c>
      <c r="S6301" s="34"/>
      <c r="T6301" s="34"/>
      <c r="U6301" s="34"/>
    </row>
    <row r="6302" spans="16:21" x14ac:dyDescent="0.45">
      <c r="P6302" s="33" t="s">
        <v>3809</v>
      </c>
      <c r="Q6302" t="s">
        <v>28873</v>
      </c>
      <c r="R6302" s="35" t="s">
        <v>15868</v>
      </c>
      <c r="S6302" s="34"/>
      <c r="T6302" s="34"/>
      <c r="U6302" s="34"/>
    </row>
    <row r="6303" spans="16:21" x14ac:dyDescent="0.45">
      <c r="P6303" s="33" t="s">
        <v>3810</v>
      </c>
      <c r="Q6303" t="s">
        <v>28873</v>
      </c>
      <c r="R6303" s="35" t="s">
        <v>15869</v>
      </c>
      <c r="S6303" s="34"/>
      <c r="T6303" s="34"/>
      <c r="U6303" s="34"/>
    </row>
    <row r="6304" spans="16:21" x14ac:dyDescent="0.45">
      <c r="P6304" s="33" t="s">
        <v>3810</v>
      </c>
      <c r="Q6304" t="s">
        <v>28873</v>
      </c>
      <c r="R6304" s="35" t="s">
        <v>15870</v>
      </c>
      <c r="S6304" s="34"/>
      <c r="T6304" s="34"/>
      <c r="U6304" s="34"/>
    </row>
    <row r="6305" spans="16:21" x14ac:dyDescent="0.45">
      <c r="P6305" s="33" t="s">
        <v>3811</v>
      </c>
      <c r="Q6305" t="s">
        <v>28873</v>
      </c>
      <c r="R6305" s="35" t="s">
        <v>15871</v>
      </c>
      <c r="S6305" s="34"/>
      <c r="T6305" s="34"/>
      <c r="U6305" s="34"/>
    </row>
    <row r="6306" spans="16:21" x14ac:dyDescent="0.45">
      <c r="P6306" s="33" t="s">
        <v>3811</v>
      </c>
      <c r="Q6306" t="s">
        <v>28873</v>
      </c>
      <c r="R6306" s="35" t="s">
        <v>15872</v>
      </c>
      <c r="S6306" s="34"/>
      <c r="T6306" s="34"/>
      <c r="U6306" s="34"/>
    </row>
    <row r="6307" spans="16:21" x14ac:dyDescent="0.45">
      <c r="P6307" s="33" t="s">
        <v>86</v>
      </c>
      <c r="Q6307" t="s">
        <v>28873</v>
      </c>
      <c r="R6307" s="35" t="s">
        <v>11192</v>
      </c>
      <c r="S6307" s="34"/>
      <c r="T6307" s="34"/>
      <c r="U6307" s="34"/>
    </row>
    <row r="6308" spans="16:21" x14ac:dyDescent="0.45">
      <c r="P6308" s="33" t="s">
        <v>3812</v>
      </c>
      <c r="Q6308" t="s">
        <v>28873</v>
      </c>
      <c r="R6308" s="35" t="s">
        <v>15873</v>
      </c>
      <c r="S6308" s="34"/>
      <c r="T6308" s="34"/>
      <c r="U6308" s="34"/>
    </row>
    <row r="6309" spans="16:21" x14ac:dyDescent="0.45">
      <c r="P6309" s="33" t="s">
        <v>3812</v>
      </c>
      <c r="Q6309" t="s">
        <v>28873</v>
      </c>
      <c r="R6309" s="35" t="s">
        <v>15874</v>
      </c>
      <c r="S6309" s="34"/>
      <c r="T6309" s="34"/>
      <c r="U6309" s="34"/>
    </row>
    <row r="6310" spans="16:21" x14ac:dyDescent="0.45">
      <c r="P6310" s="33" t="s">
        <v>3813</v>
      </c>
      <c r="Q6310" t="s">
        <v>28873</v>
      </c>
      <c r="R6310" s="35" t="s">
        <v>15875</v>
      </c>
      <c r="S6310" s="34"/>
      <c r="T6310" s="34"/>
      <c r="U6310" s="34"/>
    </row>
    <row r="6311" spans="16:21" x14ac:dyDescent="0.45">
      <c r="P6311" s="33" t="s">
        <v>3813</v>
      </c>
      <c r="Q6311" t="s">
        <v>28873</v>
      </c>
      <c r="R6311" s="35" t="s">
        <v>15876</v>
      </c>
      <c r="S6311" s="34"/>
      <c r="T6311" s="34"/>
      <c r="U6311" s="34"/>
    </row>
    <row r="6312" spans="16:21" x14ac:dyDescent="0.45">
      <c r="P6312" s="33" t="s">
        <v>145</v>
      </c>
      <c r="Q6312" t="s">
        <v>28873</v>
      </c>
      <c r="R6312" s="35" t="s">
        <v>15877</v>
      </c>
      <c r="S6312" s="34"/>
      <c r="T6312" s="34"/>
      <c r="U6312" s="34"/>
    </row>
    <row r="6313" spans="16:21" x14ac:dyDescent="0.45">
      <c r="P6313" s="33" t="s">
        <v>3814</v>
      </c>
      <c r="Q6313" t="s">
        <v>28873</v>
      </c>
      <c r="R6313" s="35" t="s">
        <v>15878</v>
      </c>
      <c r="S6313" s="34"/>
      <c r="T6313" s="34"/>
      <c r="U6313" s="34"/>
    </row>
    <row r="6314" spans="16:21" x14ac:dyDescent="0.45">
      <c r="P6314" s="33" t="s">
        <v>3814</v>
      </c>
      <c r="Q6314" t="s">
        <v>28873</v>
      </c>
      <c r="R6314" s="35" t="s">
        <v>15879</v>
      </c>
      <c r="S6314" s="34"/>
      <c r="T6314" s="34"/>
      <c r="U6314" s="34"/>
    </row>
    <row r="6315" spans="16:21" x14ac:dyDescent="0.45">
      <c r="P6315" s="33" t="s">
        <v>3815</v>
      </c>
      <c r="Q6315" t="s">
        <v>28873</v>
      </c>
      <c r="R6315" s="35" t="s">
        <v>15880</v>
      </c>
      <c r="S6315" s="34"/>
      <c r="T6315" s="34"/>
      <c r="U6315" s="34"/>
    </row>
    <row r="6316" spans="16:21" x14ac:dyDescent="0.45">
      <c r="P6316" s="33" t="s">
        <v>3815</v>
      </c>
      <c r="Q6316" t="s">
        <v>28873</v>
      </c>
      <c r="R6316" s="35" t="s">
        <v>15881</v>
      </c>
      <c r="S6316" s="34"/>
      <c r="T6316" s="34"/>
      <c r="U6316" s="34"/>
    </row>
    <row r="6317" spans="16:21" x14ac:dyDescent="0.45">
      <c r="P6317" s="33" t="s">
        <v>3816</v>
      </c>
      <c r="Q6317" t="s">
        <v>28873</v>
      </c>
      <c r="R6317" s="35" t="s">
        <v>15882</v>
      </c>
      <c r="S6317" s="34"/>
      <c r="T6317" s="34"/>
      <c r="U6317" s="34"/>
    </row>
    <row r="6318" spans="16:21" x14ac:dyDescent="0.45">
      <c r="P6318" s="33" t="s">
        <v>3816</v>
      </c>
      <c r="Q6318" t="s">
        <v>28873</v>
      </c>
      <c r="R6318" s="35" t="s">
        <v>15883</v>
      </c>
      <c r="S6318" s="34"/>
      <c r="T6318" s="34"/>
      <c r="U6318" s="34"/>
    </row>
    <row r="6319" spans="16:21" x14ac:dyDescent="0.45">
      <c r="P6319" s="33" t="s">
        <v>3817</v>
      </c>
      <c r="Q6319" t="s">
        <v>28873</v>
      </c>
      <c r="R6319" s="35" t="s">
        <v>15884</v>
      </c>
      <c r="S6319" s="34"/>
      <c r="T6319" s="34"/>
      <c r="U6319" s="34"/>
    </row>
    <row r="6320" spans="16:21" x14ac:dyDescent="0.45">
      <c r="P6320" s="33" t="s">
        <v>3817</v>
      </c>
      <c r="Q6320" t="s">
        <v>28873</v>
      </c>
      <c r="R6320" s="35" t="s">
        <v>15885</v>
      </c>
      <c r="S6320" s="34"/>
      <c r="T6320" s="34"/>
      <c r="U6320" s="34"/>
    </row>
    <row r="6321" spans="16:21" x14ac:dyDescent="0.45">
      <c r="P6321" s="33" t="s">
        <v>3818</v>
      </c>
      <c r="Q6321" t="s">
        <v>28873</v>
      </c>
      <c r="R6321" s="35" t="s">
        <v>15886</v>
      </c>
      <c r="S6321" s="34"/>
      <c r="T6321" s="34"/>
      <c r="U6321" s="34"/>
    </row>
    <row r="6322" spans="16:21" x14ac:dyDescent="0.45">
      <c r="P6322" s="33" t="s">
        <v>3818</v>
      </c>
      <c r="Q6322" t="s">
        <v>28873</v>
      </c>
      <c r="R6322" s="35" t="s">
        <v>15887</v>
      </c>
      <c r="S6322" s="34"/>
      <c r="T6322" s="34"/>
      <c r="U6322" s="34"/>
    </row>
    <row r="6323" spans="16:21" x14ac:dyDescent="0.45">
      <c r="P6323" s="33" t="s">
        <v>3819</v>
      </c>
      <c r="Q6323" t="s">
        <v>28873</v>
      </c>
      <c r="R6323" s="35" t="s">
        <v>15888</v>
      </c>
      <c r="S6323" s="34"/>
      <c r="T6323" s="34"/>
      <c r="U6323" s="34"/>
    </row>
    <row r="6324" spans="16:21" x14ac:dyDescent="0.45">
      <c r="P6324" s="33" t="s">
        <v>3819</v>
      </c>
      <c r="Q6324" t="s">
        <v>28873</v>
      </c>
      <c r="R6324" s="35" t="s">
        <v>15889</v>
      </c>
      <c r="S6324" s="34"/>
      <c r="T6324" s="34"/>
      <c r="U6324" s="34"/>
    </row>
    <row r="6325" spans="16:21" x14ac:dyDescent="0.45">
      <c r="P6325" s="33" t="s">
        <v>3820</v>
      </c>
      <c r="Q6325" t="s">
        <v>28873</v>
      </c>
      <c r="R6325" s="35" t="s">
        <v>15890</v>
      </c>
      <c r="S6325" s="34"/>
      <c r="T6325" s="34"/>
      <c r="U6325" s="34"/>
    </row>
    <row r="6326" spans="16:21" x14ac:dyDescent="0.45">
      <c r="P6326" s="33" t="s">
        <v>3820</v>
      </c>
      <c r="Q6326" t="s">
        <v>28873</v>
      </c>
      <c r="R6326" s="35" t="s">
        <v>15891</v>
      </c>
      <c r="S6326" s="34"/>
      <c r="T6326" s="34"/>
      <c r="U6326" s="34"/>
    </row>
    <row r="6327" spans="16:21" x14ac:dyDescent="0.45">
      <c r="P6327" s="33" t="s">
        <v>3821</v>
      </c>
      <c r="Q6327" t="s">
        <v>28873</v>
      </c>
      <c r="R6327" s="35" t="s">
        <v>15892</v>
      </c>
      <c r="S6327" s="34"/>
      <c r="T6327" s="34"/>
      <c r="U6327" s="34"/>
    </row>
    <row r="6328" spans="16:21" x14ac:dyDescent="0.45">
      <c r="P6328" s="33" t="s">
        <v>3821</v>
      </c>
      <c r="Q6328" t="s">
        <v>28873</v>
      </c>
      <c r="R6328" s="35" t="s">
        <v>15893</v>
      </c>
      <c r="S6328" s="34"/>
      <c r="T6328" s="34"/>
      <c r="U6328" s="34"/>
    </row>
    <row r="6329" spans="16:21" x14ac:dyDescent="0.45">
      <c r="P6329" s="33" t="s">
        <v>3822</v>
      </c>
      <c r="Q6329" t="s">
        <v>28873</v>
      </c>
      <c r="R6329" s="35" t="s">
        <v>15894</v>
      </c>
      <c r="S6329" s="34"/>
      <c r="T6329" s="34"/>
      <c r="U6329" s="34"/>
    </row>
    <row r="6330" spans="16:21" x14ac:dyDescent="0.45">
      <c r="P6330" s="33" t="s">
        <v>3822</v>
      </c>
      <c r="Q6330" t="s">
        <v>28873</v>
      </c>
      <c r="R6330" s="35" t="s">
        <v>15895</v>
      </c>
      <c r="S6330" s="34"/>
      <c r="T6330" s="34"/>
      <c r="U6330" s="34"/>
    </row>
    <row r="6331" spans="16:21" x14ac:dyDescent="0.45">
      <c r="P6331" s="33" t="s">
        <v>3823</v>
      </c>
      <c r="Q6331" t="s">
        <v>28873</v>
      </c>
      <c r="R6331" s="35" t="s">
        <v>15896</v>
      </c>
      <c r="S6331" s="34"/>
      <c r="T6331" s="34"/>
      <c r="U6331" s="34"/>
    </row>
    <row r="6332" spans="16:21" x14ac:dyDescent="0.45">
      <c r="P6332" s="33" t="s">
        <v>3823</v>
      </c>
      <c r="Q6332" t="s">
        <v>28873</v>
      </c>
      <c r="R6332" s="35" t="s">
        <v>15897</v>
      </c>
      <c r="S6332" s="34"/>
      <c r="T6332" s="34"/>
      <c r="U6332" s="34"/>
    </row>
    <row r="6333" spans="16:21" x14ac:dyDescent="0.45">
      <c r="P6333" s="33" t="s">
        <v>3824</v>
      </c>
      <c r="Q6333" t="s">
        <v>28873</v>
      </c>
      <c r="R6333" s="35" t="s">
        <v>15898</v>
      </c>
      <c r="S6333" s="34"/>
      <c r="T6333" s="34"/>
      <c r="U6333" s="34"/>
    </row>
    <row r="6334" spans="16:21" x14ac:dyDescent="0.45">
      <c r="P6334" s="33" t="s">
        <v>3824</v>
      </c>
      <c r="Q6334" t="s">
        <v>28873</v>
      </c>
      <c r="R6334" s="35" t="s">
        <v>15899</v>
      </c>
      <c r="S6334" s="34"/>
      <c r="T6334" s="34"/>
      <c r="U6334" s="34"/>
    </row>
    <row r="6335" spans="16:21" x14ac:dyDescent="0.45">
      <c r="P6335" s="33" t="s">
        <v>3825</v>
      </c>
      <c r="Q6335" t="s">
        <v>28873</v>
      </c>
      <c r="R6335" s="35" t="s">
        <v>15900</v>
      </c>
      <c r="S6335" s="34"/>
      <c r="T6335" s="34"/>
      <c r="U6335" s="34"/>
    </row>
    <row r="6336" spans="16:21" x14ac:dyDescent="0.45">
      <c r="P6336" s="33" t="s">
        <v>3825</v>
      </c>
      <c r="Q6336" t="s">
        <v>28873</v>
      </c>
      <c r="R6336" s="35" t="s">
        <v>15901</v>
      </c>
      <c r="S6336" s="34"/>
      <c r="T6336" s="34"/>
      <c r="U6336" s="34"/>
    </row>
    <row r="6337" spans="16:21" x14ac:dyDescent="0.45">
      <c r="P6337" s="33" t="s">
        <v>3826</v>
      </c>
      <c r="Q6337" t="s">
        <v>28873</v>
      </c>
      <c r="R6337" s="35" t="s">
        <v>15902</v>
      </c>
      <c r="S6337" s="34"/>
      <c r="T6337" s="34"/>
      <c r="U6337" s="34"/>
    </row>
    <row r="6338" spans="16:21" x14ac:dyDescent="0.45">
      <c r="P6338" s="33" t="s">
        <v>3826</v>
      </c>
      <c r="Q6338" t="s">
        <v>28873</v>
      </c>
      <c r="R6338" s="35" t="s">
        <v>15903</v>
      </c>
      <c r="S6338" s="34"/>
      <c r="T6338" s="34"/>
      <c r="U6338" s="34"/>
    </row>
    <row r="6339" spans="16:21" x14ac:dyDescent="0.45">
      <c r="P6339" s="33" t="s">
        <v>3827</v>
      </c>
      <c r="Q6339" t="s">
        <v>28873</v>
      </c>
      <c r="R6339" s="35" t="s">
        <v>15904</v>
      </c>
      <c r="S6339" s="34"/>
      <c r="T6339" s="34"/>
      <c r="U6339" s="34"/>
    </row>
    <row r="6340" spans="16:21" x14ac:dyDescent="0.45">
      <c r="P6340" s="33" t="s">
        <v>3827</v>
      </c>
      <c r="Q6340" t="s">
        <v>28873</v>
      </c>
      <c r="R6340" s="35" t="s">
        <v>15905</v>
      </c>
      <c r="S6340" s="34"/>
      <c r="T6340" s="34"/>
      <c r="U6340" s="34"/>
    </row>
    <row r="6341" spans="16:21" x14ac:dyDescent="0.45">
      <c r="P6341" s="33" t="s">
        <v>3828</v>
      </c>
      <c r="Q6341" t="s">
        <v>28873</v>
      </c>
      <c r="R6341" s="35" t="s">
        <v>15906</v>
      </c>
      <c r="S6341" s="34"/>
      <c r="T6341" s="34"/>
      <c r="U6341" s="34"/>
    </row>
    <row r="6342" spans="16:21" x14ac:dyDescent="0.45">
      <c r="P6342" s="33" t="s">
        <v>3828</v>
      </c>
      <c r="Q6342" t="s">
        <v>28873</v>
      </c>
      <c r="R6342" s="35" t="s">
        <v>15907</v>
      </c>
      <c r="S6342" s="34"/>
      <c r="T6342" s="34"/>
      <c r="U6342" s="34"/>
    </row>
    <row r="6343" spans="16:21" x14ac:dyDescent="0.45">
      <c r="P6343" s="33" t="s">
        <v>3829</v>
      </c>
      <c r="Q6343" t="s">
        <v>28873</v>
      </c>
      <c r="R6343" s="35" t="s">
        <v>15908</v>
      </c>
      <c r="S6343" s="34"/>
      <c r="T6343" s="34"/>
      <c r="U6343" s="34"/>
    </row>
    <row r="6344" spans="16:21" x14ac:dyDescent="0.45">
      <c r="P6344" s="33" t="s">
        <v>3829</v>
      </c>
      <c r="Q6344" t="s">
        <v>28873</v>
      </c>
      <c r="R6344" s="35" t="s">
        <v>15909</v>
      </c>
      <c r="S6344" s="34"/>
      <c r="T6344" s="34"/>
      <c r="U6344" s="34"/>
    </row>
    <row r="6345" spans="16:21" x14ac:dyDescent="0.45">
      <c r="P6345" s="33" t="s">
        <v>3830</v>
      </c>
      <c r="Q6345" t="s">
        <v>28873</v>
      </c>
      <c r="R6345" s="35" t="s">
        <v>15910</v>
      </c>
      <c r="S6345" s="34"/>
      <c r="T6345" s="34"/>
      <c r="U6345" s="34"/>
    </row>
    <row r="6346" spans="16:21" x14ac:dyDescent="0.45">
      <c r="P6346" s="33" t="s">
        <v>3830</v>
      </c>
      <c r="Q6346" t="s">
        <v>28873</v>
      </c>
      <c r="R6346" s="35" t="s">
        <v>15911</v>
      </c>
      <c r="S6346" s="34"/>
      <c r="T6346" s="34"/>
      <c r="U6346" s="34"/>
    </row>
    <row r="6347" spans="16:21" x14ac:dyDescent="0.45">
      <c r="P6347" s="33" t="s">
        <v>3831</v>
      </c>
      <c r="Q6347" t="s">
        <v>28873</v>
      </c>
      <c r="R6347" s="35" t="s">
        <v>15912</v>
      </c>
      <c r="S6347" s="34"/>
      <c r="T6347" s="34"/>
      <c r="U6347" s="34"/>
    </row>
    <row r="6348" spans="16:21" x14ac:dyDescent="0.45">
      <c r="P6348" s="33" t="s">
        <v>3831</v>
      </c>
      <c r="Q6348" t="s">
        <v>28873</v>
      </c>
      <c r="R6348" s="35" t="s">
        <v>15913</v>
      </c>
      <c r="S6348" s="34"/>
      <c r="T6348" s="34"/>
      <c r="U6348" s="34"/>
    </row>
    <row r="6349" spans="16:21" x14ac:dyDescent="0.45">
      <c r="P6349" s="33" t="s">
        <v>3832</v>
      </c>
      <c r="Q6349" t="s">
        <v>28873</v>
      </c>
      <c r="R6349" s="35" t="s">
        <v>15914</v>
      </c>
      <c r="S6349" s="34"/>
      <c r="T6349" s="34"/>
      <c r="U6349" s="34"/>
    </row>
    <row r="6350" spans="16:21" x14ac:dyDescent="0.45">
      <c r="P6350" s="33" t="s">
        <v>3832</v>
      </c>
      <c r="Q6350" t="s">
        <v>28873</v>
      </c>
      <c r="R6350" s="35" t="s">
        <v>15915</v>
      </c>
      <c r="S6350" s="34"/>
      <c r="T6350" s="34"/>
      <c r="U6350" s="34"/>
    </row>
    <row r="6351" spans="16:21" x14ac:dyDescent="0.45">
      <c r="P6351" s="33" t="s">
        <v>3833</v>
      </c>
      <c r="Q6351" t="s">
        <v>28873</v>
      </c>
      <c r="R6351" s="35" t="s">
        <v>15916</v>
      </c>
      <c r="S6351" s="34"/>
      <c r="T6351" s="34"/>
      <c r="U6351" s="34"/>
    </row>
    <row r="6352" spans="16:21" x14ac:dyDescent="0.45">
      <c r="P6352" s="33" t="s">
        <v>3833</v>
      </c>
      <c r="Q6352" t="s">
        <v>28873</v>
      </c>
      <c r="R6352" s="35" t="s">
        <v>15917</v>
      </c>
      <c r="S6352" s="34"/>
      <c r="T6352" s="34"/>
      <c r="U6352" s="34"/>
    </row>
    <row r="6353" spans="16:21" x14ac:dyDescent="0.45">
      <c r="P6353" s="33" t="s">
        <v>3834</v>
      </c>
      <c r="Q6353" t="s">
        <v>28873</v>
      </c>
      <c r="R6353" s="35" t="s">
        <v>15918</v>
      </c>
      <c r="S6353" s="34"/>
      <c r="T6353" s="34"/>
      <c r="U6353" s="34"/>
    </row>
    <row r="6354" spans="16:21" x14ac:dyDescent="0.45">
      <c r="P6354" s="33" t="s">
        <v>3834</v>
      </c>
      <c r="Q6354" t="s">
        <v>28873</v>
      </c>
      <c r="R6354" s="35" t="s">
        <v>15919</v>
      </c>
      <c r="S6354" s="34"/>
      <c r="T6354" s="34"/>
      <c r="U6354" s="34"/>
    </row>
    <row r="6355" spans="16:21" x14ac:dyDescent="0.45">
      <c r="P6355" s="33" t="s">
        <v>3835</v>
      </c>
      <c r="Q6355" t="s">
        <v>28873</v>
      </c>
      <c r="R6355" s="35" t="s">
        <v>15920</v>
      </c>
      <c r="S6355" s="34"/>
      <c r="T6355" s="34"/>
      <c r="U6355" s="34"/>
    </row>
    <row r="6356" spans="16:21" x14ac:dyDescent="0.45">
      <c r="P6356" s="33" t="s">
        <v>3835</v>
      </c>
      <c r="Q6356" t="s">
        <v>28873</v>
      </c>
      <c r="R6356" s="35" t="s">
        <v>15921</v>
      </c>
      <c r="S6356" s="34"/>
      <c r="T6356" s="34"/>
      <c r="U6356" s="34"/>
    </row>
    <row r="6357" spans="16:21" x14ac:dyDescent="0.45">
      <c r="P6357" s="33" t="s">
        <v>3836</v>
      </c>
      <c r="Q6357" t="s">
        <v>28873</v>
      </c>
      <c r="R6357" s="35" t="s">
        <v>15922</v>
      </c>
      <c r="S6357" s="34"/>
      <c r="T6357" s="34"/>
      <c r="U6357" s="34"/>
    </row>
    <row r="6358" spans="16:21" x14ac:dyDescent="0.45">
      <c r="P6358" s="33" t="s">
        <v>3836</v>
      </c>
      <c r="Q6358" t="s">
        <v>28873</v>
      </c>
      <c r="R6358" s="35" t="s">
        <v>15923</v>
      </c>
      <c r="S6358" s="34"/>
      <c r="T6358" s="34"/>
      <c r="U6358" s="34"/>
    </row>
    <row r="6359" spans="16:21" x14ac:dyDescent="0.45">
      <c r="P6359" s="33" t="s">
        <v>3837</v>
      </c>
      <c r="Q6359" t="s">
        <v>28873</v>
      </c>
      <c r="R6359" s="35" t="s">
        <v>15924</v>
      </c>
      <c r="S6359" s="34"/>
      <c r="T6359" s="34"/>
      <c r="U6359" s="34"/>
    </row>
    <row r="6360" spans="16:21" x14ac:dyDescent="0.45">
      <c r="P6360" s="33" t="s">
        <v>3837</v>
      </c>
      <c r="Q6360" t="s">
        <v>28873</v>
      </c>
      <c r="R6360" s="35" t="s">
        <v>15925</v>
      </c>
      <c r="S6360" s="34"/>
      <c r="T6360" s="34"/>
      <c r="U6360" s="34"/>
    </row>
    <row r="6361" spans="16:21" x14ac:dyDescent="0.45">
      <c r="P6361" s="33" t="s">
        <v>3838</v>
      </c>
      <c r="Q6361" t="s">
        <v>28873</v>
      </c>
      <c r="R6361" s="35" t="s">
        <v>15926</v>
      </c>
      <c r="S6361" s="34"/>
      <c r="T6361" s="34"/>
      <c r="U6361" s="34"/>
    </row>
    <row r="6362" spans="16:21" x14ac:dyDescent="0.45">
      <c r="P6362" s="33" t="s">
        <v>3838</v>
      </c>
      <c r="Q6362" t="s">
        <v>28873</v>
      </c>
      <c r="R6362" s="35" t="s">
        <v>15927</v>
      </c>
      <c r="S6362" s="34"/>
      <c r="T6362" s="34"/>
      <c r="U6362" s="34"/>
    </row>
    <row r="6363" spans="16:21" x14ac:dyDescent="0.45">
      <c r="P6363" s="33" t="s">
        <v>3839</v>
      </c>
      <c r="Q6363" t="s">
        <v>28873</v>
      </c>
      <c r="R6363" s="35" t="s">
        <v>15928</v>
      </c>
      <c r="S6363" s="34"/>
      <c r="T6363" s="34"/>
      <c r="U6363" s="34"/>
    </row>
    <row r="6364" spans="16:21" x14ac:dyDescent="0.45">
      <c r="P6364" s="33" t="s">
        <v>3839</v>
      </c>
      <c r="Q6364" t="s">
        <v>28873</v>
      </c>
      <c r="R6364" s="35" t="s">
        <v>15929</v>
      </c>
      <c r="S6364" s="34"/>
      <c r="T6364" s="34"/>
      <c r="U6364" s="34"/>
    </row>
    <row r="6365" spans="16:21" x14ac:dyDescent="0.45">
      <c r="P6365" s="33" t="s">
        <v>3840</v>
      </c>
      <c r="Q6365" t="s">
        <v>28873</v>
      </c>
      <c r="R6365" s="35" t="s">
        <v>15930</v>
      </c>
      <c r="S6365" s="34"/>
      <c r="T6365" s="34"/>
      <c r="U6365" s="34"/>
    </row>
    <row r="6366" spans="16:21" x14ac:dyDescent="0.45">
      <c r="P6366" s="33" t="s">
        <v>3840</v>
      </c>
      <c r="Q6366" t="s">
        <v>28873</v>
      </c>
      <c r="R6366" s="35" t="s">
        <v>15931</v>
      </c>
      <c r="S6366" s="34"/>
      <c r="T6366" s="34"/>
      <c r="U6366" s="34"/>
    </row>
    <row r="6367" spans="16:21" x14ac:dyDescent="0.45">
      <c r="P6367" s="33" t="s">
        <v>3841</v>
      </c>
      <c r="Q6367" t="s">
        <v>28873</v>
      </c>
      <c r="R6367" s="35" t="s">
        <v>15932</v>
      </c>
      <c r="S6367" s="34"/>
      <c r="T6367" s="34"/>
      <c r="U6367" s="34"/>
    </row>
    <row r="6368" spans="16:21" x14ac:dyDescent="0.45">
      <c r="P6368" s="33" t="s">
        <v>3841</v>
      </c>
      <c r="Q6368" t="s">
        <v>28873</v>
      </c>
      <c r="R6368" s="35" t="s">
        <v>15933</v>
      </c>
      <c r="S6368" s="34"/>
      <c r="T6368" s="34"/>
      <c r="U6368" s="34"/>
    </row>
    <row r="6369" spans="16:21" x14ac:dyDescent="0.45">
      <c r="P6369" s="33" t="s">
        <v>3842</v>
      </c>
      <c r="Q6369" t="s">
        <v>28873</v>
      </c>
      <c r="R6369" s="35" t="s">
        <v>15934</v>
      </c>
      <c r="S6369" s="34"/>
      <c r="T6369" s="34"/>
      <c r="U6369" s="34"/>
    </row>
    <row r="6370" spans="16:21" x14ac:dyDescent="0.45">
      <c r="P6370" s="33" t="s">
        <v>3842</v>
      </c>
      <c r="Q6370" t="s">
        <v>28873</v>
      </c>
      <c r="R6370" s="35" t="s">
        <v>15935</v>
      </c>
      <c r="S6370" s="34"/>
      <c r="T6370" s="34"/>
      <c r="U6370" s="34"/>
    </row>
    <row r="6371" spans="16:21" x14ac:dyDescent="0.45">
      <c r="P6371" s="33" t="s">
        <v>3843</v>
      </c>
      <c r="Q6371" t="s">
        <v>28873</v>
      </c>
      <c r="R6371" s="35" t="s">
        <v>15936</v>
      </c>
      <c r="S6371" s="34"/>
      <c r="T6371" s="34"/>
      <c r="U6371" s="34"/>
    </row>
    <row r="6372" spans="16:21" x14ac:dyDescent="0.45">
      <c r="P6372" s="33" t="s">
        <v>3843</v>
      </c>
      <c r="Q6372" t="s">
        <v>28873</v>
      </c>
      <c r="R6372" s="35" t="s">
        <v>15937</v>
      </c>
      <c r="S6372" s="34"/>
      <c r="T6372" s="34"/>
      <c r="U6372" s="34"/>
    </row>
    <row r="6373" spans="16:21" x14ac:dyDescent="0.45">
      <c r="P6373" s="33" t="s">
        <v>3844</v>
      </c>
      <c r="Q6373" t="s">
        <v>28873</v>
      </c>
      <c r="R6373" s="35" t="s">
        <v>15938</v>
      </c>
      <c r="S6373" s="34"/>
      <c r="T6373" s="34"/>
      <c r="U6373" s="34"/>
    </row>
    <row r="6374" spans="16:21" x14ac:dyDescent="0.45">
      <c r="P6374" s="33" t="s">
        <v>3844</v>
      </c>
      <c r="Q6374" t="s">
        <v>28873</v>
      </c>
      <c r="R6374" s="35" t="s">
        <v>15939</v>
      </c>
      <c r="S6374" s="34"/>
      <c r="T6374" s="34"/>
      <c r="U6374" s="34"/>
    </row>
    <row r="6375" spans="16:21" x14ac:dyDescent="0.45">
      <c r="P6375" s="33" t="s">
        <v>3845</v>
      </c>
      <c r="Q6375" t="s">
        <v>28873</v>
      </c>
      <c r="R6375" s="35" t="s">
        <v>15940</v>
      </c>
      <c r="S6375" s="34"/>
      <c r="T6375" s="34"/>
      <c r="U6375" s="34"/>
    </row>
    <row r="6376" spans="16:21" x14ac:dyDescent="0.45">
      <c r="P6376" s="33" t="s">
        <v>3845</v>
      </c>
      <c r="Q6376" t="s">
        <v>28873</v>
      </c>
      <c r="R6376" s="35" t="s">
        <v>15941</v>
      </c>
      <c r="S6376" s="34"/>
      <c r="T6376" s="34"/>
      <c r="U6376" s="34"/>
    </row>
    <row r="6377" spans="16:21" x14ac:dyDescent="0.45">
      <c r="P6377" s="33" t="s">
        <v>3846</v>
      </c>
      <c r="Q6377" t="s">
        <v>28873</v>
      </c>
      <c r="R6377" s="35" t="s">
        <v>15942</v>
      </c>
      <c r="S6377" s="34"/>
      <c r="T6377" s="34"/>
      <c r="U6377" s="34"/>
    </row>
    <row r="6378" spans="16:21" x14ac:dyDescent="0.45">
      <c r="P6378" s="33" t="s">
        <v>3846</v>
      </c>
      <c r="Q6378" t="s">
        <v>28873</v>
      </c>
      <c r="R6378" s="35" t="s">
        <v>15943</v>
      </c>
      <c r="S6378" s="34"/>
      <c r="T6378" s="34"/>
      <c r="U6378" s="34"/>
    </row>
    <row r="6379" spans="16:21" x14ac:dyDescent="0.45">
      <c r="P6379" s="33" t="s">
        <v>3847</v>
      </c>
      <c r="Q6379" t="s">
        <v>28873</v>
      </c>
      <c r="R6379" s="35" t="s">
        <v>15944</v>
      </c>
      <c r="S6379" s="34"/>
      <c r="T6379" s="34"/>
      <c r="U6379" s="34"/>
    </row>
    <row r="6380" spans="16:21" x14ac:dyDescent="0.45">
      <c r="P6380" s="33" t="s">
        <v>3847</v>
      </c>
      <c r="Q6380" t="s">
        <v>28873</v>
      </c>
      <c r="R6380" s="35" t="s">
        <v>15945</v>
      </c>
      <c r="S6380" s="34"/>
      <c r="T6380" s="34"/>
      <c r="U6380" s="34"/>
    </row>
    <row r="6381" spans="16:21" x14ac:dyDescent="0.45">
      <c r="P6381" s="33" t="s">
        <v>3848</v>
      </c>
      <c r="Q6381" t="s">
        <v>28873</v>
      </c>
      <c r="R6381" s="35" t="s">
        <v>15946</v>
      </c>
      <c r="S6381" s="34"/>
      <c r="T6381" s="34"/>
      <c r="U6381" s="34"/>
    </row>
    <row r="6382" spans="16:21" x14ac:dyDescent="0.45">
      <c r="P6382" s="33" t="s">
        <v>3848</v>
      </c>
      <c r="Q6382" t="s">
        <v>28873</v>
      </c>
      <c r="R6382" s="35" t="s">
        <v>15947</v>
      </c>
      <c r="S6382" s="34"/>
      <c r="T6382" s="34"/>
      <c r="U6382" s="34"/>
    </row>
    <row r="6383" spans="16:21" x14ac:dyDescent="0.45">
      <c r="P6383" s="33" t="s">
        <v>3849</v>
      </c>
      <c r="Q6383" t="s">
        <v>28873</v>
      </c>
      <c r="R6383" s="35" t="s">
        <v>15948</v>
      </c>
      <c r="S6383" s="34"/>
      <c r="T6383" s="34"/>
      <c r="U6383" s="34"/>
    </row>
    <row r="6384" spans="16:21" x14ac:dyDescent="0.45">
      <c r="P6384" s="33" t="s">
        <v>3849</v>
      </c>
      <c r="Q6384" t="s">
        <v>28873</v>
      </c>
      <c r="R6384" s="35" t="s">
        <v>15949</v>
      </c>
      <c r="S6384" s="34"/>
      <c r="T6384" s="34"/>
      <c r="U6384" s="34"/>
    </row>
    <row r="6385" spans="16:21" x14ac:dyDescent="0.45">
      <c r="P6385" s="33" t="s">
        <v>3850</v>
      </c>
      <c r="Q6385" t="s">
        <v>28873</v>
      </c>
      <c r="R6385" s="35" t="s">
        <v>15950</v>
      </c>
      <c r="S6385" s="34"/>
      <c r="T6385" s="34"/>
      <c r="U6385" s="34"/>
    </row>
    <row r="6386" spans="16:21" x14ac:dyDescent="0.45">
      <c r="P6386" s="33" t="s">
        <v>3850</v>
      </c>
      <c r="Q6386" t="s">
        <v>28873</v>
      </c>
      <c r="R6386" s="35" t="s">
        <v>15951</v>
      </c>
      <c r="S6386" s="34"/>
      <c r="T6386" s="34"/>
      <c r="U6386" s="34"/>
    </row>
    <row r="6387" spans="16:21" x14ac:dyDescent="0.45">
      <c r="P6387" s="33" t="s">
        <v>3851</v>
      </c>
      <c r="Q6387" t="s">
        <v>28873</v>
      </c>
      <c r="R6387" s="35" t="s">
        <v>15952</v>
      </c>
      <c r="S6387" s="34"/>
      <c r="T6387" s="34"/>
      <c r="U6387" s="34"/>
    </row>
    <row r="6388" spans="16:21" x14ac:dyDescent="0.45">
      <c r="P6388" s="33" t="s">
        <v>3851</v>
      </c>
      <c r="Q6388" t="s">
        <v>28873</v>
      </c>
      <c r="R6388" s="35" t="s">
        <v>15953</v>
      </c>
      <c r="S6388" s="34"/>
      <c r="T6388" s="34"/>
      <c r="U6388" s="34"/>
    </row>
    <row r="6389" spans="16:21" x14ac:dyDescent="0.45">
      <c r="P6389" s="33" t="s">
        <v>3852</v>
      </c>
      <c r="Q6389" t="s">
        <v>28873</v>
      </c>
      <c r="R6389" s="35" t="s">
        <v>15954</v>
      </c>
      <c r="S6389" s="34"/>
      <c r="T6389" s="34"/>
      <c r="U6389" s="34"/>
    </row>
    <row r="6390" spans="16:21" x14ac:dyDescent="0.45">
      <c r="P6390" s="33" t="s">
        <v>3852</v>
      </c>
      <c r="Q6390" t="s">
        <v>28873</v>
      </c>
      <c r="R6390" s="35" t="s">
        <v>15955</v>
      </c>
      <c r="S6390" s="34"/>
      <c r="T6390" s="34"/>
      <c r="U6390" s="34"/>
    </row>
    <row r="6391" spans="16:21" x14ac:dyDescent="0.45">
      <c r="P6391" s="33" t="s">
        <v>3853</v>
      </c>
      <c r="Q6391" t="s">
        <v>28873</v>
      </c>
      <c r="R6391" s="35" t="s">
        <v>15956</v>
      </c>
      <c r="S6391" s="34"/>
      <c r="T6391" s="34"/>
      <c r="U6391" s="34"/>
    </row>
    <row r="6392" spans="16:21" x14ac:dyDescent="0.45">
      <c r="P6392" s="33" t="s">
        <v>3853</v>
      </c>
      <c r="Q6392" t="s">
        <v>28873</v>
      </c>
      <c r="R6392" s="35" t="s">
        <v>15957</v>
      </c>
      <c r="S6392" s="34"/>
      <c r="T6392" s="34"/>
      <c r="U6392" s="34"/>
    </row>
    <row r="6393" spans="16:21" x14ac:dyDescent="0.45">
      <c r="P6393" s="33" t="s">
        <v>3854</v>
      </c>
      <c r="Q6393" t="s">
        <v>28873</v>
      </c>
      <c r="R6393" s="35" t="s">
        <v>15958</v>
      </c>
      <c r="S6393" s="34"/>
      <c r="T6393" s="34"/>
      <c r="U6393" s="34"/>
    </row>
    <row r="6394" spans="16:21" x14ac:dyDescent="0.45">
      <c r="P6394" s="33" t="s">
        <v>3854</v>
      </c>
      <c r="Q6394" t="s">
        <v>28873</v>
      </c>
      <c r="R6394" s="35" t="s">
        <v>15959</v>
      </c>
      <c r="S6394" s="34"/>
      <c r="T6394" s="34"/>
      <c r="U6394" s="34"/>
    </row>
    <row r="6395" spans="16:21" x14ac:dyDescent="0.45">
      <c r="P6395" s="33" t="s">
        <v>3855</v>
      </c>
      <c r="Q6395" t="s">
        <v>28873</v>
      </c>
      <c r="R6395" s="35" t="s">
        <v>15960</v>
      </c>
      <c r="S6395" s="34"/>
      <c r="T6395" s="34"/>
      <c r="U6395" s="34"/>
    </row>
    <row r="6396" spans="16:21" x14ac:dyDescent="0.45">
      <c r="P6396" s="33" t="s">
        <v>3855</v>
      </c>
      <c r="Q6396" t="s">
        <v>28873</v>
      </c>
      <c r="R6396" s="35" t="s">
        <v>15961</v>
      </c>
      <c r="S6396" s="34"/>
      <c r="T6396" s="34"/>
      <c r="U6396" s="34"/>
    </row>
    <row r="6397" spans="16:21" x14ac:dyDescent="0.45">
      <c r="P6397" s="33" t="s">
        <v>3856</v>
      </c>
      <c r="Q6397" t="s">
        <v>28873</v>
      </c>
      <c r="R6397" s="35" t="s">
        <v>15962</v>
      </c>
      <c r="S6397" s="34"/>
      <c r="T6397" s="34"/>
      <c r="U6397" s="34"/>
    </row>
    <row r="6398" spans="16:21" x14ac:dyDescent="0.45">
      <c r="P6398" s="33" t="s">
        <v>3856</v>
      </c>
      <c r="Q6398" t="s">
        <v>28873</v>
      </c>
      <c r="R6398" s="35" t="s">
        <v>15963</v>
      </c>
      <c r="S6398" s="34"/>
      <c r="T6398" s="34"/>
      <c r="U6398" s="34"/>
    </row>
    <row r="6399" spans="16:21" x14ac:dyDescent="0.45">
      <c r="P6399" s="33" t="s">
        <v>3857</v>
      </c>
      <c r="Q6399" t="s">
        <v>28873</v>
      </c>
      <c r="R6399" s="35" t="s">
        <v>15964</v>
      </c>
      <c r="S6399" s="34"/>
      <c r="T6399" s="34"/>
      <c r="U6399" s="34"/>
    </row>
    <row r="6400" spans="16:21" x14ac:dyDescent="0.45">
      <c r="P6400" s="33" t="s">
        <v>3857</v>
      </c>
      <c r="Q6400" t="s">
        <v>28873</v>
      </c>
      <c r="R6400" s="35" t="s">
        <v>15965</v>
      </c>
      <c r="S6400" s="34"/>
      <c r="T6400" s="34"/>
      <c r="U6400" s="34"/>
    </row>
    <row r="6401" spans="16:21" x14ac:dyDescent="0.45">
      <c r="P6401" s="33" t="s">
        <v>3858</v>
      </c>
      <c r="Q6401" t="s">
        <v>28873</v>
      </c>
      <c r="R6401" s="35" t="s">
        <v>15966</v>
      </c>
      <c r="S6401" s="34"/>
      <c r="T6401" s="34"/>
      <c r="U6401" s="34"/>
    </row>
    <row r="6402" spans="16:21" x14ac:dyDescent="0.45">
      <c r="P6402" s="33" t="s">
        <v>3858</v>
      </c>
      <c r="Q6402" t="s">
        <v>28873</v>
      </c>
      <c r="R6402" s="35" t="s">
        <v>15967</v>
      </c>
      <c r="S6402" s="34"/>
      <c r="T6402" s="34"/>
      <c r="U6402" s="34"/>
    </row>
    <row r="6403" spans="16:21" x14ac:dyDescent="0.45">
      <c r="P6403" s="33" t="s">
        <v>3859</v>
      </c>
      <c r="Q6403" t="s">
        <v>28873</v>
      </c>
      <c r="R6403" s="35" t="s">
        <v>15968</v>
      </c>
      <c r="S6403" s="34"/>
      <c r="T6403" s="34"/>
      <c r="U6403" s="34"/>
    </row>
    <row r="6404" spans="16:21" x14ac:dyDescent="0.45">
      <c r="P6404" s="33" t="s">
        <v>3859</v>
      </c>
      <c r="Q6404" t="s">
        <v>28873</v>
      </c>
      <c r="R6404" s="35" t="s">
        <v>15969</v>
      </c>
      <c r="S6404" s="34"/>
      <c r="T6404" s="34"/>
      <c r="U6404" s="34"/>
    </row>
    <row r="6405" spans="16:21" x14ac:dyDescent="0.45">
      <c r="P6405" s="33" t="s">
        <v>3860</v>
      </c>
      <c r="Q6405" t="s">
        <v>28873</v>
      </c>
      <c r="R6405" s="35" t="s">
        <v>15970</v>
      </c>
      <c r="S6405" s="34"/>
      <c r="T6405" s="34"/>
      <c r="U6405" s="34"/>
    </row>
    <row r="6406" spans="16:21" x14ac:dyDescent="0.45">
      <c r="P6406" s="33" t="s">
        <v>3860</v>
      </c>
      <c r="Q6406" t="s">
        <v>28873</v>
      </c>
      <c r="R6406" s="35" t="s">
        <v>15971</v>
      </c>
      <c r="S6406" s="34"/>
      <c r="T6406" s="34"/>
      <c r="U6406" s="34"/>
    </row>
    <row r="6407" spans="16:21" x14ac:dyDescent="0.45">
      <c r="P6407" s="33" t="s">
        <v>3861</v>
      </c>
      <c r="Q6407" t="s">
        <v>28873</v>
      </c>
      <c r="R6407" s="35" t="s">
        <v>15972</v>
      </c>
      <c r="S6407" s="34"/>
      <c r="T6407" s="34"/>
      <c r="U6407" s="34"/>
    </row>
    <row r="6408" spans="16:21" x14ac:dyDescent="0.45">
      <c r="P6408" s="33" t="s">
        <v>3861</v>
      </c>
      <c r="Q6408" t="s">
        <v>28873</v>
      </c>
      <c r="R6408" s="35" t="s">
        <v>15973</v>
      </c>
      <c r="S6408" s="34"/>
      <c r="T6408" s="34"/>
      <c r="U6408" s="34"/>
    </row>
    <row r="6409" spans="16:21" x14ac:dyDescent="0.45">
      <c r="P6409" s="33" t="s">
        <v>3862</v>
      </c>
      <c r="Q6409" t="s">
        <v>28873</v>
      </c>
      <c r="R6409" s="35" t="s">
        <v>15974</v>
      </c>
      <c r="S6409" s="34"/>
      <c r="T6409" s="34"/>
      <c r="U6409" s="34"/>
    </row>
    <row r="6410" spans="16:21" x14ac:dyDescent="0.45">
      <c r="P6410" s="33" t="s">
        <v>3862</v>
      </c>
      <c r="Q6410" t="s">
        <v>28873</v>
      </c>
      <c r="R6410" s="35" t="s">
        <v>15975</v>
      </c>
      <c r="S6410" s="34"/>
      <c r="T6410" s="34"/>
      <c r="U6410" s="34"/>
    </row>
    <row r="6411" spans="16:21" x14ac:dyDescent="0.45">
      <c r="P6411" s="33" t="s">
        <v>3863</v>
      </c>
      <c r="Q6411" t="s">
        <v>28873</v>
      </c>
      <c r="R6411" s="35" t="s">
        <v>15976</v>
      </c>
      <c r="S6411" s="34"/>
      <c r="T6411" s="34"/>
      <c r="U6411" s="34"/>
    </row>
    <row r="6412" spans="16:21" x14ac:dyDescent="0.45">
      <c r="P6412" s="33" t="s">
        <v>3863</v>
      </c>
      <c r="Q6412" t="s">
        <v>28873</v>
      </c>
      <c r="R6412" s="35" t="s">
        <v>15977</v>
      </c>
      <c r="S6412" s="34"/>
      <c r="T6412" s="34"/>
      <c r="U6412" s="34"/>
    </row>
    <row r="6413" spans="16:21" x14ac:dyDescent="0.45">
      <c r="P6413" s="33" t="s">
        <v>3864</v>
      </c>
      <c r="Q6413" t="s">
        <v>28873</v>
      </c>
      <c r="R6413" s="35" t="s">
        <v>15978</v>
      </c>
      <c r="S6413" s="34"/>
      <c r="T6413" s="34"/>
      <c r="U6413" s="34"/>
    </row>
    <row r="6414" spans="16:21" x14ac:dyDescent="0.45">
      <c r="P6414" s="33" t="s">
        <v>3864</v>
      </c>
      <c r="Q6414" t="s">
        <v>28873</v>
      </c>
      <c r="R6414" s="35" t="s">
        <v>15979</v>
      </c>
      <c r="S6414" s="34"/>
      <c r="T6414" s="34"/>
      <c r="U6414" s="34"/>
    </row>
    <row r="6415" spans="16:21" x14ac:dyDescent="0.45">
      <c r="P6415" s="33" t="s">
        <v>3865</v>
      </c>
      <c r="Q6415" t="s">
        <v>28873</v>
      </c>
      <c r="R6415" s="35" t="s">
        <v>15980</v>
      </c>
      <c r="S6415" s="34"/>
      <c r="T6415" s="34"/>
      <c r="U6415" s="34"/>
    </row>
    <row r="6416" spans="16:21" x14ac:dyDescent="0.45">
      <c r="P6416" s="33" t="s">
        <v>3865</v>
      </c>
      <c r="Q6416" t="s">
        <v>28873</v>
      </c>
      <c r="R6416" s="35" t="s">
        <v>15981</v>
      </c>
      <c r="S6416" s="34"/>
      <c r="T6416" s="34"/>
      <c r="U6416" s="34"/>
    </row>
    <row r="6417" spans="16:21" x14ac:dyDescent="0.45">
      <c r="P6417" s="33" t="s">
        <v>3866</v>
      </c>
      <c r="Q6417" t="s">
        <v>28873</v>
      </c>
      <c r="R6417" s="35" t="s">
        <v>15982</v>
      </c>
      <c r="S6417" s="34"/>
      <c r="T6417" s="34"/>
      <c r="U6417" s="34"/>
    </row>
    <row r="6418" spans="16:21" x14ac:dyDescent="0.45">
      <c r="P6418" s="33" t="s">
        <v>3866</v>
      </c>
      <c r="Q6418" t="s">
        <v>28873</v>
      </c>
      <c r="R6418" s="35" t="s">
        <v>15983</v>
      </c>
      <c r="S6418" s="34"/>
      <c r="T6418" s="34"/>
      <c r="U6418" s="34"/>
    </row>
    <row r="6419" spans="16:21" x14ac:dyDescent="0.45">
      <c r="P6419" s="33" t="s">
        <v>3867</v>
      </c>
      <c r="Q6419" t="s">
        <v>28873</v>
      </c>
      <c r="R6419" s="35" t="s">
        <v>15984</v>
      </c>
      <c r="S6419" s="34"/>
      <c r="T6419" s="34"/>
      <c r="U6419" s="34"/>
    </row>
    <row r="6420" spans="16:21" x14ac:dyDescent="0.45">
      <c r="P6420" s="33" t="s">
        <v>3867</v>
      </c>
      <c r="Q6420" t="s">
        <v>28873</v>
      </c>
      <c r="R6420" s="35" t="s">
        <v>15985</v>
      </c>
      <c r="S6420" s="34"/>
      <c r="T6420" s="34"/>
      <c r="U6420" s="34"/>
    </row>
    <row r="6421" spans="16:21" x14ac:dyDescent="0.45">
      <c r="P6421" s="33" t="s">
        <v>3868</v>
      </c>
      <c r="Q6421" t="s">
        <v>28873</v>
      </c>
      <c r="R6421" s="35" t="s">
        <v>15986</v>
      </c>
      <c r="S6421" s="34"/>
      <c r="T6421" s="34"/>
      <c r="U6421" s="34"/>
    </row>
    <row r="6422" spans="16:21" x14ac:dyDescent="0.45">
      <c r="P6422" s="33" t="s">
        <v>3868</v>
      </c>
      <c r="Q6422" t="s">
        <v>28873</v>
      </c>
      <c r="R6422" s="35" t="s">
        <v>15987</v>
      </c>
      <c r="S6422" s="34"/>
      <c r="T6422" s="34"/>
      <c r="U6422" s="34"/>
    </row>
    <row r="6423" spans="16:21" x14ac:dyDescent="0.45">
      <c r="P6423" s="33" t="s">
        <v>3869</v>
      </c>
      <c r="Q6423" t="s">
        <v>28873</v>
      </c>
      <c r="R6423" s="35" t="s">
        <v>15988</v>
      </c>
      <c r="S6423" s="34"/>
      <c r="T6423" s="34"/>
      <c r="U6423" s="34"/>
    </row>
    <row r="6424" spans="16:21" x14ac:dyDescent="0.45">
      <c r="P6424" s="33" t="s">
        <v>3869</v>
      </c>
      <c r="Q6424" t="s">
        <v>28873</v>
      </c>
      <c r="R6424" s="35" t="s">
        <v>15989</v>
      </c>
      <c r="S6424" s="34"/>
      <c r="T6424" s="34"/>
      <c r="U6424" s="34"/>
    </row>
    <row r="6425" spans="16:21" x14ac:dyDescent="0.45">
      <c r="P6425" s="33" t="s">
        <v>3870</v>
      </c>
      <c r="Q6425" t="s">
        <v>28873</v>
      </c>
      <c r="R6425" s="35" t="s">
        <v>15990</v>
      </c>
      <c r="S6425" s="34"/>
      <c r="T6425" s="34"/>
      <c r="U6425" s="34"/>
    </row>
    <row r="6426" spans="16:21" x14ac:dyDescent="0.45">
      <c r="P6426" s="33" t="s">
        <v>3870</v>
      </c>
      <c r="Q6426" t="s">
        <v>28873</v>
      </c>
      <c r="R6426" s="35" t="s">
        <v>15991</v>
      </c>
      <c r="S6426" s="34"/>
      <c r="T6426" s="34"/>
      <c r="U6426" s="34"/>
    </row>
    <row r="6427" spans="16:21" x14ac:dyDescent="0.45">
      <c r="P6427" s="33" t="s">
        <v>3871</v>
      </c>
      <c r="Q6427" t="s">
        <v>28873</v>
      </c>
      <c r="R6427" s="35" t="s">
        <v>15992</v>
      </c>
      <c r="S6427" s="34"/>
      <c r="T6427" s="34"/>
      <c r="U6427" s="34"/>
    </row>
    <row r="6428" spans="16:21" x14ac:dyDescent="0.45">
      <c r="P6428" s="33" t="s">
        <v>3871</v>
      </c>
      <c r="Q6428" t="s">
        <v>28873</v>
      </c>
      <c r="R6428" s="35" t="s">
        <v>15993</v>
      </c>
      <c r="S6428" s="34"/>
      <c r="T6428" s="34"/>
      <c r="U6428" s="34"/>
    </row>
    <row r="6429" spans="16:21" x14ac:dyDescent="0.45">
      <c r="P6429" s="33" t="s">
        <v>3872</v>
      </c>
      <c r="Q6429" t="s">
        <v>28873</v>
      </c>
      <c r="R6429" s="35" t="s">
        <v>15994</v>
      </c>
      <c r="S6429" s="34"/>
      <c r="T6429" s="34"/>
      <c r="U6429" s="34"/>
    </row>
    <row r="6430" spans="16:21" x14ac:dyDescent="0.45">
      <c r="P6430" s="33" t="s">
        <v>3872</v>
      </c>
      <c r="Q6430" t="s">
        <v>28873</v>
      </c>
      <c r="R6430" s="35" t="s">
        <v>15995</v>
      </c>
      <c r="S6430" s="34"/>
      <c r="T6430" s="34"/>
      <c r="U6430" s="34"/>
    </row>
    <row r="6431" spans="16:21" x14ac:dyDescent="0.45">
      <c r="P6431" s="33" t="s">
        <v>3873</v>
      </c>
      <c r="Q6431" t="s">
        <v>28873</v>
      </c>
      <c r="R6431" s="35" t="s">
        <v>15996</v>
      </c>
      <c r="S6431" s="34"/>
      <c r="T6431" s="34"/>
      <c r="U6431" s="34"/>
    </row>
    <row r="6432" spans="16:21" x14ac:dyDescent="0.45">
      <c r="P6432" s="33" t="s">
        <v>3873</v>
      </c>
      <c r="Q6432" t="s">
        <v>28873</v>
      </c>
      <c r="R6432" s="35" t="s">
        <v>15997</v>
      </c>
      <c r="S6432" s="34"/>
      <c r="T6432" s="34"/>
      <c r="U6432" s="34"/>
    </row>
    <row r="6433" spans="16:21" x14ac:dyDescent="0.45">
      <c r="P6433" s="33" t="s">
        <v>3874</v>
      </c>
      <c r="Q6433" t="s">
        <v>28873</v>
      </c>
      <c r="R6433" s="35" t="s">
        <v>15998</v>
      </c>
      <c r="S6433" s="34"/>
      <c r="T6433" s="34"/>
      <c r="U6433" s="34"/>
    </row>
    <row r="6434" spans="16:21" x14ac:dyDescent="0.45">
      <c r="P6434" s="33" t="s">
        <v>3874</v>
      </c>
      <c r="Q6434" t="s">
        <v>28873</v>
      </c>
      <c r="R6434" s="35" t="s">
        <v>15999</v>
      </c>
      <c r="S6434" s="34"/>
      <c r="T6434" s="34"/>
      <c r="U6434" s="34"/>
    </row>
    <row r="6435" spans="16:21" x14ac:dyDescent="0.45">
      <c r="P6435" s="33" t="s">
        <v>3875</v>
      </c>
      <c r="Q6435" t="s">
        <v>28873</v>
      </c>
      <c r="R6435" s="35" t="s">
        <v>16000</v>
      </c>
      <c r="S6435" s="34"/>
      <c r="T6435" s="34"/>
      <c r="U6435" s="34"/>
    </row>
    <row r="6436" spans="16:21" x14ac:dyDescent="0.45">
      <c r="P6436" s="33" t="s">
        <v>3875</v>
      </c>
      <c r="Q6436" t="s">
        <v>28873</v>
      </c>
      <c r="R6436" s="35" t="s">
        <v>16001</v>
      </c>
      <c r="S6436" s="34"/>
      <c r="T6436" s="34"/>
      <c r="U6436" s="34"/>
    </row>
    <row r="6437" spans="16:21" x14ac:dyDescent="0.45">
      <c r="P6437" s="33" t="s">
        <v>3876</v>
      </c>
      <c r="Q6437" t="s">
        <v>28873</v>
      </c>
      <c r="R6437" s="35" t="s">
        <v>16002</v>
      </c>
      <c r="S6437" s="34"/>
      <c r="T6437" s="34"/>
      <c r="U6437" s="34"/>
    </row>
    <row r="6438" spans="16:21" x14ac:dyDescent="0.45">
      <c r="P6438" s="33" t="s">
        <v>3876</v>
      </c>
      <c r="Q6438" t="s">
        <v>28873</v>
      </c>
      <c r="R6438" s="35" t="s">
        <v>16003</v>
      </c>
      <c r="S6438" s="34"/>
      <c r="T6438" s="34"/>
      <c r="U6438" s="34"/>
    </row>
    <row r="6439" spans="16:21" x14ac:dyDescent="0.45">
      <c r="P6439" s="33" t="s">
        <v>3877</v>
      </c>
      <c r="Q6439" t="s">
        <v>28873</v>
      </c>
      <c r="R6439" s="35" t="s">
        <v>16004</v>
      </c>
      <c r="S6439" s="34"/>
      <c r="T6439" s="34"/>
      <c r="U6439" s="34"/>
    </row>
    <row r="6440" spans="16:21" x14ac:dyDescent="0.45">
      <c r="P6440" s="33" t="s">
        <v>3877</v>
      </c>
      <c r="Q6440" t="s">
        <v>28873</v>
      </c>
      <c r="R6440" s="35" t="s">
        <v>16005</v>
      </c>
      <c r="S6440" s="34"/>
      <c r="T6440" s="34"/>
      <c r="U6440" s="34"/>
    </row>
    <row r="6441" spans="16:21" x14ac:dyDescent="0.45">
      <c r="P6441" s="33" t="s">
        <v>3878</v>
      </c>
      <c r="Q6441" t="s">
        <v>28873</v>
      </c>
      <c r="R6441" s="35" t="s">
        <v>16006</v>
      </c>
      <c r="S6441" s="34"/>
      <c r="T6441" s="34"/>
      <c r="U6441" s="34"/>
    </row>
    <row r="6442" spans="16:21" x14ac:dyDescent="0.45">
      <c r="P6442" s="33" t="s">
        <v>3878</v>
      </c>
      <c r="Q6442" t="s">
        <v>28873</v>
      </c>
      <c r="R6442" s="35" t="s">
        <v>16007</v>
      </c>
      <c r="S6442" s="34"/>
      <c r="T6442" s="34"/>
      <c r="U6442" s="34"/>
    </row>
    <row r="6443" spans="16:21" x14ac:dyDescent="0.45">
      <c r="P6443" s="33" t="s">
        <v>3879</v>
      </c>
      <c r="Q6443" t="s">
        <v>28873</v>
      </c>
      <c r="R6443" s="35" t="s">
        <v>16008</v>
      </c>
      <c r="S6443" s="34"/>
      <c r="T6443" s="34"/>
      <c r="U6443" s="34"/>
    </row>
    <row r="6444" spans="16:21" x14ac:dyDescent="0.45">
      <c r="P6444" s="33" t="s">
        <v>3879</v>
      </c>
      <c r="Q6444" t="s">
        <v>28873</v>
      </c>
      <c r="R6444" s="35" t="s">
        <v>16009</v>
      </c>
      <c r="S6444" s="34"/>
      <c r="T6444" s="34"/>
      <c r="U6444" s="34"/>
    </row>
    <row r="6445" spans="16:21" x14ac:dyDescent="0.45">
      <c r="P6445" s="33" t="s">
        <v>3880</v>
      </c>
      <c r="Q6445" t="s">
        <v>28873</v>
      </c>
      <c r="R6445" s="35" t="s">
        <v>16010</v>
      </c>
      <c r="S6445" s="34"/>
      <c r="T6445" s="34"/>
      <c r="U6445" s="34"/>
    </row>
    <row r="6446" spans="16:21" x14ac:dyDescent="0.45">
      <c r="P6446" s="33" t="s">
        <v>3880</v>
      </c>
      <c r="Q6446" t="s">
        <v>28873</v>
      </c>
      <c r="R6446" s="35" t="s">
        <v>16011</v>
      </c>
      <c r="S6446" s="34"/>
      <c r="T6446" s="34"/>
      <c r="U6446" s="34"/>
    </row>
    <row r="6447" spans="16:21" x14ac:dyDescent="0.45">
      <c r="P6447" s="33" t="s">
        <v>3881</v>
      </c>
      <c r="Q6447" t="s">
        <v>28873</v>
      </c>
      <c r="R6447" s="35" t="s">
        <v>16012</v>
      </c>
      <c r="S6447" s="34"/>
      <c r="T6447" s="34"/>
      <c r="U6447" s="34"/>
    </row>
    <row r="6448" spans="16:21" x14ac:dyDescent="0.45">
      <c r="P6448" s="33" t="s">
        <v>3881</v>
      </c>
      <c r="Q6448" t="s">
        <v>28873</v>
      </c>
      <c r="R6448" s="35" t="s">
        <v>16013</v>
      </c>
      <c r="S6448" s="34"/>
      <c r="T6448" s="34"/>
      <c r="U6448" s="34"/>
    </row>
    <row r="6449" spans="16:21" x14ac:dyDescent="0.45">
      <c r="P6449" s="33" t="s">
        <v>3882</v>
      </c>
      <c r="Q6449" t="s">
        <v>28873</v>
      </c>
      <c r="R6449" s="35" t="s">
        <v>16014</v>
      </c>
      <c r="S6449" s="34"/>
      <c r="T6449" s="34"/>
      <c r="U6449" s="34"/>
    </row>
    <row r="6450" spans="16:21" x14ac:dyDescent="0.45">
      <c r="P6450" s="33" t="s">
        <v>3882</v>
      </c>
      <c r="Q6450" t="s">
        <v>28873</v>
      </c>
      <c r="R6450" s="35" t="s">
        <v>16015</v>
      </c>
      <c r="S6450" s="34"/>
      <c r="T6450" s="34"/>
      <c r="U6450" s="34"/>
    </row>
    <row r="6451" spans="16:21" x14ac:dyDescent="0.45">
      <c r="P6451" s="33" t="s">
        <v>3883</v>
      </c>
      <c r="Q6451" t="s">
        <v>28873</v>
      </c>
      <c r="R6451" s="35" t="s">
        <v>16016</v>
      </c>
      <c r="S6451" s="34"/>
      <c r="T6451" s="34"/>
      <c r="U6451" s="34"/>
    </row>
    <row r="6452" spans="16:21" x14ac:dyDescent="0.45">
      <c r="P6452" s="33" t="s">
        <v>3883</v>
      </c>
      <c r="Q6452" t="s">
        <v>28873</v>
      </c>
      <c r="R6452" s="35" t="s">
        <v>16017</v>
      </c>
      <c r="S6452" s="34"/>
      <c r="T6452" s="34"/>
      <c r="U6452" s="34"/>
    </row>
    <row r="6453" spans="16:21" x14ac:dyDescent="0.45">
      <c r="P6453" s="33" t="s">
        <v>3884</v>
      </c>
      <c r="Q6453" t="s">
        <v>28873</v>
      </c>
      <c r="R6453" s="35" t="s">
        <v>16018</v>
      </c>
      <c r="S6453" s="34"/>
      <c r="T6453" s="34"/>
      <c r="U6453" s="34"/>
    </row>
    <row r="6454" spans="16:21" x14ac:dyDescent="0.45">
      <c r="P6454" s="33" t="s">
        <v>3884</v>
      </c>
      <c r="Q6454" t="s">
        <v>28873</v>
      </c>
      <c r="R6454" s="35" t="s">
        <v>16019</v>
      </c>
      <c r="S6454" s="34"/>
      <c r="T6454" s="34"/>
      <c r="U6454" s="34"/>
    </row>
    <row r="6455" spans="16:21" x14ac:dyDescent="0.45">
      <c r="P6455" s="33" t="s">
        <v>3885</v>
      </c>
      <c r="Q6455" t="s">
        <v>28873</v>
      </c>
      <c r="R6455" s="35" t="s">
        <v>16020</v>
      </c>
      <c r="S6455" s="34"/>
      <c r="T6455" s="34"/>
      <c r="U6455" s="34"/>
    </row>
    <row r="6456" spans="16:21" x14ac:dyDescent="0.45">
      <c r="P6456" s="33" t="s">
        <v>3885</v>
      </c>
      <c r="Q6456" t="s">
        <v>28873</v>
      </c>
      <c r="R6456" s="35" t="s">
        <v>16021</v>
      </c>
      <c r="S6456" s="34"/>
      <c r="T6456" s="34"/>
      <c r="U6456" s="34"/>
    </row>
    <row r="6457" spans="16:21" x14ac:dyDescent="0.45">
      <c r="P6457" s="33" t="s">
        <v>3886</v>
      </c>
      <c r="Q6457" t="s">
        <v>28873</v>
      </c>
      <c r="R6457" s="35" t="s">
        <v>16022</v>
      </c>
      <c r="S6457" s="34"/>
      <c r="T6457" s="34"/>
      <c r="U6457" s="34"/>
    </row>
    <row r="6458" spans="16:21" x14ac:dyDescent="0.45">
      <c r="P6458" s="33" t="s">
        <v>3886</v>
      </c>
      <c r="Q6458" t="s">
        <v>28873</v>
      </c>
      <c r="R6458" s="35" t="s">
        <v>16023</v>
      </c>
      <c r="S6458" s="34"/>
      <c r="T6458" s="34"/>
      <c r="U6458" s="34"/>
    </row>
    <row r="6459" spans="16:21" x14ac:dyDescent="0.45">
      <c r="P6459" s="33" t="s">
        <v>3887</v>
      </c>
      <c r="Q6459" t="s">
        <v>28873</v>
      </c>
      <c r="R6459" s="35" t="s">
        <v>16024</v>
      </c>
      <c r="S6459" s="34"/>
      <c r="T6459" s="34"/>
      <c r="U6459" s="34"/>
    </row>
    <row r="6460" spans="16:21" x14ac:dyDescent="0.45">
      <c r="P6460" s="33" t="s">
        <v>3887</v>
      </c>
      <c r="Q6460" t="s">
        <v>28873</v>
      </c>
      <c r="R6460" s="35" t="s">
        <v>16025</v>
      </c>
      <c r="S6460" s="34"/>
      <c r="T6460" s="34"/>
      <c r="U6460" s="34"/>
    </row>
    <row r="6461" spans="16:21" x14ac:dyDescent="0.45">
      <c r="P6461" s="33" t="s">
        <v>3888</v>
      </c>
      <c r="Q6461" t="s">
        <v>28873</v>
      </c>
      <c r="R6461" s="35" t="s">
        <v>16026</v>
      </c>
      <c r="S6461" s="34"/>
      <c r="T6461" s="34"/>
      <c r="U6461" s="34"/>
    </row>
    <row r="6462" spans="16:21" x14ac:dyDescent="0.45">
      <c r="P6462" s="33" t="s">
        <v>3888</v>
      </c>
      <c r="Q6462" t="s">
        <v>28873</v>
      </c>
      <c r="R6462" s="35" t="s">
        <v>16027</v>
      </c>
      <c r="S6462" s="34"/>
      <c r="T6462" s="34"/>
      <c r="U6462" s="34"/>
    </row>
    <row r="6463" spans="16:21" x14ac:dyDescent="0.45">
      <c r="P6463" s="33" t="s">
        <v>3889</v>
      </c>
      <c r="Q6463" t="s">
        <v>28873</v>
      </c>
      <c r="R6463" s="35" t="s">
        <v>16028</v>
      </c>
      <c r="S6463" s="34"/>
      <c r="T6463" s="34"/>
      <c r="U6463" s="34"/>
    </row>
    <row r="6464" spans="16:21" x14ac:dyDescent="0.45">
      <c r="P6464" s="33" t="s">
        <v>3889</v>
      </c>
      <c r="Q6464" t="s">
        <v>28873</v>
      </c>
      <c r="R6464" s="35" t="s">
        <v>16029</v>
      </c>
      <c r="S6464" s="34"/>
      <c r="T6464" s="34"/>
      <c r="U6464" s="34"/>
    </row>
    <row r="6465" spans="16:21" x14ac:dyDescent="0.45">
      <c r="P6465" s="33" t="s">
        <v>3890</v>
      </c>
      <c r="Q6465" t="s">
        <v>28873</v>
      </c>
      <c r="R6465" s="35" t="s">
        <v>16030</v>
      </c>
      <c r="S6465" s="34"/>
      <c r="T6465" s="34"/>
      <c r="U6465" s="34"/>
    </row>
    <row r="6466" spans="16:21" x14ac:dyDescent="0.45">
      <c r="P6466" s="33" t="s">
        <v>3890</v>
      </c>
      <c r="Q6466" t="s">
        <v>28873</v>
      </c>
      <c r="R6466" s="35" t="s">
        <v>16031</v>
      </c>
      <c r="S6466" s="34"/>
      <c r="T6466" s="34"/>
      <c r="U6466" s="34"/>
    </row>
    <row r="6467" spans="16:21" x14ac:dyDescent="0.45">
      <c r="P6467" s="33" t="s">
        <v>3891</v>
      </c>
      <c r="Q6467" t="s">
        <v>28873</v>
      </c>
      <c r="R6467" s="35" t="s">
        <v>16032</v>
      </c>
      <c r="S6467" s="34"/>
      <c r="T6467" s="34"/>
      <c r="U6467" s="34"/>
    </row>
    <row r="6468" spans="16:21" x14ac:dyDescent="0.45">
      <c r="P6468" s="33" t="s">
        <v>3891</v>
      </c>
      <c r="Q6468" t="s">
        <v>28873</v>
      </c>
      <c r="R6468" s="35" t="s">
        <v>16033</v>
      </c>
      <c r="S6468" s="34"/>
      <c r="T6468" s="34"/>
      <c r="U6468" s="34"/>
    </row>
    <row r="6469" spans="16:21" x14ac:dyDescent="0.45">
      <c r="P6469" s="33" t="s">
        <v>3892</v>
      </c>
      <c r="Q6469" t="s">
        <v>28873</v>
      </c>
      <c r="R6469" s="35" t="s">
        <v>16034</v>
      </c>
      <c r="S6469" s="34"/>
      <c r="T6469" s="34"/>
      <c r="U6469" s="34"/>
    </row>
    <row r="6470" spans="16:21" x14ac:dyDescent="0.45">
      <c r="P6470" s="33" t="s">
        <v>3892</v>
      </c>
      <c r="Q6470" t="s">
        <v>28873</v>
      </c>
      <c r="R6470" s="35" t="s">
        <v>16035</v>
      </c>
      <c r="S6470" s="34"/>
      <c r="T6470" s="34"/>
      <c r="U6470" s="34"/>
    </row>
    <row r="6471" spans="16:21" x14ac:dyDescent="0.45">
      <c r="P6471" s="33" t="s">
        <v>3893</v>
      </c>
      <c r="Q6471" t="s">
        <v>28873</v>
      </c>
      <c r="R6471" s="35" t="s">
        <v>16036</v>
      </c>
      <c r="S6471" s="34"/>
      <c r="T6471" s="34"/>
      <c r="U6471" s="34"/>
    </row>
    <row r="6472" spans="16:21" x14ac:dyDescent="0.45">
      <c r="P6472" s="33" t="s">
        <v>3893</v>
      </c>
      <c r="Q6472" t="s">
        <v>28873</v>
      </c>
      <c r="R6472" s="35" t="s">
        <v>16037</v>
      </c>
      <c r="S6472" s="34"/>
      <c r="T6472" s="34"/>
      <c r="U6472" s="34"/>
    </row>
    <row r="6473" spans="16:21" x14ac:dyDescent="0.45">
      <c r="P6473" s="33" t="s">
        <v>3894</v>
      </c>
      <c r="Q6473" t="s">
        <v>28873</v>
      </c>
      <c r="R6473" s="35" t="s">
        <v>16038</v>
      </c>
      <c r="S6473" s="34"/>
      <c r="T6473" s="34"/>
      <c r="U6473" s="34"/>
    </row>
    <row r="6474" spans="16:21" x14ac:dyDescent="0.45">
      <c r="P6474" s="33" t="s">
        <v>3894</v>
      </c>
      <c r="Q6474" t="s">
        <v>28873</v>
      </c>
      <c r="R6474" s="35" t="s">
        <v>16039</v>
      </c>
      <c r="S6474" s="34"/>
      <c r="T6474" s="34"/>
      <c r="U6474" s="34"/>
    </row>
    <row r="6475" spans="16:21" x14ac:dyDescent="0.45">
      <c r="P6475" s="33" t="s">
        <v>3895</v>
      </c>
      <c r="Q6475" t="s">
        <v>28873</v>
      </c>
      <c r="R6475" s="35" t="s">
        <v>16040</v>
      </c>
      <c r="S6475" s="34"/>
      <c r="T6475" s="34"/>
      <c r="U6475" s="34"/>
    </row>
    <row r="6476" spans="16:21" x14ac:dyDescent="0.45">
      <c r="P6476" s="33" t="s">
        <v>3895</v>
      </c>
      <c r="Q6476" t="s">
        <v>28873</v>
      </c>
      <c r="R6476" s="35" t="s">
        <v>16041</v>
      </c>
      <c r="S6476" s="34"/>
      <c r="T6476" s="34"/>
      <c r="U6476" s="34"/>
    </row>
    <row r="6477" spans="16:21" x14ac:dyDescent="0.45">
      <c r="P6477" s="33" t="s">
        <v>3896</v>
      </c>
      <c r="Q6477" t="s">
        <v>28873</v>
      </c>
      <c r="R6477" s="35" t="s">
        <v>16042</v>
      </c>
      <c r="S6477" s="34"/>
      <c r="T6477" s="34"/>
      <c r="U6477" s="34"/>
    </row>
    <row r="6478" spans="16:21" x14ac:dyDescent="0.45">
      <c r="P6478" s="33" t="s">
        <v>3896</v>
      </c>
      <c r="Q6478" t="s">
        <v>28873</v>
      </c>
      <c r="R6478" s="35" t="s">
        <v>16043</v>
      </c>
      <c r="S6478" s="34"/>
      <c r="T6478" s="34"/>
      <c r="U6478" s="34"/>
    </row>
    <row r="6479" spans="16:21" x14ac:dyDescent="0.45">
      <c r="P6479" s="33" t="s">
        <v>3897</v>
      </c>
      <c r="Q6479" t="s">
        <v>28873</v>
      </c>
      <c r="R6479" s="35" t="s">
        <v>16044</v>
      </c>
      <c r="S6479" s="34"/>
      <c r="T6479" s="34"/>
      <c r="U6479" s="34"/>
    </row>
    <row r="6480" spans="16:21" x14ac:dyDescent="0.45">
      <c r="P6480" s="33" t="s">
        <v>3897</v>
      </c>
      <c r="Q6480" t="s">
        <v>28873</v>
      </c>
      <c r="R6480" s="35" t="s">
        <v>16045</v>
      </c>
      <c r="S6480" s="34"/>
      <c r="T6480" s="34"/>
      <c r="U6480" s="34"/>
    </row>
    <row r="6481" spans="16:21" x14ac:dyDescent="0.45">
      <c r="P6481" s="33" t="s">
        <v>3898</v>
      </c>
      <c r="Q6481" t="s">
        <v>28873</v>
      </c>
      <c r="R6481" s="35" t="s">
        <v>16046</v>
      </c>
      <c r="S6481" s="34"/>
      <c r="T6481" s="34"/>
      <c r="U6481" s="34"/>
    </row>
    <row r="6482" spans="16:21" x14ac:dyDescent="0.45">
      <c r="P6482" s="33" t="s">
        <v>3898</v>
      </c>
      <c r="Q6482" t="s">
        <v>28873</v>
      </c>
      <c r="R6482" s="35" t="s">
        <v>16047</v>
      </c>
      <c r="S6482" s="34"/>
      <c r="T6482" s="34"/>
      <c r="U6482" s="34"/>
    </row>
    <row r="6483" spans="16:21" x14ac:dyDescent="0.45">
      <c r="P6483" s="33" t="s">
        <v>3899</v>
      </c>
      <c r="Q6483" t="s">
        <v>28873</v>
      </c>
      <c r="R6483" s="35" t="s">
        <v>16048</v>
      </c>
      <c r="S6483" s="34"/>
      <c r="T6483" s="34"/>
      <c r="U6483" s="34"/>
    </row>
    <row r="6484" spans="16:21" x14ac:dyDescent="0.45">
      <c r="P6484" s="33" t="s">
        <v>3899</v>
      </c>
      <c r="Q6484" t="s">
        <v>28873</v>
      </c>
      <c r="R6484" s="35" t="s">
        <v>16049</v>
      </c>
      <c r="S6484" s="34"/>
      <c r="T6484" s="34"/>
      <c r="U6484" s="34"/>
    </row>
    <row r="6485" spans="16:21" x14ac:dyDescent="0.45">
      <c r="P6485" s="33" t="s">
        <v>3900</v>
      </c>
      <c r="Q6485" t="s">
        <v>28873</v>
      </c>
      <c r="R6485" s="35" t="s">
        <v>16050</v>
      </c>
      <c r="S6485" s="34"/>
      <c r="T6485" s="34"/>
      <c r="U6485" s="34"/>
    </row>
    <row r="6486" spans="16:21" x14ac:dyDescent="0.45">
      <c r="P6486" s="33" t="s">
        <v>3900</v>
      </c>
      <c r="Q6486" t="s">
        <v>28873</v>
      </c>
      <c r="R6486" s="35" t="s">
        <v>16051</v>
      </c>
      <c r="S6486" s="34"/>
      <c r="T6486" s="34"/>
      <c r="U6486" s="34"/>
    </row>
    <row r="6487" spans="16:21" x14ac:dyDescent="0.45">
      <c r="P6487" s="33" t="s">
        <v>3901</v>
      </c>
      <c r="Q6487" t="s">
        <v>28873</v>
      </c>
      <c r="R6487" s="35" t="s">
        <v>16052</v>
      </c>
      <c r="S6487" s="34"/>
      <c r="T6487" s="34"/>
      <c r="U6487" s="34"/>
    </row>
    <row r="6488" spans="16:21" x14ac:dyDescent="0.45">
      <c r="P6488" s="33" t="s">
        <v>3901</v>
      </c>
      <c r="Q6488" t="s">
        <v>28873</v>
      </c>
      <c r="R6488" s="35" t="s">
        <v>16053</v>
      </c>
      <c r="S6488" s="34"/>
      <c r="T6488" s="34"/>
      <c r="U6488" s="34"/>
    </row>
    <row r="6489" spans="16:21" x14ac:dyDescent="0.45">
      <c r="P6489" s="33" t="s">
        <v>3902</v>
      </c>
      <c r="Q6489" t="s">
        <v>28873</v>
      </c>
      <c r="R6489" s="35" t="s">
        <v>16054</v>
      </c>
      <c r="S6489" s="34"/>
      <c r="T6489" s="34"/>
      <c r="U6489" s="34"/>
    </row>
    <row r="6490" spans="16:21" x14ac:dyDescent="0.45">
      <c r="P6490" s="33" t="s">
        <v>3902</v>
      </c>
      <c r="Q6490" t="s">
        <v>28873</v>
      </c>
      <c r="R6490" s="35" t="s">
        <v>16055</v>
      </c>
      <c r="S6490" s="34"/>
      <c r="T6490" s="34"/>
      <c r="U6490" s="34"/>
    </row>
    <row r="6491" spans="16:21" x14ac:dyDescent="0.45">
      <c r="P6491" s="33" t="s">
        <v>3903</v>
      </c>
      <c r="Q6491" t="s">
        <v>28873</v>
      </c>
      <c r="R6491" s="35" t="s">
        <v>16056</v>
      </c>
      <c r="S6491" s="34"/>
      <c r="T6491" s="34"/>
      <c r="U6491" s="34"/>
    </row>
    <row r="6492" spans="16:21" x14ac:dyDescent="0.45">
      <c r="P6492" s="33" t="s">
        <v>3903</v>
      </c>
      <c r="Q6492" t="s">
        <v>28873</v>
      </c>
      <c r="R6492" s="35" t="s">
        <v>16057</v>
      </c>
      <c r="S6492" s="34"/>
      <c r="T6492" s="34"/>
      <c r="U6492" s="34"/>
    </row>
    <row r="6493" spans="16:21" x14ac:dyDescent="0.45">
      <c r="P6493" s="33" t="s">
        <v>3904</v>
      </c>
      <c r="Q6493" t="s">
        <v>28873</v>
      </c>
      <c r="R6493" s="35" t="s">
        <v>16058</v>
      </c>
      <c r="S6493" s="34"/>
      <c r="T6493" s="34"/>
      <c r="U6493" s="34"/>
    </row>
    <row r="6494" spans="16:21" x14ac:dyDescent="0.45">
      <c r="P6494" s="33" t="s">
        <v>3904</v>
      </c>
      <c r="Q6494" t="s">
        <v>28873</v>
      </c>
      <c r="R6494" s="35" t="s">
        <v>16059</v>
      </c>
      <c r="S6494" s="34"/>
      <c r="T6494" s="34"/>
      <c r="U6494" s="34"/>
    </row>
    <row r="6495" spans="16:21" x14ac:dyDescent="0.45">
      <c r="P6495" s="33" t="s">
        <v>3905</v>
      </c>
      <c r="Q6495" t="s">
        <v>28873</v>
      </c>
      <c r="R6495" s="35" t="s">
        <v>16060</v>
      </c>
      <c r="S6495" s="34"/>
      <c r="T6495" s="34"/>
      <c r="U6495" s="34"/>
    </row>
    <row r="6496" spans="16:21" x14ac:dyDescent="0.45">
      <c r="P6496" s="33" t="s">
        <v>3905</v>
      </c>
      <c r="Q6496" t="s">
        <v>28873</v>
      </c>
      <c r="R6496" s="35" t="s">
        <v>16061</v>
      </c>
      <c r="S6496" s="34"/>
      <c r="T6496" s="34"/>
      <c r="U6496" s="34"/>
    </row>
    <row r="6497" spans="16:21" x14ac:dyDescent="0.45">
      <c r="P6497" s="33" t="s">
        <v>3906</v>
      </c>
      <c r="Q6497" t="s">
        <v>28873</v>
      </c>
      <c r="R6497" s="35" t="s">
        <v>16062</v>
      </c>
      <c r="S6497" s="34"/>
      <c r="T6497" s="34"/>
      <c r="U6497" s="34"/>
    </row>
    <row r="6498" spans="16:21" x14ac:dyDescent="0.45">
      <c r="P6498" s="33" t="s">
        <v>3906</v>
      </c>
      <c r="Q6498" t="s">
        <v>28873</v>
      </c>
      <c r="R6498" s="35" t="s">
        <v>16063</v>
      </c>
      <c r="S6498" s="34"/>
      <c r="T6498" s="34"/>
      <c r="U6498" s="34"/>
    </row>
    <row r="6499" spans="16:21" x14ac:dyDescent="0.45">
      <c r="P6499" s="33" t="s">
        <v>3907</v>
      </c>
      <c r="Q6499" t="s">
        <v>28873</v>
      </c>
      <c r="R6499" s="35" t="s">
        <v>16064</v>
      </c>
      <c r="S6499" s="34"/>
      <c r="T6499" s="34"/>
      <c r="U6499" s="34"/>
    </row>
    <row r="6500" spans="16:21" x14ac:dyDescent="0.45">
      <c r="P6500" s="33" t="s">
        <v>3907</v>
      </c>
      <c r="Q6500" t="s">
        <v>28873</v>
      </c>
      <c r="R6500" s="35" t="s">
        <v>16065</v>
      </c>
      <c r="S6500" s="34"/>
      <c r="T6500" s="34"/>
      <c r="U6500" s="34"/>
    </row>
    <row r="6501" spans="16:21" x14ac:dyDescent="0.45">
      <c r="P6501" s="33" t="s">
        <v>3908</v>
      </c>
      <c r="Q6501" t="s">
        <v>28873</v>
      </c>
      <c r="R6501" s="35" t="s">
        <v>16066</v>
      </c>
      <c r="S6501" s="34"/>
      <c r="T6501" s="34"/>
      <c r="U6501" s="34"/>
    </row>
    <row r="6502" spans="16:21" x14ac:dyDescent="0.45">
      <c r="P6502" s="33" t="s">
        <v>3908</v>
      </c>
      <c r="Q6502" t="s">
        <v>28873</v>
      </c>
      <c r="R6502" s="35" t="s">
        <v>16067</v>
      </c>
      <c r="S6502" s="34"/>
      <c r="T6502" s="34"/>
      <c r="U6502" s="34"/>
    </row>
    <row r="6503" spans="16:21" x14ac:dyDescent="0.45">
      <c r="P6503" s="33" t="s">
        <v>3909</v>
      </c>
      <c r="Q6503" t="s">
        <v>28873</v>
      </c>
      <c r="R6503" s="35" t="s">
        <v>16068</v>
      </c>
      <c r="S6503" s="34"/>
      <c r="T6503" s="34"/>
      <c r="U6503" s="34"/>
    </row>
    <row r="6504" spans="16:21" x14ac:dyDescent="0.45">
      <c r="P6504" s="33" t="s">
        <v>3909</v>
      </c>
      <c r="Q6504" t="s">
        <v>28873</v>
      </c>
      <c r="R6504" s="35" t="s">
        <v>16069</v>
      </c>
      <c r="S6504" s="34"/>
      <c r="T6504" s="34"/>
      <c r="U6504" s="34"/>
    </row>
    <row r="6505" spans="16:21" x14ac:dyDescent="0.45">
      <c r="P6505" s="33" t="s">
        <v>3910</v>
      </c>
      <c r="Q6505" t="s">
        <v>28873</v>
      </c>
      <c r="R6505" s="35" t="s">
        <v>16070</v>
      </c>
      <c r="S6505" s="34"/>
      <c r="T6505" s="34"/>
      <c r="U6505" s="34"/>
    </row>
    <row r="6506" spans="16:21" x14ac:dyDescent="0.45">
      <c r="P6506" s="33" t="s">
        <v>3910</v>
      </c>
      <c r="Q6506" t="s">
        <v>28873</v>
      </c>
      <c r="R6506" s="35" t="s">
        <v>16071</v>
      </c>
      <c r="S6506" s="34"/>
      <c r="T6506" s="34"/>
      <c r="U6506" s="34"/>
    </row>
    <row r="6507" spans="16:21" x14ac:dyDescent="0.45">
      <c r="P6507" s="33" t="s">
        <v>3911</v>
      </c>
      <c r="Q6507" t="s">
        <v>28873</v>
      </c>
      <c r="R6507" s="35" t="s">
        <v>16072</v>
      </c>
      <c r="S6507" s="34"/>
      <c r="T6507" s="34"/>
      <c r="U6507" s="34"/>
    </row>
    <row r="6508" spans="16:21" x14ac:dyDescent="0.45">
      <c r="P6508" s="33" t="s">
        <v>3911</v>
      </c>
      <c r="Q6508" t="s">
        <v>28873</v>
      </c>
      <c r="R6508" s="35" t="s">
        <v>16073</v>
      </c>
      <c r="S6508" s="34"/>
      <c r="T6508" s="34"/>
      <c r="U6508" s="34"/>
    </row>
    <row r="6509" spans="16:21" x14ac:dyDescent="0.45">
      <c r="P6509" s="33" t="s">
        <v>3912</v>
      </c>
      <c r="Q6509" t="s">
        <v>28873</v>
      </c>
      <c r="R6509" s="35" t="s">
        <v>16074</v>
      </c>
      <c r="S6509" s="34"/>
      <c r="T6509" s="34"/>
      <c r="U6509" s="34"/>
    </row>
    <row r="6510" spans="16:21" x14ac:dyDescent="0.45">
      <c r="P6510" s="33" t="s">
        <v>3912</v>
      </c>
      <c r="Q6510" t="s">
        <v>28873</v>
      </c>
      <c r="R6510" s="35" t="s">
        <v>16075</v>
      </c>
      <c r="S6510" s="34"/>
      <c r="T6510" s="34"/>
      <c r="U6510" s="34"/>
    </row>
    <row r="6511" spans="16:21" x14ac:dyDescent="0.45">
      <c r="P6511" s="33" t="s">
        <v>3913</v>
      </c>
      <c r="Q6511" t="s">
        <v>28873</v>
      </c>
      <c r="R6511" s="35" t="s">
        <v>16076</v>
      </c>
      <c r="S6511" s="34"/>
      <c r="T6511" s="34"/>
      <c r="U6511" s="34"/>
    </row>
    <row r="6512" spans="16:21" x14ac:dyDescent="0.45">
      <c r="P6512" s="33" t="s">
        <v>3913</v>
      </c>
      <c r="Q6512" t="s">
        <v>28873</v>
      </c>
      <c r="R6512" s="35" t="s">
        <v>16077</v>
      </c>
      <c r="S6512" s="34"/>
      <c r="T6512" s="34"/>
      <c r="U6512" s="34"/>
    </row>
    <row r="6513" spans="16:21" x14ac:dyDescent="0.45">
      <c r="P6513" s="33" t="s">
        <v>3914</v>
      </c>
      <c r="Q6513" t="s">
        <v>28873</v>
      </c>
      <c r="R6513" s="35" t="s">
        <v>16078</v>
      </c>
      <c r="S6513" s="34"/>
      <c r="T6513" s="34"/>
      <c r="U6513" s="34"/>
    </row>
    <row r="6514" spans="16:21" x14ac:dyDescent="0.45">
      <c r="P6514" s="33" t="s">
        <v>3914</v>
      </c>
      <c r="Q6514" t="s">
        <v>28873</v>
      </c>
      <c r="R6514" s="35" t="s">
        <v>16079</v>
      </c>
      <c r="S6514" s="34"/>
      <c r="T6514" s="34"/>
      <c r="U6514" s="34"/>
    </row>
    <row r="6515" spans="16:21" x14ac:dyDescent="0.45">
      <c r="P6515" s="33" t="s">
        <v>3915</v>
      </c>
      <c r="Q6515" t="s">
        <v>28873</v>
      </c>
      <c r="R6515" s="35" t="s">
        <v>16080</v>
      </c>
      <c r="S6515" s="34"/>
      <c r="T6515" s="34"/>
      <c r="U6515" s="34"/>
    </row>
    <row r="6516" spans="16:21" x14ac:dyDescent="0.45">
      <c r="P6516" s="33" t="s">
        <v>3915</v>
      </c>
      <c r="Q6516" t="s">
        <v>28873</v>
      </c>
      <c r="R6516" s="35" t="s">
        <v>16081</v>
      </c>
      <c r="S6516" s="34"/>
      <c r="T6516" s="34"/>
      <c r="U6516" s="34"/>
    </row>
    <row r="6517" spans="16:21" x14ac:dyDescent="0.45">
      <c r="P6517" s="33" t="s">
        <v>3916</v>
      </c>
      <c r="Q6517" t="s">
        <v>28873</v>
      </c>
      <c r="R6517" s="35" t="s">
        <v>16082</v>
      </c>
      <c r="S6517" s="34"/>
      <c r="T6517" s="34"/>
      <c r="U6517" s="34"/>
    </row>
    <row r="6518" spans="16:21" x14ac:dyDescent="0.45">
      <c r="P6518" s="33" t="s">
        <v>3916</v>
      </c>
      <c r="Q6518" t="s">
        <v>28873</v>
      </c>
      <c r="R6518" s="35" t="s">
        <v>16083</v>
      </c>
      <c r="S6518" s="34"/>
      <c r="T6518" s="34"/>
      <c r="U6518" s="34"/>
    </row>
    <row r="6519" spans="16:21" x14ac:dyDescent="0.45">
      <c r="P6519" s="33" t="s">
        <v>3917</v>
      </c>
      <c r="Q6519" t="s">
        <v>28873</v>
      </c>
      <c r="R6519" s="35" t="s">
        <v>16084</v>
      </c>
      <c r="S6519" s="34"/>
      <c r="T6519" s="34"/>
      <c r="U6519" s="34"/>
    </row>
    <row r="6520" spans="16:21" x14ac:dyDescent="0.45">
      <c r="P6520" s="33" t="s">
        <v>3917</v>
      </c>
      <c r="Q6520" t="s">
        <v>28873</v>
      </c>
      <c r="R6520" s="35" t="s">
        <v>16085</v>
      </c>
      <c r="S6520" s="34"/>
      <c r="T6520" s="34"/>
      <c r="U6520" s="34"/>
    </row>
    <row r="6521" spans="16:21" x14ac:dyDescent="0.45">
      <c r="P6521" s="33" t="s">
        <v>3918</v>
      </c>
      <c r="Q6521" t="s">
        <v>28873</v>
      </c>
      <c r="R6521" s="35" t="s">
        <v>16086</v>
      </c>
      <c r="S6521" s="34"/>
      <c r="T6521" s="34"/>
      <c r="U6521" s="34"/>
    </row>
    <row r="6522" spans="16:21" x14ac:dyDescent="0.45">
      <c r="P6522" s="33" t="s">
        <v>3918</v>
      </c>
      <c r="Q6522" t="s">
        <v>28873</v>
      </c>
      <c r="R6522" s="35" t="s">
        <v>16087</v>
      </c>
      <c r="S6522" s="34"/>
      <c r="T6522" s="34"/>
      <c r="U6522" s="34"/>
    </row>
    <row r="6523" spans="16:21" x14ac:dyDescent="0.45">
      <c r="P6523" s="33" t="s">
        <v>3919</v>
      </c>
      <c r="Q6523" t="s">
        <v>28873</v>
      </c>
      <c r="R6523" s="35" t="s">
        <v>16088</v>
      </c>
      <c r="S6523" s="34"/>
      <c r="T6523" s="34"/>
      <c r="U6523" s="34"/>
    </row>
    <row r="6524" spans="16:21" x14ac:dyDescent="0.45">
      <c r="P6524" s="33" t="s">
        <v>3919</v>
      </c>
      <c r="Q6524" t="s">
        <v>28873</v>
      </c>
      <c r="R6524" s="35" t="s">
        <v>16089</v>
      </c>
      <c r="S6524" s="34"/>
      <c r="T6524" s="34"/>
      <c r="U6524" s="34"/>
    </row>
    <row r="6525" spans="16:21" x14ac:dyDescent="0.45">
      <c r="P6525" s="33" t="s">
        <v>3920</v>
      </c>
      <c r="Q6525" t="s">
        <v>28873</v>
      </c>
      <c r="R6525" s="35" t="s">
        <v>16090</v>
      </c>
      <c r="S6525" s="34"/>
      <c r="T6525" s="34"/>
      <c r="U6525" s="34"/>
    </row>
    <row r="6526" spans="16:21" x14ac:dyDescent="0.45">
      <c r="P6526" s="33" t="s">
        <v>3920</v>
      </c>
      <c r="Q6526" t="s">
        <v>28873</v>
      </c>
      <c r="R6526" s="35" t="s">
        <v>16091</v>
      </c>
      <c r="S6526" s="34"/>
      <c r="T6526" s="34"/>
      <c r="U6526" s="34"/>
    </row>
    <row r="6527" spans="16:21" x14ac:dyDescent="0.45">
      <c r="P6527" s="33" t="s">
        <v>3921</v>
      </c>
      <c r="Q6527" t="s">
        <v>28873</v>
      </c>
      <c r="R6527" s="35" t="s">
        <v>16092</v>
      </c>
      <c r="S6527" s="34"/>
      <c r="T6527" s="34"/>
      <c r="U6527" s="34"/>
    </row>
    <row r="6528" spans="16:21" x14ac:dyDescent="0.45">
      <c r="P6528" s="33" t="s">
        <v>3921</v>
      </c>
      <c r="Q6528" t="s">
        <v>28873</v>
      </c>
      <c r="R6528" s="35" t="s">
        <v>16093</v>
      </c>
      <c r="S6528" s="34"/>
      <c r="T6528" s="34"/>
      <c r="U6528" s="34"/>
    </row>
    <row r="6529" spans="16:21" x14ac:dyDescent="0.45">
      <c r="P6529" s="33" t="s">
        <v>3922</v>
      </c>
      <c r="Q6529" t="s">
        <v>28873</v>
      </c>
      <c r="R6529" s="35" t="s">
        <v>16094</v>
      </c>
      <c r="S6529" s="34"/>
      <c r="T6529" s="34"/>
      <c r="U6529" s="34"/>
    </row>
    <row r="6530" spans="16:21" x14ac:dyDescent="0.45">
      <c r="P6530" s="33" t="s">
        <v>3922</v>
      </c>
      <c r="Q6530" t="s">
        <v>28873</v>
      </c>
      <c r="R6530" s="35" t="s">
        <v>16095</v>
      </c>
      <c r="S6530" s="34"/>
      <c r="T6530" s="34"/>
      <c r="U6530" s="34"/>
    </row>
    <row r="6531" spans="16:21" x14ac:dyDescent="0.45">
      <c r="P6531" s="33" t="s">
        <v>3923</v>
      </c>
      <c r="Q6531" t="s">
        <v>28873</v>
      </c>
      <c r="R6531" s="35" t="s">
        <v>16096</v>
      </c>
      <c r="S6531" s="34"/>
      <c r="T6531" s="34"/>
      <c r="U6531" s="34"/>
    </row>
    <row r="6532" spans="16:21" x14ac:dyDescent="0.45">
      <c r="P6532" s="33" t="s">
        <v>3923</v>
      </c>
      <c r="Q6532" t="s">
        <v>28873</v>
      </c>
      <c r="R6532" s="35" t="s">
        <v>16097</v>
      </c>
      <c r="S6532" s="34"/>
      <c r="T6532" s="34"/>
      <c r="U6532" s="34"/>
    </row>
    <row r="6533" spans="16:21" x14ac:dyDescent="0.45">
      <c r="P6533" s="33" t="s">
        <v>3924</v>
      </c>
      <c r="Q6533" t="s">
        <v>28873</v>
      </c>
      <c r="R6533" s="35" t="s">
        <v>16098</v>
      </c>
      <c r="S6533" s="34"/>
      <c r="T6533" s="34"/>
      <c r="U6533" s="34"/>
    </row>
    <row r="6534" spans="16:21" x14ac:dyDescent="0.45">
      <c r="P6534" s="33" t="s">
        <v>3924</v>
      </c>
      <c r="Q6534" t="s">
        <v>28873</v>
      </c>
      <c r="R6534" s="35" t="s">
        <v>16099</v>
      </c>
      <c r="S6534" s="34"/>
      <c r="T6534" s="34"/>
      <c r="U6534" s="34"/>
    </row>
    <row r="6535" spans="16:21" x14ac:dyDescent="0.45">
      <c r="P6535" s="33" t="s">
        <v>3925</v>
      </c>
      <c r="Q6535" t="s">
        <v>28873</v>
      </c>
      <c r="R6535" s="35" t="s">
        <v>16100</v>
      </c>
      <c r="S6535" s="34"/>
      <c r="T6535" s="34"/>
      <c r="U6535" s="34"/>
    </row>
    <row r="6536" spans="16:21" x14ac:dyDescent="0.45">
      <c r="P6536" s="33" t="s">
        <v>3925</v>
      </c>
      <c r="Q6536" t="s">
        <v>28873</v>
      </c>
      <c r="R6536" s="35" t="s">
        <v>16101</v>
      </c>
      <c r="S6536" s="34"/>
      <c r="T6536" s="34"/>
      <c r="U6536" s="34"/>
    </row>
    <row r="6537" spans="16:21" x14ac:dyDescent="0.45">
      <c r="P6537" s="33" t="s">
        <v>3926</v>
      </c>
      <c r="Q6537" t="s">
        <v>28873</v>
      </c>
      <c r="R6537" s="35" t="s">
        <v>16102</v>
      </c>
      <c r="S6537" s="34"/>
      <c r="T6537" s="34"/>
      <c r="U6537" s="34"/>
    </row>
    <row r="6538" spans="16:21" x14ac:dyDescent="0.45">
      <c r="P6538" s="33" t="s">
        <v>3926</v>
      </c>
      <c r="Q6538" t="s">
        <v>28873</v>
      </c>
      <c r="R6538" s="35" t="s">
        <v>16103</v>
      </c>
      <c r="S6538" s="34"/>
      <c r="T6538" s="34"/>
      <c r="U6538" s="34"/>
    </row>
    <row r="6539" spans="16:21" x14ac:dyDescent="0.45">
      <c r="P6539" s="33" t="s">
        <v>3927</v>
      </c>
      <c r="Q6539" t="s">
        <v>28873</v>
      </c>
      <c r="R6539" s="35" t="s">
        <v>16104</v>
      </c>
      <c r="S6539" s="34"/>
      <c r="T6539" s="34"/>
      <c r="U6539" s="34"/>
    </row>
    <row r="6540" spans="16:21" x14ac:dyDescent="0.45">
      <c r="P6540" s="33" t="s">
        <v>3927</v>
      </c>
      <c r="Q6540" t="s">
        <v>28873</v>
      </c>
      <c r="R6540" s="35" t="s">
        <v>16105</v>
      </c>
      <c r="S6540" s="34"/>
      <c r="T6540" s="34"/>
      <c r="U6540" s="34"/>
    </row>
    <row r="6541" spans="16:21" x14ac:dyDescent="0.45">
      <c r="P6541" s="33" t="s">
        <v>3928</v>
      </c>
      <c r="Q6541" t="s">
        <v>28873</v>
      </c>
      <c r="R6541" s="35" t="s">
        <v>16106</v>
      </c>
      <c r="S6541" s="34"/>
      <c r="T6541" s="34"/>
      <c r="U6541" s="34"/>
    </row>
    <row r="6542" spans="16:21" x14ac:dyDescent="0.45">
      <c r="P6542" s="33" t="s">
        <v>3928</v>
      </c>
      <c r="Q6542" t="s">
        <v>28873</v>
      </c>
      <c r="R6542" s="35" t="s">
        <v>16107</v>
      </c>
      <c r="S6542" s="34"/>
      <c r="T6542" s="34"/>
      <c r="U6542" s="34"/>
    </row>
    <row r="6543" spans="16:21" x14ac:dyDescent="0.45">
      <c r="P6543" s="33" t="s">
        <v>3929</v>
      </c>
      <c r="Q6543" t="s">
        <v>28873</v>
      </c>
      <c r="R6543" s="35" t="s">
        <v>16108</v>
      </c>
      <c r="S6543" s="34"/>
      <c r="T6543" s="34"/>
      <c r="U6543" s="34"/>
    </row>
    <row r="6544" spans="16:21" x14ac:dyDescent="0.45">
      <c r="P6544" s="33" t="s">
        <v>3929</v>
      </c>
      <c r="Q6544" t="s">
        <v>28873</v>
      </c>
      <c r="R6544" s="35" t="s">
        <v>16109</v>
      </c>
      <c r="S6544" s="34"/>
      <c r="T6544" s="34"/>
      <c r="U6544" s="34"/>
    </row>
    <row r="6545" spans="16:21" x14ac:dyDescent="0.45">
      <c r="P6545" s="33" t="s">
        <v>3930</v>
      </c>
      <c r="Q6545" t="s">
        <v>28873</v>
      </c>
      <c r="R6545" s="35" t="s">
        <v>16110</v>
      </c>
      <c r="S6545" s="34"/>
      <c r="T6545" s="34"/>
      <c r="U6545" s="34"/>
    </row>
    <row r="6546" spans="16:21" x14ac:dyDescent="0.45">
      <c r="P6546" s="33" t="s">
        <v>3930</v>
      </c>
      <c r="Q6546" t="s">
        <v>28873</v>
      </c>
      <c r="R6546" s="35" t="s">
        <v>16111</v>
      </c>
      <c r="S6546" s="34"/>
      <c r="T6546" s="34"/>
      <c r="U6546" s="34"/>
    </row>
    <row r="6547" spans="16:21" x14ac:dyDescent="0.45">
      <c r="P6547" s="33" t="s">
        <v>3931</v>
      </c>
      <c r="Q6547" t="s">
        <v>28873</v>
      </c>
      <c r="R6547" s="35" t="s">
        <v>16112</v>
      </c>
      <c r="S6547" s="34"/>
      <c r="T6547" s="34"/>
      <c r="U6547" s="34"/>
    </row>
    <row r="6548" spans="16:21" x14ac:dyDescent="0.45">
      <c r="P6548" s="33" t="s">
        <v>3931</v>
      </c>
      <c r="Q6548" t="s">
        <v>28873</v>
      </c>
      <c r="R6548" s="35" t="s">
        <v>16113</v>
      </c>
      <c r="S6548" s="34"/>
      <c r="T6548" s="34"/>
      <c r="U6548" s="34"/>
    </row>
    <row r="6549" spans="16:21" x14ac:dyDescent="0.45">
      <c r="P6549" s="33" t="s">
        <v>3932</v>
      </c>
      <c r="Q6549" t="s">
        <v>28873</v>
      </c>
      <c r="R6549" s="35" t="s">
        <v>16114</v>
      </c>
      <c r="S6549" s="34"/>
      <c r="T6549" s="34"/>
      <c r="U6549" s="34"/>
    </row>
    <row r="6550" spans="16:21" x14ac:dyDescent="0.45">
      <c r="P6550" s="33" t="s">
        <v>3932</v>
      </c>
      <c r="Q6550" t="s">
        <v>28873</v>
      </c>
      <c r="R6550" s="35" t="s">
        <v>16115</v>
      </c>
      <c r="S6550" s="34"/>
      <c r="T6550" s="34"/>
      <c r="U6550" s="34"/>
    </row>
    <row r="6551" spans="16:21" x14ac:dyDescent="0.45">
      <c r="P6551" s="33" t="s">
        <v>3933</v>
      </c>
      <c r="Q6551" t="s">
        <v>28873</v>
      </c>
      <c r="R6551" s="35" t="s">
        <v>16116</v>
      </c>
      <c r="S6551" s="34"/>
      <c r="T6551" s="34"/>
      <c r="U6551" s="34"/>
    </row>
    <row r="6552" spans="16:21" x14ac:dyDescent="0.45">
      <c r="P6552" s="33" t="s">
        <v>3933</v>
      </c>
      <c r="Q6552" t="s">
        <v>28873</v>
      </c>
      <c r="R6552" s="35" t="s">
        <v>16117</v>
      </c>
      <c r="S6552" s="34"/>
      <c r="T6552" s="34"/>
      <c r="U6552" s="34"/>
    </row>
    <row r="6553" spans="16:21" x14ac:dyDescent="0.45">
      <c r="P6553" s="33" t="s">
        <v>3934</v>
      </c>
      <c r="Q6553" t="s">
        <v>28873</v>
      </c>
      <c r="R6553" s="35" t="s">
        <v>16118</v>
      </c>
      <c r="S6553" s="34"/>
      <c r="T6553" s="34"/>
      <c r="U6553" s="34"/>
    </row>
    <row r="6554" spans="16:21" x14ac:dyDescent="0.45">
      <c r="P6554" s="33" t="s">
        <v>3934</v>
      </c>
      <c r="Q6554" t="s">
        <v>28873</v>
      </c>
      <c r="R6554" s="35" t="s">
        <v>16119</v>
      </c>
      <c r="S6554" s="34"/>
      <c r="T6554" s="34"/>
      <c r="U6554" s="34"/>
    </row>
    <row r="6555" spans="16:21" x14ac:dyDescent="0.45">
      <c r="P6555" s="33" t="s">
        <v>3935</v>
      </c>
      <c r="Q6555" t="s">
        <v>28873</v>
      </c>
      <c r="R6555" s="35" t="s">
        <v>16120</v>
      </c>
      <c r="S6555" s="34"/>
      <c r="T6555" s="34"/>
      <c r="U6555" s="34"/>
    </row>
    <row r="6556" spans="16:21" x14ac:dyDescent="0.45">
      <c r="P6556" s="33" t="s">
        <v>3935</v>
      </c>
      <c r="Q6556" t="s">
        <v>28873</v>
      </c>
      <c r="R6556" s="35" t="s">
        <v>16121</v>
      </c>
      <c r="S6556" s="34"/>
      <c r="T6556" s="34"/>
      <c r="U6556" s="34"/>
    </row>
    <row r="6557" spans="16:21" x14ac:dyDescent="0.45">
      <c r="P6557" s="33" t="s">
        <v>3936</v>
      </c>
      <c r="Q6557" t="s">
        <v>28873</v>
      </c>
      <c r="R6557" s="35" t="s">
        <v>16122</v>
      </c>
      <c r="S6557" s="34"/>
      <c r="T6557" s="34"/>
      <c r="U6557" s="34"/>
    </row>
    <row r="6558" spans="16:21" x14ac:dyDescent="0.45">
      <c r="P6558" s="33" t="s">
        <v>3936</v>
      </c>
      <c r="Q6558" t="s">
        <v>28873</v>
      </c>
      <c r="R6558" s="35" t="s">
        <v>16123</v>
      </c>
      <c r="S6558" s="34"/>
      <c r="T6558" s="34"/>
      <c r="U6558" s="34"/>
    </row>
    <row r="6559" spans="16:21" x14ac:dyDescent="0.45">
      <c r="P6559" s="33" t="s">
        <v>3937</v>
      </c>
      <c r="Q6559" t="s">
        <v>28873</v>
      </c>
      <c r="R6559" s="35" t="s">
        <v>16124</v>
      </c>
      <c r="S6559" s="34"/>
      <c r="T6559" s="34"/>
      <c r="U6559" s="34"/>
    </row>
    <row r="6560" spans="16:21" x14ac:dyDescent="0.45">
      <c r="P6560" s="33" t="s">
        <v>3937</v>
      </c>
      <c r="Q6560" t="s">
        <v>28873</v>
      </c>
      <c r="R6560" s="35" t="s">
        <v>16125</v>
      </c>
      <c r="S6560" s="34"/>
      <c r="T6560" s="34"/>
      <c r="U6560" s="34"/>
    </row>
    <row r="6561" spans="16:21" x14ac:dyDescent="0.45">
      <c r="P6561" s="33" t="s">
        <v>3938</v>
      </c>
      <c r="Q6561" t="s">
        <v>28873</v>
      </c>
      <c r="R6561" s="35" t="s">
        <v>16126</v>
      </c>
      <c r="S6561" s="34"/>
      <c r="T6561" s="34"/>
      <c r="U6561" s="34"/>
    </row>
    <row r="6562" spans="16:21" x14ac:dyDescent="0.45">
      <c r="P6562" s="33" t="s">
        <v>3938</v>
      </c>
      <c r="Q6562" t="s">
        <v>28873</v>
      </c>
      <c r="R6562" s="35" t="s">
        <v>16127</v>
      </c>
      <c r="S6562" s="34"/>
      <c r="T6562" s="34"/>
      <c r="U6562" s="34"/>
    </row>
    <row r="6563" spans="16:21" x14ac:dyDescent="0.45">
      <c r="P6563" s="33" t="s">
        <v>3939</v>
      </c>
      <c r="Q6563" t="s">
        <v>28873</v>
      </c>
      <c r="R6563" s="35" t="s">
        <v>16128</v>
      </c>
      <c r="S6563" s="34"/>
      <c r="T6563" s="34"/>
      <c r="U6563" s="34"/>
    </row>
    <row r="6564" spans="16:21" x14ac:dyDescent="0.45">
      <c r="P6564" s="33" t="s">
        <v>3939</v>
      </c>
      <c r="Q6564" t="s">
        <v>28873</v>
      </c>
      <c r="R6564" s="35" t="s">
        <v>16129</v>
      </c>
      <c r="S6564" s="34"/>
      <c r="T6564" s="34"/>
      <c r="U6564" s="34"/>
    </row>
    <row r="6565" spans="16:21" x14ac:dyDescent="0.45">
      <c r="P6565" s="33" t="s">
        <v>3940</v>
      </c>
      <c r="Q6565" t="s">
        <v>28873</v>
      </c>
      <c r="R6565" s="35" t="s">
        <v>16130</v>
      </c>
      <c r="S6565" s="34"/>
      <c r="T6565" s="34"/>
      <c r="U6565" s="34"/>
    </row>
    <row r="6566" spans="16:21" x14ac:dyDescent="0.45">
      <c r="P6566" s="33" t="s">
        <v>3940</v>
      </c>
      <c r="Q6566" t="s">
        <v>28873</v>
      </c>
      <c r="R6566" s="35" t="s">
        <v>16131</v>
      </c>
      <c r="S6566" s="34"/>
      <c r="T6566" s="34"/>
      <c r="U6566" s="34"/>
    </row>
    <row r="6567" spans="16:21" x14ac:dyDescent="0.45">
      <c r="P6567" s="33" t="s">
        <v>3941</v>
      </c>
      <c r="Q6567" t="s">
        <v>28873</v>
      </c>
      <c r="R6567" s="35" t="s">
        <v>16132</v>
      </c>
      <c r="S6567" s="34"/>
      <c r="T6567" s="34"/>
      <c r="U6567" s="34"/>
    </row>
    <row r="6568" spans="16:21" x14ac:dyDescent="0.45">
      <c r="P6568" s="33" t="s">
        <v>3941</v>
      </c>
      <c r="Q6568" t="s">
        <v>28873</v>
      </c>
      <c r="R6568" s="35" t="s">
        <v>16133</v>
      </c>
      <c r="S6568" s="34"/>
      <c r="T6568" s="34"/>
      <c r="U6568" s="34"/>
    </row>
    <row r="6569" spans="16:21" x14ac:dyDescent="0.45">
      <c r="P6569" s="33" t="s">
        <v>3942</v>
      </c>
      <c r="Q6569" t="s">
        <v>28873</v>
      </c>
      <c r="R6569" s="35" t="s">
        <v>16134</v>
      </c>
      <c r="S6569" s="34"/>
      <c r="T6569" s="34"/>
      <c r="U6569" s="34"/>
    </row>
    <row r="6570" spans="16:21" x14ac:dyDescent="0.45">
      <c r="P6570" s="33" t="s">
        <v>3942</v>
      </c>
      <c r="Q6570" t="s">
        <v>28873</v>
      </c>
      <c r="R6570" s="35" t="s">
        <v>16135</v>
      </c>
      <c r="S6570" s="34"/>
      <c r="T6570" s="34"/>
      <c r="U6570" s="34"/>
    </row>
    <row r="6571" spans="16:21" x14ac:dyDescent="0.45">
      <c r="P6571" s="33" t="s">
        <v>3943</v>
      </c>
      <c r="Q6571" t="s">
        <v>28873</v>
      </c>
      <c r="R6571" s="35" t="s">
        <v>16136</v>
      </c>
      <c r="S6571" s="34"/>
      <c r="T6571" s="34"/>
      <c r="U6571" s="34"/>
    </row>
    <row r="6572" spans="16:21" x14ac:dyDescent="0.45">
      <c r="P6572" s="33" t="s">
        <v>3943</v>
      </c>
      <c r="Q6572" t="s">
        <v>28873</v>
      </c>
      <c r="R6572" s="35" t="s">
        <v>16137</v>
      </c>
      <c r="S6572" s="34"/>
      <c r="T6572" s="34"/>
      <c r="U6572" s="34"/>
    </row>
    <row r="6573" spans="16:21" x14ac:dyDescent="0.45">
      <c r="P6573" s="33" t="s">
        <v>3944</v>
      </c>
      <c r="Q6573" t="s">
        <v>28873</v>
      </c>
      <c r="R6573" s="35" t="s">
        <v>16138</v>
      </c>
      <c r="S6573" s="34"/>
      <c r="T6573" s="34"/>
      <c r="U6573" s="34"/>
    </row>
    <row r="6574" spans="16:21" x14ac:dyDescent="0.45">
      <c r="P6574" s="33" t="s">
        <v>3944</v>
      </c>
      <c r="Q6574" t="s">
        <v>28873</v>
      </c>
      <c r="R6574" s="35" t="s">
        <v>16139</v>
      </c>
      <c r="S6574" s="34"/>
      <c r="T6574" s="34"/>
      <c r="U6574" s="34"/>
    </row>
    <row r="6575" spans="16:21" x14ac:dyDescent="0.45">
      <c r="P6575" s="33" t="s">
        <v>3945</v>
      </c>
      <c r="Q6575" t="s">
        <v>28873</v>
      </c>
      <c r="R6575" s="35" t="s">
        <v>16140</v>
      </c>
      <c r="S6575" s="34"/>
      <c r="T6575" s="34"/>
      <c r="U6575" s="34"/>
    </row>
    <row r="6576" spans="16:21" x14ac:dyDescent="0.45">
      <c r="P6576" s="33" t="s">
        <v>3945</v>
      </c>
      <c r="Q6576" t="s">
        <v>28873</v>
      </c>
      <c r="R6576" s="35" t="s">
        <v>16141</v>
      </c>
      <c r="S6576" s="34"/>
      <c r="T6576" s="34"/>
      <c r="U6576" s="34"/>
    </row>
    <row r="6577" spans="16:21" x14ac:dyDescent="0.45">
      <c r="P6577" s="33" t="s">
        <v>3946</v>
      </c>
      <c r="Q6577" t="s">
        <v>28873</v>
      </c>
      <c r="R6577" s="35" t="s">
        <v>16142</v>
      </c>
      <c r="S6577" s="34"/>
      <c r="T6577" s="34"/>
      <c r="U6577" s="34"/>
    </row>
    <row r="6578" spans="16:21" x14ac:dyDescent="0.45">
      <c r="P6578" s="33" t="s">
        <v>3946</v>
      </c>
      <c r="Q6578" t="s">
        <v>28873</v>
      </c>
      <c r="R6578" s="35" t="s">
        <v>16143</v>
      </c>
      <c r="S6578" s="34"/>
      <c r="T6578" s="34"/>
      <c r="U6578" s="34"/>
    </row>
    <row r="6579" spans="16:21" x14ac:dyDescent="0.45">
      <c r="P6579" s="33" t="s">
        <v>3947</v>
      </c>
      <c r="Q6579" t="s">
        <v>28873</v>
      </c>
      <c r="R6579" s="35" t="s">
        <v>16144</v>
      </c>
      <c r="S6579" s="34"/>
      <c r="T6579" s="34"/>
      <c r="U6579" s="34"/>
    </row>
    <row r="6580" spans="16:21" x14ac:dyDescent="0.45">
      <c r="P6580" s="33" t="s">
        <v>3947</v>
      </c>
      <c r="Q6580" t="s">
        <v>28873</v>
      </c>
      <c r="R6580" s="35" t="s">
        <v>16143</v>
      </c>
      <c r="S6580" s="34"/>
      <c r="T6580" s="34"/>
      <c r="U6580" s="34"/>
    </row>
    <row r="6581" spans="16:21" x14ac:dyDescent="0.45">
      <c r="P6581" s="33" t="s">
        <v>3948</v>
      </c>
      <c r="Q6581" t="s">
        <v>28873</v>
      </c>
      <c r="R6581" s="35" t="s">
        <v>16145</v>
      </c>
      <c r="S6581" s="34"/>
      <c r="T6581" s="34"/>
      <c r="U6581" s="34"/>
    </row>
    <row r="6582" spans="16:21" x14ac:dyDescent="0.45">
      <c r="P6582" s="33" t="s">
        <v>3948</v>
      </c>
      <c r="Q6582" t="s">
        <v>28873</v>
      </c>
      <c r="R6582" s="35" t="s">
        <v>16146</v>
      </c>
      <c r="S6582" s="34"/>
      <c r="T6582" s="34"/>
      <c r="U6582" s="34"/>
    </row>
    <row r="6583" spans="16:21" x14ac:dyDescent="0.45">
      <c r="P6583" s="33" t="s">
        <v>3949</v>
      </c>
      <c r="Q6583" t="s">
        <v>28873</v>
      </c>
      <c r="R6583" s="35" t="s">
        <v>16147</v>
      </c>
      <c r="S6583" s="34"/>
      <c r="T6583" s="34"/>
      <c r="U6583" s="34"/>
    </row>
    <row r="6584" spans="16:21" x14ac:dyDescent="0.45">
      <c r="P6584" s="33" t="s">
        <v>3949</v>
      </c>
      <c r="Q6584" t="s">
        <v>28873</v>
      </c>
      <c r="R6584" s="35" t="s">
        <v>16148</v>
      </c>
      <c r="S6584" s="34"/>
      <c r="T6584" s="34"/>
      <c r="U6584" s="34"/>
    </row>
    <row r="6585" spans="16:21" x14ac:dyDescent="0.45">
      <c r="P6585" s="33" t="s">
        <v>3950</v>
      </c>
      <c r="Q6585" t="s">
        <v>28873</v>
      </c>
      <c r="R6585" s="35" t="s">
        <v>16149</v>
      </c>
      <c r="S6585" s="34"/>
      <c r="T6585" s="34"/>
      <c r="U6585" s="34"/>
    </row>
    <row r="6586" spans="16:21" x14ac:dyDescent="0.45">
      <c r="P6586" s="33" t="s">
        <v>3950</v>
      </c>
      <c r="Q6586" t="s">
        <v>28873</v>
      </c>
      <c r="R6586" s="35" t="s">
        <v>16150</v>
      </c>
      <c r="S6586" s="34"/>
      <c r="T6586" s="34"/>
      <c r="U6586" s="34"/>
    </row>
    <row r="6587" spans="16:21" x14ac:dyDescent="0.45">
      <c r="P6587" s="33" t="s">
        <v>3951</v>
      </c>
      <c r="Q6587" t="s">
        <v>28873</v>
      </c>
      <c r="R6587" s="35" t="s">
        <v>16151</v>
      </c>
      <c r="S6587" s="34"/>
      <c r="T6587" s="34"/>
      <c r="U6587" s="34"/>
    </row>
    <row r="6588" spans="16:21" x14ac:dyDescent="0.45">
      <c r="P6588" s="33" t="s">
        <v>3951</v>
      </c>
      <c r="Q6588" t="s">
        <v>28873</v>
      </c>
      <c r="R6588" s="35" t="s">
        <v>16152</v>
      </c>
      <c r="S6588" s="34"/>
      <c r="T6588" s="34"/>
      <c r="U6588" s="34"/>
    </row>
    <row r="6589" spans="16:21" x14ac:dyDescent="0.45">
      <c r="P6589" s="33" t="s">
        <v>3952</v>
      </c>
      <c r="Q6589" t="s">
        <v>28873</v>
      </c>
      <c r="R6589" s="35" t="s">
        <v>16153</v>
      </c>
      <c r="S6589" s="34"/>
      <c r="T6589" s="34"/>
      <c r="U6589" s="34"/>
    </row>
    <row r="6590" spans="16:21" x14ac:dyDescent="0.45">
      <c r="P6590" s="33" t="s">
        <v>3952</v>
      </c>
      <c r="Q6590" t="s">
        <v>28873</v>
      </c>
      <c r="R6590" s="35" t="s">
        <v>16154</v>
      </c>
      <c r="S6590" s="34"/>
      <c r="T6590" s="34"/>
      <c r="U6590" s="34"/>
    </row>
    <row r="6591" spans="16:21" x14ac:dyDescent="0.45">
      <c r="P6591" s="33" t="s">
        <v>3953</v>
      </c>
      <c r="Q6591" t="s">
        <v>28873</v>
      </c>
      <c r="R6591" s="35" t="s">
        <v>16155</v>
      </c>
      <c r="S6591" s="34"/>
      <c r="T6591" s="34"/>
      <c r="U6591" s="34"/>
    </row>
    <row r="6592" spans="16:21" x14ac:dyDescent="0.45">
      <c r="P6592" s="33" t="s">
        <v>3953</v>
      </c>
      <c r="Q6592" t="s">
        <v>28873</v>
      </c>
      <c r="R6592" s="35" t="s">
        <v>16156</v>
      </c>
      <c r="S6592" s="34"/>
      <c r="T6592" s="34"/>
      <c r="U6592" s="34"/>
    </row>
    <row r="6593" spans="16:21" x14ac:dyDescent="0.45">
      <c r="P6593" s="33" t="s">
        <v>3954</v>
      </c>
      <c r="Q6593" t="s">
        <v>28873</v>
      </c>
      <c r="R6593" s="35" t="s">
        <v>16157</v>
      </c>
      <c r="S6593" s="34"/>
      <c r="T6593" s="34"/>
      <c r="U6593" s="34"/>
    </row>
    <row r="6594" spans="16:21" x14ac:dyDescent="0.45">
      <c r="P6594" s="33" t="s">
        <v>3954</v>
      </c>
      <c r="Q6594" t="s">
        <v>28873</v>
      </c>
      <c r="R6594" s="35" t="s">
        <v>16158</v>
      </c>
      <c r="S6594" s="34"/>
      <c r="T6594" s="34"/>
      <c r="U6594" s="34"/>
    </row>
    <row r="6595" spans="16:21" x14ac:dyDescent="0.45">
      <c r="P6595" s="33" t="s">
        <v>3955</v>
      </c>
      <c r="Q6595" t="s">
        <v>28873</v>
      </c>
      <c r="R6595" s="35" t="s">
        <v>16159</v>
      </c>
      <c r="S6595" s="34"/>
      <c r="T6595" s="34"/>
      <c r="U6595" s="34"/>
    </row>
    <row r="6596" spans="16:21" x14ac:dyDescent="0.45">
      <c r="P6596" s="33" t="s">
        <v>3955</v>
      </c>
      <c r="Q6596" t="s">
        <v>28873</v>
      </c>
      <c r="R6596" s="35" t="s">
        <v>16160</v>
      </c>
      <c r="S6596" s="34"/>
      <c r="T6596" s="34"/>
      <c r="U6596" s="34"/>
    </row>
    <row r="6597" spans="16:21" x14ac:dyDescent="0.45">
      <c r="P6597" s="33" t="s">
        <v>3956</v>
      </c>
      <c r="Q6597" t="s">
        <v>28873</v>
      </c>
      <c r="R6597" s="35" t="s">
        <v>16161</v>
      </c>
      <c r="S6597" s="34"/>
      <c r="T6597" s="34"/>
      <c r="U6597" s="34"/>
    </row>
    <row r="6598" spans="16:21" x14ac:dyDescent="0.45">
      <c r="P6598" s="33" t="s">
        <v>3956</v>
      </c>
      <c r="Q6598" t="s">
        <v>28873</v>
      </c>
      <c r="R6598" s="35" t="s">
        <v>16162</v>
      </c>
      <c r="S6598" s="34"/>
      <c r="T6598" s="34"/>
      <c r="U6598" s="34"/>
    </row>
    <row r="6599" spans="16:21" x14ac:dyDescent="0.45">
      <c r="P6599" s="33" t="s">
        <v>3957</v>
      </c>
      <c r="Q6599" t="s">
        <v>28873</v>
      </c>
      <c r="R6599" s="35" t="s">
        <v>16163</v>
      </c>
      <c r="S6599" s="34"/>
      <c r="T6599" s="34"/>
      <c r="U6599" s="34"/>
    </row>
    <row r="6600" spans="16:21" x14ac:dyDescent="0.45">
      <c r="P6600" s="33" t="s">
        <v>3957</v>
      </c>
      <c r="Q6600" t="s">
        <v>28873</v>
      </c>
      <c r="R6600" s="35" t="s">
        <v>16164</v>
      </c>
      <c r="S6600" s="34"/>
      <c r="T6600" s="34"/>
      <c r="U6600" s="34"/>
    </row>
    <row r="6601" spans="16:21" x14ac:dyDescent="0.45">
      <c r="P6601" s="33" t="s">
        <v>3958</v>
      </c>
      <c r="Q6601" t="s">
        <v>28873</v>
      </c>
      <c r="R6601" s="35" t="s">
        <v>16165</v>
      </c>
      <c r="S6601" s="34"/>
      <c r="T6601" s="34"/>
      <c r="U6601" s="34"/>
    </row>
    <row r="6602" spans="16:21" x14ac:dyDescent="0.45">
      <c r="P6602" s="33" t="s">
        <v>3958</v>
      </c>
      <c r="Q6602" t="s">
        <v>28873</v>
      </c>
      <c r="R6602" s="35" t="s">
        <v>16166</v>
      </c>
      <c r="S6602" s="34"/>
      <c r="T6602" s="34"/>
      <c r="U6602" s="34"/>
    </row>
    <row r="6603" spans="16:21" x14ac:dyDescent="0.45">
      <c r="P6603" s="33" t="s">
        <v>3959</v>
      </c>
      <c r="Q6603" t="s">
        <v>28873</v>
      </c>
      <c r="R6603" s="35" t="s">
        <v>16167</v>
      </c>
      <c r="S6603" s="34"/>
      <c r="T6603" s="34"/>
      <c r="U6603" s="34"/>
    </row>
    <row r="6604" spans="16:21" x14ac:dyDescent="0.45">
      <c r="P6604" s="33" t="s">
        <v>3959</v>
      </c>
      <c r="Q6604" t="s">
        <v>28873</v>
      </c>
      <c r="R6604" s="35" t="s">
        <v>16168</v>
      </c>
      <c r="S6604" s="34"/>
      <c r="T6604" s="34"/>
      <c r="U6604" s="34"/>
    </row>
    <row r="6605" spans="16:21" x14ac:dyDescent="0.45">
      <c r="P6605" s="33" t="s">
        <v>3960</v>
      </c>
      <c r="Q6605" t="s">
        <v>28873</v>
      </c>
      <c r="R6605" s="35" t="s">
        <v>16169</v>
      </c>
      <c r="S6605" s="34"/>
      <c r="T6605" s="34"/>
      <c r="U6605" s="34"/>
    </row>
    <row r="6606" spans="16:21" x14ac:dyDescent="0.45">
      <c r="P6606" s="33" t="s">
        <v>3960</v>
      </c>
      <c r="Q6606" t="s">
        <v>28873</v>
      </c>
      <c r="R6606" s="35" t="s">
        <v>16170</v>
      </c>
      <c r="S6606" s="34"/>
      <c r="T6606" s="34"/>
      <c r="U6606" s="34"/>
    </row>
    <row r="6607" spans="16:21" x14ac:dyDescent="0.45">
      <c r="P6607" s="33" t="s">
        <v>3961</v>
      </c>
      <c r="Q6607" t="s">
        <v>28873</v>
      </c>
      <c r="R6607" s="35" t="s">
        <v>16171</v>
      </c>
      <c r="S6607" s="34"/>
      <c r="T6607" s="34"/>
      <c r="U6607" s="34"/>
    </row>
    <row r="6608" spans="16:21" x14ac:dyDescent="0.45">
      <c r="P6608" s="33" t="s">
        <v>3961</v>
      </c>
      <c r="Q6608" t="s">
        <v>28873</v>
      </c>
      <c r="R6608" s="35" t="s">
        <v>16172</v>
      </c>
      <c r="S6608" s="34"/>
      <c r="T6608" s="34"/>
      <c r="U6608" s="34"/>
    </row>
    <row r="6609" spans="16:21" x14ac:dyDescent="0.45">
      <c r="P6609" s="33" t="s">
        <v>3962</v>
      </c>
      <c r="Q6609" t="s">
        <v>28873</v>
      </c>
      <c r="R6609" s="35" t="s">
        <v>16173</v>
      </c>
      <c r="S6609" s="34"/>
      <c r="T6609" s="34"/>
      <c r="U6609" s="34"/>
    </row>
    <row r="6610" spans="16:21" x14ac:dyDescent="0.45">
      <c r="P6610" s="33" t="s">
        <v>3962</v>
      </c>
      <c r="Q6610" t="s">
        <v>28873</v>
      </c>
      <c r="R6610" s="35" t="s">
        <v>16174</v>
      </c>
      <c r="S6610" s="34"/>
      <c r="T6610" s="34"/>
      <c r="U6610" s="34"/>
    </row>
    <row r="6611" spans="16:21" x14ac:dyDescent="0.45">
      <c r="P6611" s="33" t="s">
        <v>3963</v>
      </c>
      <c r="Q6611" t="s">
        <v>28873</v>
      </c>
      <c r="R6611" s="35" t="s">
        <v>16175</v>
      </c>
      <c r="S6611" s="34"/>
      <c r="T6611" s="34"/>
      <c r="U6611" s="34"/>
    </row>
    <row r="6612" spans="16:21" x14ac:dyDescent="0.45">
      <c r="P6612" s="33" t="s">
        <v>3963</v>
      </c>
      <c r="Q6612" t="s">
        <v>28873</v>
      </c>
      <c r="R6612" s="35" t="s">
        <v>16176</v>
      </c>
      <c r="S6612" s="34"/>
      <c r="T6612" s="34"/>
      <c r="U6612" s="34"/>
    </row>
    <row r="6613" spans="16:21" x14ac:dyDescent="0.45">
      <c r="P6613" s="33" t="s">
        <v>3964</v>
      </c>
      <c r="Q6613" t="s">
        <v>28873</v>
      </c>
      <c r="R6613" s="35" t="s">
        <v>16177</v>
      </c>
      <c r="S6613" s="34"/>
      <c r="T6613" s="34"/>
      <c r="U6613" s="34"/>
    </row>
    <row r="6614" spans="16:21" x14ac:dyDescent="0.45">
      <c r="P6614" s="33" t="s">
        <v>3964</v>
      </c>
      <c r="Q6614" t="s">
        <v>28873</v>
      </c>
      <c r="R6614" s="35" t="s">
        <v>16178</v>
      </c>
      <c r="S6614" s="34"/>
      <c r="T6614" s="34"/>
      <c r="U6614" s="34"/>
    </row>
    <row r="6615" spans="16:21" x14ac:dyDescent="0.45">
      <c r="P6615" s="33" t="s">
        <v>3965</v>
      </c>
      <c r="Q6615" t="s">
        <v>28873</v>
      </c>
      <c r="R6615" s="35" t="s">
        <v>16179</v>
      </c>
      <c r="S6615" s="34"/>
      <c r="T6615" s="34"/>
      <c r="U6615" s="34"/>
    </row>
    <row r="6616" spans="16:21" x14ac:dyDescent="0.45">
      <c r="P6616" s="33" t="s">
        <v>3965</v>
      </c>
      <c r="Q6616" t="s">
        <v>28873</v>
      </c>
      <c r="R6616" s="35" t="s">
        <v>16180</v>
      </c>
      <c r="S6616" s="34"/>
      <c r="T6616" s="34"/>
      <c r="U6616" s="34"/>
    </row>
    <row r="6617" spans="16:21" x14ac:dyDescent="0.45">
      <c r="P6617" s="33" t="s">
        <v>3966</v>
      </c>
      <c r="Q6617" t="s">
        <v>28873</v>
      </c>
      <c r="R6617" s="35" t="s">
        <v>16181</v>
      </c>
      <c r="S6617" s="34"/>
      <c r="T6617" s="34"/>
      <c r="U6617" s="34"/>
    </row>
    <row r="6618" spans="16:21" x14ac:dyDescent="0.45">
      <c r="P6618" s="33" t="s">
        <v>3966</v>
      </c>
      <c r="Q6618" t="s">
        <v>28873</v>
      </c>
      <c r="R6618" s="35" t="s">
        <v>16182</v>
      </c>
      <c r="S6618" s="34"/>
      <c r="T6618" s="34"/>
      <c r="U6618" s="34"/>
    </row>
    <row r="6619" spans="16:21" x14ac:dyDescent="0.45">
      <c r="P6619" s="33" t="s">
        <v>3967</v>
      </c>
      <c r="Q6619" t="s">
        <v>28873</v>
      </c>
      <c r="R6619" s="35" t="s">
        <v>16183</v>
      </c>
      <c r="S6619" s="34"/>
      <c r="T6619" s="34"/>
      <c r="U6619" s="34"/>
    </row>
    <row r="6620" spans="16:21" x14ac:dyDescent="0.45">
      <c r="P6620" s="33" t="s">
        <v>3967</v>
      </c>
      <c r="Q6620" t="s">
        <v>28873</v>
      </c>
      <c r="R6620" s="35" t="s">
        <v>16184</v>
      </c>
      <c r="S6620" s="34"/>
      <c r="T6620" s="34"/>
      <c r="U6620" s="34"/>
    </row>
    <row r="6621" spans="16:21" x14ac:dyDescent="0.45">
      <c r="P6621" s="33" t="s">
        <v>3968</v>
      </c>
      <c r="Q6621" t="s">
        <v>28873</v>
      </c>
      <c r="R6621" s="35" t="s">
        <v>16185</v>
      </c>
      <c r="S6621" s="34"/>
      <c r="T6621" s="34"/>
      <c r="U6621" s="34"/>
    </row>
    <row r="6622" spans="16:21" x14ac:dyDescent="0.45">
      <c r="P6622" s="33" t="s">
        <v>3968</v>
      </c>
      <c r="Q6622" t="s">
        <v>28873</v>
      </c>
      <c r="R6622" s="35" t="s">
        <v>16186</v>
      </c>
      <c r="S6622" s="34"/>
      <c r="T6622" s="34"/>
      <c r="U6622" s="34"/>
    </row>
    <row r="6623" spans="16:21" x14ac:dyDescent="0.45">
      <c r="P6623" s="33" t="s">
        <v>3969</v>
      </c>
      <c r="Q6623" t="s">
        <v>28873</v>
      </c>
      <c r="R6623" s="35" t="s">
        <v>16187</v>
      </c>
      <c r="S6623" s="34"/>
      <c r="T6623" s="34"/>
      <c r="U6623" s="34"/>
    </row>
    <row r="6624" spans="16:21" x14ac:dyDescent="0.45">
      <c r="P6624" s="33" t="s">
        <v>3969</v>
      </c>
      <c r="Q6624" t="s">
        <v>28873</v>
      </c>
      <c r="R6624" s="35" t="s">
        <v>16188</v>
      </c>
      <c r="S6624" s="34"/>
      <c r="T6624" s="34"/>
      <c r="U6624" s="34"/>
    </row>
    <row r="6625" spans="16:21" x14ac:dyDescent="0.45">
      <c r="P6625" s="33" t="s">
        <v>3970</v>
      </c>
      <c r="Q6625" t="s">
        <v>28873</v>
      </c>
      <c r="R6625" s="35" t="s">
        <v>16189</v>
      </c>
      <c r="S6625" s="34"/>
      <c r="T6625" s="34"/>
      <c r="U6625" s="34"/>
    </row>
    <row r="6626" spans="16:21" x14ac:dyDescent="0.45">
      <c r="P6626" s="33" t="s">
        <v>3970</v>
      </c>
      <c r="Q6626" t="s">
        <v>28873</v>
      </c>
      <c r="R6626" s="35" t="s">
        <v>16190</v>
      </c>
      <c r="S6626" s="34"/>
      <c r="T6626" s="34"/>
      <c r="U6626" s="34"/>
    </row>
    <row r="6627" spans="16:21" x14ac:dyDescent="0.45">
      <c r="P6627" s="33" t="s">
        <v>3971</v>
      </c>
      <c r="Q6627" t="s">
        <v>28873</v>
      </c>
      <c r="R6627" s="35" t="s">
        <v>16191</v>
      </c>
      <c r="S6627" s="34"/>
      <c r="T6627" s="34"/>
      <c r="U6627" s="34"/>
    </row>
    <row r="6628" spans="16:21" x14ac:dyDescent="0.45">
      <c r="P6628" s="33" t="s">
        <v>3971</v>
      </c>
      <c r="Q6628" t="s">
        <v>28873</v>
      </c>
      <c r="R6628" s="35" t="s">
        <v>16192</v>
      </c>
      <c r="S6628" s="34"/>
      <c r="T6628" s="34"/>
      <c r="U6628" s="34"/>
    </row>
    <row r="6629" spans="16:21" x14ac:dyDescent="0.45">
      <c r="P6629" s="33" t="s">
        <v>3972</v>
      </c>
      <c r="Q6629" t="s">
        <v>28873</v>
      </c>
      <c r="R6629" s="35" t="s">
        <v>16193</v>
      </c>
      <c r="S6629" s="34"/>
      <c r="T6629" s="34"/>
      <c r="U6629" s="34"/>
    </row>
    <row r="6630" spans="16:21" x14ac:dyDescent="0.45">
      <c r="P6630" s="33" t="s">
        <v>3972</v>
      </c>
      <c r="Q6630" t="s">
        <v>28873</v>
      </c>
      <c r="R6630" s="35" t="s">
        <v>16194</v>
      </c>
      <c r="S6630" s="34"/>
      <c r="T6630" s="34"/>
      <c r="U6630" s="34"/>
    </row>
    <row r="6631" spans="16:21" x14ac:dyDescent="0.45">
      <c r="P6631" s="33" t="s">
        <v>3973</v>
      </c>
      <c r="Q6631" t="s">
        <v>28873</v>
      </c>
      <c r="R6631" s="35" t="s">
        <v>16195</v>
      </c>
      <c r="S6631" s="34"/>
      <c r="T6631" s="34"/>
      <c r="U6631" s="34"/>
    </row>
    <row r="6632" spans="16:21" x14ac:dyDescent="0.45">
      <c r="P6632" s="33" t="s">
        <v>3973</v>
      </c>
      <c r="Q6632" t="s">
        <v>28873</v>
      </c>
      <c r="R6632" s="35" t="s">
        <v>16196</v>
      </c>
      <c r="S6632" s="34"/>
      <c r="T6632" s="34"/>
      <c r="U6632" s="34"/>
    </row>
    <row r="6633" spans="16:21" x14ac:dyDescent="0.45">
      <c r="P6633" s="33" t="s">
        <v>3974</v>
      </c>
      <c r="Q6633" t="s">
        <v>28873</v>
      </c>
      <c r="R6633" s="35" t="s">
        <v>16197</v>
      </c>
      <c r="S6633" s="34"/>
      <c r="T6633" s="34"/>
      <c r="U6633" s="34"/>
    </row>
    <row r="6634" spans="16:21" x14ac:dyDescent="0.45">
      <c r="P6634" s="33" t="s">
        <v>3974</v>
      </c>
      <c r="Q6634" t="s">
        <v>28873</v>
      </c>
      <c r="R6634" s="35" t="s">
        <v>16198</v>
      </c>
      <c r="S6634" s="34"/>
      <c r="T6634" s="34"/>
      <c r="U6634" s="34"/>
    </row>
    <row r="6635" spans="16:21" x14ac:dyDescent="0.45">
      <c r="P6635" s="33" t="s">
        <v>3975</v>
      </c>
      <c r="Q6635" t="s">
        <v>28873</v>
      </c>
      <c r="R6635" s="35" t="s">
        <v>16199</v>
      </c>
      <c r="S6635" s="34"/>
      <c r="T6635" s="34"/>
      <c r="U6635" s="34"/>
    </row>
    <row r="6636" spans="16:21" x14ac:dyDescent="0.45">
      <c r="P6636" s="33" t="s">
        <v>3975</v>
      </c>
      <c r="Q6636" t="s">
        <v>28873</v>
      </c>
      <c r="R6636" s="35" t="s">
        <v>16200</v>
      </c>
      <c r="S6636" s="34"/>
      <c r="T6636" s="34"/>
      <c r="U6636" s="34"/>
    </row>
    <row r="6637" spans="16:21" x14ac:dyDescent="0.45">
      <c r="P6637" s="33" t="s">
        <v>3976</v>
      </c>
      <c r="Q6637" t="s">
        <v>28873</v>
      </c>
      <c r="R6637" s="35" t="s">
        <v>16201</v>
      </c>
      <c r="S6637" s="34"/>
      <c r="T6637" s="34"/>
      <c r="U6637" s="34"/>
    </row>
    <row r="6638" spans="16:21" x14ac:dyDescent="0.45">
      <c r="P6638" s="33" t="s">
        <v>3976</v>
      </c>
      <c r="Q6638" t="s">
        <v>28873</v>
      </c>
      <c r="R6638" s="35" t="s">
        <v>16202</v>
      </c>
      <c r="S6638" s="34"/>
      <c r="T6638" s="34"/>
      <c r="U6638" s="34"/>
    </row>
    <row r="6639" spans="16:21" x14ac:dyDescent="0.45">
      <c r="P6639" s="33" t="s">
        <v>3977</v>
      </c>
      <c r="Q6639" t="s">
        <v>28873</v>
      </c>
      <c r="R6639" s="35" t="s">
        <v>16203</v>
      </c>
      <c r="S6639" s="34"/>
      <c r="T6639" s="34"/>
      <c r="U6639" s="34"/>
    </row>
    <row r="6640" spans="16:21" x14ac:dyDescent="0.45">
      <c r="P6640" s="33" t="s">
        <v>3977</v>
      </c>
      <c r="Q6640" t="s">
        <v>28873</v>
      </c>
      <c r="R6640" s="35" t="s">
        <v>16204</v>
      </c>
      <c r="S6640" s="34"/>
      <c r="T6640" s="34"/>
      <c r="U6640" s="34"/>
    </row>
    <row r="6641" spans="16:21" x14ac:dyDescent="0.45">
      <c r="P6641" s="33" t="s">
        <v>3978</v>
      </c>
      <c r="Q6641" t="s">
        <v>28873</v>
      </c>
      <c r="R6641" s="35" t="s">
        <v>16205</v>
      </c>
      <c r="S6641" s="34"/>
      <c r="T6641" s="34"/>
      <c r="U6641" s="34"/>
    </row>
    <row r="6642" spans="16:21" x14ac:dyDescent="0.45">
      <c r="P6642" s="33" t="s">
        <v>3978</v>
      </c>
      <c r="Q6642" t="s">
        <v>28873</v>
      </c>
      <c r="R6642" s="35" t="s">
        <v>16206</v>
      </c>
      <c r="S6642" s="34"/>
      <c r="T6642" s="34"/>
      <c r="U6642" s="34"/>
    </row>
    <row r="6643" spans="16:21" x14ac:dyDescent="0.45">
      <c r="P6643" s="33" t="s">
        <v>3979</v>
      </c>
      <c r="Q6643" t="s">
        <v>28873</v>
      </c>
      <c r="R6643" s="35" t="s">
        <v>16207</v>
      </c>
      <c r="S6643" s="34"/>
      <c r="T6643" s="34"/>
      <c r="U6643" s="34"/>
    </row>
    <row r="6644" spans="16:21" x14ac:dyDescent="0.45">
      <c r="P6644" s="33" t="s">
        <v>3979</v>
      </c>
      <c r="Q6644" t="s">
        <v>28873</v>
      </c>
      <c r="R6644" s="35" t="s">
        <v>16208</v>
      </c>
      <c r="S6644" s="34"/>
      <c r="T6644" s="34"/>
      <c r="U6644" s="34"/>
    </row>
    <row r="6645" spans="16:21" x14ac:dyDescent="0.45">
      <c r="P6645" s="33" t="s">
        <v>3980</v>
      </c>
      <c r="Q6645" t="s">
        <v>28873</v>
      </c>
      <c r="R6645" s="35" t="s">
        <v>16209</v>
      </c>
      <c r="S6645" s="34"/>
      <c r="T6645" s="34"/>
      <c r="U6645" s="34"/>
    </row>
    <row r="6646" spans="16:21" x14ac:dyDescent="0.45">
      <c r="P6646" s="33" t="s">
        <v>3980</v>
      </c>
      <c r="Q6646" t="s">
        <v>28873</v>
      </c>
      <c r="R6646" s="35" t="s">
        <v>16210</v>
      </c>
      <c r="S6646" s="34"/>
      <c r="T6646" s="34"/>
      <c r="U6646" s="34"/>
    </row>
    <row r="6647" spans="16:21" x14ac:dyDescent="0.45">
      <c r="P6647" s="33" t="s">
        <v>3981</v>
      </c>
      <c r="Q6647" t="s">
        <v>28873</v>
      </c>
      <c r="R6647" s="35" t="s">
        <v>16211</v>
      </c>
      <c r="S6647" s="34"/>
      <c r="T6647" s="34"/>
      <c r="U6647" s="34"/>
    </row>
    <row r="6648" spans="16:21" x14ac:dyDescent="0.45">
      <c r="P6648" s="33" t="s">
        <v>3981</v>
      </c>
      <c r="Q6648" t="s">
        <v>28873</v>
      </c>
      <c r="R6648" s="35" t="s">
        <v>16212</v>
      </c>
      <c r="S6648" s="34"/>
      <c r="T6648" s="34"/>
      <c r="U6648" s="34"/>
    </row>
    <row r="6649" spans="16:21" x14ac:dyDescent="0.45">
      <c r="P6649" s="33" t="s">
        <v>3982</v>
      </c>
      <c r="Q6649" t="s">
        <v>28873</v>
      </c>
      <c r="R6649" s="35" t="s">
        <v>16213</v>
      </c>
      <c r="S6649" s="34"/>
      <c r="T6649" s="34"/>
      <c r="U6649" s="34"/>
    </row>
    <row r="6650" spans="16:21" x14ac:dyDescent="0.45">
      <c r="P6650" s="33" t="s">
        <v>3982</v>
      </c>
      <c r="Q6650" t="s">
        <v>28873</v>
      </c>
      <c r="R6650" s="35" t="s">
        <v>16214</v>
      </c>
      <c r="S6650" s="34"/>
      <c r="T6650" s="34"/>
      <c r="U6650" s="34"/>
    </row>
    <row r="6651" spans="16:21" x14ac:dyDescent="0.45">
      <c r="P6651" s="33" t="s">
        <v>3983</v>
      </c>
      <c r="Q6651" t="s">
        <v>28873</v>
      </c>
      <c r="R6651" s="35" t="s">
        <v>16215</v>
      </c>
      <c r="S6651" s="34"/>
      <c r="T6651" s="34"/>
      <c r="U6651" s="34"/>
    </row>
    <row r="6652" spans="16:21" x14ac:dyDescent="0.45">
      <c r="P6652" s="33" t="s">
        <v>3983</v>
      </c>
      <c r="Q6652" t="s">
        <v>28873</v>
      </c>
      <c r="R6652" s="35" t="s">
        <v>16216</v>
      </c>
      <c r="S6652" s="34"/>
      <c r="T6652" s="34"/>
      <c r="U6652" s="34"/>
    </row>
    <row r="6653" spans="16:21" x14ac:dyDescent="0.45">
      <c r="P6653" s="33" t="s">
        <v>3984</v>
      </c>
      <c r="Q6653" t="s">
        <v>28873</v>
      </c>
      <c r="R6653" s="35" t="s">
        <v>16217</v>
      </c>
      <c r="S6653" s="34"/>
      <c r="T6653" s="34"/>
      <c r="U6653" s="34"/>
    </row>
    <row r="6654" spans="16:21" x14ac:dyDescent="0.45">
      <c r="P6654" s="33" t="s">
        <v>3984</v>
      </c>
      <c r="Q6654" t="s">
        <v>28873</v>
      </c>
      <c r="R6654" s="35" t="s">
        <v>16218</v>
      </c>
      <c r="S6654" s="34"/>
      <c r="T6654" s="34"/>
      <c r="U6654" s="34"/>
    </row>
    <row r="6655" spans="16:21" x14ac:dyDescent="0.45">
      <c r="P6655" s="33" t="s">
        <v>3985</v>
      </c>
      <c r="Q6655" t="s">
        <v>28873</v>
      </c>
      <c r="R6655" s="35" t="s">
        <v>16219</v>
      </c>
      <c r="S6655" s="34"/>
      <c r="T6655" s="34"/>
      <c r="U6655" s="34"/>
    </row>
    <row r="6656" spans="16:21" x14ac:dyDescent="0.45">
      <c r="P6656" s="33" t="s">
        <v>3985</v>
      </c>
      <c r="Q6656" t="s">
        <v>28873</v>
      </c>
      <c r="R6656" s="35" t="s">
        <v>16220</v>
      </c>
      <c r="S6656" s="34"/>
      <c r="T6656" s="34"/>
      <c r="U6656" s="34"/>
    </row>
    <row r="6657" spans="16:21" x14ac:dyDescent="0.45">
      <c r="P6657" s="33" t="s">
        <v>3986</v>
      </c>
      <c r="Q6657" t="s">
        <v>28873</v>
      </c>
      <c r="R6657" s="35" t="s">
        <v>16221</v>
      </c>
      <c r="S6657" s="34"/>
      <c r="T6657" s="34"/>
      <c r="U6657" s="34"/>
    </row>
    <row r="6658" spans="16:21" x14ac:dyDescent="0.45">
      <c r="P6658" s="33" t="s">
        <v>3986</v>
      </c>
      <c r="Q6658" t="s">
        <v>28873</v>
      </c>
      <c r="R6658" s="35" t="s">
        <v>16222</v>
      </c>
      <c r="S6658" s="34"/>
      <c r="T6658" s="34"/>
      <c r="U6658" s="34"/>
    </row>
    <row r="6659" spans="16:21" x14ac:dyDescent="0.45">
      <c r="P6659" s="33" t="s">
        <v>3987</v>
      </c>
      <c r="Q6659" t="s">
        <v>28873</v>
      </c>
      <c r="R6659" s="35" t="s">
        <v>16223</v>
      </c>
      <c r="S6659" s="34"/>
      <c r="T6659" s="34"/>
      <c r="U6659" s="34"/>
    </row>
    <row r="6660" spans="16:21" x14ac:dyDescent="0.45">
      <c r="P6660" s="33" t="s">
        <v>3987</v>
      </c>
      <c r="Q6660" t="s">
        <v>28873</v>
      </c>
      <c r="R6660" s="35" t="s">
        <v>16224</v>
      </c>
      <c r="S6660" s="34"/>
      <c r="T6660" s="34"/>
      <c r="U6660" s="34"/>
    </row>
    <row r="6661" spans="16:21" x14ac:dyDescent="0.45">
      <c r="P6661" s="33" t="s">
        <v>3988</v>
      </c>
      <c r="Q6661" t="s">
        <v>28873</v>
      </c>
      <c r="R6661" s="35" t="s">
        <v>16225</v>
      </c>
      <c r="S6661" s="34"/>
      <c r="T6661" s="34"/>
      <c r="U6661" s="34"/>
    </row>
    <row r="6662" spans="16:21" x14ac:dyDescent="0.45">
      <c r="P6662" s="33" t="s">
        <v>3988</v>
      </c>
      <c r="Q6662" t="s">
        <v>28873</v>
      </c>
      <c r="R6662" s="35" t="s">
        <v>16226</v>
      </c>
      <c r="S6662" s="34"/>
      <c r="T6662" s="34"/>
      <c r="U6662" s="34"/>
    </row>
    <row r="6663" spans="16:21" x14ac:dyDescent="0.45">
      <c r="P6663" s="33" t="s">
        <v>3989</v>
      </c>
      <c r="Q6663" t="s">
        <v>28873</v>
      </c>
      <c r="R6663" s="35" t="s">
        <v>16227</v>
      </c>
      <c r="S6663" s="34"/>
      <c r="T6663" s="34"/>
      <c r="U6663" s="34"/>
    </row>
    <row r="6664" spans="16:21" x14ac:dyDescent="0.45">
      <c r="P6664" s="33" t="s">
        <v>3989</v>
      </c>
      <c r="Q6664" t="s">
        <v>28873</v>
      </c>
      <c r="R6664" s="35" t="s">
        <v>16228</v>
      </c>
      <c r="S6664" s="34"/>
      <c r="T6664" s="34"/>
      <c r="U6664" s="34"/>
    </row>
    <row r="6665" spans="16:21" x14ac:dyDescent="0.45">
      <c r="P6665" s="33" t="s">
        <v>3990</v>
      </c>
      <c r="Q6665" t="s">
        <v>28873</v>
      </c>
      <c r="R6665" s="35" t="s">
        <v>16229</v>
      </c>
      <c r="S6665" s="34"/>
      <c r="T6665" s="34"/>
      <c r="U6665" s="34"/>
    </row>
    <row r="6666" spans="16:21" x14ac:dyDescent="0.45">
      <c r="P6666" s="33" t="s">
        <v>3990</v>
      </c>
      <c r="Q6666" t="s">
        <v>28873</v>
      </c>
      <c r="R6666" s="35" t="s">
        <v>16230</v>
      </c>
      <c r="S6666" s="34"/>
      <c r="T6666" s="34"/>
      <c r="U6666" s="34"/>
    </row>
    <row r="6667" spans="16:21" x14ac:dyDescent="0.45">
      <c r="P6667" s="33" t="s">
        <v>3991</v>
      </c>
      <c r="Q6667" t="s">
        <v>28873</v>
      </c>
      <c r="R6667" s="35" t="s">
        <v>16231</v>
      </c>
      <c r="S6667" s="34"/>
      <c r="T6667" s="34"/>
      <c r="U6667" s="34"/>
    </row>
    <row r="6668" spans="16:21" x14ac:dyDescent="0.45">
      <c r="P6668" s="33" t="s">
        <v>3991</v>
      </c>
      <c r="Q6668" t="s">
        <v>28873</v>
      </c>
      <c r="R6668" s="35" t="s">
        <v>16232</v>
      </c>
      <c r="S6668" s="34"/>
      <c r="T6668" s="34"/>
      <c r="U6668" s="34"/>
    </row>
    <row r="6669" spans="16:21" x14ac:dyDescent="0.45">
      <c r="P6669" s="33" t="s">
        <v>3992</v>
      </c>
      <c r="Q6669" t="s">
        <v>28873</v>
      </c>
      <c r="R6669" s="35" t="s">
        <v>16233</v>
      </c>
      <c r="S6669" s="34"/>
      <c r="T6669" s="34"/>
      <c r="U6669" s="34"/>
    </row>
    <row r="6670" spans="16:21" x14ac:dyDescent="0.45">
      <c r="P6670" s="33" t="s">
        <v>3992</v>
      </c>
      <c r="Q6670" t="s">
        <v>28873</v>
      </c>
      <c r="R6670" s="35" t="s">
        <v>16234</v>
      </c>
      <c r="S6670" s="34"/>
      <c r="T6670" s="34"/>
      <c r="U6670" s="34"/>
    </row>
    <row r="6671" spans="16:21" x14ac:dyDescent="0.45">
      <c r="P6671" s="33" t="s">
        <v>3993</v>
      </c>
      <c r="Q6671" t="s">
        <v>28873</v>
      </c>
      <c r="R6671" s="35" t="s">
        <v>16235</v>
      </c>
      <c r="S6671" s="34"/>
      <c r="T6671" s="34"/>
      <c r="U6671" s="34"/>
    </row>
    <row r="6672" spans="16:21" x14ac:dyDescent="0.45">
      <c r="P6672" s="33" t="s">
        <v>3993</v>
      </c>
      <c r="Q6672" t="s">
        <v>28873</v>
      </c>
      <c r="R6672" s="35" t="s">
        <v>16236</v>
      </c>
      <c r="S6672" s="34"/>
      <c r="T6672" s="34"/>
      <c r="U6672" s="34"/>
    </row>
    <row r="6673" spans="16:21" x14ac:dyDescent="0.45">
      <c r="P6673" s="33" t="s">
        <v>3994</v>
      </c>
      <c r="Q6673" t="s">
        <v>28873</v>
      </c>
      <c r="R6673" s="35" t="s">
        <v>16237</v>
      </c>
      <c r="S6673" s="34"/>
      <c r="T6673" s="34"/>
      <c r="U6673" s="34"/>
    </row>
    <row r="6674" spans="16:21" x14ac:dyDescent="0.45">
      <c r="P6674" s="33" t="s">
        <v>3994</v>
      </c>
      <c r="Q6674" t="s">
        <v>28873</v>
      </c>
      <c r="R6674" s="35" t="s">
        <v>16238</v>
      </c>
      <c r="S6674" s="34"/>
      <c r="T6674" s="34"/>
      <c r="U6674" s="34"/>
    </row>
    <row r="6675" spans="16:21" x14ac:dyDescent="0.45">
      <c r="P6675" s="33" t="s">
        <v>3995</v>
      </c>
      <c r="Q6675" t="s">
        <v>28873</v>
      </c>
      <c r="R6675" s="35" t="s">
        <v>16239</v>
      </c>
      <c r="S6675" s="34"/>
      <c r="T6675" s="34"/>
      <c r="U6675" s="34"/>
    </row>
    <row r="6676" spans="16:21" x14ac:dyDescent="0.45">
      <c r="P6676" s="33" t="s">
        <v>3995</v>
      </c>
      <c r="Q6676" t="s">
        <v>28873</v>
      </c>
      <c r="R6676" s="35" t="s">
        <v>16240</v>
      </c>
      <c r="S6676" s="34"/>
      <c r="T6676" s="34"/>
      <c r="U6676" s="34"/>
    </row>
    <row r="6677" spans="16:21" x14ac:dyDescent="0.45">
      <c r="P6677" s="33" t="s">
        <v>3996</v>
      </c>
      <c r="Q6677" t="s">
        <v>28873</v>
      </c>
      <c r="R6677" s="35" t="s">
        <v>16241</v>
      </c>
      <c r="S6677" s="34"/>
      <c r="T6677" s="34"/>
      <c r="U6677" s="34"/>
    </row>
    <row r="6678" spans="16:21" x14ac:dyDescent="0.45">
      <c r="P6678" s="33" t="s">
        <v>3996</v>
      </c>
      <c r="Q6678" t="s">
        <v>28873</v>
      </c>
      <c r="R6678" s="35" t="s">
        <v>16242</v>
      </c>
      <c r="S6678" s="34"/>
      <c r="T6678" s="34"/>
      <c r="U6678" s="34"/>
    </row>
    <row r="6679" spans="16:21" x14ac:dyDescent="0.45">
      <c r="P6679" s="33" t="s">
        <v>3997</v>
      </c>
      <c r="Q6679" t="s">
        <v>28873</v>
      </c>
      <c r="R6679" s="35" t="s">
        <v>16243</v>
      </c>
      <c r="S6679" s="34"/>
      <c r="T6679" s="34"/>
      <c r="U6679" s="34"/>
    </row>
    <row r="6680" spans="16:21" x14ac:dyDescent="0.45">
      <c r="P6680" s="33" t="s">
        <v>3997</v>
      </c>
      <c r="Q6680" t="s">
        <v>28873</v>
      </c>
      <c r="R6680" s="35" t="s">
        <v>16244</v>
      </c>
      <c r="S6680" s="34"/>
      <c r="T6680" s="34"/>
      <c r="U6680" s="34"/>
    </row>
    <row r="6681" spans="16:21" x14ac:dyDescent="0.45">
      <c r="P6681" s="33" t="s">
        <v>3998</v>
      </c>
      <c r="Q6681" t="s">
        <v>28873</v>
      </c>
      <c r="R6681" s="35" t="s">
        <v>16245</v>
      </c>
      <c r="S6681" s="34"/>
      <c r="T6681" s="34"/>
      <c r="U6681" s="34"/>
    </row>
    <row r="6682" spans="16:21" x14ac:dyDescent="0.45">
      <c r="P6682" s="33" t="s">
        <v>3998</v>
      </c>
      <c r="Q6682" t="s">
        <v>28873</v>
      </c>
      <c r="R6682" s="35" t="s">
        <v>16246</v>
      </c>
      <c r="S6682" s="34"/>
      <c r="T6682" s="34"/>
      <c r="U6682" s="34"/>
    </row>
    <row r="6683" spans="16:21" x14ac:dyDescent="0.45">
      <c r="P6683" s="33" t="s">
        <v>3999</v>
      </c>
      <c r="Q6683" t="s">
        <v>28873</v>
      </c>
      <c r="R6683" s="35" t="s">
        <v>16247</v>
      </c>
      <c r="S6683" s="34"/>
      <c r="T6683" s="34"/>
      <c r="U6683" s="34"/>
    </row>
    <row r="6684" spans="16:21" x14ac:dyDescent="0.45">
      <c r="P6684" s="33" t="s">
        <v>3999</v>
      </c>
      <c r="Q6684" t="s">
        <v>28873</v>
      </c>
      <c r="R6684" s="35" t="s">
        <v>16248</v>
      </c>
      <c r="S6684" s="34"/>
      <c r="T6684" s="34"/>
      <c r="U6684" s="34"/>
    </row>
    <row r="6685" spans="16:21" x14ac:dyDescent="0.45">
      <c r="P6685" s="33" t="s">
        <v>4000</v>
      </c>
      <c r="Q6685" t="s">
        <v>28873</v>
      </c>
      <c r="R6685" s="35" t="s">
        <v>16249</v>
      </c>
      <c r="S6685" s="34"/>
      <c r="T6685" s="34"/>
      <c r="U6685" s="34"/>
    </row>
    <row r="6686" spans="16:21" x14ac:dyDescent="0.45">
      <c r="P6686" s="33" t="s">
        <v>4000</v>
      </c>
      <c r="Q6686" t="s">
        <v>28873</v>
      </c>
      <c r="R6686" s="35" t="s">
        <v>16250</v>
      </c>
      <c r="S6686" s="34"/>
      <c r="T6686" s="34"/>
      <c r="U6686" s="34"/>
    </row>
    <row r="6687" spans="16:21" x14ac:dyDescent="0.45">
      <c r="P6687" s="33" t="s">
        <v>4001</v>
      </c>
      <c r="Q6687" t="s">
        <v>28873</v>
      </c>
      <c r="R6687" s="35" t="s">
        <v>16251</v>
      </c>
      <c r="S6687" s="34"/>
      <c r="T6687" s="34"/>
      <c r="U6687" s="34"/>
    </row>
    <row r="6688" spans="16:21" x14ac:dyDescent="0.45">
      <c r="P6688" s="33" t="s">
        <v>4001</v>
      </c>
      <c r="Q6688" t="s">
        <v>28873</v>
      </c>
      <c r="R6688" s="35" t="s">
        <v>16252</v>
      </c>
      <c r="S6688" s="34"/>
      <c r="T6688" s="34"/>
      <c r="U6688" s="34"/>
    </row>
    <row r="6689" spans="16:21" x14ac:dyDescent="0.45">
      <c r="P6689" s="33" t="s">
        <v>4002</v>
      </c>
      <c r="Q6689" t="s">
        <v>28873</v>
      </c>
      <c r="R6689" s="35" t="s">
        <v>16253</v>
      </c>
      <c r="S6689" s="34"/>
      <c r="T6689" s="34"/>
      <c r="U6689" s="34"/>
    </row>
    <row r="6690" spans="16:21" x14ac:dyDescent="0.45">
      <c r="P6690" s="33" t="s">
        <v>4002</v>
      </c>
      <c r="Q6690" t="s">
        <v>28873</v>
      </c>
      <c r="R6690" s="35" t="s">
        <v>16254</v>
      </c>
      <c r="S6690" s="34"/>
      <c r="T6690" s="34"/>
      <c r="U6690" s="34"/>
    </row>
    <row r="6691" spans="16:21" x14ac:dyDescent="0.45">
      <c r="P6691" s="33" t="s">
        <v>4003</v>
      </c>
      <c r="Q6691" t="s">
        <v>28873</v>
      </c>
      <c r="R6691" s="35" t="s">
        <v>16255</v>
      </c>
      <c r="S6691" s="34"/>
      <c r="T6691" s="34"/>
      <c r="U6691" s="34"/>
    </row>
    <row r="6692" spans="16:21" x14ac:dyDescent="0.45">
      <c r="P6692" s="33" t="s">
        <v>4003</v>
      </c>
      <c r="Q6692" t="s">
        <v>28873</v>
      </c>
      <c r="R6692" s="35" t="s">
        <v>16256</v>
      </c>
      <c r="S6692" s="34"/>
      <c r="T6692" s="34"/>
      <c r="U6692" s="34"/>
    </row>
    <row r="6693" spans="16:21" x14ac:dyDescent="0.45">
      <c r="P6693" s="33" t="s">
        <v>4004</v>
      </c>
      <c r="Q6693" t="s">
        <v>28873</v>
      </c>
      <c r="R6693" s="35" t="s">
        <v>16257</v>
      </c>
      <c r="S6693" s="34"/>
      <c r="T6693" s="34"/>
      <c r="U6693" s="34"/>
    </row>
    <row r="6694" spans="16:21" x14ac:dyDescent="0.45">
      <c r="P6694" s="33" t="s">
        <v>4004</v>
      </c>
      <c r="Q6694" t="s">
        <v>28873</v>
      </c>
      <c r="R6694" s="35" t="s">
        <v>16258</v>
      </c>
      <c r="S6694" s="34"/>
      <c r="T6694" s="34"/>
      <c r="U6694" s="34"/>
    </row>
    <row r="6695" spans="16:21" x14ac:dyDescent="0.45">
      <c r="P6695" s="33" t="s">
        <v>4005</v>
      </c>
      <c r="Q6695" t="s">
        <v>28873</v>
      </c>
      <c r="R6695" s="35" t="s">
        <v>16259</v>
      </c>
      <c r="S6695" s="34"/>
      <c r="T6695" s="34"/>
      <c r="U6695" s="34"/>
    </row>
    <row r="6696" spans="16:21" x14ac:dyDescent="0.45">
      <c r="P6696" s="33" t="s">
        <v>4005</v>
      </c>
      <c r="Q6696" t="s">
        <v>28873</v>
      </c>
      <c r="R6696" s="35" t="s">
        <v>16260</v>
      </c>
      <c r="S6696" s="34"/>
      <c r="T6696" s="34"/>
      <c r="U6696" s="34"/>
    </row>
    <row r="6697" spans="16:21" x14ac:dyDescent="0.45">
      <c r="P6697" s="33" t="s">
        <v>4006</v>
      </c>
      <c r="Q6697" t="s">
        <v>28873</v>
      </c>
      <c r="R6697" s="35" t="s">
        <v>16261</v>
      </c>
      <c r="S6697" s="34"/>
      <c r="T6697" s="34"/>
      <c r="U6697" s="34"/>
    </row>
    <row r="6698" spans="16:21" x14ac:dyDescent="0.45">
      <c r="P6698" s="33" t="s">
        <v>4006</v>
      </c>
      <c r="Q6698" t="s">
        <v>28873</v>
      </c>
      <c r="R6698" s="35" t="s">
        <v>16262</v>
      </c>
      <c r="S6698" s="34"/>
      <c r="T6698" s="34"/>
      <c r="U6698" s="34"/>
    </row>
    <row r="6699" spans="16:21" x14ac:dyDescent="0.45">
      <c r="P6699" s="33" t="s">
        <v>4007</v>
      </c>
      <c r="Q6699" t="s">
        <v>28873</v>
      </c>
      <c r="R6699" s="35" t="s">
        <v>16263</v>
      </c>
      <c r="S6699" s="34"/>
      <c r="T6699" s="34"/>
      <c r="U6699" s="34"/>
    </row>
    <row r="6700" spans="16:21" x14ac:dyDescent="0.45">
      <c r="P6700" s="33" t="s">
        <v>4007</v>
      </c>
      <c r="Q6700" t="s">
        <v>28873</v>
      </c>
      <c r="R6700" s="35" t="s">
        <v>16264</v>
      </c>
      <c r="S6700" s="34"/>
      <c r="T6700" s="34"/>
      <c r="U6700" s="34"/>
    </row>
    <row r="6701" spans="16:21" x14ac:dyDescent="0.45">
      <c r="P6701" s="33" t="s">
        <v>4008</v>
      </c>
      <c r="Q6701" t="s">
        <v>28873</v>
      </c>
      <c r="R6701" s="35" t="s">
        <v>16265</v>
      </c>
      <c r="S6701" s="34"/>
      <c r="T6701" s="34"/>
      <c r="U6701" s="34"/>
    </row>
    <row r="6702" spans="16:21" x14ac:dyDescent="0.45">
      <c r="P6702" s="33" t="s">
        <v>4008</v>
      </c>
      <c r="Q6702" t="s">
        <v>28873</v>
      </c>
      <c r="R6702" s="35" t="s">
        <v>16266</v>
      </c>
      <c r="S6702" s="34"/>
      <c r="T6702" s="34"/>
      <c r="U6702" s="34"/>
    </row>
    <row r="6703" spans="16:21" x14ac:dyDescent="0.45">
      <c r="P6703" s="33" t="s">
        <v>4009</v>
      </c>
      <c r="Q6703" t="s">
        <v>28873</v>
      </c>
      <c r="R6703" s="35" t="s">
        <v>16267</v>
      </c>
      <c r="S6703" s="34"/>
      <c r="T6703" s="34"/>
      <c r="U6703" s="34"/>
    </row>
    <row r="6704" spans="16:21" x14ac:dyDescent="0.45">
      <c r="P6704" s="33" t="s">
        <v>4009</v>
      </c>
      <c r="Q6704" t="s">
        <v>28873</v>
      </c>
      <c r="R6704" s="35" t="s">
        <v>16268</v>
      </c>
      <c r="S6704" s="34"/>
      <c r="T6704" s="34"/>
      <c r="U6704" s="34"/>
    </row>
    <row r="6705" spans="16:21" x14ac:dyDescent="0.45">
      <c r="P6705" s="33" t="s">
        <v>4010</v>
      </c>
      <c r="Q6705" t="s">
        <v>28873</v>
      </c>
      <c r="R6705" s="35" t="s">
        <v>16269</v>
      </c>
      <c r="S6705" s="34"/>
      <c r="T6705" s="34"/>
      <c r="U6705" s="34"/>
    </row>
    <row r="6706" spans="16:21" x14ac:dyDescent="0.45">
      <c r="P6706" s="33" t="s">
        <v>4010</v>
      </c>
      <c r="Q6706" t="s">
        <v>28873</v>
      </c>
      <c r="R6706" s="35" t="s">
        <v>16270</v>
      </c>
      <c r="S6706" s="34"/>
      <c r="T6706" s="34"/>
      <c r="U6706" s="34"/>
    </row>
    <row r="6707" spans="16:21" x14ac:dyDescent="0.45">
      <c r="P6707" s="33" t="s">
        <v>4011</v>
      </c>
      <c r="Q6707" t="s">
        <v>28873</v>
      </c>
      <c r="R6707" s="35" t="s">
        <v>16271</v>
      </c>
      <c r="S6707" s="34"/>
      <c r="T6707" s="34"/>
      <c r="U6707" s="34"/>
    </row>
    <row r="6708" spans="16:21" x14ac:dyDescent="0.45">
      <c r="P6708" s="33" t="s">
        <v>4011</v>
      </c>
      <c r="Q6708" t="s">
        <v>28873</v>
      </c>
      <c r="R6708" s="35" t="s">
        <v>16272</v>
      </c>
      <c r="S6708" s="34"/>
      <c r="T6708" s="34"/>
      <c r="U6708" s="34"/>
    </row>
    <row r="6709" spans="16:21" x14ac:dyDescent="0.45">
      <c r="P6709" s="33" t="s">
        <v>4012</v>
      </c>
      <c r="Q6709" t="s">
        <v>28873</v>
      </c>
      <c r="R6709" s="35" t="s">
        <v>16273</v>
      </c>
      <c r="S6709" s="34"/>
      <c r="T6709" s="34"/>
      <c r="U6709" s="34"/>
    </row>
    <row r="6710" spans="16:21" x14ac:dyDescent="0.45">
      <c r="P6710" s="33" t="s">
        <v>4012</v>
      </c>
      <c r="Q6710" t="s">
        <v>28873</v>
      </c>
      <c r="R6710" s="35" t="s">
        <v>16274</v>
      </c>
      <c r="S6710" s="34"/>
      <c r="T6710" s="34"/>
      <c r="U6710" s="34"/>
    </row>
    <row r="6711" spans="16:21" x14ac:dyDescent="0.45">
      <c r="P6711" s="33" t="s">
        <v>4013</v>
      </c>
      <c r="Q6711" t="s">
        <v>28873</v>
      </c>
      <c r="R6711" s="35" t="s">
        <v>16275</v>
      </c>
      <c r="S6711" s="34"/>
      <c r="T6711" s="34"/>
      <c r="U6711" s="34"/>
    </row>
    <row r="6712" spans="16:21" x14ac:dyDescent="0.45">
      <c r="P6712" s="33" t="s">
        <v>4013</v>
      </c>
      <c r="Q6712" t="s">
        <v>28873</v>
      </c>
      <c r="R6712" s="35" t="s">
        <v>16276</v>
      </c>
      <c r="S6712" s="34"/>
      <c r="T6712" s="34"/>
      <c r="U6712" s="34"/>
    </row>
    <row r="6713" spans="16:21" x14ac:dyDescent="0.45">
      <c r="P6713" s="33" t="s">
        <v>4014</v>
      </c>
      <c r="Q6713" t="s">
        <v>28873</v>
      </c>
      <c r="R6713" s="35" t="s">
        <v>16277</v>
      </c>
      <c r="S6713" s="34"/>
      <c r="T6713" s="34"/>
      <c r="U6713" s="34"/>
    </row>
    <row r="6714" spans="16:21" x14ac:dyDescent="0.45">
      <c r="P6714" s="33" t="s">
        <v>4014</v>
      </c>
      <c r="Q6714" t="s">
        <v>28873</v>
      </c>
      <c r="R6714" s="35" t="s">
        <v>16278</v>
      </c>
      <c r="S6714" s="34"/>
      <c r="T6714" s="34"/>
      <c r="U6714" s="34"/>
    </row>
    <row r="6715" spans="16:21" x14ac:dyDescent="0.45">
      <c r="P6715" s="33" t="s">
        <v>4015</v>
      </c>
      <c r="Q6715" t="s">
        <v>28873</v>
      </c>
      <c r="R6715" s="35" t="s">
        <v>16279</v>
      </c>
      <c r="S6715" s="34"/>
      <c r="T6715" s="34"/>
      <c r="U6715" s="34"/>
    </row>
    <row r="6716" spans="16:21" x14ac:dyDescent="0.45">
      <c r="P6716" s="33" t="s">
        <v>4015</v>
      </c>
      <c r="Q6716" t="s">
        <v>28873</v>
      </c>
      <c r="R6716" s="35" t="s">
        <v>16280</v>
      </c>
      <c r="S6716" s="34"/>
      <c r="T6716" s="34"/>
      <c r="U6716" s="34"/>
    </row>
    <row r="6717" spans="16:21" x14ac:dyDescent="0.45">
      <c r="P6717" s="33" t="s">
        <v>4016</v>
      </c>
      <c r="Q6717" t="s">
        <v>28873</v>
      </c>
      <c r="R6717" s="35" t="s">
        <v>16281</v>
      </c>
      <c r="S6717" s="34"/>
      <c r="T6717" s="34"/>
      <c r="U6717" s="34"/>
    </row>
    <row r="6718" spans="16:21" x14ac:dyDescent="0.45">
      <c r="P6718" s="33" t="s">
        <v>4016</v>
      </c>
      <c r="Q6718" t="s">
        <v>28873</v>
      </c>
      <c r="R6718" s="35" t="s">
        <v>16282</v>
      </c>
      <c r="S6718" s="34"/>
      <c r="T6718" s="34"/>
      <c r="U6718" s="34"/>
    </row>
    <row r="6719" spans="16:21" x14ac:dyDescent="0.45">
      <c r="P6719" s="33" t="s">
        <v>4017</v>
      </c>
      <c r="Q6719" t="s">
        <v>28873</v>
      </c>
      <c r="R6719" s="35" t="s">
        <v>16283</v>
      </c>
      <c r="S6719" s="34"/>
      <c r="T6719" s="34"/>
      <c r="U6719" s="34"/>
    </row>
    <row r="6720" spans="16:21" x14ac:dyDescent="0.45">
      <c r="P6720" s="33" t="s">
        <v>4017</v>
      </c>
      <c r="Q6720" t="s">
        <v>28873</v>
      </c>
      <c r="R6720" s="35" t="s">
        <v>16284</v>
      </c>
      <c r="S6720" s="34"/>
      <c r="T6720" s="34"/>
      <c r="U6720" s="34"/>
    </row>
    <row r="6721" spans="16:21" x14ac:dyDescent="0.45">
      <c r="P6721" s="33" t="s">
        <v>4018</v>
      </c>
      <c r="Q6721" t="s">
        <v>28873</v>
      </c>
      <c r="R6721" s="35" t="s">
        <v>16285</v>
      </c>
      <c r="S6721" s="34"/>
      <c r="T6721" s="34"/>
      <c r="U6721" s="34"/>
    </row>
    <row r="6722" spans="16:21" x14ac:dyDescent="0.45">
      <c r="P6722" s="33" t="s">
        <v>4018</v>
      </c>
      <c r="Q6722" t="s">
        <v>28873</v>
      </c>
      <c r="R6722" s="35" t="s">
        <v>16286</v>
      </c>
      <c r="S6722" s="34"/>
      <c r="T6722" s="34"/>
      <c r="U6722" s="34"/>
    </row>
    <row r="6723" spans="16:21" x14ac:dyDescent="0.45">
      <c r="P6723" s="33" t="s">
        <v>4019</v>
      </c>
      <c r="Q6723" t="s">
        <v>28873</v>
      </c>
      <c r="R6723" s="35" t="s">
        <v>16287</v>
      </c>
      <c r="S6723" s="34"/>
      <c r="T6723" s="34"/>
      <c r="U6723" s="34"/>
    </row>
    <row r="6724" spans="16:21" x14ac:dyDescent="0.45">
      <c r="P6724" s="33" t="s">
        <v>4019</v>
      </c>
      <c r="Q6724" t="s">
        <v>28873</v>
      </c>
      <c r="R6724" s="35" t="s">
        <v>16288</v>
      </c>
      <c r="S6724" s="34"/>
      <c r="T6724" s="34"/>
      <c r="U6724" s="34"/>
    </row>
    <row r="6725" spans="16:21" x14ac:dyDescent="0.45">
      <c r="P6725" s="33" t="s">
        <v>4020</v>
      </c>
      <c r="Q6725" t="s">
        <v>28873</v>
      </c>
      <c r="R6725" s="35" t="s">
        <v>16289</v>
      </c>
      <c r="S6725" s="34"/>
      <c r="T6725" s="34"/>
      <c r="U6725" s="34"/>
    </row>
    <row r="6726" spans="16:21" x14ac:dyDescent="0.45">
      <c r="P6726" s="33" t="s">
        <v>4020</v>
      </c>
      <c r="Q6726" t="s">
        <v>28873</v>
      </c>
      <c r="R6726" s="35" t="s">
        <v>16290</v>
      </c>
      <c r="S6726" s="34"/>
      <c r="T6726" s="34"/>
      <c r="U6726" s="34"/>
    </row>
    <row r="6727" spans="16:21" x14ac:dyDescent="0.45">
      <c r="P6727" s="33" t="s">
        <v>4021</v>
      </c>
      <c r="Q6727" t="s">
        <v>28873</v>
      </c>
      <c r="R6727" s="35" t="s">
        <v>16291</v>
      </c>
      <c r="S6727" s="34"/>
      <c r="T6727" s="34"/>
      <c r="U6727" s="34"/>
    </row>
    <row r="6728" spans="16:21" x14ac:dyDescent="0.45">
      <c r="P6728" s="33" t="s">
        <v>4021</v>
      </c>
      <c r="Q6728" t="s">
        <v>28873</v>
      </c>
      <c r="R6728" s="35" t="s">
        <v>16292</v>
      </c>
      <c r="S6728" s="34"/>
      <c r="T6728" s="34"/>
      <c r="U6728" s="34"/>
    </row>
    <row r="6729" spans="16:21" x14ac:dyDescent="0.45">
      <c r="P6729" s="33" t="s">
        <v>4022</v>
      </c>
      <c r="Q6729" t="s">
        <v>28873</v>
      </c>
      <c r="R6729" s="35" t="s">
        <v>16293</v>
      </c>
      <c r="S6729" s="34"/>
      <c r="T6729" s="34"/>
      <c r="U6729" s="34"/>
    </row>
    <row r="6730" spans="16:21" x14ac:dyDescent="0.45">
      <c r="P6730" s="33" t="s">
        <v>4022</v>
      </c>
      <c r="Q6730" t="s">
        <v>28873</v>
      </c>
      <c r="R6730" s="35" t="s">
        <v>16294</v>
      </c>
      <c r="S6730" s="34"/>
      <c r="T6730" s="34"/>
      <c r="U6730" s="34"/>
    </row>
    <row r="6731" spans="16:21" x14ac:dyDescent="0.45">
      <c r="P6731" s="33" t="s">
        <v>4023</v>
      </c>
      <c r="Q6731" t="s">
        <v>28873</v>
      </c>
      <c r="R6731" s="35" t="s">
        <v>16295</v>
      </c>
      <c r="S6731" s="34"/>
      <c r="T6731" s="34"/>
      <c r="U6731" s="34"/>
    </row>
    <row r="6732" spans="16:21" x14ac:dyDescent="0.45">
      <c r="P6732" s="33" t="s">
        <v>4023</v>
      </c>
      <c r="Q6732" t="s">
        <v>28873</v>
      </c>
      <c r="R6732" s="35" t="s">
        <v>16296</v>
      </c>
      <c r="S6732" s="34"/>
      <c r="T6732" s="34"/>
      <c r="U6732" s="34"/>
    </row>
    <row r="6733" spans="16:21" x14ac:dyDescent="0.45">
      <c r="P6733" s="33" t="s">
        <v>4024</v>
      </c>
      <c r="Q6733" t="s">
        <v>28873</v>
      </c>
      <c r="R6733" s="35" t="s">
        <v>16297</v>
      </c>
      <c r="S6733" s="34"/>
      <c r="T6733" s="34"/>
      <c r="U6733" s="34"/>
    </row>
    <row r="6734" spans="16:21" x14ac:dyDescent="0.45">
      <c r="P6734" s="33" t="s">
        <v>4024</v>
      </c>
      <c r="Q6734" t="s">
        <v>28873</v>
      </c>
      <c r="R6734" s="35" t="s">
        <v>16298</v>
      </c>
      <c r="S6734" s="34"/>
      <c r="T6734" s="34"/>
      <c r="U6734" s="34"/>
    </row>
    <row r="6735" spans="16:21" x14ac:dyDescent="0.45">
      <c r="P6735" s="33" t="s">
        <v>4025</v>
      </c>
      <c r="Q6735" t="s">
        <v>28873</v>
      </c>
      <c r="R6735" s="35" t="s">
        <v>16299</v>
      </c>
      <c r="S6735" s="34"/>
      <c r="T6735" s="34"/>
      <c r="U6735" s="34"/>
    </row>
    <row r="6736" spans="16:21" x14ac:dyDescent="0.45">
      <c r="P6736" s="33" t="s">
        <v>4025</v>
      </c>
      <c r="Q6736" t="s">
        <v>28873</v>
      </c>
      <c r="R6736" s="35" t="s">
        <v>16300</v>
      </c>
      <c r="S6736" s="34"/>
      <c r="T6736" s="34"/>
      <c r="U6736" s="34"/>
    </row>
    <row r="6737" spans="16:21" x14ac:dyDescent="0.45">
      <c r="P6737" s="33" t="s">
        <v>4026</v>
      </c>
      <c r="Q6737" t="s">
        <v>28873</v>
      </c>
      <c r="R6737" s="35" t="s">
        <v>16301</v>
      </c>
      <c r="S6737" s="34"/>
      <c r="T6737" s="34"/>
      <c r="U6737" s="34"/>
    </row>
    <row r="6738" spans="16:21" x14ac:dyDescent="0.45">
      <c r="P6738" s="33" t="s">
        <v>4026</v>
      </c>
      <c r="Q6738" t="s">
        <v>28873</v>
      </c>
      <c r="R6738" s="35" t="s">
        <v>16302</v>
      </c>
      <c r="S6738" s="34"/>
      <c r="T6738" s="34"/>
      <c r="U6738" s="34"/>
    </row>
    <row r="6739" spans="16:21" x14ac:dyDescent="0.45">
      <c r="P6739" s="33" t="s">
        <v>4027</v>
      </c>
      <c r="Q6739" t="s">
        <v>28873</v>
      </c>
      <c r="R6739" s="35" t="s">
        <v>16303</v>
      </c>
      <c r="S6739" s="34"/>
      <c r="T6739" s="34"/>
      <c r="U6739" s="34"/>
    </row>
    <row r="6740" spans="16:21" x14ac:dyDescent="0.45">
      <c r="P6740" s="33" t="s">
        <v>4027</v>
      </c>
      <c r="Q6740" t="s">
        <v>28873</v>
      </c>
      <c r="R6740" s="35" t="s">
        <v>16304</v>
      </c>
      <c r="S6740" s="34"/>
      <c r="T6740" s="34"/>
      <c r="U6740" s="34"/>
    </row>
    <row r="6741" spans="16:21" x14ac:dyDescent="0.45">
      <c r="P6741" s="33" t="s">
        <v>4028</v>
      </c>
      <c r="Q6741" t="s">
        <v>28873</v>
      </c>
      <c r="R6741" s="35" t="s">
        <v>16305</v>
      </c>
      <c r="S6741" s="34"/>
      <c r="T6741" s="34"/>
      <c r="U6741" s="34"/>
    </row>
    <row r="6742" spans="16:21" x14ac:dyDescent="0.45">
      <c r="P6742" s="33" t="s">
        <v>4028</v>
      </c>
      <c r="Q6742" t="s">
        <v>28873</v>
      </c>
      <c r="R6742" s="35" t="s">
        <v>16306</v>
      </c>
      <c r="S6742" s="34"/>
      <c r="T6742" s="34"/>
      <c r="U6742" s="34"/>
    </row>
    <row r="6743" spans="16:21" x14ac:dyDescent="0.45">
      <c r="P6743" s="33" t="s">
        <v>4029</v>
      </c>
      <c r="Q6743" t="s">
        <v>28873</v>
      </c>
      <c r="R6743" s="35" t="s">
        <v>16307</v>
      </c>
      <c r="S6743" s="34"/>
      <c r="T6743" s="34"/>
      <c r="U6743" s="34"/>
    </row>
    <row r="6744" spans="16:21" x14ac:dyDescent="0.45">
      <c r="P6744" s="33" t="s">
        <v>4029</v>
      </c>
      <c r="Q6744" t="s">
        <v>28873</v>
      </c>
      <c r="R6744" s="35" t="s">
        <v>16308</v>
      </c>
      <c r="S6744" s="34"/>
      <c r="T6744" s="34"/>
      <c r="U6744" s="34"/>
    </row>
    <row r="6745" spans="16:21" x14ac:dyDescent="0.45">
      <c r="P6745" s="33" t="s">
        <v>4030</v>
      </c>
      <c r="Q6745" t="s">
        <v>28873</v>
      </c>
      <c r="R6745" s="35" t="s">
        <v>16309</v>
      </c>
      <c r="S6745" s="34"/>
      <c r="T6745" s="34"/>
      <c r="U6745" s="34"/>
    </row>
    <row r="6746" spans="16:21" x14ac:dyDescent="0.45">
      <c r="P6746" s="33" t="s">
        <v>4030</v>
      </c>
      <c r="Q6746" t="s">
        <v>28873</v>
      </c>
      <c r="R6746" s="35" t="s">
        <v>16310</v>
      </c>
      <c r="S6746" s="34"/>
      <c r="T6746" s="34"/>
      <c r="U6746" s="34"/>
    </row>
    <row r="6747" spans="16:21" x14ac:dyDescent="0.45">
      <c r="P6747" s="33" t="s">
        <v>4031</v>
      </c>
      <c r="Q6747" t="s">
        <v>28873</v>
      </c>
      <c r="R6747" s="35" t="s">
        <v>16293</v>
      </c>
      <c r="S6747" s="34"/>
      <c r="T6747" s="34"/>
      <c r="U6747" s="34"/>
    </row>
    <row r="6748" spans="16:21" x14ac:dyDescent="0.45">
      <c r="P6748" s="33" t="s">
        <v>4031</v>
      </c>
      <c r="Q6748" t="s">
        <v>28873</v>
      </c>
      <c r="R6748" s="35" t="s">
        <v>16294</v>
      </c>
      <c r="S6748" s="34"/>
      <c r="T6748" s="34"/>
      <c r="U6748" s="34"/>
    </row>
    <row r="6749" spans="16:21" x14ac:dyDescent="0.45">
      <c r="P6749" s="33" t="s">
        <v>4032</v>
      </c>
      <c r="Q6749" t="s">
        <v>28873</v>
      </c>
      <c r="R6749" s="35" t="s">
        <v>16311</v>
      </c>
      <c r="S6749" s="34"/>
      <c r="T6749" s="34"/>
      <c r="U6749" s="34"/>
    </row>
    <row r="6750" spans="16:21" x14ac:dyDescent="0.45">
      <c r="P6750" s="33" t="s">
        <v>4032</v>
      </c>
      <c r="Q6750" t="s">
        <v>28873</v>
      </c>
      <c r="R6750" s="35" t="s">
        <v>16312</v>
      </c>
      <c r="S6750" s="34"/>
      <c r="T6750" s="34"/>
      <c r="U6750" s="34"/>
    </row>
    <row r="6751" spans="16:21" x14ac:dyDescent="0.45">
      <c r="P6751" s="33" t="s">
        <v>4033</v>
      </c>
      <c r="Q6751" t="s">
        <v>28873</v>
      </c>
      <c r="R6751" s="35" t="s">
        <v>16313</v>
      </c>
      <c r="S6751" s="34"/>
      <c r="T6751" s="34"/>
      <c r="U6751" s="34"/>
    </row>
    <row r="6752" spans="16:21" x14ac:dyDescent="0.45">
      <c r="P6752" s="33" t="s">
        <v>4033</v>
      </c>
      <c r="Q6752" t="s">
        <v>28873</v>
      </c>
      <c r="R6752" s="35" t="s">
        <v>16314</v>
      </c>
      <c r="S6752" s="34"/>
      <c r="T6752" s="34"/>
      <c r="U6752" s="34"/>
    </row>
    <row r="6753" spans="16:21" x14ac:dyDescent="0.45">
      <c r="P6753" s="33" t="s">
        <v>4034</v>
      </c>
      <c r="Q6753" t="s">
        <v>28873</v>
      </c>
      <c r="R6753" s="35" t="s">
        <v>16315</v>
      </c>
      <c r="S6753" s="34"/>
      <c r="T6753" s="34"/>
      <c r="U6753" s="34"/>
    </row>
    <row r="6754" spans="16:21" x14ac:dyDescent="0.45">
      <c r="P6754" s="33" t="s">
        <v>4034</v>
      </c>
      <c r="Q6754" t="s">
        <v>28873</v>
      </c>
      <c r="R6754" s="35" t="s">
        <v>16316</v>
      </c>
      <c r="S6754" s="34"/>
      <c r="T6754" s="34"/>
      <c r="U6754" s="34"/>
    </row>
    <row r="6755" spans="16:21" x14ac:dyDescent="0.45">
      <c r="P6755" s="33" t="s">
        <v>4035</v>
      </c>
      <c r="Q6755" t="s">
        <v>28873</v>
      </c>
      <c r="R6755" s="35" t="s">
        <v>16317</v>
      </c>
      <c r="S6755" s="34"/>
      <c r="T6755" s="34"/>
      <c r="U6755" s="34"/>
    </row>
    <row r="6756" spans="16:21" x14ac:dyDescent="0.45">
      <c r="P6756" s="33" t="s">
        <v>4035</v>
      </c>
      <c r="Q6756" t="s">
        <v>28873</v>
      </c>
      <c r="R6756" s="35" t="s">
        <v>16318</v>
      </c>
      <c r="S6756" s="34"/>
      <c r="T6756" s="34"/>
      <c r="U6756" s="34"/>
    </row>
    <row r="6757" spans="16:21" x14ac:dyDescent="0.45">
      <c r="P6757" s="33" t="s">
        <v>4036</v>
      </c>
      <c r="Q6757" t="s">
        <v>28873</v>
      </c>
      <c r="R6757" s="35" t="s">
        <v>16319</v>
      </c>
      <c r="S6757" s="34"/>
      <c r="T6757" s="34"/>
      <c r="U6757" s="34"/>
    </row>
    <row r="6758" spans="16:21" x14ac:dyDescent="0.45">
      <c r="P6758" s="33" t="s">
        <v>4036</v>
      </c>
      <c r="Q6758" t="s">
        <v>28873</v>
      </c>
      <c r="R6758" s="35" t="s">
        <v>16320</v>
      </c>
      <c r="S6758" s="34"/>
      <c r="T6758" s="34"/>
      <c r="U6758" s="34"/>
    </row>
    <row r="6759" spans="16:21" x14ac:dyDescent="0.45">
      <c r="P6759" s="33" t="s">
        <v>4037</v>
      </c>
      <c r="Q6759" t="s">
        <v>28873</v>
      </c>
      <c r="R6759" s="35" t="s">
        <v>16321</v>
      </c>
      <c r="S6759" s="34"/>
      <c r="T6759" s="34"/>
      <c r="U6759" s="34"/>
    </row>
    <row r="6760" spans="16:21" x14ac:dyDescent="0.45">
      <c r="P6760" s="33" t="s">
        <v>4037</v>
      </c>
      <c r="Q6760" t="s">
        <v>28873</v>
      </c>
      <c r="R6760" s="35" t="s">
        <v>16322</v>
      </c>
      <c r="S6760" s="34"/>
      <c r="T6760" s="34"/>
      <c r="U6760" s="34"/>
    </row>
    <row r="6761" spans="16:21" x14ac:dyDescent="0.45">
      <c r="P6761" s="33" t="s">
        <v>4038</v>
      </c>
      <c r="Q6761" t="s">
        <v>28873</v>
      </c>
      <c r="R6761" s="35" t="s">
        <v>16323</v>
      </c>
      <c r="S6761" s="34"/>
      <c r="T6761" s="34"/>
      <c r="U6761" s="34"/>
    </row>
    <row r="6762" spans="16:21" x14ac:dyDescent="0.45">
      <c r="P6762" s="33" t="s">
        <v>4038</v>
      </c>
      <c r="Q6762" t="s">
        <v>28873</v>
      </c>
      <c r="R6762" s="35" t="s">
        <v>16324</v>
      </c>
      <c r="S6762" s="34"/>
      <c r="T6762" s="34"/>
      <c r="U6762" s="34"/>
    </row>
    <row r="6763" spans="16:21" x14ac:dyDescent="0.45">
      <c r="P6763" s="33" t="s">
        <v>4039</v>
      </c>
      <c r="Q6763" t="s">
        <v>28873</v>
      </c>
      <c r="R6763" s="35" t="s">
        <v>16325</v>
      </c>
      <c r="S6763" s="34"/>
      <c r="T6763" s="34"/>
      <c r="U6763" s="34"/>
    </row>
    <row r="6764" spans="16:21" x14ac:dyDescent="0.45">
      <c r="P6764" s="33" t="s">
        <v>4039</v>
      </c>
      <c r="Q6764" t="s">
        <v>28873</v>
      </c>
      <c r="R6764" s="35" t="s">
        <v>16326</v>
      </c>
      <c r="S6764" s="34"/>
      <c r="T6764" s="34"/>
      <c r="U6764" s="34"/>
    </row>
    <row r="6765" spans="16:21" x14ac:dyDescent="0.45">
      <c r="P6765" s="33" t="s">
        <v>4040</v>
      </c>
      <c r="Q6765" t="s">
        <v>28873</v>
      </c>
      <c r="R6765" s="35" t="s">
        <v>16327</v>
      </c>
      <c r="S6765" s="34"/>
      <c r="T6765" s="34"/>
      <c r="U6765" s="34"/>
    </row>
    <row r="6766" spans="16:21" x14ac:dyDescent="0.45">
      <c r="P6766" s="33" t="s">
        <v>4040</v>
      </c>
      <c r="Q6766" t="s">
        <v>28873</v>
      </c>
      <c r="R6766" s="35" t="s">
        <v>16328</v>
      </c>
      <c r="S6766" s="34"/>
      <c r="T6766" s="34"/>
      <c r="U6766" s="34"/>
    </row>
    <row r="6767" spans="16:21" x14ac:dyDescent="0.45">
      <c r="P6767" s="33" t="s">
        <v>4041</v>
      </c>
      <c r="Q6767" t="s">
        <v>28873</v>
      </c>
      <c r="R6767" s="35" t="s">
        <v>16329</v>
      </c>
      <c r="S6767" s="34"/>
      <c r="T6767" s="34"/>
      <c r="U6767" s="34"/>
    </row>
    <row r="6768" spans="16:21" x14ac:dyDescent="0.45">
      <c r="P6768" s="33" t="s">
        <v>4041</v>
      </c>
      <c r="Q6768" t="s">
        <v>28873</v>
      </c>
      <c r="R6768" s="35" t="s">
        <v>16330</v>
      </c>
      <c r="S6768" s="34"/>
      <c r="T6768" s="34"/>
      <c r="U6768" s="34"/>
    </row>
    <row r="6769" spans="16:21" x14ac:dyDescent="0.45">
      <c r="P6769" s="33" t="s">
        <v>4042</v>
      </c>
      <c r="Q6769" t="s">
        <v>28873</v>
      </c>
      <c r="R6769" s="35" t="s">
        <v>16331</v>
      </c>
      <c r="S6769" s="34"/>
      <c r="T6769" s="34"/>
      <c r="U6769" s="34"/>
    </row>
    <row r="6770" spans="16:21" x14ac:dyDescent="0.45">
      <c r="P6770" s="33" t="s">
        <v>4042</v>
      </c>
      <c r="Q6770" t="s">
        <v>28873</v>
      </c>
      <c r="R6770" s="35" t="s">
        <v>16332</v>
      </c>
      <c r="S6770" s="34"/>
      <c r="T6770" s="34"/>
      <c r="U6770" s="34"/>
    </row>
    <row r="6771" spans="16:21" x14ac:dyDescent="0.45">
      <c r="P6771" s="33" t="s">
        <v>4043</v>
      </c>
      <c r="Q6771" t="s">
        <v>28873</v>
      </c>
      <c r="R6771" s="35" t="s">
        <v>16333</v>
      </c>
      <c r="S6771" s="34"/>
      <c r="T6771" s="34"/>
      <c r="U6771" s="34"/>
    </row>
    <row r="6772" spans="16:21" x14ac:dyDescent="0.45">
      <c r="P6772" s="33" t="s">
        <v>4043</v>
      </c>
      <c r="Q6772" t="s">
        <v>28873</v>
      </c>
      <c r="R6772" s="35" t="s">
        <v>16334</v>
      </c>
      <c r="S6772" s="34"/>
      <c r="T6772" s="34"/>
      <c r="U6772" s="34"/>
    </row>
    <row r="6773" spans="16:21" x14ac:dyDescent="0.45">
      <c r="P6773" s="33" t="s">
        <v>4044</v>
      </c>
      <c r="Q6773" t="s">
        <v>28873</v>
      </c>
      <c r="R6773" s="35" t="s">
        <v>16335</v>
      </c>
      <c r="S6773" s="34"/>
      <c r="T6773" s="34"/>
      <c r="U6773" s="34"/>
    </row>
    <row r="6774" spans="16:21" x14ac:dyDescent="0.45">
      <c r="P6774" s="33" t="s">
        <v>4044</v>
      </c>
      <c r="Q6774" t="s">
        <v>28873</v>
      </c>
      <c r="R6774" s="35" t="s">
        <v>16336</v>
      </c>
      <c r="S6774" s="34"/>
      <c r="T6774" s="34"/>
      <c r="U6774" s="34"/>
    </row>
    <row r="6775" spans="16:21" x14ac:dyDescent="0.45">
      <c r="P6775" s="33" t="s">
        <v>4045</v>
      </c>
      <c r="Q6775" t="s">
        <v>28873</v>
      </c>
      <c r="R6775" s="35" t="s">
        <v>16337</v>
      </c>
      <c r="S6775" s="34"/>
      <c r="T6775" s="34"/>
      <c r="U6775" s="34"/>
    </row>
    <row r="6776" spans="16:21" x14ac:dyDescent="0.45">
      <c r="P6776" s="33" t="s">
        <v>4045</v>
      </c>
      <c r="Q6776" t="s">
        <v>28873</v>
      </c>
      <c r="R6776" s="35" t="s">
        <v>16338</v>
      </c>
      <c r="S6776" s="34"/>
      <c r="T6776" s="34"/>
      <c r="U6776" s="34"/>
    </row>
    <row r="6777" spans="16:21" x14ac:dyDescent="0.45">
      <c r="P6777" s="33" t="s">
        <v>4046</v>
      </c>
      <c r="Q6777" t="s">
        <v>28873</v>
      </c>
      <c r="R6777" s="35" t="s">
        <v>16339</v>
      </c>
      <c r="S6777" s="34"/>
      <c r="T6777" s="34"/>
      <c r="U6777" s="34"/>
    </row>
    <row r="6778" spans="16:21" x14ac:dyDescent="0.45">
      <c r="P6778" s="33" t="s">
        <v>4046</v>
      </c>
      <c r="Q6778" t="s">
        <v>28873</v>
      </c>
      <c r="R6778" s="35" t="s">
        <v>16340</v>
      </c>
      <c r="S6778" s="34"/>
      <c r="T6778" s="34"/>
      <c r="U6778" s="34"/>
    </row>
    <row r="6779" spans="16:21" x14ac:dyDescent="0.45">
      <c r="P6779" s="33" t="s">
        <v>4047</v>
      </c>
      <c r="Q6779" t="s">
        <v>28873</v>
      </c>
      <c r="R6779" s="35" t="s">
        <v>16341</v>
      </c>
      <c r="S6779" s="34"/>
      <c r="T6779" s="34"/>
      <c r="U6779" s="34"/>
    </row>
    <row r="6780" spans="16:21" x14ac:dyDescent="0.45">
      <c r="P6780" s="33" t="s">
        <v>4047</v>
      </c>
      <c r="Q6780" t="s">
        <v>28873</v>
      </c>
      <c r="R6780" s="35" t="s">
        <v>16342</v>
      </c>
      <c r="S6780" s="34"/>
      <c r="T6780" s="34"/>
      <c r="U6780" s="34"/>
    </row>
    <row r="6781" spans="16:21" x14ac:dyDescent="0.45">
      <c r="P6781" s="33" t="s">
        <v>4048</v>
      </c>
      <c r="Q6781" t="s">
        <v>28873</v>
      </c>
      <c r="R6781" s="35" t="s">
        <v>16343</v>
      </c>
      <c r="S6781" s="34"/>
      <c r="T6781" s="34"/>
      <c r="U6781" s="34"/>
    </row>
    <row r="6782" spans="16:21" x14ac:dyDescent="0.45">
      <c r="P6782" s="33" t="s">
        <v>4048</v>
      </c>
      <c r="Q6782" t="s">
        <v>28873</v>
      </c>
      <c r="R6782" s="35" t="s">
        <v>16344</v>
      </c>
      <c r="S6782" s="34"/>
      <c r="T6782" s="34"/>
      <c r="U6782" s="34"/>
    </row>
    <row r="6783" spans="16:21" x14ac:dyDescent="0.45">
      <c r="P6783" s="33" t="s">
        <v>4049</v>
      </c>
      <c r="Q6783" t="s">
        <v>28873</v>
      </c>
      <c r="R6783" s="35" t="s">
        <v>16345</v>
      </c>
      <c r="S6783" s="34"/>
      <c r="T6783" s="34"/>
      <c r="U6783" s="34"/>
    </row>
    <row r="6784" spans="16:21" x14ac:dyDescent="0.45">
      <c r="P6784" s="33" t="s">
        <v>4049</v>
      </c>
      <c r="Q6784" t="s">
        <v>28873</v>
      </c>
      <c r="R6784" s="35" t="s">
        <v>16346</v>
      </c>
      <c r="S6784" s="34"/>
      <c r="T6784" s="34"/>
      <c r="U6784" s="34"/>
    </row>
    <row r="6785" spans="16:21" x14ac:dyDescent="0.45">
      <c r="P6785" s="33" t="s">
        <v>4050</v>
      </c>
      <c r="Q6785" t="s">
        <v>28873</v>
      </c>
      <c r="R6785" s="35" t="s">
        <v>16347</v>
      </c>
      <c r="S6785" s="34"/>
      <c r="T6785" s="34"/>
      <c r="U6785" s="34"/>
    </row>
    <row r="6786" spans="16:21" x14ac:dyDescent="0.45">
      <c r="P6786" s="33" t="s">
        <v>4050</v>
      </c>
      <c r="Q6786" t="s">
        <v>28873</v>
      </c>
      <c r="R6786" s="35" t="s">
        <v>16348</v>
      </c>
      <c r="S6786" s="34"/>
      <c r="T6786" s="34"/>
      <c r="U6786" s="34"/>
    </row>
    <row r="6787" spans="16:21" x14ac:dyDescent="0.45">
      <c r="P6787" s="33" t="s">
        <v>4051</v>
      </c>
      <c r="Q6787" t="s">
        <v>28873</v>
      </c>
      <c r="R6787" s="35" t="s">
        <v>16349</v>
      </c>
      <c r="S6787" s="34"/>
      <c r="T6787" s="34"/>
      <c r="U6787" s="34"/>
    </row>
    <row r="6788" spans="16:21" x14ac:dyDescent="0.45">
      <c r="P6788" s="33" t="s">
        <v>4051</v>
      </c>
      <c r="Q6788" t="s">
        <v>28873</v>
      </c>
      <c r="R6788" s="35" t="s">
        <v>16350</v>
      </c>
      <c r="S6788" s="34"/>
      <c r="T6788" s="34"/>
      <c r="U6788" s="34"/>
    </row>
    <row r="6789" spans="16:21" x14ac:dyDescent="0.45">
      <c r="P6789" s="33" t="s">
        <v>4052</v>
      </c>
      <c r="Q6789" t="s">
        <v>28873</v>
      </c>
      <c r="R6789" s="35" t="s">
        <v>16351</v>
      </c>
      <c r="S6789" s="34"/>
      <c r="T6789" s="34"/>
      <c r="U6789" s="34"/>
    </row>
    <row r="6790" spans="16:21" x14ac:dyDescent="0.45">
      <c r="P6790" s="33" t="s">
        <v>4052</v>
      </c>
      <c r="Q6790" t="s">
        <v>28873</v>
      </c>
      <c r="R6790" s="35" t="s">
        <v>16352</v>
      </c>
      <c r="S6790" s="34"/>
      <c r="T6790" s="34"/>
      <c r="U6790" s="34"/>
    </row>
    <row r="6791" spans="16:21" x14ac:dyDescent="0.45">
      <c r="P6791" s="33" t="s">
        <v>4053</v>
      </c>
      <c r="Q6791" t="s">
        <v>28873</v>
      </c>
      <c r="R6791" s="35" t="s">
        <v>16353</v>
      </c>
      <c r="S6791" s="34"/>
      <c r="T6791" s="34"/>
      <c r="U6791" s="34"/>
    </row>
    <row r="6792" spans="16:21" x14ac:dyDescent="0.45">
      <c r="P6792" s="33" t="s">
        <v>4053</v>
      </c>
      <c r="Q6792" t="s">
        <v>28873</v>
      </c>
      <c r="R6792" s="35" t="s">
        <v>16354</v>
      </c>
      <c r="S6792" s="34"/>
      <c r="T6792" s="34"/>
      <c r="U6792" s="34"/>
    </row>
    <row r="6793" spans="16:21" x14ac:dyDescent="0.45">
      <c r="P6793" s="33" t="s">
        <v>4054</v>
      </c>
      <c r="Q6793" t="s">
        <v>28873</v>
      </c>
      <c r="R6793" s="35" t="s">
        <v>16355</v>
      </c>
      <c r="S6793" s="34"/>
      <c r="T6793" s="34"/>
      <c r="U6793" s="34"/>
    </row>
    <row r="6794" spans="16:21" x14ac:dyDescent="0.45">
      <c r="P6794" s="33" t="s">
        <v>4054</v>
      </c>
      <c r="Q6794" t="s">
        <v>28873</v>
      </c>
      <c r="R6794" s="35" t="s">
        <v>16356</v>
      </c>
      <c r="S6794" s="34"/>
      <c r="T6794" s="34"/>
      <c r="U6794" s="34"/>
    </row>
    <row r="6795" spans="16:21" x14ac:dyDescent="0.45">
      <c r="P6795" s="33" t="s">
        <v>4055</v>
      </c>
      <c r="Q6795" t="s">
        <v>28873</v>
      </c>
      <c r="R6795" s="35" t="s">
        <v>16357</v>
      </c>
      <c r="S6795" s="34"/>
      <c r="T6795" s="34"/>
      <c r="U6795" s="34"/>
    </row>
    <row r="6796" spans="16:21" x14ac:dyDescent="0.45">
      <c r="P6796" s="33" t="s">
        <v>4055</v>
      </c>
      <c r="Q6796" t="s">
        <v>28873</v>
      </c>
      <c r="R6796" s="35" t="s">
        <v>16358</v>
      </c>
      <c r="S6796" s="34"/>
      <c r="T6796" s="34"/>
      <c r="U6796" s="34"/>
    </row>
    <row r="6797" spans="16:21" x14ac:dyDescent="0.45">
      <c r="P6797" s="33" t="s">
        <v>4056</v>
      </c>
      <c r="Q6797" t="s">
        <v>28873</v>
      </c>
      <c r="R6797" s="35" t="s">
        <v>16359</v>
      </c>
      <c r="S6797" s="34"/>
      <c r="T6797" s="34"/>
      <c r="U6797" s="34"/>
    </row>
    <row r="6798" spans="16:21" x14ac:dyDescent="0.45">
      <c r="P6798" s="33" t="s">
        <v>4056</v>
      </c>
      <c r="Q6798" t="s">
        <v>28873</v>
      </c>
      <c r="R6798" s="35" t="s">
        <v>16360</v>
      </c>
      <c r="S6798" s="34"/>
      <c r="T6798" s="34"/>
      <c r="U6798" s="34"/>
    </row>
    <row r="6799" spans="16:21" x14ac:dyDescent="0.45">
      <c r="P6799" s="33" t="s">
        <v>4057</v>
      </c>
      <c r="Q6799" t="s">
        <v>28873</v>
      </c>
      <c r="R6799" s="35" t="s">
        <v>16361</v>
      </c>
      <c r="S6799" s="34"/>
      <c r="T6799" s="34"/>
      <c r="U6799" s="34"/>
    </row>
    <row r="6800" spans="16:21" x14ac:dyDescent="0.45">
      <c r="P6800" s="33" t="s">
        <v>4057</v>
      </c>
      <c r="Q6800" t="s">
        <v>28873</v>
      </c>
      <c r="R6800" s="35" t="s">
        <v>16362</v>
      </c>
      <c r="S6800" s="34"/>
      <c r="T6800" s="34"/>
      <c r="U6800" s="34"/>
    </row>
    <row r="6801" spans="16:21" x14ac:dyDescent="0.45">
      <c r="P6801" s="33" t="s">
        <v>4058</v>
      </c>
      <c r="Q6801" t="s">
        <v>28873</v>
      </c>
      <c r="R6801" s="35" t="s">
        <v>16363</v>
      </c>
      <c r="S6801" s="34"/>
      <c r="T6801" s="34"/>
      <c r="U6801" s="34"/>
    </row>
    <row r="6802" spans="16:21" x14ac:dyDescent="0.45">
      <c r="P6802" s="33" t="s">
        <v>4058</v>
      </c>
      <c r="Q6802" t="s">
        <v>28873</v>
      </c>
      <c r="R6802" s="35" t="s">
        <v>16364</v>
      </c>
      <c r="S6802" s="34"/>
      <c r="T6802" s="34"/>
      <c r="U6802" s="34"/>
    </row>
    <row r="6803" spans="16:21" x14ac:dyDescent="0.45">
      <c r="P6803" s="33" t="s">
        <v>4059</v>
      </c>
      <c r="Q6803" t="s">
        <v>28873</v>
      </c>
      <c r="R6803" s="35" t="s">
        <v>16365</v>
      </c>
      <c r="S6803" s="34"/>
      <c r="T6803" s="34"/>
      <c r="U6803" s="34"/>
    </row>
    <row r="6804" spans="16:21" x14ac:dyDescent="0.45">
      <c r="P6804" s="33" t="s">
        <v>4059</v>
      </c>
      <c r="Q6804" t="s">
        <v>28873</v>
      </c>
      <c r="R6804" s="35" t="s">
        <v>16366</v>
      </c>
      <c r="S6804" s="34"/>
      <c r="T6804" s="34"/>
      <c r="U6804" s="34"/>
    </row>
    <row r="6805" spans="16:21" x14ac:dyDescent="0.45">
      <c r="P6805" s="33" t="s">
        <v>4060</v>
      </c>
      <c r="Q6805" t="s">
        <v>28873</v>
      </c>
      <c r="R6805" s="35" t="s">
        <v>16367</v>
      </c>
      <c r="S6805" s="34"/>
      <c r="T6805" s="34"/>
      <c r="U6805" s="34"/>
    </row>
    <row r="6806" spans="16:21" x14ac:dyDescent="0.45">
      <c r="P6806" s="33" t="s">
        <v>4060</v>
      </c>
      <c r="Q6806" t="s">
        <v>28873</v>
      </c>
      <c r="R6806" s="35" t="s">
        <v>16368</v>
      </c>
      <c r="S6806" s="34"/>
      <c r="T6806" s="34"/>
      <c r="U6806" s="34"/>
    </row>
    <row r="6807" spans="16:21" x14ac:dyDescent="0.45">
      <c r="P6807" s="33" t="s">
        <v>4061</v>
      </c>
      <c r="Q6807" t="s">
        <v>28873</v>
      </c>
      <c r="R6807" s="35" t="s">
        <v>16369</v>
      </c>
      <c r="S6807" s="34"/>
      <c r="T6807" s="34"/>
      <c r="U6807" s="34"/>
    </row>
    <row r="6808" spans="16:21" x14ac:dyDescent="0.45">
      <c r="P6808" s="33" t="s">
        <v>4061</v>
      </c>
      <c r="Q6808" t="s">
        <v>28873</v>
      </c>
      <c r="R6808" s="35" t="s">
        <v>16370</v>
      </c>
      <c r="S6808" s="34"/>
      <c r="T6808" s="34"/>
      <c r="U6808" s="34"/>
    </row>
    <row r="6809" spans="16:21" x14ac:dyDescent="0.45">
      <c r="P6809" s="33" t="s">
        <v>4062</v>
      </c>
      <c r="Q6809" t="s">
        <v>28873</v>
      </c>
      <c r="R6809" s="35" t="s">
        <v>16371</v>
      </c>
      <c r="S6809" s="34"/>
      <c r="T6809" s="34"/>
      <c r="U6809" s="34"/>
    </row>
    <row r="6810" spans="16:21" x14ac:dyDescent="0.45">
      <c r="P6810" s="33" t="s">
        <v>4062</v>
      </c>
      <c r="Q6810" t="s">
        <v>28873</v>
      </c>
      <c r="R6810" s="35" t="s">
        <v>16372</v>
      </c>
      <c r="S6810" s="34"/>
      <c r="T6810" s="34"/>
      <c r="U6810" s="34"/>
    </row>
    <row r="6811" spans="16:21" x14ac:dyDescent="0.45">
      <c r="P6811" s="33" t="s">
        <v>4063</v>
      </c>
      <c r="Q6811" t="s">
        <v>28873</v>
      </c>
      <c r="R6811" s="35" t="s">
        <v>16373</v>
      </c>
      <c r="S6811" s="34"/>
      <c r="T6811" s="34"/>
      <c r="U6811" s="34"/>
    </row>
    <row r="6812" spans="16:21" x14ac:dyDescent="0.45">
      <c r="P6812" s="33" t="s">
        <v>4063</v>
      </c>
      <c r="Q6812" t="s">
        <v>28873</v>
      </c>
      <c r="R6812" s="35" t="s">
        <v>16374</v>
      </c>
      <c r="S6812" s="34"/>
      <c r="T6812" s="34"/>
      <c r="U6812" s="34"/>
    </row>
    <row r="6813" spans="16:21" x14ac:dyDescent="0.45">
      <c r="P6813" s="33" t="s">
        <v>4064</v>
      </c>
      <c r="Q6813" t="s">
        <v>28873</v>
      </c>
      <c r="R6813" s="35" t="s">
        <v>16375</v>
      </c>
      <c r="S6813" s="34"/>
      <c r="T6813" s="34"/>
      <c r="U6813" s="34"/>
    </row>
    <row r="6814" spans="16:21" x14ac:dyDescent="0.45">
      <c r="P6814" s="33" t="s">
        <v>4064</v>
      </c>
      <c r="Q6814" t="s">
        <v>28873</v>
      </c>
      <c r="R6814" s="35" t="s">
        <v>16376</v>
      </c>
      <c r="S6814" s="34"/>
      <c r="T6814" s="34"/>
      <c r="U6814" s="34"/>
    </row>
    <row r="6815" spans="16:21" x14ac:dyDescent="0.45">
      <c r="P6815" s="33" t="s">
        <v>4065</v>
      </c>
      <c r="Q6815" t="s">
        <v>28873</v>
      </c>
      <c r="R6815" s="35" t="s">
        <v>16377</v>
      </c>
      <c r="S6815" s="34"/>
      <c r="T6815" s="34"/>
      <c r="U6815" s="34"/>
    </row>
    <row r="6816" spans="16:21" x14ac:dyDescent="0.45">
      <c r="P6816" s="33" t="s">
        <v>4065</v>
      </c>
      <c r="Q6816" t="s">
        <v>28873</v>
      </c>
      <c r="R6816" s="35" t="s">
        <v>16378</v>
      </c>
      <c r="S6816" s="34"/>
      <c r="T6816" s="34"/>
      <c r="U6816" s="34"/>
    </row>
    <row r="6817" spans="16:21" x14ac:dyDescent="0.45">
      <c r="P6817" s="33" t="s">
        <v>4066</v>
      </c>
      <c r="Q6817" t="s">
        <v>28873</v>
      </c>
      <c r="R6817" s="35" t="s">
        <v>16379</v>
      </c>
      <c r="S6817" s="34"/>
      <c r="T6817" s="34"/>
      <c r="U6817" s="34"/>
    </row>
    <row r="6818" spans="16:21" x14ac:dyDescent="0.45">
      <c r="P6818" s="33" t="s">
        <v>4066</v>
      </c>
      <c r="Q6818" t="s">
        <v>28873</v>
      </c>
      <c r="R6818" s="35" t="s">
        <v>16380</v>
      </c>
      <c r="S6818" s="34"/>
      <c r="T6818" s="34"/>
      <c r="U6818" s="34"/>
    </row>
    <row r="6819" spans="16:21" x14ac:dyDescent="0.45">
      <c r="P6819" s="33" t="s">
        <v>4067</v>
      </c>
      <c r="Q6819" t="s">
        <v>28873</v>
      </c>
      <c r="R6819" s="35" t="s">
        <v>16381</v>
      </c>
      <c r="S6819" s="34"/>
      <c r="T6819" s="34"/>
      <c r="U6819" s="34"/>
    </row>
    <row r="6820" spans="16:21" x14ac:dyDescent="0.45">
      <c r="P6820" s="33" t="s">
        <v>4067</v>
      </c>
      <c r="Q6820" t="s">
        <v>28873</v>
      </c>
      <c r="R6820" s="35" t="s">
        <v>16382</v>
      </c>
      <c r="S6820" s="34"/>
      <c r="T6820" s="34"/>
      <c r="U6820" s="34"/>
    </row>
    <row r="6821" spans="16:21" x14ac:dyDescent="0.45">
      <c r="P6821" s="33" t="s">
        <v>4068</v>
      </c>
      <c r="Q6821" t="s">
        <v>28873</v>
      </c>
      <c r="R6821" s="35" t="s">
        <v>16383</v>
      </c>
      <c r="S6821" s="34"/>
      <c r="T6821" s="34"/>
      <c r="U6821" s="34"/>
    </row>
    <row r="6822" spans="16:21" x14ac:dyDescent="0.45">
      <c r="P6822" s="33" t="s">
        <v>4068</v>
      </c>
      <c r="Q6822" t="s">
        <v>28873</v>
      </c>
      <c r="R6822" s="35" t="s">
        <v>16384</v>
      </c>
      <c r="S6822" s="34"/>
      <c r="T6822" s="34"/>
      <c r="U6822" s="34"/>
    </row>
    <row r="6823" spans="16:21" x14ac:dyDescent="0.45">
      <c r="P6823" s="33" t="s">
        <v>4069</v>
      </c>
      <c r="Q6823" t="s">
        <v>28873</v>
      </c>
      <c r="R6823" s="35" t="s">
        <v>16385</v>
      </c>
      <c r="S6823" s="34"/>
      <c r="T6823" s="34"/>
      <c r="U6823" s="34"/>
    </row>
    <row r="6824" spans="16:21" x14ac:dyDescent="0.45">
      <c r="P6824" s="33" t="s">
        <v>4069</v>
      </c>
      <c r="Q6824" t="s">
        <v>28873</v>
      </c>
      <c r="R6824" s="35" t="s">
        <v>16386</v>
      </c>
      <c r="S6824" s="34"/>
      <c r="T6824" s="34"/>
      <c r="U6824" s="34"/>
    </row>
    <row r="6825" spans="16:21" x14ac:dyDescent="0.45">
      <c r="P6825" s="33" t="s">
        <v>4070</v>
      </c>
      <c r="Q6825" t="s">
        <v>28873</v>
      </c>
      <c r="R6825" s="35" t="s">
        <v>16387</v>
      </c>
      <c r="S6825" s="34"/>
      <c r="T6825" s="34"/>
      <c r="U6825" s="34"/>
    </row>
    <row r="6826" spans="16:21" x14ac:dyDescent="0.45">
      <c r="P6826" s="33" t="s">
        <v>4070</v>
      </c>
      <c r="Q6826" t="s">
        <v>28873</v>
      </c>
      <c r="R6826" s="35" t="s">
        <v>16388</v>
      </c>
      <c r="S6826" s="34"/>
      <c r="T6826" s="34"/>
      <c r="U6826" s="34"/>
    </row>
    <row r="6827" spans="16:21" x14ac:dyDescent="0.45">
      <c r="P6827" s="33" t="s">
        <v>4071</v>
      </c>
      <c r="Q6827" t="s">
        <v>28873</v>
      </c>
      <c r="R6827" s="35" t="s">
        <v>16389</v>
      </c>
      <c r="S6827" s="34"/>
      <c r="T6827" s="34"/>
      <c r="U6827" s="34"/>
    </row>
    <row r="6828" spans="16:21" x14ac:dyDescent="0.45">
      <c r="P6828" s="33" t="s">
        <v>4071</v>
      </c>
      <c r="Q6828" t="s">
        <v>28873</v>
      </c>
      <c r="R6828" s="35" t="s">
        <v>16390</v>
      </c>
      <c r="S6828" s="34"/>
      <c r="T6828" s="34"/>
      <c r="U6828" s="34"/>
    </row>
    <row r="6829" spans="16:21" x14ac:dyDescent="0.45">
      <c r="P6829" s="33" t="s">
        <v>4072</v>
      </c>
      <c r="Q6829" t="s">
        <v>28873</v>
      </c>
      <c r="R6829" s="35" t="s">
        <v>16391</v>
      </c>
      <c r="S6829" s="34"/>
      <c r="T6829" s="34"/>
      <c r="U6829" s="34"/>
    </row>
    <row r="6830" spans="16:21" x14ac:dyDescent="0.45">
      <c r="P6830" s="33" t="s">
        <v>4072</v>
      </c>
      <c r="Q6830" t="s">
        <v>28873</v>
      </c>
      <c r="R6830" s="35" t="s">
        <v>16392</v>
      </c>
      <c r="S6830" s="34"/>
      <c r="T6830" s="34"/>
      <c r="U6830" s="34"/>
    </row>
    <row r="6831" spans="16:21" x14ac:dyDescent="0.45">
      <c r="P6831" s="33" t="s">
        <v>4073</v>
      </c>
      <c r="Q6831" t="s">
        <v>28873</v>
      </c>
      <c r="R6831" s="35" t="s">
        <v>16393</v>
      </c>
      <c r="S6831" s="34"/>
      <c r="T6831" s="34"/>
      <c r="U6831" s="34"/>
    </row>
    <row r="6832" spans="16:21" x14ac:dyDescent="0.45">
      <c r="P6832" s="33" t="s">
        <v>4073</v>
      </c>
      <c r="Q6832" t="s">
        <v>28873</v>
      </c>
      <c r="R6832" s="35" t="s">
        <v>16394</v>
      </c>
      <c r="S6832" s="34"/>
      <c r="T6832" s="34"/>
      <c r="U6832" s="34"/>
    </row>
    <row r="6833" spans="16:21" x14ac:dyDescent="0.45">
      <c r="P6833" s="33" t="s">
        <v>4074</v>
      </c>
      <c r="Q6833" t="s">
        <v>28873</v>
      </c>
      <c r="R6833" s="35" t="s">
        <v>16395</v>
      </c>
      <c r="S6833" s="34"/>
      <c r="T6833" s="34"/>
      <c r="U6833" s="34"/>
    </row>
    <row r="6834" spans="16:21" x14ac:dyDescent="0.45">
      <c r="P6834" s="33" t="s">
        <v>4074</v>
      </c>
      <c r="Q6834" t="s">
        <v>28873</v>
      </c>
      <c r="R6834" s="35" t="s">
        <v>16396</v>
      </c>
      <c r="S6834" s="34"/>
      <c r="T6834" s="34"/>
      <c r="U6834" s="34"/>
    </row>
    <row r="6835" spans="16:21" x14ac:dyDescent="0.45">
      <c r="P6835" s="33" t="s">
        <v>4075</v>
      </c>
      <c r="Q6835" t="s">
        <v>28873</v>
      </c>
      <c r="R6835" s="35" t="s">
        <v>16397</v>
      </c>
      <c r="S6835" s="34"/>
      <c r="T6835" s="34"/>
      <c r="U6835" s="34"/>
    </row>
    <row r="6836" spans="16:21" x14ac:dyDescent="0.45">
      <c r="P6836" s="33" t="s">
        <v>4075</v>
      </c>
      <c r="Q6836" t="s">
        <v>28873</v>
      </c>
      <c r="R6836" s="35" t="s">
        <v>16398</v>
      </c>
      <c r="S6836" s="34"/>
      <c r="T6836" s="34"/>
      <c r="U6836" s="34"/>
    </row>
    <row r="6837" spans="16:21" x14ac:dyDescent="0.45">
      <c r="P6837" s="33" t="s">
        <v>4076</v>
      </c>
      <c r="Q6837" t="s">
        <v>28873</v>
      </c>
      <c r="R6837" s="35" t="s">
        <v>16399</v>
      </c>
      <c r="S6837" s="34"/>
      <c r="T6837" s="34"/>
      <c r="U6837" s="34"/>
    </row>
    <row r="6838" spans="16:21" x14ac:dyDescent="0.45">
      <c r="P6838" s="33" t="s">
        <v>4076</v>
      </c>
      <c r="Q6838" t="s">
        <v>28873</v>
      </c>
      <c r="R6838" s="35" t="s">
        <v>16400</v>
      </c>
      <c r="S6838" s="34"/>
      <c r="T6838" s="34"/>
      <c r="U6838" s="34"/>
    </row>
    <row r="6839" spans="16:21" x14ac:dyDescent="0.45">
      <c r="P6839" s="33" t="s">
        <v>4077</v>
      </c>
      <c r="Q6839" t="s">
        <v>28873</v>
      </c>
      <c r="R6839" s="35" t="s">
        <v>16401</v>
      </c>
      <c r="S6839" s="34"/>
      <c r="T6839" s="34"/>
      <c r="U6839" s="34"/>
    </row>
    <row r="6840" spans="16:21" x14ac:dyDescent="0.45">
      <c r="P6840" s="33" t="s">
        <v>4077</v>
      </c>
      <c r="Q6840" t="s">
        <v>28873</v>
      </c>
      <c r="R6840" s="35" t="s">
        <v>16402</v>
      </c>
      <c r="S6840" s="34"/>
      <c r="T6840" s="34"/>
      <c r="U6840" s="34"/>
    </row>
    <row r="6841" spans="16:21" x14ac:dyDescent="0.45">
      <c r="P6841" s="33" t="s">
        <v>4078</v>
      </c>
      <c r="Q6841" t="s">
        <v>28873</v>
      </c>
      <c r="R6841" s="35" t="s">
        <v>16403</v>
      </c>
      <c r="S6841" s="34"/>
      <c r="T6841" s="34"/>
      <c r="U6841" s="34"/>
    </row>
    <row r="6842" spans="16:21" x14ac:dyDescent="0.45">
      <c r="P6842" s="33" t="s">
        <v>4078</v>
      </c>
      <c r="Q6842" t="s">
        <v>28873</v>
      </c>
      <c r="R6842" s="35" t="s">
        <v>16404</v>
      </c>
      <c r="S6842" s="34"/>
      <c r="T6842" s="34"/>
      <c r="U6842" s="34"/>
    </row>
    <row r="6843" spans="16:21" x14ac:dyDescent="0.45">
      <c r="P6843" s="33" t="s">
        <v>4079</v>
      </c>
      <c r="Q6843" t="s">
        <v>28873</v>
      </c>
      <c r="R6843" s="35" t="s">
        <v>16405</v>
      </c>
      <c r="S6843" s="34"/>
      <c r="T6843" s="34"/>
      <c r="U6843" s="34"/>
    </row>
    <row r="6844" spans="16:21" x14ac:dyDescent="0.45">
      <c r="P6844" s="33" t="s">
        <v>4079</v>
      </c>
      <c r="Q6844" t="s">
        <v>28873</v>
      </c>
      <c r="R6844" s="35" t="s">
        <v>16406</v>
      </c>
      <c r="S6844" s="34"/>
      <c r="T6844" s="34"/>
      <c r="U6844" s="34"/>
    </row>
    <row r="6845" spans="16:21" x14ac:dyDescent="0.45">
      <c r="P6845" s="33" t="s">
        <v>4080</v>
      </c>
      <c r="Q6845" t="s">
        <v>28873</v>
      </c>
      <c r="R6845" s="35" t="s">
        <v>16407</v>
      </c>
      <c r="S6845" s="34"/>
      <c r="T6845" s="34"/>
      <c r="U6845" s="34"/>
    </row>
    <row r="6846" spans="16:21" x14ac:dyDescent="0.45">
      <c r="P6846" s="33" t="s">
        <v>4080</v>
      </c>
      <c r="Q6846" t="s">
        <v>28873</v>
      </c>
      <c r="R6846" s="35" t="s">
        <v>16408</v>
      </c>
      <c r="S6846" s="34"/>
      <c r="T6846" s="34"/>
      <c r="U6846" s="34"/>
    </row>
    <row r="6847" spans="16:21" x14ac:dyDescent="0.45">
      <c r="P6847" s="33" t="s">
        <v>4081</v>
      </c>
      <c r="Q6847" t="s">
        <v>28873</v>
      </c>
      <c r="R6847" s="35" t="s">
        <v>16409</v>
      </c>
      <c r="S6847" s="34"/>
      <c r="T6847" s="34"/>
      <c r="U6847" s="34"/>
    </row>
    <row r="6848" spans="16:21" x14ac:dyDescent="0.45">
      <c r="P6848" s="33" t="s">
        <v>4081</v>
      </c>
      <c r="Q6848" t="s">
        <v>28873</v>
      </c>
      <c r="R6848" s="35" t="s">
        <v>16410</v>
      </c>
      <c r="S6848" s="34"/>
      <c r="T6848" s="34"/>
      <c r="U6848" s="34"/>
    </row>
    <row r="6849" spans="16:21" x14ac:dyDescent="0.45">
      <c r="P6849" s="33" t="s">
        <v>4082</v>
      </c>
      <c r="Q6849" t="s">
        <v>28873</v>
      </c>
      <c r="R6849" s="35" t="s">
        <v>16411</v>
      </c>
      <c r="S6849" s="34"/>
      <c r="T6849" s="34"/>
      <c r="U6849" s="34"/>
    </row>
    <row r="6850" spans="16:21" x14ac:dyDescent="0.45">
      <c r="P6850" s="33" t="s">
        <v>4082</v>
      </c>
      <c r="Q6850" t="s">
        <v>28873</v>
      </c>
      <c r="R6850" s="35" t="s">
        <v>16412</v>
      </c>
      <c r="S6850" s="34"/>
      <c r="T6850" s="34"/>
      <c r="U6850" s="34"/>
    </row>
    <row r="6851" spans="16:21" x14ac:dyDescent="0.45">
      <c r="P6851" s="33" t="s">
        <v>4083</v>
      </c>
      <c r="Q6851" t="s">
        <v>28873</v>
      </c>
      <c r="R6851" s="35" t="s">
        <v>16413</v>
      </c>
      <c r="S6851" s="34"/>
      <c r="T6851" s="34"/>
      <c r="U6851" s="34"/>
    </row>
    <row r="6852" spans="16:21" x14ac:dyDescent="0.45">
      <c r="P6852" s="33" t="s">
        <v>4083</v>
      </c>
      <c r="Q6852" t="s">
        <v>28873</v>
      </c>
      <c r="R6852" s="35" t="s">
        <v>16414</v>
      </c>
      <c r="S6852" s="34"/>
      <c r="T6852" s="34"/>
      <c r="U6852" s="34"/>
    </row>
    <row r="6853" spans="16:21" x14ac:dyDescent="0.45">
      <c r="P6853" s="33" t="s">
        <v>4084</v>
      </c>
      <c r="Q6853" t="s">
        <v>28873</v>
      </c>
      <c r="R6853" s="35" t="s">
        <v>16415</v>
      </c>
      <c r="S6853" s="34"/>
      <c r="T6853" s="34"/>
      <c r="U6853" s="34"/>
    </row>
    <row r="6854" spans="16:21" x14ac:dyDescent="0.45">
      <c r="P6854" s="33" t="s">
        <v>4084</v>
      </c>
      <c r="Q6854" t="s">
        <v>28873</v>
      </c>
      <c r="R6854" s="35" t="s">
        <v>16416</v>
      </c>
      <c r="S6854" s="34"/>
      <c r="T6854" s="34"/>
      <c r="U6854" s="34"/>
    </row>
    <row r="6855" spans="16:21" x14ac:dyDescent="0.45">
      <c r="P6855" s="33" t="s">
        <v>4085</v>
      </c>
      <c r="Q6855" t="s">
        <v>28873</v>
      </c>
      <c r="R6855" s="35" t="s">
        <v>16417</v>
      </c>
      <c r="S6855" s="34"/>
      <c r="T6855" s="34"/>
      <c r="U6855" s="34"/>
    </row>
    <row r="6856" spans="16:21" x14ac:dyDescent="0.45">
      <c r="P6856" s="33" t="s">
        <v>4085</v>
      </c>
      <c r="Q6856" t="s">
        <v>28873</v>
      </c>
      <c r="R6856" s="35" t="s">
        <v>16418</v>
      </c>
      <c r="S6856" s="34"/>
      <c r="T6856" s="34"/>
      <c r="U6856" s="34"/>
    </row>
    <row r="6857" spans="16:21" x14ac:dyDescent="0.45">
      <c r="P6857" s="33" t="s">
        <v>4086</v>
      </c>
      <c r="Q6857" t="s">
        <v>28873</v>
      </c>
      <c r="R6857" s="35" t="s">
        <v>16419</v>
      </c>
      <c r="S6857" s="34"/>
      <c r="T6857" s="34"/>
      <c r="U6857" s="34"/>
    </row>
    <row r="6858" spans="16:21" x14ac:dyDescent="0.45">
      <c r="P6858" s="33" t="s">
        <v>4086</v>
      </c>
      <c r="Q6858" t="s">
        <v>28873</v>
      </c>
      <c r="R6858" s="35" t="s">
        <v>16420</v>
      </c>
      <c r="S6858" s="34"/>
      <c r="T6858" s="34"/>
      <c r="U6858" s="34"/>
    </row>
    <row r="6859" spans="16:21" x14ac:dyDescent="0.45">
      <c r="P6859" s="33" t="s">
        <v>4087</v>
      </c>
      <c r="Q6859" t="s">
        <v>28873</v>
      </c>
      <c r="R6859" s="35" t="s">
        <v>16421</v>
      </c>
      <c r="S6859" s="34"/>
      <c r="T6859" s="34"/>
      <c r="U6859" s="34"/>
    </row>
    <row r="6860" spans="16:21" x14ac:dyDescent="0.45">
      <c r="P6860" s="33" t="s">
        <v>4087</v>
      </c>
      <c r="Q6860" t="s">
        <v>28873</v>
      </c>
      <c r="R6860" s="35" t="s">
        <v>16422</v>
      </c>
      <c r="S6860" s="34"/>
      <c r="T6860" s="34"/>
      <c r="U6860" s="34"/>
    </row>
    <row r="6861" spans="16:21" x14ac:dyDescent="0.45">
      <c r="P6861" s="33" t="s">
        <v>4088</v>
      </c>
      <c r="Q6861" t="s">
        <v>28873</v>
      </c>
      <c r="R6861" s="35" t="s">
        <v>16423</v>
      </c>
      <c r="S6861" s="34"/>
      <c r="T6861" s="34"/>
      <c r="U6861" s="34"/>
    </row>
    <row r="6862" spans="16:21" x14ac:dyDescent="0.45">
      <c r="P6862" s="33" t="s">
        <v>4088</v>
      </c>
      <c r="Q6862" t="s">
        <v>28873</v>
      </c>
      <c r="R6862" s="35" t="s">
        <v>16424</v>
      </c>
      <c r="S6862" s="34"/>
      <c r="T6862" s="34"/>
      <c r="U6862" s="34"/>
    </row>
    <row r="6863" spans="16:21" x14ac:dyDescent="0.45">
      <c r="P6863" s="33" t="s">
        <v>4089</v>
      </c>
      <c r="Q6863" t="s">
        <v>28873</v>
      </c>
      <c r="R6863" s="35" t="s">
        <v>16425</v>
      </c>
      <c r="S6863" s="34"/>
      <c r="T6863" s="34"/>
      <c r="U6863" s="34"/>
    </row>
    <row r="6864" spans="16:21" x14ac:dyDescent="0.45">
      <c r="P6864" s="33" t="s">
        <v>4089</v>
      </c>
      <c r="Q6864" t="s">
        <v>28873</v>
      </c>
      <c r="R6864" s="35" t="s">
        <v>16426</v>
      </c>
      <c r="S6864" s="34"/>
      <c r="T6864" s="34"/>
      <c r="U6864" s="34"/>
    </row>
    <row r="6865" spans="16:21" x14ac:dyDescent="0.45">
      <c r="P6865" s="33" t="s">
        <v>4090</v>
      </c>
      <c r="Q6865" t="s">
        <v>28873</v>
      </c>
      <c r="R6865" s="35" t="s">
        <v>16427</v>
      </c>
      <c r="S6865" s="34"/>
      <c r="T6865" s="34"/>
      <c r="U6865" s="34"/>
    </row>
    <row r="6866" spans="16:21" x14ac:dyDescent="0.45">
      <c r="P6866" s="33" t="s">
        <v>4090</v>
      </c>
      <c r="Q6866" t="s">
        <v>28873</v>
      </c>
      <c r="R6866" s="35" t="s">
        <v>16428</v>
      </c>
      <c r="S6866" s="34"/>
      <c r="T6866" s="34"/>
      <c r="U6866" s="34"/>
    </row>
    <row r="6867" spans="16:21" x14ac:dyDescent="0.45">
      <c r="P6867" s="33" t="s">
        <v>4091</v>
      </c>
      <c r="Q6867" t="s">
        <v>28873</v>
      </c>
      <c r="R6867" s="35" t="s">
        <v>16429</v>
      </c>
      <c r="S6867" s="34"/>
      <c r="T6867" s="34"/>
      <c r="U6867" s="34"/>
    </row>
    <row r="6868" spans="16:21" x14ac:dyDescent="0.45">
      <c r="P6868" s="33" t="s">
        <v>4091</v>
      </c>
      <c r="Q6868" t="s">
        <v>28873</v>
      </c>
      <c r="R6868" s="35" t="s">
        <v>16430</v>
      </c>
      <c r="S6868" s="34"/>
      <c r="T6868" s="34"/>
      <c r="U6868" s="34"/>
    </row>
    <row r="6869" spans="16:21" x14ac:dyDescent="0.45">
      <c r="P6869" s="33" t="s">
        <v>4092</v>
      </c>
      <c r="Q6869" t="s">
        <v>28873</v>
      </c>
      <c r="R6869" s="35" t="s">
        <v>16431</v>
      </c>
      <c r="S6869" s="34"/>
      <c r="T6869" s="34"/>
      <c r="U6869" s="34"/>
    </row>
    <row r="6870" spans="16:21" x14ac:dyDescent="0.45">
      <c r="P6870" s="33" t="s">
        <v>4092</v>
      </c>
      <c r="Q6870" t="s">
        <v>28873</v>
      </c>
      <c r="R6870" s="35" t="s">
        <v>16432</v>
      </c>
      <c r="S6870" s="34"/>
      <c r="T6870" s="34"/>
      <c r="U6870" s="34"/>
    </row>
    <row r="6871" spans="16:21" x14ac:dyDescent="0.45">
      <c r="P6871" s="33" t="s">
        <v>4093</v>
      </c>
      <c r="Q6871" t="s">
        <v>28873</v>
      </c>
      <c r="R6871" s="35" t="s">
        <v>16433</v>
      </c>
      <c r="S6871" s="34"/>
      <c r="T6871" s="34"/>
      <c r="U6871" s="34"/>
    </row>
    <row r="6872" spans="16:21" x14ac:dyDescent="0.45">
      <c r="P6872" s="33" t="s">
        <v>4093</v>
      </c>
      <c r="Q6872" t="s">
        <v>28873</v>
      </c>
      <c r="R6872" s="35" t="s">
        <v>16434</v>
      </c>
      <c r="S6872" s="34"/>
      <c r="T6872" s="34"/>
      <c r="U6872" s="34"/>
    </row>
    <row r="6873" spans="16:21" x14ac:dyDescent="0.45">
      <c r="P6873" s="33" t="s">
        <v>4094</v>
      </c>
      <c r="Q6873" t="s">
        <v>28873</v>
      </c>
      <c r="R6873" s="35" t="s">
        <v>16435</v>
      </c>
      <c r="S6873" s="34"/>
      <c r="T6873" s="34"/>
      <c r="U6873" s="34"/>
    </row>
    <row r="6874" spans="16:21" x14ac:dyDescent="0.45">
      <c r="P6874" s="33" t="s">
        <v>4094</v>
      </c>
      <c r="Q6874" t="s">
        <v>28873</v>
      </c>
      <c r="R6874" s="35" t="s">
        <v>16436</v>
      </c>
      <c r="S6874" s="34"/>
      <c r="T6874" s="34"/>
      <c r="U6874" s="34"/>
    </row>
    <row r="6875" spans="16:21" x14ac:dyDescent="0.45">
      <c r="P6875" s="33" t="s">
        <v>4095</v>
      </c>
      <c r="Q6875" t="s">
        <v>28873</v>
      </c>
      <c r="R6875" s="35" t="s">
        <v>16437</v>
      </c>
      <c r="S6875" s="34"/>
      <c r="T6875" s="34"/>
      <c r="U6875" s="34"/>
    </row>
    <row r="6876" spans="16:21" x14ac:dyDescent="0.45">
      <c r="P6876" s="33" t="s">
        <v>4095</v>
      </c>
      <c r="Q6876" t="s">
        <v>28873</v>
      </c>
      <c r="R6876" s="35" t="s">
        <v>16438</v>
      </c>
      <c r="S6876" s="34"/>
      <c r="T6876" s="34"/>
      <c r="U6876" s="34"/>
    </row>
    <row r="6877" spans="16:21" x14ac:dyDescent="0.45">
      <c r="P6877" s="33" t="s">
        <v>4096</v>
      </c>
      <c r="Q6877" t="s">
        <v>28873</v>
      </c>
      <c r="R6877" s="35" t="s">
        <v>16439</v>
      </c>
      <c r="S6877" s="34"/>
      <c r="T6877" s="34"/>
      <c r="U6877" s="34"/>
    </row>
    <row r="6878" spans="16:21" x14ac:dyDescent="0.45">
      <c r="P6878" s="33" t="s">
        <v>4096</v>
      </c>
      <c r="Q6878" t="s">
        <v>28873</v>
      </c>
      <c r="R6878" s="35" t="s">
        <v>16440</v>
      </c>
      <c r="S6878" s="34"/>
      <c r="T6878" s="34"/>
      <c r="U6878" s="34"/>
    </row>
    <row r="6879" spans="16:21" x14ac:dyDescent="0.45">
      <c r="P6879" s="33" t="s">
        <v>4097</v>
      </c>
      <c r="Q6879" t="s">
        <v>28873</v>
      </c>
      <c r="R6879" s="35" t="s">
        <v>16441</v>
      </c>
      <c r="S6879" s="34"/>
      <c r="T6879" s="34"/>
      <c r="U6879" s="34"/>
    </row>
    <row r="6880" spans="16:21" x14ac:dyDescent="0.45">
      <c r="P6880" s="33" t="s">
        <v>4097</v>
      </c>
      <c r="Q6880" t="s">
        <v>28873</v>
      </c>
      <c r="R6880" s="35" t="s">
        <v>16442</v>
      </c>
      <c r="S6880" s="34"/>
      <c r="T6880" s="34"/>
      <c r="U6880" s="34"/>
    </row>
    <row r="6881" spans="16:21" x14ac:dyDescent="0.45">
      <c r="P6881" s="33" t="s">
        <v>4098</v>
      </c>
      <c r="Q6881" t="s">
        <v>28873</v>
      </c>
      <c r="R6881" s="35" t="s">
        <v>16443</v>
      </c>
      <c r="S6881" s="34"/>
      <c r="T6881" s="34"/>
      <c r="U6881" s="34"/>
    </row>
    <row r="6882" spans="16:21" x14ac:dyDescent="0.45">
      <c r="P6882" s="33" t="s">
        <v>4098</v>
      </c>
      <c r="Q6882" t="s">
        <v>28873</v>
      </c>
      <c r="R6882" s="35" t="s">
        <v>16444</v>
      </c>
      <c r="S6882" s="34"/>
      <c r="T6882" s="34"/>
      <c r="U6882" s="34"/>
    </row>
    <row r="6883" spans="16:21" x14ac:dyDescent="0.45">
      <c r="P6883" s="33" t="s">
        <v>4099</v>
      </c>
      <c r="Q6883" t="s">
        <v>28873</v>
      </c>
      <c r="R6883" s="35" t="s">
        <v>16445</v>
      </c>
      <c r="S6883" s="34"/>
      <c r="T6883" s="34"/>
      <c r="U6883" s="34"/>
    </row>
    <row r="6884" spans="16:21" x14ac:dyDescent="0.45">
      <c r="P6884" s="33" t="s">
        <v>4099</v>
      </c>
      <c r="Q6884" t="s">
        <v>28873</v>
      </c>
      <c r="R6884" s="35" t="s">
        <v>16446</v>
      </c>
      <c r="S6884" s="34"/>
      <c r="T6884" s="34"/>
      <c r="U6884" s="34"/>
    </row>
    <row r="6885" spans="16:21" x14ac:dyDescent="0.45">
      <c r="P6885" s="33" t="s">
        <v>4100</v>
      </c>
      <c r="Q6885" t="s">
        <v>28873</v>
      </c>
      <c r="R6885" s="35" t="s">
        <v>16447</v>
      </c>
      <c r="S6885" s="34"/>
      <c r="T6885" s="34"/>
      <c r="U6885" s="34"/>
    </row>
    <row r="6886" spans="16:21" x14ac:dyDescent="0.45">
      <c r="P6886" s="33" t="s">
        <v>4100</v>
      </c>
      <c r="Q6886" t="s">
        <v>28873</v>
      </c>
      <c r="R6886" s="35" t="s">
        <v>16448</v>
      </c>
      <c r="S6886" s="34"/>
      <c r="T6886" s="34"/>
      <c r="U6886" s="34"/>
    </row>
    <row r="6887" spans="16:21" x14ac:dyDescent="0.45">
      <c r="P6887" s="33" t="s">
        <v>4101</v>
      </c>
      <c r="Q6887" t="s">
        <v>28873</v>
      </c>
      <c r="R6887" s="35" t="s">
        <v>16449</v>
      </c>
      <c r="S6887" s="34"/>
      <c r="T6887" s="34"/>
      <c r="U6887" s="34"/>
    </row>
    <row r="6888" spans="16:21" x14ac:dyDescent="0.45">
      <c r="P6888" s="33" t="s">
        <v>4101</v>
      </c>
      <c r="Q6888" t="s">
        <v>28873</v>
      </c>
      <c r="R6888" s="35" t="s">
        <v>16450</v>
      </c>
      <c r="S6888" s="34"/>
      <c r="T6888" s="34"/>
      <c r="U6888" s="34"/>
    </row>
    <row r="6889" spans="16:21" x14ac:dyDescent="0.45">
      <c r="P6889" s="33" t="s">
        <v>4102</v>
      </c>
      <c r="Q6889" t="s">
        <v>28873</v>
      </c>
      <c r="R6889" s="35" t="s">
        <v>16451</v>
      </c>
      <c r="S6889" s="34"/>
      <c r="T6889" s="34"/>
      <c r="U6889" s="34"/>
    </row>
    <row r="6890" spans="16:21" x14ac:dyDescent="0.45">
      <c r="P6890" s="33" t="s">
        <v>4102</v>
      </c>
      <c r="Q6890" t="s">
        <v>28873</v>
      </c>
      <c r="R6890" s="35" t="s">
        <v>16452</v>
      </c>
      <c r="S6890" s="34"/>
      <c r="T6890" s="34"/>
      <c r="U6890" s="34"/>
    </row>
    <row r="6891" spans="16:21" x14ac:dyDescent="0.45">
      <c r="P6891" s="33" t="s">
        <v>4103</v>
      </c>
      <c r="Q6891" t="s">
        <v>28873</v>
      </c>
      <c r="R6891" s="35" t="s">
        <v>16453</v>
      </c>
      <c r="S6891" s="34"/>
      <c r="T6891" s="34"/>
      <c r="U6891" s="34"/>
    </row>
    <row r="6892" spans="16:21" x14ac:dyDescent="0.45">
      <c r="P6892" s="33" t="s">
        <v>4103</v>
      </c>
      <c r="Q6892" t="s">
        <v>28873</v>
      </c>
      <c r="R6892" s="35" t="s">
        <v>16454</v>
      </c>
      <c r="S6892" s="34"/>
      <c r="T6892" s="34"/>
      <c r="U6892" s="34"/>
    </row>
    <row r="6893" spans="16:21" x14ac:dyDescent="0.45">
      <c r="P6893" s="33" t="s">
        <v>4104</v>
      </c>
      <c r="Q6893" t="s">
        <v>28873</v>
      </c>
      <c r="R6893" s="35" t="s">
        <v>16455</v>
      </c>
      <c r="S6893" s="34"/>
      <c r="T6893" s="34"/>
      <c r="U6893" s="34"/>
    </row>
    <row r="6894" spans="16:21" x14ac:dyDescent="0.45">
      <c r="P6894" s="33" t="s">
        <v>4104</v>
      </c>
      <c r="Q6894" t="s">
        <v>28873</v>
      </c>
      <c r="R6894" s="35" t="s">
        <v>16456</v>
      </c>
      <c r="S6894" s="34"/>
      <c r="T6894" s="34"/>
      <c r="U6894" s="34"/>
    </row>
    <row r="6895" spans="16:21" x14ac:dyDescent="0.45">
      <c r="P6895" s="33" t="s">
        <v>4105</v>
      </c>
      <c r="Q6895" t="s">
        <v>28873</v>
      </c>
      <c r="R6895" s="35" t="s">
        <v>16457</v>
      </c>
      <c r="S6895" s="34"/>
      <c r="T6895" s="34"/>
      <c r="U6895" s="34"/>
    </row>
    <row r="6896" spans="16:21" x14ac:dyDescent="0.45">
      <c r="P6896" s="33" t="s">
        <v>4105</v>
      </c>
      <c r="Q6896" t="s">
        <v>28873</v>
      </c>
      <c r="R6896" s="35" t="s">
        <v>16458</v>
      </c>
      <c r="S6896" s="34"/>
      <c r="T6896" s="34"/>
      <c r="U6896" s="34"/>
    </row>
    <row r="6897" spans="16:21" x14ac:dyDescent="0.45">
      <c r="P6897" s="33" t="s">
        <v>4106</v>
      </c>
      <c r="Q6897" t="s">
        <v>28873</v>
      </c>
      <c r="R6897" s="35" t="s">
        <v>16459</v>
      </c>
      <c r="S6897" s="34"/>
      <c r="T6897" s="34"/>
      <c r="U6897" s="34"/>
    </row>
    <row r="6898" spans="16:21" x14ac:dyDescent="0.45">
      <c r="P6898" s="33" t="s">
        <v>4106</v>
      </c>
      <c r="Q6898" t="s">
        <v>28873</v>
      </c>
      <c r="R6898" s="35" t="s">
        <v>16460</v>
      </c>
      <c r="S6898" s="34"/>
      <c r="T6898" s="34"/>
      <c r="U6898" s="34"/>
    </row>
    <row r="6899" spans="16:21" x14ac:dyDescent="0.45">
      <c r="P6899" s="33" t="s">
        <v>4107</v>
      </c>
      <c r="Q6899" t="s">
        <v>28873</v>
      </c>
      <c r="R6899" s="35" t="s">
        <v>16461</v>
      </c>
      <c r="S6899" s="34"/>
      <c r="T6899" s="34"/>
      <c r="U6899" s="34"/>
    </row>
    <row r="6900" spans="16:21" x14ac:dyDescent="0.45">
      <c r="P6900" s="33" t="s">
        <v>4107</v>
      </c>
      <c r="Q6900" t="s">
        <v>28873</v>
      </c>
      <c r="R6900" s="35" t="s">
        <v>16462</v>
      </c>
      <c r="S6900" s="34"/>
      <c r="T6900" s="34"/>
      <c r="U6900" s="34"/>
    </row>
    <row r="6901" spans="16:21" x14ac:dyDescent="0.45">
      <c r="P6901" s="33" t="s">
        <v>4108</v>
      </c>
      <c r="Q6901" t="s">
        <v>28873</v>
      </c>
      <c r="R6901" s="35" t="s">
        <v>16463</v>
      </c>
      <c r="S6901" s="34"/>
      <c r="T6901" s="34"/>
      <c r="U6901" s="34"/>
    </row>
    <row r="6902" spans="16:21" x14ac:dyDescent="0.45">
      <c r="P6902" s="33" t="s">
        <v>4108</v>
      </c>
      <c r="Q6902" t="s">
        <v>28873</v>
      </c>
      <c r="R6902" s="35" t="s">
        <v>16464</v>
      </c>
      <c r="S6902" s="34"/>
      <c r="T6902" s="34"/>
      <c r="U6902" s="34"/>
    </row>
    <row r="6903" spans="16:21" x14ac:dyDescent="0.45">
      <c r="P6903" s="33" t="s">
        <v>4109</v>
      </c>
      <c r="Q6903" t="s">
        <v>28873</v>
      </c>
      <c r="R6903" s="35" t="s">
        <v>16465</v>
      </c>
      <c r="S6903" s="34"/>
      <c r="T6903" s="34"/>
      <c r="U6903" s="34"/>
    </row>
    <row r="6904" spans="16:21" x14ac:dyDescent="0.45">
      <c r="P6904" s="33" t="s">
        <v>4109</v>
      </c>
      <c r="Q6904" t="s">
        <v>28873</v>
      </c>
      <c r="R6904" s="35" t="s">
        <v>16466</v>
      </c>
      <c r="S6904" s="34"/>
      <c r="T6904" s="34"/>
      <c r="U6904" s="34"/>
    </row>
    <row r="6905" spans="16:21" x14ac:dyDescent="0.45">
      <c r="P6905" s="33" t="s">
        <v>4110</v>
      </c>
      <c r="Q6905" t="s">
        <v>28873</v>
      </c>
      <c r="R6905" s="35" t="s">
        <v>16467</v>
      </c>
      <c r="S6905" s="34"/>
      <c r="T6905" s="34"/>
      <c r="U6905" s="34"/>
    </row>
    <row r="6906" spans="16:21" x14ac:dyDescent="0.45">
      <c r="P6906" s="33" t="s">
        <v>4110</v>
      </c>
      <c r="Q6906" t="s">
        <v>28873</v>
      </c>
      <c r="R6906" s="35" t="s">
        <v>16468</v>
      </c>
      <c r="S6906" s="34"/>
      <c r="T6906" s="34"/>
      <c r="U6906" s="34"/>
    </row>
    <row r="6907" spans="16:21" x14ac:dyDescent="0.45">
      <c r="P6907" s="33" t="s">
        <v>4111</v>
      </c>
      <c r="Q6907" t="s">
        <v>28873</v>
      </c>
      <c r="R6907" s="35" t="s">
        <v>16469</v>
      </c>
      <c r="S6907" s="34"/>
      <c r="T6907" s="34"/>
      <c r="U6907" s="34"/>
    </row>
    <row r="6908" spans="16:21" x14ac:dyDescent="0.45">
      <c r="P6908" s="33" t="s">
        <v>4111</v>
      </c>
      <c r="Q6908" t="s">
        <v>28873</v>
      </c>
      <c r="R6908" s="35" t="s">
        <v>16470</v>
      </c>
      <c r="S6908" s="34"/>
      <c r="T6908" s="34"/>
      <c r="U6908" s="34"/>
    </row>
    <row r="6909" spans="16:21" x14ac:dyDescent="0.45">
      <c r="P6909" s="33" t="s">
        <v>4112</v>
      </c>
      <c r="Q6909" t="s">
        <v>28873</v>
      </c>
      <c r="R6909" s="35" t="s">
        <v>16471</v>
      </c>
      <c r="S6909" s="34"/>
      <c r="T6909" s="34"/>
      <c r="U6909" s="34"/>
    </row>
    <row r="6910" spans="16:21" x14ac:dyDescent="0.45">
      <c r="P6910" s="33" t="s">
        <v>4112</v>
      </c>
      <c r="Q6910" t="s">
        <v>28873</v>
      </c>
      <c r="R6910" s="35" t="s">
        <v>16472</v>
      </c>
      <c r="S6910" s="34"/>
      <c r="T6910" s="34"/>
      <c r="U6910" s="34"/>
    </row>
    <row r="6911" spans="16:21" x14ac:dyDescent="0.45">
      <c r="P6911" s="33" t="s">
        <v>4113</v>
      </c>
      <c r="Q6911" t="s">
        <v>28873</v>
      </c>
      <c r="R6911" s="35" t="s">
        <v>16473</v>
      </c>
      <c r="S6911" s="34"/>
      <c r="T6911" s="34"/>
      <c r="U6911" s="34"/>
    </row>
    <row r="6912" spans="16:21" x14ac:dyDescent="0.45">
      <c r="P6912" s="33" t="s">
        <v>4113</v>
      </c>
      <c r="Q6912" t="s">
        <v>28873</v>
      </c>
      <c r="R6912" s="35" t="s">
        <v>16474</v>
      </c>
      <c r="S6912" s="34"/>
      <c r="T6912" s="34"/>
      <c r="U6912" s="34"/>
    </row>
    <row r="6913" spans="16:21" x14ac:dyDescent="0.45">
      <c r="P6913" s="33" t="s">
        <v>4114</v>
      </c>
      <c r="Q6913" t="s">
        <v>28873</v>
      </c>
      <c r="R6913" s="35" t="s">
        <v>16475</v>
      </c>
      <c r="S6913" s="34"/>
      <c r="T6913" s="34"/>
      <c r="U6913" s="34"/>
    </row>
    <row r="6914" spans="16:21" x14ac:dyDescent="0.45">
      <c r="P6914" s="33" t="s">
        <v>4114</v>
      </c>
      <c r="Q6914" t="s">
        <v>28873</v>
      </c>
      <c r="R6914" s="35" t="s">
        <v>16476</v>
      </c>
      <c r="S6914" s="34"/>
      <c r="T6914" s="34"/>
      <c r="U6914" s="34"/>
    </row>
    <row r="6915" spans="16:21" x14ac:dyDescent="0.45">
      <c r="P6915" s="33" t="s">
        <v>4115</v>
      </c>
      <c r="Q6915" t="s">
        <v>28873</v>
      </c>
      <c r="R6915" s="35" t="s">
        <v>16477</v>
      </c>
      <c r="S6915" s="34"/>
      <c r="T6915" s="34"/>
      <c r="U6915" s="34"/>
    </row>
    <row r="6916" spans="16:21" x14ac:dyDescent="0.45">
      <c r="P6916" s="33" t="s">
        <v>4115</v>
      </c>
      <c r="Q6916" t="s">
        <v>28873</v>
      </c>
      <c r="R6916" s="35" t="s">
        <v>16478</v>
      </c>
      <c r="S6916" s="34"/>
      <c r="T6916" s="34"/>
      <c r="U6916" s="34"/>
    </row>
    <row r="6917" spans="16:21" x14ac:dyDescent="0.45">
      <c r="P6917" s="33" t="s">
        <v>4116</v>
      </c>
      <c r="Q6917" t="s">
        <v>28873</v>
      </c>
      <c r="R6917" s="35" t="s">
        <v>16479</v>
      </c>
      <c r="S6917" s="34"/>
      <c r="T6917" s="34"/>
      <c r="U6917" s="34"/>
    </row>
    <row r="6918" spans="16:21" x14ac:dyDescent="0.45">
      <c r="P6918" s="33" t="s">
        <v>4116</v>
      </c>
      <c r="Q6918" t="s">
        <v>28873</v>
      </c>
      <c r="R6918" s="35" t="s">
        <v>16480</v>
      </c>
      <c r="S6918" s="34"/>
      <c r="T6918" s="34"/>
      <c r="U6918" s="34"/>
    </row>
    <row r="6919" spans="16:21" x14ac:dyDescent="0.45">
      <c r="P6919" s="33" t="s">
        <v>4117</v>
      </c>
      <c r="Q6919" t="s">
        <v>28873</v>
      </c>
      <c r="R6919" s="35" t="s">
        <v>16481</v>
      </c>
      <c r="S6919" s="34"/>
      <c r="T6919" s="34"/>
      <c r="U6919" s="34"/>
    </row>
    <row r="6920" spans="16:21" x14ac:dyDescent="0.45">
      <c r="P6920" s="33" t="s">
        <v>4117</v>
      </c>
      <c r="Q6920" t="s">
        <v>28873</v>
      </c>
      <c r="R6920" s="35" t="s">
        <v>16482</v>
      </c>
      <c r="S6920" s="34"/>
      <c r="T6920" s="34"/>
      <c r="U6920" s="34"/>
    </row>
    <row r="6921" spans="16:21" x14ac:dyDescent="0.45">
      <c r="P6921" s="33" t="s">
        <v>4118</v>
      </c>
      <c r="Q6921" t="s">
        <v>28873</v>
      </c>
      <c r="R6921" s="35" t="s">
        <v>16483</v>
      </c>
      <c r="S6921" s="34"/>
      <c r="T6921" s="34"/>
      <c r="U6921" s="34"/>
    </row>
    <row r="6922" spans="16:21" x14ac:dyDescent="0.45">
      <c r="P6922" s="33" t="s">
        <v>4118</v>
      </c>
      <c r="Q6922" t="s">
        <v>28873</v>
      </c>
      <c r="R6922" s="35" t="s">
        <v>16484</v>
      </c>
      <c r="S6922" s="34"/>
      <c r="T6922" s="34"/>
      <c r="U6922" s="34"/>
    </row>
    <row r="6923" spans="16:21" x14ac:dyDescent="0.45">
      <c r="P6923" s="33" t="s">
        <v>4119</v>
      </c>
      <c r="Q6923" t="s">
        <v>28873</v>
      </c>
      <c r="R6923" s="35" t="s">
        <v>16485</v>
      </c>
      <c r="S6923" s="34"/>
      <c r="T6923" s="34"/>
      <c r="U6923" s="34"/>
    </row>
    <row r="6924" spans="16:21" x14ac:dyDescent="0.45">
      <c r="P6924" s="33" t="s">
        <v>4119</v>
      </c>
      <c r="Q6924" t="s">
        <v>28873</v>
      </c>
      <c r="R6924" s="35" t="s">
        <v>16486</v>
      </c>
      <c r="S6924" s="34"/>
      <c r="T6924" s="34"/>
      <c r="U6924" s="34"/>
    </row>
    <row r="6925" spans="16:21" x14ac:dyDescent="0.45">
      <c r="P6925" s="33" t="s">
        <v>4120</v>
      </c>
      <c r="Q6925" t="s">
        <v>28873</v>
      </c>
      <c r="R6925" s="35" t="s">
        <v>16487</v>
      </c>
      <c r="S6925" s="34"/>
      <c r="T6925" s="34"/>
      <c r="U6925" s="34"/>
    </row>
    <row r="6926" spans="16:21" x14ac:dyDescent="0.45">
      <c r="P6926" s="33" t="s">
        <v>4120</v>
      </c>
      <c r="Q6926" t="s">
        <v>28873</v>
      </c>
      <c r="R6926" s="35" t="s">
        <v>16488</v>
      </c>
      <c r="S6926" s="34"/>
      <c r="T6926" s="34"/>
      <c r="U6926" s="34"/>
    </row>
    <row r="6927" spans="16:21" x14ac:dyDescent="0.45">
      <c r="P6927" s="33" t="s">
        <v>4121</v>
      </c>
      <c r="Q6927" t="s">
        <v>28873</v>
      </c>
      <c r="R6927" s="35" t="s">
        <v>16489</v>
      </c>
      <c r="S6927" s="34"/>
      <c r="T6927" s="34"/>
      <c r="U6927" s="34"/>
    </row>
    <row r="6928" spans="16:21" x14ac:dyDescent="0.45">
      <c r="P6928" s="33" t="s">
        <v>4121</v>
      </c>
      <c r="Q6928" t="s">
        <v>28873</v>
      </c>
      <c r="R6928" s="35" t="s">
        <v>16490</v>
      </c>
      <c r="S6928" s="34"/>
      <c r="T6928" s="34"/>
      <c r="U6928" s="34"/>
    </row>
    <row r="6929" spans="16:21" x14ac:dyDescent="0.45">
      <c r="P6929" s="33" t="s">
        <v>4122</v>
      </c>
      <c r="Q6929" t="s">
        <v>28873</v>
      </c>
      <c r="R6929" s="35" t="s">
        <v>16491</v>
      </c>
      <c r="S6929" s="34"/>
      <c r="T6929" s="34"/>
      <c r="U6929" s="34"/>
    </row>
    <row r="6930" spans="16:21" x14ac:dyDescent="0.45">
      <c r="P6930" s="33" t="s">
        <v>4122</v>
      </c>
      <c r="Q6930" t="s">
        <v>28873</v>
      </c>
      <c r="R6930" s="35" t="s">
        <v>16492</v>
      </c>
      <c r="S6930" s="34"/>
      <c r="T6930" s="34"/>
      <c r="U6930" s="34"/>
    </row>
    <row r="6931" spans="16:21" x14ac:dyDescent="0.45">
      <c r="P6931" s="33" t="s">
        <v>4123</v>
      </c>
      <c r="Q6931" t="s">
        <v>28873</v>
      </c>
      <c r="R6931" s="35" t="s">
        <v>16493</v>
      </c>
      <c r="S6931" s="34"/>
      <c r="T6931" s="34"/>
      <c r="U6931" s="34"/>
    </row>
    <row r="6932" spans="16:21" x14ac:dyDescent="0.45">
      <c r="P6932" s="33" t="s">
        <v>4123</v>
      </c>
      <c r="Q6932" t="s">
        <v>28873</v>
      </c>
      <c r="R6932" s="35" t="s">
        <v>16494</v>
      </c>
      <c r="S6932" s="34"/>
      <c r="T6932" s="34"/>
      <c r="U6932" s="34"/>
    </row>
    <row r="6933" spans="16:21" x14ac:dyDescent="0.45">
      <c r="P6933" s="33" t="s">
        <v>4124</v>
      </c>
      <c r="Q6933" t="s">
        <v>28873</v>
      </c>
      <c r="R6933" s="35" t="s">
        <v>16495</v>
      </c>
      <c r="S6933" s="34"/>
      <c r="T6933" s="34"/>
      <c r="U6933" s="34"/>
    </row>
    <row r="6934" spans="16:21" x14ac:dyDescent="0.45">
      <c r="P6934" s="33" t="s">
        <v>4124</v>
      </c>
      <c r="Q6934" t="s">
        <v>28873</v>
      </c>
      <c r="R6934" s="35" t="s">
        <v>16496</v>
      </c>
      <c r="S6934" s="34"/>
      <c r="T6934" s="34"/>
      <c r="U6934" s="34"/>
    </row>
    <row r="6935" spans="16:21" x14ac:dyDescent="0.45">
      <c r="P6935" s="33" t="s">
        <v>4125</v>
      </c>
      <c r="Q6935" t="s">
        <v>28873</v>
      </c>
      <c r="R6935" s="35" t="s">
        <v>16497</v>
      </c>
      <c r="S6935" s="34"/>
      <c r="T6935" s="34"/>
      <c r="U6935" s="34"/>
    </row>
    <row r="6936" spans="16:21" x14ac:dyDescent="0.45">
      <c r="P6936" s="33" t="s">
        <v>4125</v>
      </c>
      <c r="Q6936" t="s">
        <v>28873</v>
      </c>
      <c r="R6936" s="35" t="s">
        <v>16498</v>
      </c>
      <c r="S6936" s="34"/>
      <c r="T6936" s="34"/>
      <c r="U6936" s="34"/>
    </row>
    <row r="6937" spans="16:21" x14ac:dyDescent="0.45">
      <c r="P6937" s="33" t="s">
        <v>4126</v>
      </c>
      <c r="Q6937" t="s">
        <v>28873</v>
      </c>
      <c r="R6937" s="35" t="s">
        <v>16499</v>
      </c>
      <c r="S6937" s="34"/>
      <c r="T6937" s="34"/>
      <c r="U6937" s="34"/>
    </row>
    <row r="6938" spans="16:21" x14ac:dyDescent="0.45">
      <c r="P6938" s="33" t="s">
        <v>4126</v>
      </c>
      <c r="Q6938" t="s">
        <v>28873</v>
      </c>
      <c r="R6938" s="35" t="s">
        <v>16500</v>
      </c>
      <c r="S6938" s="34"/>
      <c r="T6938" s="34"/>
      <c r="U6938" s="34"/>
    </row>
    <row r="6939" spans="16:21" x14ac:dyDescent="0.45">
      <c r="P6939" s="33" t="s">
        <v>4127</v>
      </c>
      <c r="Q6939" t="s">
        <v>28873</v>
      </c>
      <c r="R6939" s="35" t="s">
        <v>16501</v>
      </c>
      <c r="S6939" s="34"/>
      <c r="T6939" s="34"/>
      <c r="U6939" s="34"/>
    </row>
    <row r="6940" spans="16:21" x14ac:dyDescent="0.45">
      <c r="P6940" s="33" t="s">
        <v>4127</v>
      </c>
      <c r="Q6940" t="s">
        <v>28873</v>
      </c>
      <c r="R6940" s="35" t="s">
        <v>16502</v>
      </c>
      <c r="S6940" s="34"/>
      <c r="T6940" s="34"/>
      <c r="U6940" s="34"/>
    </row>
    <row r="6941" spans="16:21" x14ac:dyDescent="0.45">
      <c r="P6941" s="33" t="s">
        <v>4128</v>
      </c>
      <c r="Q6941" t="s">
        <v>28873</v>
      </c>
      <c r="R6941" s="35" t="s">
        <v>16503</v>
      </c>
      <c r="S6941" s="34"/>
      <c r="T6941" s="34"/>
      <c r="U6941" s="34"/>
    </row>
    <row r="6942" spans="16:21" x14ac:dyDescent="0.45">
      <c r="P6942" s="33" t="s">
        <v>4128</v>
      </c>
      <c r="Q6942" t="s">
        <v>28873</v>
      </c>
      <c r="R6942" s="35" t="s">
        <v>16504</v>
      </c>
      <c r="S6942" s="34"/>
      <c r="T6942" s="34"/>
      <c r="U6942" s="34"/>
    </row>
    <row r="6943" spans="16:21" x14ac:dyDescent="0.45">
      <c r="P6943" s="33" t="s">
        <v>4129</v>
      </c>
      <c r="Q6943" t="s">
        <v>28873</v>
      </c>
      <c r="R6943" s="35" t="s">
        <v>16505</v>
      </c>
      <c r="S6943" s="34"/>
      <c r="T6943" s="34"/>
      <c r="U6943" s="34"/>
    </row>
    <row r="6944" spans="16:21" x14ac:dyDescent="0.45">
      <c r="P6944" s="33" t="s">
        <v>4129</v>
      </c>
      <c r="Q6944" t="s">
        <v>28873</v>
      </c>
      <c r="R6944" s="35" t="s">
        <v>16506</v>
      </c>
      <c r="S6944" s="34"/>
      <c r="T6944" s="34"/>
      <c r="U6944" s="34"/>
    </row>
    <row r="6945" spans="16:21" x14ac:dyDescent="0.45">
      <c r="P6945" s="33" t="s">
        <v>4130</v>
      </c>
      <c r="Q6945" t="s">
        <v>28873</v>
      </c>
      <c r="R6945" s="35" t="s">
        <v>16507</v>
      </c>
      <c r="S6945" s="34"/>
      <c r="T6945" s="34"/>
      <c r="U6945" s="34"/>
    </row>
    <row r="6946" spans="16:21" x14ac:dyDescent="0.45">
      <c r="P6946" s="33" t="s">
        <v>4130</v>
      </c>
      <c r="Q6946" t="s">
        <v>28873</v>
      </c>
      <c r="R6946" s="35" t="s">
        <v>16508</v>
      </c>
      <c r="S6946" s="34"/>
      <c r="T6946" s="34"/>
      <c r="U6946" s="34"/>
    </row>
    <row r="6947" spans="16:21" x14ac:dyDescent="0.45">
      <c r="P6947" s="33" t="s">
        <v>4131</v>
      </c>
      <c r="Q6947" t="s">
        <v>28873</v>
      </c>
      <c r="R6947" s="35" t="s">
        <v>16509</v>
      </c>
      <c r="S6947" s="34"/>
      <c r="T6947" s="34"/>
      <c r="U6947" s="34"/>
    </row>
    <row r="6948" spans="16:21" x14ac:dyDescent="0.45">
      <c r="P6948" s="33" t="s">
        <v>4131</v>
      </c>
      <c r="Q6948" t="s">
        <v>28873</v>
      </c>
      <c r="R6948" s="35" t="s">
        <v>16510</v>
      </c>
      <c r="S6948" s="34"/>
      <c r="T6948" s="34"/>
      <c r="U6948" s="34"/>
    </row>
    <row r="6949" spans="16:21" x14ac:dyDescent="0.45">
      <c r="P6949" s="33" t="s">
        <v>4132</v>
      </c>
      <c r="Q6949" t="s">
        <v>28873</v>
      </c>
      <c r="R6949" s="35" t="s">
        <v>16511</v>
      </c>
      <c r="S6949" s="34"/>
      <c r="T6949" s="34"/>
      <c r="U6949" s="34"/>
    </row>
    <row r="6950" spans="16:21" x14ac:dyDescent="0.45">
      <c r="P6950" s="33" t="s">
        <v>4132</v>
      </c>
      <c r="Q6950" t="s">
        <v>28873</v>
      </c>
      <c r="R6950" s="35" t="s">
        <v>16512</v>
      </c>
      <c r="S6950" s="34"/>
      <c r="T6950" s="34"/>
      <c r="U6950" s="34"/>
    </row>
    <row r="6951" spans="16:21" x14ac:dyDescent="0.45">
      <c r="P6951" s="33" t="s">
        <v>4133</v>
      </c>
      <c r="Q6951" t="s">
        <v>28873</v>
      </c>
      <c r="R6951" s="35" t="s">
        <v>16513</v>
      </c>
      <c r="S6951" s="34"/>
      <c r="T6951" s="34"/>
      <c r="U6951" s="34"/>
    </row>
    <row r="6952" spans="16:21" x14ac:dyDescent="0.45">
      <c r="P6952" s="33" t="s">
        <v>4133</v>
      </c>
      <c r="Q6952" t="s">
        <v>28873</v>
      </c>
      <c r="R6952" s="35" t="s">
        <v>16514</v>
      </c>
      <c r="S6952" s="34"/>
      <c r="T6952" s="34"/>
      <c r="U6952" s="34"/>
    </row>
    <row r="6953" spans="16:21" x14ac:dyDescent="0.45">
      <c r="P6953" s="33" t="s">
        <v>4134</v>
      </c>
      <c r="Q6953" t="s">
        <v>28873</v>
      </c>
      <c r="R6953" s="35" t="s">
        <v>16515</v>
      </c>
      <c r="S6953" s="34"/>
      <c r="T6953" s="34"/>
      <c r="U6953" s="34"/>
    </row>
    <row r="6954" spans="16:21" x14ac:dyDescent="0.45">
      <c r="P6954" s="33" t="s">
        <v>4134</v>
      </c>
      <c r="Q6954" t="s">
        <v>28873</v>
      </c>
      <c r="R6954" s="35" t="s">
        <v>16516</v>
      </c>
      <c r="S6954" s="34"/>
      <c r="T6954" s="34"/>
      <c r="U6954" s="34"/>
    </row>
    <row r="6955" spans="16:21" x14ac:dyDescent="0.45">
      <c r="P6955" s="33" t="s">
        <v>4135</v>
      </c>
      <c r="Q6955" t="s">
        <v>28873</v>
      </c>
      <c r="R6955" s="35" t="s">
        <v>16517</v>
      </c>
      <c r="S6955" s="34"/>
      <c r="T6955" s="34"/>
      <c r="U6955" s="34"/>
    </row>
    <row r="6956" spans="16:21" x14ac:dyDescent="0.45">
      <c r="P6956" s="33" t="s">
        <v>4135</v>
      </c>
      <c r="Q6956" t="s">
        <v>28873</v>
      </c>
      <c r="R6956" s="35" t="s">
        <v>16518</v>
      </c>
      <c r="S6956" s="34"/>
      <c r="T6956" s="34"/>
      <c r="U6956" s="34"/>
    </row>
    <row r="6957" spans="16:21" x14ac:dyDescent="0.45">
      <c r="P6957" s="33" t="s">
        <v>4136</v>
      </c>
      <c r="Q6957" t="s">
        <v>28873</v>
      </c>
      <c r="R6957" s="35" t="s">
        <v>16519</v>
      </c>
      <c r="S6957" s="34"/>
      <c r="T6957" s="34"/>
      <c r="U6957" s="34"/>
    </row>
    <row r="6958" spans="16:21" x14ac:dyDescent="0.45">
      <c r="P6958" s="33" t="s">
        <v>4136</v>
      </c>
      <c r="Q6958" t="s">
        <v>28873</v>
      </c>
      <c r="R6958" s="35" t="s">
        <v>16520</v>
      </c>
      <c r="S6958" s="34"/>
      <c r="T6958" s="34"/>
      <c r="U6958" s="34"/>
    </row>
    <row r="6959" spans="16:21" x14ac:dyDescent="0.45">
      <c r="P6959" s="33" t="s">
        <v>4137</v>
      </c>
      <c r="Q6959" t="s">
        <v>28873</v>
      </c>
      <c r="R6959" s="35" t="s">
        <v>16521</v>
      </c>
      <c r="S6959" s="34"/>
      <c r="T6959" s="34"/>
      <c r="U6959" s="34"/>
    </row>
    <row r="6960" spans="16:21" x14ac:dyDescent="0.45">
      <c r="P6960" s="33" t="s">
        <v>4137</v>
      </c>
      <c r="Q6960" t="s">
        <v>28873</v>
      </c>
      <c r="R6960" s="35" t="s">
        <v>16522</v>
      </c>
      <c r="S6960" s="34"/>
      <c r="T6960" s="34"/>
      <c r="U6960" s="34"/>
    </row>
    <row r="6961" spans="16:21" x14ac:dyDescent="0.45">
      <c r="P6961" s="33" t="s">
        <v>4138</v>
      </c>
      <c r="Q6961" t="s">
        <v>28873</v>
      </c>
      <c r="R6961" s="35" t="s">
        <v>16523</v>
      </c>
      <c r="S6961" s="34"/>
      <c r="T6961" s="34"/>
      <c r="U6961" s="34"/>
    </row>
    <row r="6962" spans="16:21" x14ac:dyDescent="0.45">
      <c r="P6962" s="33" t="s">
        <v>4138</v>
      </c>
      <c r="Q6962" t="s">
        <v>28873</v>
      </c>
      <c r="R6962" s="35" t="s">
        <v>16524</v>
      </c>
      <c r="S6962" s="34"/>
      <c r="T6962" s="34"/>
      <c r="U6962" s="34"/>
    </row>
    <row r="6963" spans="16:21" x14ac:dyDescent="0.45">
      <c r="P6963" s="33" t="s">
        <v>4139</v>
      </c>
      <c r="Q6963" t="s">
        <v>28873</v>
      </c>
      <c r="R6963" s="35" t="s">
        <v>16525</v>
      </c>
      <c r="S6963" s="34"/>
      <c r="T6963" s="34"/>
      <c r="U6963" s="34"/>
    </row>
    <row r="6964" spans="16:21" x14ac:dyDescent="0.45">
      <c r="P6964" s="33" t="s">
        <v>4139</v>
      </c>
      <c r="Q6964" t="s">
        <v>28873</v>
      </c>
      <c r="R6964" s="35" t="s">
        <v>16526</v>
      </c>
      <c r="S6964" s="34"/>
      <c r="T6964" s="34"/>
      <c r="U6964" s="34"/>
    </row>
    <row r="6965" spans="16:21" x14ac:dyDescent="0.45">
      <c r="P6965" s="33" t="s">
        <v>4140</v>
      </c>
      <c r="Q6965" t="s">
        <v>28873</v>
      </c>
      <c r="R6965" s="35" t="s">
        <v>16527</v>
      </c>
      <c r="S6965" s="34"/>
      <c r="T6965" s="34"/>
      <c r="U6965" s="34"/>
    </row>
    <row r="6966" spans="16:21" x14ac:dyDescent="0.45">
      <c r="P6966" s="33" t="s">
        <v>4140</v>
      </c>
      <c r="Q6966" t="s">
        <v>28873</v>
      </c>
      <c r="R6966" s="35" t="s">
        <v>16528</v>
      </c>
      <c r="S6966" s="34"/>
      <c r="T6966" s="34"/>
      <c r="U6966" s="34"/>
    </row>
    <row r="6967" spans="16:21" x14ac:dyDescent="0.45">
      <c r="P6967" s="33" t="s">
        <v>4141</v>
      </c>
      <c r="Q6967" t="s">
        <v>28873</v>
      </c>
      <c r="R6967" s="35" t="s">
        <v>16529</v>
      </c>
      <c r="S6967" s="34"/>
      <c r="T6967" s="34"/>
      <c r="U6967" s="34"/>
    </row>
    <row r="6968" spans="16:21" x14ac:dyDescent="0.45">
      <c r="P6968" s="33" t="s">
        <v>4141</v>
      </c>
      <c r="Q6968" t="s">
        <v>28873</v>
      </c>
      <c r="R6968" s="35" t="s">
        <v>16530</v>
      </c>
      <c r="S6968" s="34"/>
      <c r="T6968" s="34"/>
      <c r="U6968" s="34"/>
    </row>
    <row r="6969" spans="16:21" x14ac:dyDescent="0.45">
      <c r="P6969" s="33" t="s">
        <v>4142</v>
      </c>
      <c r="Q6969" t="s">
        <v>28873</v>
      </c>
      <c r="R6969" s="35" t="s">
        <v>16531</v>
      </c>
      <c r="S6969" s="34"/>
      <c r="T6969" s="34"/>
      <c r="U6969" s="34"/>
    </row>
    <row r="6970" spans="16:21" x14ac:dyDescent="0.45">
      <c r="P6970" s="33" t="s">
        <v>4142</v>
      </c>
      <c r="Q6970" t="s">
        <v>28873</v>
      </c>
      <c r="R6970" s="35" t="s">
        <v>16532</v>
      </c>
      <c r="S6970" s="34"/>
      <c r="T6970" s="34"/>
      <c r="U6970" s="34"/>
    </row>
    <row r="6971" spans="16:21" x14ac:dyDescent="0.45">
      <c r="P6971" s="33" t="s">
        <v>4143</v>
      </c>
      <c r="Q6971" t="s">
        <v>28873</v>
      </c>
      <c r="R6971" s="35" t="s">
        <v>16533</v>
      </c>
      <c r="S6971" s="34"/>
      <c r="T6971" s="34"/>
      <c r="U6971" s="34"/>
    </row>
    <row r="6972" spans="16:21" x14ac:dyDescent="0.45">
      <c r="P6972" s="33" t="s">
        <v>4143</v>
      </c>
      <c r="Q6972" t="s">
        <v>28873</v>
      </c>
      <c r="R6972" s="35" t="s">
        <v>16534</v>
      </c>
      <c r="S6972" s="34"/>
      <c r="T6972" s="34"/>
      <c r="U6972" s="34"/>
    </row>
    <row r="6973" spans="16:21" x14ac:dyDescent="0.45">
      <c r="P6973" s="33" t="s">
        <v>4144</v>
      </c>
      <c r="Q6973" t="s">
        <v>28873</v>
      </c>
      <c r="R6973" s="35" t="s">
        <v>16535</v>
      </c>
      <c r="S6973" s="34"/>
      <c r="T6973" s="34"/>
      <c r="U6973" s="34"/>
    </row>
    <row r="6974" spans="16:21" x14ac:dyDescent="0.45">
      <c r="P6974" s="33" t="s">
        <v>4144</v>
      </c>
      <c r="Q6974" t="s">
        <v>28873</v>
      </c>
      <c r="R6974" s="35" t="s">
        <v>16536</v>
      </c>
      <c r="S6974" s="34"/>
      <c r="T6974" s="34"/>
      <c r="U6974" s="34"/>
    </row>
    <row r="6975" spans="16:21" x14ac:dyDescent="0.45">
      <c r="P6975" s="33" t="s">
        <v>4145</v>
      </c>
      <c r="Q6975" t="s">
        <v>28873</v>
      </c>
      <c r="R6975" s="35" t="s">
        <v>16537</v>
      </c>
      <c r="S6975" s="34"/>
      <c r="T6975" s="34"/>
      <c r="U6975" s="34"/>
    </row>
    <row r="6976" spans="16:21" x14ac:dyDescent="0.45">
      <c r="P6976" s="33" t="s">
        <v>4145</v>
      </c>
      <c r="Q6976" t="s">
        <v>28873</v>
      </c>
      <c r="R6976" s="35" t="s">
        <v>16538</v>
      </c>
      <c r="S6976" s="34"/>
      <c r="T6976" s="34"/>
      <c r="U6976" s="34"/>
    </row>
    <row r="6977" spans="16:21" x14ac:dyDescent="0.45">
      <c r="P6977" s="33" t="s">
        <v>4146</v>
      </c>
      <c r="Q6977" t="s">
        <v>28873</v>
      </c>
      <c r="R6977" s="35" t="s">
        <v>16539</v>
      </c>
      <c r="S6977" s="34"/>
      <c r="T6977" s="34"/>
      <c r="U6977" s="34"/>
    </row>
    <row r="6978" spans="16:21" x14ac:dyDescent="0.45">
      <c r="P6978" s="33" t="s">
        <v>4146</v>
      </c>
      <c r="Q6978" t="s">
        <v>28873</v>
      </c>
      <c r="R6978" s="35" t="s">
        <v>16540</v>
      </c>
      <c r="S6978" s="34"/>
      <c r="T6978" s="34"/>
      <c r="U6978" s="34"/>
    </row>
    <row r="6979" spans="16:21" x14ac:dyDescent="0.45">
      <c r="P6979" s="33" t="s">
        <v>4147</v>
      </c>
      <c r="Q6979" t="s">
        <v>28873</v>
      </c>
      <c r="R6979" s="35" t="s">
        <v>16541</v>
      </c>
      <c r="S6979" s="34"/>
      <c r="T6979" s="34"/>
      <c r="U6979" s="34"/>
    </row>
    <row r="6980" spans="16:21" x14ac:dyDescent="0.45">
      <c r="P6980" s="33" t="s">
        <v>4147</v>
      </c>
      <c r="Q6980" t="s">
        <v>28873</v>
      </c>
      <c r="R6980" s="35" t="s">
        <v>16542</v>
      </c>
      <c r="S6980" s="34"/>
      <c r="T6980" s="34"/>
      <c r="U6980" s="34"/>
    </row>
    <row r="6981" spans="16:21" x14ac:dyDescent="0.45">
      <c r="P6981" s="33" t="s">
        <v>4148</v>
      </c>
      <c r="Q6981" t="s">
        <v>28873</v>
      </c>
      <c r="R6981" s="35" t="s">
        <v>16543</v>
      </c>
      <c r="S6981" s="34"/>
      <c r="T6981" s="34"/>
      <c r="U6981" s="34"/>
    </row>
    <row r="6982" spans="16:21" x14ac:dyDescent="0.45">
      <c r="P6982" s="33" t="s">
        <v>4148</v>
      </c>
      <c r="Q6982" t="s">
        <v>28873</v>
      </c>
      <c r="R6982" s="35" t="s">
        <v>16544</v>
      </c>
      <c r="S6982" s="34"/>
      <c r="T6982" s="34"/>
      <c r="U6982" s="34"/>
    </row>
    <row r="6983" spans="16:21" x14ac:dyDescent="0.45">
      <c r="P6983" s="33" t="s">
        <v>4149</v>
      </c>
      <c r="Q6983" t="s">
        <v>28873</v>
      </c>
      <c r="R6983" s="35" t="s">
        <v>16545</v>
      </c>
      <c r="S6983" s="34"/>
      <c r="T6983" s="34"/>
      <c r="U6983" s="34"/>
    </row>
    <row r="6984" spans="16:21" x14ac:dyDescent="0.45">
      <c r="P6984" s="33" t="s">
        <v>4149</v>
      </c>
      <c r="Q6984" t="s">
        <v>28873</v>
      </c>
      <c r="R6984" s="35" t="s">
        <v>16546</v>
      </c>
      <c r="S6984" s="34"/>
      <c r="T6984" s="34"/>
      <c r="U6984" s="34"/>
    </row>
    <row r="6985" spans="16:21" x14ac:dyDescent="0.45">
      <c r="P6985" s="33" t="s">
        <v>4150</v>
      </c>
      <c r="Q6985" t="s">
        <v>28873</v>
      </c>
      <c r="R6985" s="35" t="s">
        <v>16547</v>
      </c>
      <c r="S6985" s="34"/>
      <c r="T6985" s="34"/>
      <c r="U6985" s="34"/>
    </row>
    <row r="6986" spans="16:21" x14ac:dyDescent="0.45">
      <c r="P6986" s="33" t="s">
        <v>4150</v>
      </c>
      <c r="Q6986" t="s">
        <v>28873</v>
      </c>
      <c r="R6986" s="35" t="s">
        <v>16548</v>
      </c>
      <c r="S6986" s="34"/>
      <c r="T6986" s="34"/>
      <c r="U6986" s="34"/>
    </row>
    <row r="6987" spans="16:21" x14ac:dyDescent="0.45">
      <c r="P6987" s="33" t="s">
        <v>4151</v>
      </c>
      <c r="Q6987" t="s">
        <v>28873</v>
      </c>
      <c r="R6987" s="35" t="s">
        <v>16549</v>
      </c>
      <c r="S6987" s="34"/>
      <c r="T6987" s="34"/>
      <c r="U6987" s="34"/>
    </row>
    <row r="6988" spans="16:21" x14ac:dyDescent="0.45">
      <c r="P6988" s="33" t="s">
        <v>4151</v>
      </c>
      <c r="Q6988" t="s">
        <v>28873</v>
      </c>
      <c r="R6988" s="35" t="s">
        <v>16550</v>
      </c>
      <c r="S6988" s="34"/>
      <c r="T6988" s="34"/>
      <c r="U6988" s="34"/>
    </row>
    <row r="6989" spans="16:21" x14ac:dyDescent="0.45">
      <c r="P6989" s="33" t="s">
        <v>4152</v>
      </c>
      <c r="Q6989" t="s">
        <v>28873</v>
      </c>
      <c r="R6989" s="35" t="s">
        <v>16551</v>
      </c>
      <c r="S6989" s="34"/>
      <c r="T6989" s="34"/>
      <c r="U6989" s="34"/>
    </row>
    <row r="6990" spans="16:21" x14ac:dyDescent="0.45">
      <c r="P6990" s="33" t="s">
        <v>4152</v>
      </c>
      <c r="Q6990" t="s">
        <v>28873</v>
      </c>
      <c r="R6990" s="35" t="s">
        <v>16552</v>
      </c>
      <c r="S6990" s="34"/>
      <c r="T6990" s="34"/>
      <c r="U6990" s="34"/>
    </row>
    <row r="6991" spans="16:21" x14ac:dyDescent="0.45">
      <c r="P6991" s="33" t="s">
        <v>4153</v>
      </c>
      <c r="Q6991" t="s">
        <v>28873</v>
      </c>
      <c r="R6991" s="35" t="s">
        <v>16553</v>
      </c>
      <c r="S6991" s="34"/>
      <c r="T6991" s="34"/>
      <c r="U6991" s="34"/>
    </row>
    <row r="6992" spans="16:21" x14ac:dyDescent="0.45">
      <c r="P6992" s="33" t="s">
        <v>4153</v>
      </c>
      <c r="Q6992" t="s">
        <v>28873</v>
      </c>
      <c r="R6992" s="35" t="s">
        <v>16554</v>
      </c>
      <c r="S6992" s="34"/>
      <c r="T6992" s="34"/>
      <c r="U6992" s="34"/>
    </row>
    <row r="6993" spans="16:21" x14ac:dyDescent="0.45">
      <c r="P6993" s="33" t="s">
        <v>4154</v>
      </c>
      <c r="Q6993" t="s">
        <v>28873</v>
      </c>
      <c r="R6993" s="35" t="s">
        <v>16555</v>
      </c>
      <c r="S6993" s="34"/>
      <c r="T6993" s="34"/>
      <c r="U6993" s="34"/>
    </row>
    <row r="6994" spans="16:21" x14ac:dyDescent="0.45">
      <c r="P6994" s="33" t="s">
        <v>4154</v>
      </c>
      <c r="Q6994" t="s">
        <v>28873</v>
      </c>
      <c r="R6994" s="35" t="s">
        <v>16556</v>
      </c>
      <c r="S6994" s="34"/>
      <c r="T6994" s="34"/>
      <c r="U6994" s="34"/>
    </row>
    <row r="6995" spans="16:21" x14ac:dyDescent="0.45">
      <c r="P6995" s="33" t="s">
        <v>4155</v>
      </c>
      <c r="Q6995" t="s">
        <v>28873</v>
      </c>
      <c r="R6995" s="35" t="s">
        <v>16557</v>
      </c>
      <c r="S6995" s="34"/>
      <c r="T6995" s="34"/>
      <c r="U6995" s="34"/>
    </row>
    <row r="6996" spans="16:21" x14ac:dyDescent="0.45">
      <c r="P6996" s="33" t="s">
        <v>4155</v>
      </c>
      <c r="Q6996" t="s">
        <v>28873</v>
      </c>
      <c r="R6996" s="35" t="s">
        <v>16558</v>
      </c>
      <c r="S6996" s="34"/>
      <c r="T6996" s="34"/>
      <c r="U6996" s="34"/>
    </row>
    <row r="6997" spans="16:21" x14ac:dyDescent="0.45">
      <c r="P6997" s="33" t="s">
        <v>4156</v>
      </c>
      <c r="Q6997" t="s">
        <v>28873</v>
      </c>
      <c r="R6997" s="35" t="s">
        <v>16559</v>
      </c>
      <c r="S6997" s="34"/>
      <c r="T6997" s="34"/>
      <c r="U6997" s="34"/>
    </row>
    <row r="6998" spans="16:21" x14ac:dyDescent="0.45">
      <c r="P6998" s="33" t="s">
        <v>4156</v>
      </c>
      <c r="Q6998" t="s">
        <v>28873</v>
      </c>
      <c r="R6998" s="35" t="s">
        <v>16560</v>
      </c>
      <c r="S6998" s="34"/>
      <c r="T6998" s="34"/>
      <c r="U6998" s="34"/>
    </row>
    <row r="6999" spans="16:21" x14ac:dyDescent="0.45">
      <c r="P6999" s="33" t="s">
        <v>4157</v>
      </c>
      <c r="Q6999" t="s">
        <v>28873</v>
      </c>
      <c r="R6999" s="35" t="s">
        <v>16561</v>
      </c>
      <c r="S6999" s="34"/>
      <c r="T6999" s="34"/>
      <c r="U6999" s="34"/>
    </row>
    <row r="7000" spans="16:21" x14ac:dyDescent="0.45">
      <c r="P7000" s="33" t="s">
        <v>4157</v>
      </c>
      <c r="Q7000" t="s">
        <v>28873</v>
      </c>
      <c r="R7000" s="35" t="s">
        <v>16562</v>
      </c>
      <c r="S7000" s="34"/>
      <c r="T7000" s="34"/>
      <c r="U7000" s="34"/>
    </row>
    <row r="7001" spans="16:21" x14ac:dyDescent="0.45">
      <c r="P7001" s="33" t="s">
        <v>4158</v>
      </c>
      <c r="Q7001" t="s">
        <v>28873</v>
      </c>
      <c r="R7001" s="35" t="s">
        <v>16563</v>
      </c>
      <c r="S7001" s="34"/>
      <c r="T7001" s="34"/>
      <c r="U7001" s="34"/>
    </row>
    <row r="7002" spans="16:21" x14ac:dyDescent="0.45">
      <c r="P7002" s="33" t="s">
        <v>4158</v>
      </c>
      <c r="Q7002" t="s">
        <v>28873</v>
      </c>
      <c r="R7002" s="35" t="s">
        <v>16564</v>
      </c>
      <c r="S7002" s="34"/>
      <c r="T7002" s="34"/>
      <c r="U7002" s="34"/>
    </row>
    <row r="7003" spans="16:21" x14ac:dyDescent="0.45">
      <c r="P7003" s="33" t="s">
        <v>4159</v>
      </c>
      <c r="Q7003" t="s">
        <v>28873</v>
      </c>
      <c r="R7003" s="35" t="s">
        <v>16565</v>
      </c>
      <c r="S7003" s="34"/>
      <c r="T7003" s="34"/>
      <c r="U7003" s="34"/>
    </row>
    <row r="7004" spans="16:21" x14ac:dyDescent="0.45">
      <c r="P7004" s="33" t="s">
        <v>4159</v>
      </c>
      <c r="Q7004" t="s">
        <v>28873</v>
      </c>
      <c r="R7004" s="35" t="s">
        <v>16566</v>
      </c>
      <c r="S7004" s="34"/>
      <c r="T7004" s="34"/>
      <c r="U7004" s="34"/>
    </row>
    <row r="7005" spans="16:21" x14ac:dyDescent="0.45">
      <c r="P7005" s="33" t="s">
        <v>4160</v>
      </c>
      <c r="Q7005" t="s">
        <v>28873</v>
      </c>
      <c r="R7005" s="35" t="s">
        <v>16567</v>
      </c>
      <c r="S7005" s="34"/>
      <c r="T7005" s="34"/>
      <c r="U7005" s="34"/>
    </row>
    <row r="7006" spans="16:21" x14ac:dyDescent="0.45">
      <c r="P7006" s="33" t="s">
        <v>4160</v>
      </c>
      <c r="Q7006" t="s">
        <v>28873</v>
      </c>
      <c r="R7006" s="35" t="s">
        <v>16568</v>
      </c>
      <c r="S7006" s="34"/>
      <c r="T7006" s="34"/>
      <c r="U7006" s="34"/>
    </row>
    <row r="7007" spans="16:21" x14ac:dyDescent="0.45">
      <c r="P7007" s="33" t="s">
        <v>4161</v>
      </c>
      <c r="Q7007" t="s">
        <v>28873</v>
      </c>
      <c r="R7007" s="35" t="s">
        <v>16569</v>
      </c>
      <c r="S7007" s="34"/>
      <c r="T7007" s="34"/>
      <c r="U7007" s="34"/>
    </row>
    <row r="7008" spans="16:21" x14ac:dyDescent="0.45">
      <c r="P7008" s="33" t="s">
        <v>4161</v>
      </c>
      <c r="Q7008" t="s">
        <v>28873</v>
      </c>
      <c r="R7008" s="35" t="s">
        <v>16570</v>
      </c>
      <c r="S7008" s="34"/>
      <c r="T7008" s="34"/>
      <c r="U7008" s="34"/>
    </row>
    <row r="7009" spans="16:21" x14ac:dyDescent="0.45">
      <c r="P7009" s="33" t="s">
        <v>4162</v>
      </c>
      <c r="Q7009" t="s">
        <v>28873</v>
      </c>
      <c r="R7009" s="35" t="s">
        <v>16571</v>
      </c>
      <c r="S7009" s="34"/>
      <c r="T7009" s="34"/>
      <c r="U7009" s="34"/>
    </row>
    <row r="7010" spans="16:21" x14ac:dyDescent="0.45">
      <c r="P7010" s="33" t="s">
        <v>4162</v>
      </c>
      <c r="Q7010" t="s">
        <v>28873</v>
      </c>
      <c r="R7010" s="35" t="s">
        <v>16572</v>
      </c>
      <c r="S7010" s="34"/>
      <c r="T7010" s="34"/>
      <c r="U7010" s="34"/>
    </row>
    <row r="7011" spans="16:21" x14ac:dyDescent="0.45">
      <c r="P7011" s="33" t="s">
        <v>4163</v>
      </c>
      <c r="Q7011" t="s">
        <v>28873</v>
      </c>
      <c r="R7011" s="35" t="s">
        <v>16573</v>
      </c>
      <c r="S7011" s="34"/>
      <c r="T7011" s="34"/>
      <c r="U7011" s="34"/>
    </row>
    <row r="7012" spans="16:21" x14ac:dyDescent="0.45">
      <c r="P7012" s="33" t="s">
        <v>4163</v>
      </c>
      <c r="Q7012" t="s">
        <v>28873</v>
      </c>
      <c r="R7012" s="35" t="s">
        <v>16574</v>
      </c>
      <c r="S7012" s="34"/>
      <c r="T7012" s="34"/>
      <c r="U7012" s="34"/>
    </row>
    <row r="7013" spans="16:21" x14ac:dyDescent="0.45">
      <c r="P7013" s="33" t="s">
        <v>4164</v>
      </c>
      <c r="Q7013" t="s">
        <v>28873</v>
      </c>
      <c r="R7013" s="35" t="s">
        <v>16575</v>
      </c>
      <c r="S7013" s="34"/>
      <c r="T7013" s="34"/>
      <c r="U7013" s="34"/>
    </row>
    <row r="7014" spans="16:21" x14ac:dyDescent="0.45">
      <c r="P7014" s="33" t="s">
        <v>4164</v>
      </c>
      <c r="Q7014" t="s">
        <v>28873</v>
      </c>
      <c r="R7014" s="35" t="s">
        <v>16576</v>
      </c>
      <c r="S7014" s="34"/>
      <c r="T7014" s="34"/>
      <c r="U7014" s="34"/>
    </row>
    <row r="7015" spans="16:21" x14ac:dyDescent="0.45">
      <c r="P7015" s="33" t="s">
        <v>4165</v>
      </c>
      <c r="Q7015" t="s">
        <v>28873</v>
      </c>
      <c r="R7015" s="35" t="s">
        <v>16577</v>
      </c>
      <c r="S7015" s="34"/>
      <c r="T7015" s="34"/>
      <c r="U7015" s="34"/>
    </row>
    <row r="7016" spans="16:21" x14ac:dyDescent="0.45">
      <c r="P7016" s="33" t="s">
        <v>4165</v>
      </c>
      <c r="Q7016" t="s">
        <v>28873</v>
      </c>
      <c r="R7016" s="35" t="s">
        <v>16578</v>
      </c>
      <c r="S7016" s="34"/>
      <c r="T7016" s="34"/>
      <c r="U7016" s="34"/>
    </row>
    <row r="7017" spans="16:21" x14ac:dyDescent="0.45">
      <c r="P7017" s="33" t="s">
        <v>4166</v>
      </c>
      <c r="Q7017" t="s">
        <v>28873</v>
      </c>
      <c r="R7017" s="35" t="s">
        <v>16579</v>
      </c>
      <c r="S7017" s="34"/>
      <c r="T7017" s="34"/>
      <c r="U7017" s="34"/>
    </row>
    <row r="7018" spans="16:21" x14ac:dyDescent="0.45">
      <c r="P7018" s="33" t="s">
        <v>4166</v>
      </c>
      <c r="Q7018" t="s">
        <v>28873</v>
      </c>
      <c r="R7018" s="35" t="s">
        <v>16580</v>
      </c>
      <c r="S7018" s="34"/>
      <c r="T7018" s="34"/>
      <c r="U7018" s="34"/>
    </row>
    <row r="7019" spans="16:21" x14ac:dyDescent="0.45">
      <c r="P7019" s="33" t="s">
        <v>4167</v>
      </c>
      <c r="Q7019" t="s">
        <v>28873</v>
      </c>
      <c r="R7019" s="35" t="s">
        <v>16581</v>
      </c>
      <c r="S7019" s="34"/>
      <c r="T7019" s="34"/>
      <c r="U7019" s="34"/>
    </row>
    <row r="7020" spans="16:21" x14ac:dyDescent="0.45">
      <c r="P7020" s="33" t="s">
        <v>4167</v>
      </c>
      <c r="Q7020" t="s">
        <v>28873</v>
      </c>
      <c r="R7020" s="35" t="s">
        <v>16582</v>
      </c>
      <c r="S7020" s="34"/>
      <c r="T7020" s="34"/>
      <c r="U7020" s="34"/>
    </row>
    <row r="7021" spans="16:21" x14ac:dyDescent="0.45">
      <c r="P7021" s="33" t="s">
        <v>4168</v>
      </c>
      <c r="Q7021" t="s">
        <v>28873</v>
      </c>
      <c r="R7021" s="35" t="s">
        <v>16583</v>
      </c>
      <c r="S7021" s="34"/>
      <c r="T7021" s="34"/>
      <c r="U7021" s="34"/>
    </row>
    <row r="7022" spans="16:21" x14ac:dyDescent="0.45">
      <c r="P7022" s="33" t="s">
        <v>4168</v>
      </c>
      <c r="Q7022" t="s">
        <v>28873</v>
      </c>
      <c r="R7022" s="35" t="s">
        <v>16584</v>
      </c>
      <c r="S7022" s="34"/>
      <c r="T7022" s="34"/>
      <c r="U7022" s="34"/>
    </row>
    <row r="7023" spans="16:21" x14ac:dyDescent="0.45">
      <c r="P7023" s="33" t="s">
        <v>4169</v>
      </c>
      <c r="Q7023" t="s">
        <v>28873</v>
      </c>
      <c r="R7023" s="35" t="s">
        <v>16585</v>
      </c>
      <c r="S7023" s="34"/>
      <c r="T7023" s="34"/>
      <c r="U7023" s="34"/>
    </row>
    <row r="7024" spans="16:21" x14ac:dyDescent="0.45">
      <c r="P7024" s="33" t="s">
        <v>4169</v>
      </c>
      <c r="Q7024" t="s">
        <v>28873</v>
      </c>
      <c r="R7024" s="35" t="s">
        <v>16586</v>
      </c>
      <c r="S7024" s="34"/>
      <c r="T7024" s="34"/>
      <c r="U7024" s="34"/>
    </row>
    <row r="7025" spans="16:21" x14ac:dyDescent="0.45">
      <c r="P7025" s="33" t="s">
        <v>4170</v>
      </c>
      <c r="Q7025" t="s">
        <v>28873</v>
      </c>
      <c r="R7025" s="35" t="s">
        <v>16587</v>
      </c>
      <c r="S7025" s="34"/>
      <c r="T7025" s="34"/>
      <c r="U7025" s="34"/>
    </row>
    <row r="7026" spans="16:21" x14ac:dyDescent="0.45">
      <c r="P7026" s="33" t="s">
        <v>4170</v>
      </c>
      <c r="Q7026" t="s">
        <v>28873</v>
      </c>
      <c r="R7026" s="35" t="s">
        <v>16588</v>
      </c>
      <c r="S7026" s="34"/>
      <c r="T7026" s="34"/>
      <c r="U7026" s="34"/>
    </row>
    <row r="7027" spans="16:21" x14ac:dyDescent="0.45">
      <c r="P7027" s="33" t="s">
        <v>4171</v>
      </c>
      <c r="Q7027" t="s">
        <v>28873</v>
      </c>
      <c r="R7027" s="35" t="s">
        <v>16589</v>
      </c>
      <c r="S7027" s="34"/>
      <c r="T7027" s="34"/>
      <c r="U7027" s="34"/>
    </row>
    <row r="7028" spans="16:21" x14ac:dyDescent="0.45">
      <c r="P7028" s="33" t="s">
        <v>4171</v>
      </c>
      <c r="Q7028" t="s">
        <v>28873</v>
      </c>
      <c r="R7028" s="35" t="s">
        <v>16590</v>
      </c>
      <c r="S7028" s="34"/>
      <c r="T7028" s="34"/>
      <c r="U7028" s="34"/>
    </row>
    <row r="7029" spans="16:21" x14ac:dyDescent="0.45">
      <c r="P7029" s="33" t="s">
        <v>4172</v>
      </c>
      <c r="Q7029" t="s">
        <v>28873</v>
      </c>
      <c r="R7029" s="35" t="s">
        <v>16591</v>
      </c>
      <c r="S7029" s="34"/>
      <c r="T7029" s="34"/>
      <c r="U7029" s="34"/>
    </row>
    <row r="7030" spans="16:21" x14ac:dyDescent="0.45">
      <c r="P7030" s="33" t="s">
        <v>4172</v>
      </c>
      <c r="Q7030" t="s">
        <v>28873</v>
      </c>
      <c r="R7030" s="35" t="s">
        <v>16592</v>
      </c>
      <c r="S7030" s="34"/>
      <c r="T7030" s="34"/>
      <c r="U7030" s="34"/>
    </row>
    <row r="7031" spans="16:21" x14ac:dyDescent="0.45">
      <c r="P7031" s="33" t="s">
        <v>4173</v>
      </c>
      <c r="Q7031" t="s">
        <v>28873</v>
      </c>
      <c r="R7031" s="35" t="s">
        <v>16593</v>
      </c>
      <c r="S7031" s="34"/>
      <c r="T7031" s="34"/>
      <c r="U7031" s="34"/>
    </row>
    <row r="7032" spans="16:21" x14ac:dyDescent="0.45">
      <c r="P7032" s="33" t="s">
        <v>4173</v>
      </c>
      <c r="Q7032" t="s">
        <v>28873</v>
      </c>
      <c r="R7032" s="35" t="s">
        <v>16594</v>
      </c>
      <c r="S7032" s="34"/>
      <c r="T7032" s="34"/>
      <c r="U7032" s="34"/>
    </row>
    <row r="7033" spans="16:21" x14ac:dyDescent="0.45">
      <c r="P7033" s="33" t="s">
        <v>4174</v>
      </c>
      <c r="Q7033" t="s">
        <v>28873</v>
      </c>
      <c r="R7033" s="35" t="s">
        <v>16595</v>
      </c>
      <c r="S7033" s="34"/>
      <c r="T7033" s="34"/>
      <c r="U7033" s="34"/>
    </row>
    <row r="7034" spans="16:21" x14ac:dyDescent="0.45">
      <c r="P7034" s="33" t="s">
        <v>4174</v>
      </c>
      <c r="Q7034" t="s">
        <v>28873</v>
      </c>
      <c r="R7034" s="35" t="s">
        <v>16596</v>
      </c>
      <c r="S7034" s="34"/>
      <c r="T7034" s="34"/>
      <c r="U7034" s="34"/>
    </row>
    <row r="7035" spans="16:21" x14ac:dyDescent="0.45">
      <c r="P7035" s="33" t="s">
        <v>4175</v>
      </c>
      <c r="Q7035" t="s">
        <v>28873</v>
      </c>
      <c r="R7035" s="35" t="s">
        <v>16597</v>
      </c>
      <c r="S7035" s="34"/>
      <c r="T7035" s="34"/>
      <c r="U7035" s="34"/>
    </row>
    <row r="7036" spans="16:21" x14ac:dyDescent="0.45">
      <c r="P7036" s="33" t="s">
        <v>4175</v>
      </c>
      <c r="Q7036" t="s">
        <v>28873</v>
      </c>
      <c r="R7036" s="35" t="s">
        <v>16598</v>
      </c>
      <c r="S7036" s="34"/>
      <c r="T7036" s="34"/>
      <c r="U7036" s="34"/>
    </row>
    <row r="7037" spans="16:21" x14ac:dyDescent="0.45">
      <c r="P7037" s="33" t="s">
        <v>4176</v>
      </c>
      <c r="Q7037" t="s">
        <v>28873</v>
      </c>
      <c r="R7037" s="35" t="s">
        <v>16599</v>
      </c>
      <c r="S7037" s="34"/>
      <c r="T7037" s="34"/>
      <c r="U7037" s="34"/>
    </row>
    <row r="7038" spans="16:21" x14ac:dyDescent="0.45">
      <c r="P7038" s="33" t="s">
        <v>4176</v>
      </c>
      <c r="Q7038" t="s">
        <v>28873</v>
      </c>
      <c r="R7038" s="35" t="s">
        <v>16600</v>
      </c>
      <c r="S7038" s="34"/>
      <c r="T7038" s="34"/>
      <c r="U7038" s="34"/>
    </row>
    <row r="7039" spans="16:21" x14ac:dyDescent="0.45">
      <c r="P7039" s="33" t="s">
        <v>4177</v>
      </c>
      <c r="Q7039" t="s">
        <v>28873</v>
      </c>
      <c r="R7039" s="35" t="s">
        <v>16601</v>
      </c>
      <c r="S7039" s="34"/>
      <c r="T7039" s="34"/>
      <c r="U7039" s="34"/>
    </row>
    <row r="7040" spans="16:21" x14ac:dyDescent="0.45">
      <c r="P7040" s="33" t="s">
        <v>4177</v>
      </c>
      <c r="Q7040" t="s">
        <v>28873</v>
      </c>
      <c r="R7040" s="35" t="s">
        <v>16602</v>
      </c>
      <c r="S7040" s="34"/>
      <c r="T7040" s="34"/>
      <c r="U7040" s="34"/>
    </row>
    <row r="7041" spans="16:21" x14ac:dyDescent="0.45">
      <c r="P7041" s="33" t="s">
        <v>4178</v>
      </c>
      <c r="Q7041" t="s">
        <v>28873</v>
      </c>
      <c r="R7041" s="35" t="s">
        <v>16603</v>
      </c>
      <c r="S7041" s="34"/>
      <c r="T7041" s="34"/>
      <c r="U7041" s="34"/>
    </row>
    <row r="7042" spans="16:21" x14ac:dyDescent="0.45">
      <c r="P7042" s="33" t="s">
        <v>4178</v>
      </c>
      <c r="Q7042" t="s">
        <v>28873</v>
      </c>
      <c r="R7042" s="35" t="s">
        <v>16604</v>
      </c>
      <c r="S7042" s="34"/>
      <c r="T7042" s="34"/>
      <c r="U7042" s="34"/>
    </row>
    <row r="7043" spans="16:21" x14ac:dyDescent="0.45">
      <c r="P7043" s="33" t="s">
        <v>4179</v>
      </c>
      <c r="Q7043" t="s">
        <v>28873</v>
      </c>
      <c r="R7043" s="35" t="s">
        <v>16605</v>
      </c>
      <c r="S7043" s="34"/>
      <c r="T7043" s="34"/>
      <c r="U7043" s="34"/>
    </row>
    <row r="7044" spans="16:21" x14ac:dyDescent="0.45">
      <c r="P7044" s="33" t="s">
        <v>4179</v>
      </c>
      <c r="Q7044" t="s">
        <v>28873</v>
      </c>
      <c r="R7044" s="35" t="s">
        <v>16606</v>
      </c>
      <c r="S7044" s="34"/>
      <c r="T7044" s="34"/>
      <c r="U7044" s="34"/>
    </row>
    <row r="7045" spans="16:21" x14ac:dyDescent="0.45">
      <c r="P7045" s="33" t="s">
        <v>4180</v>
      </c>
      <c r="Q7045" t="s">
        <v>28873</v>
      </c>
      <c r="R7045" s="35" t="s">
        <v>16607</v>
      </c>
      <c r="S7045" s="34"/>
      <c r="T7045" s="34"/>
      <c r="U7045" s="34"/>
    </row>
    <row r="7046" spans="16:21" x14ac:dyDescent="0.45">
      <c r="P7046" s="33" t="s">
        <v>4180</v>
      </c>
      <c r="Q7046" t="s">
        <v>28873</v>
      </c>
      <c r="R7046" s="35" t="s">
        <v>16608</v>
      </c>
      <c r="S7046" s="34"/>
      <c r="T7046" s="34"/>
      <c r="U7046" s="34"/>
    </row>
    <row r="7047" spans="16:21" x14ac:dyDescent="0.45">
      <c r="P7047" s="33" t="s">
        <v>4181</v>
      </c>
      <c r="Q7047" t="s">
        <v>28873</v>
      </c>
      <c r="R7047" s="35" t="s">
        <v>16609</v>
      </c>
      <c r="S7047" s="34"/>
      <c r="T7047" s="34"/>
      <c r="U7047" s="34"/>
    </row>
    <row r="7048" spans="16:21" x14ac:dyDescent="0.45">
      <c r="P7048" s="33" t="s">
        <v>4181</v>
      </c>
      <c r="Q7048" t="s">
        <v>28873</v>
      </c>
      <c r="R7048" s="35" t="s">
        <v>16610</v>
      </c>
      <c r="S7048" s="34"/>
      <c r="T7048" s="34"/>
      <c r="U7048" s="34"/>
    </row>
    <row r="7049" spans="16:21" x14ac:dyDescent="0.45">
      <c r="P7049" s="33" t="s">
        <v>4182</v>
      </c>
      <c r="Q7049" t="s">
        <v>28873</v>
      </c>
      <c r="R7049" s="35" t="s">
        <v>16611</v>
      </c>
      <c r="S7049" s="34"/>
      <c r="T7049" s="34"/>
      <c r="U7049" s="34"/>
    </row>
    <row r="7050" spans="16:21" x14ac:dyDescent="0.45">
      <c r="P7050" s="33" t="s">
        <v>4182</v>
      </c>
      <c r="Q7050" t="s">
        <v>28873</v>
      </c>
      <c r="R7050" s="35" t="s">
        <v>16612</v>
      </c>
      <c r="S7050" s="34"/>
      <c r="T7050" s="34"/>
      <c r="U7050" s="34"/>
    </row>
    <row r="7051" spans="16:21" x14ac:dyDescent="0.45">
      <c r="P7051" s="33" t="s">
        <v>4183</v>
      </c>
      <c r="Q7051" t="s">
        <v>28873</v>
      </c>
      <c r="R7051" s="35" t="s">
        <v>16613</v>
      </c>
      <c r="S7051" s="34"/>
      <c r="T7051" s="34"/>
      <c r="U7051" s="34"/>
    </row>
    <row r="7052" spans="16:21" x14ac:dyDescent="0.45">
      <c r="P7052" s="33" t="s">
        <v>4183</v>
      </c>
      <c r="Q7052" t="s">
        <v>28873</v>
      </c>
      <c r="R7052" s="35" t="s">
        <v>16614</v>
      </c>
      <c r="S7052" s="34"/>
      <c r="T7052" s="34"/>
      <c r="U7052" s="34"/>
    </row>
    <row r="7053" spans="16:21" x14ac:dyDescent="0.45">
      <c r="P7053" s="33" t="s">
        <v>4184</v>
      </c>
      <c r="Q7053" t="s">
        <v>28873</v>
      </c>
      <c r="R7053" s="35" t="s">
        <v>16615</v>
      </c>
      <c r="S7053" s="34"/>
      <c r="T7053" s="34"/>
      <c r="U7053" s="34"/>
    </row>
    <row r="7054" spans="16:21" x14ac:dyDescent="0.45">
      <c r="P7054" s="33" t="s">
        <v>4184</v>
      </c>
      <c r="Q7054" t="s">
        <v>28873</v>
      </c>
      <c r="R7054" s="35" t="s">
        <v>16616</v>
      </c>
      <c r="S7054" s="34"/>
      <c r="T7054" s="34"/>
      <c r="U7054" s="34"/>
    </row>
    <row r="7055" spans="16:21" x14ac:dyDescent="0.45">
      <c r="P7055" s="33" t="s">
        <v>4185</v>
      </c>
      <c r="Q7055" t="s">
        <v>28873</v>
      </c>
      <c r="R7055" s="35" t="s">
        <v>16617</v>
      </c>
      <c r="S7055" s="34"/>
      <c r="T7055" s="34"/>
      <c r="U7055" s="34"/>
    </row>
    <row r="7056" spans="16:21" x14ac:dyDescent="0.45">
      <c r="P7056" s="33" t="s">
        <v>4185</v>
      </c>
      <c r="Q7056" t="s">
        <v>28873</v>
      </c>
      <c r="R7056" s="35" t="s">
        <v>16618</v>
      </c>
      <c r="S7056" s="34"/>
      <c r="T7056" s="34"/>
      <c r="U7056" s="34"/>
    </row>
    <row r="7057" spans="16:21" x14ac:dyDescent="0.45">
      <c r="P7057" s="33" t="s">
        <v>4186</v>
      </c>
      <c r="Q7057" t="s">
        <v>28873</v>
      </c>
      <c r="R7057" s="35" t="s">
        <v>16619</v>
      </c>
      <c r="S7057" s="34"/>
      <c r="T7057" s="34"/>
      <c r="U7057" s="34"/>
    </row>
    <row r="7058" spans="16:21" x14ac:dyDescent="0.45">
      <c r="P7058" s="33" t="s">
        <v>4186</v>
      </c>
      <c r="Q7058" t="s">
        <v>28873</v>
      </c>
      <c r="R7058" s="35" t="s">
        <v>16620</v>
      </c>
      <c r="S7058" s="34"/>
      <c r="T7058" s="34"/>
      <c r="U7058" s="34"/>
    </row>
    <row r="7059" spans="16:21" x14ac:dyDescent="0.45">
      <c r="P7059" s="33" t="s">
        <v>4187</v>
      </c>
      <c r="Q7059" t="s">
        <v>28873</v>
      </c>
      <c r="R7059" s="35" t="s">
        <v>16621</v>
      </c>
      <c r="S7059" s="34"/>
      <c r="T7059" s="34"/>
      <c r="U7059" s="34"/>
    </row>
    <row r="7060" spans="16:21" x14ac:dyDescent="0.45">
      <c r="P7060" s="33" t="s">
        <v>4187</v>
      </c>
      <c r="Q7060" t="s">
        <v>28873</v>
      </c>
      <c r="R7060" s="35" t="s">
        <v>16622</v>
      </c>
      <c r="S7060" s="34"/>
      <c r="T7060" s="34"/>
      <c r="U7060" s="34"/>
    </row>
    <row r="7061" spans="16:21" x14ac:dyDescent="0.45">
      <c r="P7061" s="33" t="s">
        <v>4188</v>
      </c>
      <c r="Q7061" t="s">
        <v>28873</v>
      </c>
      <c r="R7061" s="35" t="s">
        <v>16623</v>
      </c>
      <c r="S7061" s="34"/>
      <c r="T7061" s="34"/>
      <c r="U7061" s="34"/>
    </row>
    <row r="7062" spans="16:21" x14ac:dyDescent="0.45">
      <c r="P7062" s="33" t="s">
        <v>4188</v>
      </c>
      <c r="Q7062" t="s">
        <v>28873</v>
      </c>
      <c r="R7062" s="35" t="s">
        <v>16624</v>
      </c>
      <c r="S7062" s="34"/>
      <c r="T7062" s="34"/>
      <c r="U7062" s="34"/>
    </row>
    <row r="7063" spans="16:21" x14ac:dyDescent="0.45">
      <c r="P7063" s="33" t="s">
        <v>4189</v>
      </c>
      <c r="Q7063" t="s">
        <v>28873</v>
      </c>
      <c r="R7063" s="35" t="s">
        <v>16625</v>
      </c>
      <c r="S7063" s="34"/>
      <c r="T7063" s="34"/>
      <c r="U7063" s="34"/>
    </row>
    <row r="7064" spans="16:21" x14ac:dyDescent="0.45">
      <c r="P7064" s="33" t="s">
        <v>4189</v>
      </c>
      <c r="Q7064" t="s">
        <v>28873</v>
      </c>
      <c r="R7064" s="35" t="s">
        <v>16626</v>
      </c>
      <c r="S7064" s="34"/>
      <c r="T7064" s="34"/>
      <c r="U7064" s="34"/>
    </row>
    <row r="7065" spans="16:21" x14ac:dyDescent="0.45">
      <c r="P7065" s="33" t="s">
        <v>4190</v>
      </c>
      <c r="Q7065" t="s">
        <v>28873</v>
      </c>
      <c r="R7065" s="35" t="s">
        <v>16627</v>
      </c>
      <c r="S7065" s="34"/>
      <c r="T7065" s="34"/>
      <c r="U7065" s="34"/>
    </row>
    <row r="7066" spans="16:21" x14ac:dyDescent="0.45">
      <c r="P7066" s="33" t="s">
        <v>4190</v>
      </c>
      <c r="Q7066" t="s">
        <v>28873</v>
      </c>
      <c r="R7066" s="35" t="s">
        <v>16628</v>
      </c>
      <c r="S7066" s="34"/>
      <c r="T7066" s="34"/>
      <c r="U7066" s="34"/>
    </row>
    <row r="7067" spans="16:21" x14ac:dyDescent="0.45">
      <c r="P7067" s="33" t="s">
        <v>4191</v>
      </c>
      <c r="Q7067" t="s">
        <v>28873</v>
      </c>
      <c r="R7067" s="35" t="s">
        <v>16629</v>
      </c>
      <c r="S7067" s="34"/>
      <c r="T7067" s="34"/>
      <c r="U7067" s="34"/>
    </row>
    <row r="7068" spans="16:21" x14ac:dyDescent="0.45">
      <c r="P7068" s="33" t="s">
        <v>4191</v>
      </c>
      <c r="Q7068" t="s">
        <v>28873</v>
      </c>
      <c r="R7068" s="35" t="s">
        <v>16630</v>
      </c>
      <c r="S7068" s="34"/>
      <c r="T7068" s="34"/>
      <c r="U7068" s="34"/>
    </row>
    <row r="7069" spans="16:21" x14ac:dyDescent="0.45">
      <c r="P7069" s="33" t="s">
        <v>4192</v>
      </c>
      <c r="Q7069" t="s">
        <v>28873</v>
      </c>
      <c r="R7069" s="35" t="s">
        <v>16631</v>
      </c>
      <c r="S7069" s="34"/>
      <c r="T7069" s="34"/>
      <c r="U7069" s="34"/>
    </row>
    <row r="7070" spans="16:21" x14ac:dyDescent="0.45">
      <c r="P7070" s="33" t="s">
        <v>4192</v>
      </c>
      <c r="Q7070" t="s">
        <v>28873</v>
      </c>
      <c r="R7070" s="35" t="s">
        <v>16632</v>
      </c>
      <c r="S7070" s="34"/>
      <c r="T7070" s="34"/>
      <c r="U7070" s="34"/>
    </row>
    <row r="7071" spans="16:21" x14ac:dyDescent="0.45">
      <c r="P7071" s="33" t="s">
        <v>4193</v>
      </c>
      <c r="Q7071" t="s">
        <v>28873</v>
      </c>
      <c r="R7071" s="35" t="s">
        <v>16633</v>
      </c>
      <c r="S7071" s="34"/>
      <c r="T7071" s="34"/>
      <c r="U7071" s="34"/>
    </row>
    <row r="7072" spans="16:21" x14ac:dyDescent="0.45">
      <c r="P7072" s="33" t="s">
        <v>4193</v>
      </c>
      <c r="Q7072" t="s">
        <v>28873</v>
      </c>
      <c r="R7072" s="35" t="s">
        <v>16634</v>
      </c>
      <c r="S7072" s="34"/>
      <c r="T7072" s="34"/>
      <c r="U7072" s="34"/>
    </row>
    <row r="7073" spans="16:21" x14ac:dyDescent="0.45">
      <c r="P7073" s="33" t="s">
        <v>4194</v>
      </c>
      <c r="Q7073" t="s">
        <v>28873</v>
      </c>
      <c r="R7073" s="35" t="s">
        <v>16635</v>
      </c>
      <c r="S7073" s="34"/>
      <c r="T7073" s="34"/>
      <c r="U7073" s="34"/>
    </row>
    <row r="7074" spans="16:21" x14ac:dyDescent="0.45">
      <c r="P7074" s="33" t="s">
        <v>4194</v>
      </c>
      <c r="Q7074" t="s">
        <v>28873</v>
      </c>
      <c r="R7074" s="35" t="s">
        <v>16636</v>
      </c>
      <c r="S7074" s="34"/>
      <c r="T7074" s="34"/>
      <c r="U7074" s="34"/>
    </row>
    <row r="7075" spans="16:21" x14ac:dyDescent="0.45">
      <c r="P7075" s="33" t="s">
        <v>4195</v>
      </c>
      <c r="Q7075" t="s">
        <v>28873</v>
      </c>
      <c r="R7075" s="35" t="s">
        <v>16637</v>
      </c>
      <c r="S7075" s="34"/>
      <c r="T7075" s="34"/>
      <c r="U7075" s="34"/>
    </row>
    <row r="7076" spans="16:21" x14ac:dyDescent="0.45">
      <c r="P7076" s="33" t="s">
        <v>4195</v>
      </c>
      <c r="Q7076" t="s">
        <v>28873</v>
      </c>
      <c r="R7076" s="35" t="s">
        <v>16638</v>
      </c>
      <c r="S7076" s="34"/>
      <c r="T7076" s="34"/>
      <c r="U7076" s="34"/>
    </row>
    <row r="7077" spans="16:21" x14ac:dyDescent="0.45">
      <c r="P7077" s="33" t="s">
        <v>4196</v>
      </c>
      <c r="Q7077" t="s">
        <v>28873</v>
      </c>
      <c r="R7077" s="35" t="s">
        <v>16639</v>
      </c>
      <c r="S7077" s="34"/>
      <c r="T7077" s="34"/>
      <c r="U7077" s="34"/>
    </row>
    <row r="7078" spans="16:21" x14ac:dyDescent="0.45">
      <c r="P7078" s="33" t="s">
        <v>4196</v>
      </c>
      <c r="Q7078" t="s">
        <v>28873</v>
      </c>
      <c r="R7078" s="35" t="s">
        <v>16640</v>
      </c>
      <c r="S7078" s="34"/>
      <c r="T7078" s="34"/>
      <c r="U7078" s="34"/>
    </row>
    <row r="7079" spans="16:21" x14ac:dyDescent="0.45">
      <c r="P7079" s="33" t="s">
        <v>4197</v>
      </c>
      <c r="Q7079" t="s">
        <v>28873</v>
      </c>
      <c r="R7079" s="35" t="s">
        <v>16641</v>
      </c>
      <c r="S7079" s="34"/>
      <c r="T7079" s="34"/>
      <c r="U7079" s="34"/>
    </row>
    <row r="7080" spans="16:21" x14ac:dyDescent="0.45">
      <c r="P7080" s="33" t="s">
        <v>4197</v>
      </c>
      <c r="Q7080" t="s">
        <v>28873</v>
      </c>
      <c r="R7080" s="35" t="s">
        <v>16642</v>
      </c>
      <c r="S7080" s="34"/>
      <c r="T7080" s="34"/>
      <c r="U7080" s="34"/>
    </row>
    <row r="7081" spans="16:21" x14ac:dyDescent="0.45">
      <c r="P7081" s="33" t="s">
        <v>4198</v>
      </c>
      <c r="Q7081" t="s">
        <v>28873</v>
      </c>
      <c r="R7081" s="35" t="s">
        <v>16643</v>
      </c>
      <c r="S7081" s="34"/>
      <c r="T7081" s="34"/>
      <c r="U7081" s="34"/>
    </row>
    <row r="7082" spans="16:21" x14ac:dyDescent="0.45">
      <c r="P7082" s="33" t="s">
        <v>4198</v>
      </c>
      <c r="Q7082" t="s">
        <v>28873</v>
      </c>
      <c r="R7082" s="35" t="s">
        <v>16644</v>
      </c>
      <c r="S7082" s="34"/>
      <c r="T7082" s="34"/>
      <c r="U7082" s="34"/>
    </row>
    <row r="7083" spans="16:21" x14ac:dyDescent="0.45">
      <c r="P7083" s="33" t="s">
        <v>4199</v>
      </c>
      <c r="Q7083" t="s">
        <v>28873</v>
      </c>
      <c r="R7083" s="35" t="s">
        <v>16645</v>
      </c>
      <c r="S7083" s="34"/>
      <c r="T7083" s="34"/>
      <c r="U7083" s="34"/>
    </row>
    <row r="7084" spans="16:21" x14ac:dyDescent="0.45">
      <c r="P7084" s="33" t="s">
        <v>4199</v>
      </c>
      <c r="Q7084" t="s">
        <v>28873</v>
      </c>
      <c r="R7084" s="35" t="s">
        <v>16646</v>
      </c>
      <c r="S7084" s="34"/>
      <c r="T7084" s="34"/>
      <c r="U7084" s="34"/>
    </row>
    <row r="7085" spans="16:21" x14ac:dyDescent="0.45">
      <c r="P7085" s="33" t="s">
        <v>4200</v>
      </c>
      <c r="Q7085" t="s">
        <v>28873</v>
      </c>
      <c r="R7085" s="35" t="s">
        <v>16647</v>
      </c>
      <c r="S7085" s="34"/>
      <c r="T7085" s="34"/>
      <c r="U7085" s="34"/>
    </row>
    <row r="7086" spans="16:21" x14ac:dyDescent="0.45">
      <c r="P7086" s="33" t="s">
        <v>4200</v>
      </c>
      <c r="Q7086" t="s">
        <v>28873</v>
      </c>
      <c r="R7086" s="35" t="s">
        <v>16648</v>
      </c>
      <c r="S7086" s="34"/>
      <c r="T7086" s="34"/>
      <c r="U7086" s="34"/>
    </row>
    <row r="7087" spans="16:21" x14ac:dyDescent="0.45">
      <c r="P7087" s="33" t="s">
        <v>4201</v>
      </c>
      <c r="Q7087" t="s">
        <v>28873</v>
      </c>
      <c r="R7087" s="35" t="s">
        <v>16649</v>
      </c>
      <c r="S7087" s="34"/>
      <c r="T7087" s="34"/>
      <c r="U7087" s="34"/>
    </row>
    <row r="7088" spans="16:21" x14ac:dyDescent="0.45">
      <c r="P7088" s="33" t="s">
        <v>4201</v>
      </c>
      <c r="Q7088" t="s">
        <v>28873</v>
      </c>
      <c r="R7088" s="35" t="s">
        <v>16650</v>
      </c>
      <c r="S7088" s="34"/>
      <c r="T7088" s="34"/>
      <c r="U7088" s="34"/>
    </row>
    <row r="7089" spans="16:21" x14ac:dyDescent="0.45">
      <c r="P7089" s="33" t="s">
        <v>4202</v>
      </c>
      <c r="Q7089" t="s">
        <v>28873</v>
      </c>
      <c r="R7089" s="35" t="s">
        <v>16651</v>
      </c>
      <c r="S7089" s="34"/>
      <c r="T7089" s="34"/>
      <c r="U7089" s="34"/>
    </row>
    <row r="7090" spans="16:21" x14ac:dyDescent="0.45">
      <c r="P7090" s="33" t="s">
        <v>4202</v>
      </c>
      <c r="Q7090" t="s">
        <v>28873</v>
      </c>
      <c r="R7090" s="35" t="s">
        <v>16652</v>
      </c>
      <c r="S7090" s="34"/>
      <c r="T7090" s="34"/>
      <c r="U7090" s="34"/>
    </row>
    <row r="7091" spans="16:21" x14ac:dyDescent="0.45">
      <c r="P7091" s="33" t="s">
        <v>4203</v>
      </c>
      <c r="Q7091" t="s">
        <v>28873</v>
      </c>
      <c r="R7091" s="35" t="s">
        <v>16653</v>
      </c>
      <c r="S7091" s="34"/>
      <c r="T7091" s="34"/>
      <c r="U7091" s="34"/>
    </row>
    <row r="7092" spans="16:21" x14ac:dyDescent="0.45">
      <c r="P7092" s="33" t="s">
        <v>4203</v>
      </c>
      <c r="Q7092" t="s">
        <v>28873</v>
      </c>
      <c r="R7092" s="35" t="s">
        <v>16654</v>
      </c>
      <c r="S7092" s="34"/>
      <c r="T7092" s="34"/>
      <c r="U7092" s="34"/>
    </row>
    <row r="7093" spans="16:21" x14ac:dyDescent="0.45">
      <c r="P7093" s="33" t="s">
        <v>4204</v>
      </c>
      <c r="Q7093" t="s">
        <v>28873</v>
      </c>
      <c r="R7093" s="35" t="s">
        <v>16655</v>
      </c>
      <c r="S7093" s="34"/>
      <c r="T7093" s="34"/>
      <c r="U7093" s="34"/>
    </row>
    <row r="7094" spans="16:21" x14ac:dyDescent="0.45">
      <c r="P7094" s="33" t="s">
        <v>4204</v>
      </c>
      <c r="Q7094" t="s">
        <v>28873</v>
      </c>
      <c r="R7094" s="35" t="s">
        <v>16656</v>
      </c>
      <c r="S7094" s="34"/>
      <c r="T7094" s="34"/>
      <c r="U7094" s="34"/>
    </row>
    <row r="7095" spans="16:21" x14ac:dyDescent="0.45">
      <c r="P7095" s="33" t="s">
        <v>4205</v>
      </c>
      <c r="Q7095" t="s">
        <v>28873</v>
      </c>
      <c r="R7095" s="35" t="s">
        <v>16657</v>
      </c>
      <c r="S7095" s="34"/>
      <c r="T7095" s="34"/>
      <c r="U7095" s="34"/>
    </row>
    <row r="7096" spans="16:21" x14ac:dyDescent="0.45">
      <c r="P7096" s="33" t="s">
        <v>4205</v>
      </c>
      <c r="Q7096" t="s">
        <v>28873</v>
      </c>
      <c r="R7096" s="35" t="s">
        <v>16658</v>
      </c>
      <c r="S7096" s="34"/>
      <c r="T7096" s="34"/>
      <c r="U7096" s="34"/>
    </row>
    <row r="7097" spans="16:21" x14ac:dyDescent="0.45">
      <c r="P7097" s="33" t="s">
        <v>4206</v>
      </c>
      <c r="Q7097" t="s">
        <v>28873</v>
      </c>
      <c r="R7097" s="35" t="s">
        <v>16659</v>
      </c>
      <c r="S7097" s="34"/>
      <c r="T7097" s="34"/>
      <c r="U7097" s="34"/>
    </row>
    <row r="7098" spans="16:21" x14ac:dyDescent="0.45">
      <c r="P7098" s="33" t="s">
        <v>4206</v>
      </c>
      <c r="Q7098" t="s">
        <v>28873</v>
      </c>
      <c r="R7098" s="35" t="s">
        <v>16660</v>
      </c>
      <c r="S7098" s="34"/>
      <c r="T7098" s="34"/>
      <c r="U7098" s="34"/>
    </row>
    <row r="7099" spans="16:21" x14ac:dyDescent="0.45">
      <c r="P7099" s="33" t="s">
        <v>4207</v>
      </c>
      <c r="Q7099" t="s">
        <v>28873</v>
      </c>
      <c r="R7099" s="35" t="s">
        <v>16661</v>
      </c>
      <c r="S7099" s="34"/>
      <c r="T7099" s="34"/>
      <c r="U7099" s="34"/>
    </row>
    <row r="7100" spans="16:21" x14ac:dyDescent="0.45">
      <c r="P7100" s="33" t="s">
        <v>4207</v>
      </c>
      <c r="Q7100" t="s">
        <v>28873</v>
      </c>
      <c r="R7100" s="35" t="s">
        <v>16662</v>
      </c>
      <c r="S7100" s="34"/>
      <c r="T7100" s="34"/>
      <c r="U7100" s="34"/>
    </row>
    <row r="7101" spans="16:21" x14ac:dyDescent="0.45">
      <c r="P7101" s="33" t="s">
        <v>4208</v>
      </c>
      <c r="Q7101" t="s">
        <v>28873</v>
      </c>
      <c r="R7101" s="35" t="s">
        <v>16663</v>
      </c>
      <c r="S7101" s="34"/>
      <c r="T7101" s="34"/>
      <c r="U7101" s="34"/>
    </row>
    <row r="7102" spans="16:21" x14ac:dyDescent="0.45">
      <c r="P7102" s="33" t="s">
        <v>4208</v>
      </c>
      <c r="Q7102" t="s">
        <v>28873</v>
      </c>
      <c r="R7102" s="35" t="s">
        <v>16664</v>
      </c>
      <c r="S7102" s="34"/>
      <c r="T7102" s="34"/>
      <c r="U7102" s="34"/>
    </row>
    <row r="7103" spans="16:21" x14ac:dyDescent="0.45">
      <c r="P7103" s="33" t="s">
        <v>4209</v>
      </c>
      <c r="Q7103" t="s">
        <v>28873</v>
      </c>
      <c r="R7103" s="35" t="s">
        <v>16070</v>
      </c>
      <c r="S7103" s="34"/>
      <c r="T7103" s="34"/>
      <c r="U7103" s="34"/>
    </row>
    <row r="7104" spans="16:21" x14ac:dyDescent="0.45">
      <c r="P7104" s="33" t="s">
        <v>4209</v>
      </c>
      <c r="Q7104" t="s">
        <v>28873</v>
      </c>
      <c r="R7104" s="35" t="s">
        <v>16665</v>
      </c>
      <c r="S7104" s="34"/>
      <c r="T7104" s="34"/>
      <c r="U7104" s="34"/>
    </row>
    <row r="7105" spans="16:21" x14ac:dyDescent="0.45">
      <c r="P7105" s="33" t="s">
        <v>4210</v>
      </c>
      <c r="Q7105" t="s">
        <v>28873</v>
      </c>
      <c r="R7105" s="35" t="s">
        <v>16666</v>
      </c>
      <c r="S7105" s="34"/>
      <c r="T7105" s="34"/>
      <c r="U7105" s="34"/>
    </row>
    <row r="7106" spans="16:21" x14ac:dyDescent="0.45">
      <c r="P7106" s="33" t="s">
        <v>4210</v>
      </c>
      <c r="Q7106" t="s">
        <v>28873</v>
      </c>
      <c r="R7106" s="35" t="s">
        <v>16667</v>
      </c>
      <c r="S7106" s="34"/>
      <c r="T7106" s="34"/>
      <c r="U7106" s="34"/>
    </row>
    <row r="7107" spans="16:21" x14ac:dyDescent="0.45">
      <c r="P7107" s="33" t="s">
        <v>4211</v>
      </c>
      <c r="Q7107" t="s">
        <v>28873</v>
      </c>
      <c r="R7107" s="35" t="s">
        <v>16668</v>
      </c>
      <c r="S7107" s="34"/>
      <c r="T7107" s="34"/>
      <c r="U7107" s="34"/>
    </row>
    <row r="7108" spans="16:21" x14ac:dyDescent="0.45">
      <c r="P7108" s="33" t="s">
        <v>4211</v>
      </c>
      <c r="Q7108" t="s">
        <v>28873</v>
      </c>
      <c r="R7108" s="35" t="s">
        <v>16669</v>
      </c>
      <c r="S7108" s="34"/>
      <c r="T7108" s="34"/>
      <c r="U7108" s="34"/>
    </row>
    <row r="7109" spans="16:21" x14ac:dyDescent="0.45">
      <c r="P7109" s="33" t="s">
        <v>4212</v>
      </c>
      <c r="Q7109" t="s">
        <v>28873</v>
      </c>
      <c r="R7109" s="35" t="s">
        <v>16670</v>
      </c>
      <c r="S7109" s="34"/>
      <c r="T7109" s="34"/>
      <c r="U7109" s="34"/>
    </row>
    <row r="7110" spans="16:21" x14ac:dyDescent="0.45">
      <c r="P7110" s="33" t="s">
        <v>4212</v>
      </c>
      <c r="Q7110" t="s">
        <v>28873</v>
      </c>
      <c r="R7110" s="35" t="s">
        <v>16671</v>
      </c>
      <c r="S7110" s="34"/>
      <c r="T7110" s="34"/>
      <c r="U7110" s="34"/>
    </row>
    <row r="7111" spans="16:21" x14ac:dyDescent="0.45">
      <c r="P7111" s="33" t="s">
        <v>4213</v>
      </c>
      <c r="Q7111" t="s">
        <v>28873</v>
      </c>
      <c r="R7111" s="35" t="s">
        <v>16672</v>
      </c>
      <c r="S7111" s="34"/>
      <c r="T7111" s="34"/>
      <c r="U7111" s="34"/>
    </row>
    <row r="7112" spans="16:21" x14ac:dyDescent="0.45">
      <c r="P7112" s="33" t="s">
        <v>4213</v>
      </c>
      <c r="Q7112" t="s">
        <v>28873</v>
      </c>
      <c r="R7112" s="35" t="s">
        <v>16673</v>
      </c>
      <c r="S7112" s="34"/>
      <c r="T7112" s="34"/>
      <c r="U7112" s="34"/>
    </row>
    <row r="7113" spans="16:21" x14ac:dyDescent="0.45">
      <c r="P7113" s="33" t="s">
        <v>4214</v>
      </c>
      <c r="Q7113" t="s">
        <v>28873</v>
      </c>
      <c r="R7113" s="35" t="s">
        <v>16674</v>
      </c>
      <c r="S7113" s="34"/>
      <c r="T7113" s="34"/>
      <c r="U7113" s="34"/>
    </row>
    <row r="7114" spans="16:21" x14ac:dyDescent="0.45">
      <c r="P7114" s="33" t="s">
        <v>4214</v>
      </c>
      <c r="Q7114" t="s">
        <v>28873</v>
      </c>
      <c r="R7114" s="35" t="s">
        <v>16675</v>
      </c>
      <c r="S7114" s="34"/>
      <c r="T7114" s="34"/>
      <c r="U7114" s="34"/>
    </row>
    <row r="7115" spans="16:21" x14ac:dyDescent="0.45">
      <c r="P7115" s="33" t="s">
        <v>4215</v>
      </c>
      <c r="Q7115" t="s">
        <v>28873</v>
      </c>
      <c r="R7115" s="35" t="s">
        <v>16676</v>
      </c>
      <c r="S7115" s="34"/>
      <c r="T7115" s="34"/>
      <c r="U7115" s="34"/>
    </row>
    <row r="7116" spans="16:21" x14ac:dyDescent="0.45">
      <c r="P7116" s="33" t="s">
        <v>4215</v>
      </c>
      <c r="Q7116" t="s">
        <v>28873</v>
      </c>
      <c r="R7116" s="35" t="s">
        <v>16677</v>
      </c>
      <c r="S7116" s="34"/>
      <c r="T7116" s="34"/>
      <c r="U7116" s="34"/>
    </row>
    <row r="7117" spans="16:21" x14ac:dyDescent="0.45">
      <c r="P7117" s="33" t="s">
        <v>4216</v>
      </c>
      <c r="Q7117" t="s">
        <v>28873</v>
      </c>
      <c r="R7117" s="35" t="s">
        <v>16678</v>
      </c>
      <c r="S7117" s="34"/>
      <c r="T7117" s="34"/>
      <c r="U7117" s="34"/>
    </row>
    <row r="7118" spans="16:21" x14ac:dyDescent="0.45">
      <c r="P7118" s="33" t="s">
        <v>4216</v>
      </c>
      <c r="Q7118" t="s">
        <v>28873</v>
      </c>
      <c r="R7118" s="35" t="s">
        <v>16679</v>
      </c>
      <c r="S7118" s="34"/>
      <c r="T7118" s="34"/>
      <c r="U7118" s="34"/>
    </row>
    <row r="7119" spans="16:21" x14ac:dyDescent="0.45">
      <c r="P7119" s="33" t="s">
        <v>4217</v>
      </c>
      <c r="Q7119" t="s">
        <v>28873</v>
      </c>
      <c r="R7119" s="35" t="s">
        <v>16680</v>
      </c>
      <c r="S7119" s="34"/>
      <c r="T7119" s="34"/>
      <c r="U7119" s="34"/>
    </row>
    <row r="7120" spans="16:21" x14ac:dyDescent="0.45">
      <c r="P7120" s="33" t="s">
        <v>4217</v>
      </c>
      <c r="Q7120" t="s">
        <v>28873</v>
      </c>
      <c r="R7120" s="35" t="s">
        <v>16681</v>
      </c>
      <c r="S7120" s="34"/>
      <c r="T7120" s="34"/>
      <c r="U7120" s="34"/>
    </row>
    <row r="7121" spans="16:21" x14ac:dyDescent="0.45">
      <c r="P7121" s="33" t="s">
        <v>4218</v>
      </c>
      <c r="Q7121" t="s">
        <v>28873</v>
      </c>
      <c r="R7121" s="35" t="s">
        <v>16682</v>
      </c>
      <c r="S7121" s="34"/>
      <c r="T7121" s="34"/>
      <c r="U7121" s="34"/>
    </row>
    <row r="7122" spans="16:21" x14ac:dyDescent="0.45">
      <c r="P7122" s="33" t="s">
        <v>4218</v>
      </c>
      <c r="Q7122" t="s">
        <v>28873</v>
      </c>
      <c r="R7122" s="35" t="s">
        <v>16683</v>
      </c>
      <c r="S7122" s="34"/>
      <c r="T7122" s="34"/>
      <c r="U7122" s="34"/>
    </row>
    <row r="7123" spans="16:21" x14ac:dyDescent="0.45">
      <c r="P7123" s="33" t="s">
        <v>4219</v>
      </c>
      <c r="Q7123" t="s">
        <v>28873</v>
      </c>
      <c r="R7123" s="35" t="s">
        <v>16684</v>
      </c>
      <c r="S7123" s="34"/>
      <c r="T7123" s="34"/>
      <c r="U7123" s="34"/>
    </row>
    <row r="7124" spans="16:21" x14ac:dyDescent="0.45">
      <c r="P7124" s="33" t="s">
        <v>4219</v>
      </c>
      <c r="Q7124" t="s">
        <v>28873</v>
      </c>
      <c r="R7124" s="35" t="s">
        <v>16685</v>
      </c>
      <c r="S7124" s="34"/>
      <c r="T7124" s="34"/>
      <c r="U7124" s="34"/>
    </row>
    <row r="7125" spans="16:21" x14ac:dyDescent="0.45">
      <c r="P7125" s="33" t="s">
        <v>4220</v>
      </c>
      <c r="Q7125" t="s">
        <v>28873</v>
      </c>
      <c r="R7125" s="35" t="s">
        <v>16686</v>
      </c>
      <c r="S7125" s="34"/>
      <c r="T7125" s="34"/>
      <c r="U7125" s="34"/>
    </row>
    <row r="7126" spans="16:21" x14ac:dyDescent="0.45">
      <c r="P7126" s="33" t="s">
        <v>4220</v>
      </c>
      <c r="Q7126" t="s">
        <v>28873</v>
      </c>
      <c r="R7126" s="35" t="s">
        <v>16687</v>
      </c>
      <c r="S7126" s="34"/>
      <c r="T7126" s="34"/>
      <c r="U7126" s="34"/>
    </row>
    <row r="7127" spans="16:21" x14ac:dyDescent="0.45">
      <c r="P7127" s="33" t="s">
        <v>4221</v>
      </c>
      <c r="Q7127" t="s">
        <v>28873</v>
      </c>
      <c r="R7127" s="35" t="s">
        <v>16688</v>
      </c>
      <c r="S7127" s="34"/>
      <c r="T7127" s="34"/>
      <c r="U7127" s="34"/>
    </row>
    <row r="7128" spans="16:21" x14ac:dyDescent="0.45">
      <c r="P7128" s="33" t="s">
        <v>4221</v>
      </c>
      <c r="Q7128" t="s">
        <v>28873</v>
      </c>
      <c r="R7128" s="35" t="s">
        <v>16689</v>
      </c>
      <c r="S7128" s="34"/>
      <c r="T7128" s="34"/>
      <c r="U7128" s="34"/>
    </row>
    <row r="7129" spans="16:21" x14ac:dyDescent="0.45">
      <c r="P7129" s="33" t="s">
        <v>4222</v>
      </c>
      <c r="Q7129" t="s">
        <v>28873</v>
      </c>
      <c r="R7129" s="35" t="s">
        <v>16690</v>
      </c>
      <c r="S7129" s="34"/>
      <c r="T7129" s="34"/>
      <c r="U7129" s="34"/>
    </row>
    <row r="7130" spans="16:21" x14ac:dyDescent="0.45">
      <c r="P7130" s="33" t="s">
        <v>4222</v>
      </c>
      <c r="Q7130" t="s">
        <v>28873</v>
      </c>
      <c r="R7130" s="35" t="s">
        <v>16691</v>
      </c>
      <c r="S7130" s="34"/>
      <c r="T7130" s="34"/>
      <c r="U7130" s="34"/>
    </row>
    <row r="7131" spans="16:21" x14ac:dyDescent="0.45">
      <c r="P7131" s="33" t="s">
        <v>4223</v>
      </c>
      <c r="Q7131" t="s">
        <v>28873</v>
      </c>
      <c r="R7131" s="35" t="s">
        <v>16692</v>
      </c>
      <c r="S7131" s="34"/>
      <c r="T7131" s="34"/>
      <c r="U7131" s="34"/>
    </row>
    <row r="7132" spans="16:21" x14ac:dyDescent="0.45">
      <c r="P7132" s="33" t="s">
        <v>4223</v>
      </c>
      <c r="Q7132" t="s">
        <v>28873</v>
      </c>
      <c r="R7132" s="35" t="s">
        <v>16693</v>
      </c>
      <c r="S7132" s="34"/>
      <c r="T7132" s="34"/>
      <c r="U7132" s="34"/>
    </row>
    <row r="7133" spans="16:21" x14ac:dyDescent="0.45">
      <c r="P7133" s="33" t="s">
        <v>4224</v>
      </c>
      <c r="Q7133" t="s">
        <v>28873</v>
      </c>
      <c r="R7133" s="35" t="s">
        <v>16694</v>
      </c>
      <c r="S7133" s="34"/>
      <c r="T7133" s="34"/>
      <c r="U7133" s="34"/>
    </row>
    <row r="7134" spans="16:21" x14ac:dyDescent="0.45">
      <c r="P7134" s="33" t="s">
        <v>4224</v>
      </c>
      <c r="Q7134" t="s">
        <v>28873</v>
      </c>
      <c r="R7134" s="35" t="s">
        <v>16695</v>
      </c>
      <c r="S7134" s="34"/>
      <c r="T7134" s="34"/>
      <c r="U7134" s="34"/>
    </row>
    <row r="7135" spans="16:21" x14ac:dyDescent="0.45">
      <c r="P7135" s="33" t="s">
        <v>4225</v>
      </c>
      <c r="Q7135" t="s">
        <v>28873</v>
      </c>
      <c r="R7135" s="35" t="s">
        <v>16696</v>
      </c>
      <c r="S7135" s="34"/>
      <c r="T7135" s="34"/>
      <c r="U7135" s="34"/>
    </row>
    <row r="7136" spans="16:21" x14ac:dyDescent="0.45">
      <c r="P7136" s="33" t="s">
        <v>4225</v>
      </c>
      <c r="Q7136" t="s">
        <v>28873</v>
      </c>
      <c r="R7136" s="35" t="s">
        <v>16697</v>
      </c>
      <c r="S7136" s="34"/>
      <c r="T7136" s="34"/>
      <c r="U7136" s="34"/>
    </row>
    <row r="7137" spans="16:21" x14ac:dyDescent="0.45">
      <c r="P7137" s="33" t="s">
        <v>4226</v>
      </c>
      <c r="Q7137" t="s">
        <v>28873</v>
      </c>
      <c r="R7137" s="35" t="s">
        <v>16698</v>
      </c>
      <c r="S7137" s="34"/>
      <c r="T7137" s="34"/>
      <c r="U7137" s="34"/>
    </row>
    <row r="7138" spans="16:21" x14ac:dyDescent="0.45">
      <c r="P7138" s="33" t="s">
        <v>4226</v>
      </c>
      <c r="Q7138" t="s">
        <v>28873</v>
      </c>
      <c r="R7138" s="35" t="s">
        <v>16699</v>
      </c>
      <c r="S7138" s="34"/>
      <c r="T7138" s="34"/>
      <c r="U7138" s="34"/>
    </row>
    <row r="7139" spans="16:21" x14ac:dyDescent="0.45">
      <c r="P7139" s="33" t="s">
        <v>4227</v>
      </c>
      <c r="Q7139" t="s">
        <v>28873</v>
      </c>
      <c r="R7139" s="35" t="s">
        <v>16700</v>
      </c>
      <c r="S7139" s="34"/>
      <c r="T7139" s="34"/>
      <c r="U7139" s="34"/>
    </row>
    <row r="7140" spans="16:21" x14ac:dyDescent="0.45">
      <c r="P7140" s="33" t="s">
        <v>4227</v>
      </c>
      <c r="Q7140" t="s">
        <v>28873</v>
      </c>
      <c r="R7140" s="35" t="s">
        <v>16701</v>
      </c>
      <c r="S7140" s="34"/>
      <c r="T7140" s="34"/>
      <c r="U7140" s="34"/>
    </row>
    <row r="7141" spans="16:21" x14ac:dyDescent="0.45">
      <c r="P7141" s="33" t="s">
        <v>4228</v>
      </c>
      <c r="Q7141" t="s">
        <v>28873</v>
      </c>
      <c r="R7141" s="35" t="s">
        <v>16702</v>
      </c>
      <c r="S7141" s="34"/>
      <c r="T7141" s="34"/>
      <c r="U7141" s="34"/>
    </row>
    <row r="7142" spans="16:21" x14ac:dyDescent="0.45">
      <c r="P7142" s="33" t="s">
        <v>4228</v>
      </c>
      <c r="Q7142" t="s">
        <v>28873</v>
      </c>
      <c r="R7142" s="35" t="s">
        <v>16703</v>
      </c>
      <c r="S7142" s="34"/>
      <c r="T7142" s="34"/>
      <c r="U7142" s="34"/>
    </row>
    <row r="7143" spans="16:21" x14ac:dyDescent="0.45">
      <c r="P7143" s="33" t="s">
        <v>4229</v>
      </c>
      <c r="Q7143" t="s">
        <v>28873</v>
      </c>
      <c r="R7143" s="35" t="s">
        <v>16704</v>
      </c>
      <c r="S7143" s="34"/>
      <c r="T7143" s="34"/>
      <c r="U7143" s="34"/>
    </row>
    <row r="7144" spans="16:21" x14ac:dyDescent="0.45">
      <c r="P7144" s="33" t="s">
        <v>4229</v>
      </c>
      <c r="Q7144" t="s">
        <v>28873</v>
      </c>
      <c r="R7144" s="35" t="s">
        <v>16705</v>
      </c>
      <c r="S7144" s="34"/>
      <c r="T7144" s="34"/>
      <c r="U7144" s="34"/>
    </row>
    <row r="7145" spans="16:21" x14ac:dyDescent="0.45">
      <c r="P7145" s="33" t="s">
        <v>4230</v>
      </c>
      <c r="Q7145" t="s">
        <v>28873</v>
      </c>
      <c r="R7145" s="35" t="s">
        <v>16706</v>
      </c>
      <c r="S7145" s="34"/>
      <c r="T7145" s="34"/>
      <c r="U7145" s="34"/>
    </row>
    <row r="7146" spans="16:21" x14ac:dyDescent="0.45">
      <c r="P7146" s="33" t="s">
        <v>4230</v>
      </c>
      <c r="Q7146" t="s">
        <v>28873</v>
      </c>
      <c r="R7146" s="35" t="s">
        <v>16707</v>
      </c>
      <c r="S7146" s="34"/>
      <c r="T7146" s="34"/>
      <c r="U7146" s="34"/>
    </row>
    <row r="7147" spans="16:21" x14ac:dyDescent="0.45">
      <c r="P7147" s="33" t="s">
        <v>4231</v>
      </c>
      <c r="Q7147" t="s">
        <v>28873</v>
      </c>
      <c r="R7147" s="35" t="s">
        <v>16708</v>
      </c>
      <c r="S7147" s="34"/>
      <c r="T7147" s="34"/>
      <c r="U7147" s="34"/>
    </row>
    <row r="7148" spans="16:21" x14ac:dyDescent="0.45">
      <c r="P7148" s="33" t="s">
        <v>4231</v>
      </c>
      <c r="Q7148" t="s">
        <v>28873</v>
      </c>
      <c r="R7148" s="35" t="s">
        <v>16709</v>
      </c>
      <c r="S7148" s="34"/>
      <c r="T7148" s="34"/>
      <c r="U7148" s="34"/>
    </row>
    <row r="7149" spans="16:21" x14ac:dyDescent="0.45">
      <c r="P7149" s="33" t="s">
        <v>4232</v>
      </c>
      <c r="Q7149" t="s">
        <v>28873</v>
      </c>
      <c r="R7149" s="35" t="s">
        <v>16710</v>
      </c>
      <c r="S7149" s="34"/>
      <c r="T7149" s="34"/>
      <c r="U7149" s="34"/>
    </row>
    <row r="7150" spans="16:21" x14ac:dyDescent="0.45">
      <c r="P7150" s="33" t="s">
        <v>4232</v>
      </c>
      <c r="Q7150" t="s">
        <v>28873</v>
      </c>
      <c r="R7150" s="35" t="s">
        <v>16711</v>
      </c>
      <c r="S7150" s="34"/>
      <c r="T7150" s="34"/>
      <c r="U7150" s="34"/>
    </row>
    <row r="7151" spans="16:21" x14ac:dyDescent="0.45">
      <c r="P7151" s="33" t="s">
        <v>4233</v>
      </c>
      <c r="Q7151" t="s">
        <v>28873</v>
      </c>
      <c r="R7151" s="35" t="s">
        <v>11459</v>
      </c>
      <c r="S7151" s="34"/>
      <c r="T7151" s="34"/>
      <c r="U7151" s="34"/>
    </row>
    <row r="7152" spans="16:21" x14ac:dyDescent="0.45">
      <c r="P7152" s="33" t="s">
        <v>4233</v>
      </c>
      <c r="Q7152" t="s">
        <v>28873</v>
      </c>
      <c r="R7152" s="35" t="s">
        <v>16712</v>
      </c>
      <c r="S7152" s="34"/>
      <c r="T7152" s="34"/>
      <c r="U7152" s="34"/>
    </row>
    <row r="7153" spans="16:21" x14ac:dyDescent="0.45">
      <c r="P7153" s="33" t="s">
        <v>4234</v>
      </c>
      <c r="Q7153" t="s">
        <v>28873</v>
      </c>
      <c r="R7153" s="35" t="s">
        <v>16713</v>
      </c>
      <c r="S7153" s="34"/>
      <c r="T7153" s="34"/>
      <c r="U7153" s="34"/>
    </row>
    <row r="7154" spans="16:21" x14ac:dyDescent="0.45">
      <c r="P7154" s="33" t="s">
        <v>4234</v>
      </c>
      <c r="Q7154" t="s">
        <v>28873</v>
      </c>
      <c r="R7154" s="35" t="s">
        <v>16714</v>
      </c>
      <c r="S7154" s="34"/>
      <c r="T7154" s="34"/>
      <c r="U7154" s="34"/>
    </row>
    <row r="7155" spans="16:21" x14ac:dyDescent="0.45">
      <c r="P7155" s="33" t="s">
        <v>4235</v>
      </c>
      <c r="Q7155" t="s">
        <v>28873</v>
      </c>
      <c r="R7155" s="35" t="s">
        <v>16715</v>
      </c>
      <c r="S7155" s="34"/>
      <c r="T7155" s="34"/>
      <c r="U7155" s="34"/>
    </row>
    <row r="7156" spans="16:21" x14ac:dyDescent="0.45">
      <c r="P7156" s="33" t="s">
        <v>4235</v>
      </c>
      <c r="Q7156" t="s">
        <v>28873</v>
      </c>
      <c r="R7156" s="35" t="s">
        <v>16716</v>
      </c>
      <c r="S7156" s="34"/>
      <c r="T7156" s="34"/>
      <c r="U7156" s="34"/>
    </row>
    <row r="7157" spans="16:21" x14ac:dyDescent="0.45">
      <c r="P7157" s="33" t="s">
        <v>4236</v>
      </c>
      <c r="Q7157" t="s">
        <v>28873</v>
      </c>
      <c r="R7157" s="35" t="s">
        <v>16717</v>
      </c>
      <c r="S7157" s="34"/>
      <c r="T7157" s="34"/>
      <c r="U7157" s="34"/>
    </row>
    <row r="7158" spans="16:21" x14ac:dyDescent="0.45">
      <c r="P7158" s="33" t="s">
        <v>4236</v>
      </c>
      <c r="Q7158" t="s">
        <v>28873</v>
      </c>
      <c r="R7158" s="35" t="s">
        <v>16718</v>
      </c>
      <c r="S7158" s="34"/>
      <c r="T7158" s="34"/>
      <c r="U7158" s="34"/>
    </row>
    <row r="7159" spans="16:21" x14ac:dyDescent="0.45">
      <c r="P7159" s="33" t="s">
        <v>4237</v>
      </c>
      <c r="Q7159" t="s">
        <v>28873</v>
      </c>
      <c r="R7159" s="35" t="s">
        <v>16719</v>
      </c>
      <c r="S7159" s="34"/>
      <c r="T7159" s="34"/>
      <c r="U7159" s="34"/>
    </row>
    <row r="7160" spans="16:21" x14ac:dyDescent="0.45">
      <c r="P7160" s="33" t="s">
        <v>4237</v>
      </c>
      <c r="Q7160" t="s">
        <v>28873</v>
      </c>
      <c r="R7160" s="35" t="s">
        <v>16720</v>
      </c>
      <c r="S7160" s="34"/>
      <c r="T7160" s="34"/>
      <c r="U7160" s="34"/>
    </row>
    <row r="7161" spans="16:21" x14ac:dyDescent="0.45">
      <c r="P7161" s="33" t="s">
        <v>4238</v>
      </c>
      <c r="Q7161" t="s">
        <v>28873</v>
      </c>
      <c r="R7161" s="35" t="s">
        <v>16721</v>
      </c>
      <c r="S7161" s="34"/>
      <c r="T7161" s="34"/>
      <c r="U7161" s="34"/>
    </row>
    <row r="7162" spans="16:21" x14ac:dyDescent="0.45">
      <c r="P7162" s="33" t="s">
        <v>4238</v>
      </c>
      <c r="Q7162" t="s">
        <v>28873</v>
      </c>
      <c r="R7162" s="35" t="s">
        <v>16722</v>
      </c>
      <c r="S7162" s="34"/>
      <c r="T7162" s="34"/>
      <c r="U7162" s="34"/>
    </row>
    <row r="7163" spans="16:21" x14ac:dyDescent="0.45">
      <c r="P7163" s="33" t="s">
        <v>4239</v>
      </c>
      <c r="Q7163" t="s">
        <v>28873</v>
      </c>
      <c r="R7163" s="35" t="s">
        <v>16723</v>
      </c>
      <c r="S7163" s="34"/>
      <c r="T7163" s="34"/>
      <c r="U7163" s="34"/>
    </row>
    <row r="7164" spans="16:21" x14ac:dyDescent="0.45">
      <c r="P7164" s="33" t="s">
        <v>4239</v>
      </c>
      <c r="Q7164" t="s">
        <v>28873</v>
      </c>
      <c r="R7164" s="35" t="s">
        <v>16724</v>
      </c>
      <c r="S7164" s="34"/>
      <c r="T7164" s="34"/>
      <c r="U7164" s="34"/>
    </row>
    <row r="7165" spans="16:21" x14ac:dyDescent="0.45">
      <c r="P7165" s="33" t="s">
        <v>4240</v>
      </c>
      <c r="Q7165" t="s">
        <v>28873</v>
      </c>
      <c r="R7165" s="35" t="s">
        <v>16725</v>
      </c>
      <c r="S7165" s="34"/>
      <c r="T7165" s="34"/>
      <c r="U7165" s="34"/>
    </row>
    <row r="7166" spans="16:21" x14ac:dyDescent="0.45">
      <c r="P7166" s="33" t="s">
        <v>4240</v>
      </c>
      <c r="Q7166" t="s">
        <v>28873</v>
      </c>
      <c r="R7166" s="35" t="s">
        <v>16726</v>
      </c>
      <c r="S7166" s="34"/>
      <c r="T7166" s="34"/>
      <c r="U7166" s="34"/>
    </row>
    <row r="7167" spans="16:21" x14ac:dyDescent="0.45">
      <c r="P7167" s="33" t="s">
        <v>4241</v>
      </c>
      <c r="Q7167" t="s">
        <v>28873</v>
      </c>
      <c r="R7167" s="35" t="s">
        <v>16727</v>
      </c>
      <c r="S7167" s="34"/>
      <c r="T7167" s="34"/>
      <c r="U7167" s="34"/>
    </row>
    <row r="7168" spans="16:21" x14ac:dyDescent="0.45">
      <c r="P7168" s="33" t="s">
        <v>4241</v>
      </c>
      <c r="Q7168" t="s">
        <v>28873</v>
      </c>
      <c r="R7168" s="35" t="s">
        <v>16728</v>
      </c>
      <c r="S7168" s="34"/>
      <c r="T7168" s="34"/>
      <c r="U7168" s="34"/>
    </row>
    <row r="7169" spans="16:21" x14ac:dyDescent="0.45">
      <c r="P7169" s="33" t="s">
        <v>4242</v>
      </c>
      <c r="Q7169" t="s">
        <v>28873</v>
      </c>
      <c r="R7169" s="35" t="s">
        <v>16729</v>
      </c>
      <c r="S7169" s="34"/>
      <c r="T7169" s="34"/>
      <c r="U7169" s="34"/>
    </row>
    <row r="7170" spans="16:21" x14ac:dyDescent="0.45">
      <c r="P7170" s="33" t="s">
        <v>4242</v>
      </c>
      <c r="Q7170" t="s">
        <v>28873</v>
      </c>
      <c r="R7170" s="35" t="s">
        <v>16730</v>
      </c>
      <c r="S7170" s="34"/>
      <c r="T7170" s="34"/>
      <c r="U7170" s="34"/>
    </row>
    <row r="7171" spans="16:21" x14ac:dyDescent="0.45">
      <c r="P7171" s="33" t="s">
        <v>4243</v>
      </c>
      <c r="Q7171" t="s">
        <v>28873</v>
      </c>
      <c r="R7171" s="35" t="s">
        <v>16731</v>
      </c>
      <c r="S7171" s="34"/>
      <c r="T7171" s="34"/>
      <c r="U7171" s="34"/>
    </row>
    <row r="7172" spans="16:21" x14ac:dyDescent="0.45">
      <c r="P7172" s="33" t="s">
        <v>4243</v>
      </c>
      <c r="Q7172" t="s">
        <v>28873</v>
      </c>
      <c r="R7172" s="35" t="s">
        <v>16732</v>
      </c>
      <c r="S7172" s="34"/>
      <c r="T7172" s="34"/>
      <c r="U7172" s="34"/>
    </row>
    <row r="7173" spans="16:21" x14ac:dyDescent="0.45">
      <c r="P7173" s="33" t="s">
        <v>4244</v>
      </c>
      <c r="Q7173" t="s">
        <v>28873</v>
      </c>
      <c r="R7173" s="35" t="s">
        <v>16733</v>
      </c>
      <c r="S7173" s="34"/>
      <c r="T7173" s="34"/>
      <c r="U7173" s="34"/>
    </row>
    <row r="7174" spans="16:21" x14ac:dyDescent="0.45">
      <c r="P7174" s="33" t="s">
        <v>4244</v>
      </c>
      <c r="Q7174" t="s">
        <v>28873</v>
      </c>
      <c r="R7174" s="35" t="s">
        <v>16734</v>
      </c>
      <c r="S7174" s="34"/>
      <c r="T7174" s="34"/>
      <c r="U7174" s="34"/>
    </row>
    <row r="7175" spans="16:21" x14ac:dyDescent="0.45">
      <c r="P7175" s="33" t="s">
        <v>4245</v>
      </c>
      <c r="Q7175" t="s">
        <v>28873</v>
      </c>
      <c r="R7175" s="35" t="s">
        <v>16735</v>
      </c>
      <c r="S7175" s="34"/>
      <c r="T7175" s="34"/>
      <c r="U7175" s="34"/>
    </row>
    <row r="7176" spans="16:21" x14ac:dyDescent="0.45">
      <c r="P7176" s="33" t="s">
        <v>4245</v>
      </c>
      <c r="Q7176" t="s">
        <v>28873</v>
      </c>
      <c r="R7176" s="35" t="s">
        <v>16736</v>
      </c>
      <c r="S7176" s="34"/>
      <c r="T7176" s="34"/>
      <c r="U7176" s="34"/>
    </row>
    <row r="7177" spans="16:21" x14ac:dyDescent="0.45">
      <c r="P7177" s="33" t="s">
        <v>4246</v>
      </c>
      <c r="Q7177" t="s">
        <v>28873</v>
      </c>
      <c r="R7177" s="35" t="s">
        <v>16737</v>
      </c>
      <c r="S7177" s="34"/>
      <c r="T7177" s="34"/>
      <c r="U7177" s="34"/>
    </row>
    <row r="7178" spans="16:21" x14ac:dyDescent="0.45">
      <c r="P7178" s="33" t="s">
        <v>4246</v>
      </c>
      <c r="Q7178" t="s">
        <v>28873</v>
      </c>
      <c r="R7178" s="35" t="s">
        <v>16738</v>
      </c>
      <c r="S7178" s="34"/>
      <c r="T7178" s="34"/>
      <c r="U7178" s="34"/>
    </row>
    <row r="7179" spans="16:21" x14ac:dyDescent="0.45">
      <c r="P7179" s="33" t="s">
        <v>4247</v>
      </c>
      <c r="Q7179" t="s">
        <v>28873</v>
      </c>
      <c r="R7179" s="35" t="s">
        <v>16739</v>
      </c>
      <c r="S7179" s="34"/>
      <c r="T7179" s="34"/>
      <c r="U7179" s="34"/>
    </row>
    <row r="7180" spans="16:21" x14ac:dyDescent="0.45">
      <c r="P7180" s="33" t="s">
        <v>4247</v>
      </c>
      <c r="Q7180" t="s">
        <v>28873</v>
      </c>
      <c r="R7180" s="35" t="s">
        <v>16740</v>
      </c>
      <c r="S7180" s="34"/>
      <c r="T7180" s="34"/>
      <c r="U7180" s="34"/>
    </row>
    <row r="7181" spans="16:21" x14ac:dyDescent="0.45">
      <c r="P7181" s="33" t="s">
        <v>4248</v>
      </c>
      <c r="Q7181" t="s">
        <v>28873</v>
      </c>
      <c r="R7181" s="35" t="s">
        <v>16741</v>
      </c>
      <c r="S7181" s="34"/>
      <c r="T7181" s="34"/>
      <c r="U7181" s="34"/>
    </row>
    <row r="7182" spans="16:21" x14ac:dyDescent="0.45">
      <c r="P7182" s="33" t="s">
        <v>4248</v>
      </c>
      <c r="Q7182" t="s">
        <v>28873</v>
      </c>
      <c r="R7182" s="35" t="s">
        <v>16742</v>
      </c>
      <c r="S7182" s="34"/>
      <c r="T7182" s="34"/>
      <c r="U7182" s="34"/>
    </row>
    <row r="7183" spans="16:21" x14ac:dyDescent="0.45">
      <c r="P7183" s="33" t="s">
        <v>4249</v>
      </c>
      <c r="Q7183" t="s">
        <v>28873</v>
      </c>
      <c r="R7183" s="35" t="s">
        <v>16743</v>
      </c>
      <c r="S7183" s="34"/>
      <c r="T7183" s="34"/>
      <c r="U7183" s="34"/>
    </row>
    <row r="7184" spans="16:21" x14ac:dyDescent="0.45">
      <c r="P7184" s="33" t="s">
        <v>4249</v>
      </c>
      <c r="Q7184" t="s">
        <v>28873</v>
      </c>
      <c r="R7184" s="35" t="s">
        <v>16744</v>
      </c>
      <c r="S7184" s="34"/>
      <c r="T7184" s="34"/>
      <c r="U7184" s="34"/>
    </row>
    <row r="7185" spans="16:21" x14ac:dyDescent="0.45">
      <c r="P7185" s="33" t="s">
        <v>4250</v>
      </c>
      <c r="Q7185" t="s">
        <v>28873</v>
      </c>
      <c r="R7185" s="35" t="s">
        <v>16745</v>
      </c>
      <c r="S7185" s="34"/>
      <c r="T7185" s="34"/>
      <c r="U7185" s="34"/>
    </row>
    <row r="7186" spans="16:21" x14ac:dyDescent="0.45">
      <c r="P7186" s="33" t="s">
        <v>4250</v>
      </c>
      <c r="Q7186" t="s">
        <v>28873</v>
      </c>
      <c r="R7186" s="35" t="s">
        <v>16746</v>
      </c>
      <c r="S7186" s="34"/>
      <c r="T7186" s="34"/>
      <c r="U7186" s="34"/>
    </row>
    <row r="7187" spans="16:21" x14ac:dyDescent="0.45">
      <c r="P7187" s="33" t="s">
        <v>4251</v>
      </c>
      <c r="Q7187" t="s">
        <v>28873</v>
      </c>
      <c r="R7187" s="35" t="s">
        <v>16747</v>
      </c>
      <c r="S7187" s="34"/>
      <c r="T7187" s="34"/>
      <c r="U7187" s="34"/>
    </row>
    <row r="7188" spans="16:21" x14ac:dyDescent="0.45">
      <c r="P7188" s="33" t="s">
        <v>4251</v>
      </c>
      <c r="Q7188" t="s">
        <v>28873</v>
      </c>
      <c r="R7188" s="35" t="s">
        <v>16748</v>
      </c>
      <c r="S7188" s="34"/>
      <c r="T7188" s="34"/>
      <c r="U7188" s="34"/>
    </row>
    <row r="7189" spans="16:21" x14ac:dyDescent="0.45">
      <c r="P7189" s="33" t="s">
        <v>4252</v>
      </c>
      <c r="Q7189" t="s">
        <v>28873</v>
      </c>
      <c r="R7189" s="35" t="s">
        <v>16749</v>
      </c>
      <c r="S7189" s="34"/>
      <c r="T7189" s="34"/>
      <c r="U7189" s="34"/>
    </row>
    <row r="7190" spans="16:21" x14ac:dyDescent="0.45">
      <c r="P7190" s="33" t="s">
        <v>4252</v>
      </c>
      <c r="Q7190" t="s">
        <v>28873</v>
      </c>
      <c r="R7190" s="35" t="s">
        <v>16750</v>
      </c>
      <c r="S7190" s="34"/>
      <c r="T7190" s="34"/>
      <c r="U7190" s="34"/>
    </row>
    <row r="7191" spans="16:21" x14ac:dyDescent="0.45">
      <c r="P7191" s="33" t="s">
        <v>4253</v>
      </c>
      <c r="Q7191" t="s">
        <v>28873</v>
      </c>
      <c r="R7191" s="35" t="s">
        <v>16751</v>
      </c>
      <c r="S7191" s="34"/>
      <c r="T7191" s="34"/>
      <c r="U7191" s="34"/>
    </row>
    <row r="7192" spans="16:21" x14ac:dyDescent="0.45">
      <c r="P7192" s="33" t="s">
        <v>4253</v>
      </c>
      <c r="Q7192" t="s">
        <v>28873</v>
      </c>
      <c r="R7192" s="35" t="s">
        <v>16752</v>
      </c>
      <c r="S7192" s="34"/>
      <c r="T7192" s="34"/>
      <c r="U7192" s="34"/>
    </row>
    <row r="7193" spans="16:21" x14ac:dyDescent="0.45">
      <c r="P7193" s="33" t="s">
        <v>4254</v>
      </c>
      <c r="Q7193" t="s">
        <v>28873</v>
      </c>
      <c r="R7193" s="35" t="s">
        <v>16753</v>
      </c>
      <c r="S7193" s="34"/>
      <c r="T7193" s="34"/>
      <c r="U7193" s="34"/>
    </row>
    <row r="7194" spans="16:21" x14ac:dyDescent="0.45">
      <c r="P7194" s="33" t="s">
        <v>4254</v>
      </c>
      <c r="Q7194" t="s">
        <v>28873</v>
      </c>
      <c r="R7194" s="35" t="s">
        <v>16754</v>
      </c>
      <c r="S7194" s="34"/>
      <c r="T7194" s="34"/>
      <c r="U7194" s="34"/>
    </row>
    <row r="7195" spans="16:21" x14ac:dyDescent="0.45">
      <c r="P7195" s="33" t="s">
        <v>4255</v>
      </c>
      <c r="Q7195" t="s">
        <v>28873</v>
      </c>
      <c r="R7195" s="35" t="s">
        <v>16755</v>
      </c>
      <c r="S7195" s="34"/>
      <c r="T7195" s="34"/>
      <c r="U7195" s="34"/>
    </row>
    <row r="7196" spans="16:21" x14ac:dyDescent="0.45">
      <c r="P7196" s="33" t="s">
        <v>4255</v>
      </c>
      <c r="Q7196" t="s">
        <v>28873</v>
      </c>
      <c r="R7196" s="35" t="s">
        <v>16756</v>
      </c>
      <c r="S7196" s="34"/>
      <c r="T7196" s="34"/>
      <c r="U7196" s="34"/>
    </row>
    <row r="7197" spans="16:21" x14ac:dyDescent="0.45">
      <c r="P7197" s="33" t="s">
        <v>4256</v>
      </c>
      <c r="Q7197" t="s">
        <v>28873</v>
      </c>
      <c r="R7197" s="35" t="s">
        <v>16757</v>
      </c>
      <c r="S7197" s="34"/>
      <c r="T7197" s="34"/>
      <c r="U7197" s="34"/>
    </row>
    <row r="7198" spans="16:21" x14ac:dyDescent="0.45">
      <c r="P7198" s="33" t="s">
        <v>4256</v>
      </c>
      <c r="Q7198" t="s">
        <v>28873</v>
      </c>
      <c r="R7198" s="35" t="s">
        <v>16758</v>
      </c>
      <c r="S7198" s="34"/>
      <c r="T7198" s="34"/>
      <c r="U7198" s="34"/>
    </row>
    <row r="7199" spans="16:21" x14ac:dyDescent="0.45">
      <c r="P7199" s="33" t="s">
        <v>4257</v>
      </c>
      <c r="Q7199" t="s">
        <v>28873</v>
      </c>
      <c r="R7199" s="35" t="s">
        <v>16759</v>
      </c>
      <c r="S7199" s="34"/>
      <c r="T7199" s="34"/>
      <c r="U7199" s="34"/>
    </row>
    <row r="7200" spans="16:21" x14ac:dyDescent="0.45">
      <c r="P7200" s="33" t="s">
        <v>4257</v>
      </c>
      <c r="Q7200" t="s">
        <v>28873</v>
      </c>
      <c r="R7200" s="35" t="s">
        <v>16760</v>
      </c>
      <c r="S7200" s="34"/>
      <c r="T7200" s="34"/>
      <c r="U7200" s="34"/>
    </row>
    <row r="7201" spans="16:21" x14ac:dyDescent="0.45">
      <c r="P7201" s="33" t="s">
        <v>4258</v>
      </c>
      <c r="Q7201" t="s">
        <v>28873</v>
      </c>
      <c r="R7201" s="35" t="s">
        <v>16761</v>
      </c>
      <c r="S7201" s="34"/>
      <c r="T7201" s="34"/>
      <c r="U7201" s="34"/>
    </row>
    <row r="7202" spans="16:21" x14ac:dyDescent="0.45">
      <c r="P7202" s="33" t="s">
        <v>4258</v>
      </c>
      <c r="Q7202" t="s">
        <v>28873</v>
      </c>
      <c r="R7202" s="35" t="s">
        <v>16762</v>
      </c>
      <c r="S7202" s="34"/>
      <c r="T7202" s="34"/>
      <c r="U7202" s="34"/>
    </row>
    <row r="7203" spans="16:21" x14ac:dyDescent="0.45">
      <c r="P7203" s="33" t="s">
        <v>4259</v>
      </c>
      <c r="Q7203" t="s">
        <v>28873</v>
      </c>
      <c r="R7203" s="35" t="s">
        <v>16763</v>
      </c>
      <c r="S7203" s="34"/>
      <c r="T7203" s="34"/>
      <c r="U7203" s="34"/>
    </row>
    <row r="7204" spans="16:21" x14ac:dyDescent="0.45">
      <c r="P7204" s="33" t="s">
        <v>4259</v>
      </c>
      <c r="Q7204" t="s">
        <v>28873</v>
      </c>
      <c r="R7204" s="35" t="s">
        <v>16764</v>
      </c>
      <c r="S7204" s="34"/>
      <c r="T7204" s="34"/>
      <c r="U7204" s="34"/>
    </row>
    <row r="7205" spans="16:21" x14ac:dyDescent="0.45">
      <c r="P7205" s="33" t="s">
        <v>4260</v>
      </c>
      <c r="Q7205" t="s">
        <v>28873</v>
      </c>
      <c r="R7205" s="35" t="s">
        <v>16765</v>
      </c>
      <c r="S7205" s="34"/>
      <c r="T7205" s="34"/>
      <c r="U7205" s="34"/>
    </row>
    <row r="7206" spans="16:21" x14ac:dyDescent="0.45">
      <c r="P7206" s="33" t="s">
        <v>4260</v>
      </c>
      <c r="Q7206" t="s">
        <v>28873</v>
      </c>
      <c r="R7206" s="35" t="s">
        <v>16766</v>
      </c>
      <c r="S7206" s="34"/>
      <c r="T7206" s="34"/>
      <c r="U7206" s="34"/>
    </row>
    <row r="7207" spans="16:21" x14ac:dyDescent="0.45">
      <c r="P7207" s="33" t="s">
        <v>4261</v>
      </c>
      <c r="Q7207" t="s">
        <v>28873</v>
      </c>
      <c r="R7207" s="35" t="s">
        <v>16767</v>
      </c>
      <c r="S7207" s="34"/>
      <c r="T7207" s="34"/>
      <c r="U7207" s="34"/>
    </row>
    <row r="7208" spans="16:21" x14ac:dyDescent="0.45">
      <c r="P7208" s="33" t="s">
        <v>4261</v>
      </c>
      <c r="Q7208" t="s">
        <v>28873</v>
      </c>
      <c r="R7208" s="35" t="s">
        <v>16768</v>
      </c>
      <c r="S7208" s="34"/>
      <c r="T7208" s="34"/>
      <c r="U7208" s="34"/>
    </row>
    <row r="7209" spans="16:21" x14ac:dyDescent="0.45">
      <c r="P7209" s="33" t="s">
        <v>4262</v>
      </c>
      <c r="Q7209" t="s">
        <v>28873</v>
      </c>
      <c r="R7209" s="35" t="s">
        <v>16769</v>
      </c>
      <c r="S7209" s="34"/>
      <c r="T7209" s="34"/>
      <c r="U7209" s="34"/>
    </row>
    <row r="7210" spans="16:21" x14ac:dyDescent="0.45">
      <c r="P7210" s="33" t="s">
        <v>4262</v>
      </c>
      <c r="Q7210" t="s">
        <v>28873</v>
      </c>
      <c r="R7210" s="35" t="s">
        <v>16770</v>
      </c>
      <c r="S7210" s="34"/>
      <c r="T7210" s="34"/>
      <c r="U7210" s="34"/>
    </row>
    <row r="7211" spans="16:21" x14ac:dyDescent="0.45">
      <c r="P7211" s="33" t="s">
        <v>4263</v>
      </c>
      <c r="Q7211" t="s">
        <v>28873</v>
      </c>
      <c r="R7211" s="35" t="s">
        <v>16771</v>
      </c>
      <c r="S7211" s="34"/>
      <c r="T7211" s="34"/>
      <c r="U7211" s="34"/>
    </row>
    <row r="7212" spans="16:21" x14ac:dyDescent="0.45">
      <c r="P7212" s="33" t="s">
        <v>4263</v>
      </c>
      <c r="Q7212" t="s">
        <v>28873</v>
      </c>
      <c r="R7212" s="35" t="s">
        <v>16772</v>
      </c>
      <c r="S7212" s="34"/>
      <c r="T7212" s="34"/>
      <c r="U7212" s="34"/>
    </row>
    <row r="7213" spans="16:21" x14ac:dyDescent="0.45">
      <c r="P7213" s="33" t="s">
        <v>4264</v>
      </c>
      <c r="Q7213" t="s">
        <v>28873</v>
      </c>
      <c r="R7213" s="35" t="s">
        <v>16773</v>
      </c>
      <c r="S7213" s="34"/>
      <c r="T7213" s="34"/>
      <c r="U7213" s="34"/>
    </row>
    <row r="7214" spans="16:21" x14ac:dyDescent="0.45">
      <c r="P7214" s="33" t="s">
        <v>4264</v>
      </c>
      <c r="Q7214" t="s">
        <v>28873</v>
      </c>
      <c r="R7214" s="35" t="s">
        <v>16774</v>
      </c>
      <c r="S7214" s="34"/>
      <c r="T7214" s="34"/>
      <c r="U7214" s="34"/>
    </row>
    <row r="7215" spans="16:21" x14ac:dyDescent="0.45">
      <c r="P7215" s="33" t="s">
        <v>4265</v>
      </c>
      <c r="Q7215" t="s">
        <v>28873</v>
      </c>
      <c r="R7215" s="35" t="s">
        <v>16775</v>
      </c>
      <c r="S7215" s="34"/>
      <c r="T7215" s="34"/>
      <c r="U7215" s="34"/>
    </row>
    <row r="7216" spans="16:21" x14ac:dyDescent="0.45">
      <c r="P7216" s="33" t="s">
        <v>4265</v>
      </c>
      <c r="Q7216" t="s">
        <v>28873</v>
      </c>
      <c r="R7216" s="35" t="s">
        <v>16776</v>
      </c>
      <c r="S7216" s="34"/>
      <c r="T7216" s="34"/>
      <c r="U7216" s="34"/>
    </row>
    <row r="7217" spans="16:21" x14ac:dyDescent="0.45">
      <c r="P7217" s="33" t="s">
        <v>4266</v>
      </c>
      <c r="Q7217" t="s">
        <v>28873</v>
      </c>
      <c r="R7217" s="35" t="s">
        <v>16777</v>
      </c>
      <c r="S7217" s="34"/>
      <c r="T7217" s="34"/>
      <c r="U7217" s="34"/>
    </row>
    <row r="7218" spans="16:21" x14ac:dyDescent="0.45">
      <c r="P7218" s="33" t="s">
        <v>4266</v>
      </c>
      <c r="Q7218" t="s">
        <v>28873</v>
      </c>
      <c r="R7218" s="35" t="s">
        <v>16778</v>
      </c>
      <c r="S7218" s="34"/>
      <c r="T7218" s="34"/>
      <c r="U7218" s="34"/>
    </row>
    <row r="7219" spans="16:21" x14ac:dyDescent="0.45">
      <c r="P7219" s="33" t="s">
        <v>4267</v>
      </c>
      <c r="Q7219" t="s">
        <v>28873</v>
      </c>
      <c r="R7219" s="35" t="s">
        <v>16779</v>
      </c>
      <c r="S7219" s="34"/>
      <c r="T7219" s="34"/>
      <c r="U7219" s="34"/>
    </row>
    <row r="7220" spans="16:21" x14ac:dyDescent="0.45">
      <c r="P7220" s="33" t="s">
        <v>4267</v>
      </c>
      <c r="Q7220" t="s">
        <v>28873</v>
      </c>
      <c r="R7220" s="35" t="s">
        <v>16780</v>
      </c>
      <c r="S7220" s="34"/>
      <c r="T7220" s="34"/>
      <c r="U7220" s="34"/>
    </row>
    <row r="7221" spans="16:21" x14ac:dyDescent="0.45">
      <c r="P7221" s="33" t="s">
        <v>4268</v>
      </c>
      <c r="Q7221" t="s">
        <v>28873</v>
      </c>
      <c r="R7221" s="35" t="s">
        <v>16781</v>
      </c>
      <c r="S7221" s="34"/>
      <c r="T7221" s="34"/>
      <c r="U7221" s="34"/>
    </row>
    <row r="7222" spans="16:21" x14ac:dyDescent="0.45">
      <c r="P7222" s="33" t="s">
        <v>4268</v>
      </c>
      <c r="Q7222" t="s">
        <v>28873</v>
      </c>
      <c r="R7222" s="35" t="s">
        <v>16782</v>
      </c>
      <c r="S7222" s="34"/>
      <c r="T7222" s="34"/>
      <c r="U7222" s="34"/>
    </row>
    <row r="7223" spans="16:21" x14ac:dyDescent="0.45">
      <c r="P7223" s="33" t="s">
        <v>4269</v>
      </c>
      <c r="Q7223" t="s">
        <v>28873</v>
      </c>
      <c r="R7223" s="35" t="s">
        <v>16783</v>
      </c>
      <c r="S7223" s="34"/>
      <c r="T7223" s="34"/>
      <c r="U7223" s="34"/>
    </row>
    <row r="7224" spans="16:21" x14ac:dyDescent="0.45">
      <c r="P7224" s="33" t="s">
        <v>4269</v>
      </c>
      <c r="Q7224" t="s">
        <v>28873</v>
      </c>
      <c r="R7224" s="35" t="s">
        <v>16784</v>
      </c>
      <c r="S7224" s="34"/>
      <c r="T7224" s="34"/>
      <c r="U7224" s="34"/>
    </row>
    <row r="7225" spans="16:21" x14ac:dyDescent="0.45">
      <c r="P7225" s="33" t="s">
        <v>4270</v>
      </c>
      <c r="Q7225" t="s">
        <v>28873</v>
      </c>
      <c r="R7225" s="35" t="s">
        <v>16785</v>
      </c>
      <c r="S7225" s="34"/>
      <c r="T7225" s="34"/>
      <c r="U7225" s="34"/>
    </row>
    <row r="7226" spans="16:21" x14ac:dyDescent="0.45">
      <c r="P7226" s="33" t="s">
        <v>4270</v>
      </c>
      <c r="Q7226" t="s">
        <v>28873</v>
      </c>
      <c r="R7226" s="35" t="s">
        <v>16786</v>
      </c>
      <c r="S7226" s="34"/>
      <c r="T7226" s="34"/>
      <c r="U7226" s="34"/>
    </row>
    <row r="7227" spans="16:21" x14ac:dyDescent="0.45">
      <c r="P7227" s="33" t="s">
        <v>4271</v>
      </c>
      <c r="Q7227" t="s">
        <v>28873</v>
      </c>
      <c r="R7227" s="35" t="s">
        <v>16787</v>
      </c>
      <c r="S7227" s="34"/>
      <c r="T7227" s="34"/>
      <c r="U7227" s="34"/>
    </row>
    <row r="7228" spans="16:21" x14ac:dyDescent="0.45">
      <c r="P7228" s="33" t="s">
        <v>4271</v>
      </c>
      <c r="Q7228" t="s">
        <v>28873</v>
      </c>
      <c r="R7228" s="35" t="s">
        <v>16788</v>
      </c>
      <c r="S7228" s="34"/>
      <c r="T7228" s="34"/>
      <c r="U7228" s="34"/>
    </row>
    <row r="7229" spans="16:21" x14ac:dyDescent="0.45">
      <c r="P7229" s="33" t="s">
        <v>4272</v>
      </c>
      <c r="Q7229" t="s">
        <v>28873</v>
      </c>
      <c r="R7229" s="35" t="s">
        <v>16789</v>
      </c>
      <c r="S7229" s="34"/>
      <c r="T7229" s="34"/>
      <c r="U7229" s="34"/>
    </row>
    <row r="7230" spans="16:21" x14ac:dyDescent="0.45">
      <c r="P7230" s="33" t="s">
        <v>4272</v>
      </c>
      <c r="Q7230" t="s">
        <v>28873</v>
      </c>
      <c r="R7230" s="35" t="s">
        <v>16790</v>
      </c>
      <c r="S7230" s="34"/>
      <c r="T7230" s="34"/>
      <c r="U7230" s="34"/>
    </row>
    <row r="7231" spans="16:21" x14ac:dyDescent="0.45">
      <c r="P7231" s="33" t="s">
        <v>4273</v>
      </c>
      <c r="Q7231" t="s">
        <v>28873</v>
      </c>
      <c r="R7231" s="35" t="s">
        <v>16791</v>
      </c>
      <c r="S7231" s="34"/>
      <c r="T7231" s="34"/>
      <c r="U7231" s="34"/>
    </row>
    <row r="7232" spans="16:21" x14ac:dyDescent="0.45">
      <c r="P7232" s="33" t="s">
        <v>4273</v>
      </c>
      <c r="Q7232" t="s">
        <v>28873</v>
      </c>
      <c r="R7232" s="35" t="s">
        <v>16792</v>
      </c>
      <c r="S7232" s="34"/>
      <c r="T7232" s="34"/>
      <c r="U7232" s="34"/>
    </row>
    <row r="7233" spans="16:21" x14ac:dyDescent="0.45">
      <c r="P7233" s="33" t="s">
        <v>4274</v>
      </c>
      <c r="Q7233" t="s">
        <v>28873</v>
      </c>
      <c r="R7233" s="35" t="s">
        <v>16793</v>
      </c>
      <c r="S7233" s="34"/>
      <c r="T7233" s="34"/>
      <c r="U7233" s="34"/>
    </row>
    <row r="7234" spans="16:21" x14ac:dyDescent="0.45">
      <c r="P7234" s="33" t="s">
        <v>4274</v>
      </c>
      <c r="Q7234" t="s">
        <v>28873</v>
      </c>
      <c r="R7234" s="35" t="s">
        <v>16794</v>
      </c>
      <c r="S7234" s="34"/>
      <c r="T7234" s="34"/>
      <c r="U7234" s="34"/>
    </row>
    <row r="7235" spans="16:21" x14ac:dyDescent="0.45">
      <c r="P7235" s="33" t="s">
        <v>4275</v>
      </c>
      <c r="Q7235" t="s">
        <v>28873</v>
      </c>
      <c r="R7235" s="35" t="s">
        <v>16795</v>
      </c>
      <c r="S7235" s="34"/>
      <c r="T7235" s="34"/>
      <c r="U7235" s="34"/>
    </row>
    <row r="7236" spans="16:21" x14ac:dyDescent="0.45">
      <c r="P7236" s="33" t="s">
        <v>4275</v>
      </c>
      <c r="Q7236" t="s">
        <v>28873</v>
      </c>
      <c r="R7236" s="35" t="s">
        <v>16796</v>
      </c>
      <c r="S7236" s="34"/>
      <c r="T7236" s="34"/>
      <c r="U7236" s="34"/>
    </row>
    <row r="7237" spans="16:21" x14ac:dyDescent="0.45">
      <c r="P7237" s="33" t="s">
        <v>4276</v>
      </c>
      <c r="Q7237" t="s">
        <v>28873</v>
      </c>
      <c r="R7237" s="35" t="s">
        <v>16797</v>
      </c>
      <c r="S7237" s="34"/>
      <c r="T7237" s="34"/>
      <c r="U7237" s="34"/>
    </row>
    <row r="7238" spans="16:21" x14ac:dyDescent="0.45">
      <c r="P7238" s="33" t="s">
        <v>4276</v>
      </c>
      <c r="Q7238" t="s">
        <v>28873</v>
      </c>
      <c r="R7238" s="35" t="s">
        <v>16798</v>
      </c>
      <c r="S7238" s="34"/>
      <c r="T7238" s="34"/>
      <c r="U7238" s="34"/>
    </row>
    <row r="7239" spans="16:21" x14ac:dyDescent="0.45">
      <c r="P7239" s="33" t="s">
        <v>4277</v>
      </c>
      <c r="Q7239" t="s">
        <v>28873</v>
      </c>
      <c r="R7239" s="35" t="s">
        <v>16799</v>
      </c>
      <c r="S7239" s="34"/>
      <c r="T7239" s="34"/>
      <c r="U7239" s="34"/>
    </row>
    <row r="7240" spans="16:21" x14ac:dyDescent="0.45">
      <c r="P7240" s="33" t="s">
        <v>4277</v>
      </c>
      <c r="Q7240" t="s">
        <v>28873</v>
      </c>
      <c r="R7240" s="35" t="s">
        <v>16800</v>
      </c>
      <c r="S7240" s="34"/>
      <c r="T7240" s="34"/>
      <c r="U7240" s="34"/>
    </row>
    <row r="7241" spans="16:21" x14ac:dyDescent="0.45">
      <c r="P7241" s="33" t="s">
        <v>4278</v>
      </c>
      <c r="Q7241" t="s">
        <v>28873</v>
      </c>
      <c r="R7241" s="35" t="s">
        <v>16801</v>
      </c>
      <c r="S7241" s="34"/>
      <c r="T7241" s="34"/>
      <c r="U7241" s="34"/>
    </row>
    <row r="7242" spans="16:21" x14ac:dyDescent="0.45">
      <c r="P7242" s="33" t="s">
        <v>4278</v>
      </c>
      <c r="Q7242" t="s">
        <v>28873</v>
      </c>
      <c r="R7242" s="35" t="s">
        <v>16802</v>
      </c>
      <c r="S7242" s="34"/>
      <c r="T7242" s="34"/>
      <c r="U7242" s="34"/>
    </row>
    <row r="7243" spans="16:21" x14ac:dyDescent="0.45">
      <c r="P7243" s="33" t="s">
        <v>4279</v>
      </c>
      <c r="Q7243" t="s">
        <v>28873</v>
      </c>
      <c r="R7243" s="35" t="s">
        <v>16803</v>
      </c>
      <c r="S7243" s="34"/>
      <c r="T7243" s="34"/>
      <c r="U7243" s="34"/>
    </row>
    <row r="7244" spans="16:21" x14ac:dyDescent="0.45">
      <c r="P7244" s="33" t="s">
        <v>4279</v>
      </c>
      <c r="Q7244" t="s">
        <v>28873</v>
      </c>
      <c r="R7244" s="35" t="s">
        <v>16804</v>
      </c>
      <c r="S7244" s="34"/>
      <c r="T7244" s="34"/>
      <c r="U7244" s="34"/>
    </row>
    <row r="7245" spans="16:21" x14ac:dyDescent="0.45">
      <c r="P7245" s="33" t="s">
        <v>4280</v>
      </c>
      <c r="Q7245" t="s">
        <v>28873</v>
      </c>
      <c r="R7245" s="35" t="s">
        <v>16805</v>
      </c>
      <c r="S7245" s="34"/>
      <c r="T7245" s="34"/>
      <c r="U7245" s="34"/>
    </row>
    <row r="7246" spans="16:21" x14ac:dyDescent="0.45">
      <c r="P7246" s="33" t="s">
        <v>4280</v>
      </c>
      <c r="Q7246" t="s">
        <v>28873</v>
      </c>
      <c r="R7246" s="35" t="s">
        <v>16806</v>
      </c>
      <c r="S7246" s="34"/>
      <c r="T7246" s="34"/>
      <c r="U7246" s="34"/>
    </row>
    <row r="7247" spans="16:21" x14ac:dyDescent="0.45">
      <c r="P7247" s="33" t="s">
        <v>4281</v>
      </c>
      <c r="Q7247" t="s">
        <v>28873</v>
      </c>
      <c r="R7247" s="35" t="s">
        <v>16807</v>
      </c>
      <c r="S7247" s="34"/>
      <c r="T7247" s="34"/>
      <c r="U7247" s="34"/>
    </row>
    <row r="7248" spans="16:21" x14ac:dyDescent="0.45">
      <c r="P7248" s="33" t="s">
        <v>4281</v>
      </c>
      <c r="Q7248" t="s">
        <v>28873</v>
      </c>
      <c r="R7248" s="35" t="s">
        <v>16808</v>
      </c>
      <c r="S7248" s="34"/>
      <c r="T7248" s="34"/>
      <c r="U7248" s="34"/>
    </row>
    <row r="7249" spans="16:21" x14ac:dyDescent="0.45">
      <c r="P7249" s="33" t="s">
        <v>4282</v>
      </c>
      <c r="Q7249" t="s">
        <v>28873</v>
      </c>
      <c r="R7249" s="35" t="s">
        <v>16809</v>
      </c>
      <c r="S7249" s="34"/>
      <c r="T7249" s="34"/>
      <c r="U7249" s="34"/>
    </row>
    <row r="7250" spans="16:21" x14ac:dyDescent="0.45">
      <c r="P7250" s="33" t="s">
        <v>4282</v>
      </c>
      <c r="Q7250" t="s">
        <v>28873</v>
      </c>
      <c r="R7250" s="35" t="s">
        <v>16810</v>
      </c>
      <c r="S7250" s="34"/>
      <c r="T7250" s="34"/>
      <c r="U7250" s="34"/>
    </row>
    <row r="7251" spans="16:21" x14ac:dyDescent="0.45">
      <c r="P7251" s="33" t="s">
        <v>4283</v>
      </c>
      <c r="Q7251" t="s">
        <v>28873</v>
      </c>
      <c r="R7251" s="35" t="s">
        <v>16811</v>
      </c>
      <c r="S7251" s="34"/>
      <c r="T7251" s="34"/>
      <c r="U7251" s="34"/>
    </row>
    <row r="7252" spans="16:21" x14ac:dyDescent="0.45">
      <c r="P7252" s="33" t="s">
        <v>4283</v>
      </c>
      <c r="Q7252" t="s">
        <v>28873</v>
      </c>
      <c r="R7252" s="35" t="s">
        <v>16812</v>
      </c>
      <c r="S7252" s="34"/>
      <c r="T7252" s="34"/>
      <c r="U7252" s="34"/>
    </row>
    <row r="7253" spans="16:21" x14ac:dyDescent="0.45">
      <c r="P7253" s="33" t="s">
        <v>4284</v>
      </c>
      <c r="Q7253" t="s">
        <v>28873</v>
      </c>
      <c r="R7253" s="35" t="s">
        <v>16813</v>
      </c>
      <c r="S7253" s="34"/>
      <c r="T7253" s="34"/>
      <c r="U7253" s="34"/>
    </row>
    <row r="7254" spans="16:21" x14ac:dyDescent="0.45">
      <c r="P7254" s="33" t="s">
        <v>4284</v>
      </c>
      <c r="Q7254" t="s">
        <v>28873</v>
      </c>
      <c r="R7254" s="35" t="s">
        <v>16814</v>
      </c>
      <c r="S7254" s="34"/>
      <c r="T7254" s="34"/>
      <c r="U7254" s="34"/>
    </row>
    <row r="7255" spans="16:21" x14ac:dyDescent="0.45">
      <c r="P7255" s="33" t="s">
        <v>4285</v>
      </c>
      <c r="Q7255" t="s">
        <v>28873</v>
      </c>
      <c r="R7255" s="35" t="s">
        <v>16815</v>
      </c>
      <c r="S7255" s="34"/>
      <c r="T7255" s="34"/>
      <c r="U7255" s="34"/>
    </row>
    <row r="7256" spans="16:21" x14ac:dyDescent="0.45">
      <c r="P7256" s="33" t="s">
        <v>4285</v>
      </c>
      <c r="Q7256" t="s">
        <v>28873</v>
      </c>
      <c r="R7256" s="35" t="s">
        <v>16816</v>
      </c>
      <c r="S7256" s="34"/>
      <c r="T7256" s="34"/>
      <c r="U7256" s="34"/>
    </row>
    <row r="7257" spans="16:21" x14ac:dyDescent="0.45">
      <c r="P7257" s="33" t="s">
        <v>4286</v>
      </c>
      <c r="Q7257" t="s">
        <v>28873</v>
      </c>
      <c r="R7257" s="35" t="s">
        <v>16817</v>
      </c>
      <c r="S7257" s="34"/>
      <c r="T7257" s="34"/>
      <c r="U7257" s="34"/>
    </row>
    <row r="7258" spans="16:21" x14ac:dyDescent="0.45">
      <c r="P7258" s="33" t="s">
        <v>4286</v>
      </c>
      <c r="Q7258" t="s">
        <v>28873</v>
      </c>
      <c r="R7258" s="35" t="s">
        <v>16818</v>
      </c>
      <c r="S7258" s="34"/>
      <c r="T7258" s="34"/>
      <c r="U7258" s="34"/>
    </row>
    <row r="7259" spans="16:21" x14ac:dyDescent="0.45">
      <c r="P7259" s="33" t="s">
        <v>4287</v>
      </c>
      <c r="Q7259" t="s">
        <v>28873</v>
      </c>
      <c r="R7259" s="35" t="s">
        <v>16819</v>
      </c>
      <c r="S7259" s="34"/>
      <c r="T7259" s="34"/>
      <c r="U7259" s="34"/>
    </row>
    <row r="7260" spans="16:21" x14ac:dyDescent="0.45">
      <c r="P7260" s="33" t="s">
        <v>4287</v>
      </c>
      <c r="Q7260" t="s">
        <v>28873</v>
      </c>
      <c r="R7260" s="35" t="s">
        <v>16820</v>
      </c>
      <c r="S7260" s="34"/>
      <c r="T7260" s="34"/>
      <c r="U7260" s="34"/>
    </row>
    <row r="7261" spans="16:21" x14ac:dyDescent="0.45">
      <c r="P7261" s="33" t="s">
        <v>4288</v>
      </c>
      <c r="Q7261" t="s">
        <v>28873</v>
      </c>
      <c r="R7261" s="35" t="s">
        <v>16821</v>
      </c>
      <c r="S7261" s="34"/>
      <c r="T7261" s="34"/>
      <c r="U7261" s="34"/>
    </row>
    <row r="7262" spans="16:21" x14ac:dyDescent="0.45">
      <c r="P7262" s="33" t="s">
        <v>4288</v>
      </c>
      <c r="Q7262" t="s">
        <v>28873</v>
      </c>
      <c r="R7262" s="35" t="s">
        <v>16822</v>
      </c>
      <c r="S7262" s="34"/>
      <c r="T7262" s="34"/>
      <c r="U7262" s="34"/>
    </row>
    <row r="7263" spans="16:21" x14ac:dyDescent="0.45">
      <c r="P7263" s="33" t="s">
        <v>4289</v>
      </c>
      <c r="Q7263" t="s">
        <v>28873</v>
      </c>
      <c r="R7263" s="35" t="s">
        <v>16823</v>
      </c>
      <c r="S7263" s="34"/>
      <c r="T7263" s="34"/>
      <c r="U7263" s="34"/>
    </row>
    <row r="7264" spans="16:21" x14ac:dyDescent="0.45">
      <c r="P7264" s="33" t="s">
        <v>4289</v>
      </c>
      <c r="Q7264" t="s">
        <v>28873</v>
      </c>
      <c r="R7264" s="35" t="s">
        <v>16824</v>
      </c>
      <c r="S7264" s="34"/>
      <c r="T7264" s="34"/>
      <c r="U7264" s="34"/>
    </row>
    <row r="7265" spans="16:21" x14ac:dyDescent="0.45">
      <c r="P7265" s="33" t="s">
        <v>4290</v>
      </c>
      <c r="Q7265" t="s">
        <v>28873</v>
      </c>
      <c r="R7265" s="35" t="s">
        <v>16825</v>
      </c>
      <c r="S7265" s="34"/>
      <c r="T7265" s="34"/>
      <c r="U7265" s="34"/>
    </row>
    <row r="7266" spans="16:21" x14ac:dyDescent="0.45">
      <c r="P7266" s="33" t="s">
        <v>4290</v>
      </c>
      <c r="Q7266" t="s">
        <v>28873</v>
      </c>
      <c r="R7266" s="35" t="s">
        <v>16826</v>
      </c>
      <c r="S7266" s="34"/>
      <c r="T7266" s="34"/>
      <c r="U7266" s="34"/>
    </row>
    <row r="7267" spans="16:21" x14ac:dyDescent="0.45">
      <c r="P7267" s="33" t="s">
        <v>4291</v>
      </c>
      <c r="Q7267" t="s">
        <v>28873</v>
      </c>
      <c r="R7267" s="35" t="s">
        <v>16827</v>
      </c>
      <c r="S7267" s="34"/>
      <c r="T7267" s="34"/>
      <c r="U7267" s="34"/>
    </row>
    <row r="7268" spans="16:21" x14ac:dyDescent="0.45">
      <c r="P7268" s="33" t="s">
        <v>4291</v>
      </c>
      <c r="Q7268" t="s">
        <v>28873</v>
      </c>
      <c r="R7268" s="35" t="s">
        <v>16828</v>
      </c>
      <c r="S7268" s="34"/>
      <c r="T7268" s="34"/>
      <c r="U7268" s="34"/>
    </row>
    <row r="7269" spans="16:21" x14ac:dyDescent="0.45">
      <c r="P7269" s="33" t="s">
        <v>4292</v>
      </c>
      <c r="Q7269" t="s">
        <v>28873</v>
      </c>
      <c r="R7269" s="35" t="s">
        <v>16829</v>
      </c>
      <c r="S7269" s="34"/>
      <c r="T7269" s="34"/>
      <c r="U7269" s="34"/>
    </row>
    <row r="7270" spans="16:21" x14ac:dyDescent="0.45">
      <c r="P7270" s="33" t="s">
        <v>4292</v>
      </c>
      <c r="Q7270" t="s">
        <v>28873</v>
      </c>
      <c r="R7270" s="35" t="s">
        <v>16830</v>
      </c>
      <c r="S7270" s="34"/>
      <c r="T7270" s="34"/>
      <c r="U7270" s="34"/>
    </row>
    <row r="7271" spans="16:21" x14ac:dyDescent="0.45">
      <c r="P7271" s="33" t="s">
        <v>4293</v>
      </c>
      <c r="Q7271" t="s">
        <v>28873</v>
      </c>
      <c r="R7271" s="35" t="s">
        <v>16831</v>
      </c>
      <c r="S7271" s="34"/>
      <c r="T7271" s="34"/>
      <c r="U7271" s="34"/>
    </row>
    <row r="7272" spans="16:21" x14ac:dyDescent="0.45">
      <c r="P7272" s="33" t="s">
        <v>4293</v>
      </c>
      <c r="Q7272" t="s">
        <v>28873</v>
      </c>
      <c r="R7272" s="35" t="s">
        <v>16832</v>
      </c>
      <c r="S7272" s="34"/>
      <c r="T7272" s="34"/>
      <c r="U7272" s="34"/>
    </row>
    <row r="7273" spans="16:21" x14ac:dyDescent="0.45">
      <c r="P7273" s="33" t="s">
        <v>4294</v>
      </c>
      <c r="Q7273" t="s">
        <v>28873</v>
      </c>
      <c r="R7273" s="35" t="s">
        <v>16833</v>
      </c>
      <c r="S7273" s="34"/>
      <c r="T7273" s="34"/>
      <c r="U7273" s="34"/>
    </row>
    <row r="7274" spans="16:21" x14ac:dyDescent="0.45">
      <c r="P7274" s="33" t="s">
        <v>4294</v>
      </c>
      <c r="Q7274" t="s">
        <v>28873</v>
      </c>
      <c r="R7274" s="35" t="s">
        <v>16834</v>
      </c>
      <c r="S7274" s="34"/>
      <c r="T7274" s="34"/>
      <c r="U7274" s="34"/>
    </row>
    <row r="7275" spans="16:21" x14ac:dyDescent="0.45">
      <c r="P7275" s="33" t="s">
        <v>4295</v>
      </c>
      <c r="Q7275" t="s">
        <v>28873</v>
      </c>
      <c r="R7275" s="35" t="s">
        <v>16835</v>
      </c>
      <c r="S7275" s="34"/>
      <c r="T7275" s="34"/>
      <c r="U7275" s="34"/>
    </row>
    <row r="7276" spans="16:21" x14ac:dyDescent="0.45">
      <c r="P7276" s="33" t="s">
        <v>4295</v>
      </c>
      <c r="Q7276" t="s">
        <v>28873</v>
      </c>
      <c r="R7276" s="35" t="s">
        <v>16836</v>
      </c>
      <c r="S7276" s="34"/>
      <c r="T7276" s="34"/>
      <c r="U7276" s="34"/>
    </row>
    <row r="7277" spans="16:21" x14ac:dyDescent="0.45">
      <c r="P7277" s="33" t="s">
        <v>4296</v>
      </c>
      <c r="Q7277" t="s">
        <v>28873</v>
      </c>
      <c r="R7277" s="35" t="s">
        <v>16837</v>
      </c>
      <c r="S7277" s="34"/>
      <c r="T7277" s="34"/>
      <c r="U7277" s="34"/>
    </row>
    <row r="7278" spans="16:21" x14ac:dyDescent="0.45">
      <c r="P7278" s="33" t="s">
        <v>4296</v>
      </c>
      <c r="Q7278" t="s">
        <v>28873</v>
      </c>
      <c r="R7278" s="35" t="s">
        <v>16838</v>
      </c>
      <c r="S7278" s="34"/>
      <c r="T7278" s="34"/>
      <c r="U7278" s="34"/>
    </row>
    <row r="7279" spans="16:21" x14ac:dyDescent="0.45">
      <c r="P7279" s="33" t="s">
        <v>4297</v>
      </c>
      <c r="Q7279" t="s">
        <v>28873</v>
      </c>
      <c r="R7279" s="35" t="s">
        <v>16839</v>
      </c>
      <c r="S7279" s="34"/>
      <c r="T7279" s="34"/>
      <c r="U7279" s="34"/>
    </row>
    <row r="7280" spans="16:21" x14ac:dyDescent="0.45">
      <c r="P7280" s="33" t="s">
        <v>4297</v>
      </c>
      <c r="Q7280" t="s">
        <v>28873</v>
      </c>
      <c r="R7280" s="35" t="s">
        <v>16840</v>
      </c>
      <c r="S7280" s="34"/>
      <c r="T7280" s="34"/>
      <c r="U7280" s="34"/>
    </row>
    <row r="7281" spans="16:21" x14ac:dyDescent="0.45">
      <c r="P7281" s="33" t="s">
        <v>4298</v>
      </c>
      <c r="Q7281" t="s">
        <v>28873</v>
      </c>
      <c r="R7281" s="35" t="s">
        <v>16841</v>
      </c>
      <c r="S7281" s="34"/>
      <c r="T7281" s="34"/>
      <c r="U7281" s="34"/>
    </row>
    <row r="7282" spans="16:21" x14ac:dyDescent="0.45">
      <c r="P7282" s="33" t="s">
        <v>4298</v>
      </c>
      <c r="Q7282" t="s">
        <v>28873</v>
      </c>
      <c r="R7282" s="35" t="s">
        <v>16842</v>
      </c>
      <c r="S7282" s="34"/>
      <c r="T7282" s="34"/>
      <c r="U7282" s="34"/>
    </row>
    <row r="7283" spans="16:21" x14ac:dyDescent="0.45">
      <c r="P7283" s="33" t="s">
        <v>4299</v>
      </c>
      <c r="Q7283" t="s">
        <v>28873</v>
      </c>
      <c r="R7283" s="35" t="s">
        <v>16843</v>
      </c>
      <c r="S7283" s="34"/>
      <c r="T7283" s="34"/>
      <c r="U7283" s="34"/>
    </row>
    <row r="7284" spans="16:21" x14ac:dyDescent="0.45">
      <c r="P7284" s="33" t="s">
        <v>4299</v>
      </c>
      <c r="Q7284" t="s">
        <v>28873</v>
      </c>
      <c r="R7284" s="35" t="s">
        <v>16844</v>
      </c>
      <c r="S7284" s="34"/>
      <c r="T7284" s="34"/>
      <c r="U7284" s="34"/>
    </row>
    <row r="7285" spans="16:21" x14ac:dyDescent="0.45">
      <c r="P7285" s="33" t="s">
        <v>4300</v>
      </c>
      <c r="Q7285" t="s">
        <v>28873</v>
      </c>
      <c r="R7285" s="35" t="s">
        <v>16845</v>
      </c>
      <c r="S7285" s="34"/>
      <c r="T7285" s="34"/>
      <c r="U7285" s="34"/>
    </row>
    <row r="7286" spans="16:21" x14ac:dyDescent="0.45">
      <c r="P7286" s="33" t="s">
        <v>4300</v>
      </c>
      <c r="Q7286" t="s">
        <v>28873</v>
      </c>
      <c r="R7286" s="35" t="s">
        <v>16846</v>
      </c>
      <c r="S7286" s="34"/>
      <c r="T7286" s="34"/>
      <c r="U7286" s="34"/>
    </row>
    <row r="7287" spans="16:21" x14ac:dyDescent="0.45">
      <c r="P7287" s="33" t="s">
        <v>4301</v>
      </c>
      <c r="Q7287" t="s">
        <v>28873</v>
      </c>
      <c r="R7287" s="35" t="s">
        <v>16847</v>
      </c>
      <c r="S7287" s="34"/>
      <c r="T7287" s="34"/>
      <c r="U7287" s="34"/>
    </row>
    <row r="7288" spans="16:21" x14ac:dyDescent="0.45">
      <c r="P7288" s="33" t="s">
        <v>4301</v>
      </c>
      <c r="Q7288" t="s">
        <v>28873</v>
      </c>
      <c r="R7288" s="35" t="s">
        <v>16848</v>
      </c>
      <c r="S7288" s="34"/>
      <c r="T7288" s="34"/>
      <c r="U7288" s="34"/>
    </row>
    <row r="7289" spans="16:21" x14ac:dyDescent="0.45">
      <c r="P7289" s="33" t="s">
        <v>4302</v>
      </c>
      <c r="Q7289" t="s">
        <v>28873</v>
      </c>
      <c r="R7289" s="35" t="s">
        <v>16849</v>
      </c>
      <c r="S7289" s="34"/>
      <c r="T7289" s="34"/>
      <c r="U7289" s="34"/>
    </row>
    <row r="7290" spans="16:21" x14ac:dyDescent="0.45">
      <c r="P7290" s="33" t="s">
        <v>4302</v>
      </c>
      <c r="Q7290" t="s">
        <v>28873</v>
      </c>
      <c r="R7290" s="35" t="s">
        <v>16850</v>
      </c>
      <c r="S7290" s="34"/>
      <c r="T7290" s="34"/>
      <c r="U7290" s="34"/>
    </row>
    <row r="7291" spans="16:21" x14ac:dyDescent="0.45">
      <c r="P7291" s="33" t="s">
        <v>4303</v>
      </c>
      <c r="Q7291" t="s">
        <v>28873</v>
      </c>
      <c r="R7291" s="35" t="s">
        <v>16851</v>
      </c>
      <c r="S7291" s="34"/>
      <c r="T7291" s="34"/>
      <c r="U7291" s="34"/>
    </row>
    <row r="7292" spans="16:21" x14ac:dyDescent="0.45">
      <c r="P7292" s="33" t="s">
        <v>4303</v>
      </c>
      <c r="Q7292" t="s">
        <v>28873</v>
      </c>
      <c r="R7292" s="35" t="s">
        <v>16852</v>
      </c>
      <c r="S7292" s="34"/>
      <c r="T7292" s="34"/>
      <c r="U7292" s="34"/>
    </row>
    <row r="7293" spans="16:21" x14ac:dyDescent="0.45">
      <c r="P7293" s="33" t="s">
        <v>4304</v>
      </c>
      <c r="Q7293" t="s">
        <v>28873</v>
      </c>
      <c r="R7293" s="35" t="s">
        <v>16853</v>
      </c>
      <c r="S7293" s="34"/>
      <c r="T7293" s="34"/>
      <c r="U7293" s="34"/>
    </row>
    <row r="7294" spans="16:21" x14ac:dyDescent="0.45">
      <c r="P7294" s="33" t="s">
        <v>4304</v>
      </c>
      <c r="Q7294" t="s">
        <v>28873</v>
      </c>
      <c r="R7294" s="35" t="s">
        <v>16854</v>
      </c>
      <c r="S7294" s="34"/>
      <c r="T7294" s="34"/>
      <c r="U7294" s="34"/>
    </row>
    <row r="7295" spans="16:21" x14ac:dyDescent="0.45">
      <c r="P7295" s="33" t="s">
        <v>4305</v>
      </c>
      <c r="Q7295" t="s">
        <v>28873</v>
      </c>
      <c r="R7295" s="35" t="s">
        <v>16855</v>
      </c>
      <c r="S7295" s="34"/>
      <c r="T7295" s="34"/>
      <c r="U7295" s="34"/>
    </row>
    <row r="7296" spans="16:21" x14ac:dyDescent="0.45">
      <c r="P7296" s="33" t="s">
        <v>4305</v>
      </c>
      <c r="Q7296" t="s">
        <v>28873</v>
      </c>
      <c r="R7296" s="35" t="s">
        <v>16856</v>
      </c>
      <c r="S7296" s="34"/>
      <c r="T7296" s="34"/>
      <c r="U7296" s="34"/>
    </row>
    <row r="7297" spans="16:21" x14ac:dyDescent="0.45">
      <c r="P7297" s="33" t="s">
        <v>4306</v>
      </c>
      <c r="Q7297" t="s">
        <v>28873</v>
      </c>
      <c r="R7297" s="35" t="s">
        <v>16857</v>
      </c>
      <c r="S7297" s="34"/>
      <c r="T7297" s="34"/>
      <c r="U7297" s="34"/>
    </row>
    <row r="7298" spans="16:21" x14ac:dyDescent="0.45">
      <c r="P7298" s="33" t="s">
        <v>4306</v>
      </c>
      <c r="Q7298" t="s">
        <v>28873</v>
      </c>
      <c r="R7298" s="35" t="s">
        <v>16858</v>
      </c>
      <c r="S7298" s="34"/>
      <c r="T7298" s="34"/>
      <c r="U7298" s="34"/>
    </row>
    <row r="7299" spans="16:21" x14ac:dyDescent="0.45">
      <c r="P7299" s="33" t="s">
        <v>4307</v>
      </c>
      <c r="Q7299" t="s">
        <v>28873</v>
      </c>
      <c r="R7299" s="35" t="s">
        <v>16859</v>
      </c>
      <c r="S7299" s="34"/>
      <c r="T7299" s="34"/>
      <c r="U7299" s="34"/>
    </row>
    <row r="7300" spans="16:21" x14ac:dyDescent="0.45">
      <c r="P7300" s="33" t="s">
        <v>4307</v>
      </c>
      <c r="Q7300" t="s">
        <v>28873</v>
      </c>
      <c r="R7300" s="35" t="s">
        <v>16860</v>
      </c>
      <c r="S7300" s="34"/>
      <c r="T7300" s="34"/>
      <c r="U7300" s="34"/>
    </row>
    <row r="7301" spans="16:21" x14ac:dyDescent="0.45">
      <c r="P7301" s="33" t="s">
        <v>4308</v>
      </c>
      <c r="Q7301" t="s">
        <v>28873</v>
      </c>
      <c r="R7301" s="35" t="s">
        <v>16861</v>
      </c>
      <c r="S7301" s="34"/>
      <c r="T7301" s="34"/>
      <c r="U7301" s="34"/>
    </row>
    <row r="7302" spans="16:21" x14ac:dyDescent="0.45">
      <c r="P7302" s="33" t="s">
        <v>4308</v>
      </c>
      <c r="Q7302" t="s">
        <v>28873</v>
      </c>
      <c r="R7302" s="35" t="s">
        <v>16862</v>
      </c>
      <c r="S7302" s="34"/>
      <c r="T7302" s="34"/>
      <c r="U7302" s="34"/>
    </row>
    <row r="7303" spans="16:21" x14ac:dyDescent="0.45">
      <c r="P7303" s="33" t="s">
        <v>4309</v>
      </c>
      <c r="Q7303" t="s">
        <v>28873</v>
      </c>
      <c r="R7303" s="35" t="s">
        <v>16863</v>
      </c>
      <c r="S7303" s="34"/>
      <c r="T7303" s="34"/>
      <c r="U7303" s="34"/>
    </row>
    <row r="7304" spans="16:21" x14ac:dyDescent="0.45">
      <c r="P7304" s="33" t="s">
        <v>4309</v>
      </c>
      <c r="Q7304" t="s">
        <v>28873</v>
      </c>
      <c r="R7304" s="35" t="s">
        <v>16864</v>
      </c>
      <c r="S7304" s="34"/>
      <c r="T7304" s="34"/>
      <c r="U7304" s="34"/>
    </row>
    <row r="7305" spans="16:21" x14ac:dyDescent="0.45">
      <c r="P7305" s="33" t="s">
        <v>4310</v>
      </c>
      <c r="Q7305" t="s">
        <v>28873</v>
      </c>
      <c r="R7305" s="35" t="s">
        <v>16865</v>
      </c>
      <c r="S7305" s="34"/>
      <c r="T7305" s="34"/>
      <c r="U7305" s="34"/>
    </row>
    <row r="7306" spans="16:21" x14ac:dyDescent="0.45">
      <c r="P7306" s="33" t="s">
        <v>4310</v>
      </c>
      <c r="Q7306" t="s">
        <v>28873</v>
      </c>
      <c r="R7306" s="35" t="s">
        <v>16866</v>
      </c>
      <c r="S7306" s="34"/>
      <c r="T7306" s="34"/>
      <c r="U7306" s="34"/>
    </row>
    <row r="7307" spans="16:21" x14ac:dyDescent="0.45">
      <c r="P7307" s="33" t="s">
        <v>4311</v>
      </c>
      <c r="Q7307" t="s">
        <v>28873</v>
      </c>
      <c r="R7307" s="35" t="s">
        <v>16867</v>
      </c>
      <c r="S7307" s="34"/>
      <c r="T7307" s="34"/>
      <c r="U7307" s="34"/>
    </row>
    <row r="7308" spans="16:21" x14ac:dyDescent="0.45">
      <c r="P7308" s="33" t="s">
        <v>4311</v>
      </c>
      <c r="Q7308" t="s">
        <v>28873</v>
      </c>
      <c r="R7308" s="35" t="s">
        <v>16868</v>
      </c>
      <c r="S7308" s="34"/>
      <c r="T7308" s="34"/>
      <c r="U7308" s="34"/>
    </row>
    <row r="7309" spans="16:21" x14ac:dyDescent="0.45">
      <c r="P7309" s="33" t="s">
        <v>4312</v>
      </c>
      <c r="Q7309" t="s">
        <v>28873</v>
      </c>
      <c r="R7309" s="35" t="s">
        <v>16869</v>
      </c>
      <c r="S7309" s="34"/>
      <c r="T7309" s="34"/>
      <c r="U7309" s="34"/>
    </row>
    <row r="7310" spans="16:21" x14ac:dyDescent="0.45">
      <c r="P7310" s="33" t="s">
        <v>4312</v>
      </c>
      <c r="Q7310" t="s">
        <v>28873</v>
      </c>
      <c r="R7310" s="35" t="s">
        <v>16870</v>
      </c>
      <c r="S7310" s="34"/>
      <c r="T7310" s="34"/>
      <c r="U7310" s="34"/>
    </row>
    <row r="7311" spans="16:21" x14ac:dyDescent="0.45">
      <c r="P7311" s="33" t="s">
        <v>4313</v>
      </c>
      <c r="Q7311" t="s">
        <v>28873</v>
      </c>
      <c r="R7311" s="35" t="s">
        <v>16871</v>
      </c>
      <c r="S7311" s="34"/>
      <c r="T7311" s="34"/>
      <c r="U7311" s="34"/>
    </row>
    <row r="7312" spans="16:21" x14ac:dyDescent="0.45">
      <c r="P7312" s="33" t="s">
        <v>4313</v>
      </c>
      <c r="Q7312" t="s">
        <v>28873</v>
      </c>
      <c r="R7312" s="35" t="s">
        <v>16872</v>
      </c>
      <c r="S7312" s="34"/>
      <c r="T7312" s="34"/>
      <c r="U7312" s="34"/>
    </row>
    <row r="7313" spans="16:21" x14ac:dyDescent="0.45">
      <c r="P7313" s="33" t="s">
        <v>4314</v>
      </c>
      <c r="Q7313" t="s">
        <v>28873</v>
      </c>
      <c r="R7313" s="35" t="s">
        <v>16873</v>
      </c>
      <c r="S7313" s="34"/>
      <c r="T7313" s="34"/>
      <c r="U7313" s="34"/>
    </row>
    <row r="7314" spans="16:21" x14ac:dyDescent="0.45">
      <c r="P7314" s="33" t="s">
        <v>4314</v>
      </c>
      <c r="Q7314" t="s">
        <v>28873</v>
      </c>
      <c r="R7314" s="35" t="s">
        <v>16874</v>
      </c>
      <c r="S7314" s="34"/>
      <c r="T7314" s="34"/>
      <c r="U7314" s="34"/>
    </row>
    <row r="7315" spans="16:21" x14ac:dyDescent="0.45">
      <c r="P7315" s="33" t="s">
        <v>4315</v>
      </c>
      <c r="Q7315" t="s">
        <v>28873</v>
      </c>
      <c r="R7315" s="35" t="s">
        <v>16875</v>
      </c>
      <c r="S7315" s="34"/>
      <c r="T7315" s="34"/>
      <c r="U7315" s="34"/>
    </row>
    <row r="7316" spans="16:21" x14ac:dyDescent="0.45">
      <c r="P7316" s="33" t="s">
        <v>4315</v>
      </c>
      <c r="Q7316" t="s">
        <v>28873</v>
      </c>
      <c r="R7316" s="35" t="s">
        <v>16876</v>
      </c>
      <c r="S7316" s="34"/>
      <c r="T7316" s="34"/>
      <c r="U7316" s="34"/>
    </row>
    <row r="7317" spans="16:21" x14ac:dyDescent="0.45">
      <c r="P7317" s="33" t="s">
        <v>4316</v>
      </c>
      <c r="Q7317" t="s">
        <v>28873</v>
      </c>
      <c r="R7317" s="35" t="s">
        <v>16877</v>
      </c>
      <c r="S7317" s="34"/>
      <c r="T7317" s="34"/>
      <c r="U7317" s="34"/>
    </row>
    <row r="7318" spans="16:21" x14ac:dyDescent="0.45">
      <c r="P7318" s="33" t="s">
        <v>4316</v>
      </c>
      <c r="Q7318" t="s">
        <v>28873</v>
      </c>
      <c r="R7318" s="35" t="s">
        <v>16878</v>
      </c>
      <c r="S7318" s="34"/>
      <c r="T7318" s="34"/>
      <c r="U7318" s="34"/>
    </row>
    <row r="7319" spans="16:21" x14ac:dyDescent="0.45">
      <c r="P7319" s="33" t="s">
        <v>4317</v>
      </c>
      <c r="Q7319" t="s">
        <v>28873</v>
      </c>
      <c r="R7319" s="35" t="s">
        <v>16879</v>
      </c>
      <c r="S7319" s="34"/>
      <c r="T7319" s="34"/>
      <c r="U7319" s="34"/>
    </row>
    <row r="7320" spans="16:21" x14ac:dyDescent="0.45">
      <c r="P7320" s="33" t="s">
        <v>4317</v>
      </c>
      <c r="Q7320" t="s">
        <v>28873</v>
      </c>
      <c r="R7320" s="35" t="s">
        <v>16880</v>
      </c>
      <c r="S7320" s="34"/>
      <c r="T7320" s="34"/>
      <c r="U7320" s="34"/>
    </row>
    <row r="7321" spans="16:21" x14ac:dyDescent="0.45">
      <c r="P7321" s="33" t="s">
        <v>4318</v>
      </c>
      <c r="Q7321" t="s">
        <v>28873</v>
      </c>
      <c r="R7321" s="35" t="s">
        <v>16881</v>
      </c>
      <c r="S7321" s="34"/>
      <c r="T7321" s="34"/>
      <c r="U7321" s="34"/>
    </row>
    <row r="7322" spans="16:21" x14ac:dyDescent="0.45">
      <c r="P7322" s="33" t="s">
        <v>4318</v>
      </c>
      <c r="Q7322" t="s">
        <v>28873</v>
      </c>
      <c r="R7322" s="35" t="s">
        <v>16882</v>
      </c>
      <c r="S7322" s="34"/>
      <c r="T7322" s="34"/>
      <c r="U7322" s="34"/>
    </row>
    <row r="7323" spans="16:21" x14ac:dyDescent="0.45">
      <c r="P7323" s="33" t="s">
        <v>4319</v>
      </c>
      <c r="Q7323" t="s">
        <v>28873</v>
      </c>
      <c r="R7323" s="35" t="s">
        <v>16883</v>
      </c>
      <c r="S7323" s="34"/>
      <c r="T7323" s="34"/>
      <c r="U7323" s="34"/>
    </row>
    <row r="7324" spans="16:21" x14ac:dyDescent="0.45">
      <c r="P7324" s="33" t="s">
        <v>4319</v>
      </c>
      <c r="Q7324" t="s">
        <v>28873</v>
      </c>
      <c r="R7324" s="35" t="s">
        <v>16884</v>
      </c>
      <c r="S7324" s="34"/>
      <c r="T7324" s="34"/>
      <c r="U7324" s="34"/>
    </row>
    <row r="7325" spans="16:21" x14ac:dyDescent="0.45">
      <c r="P7325" s="33" t="s">
        <v>4320</v>
      </c>
      <c r="Q7325" t="s">
        <v>28873</v>
      </c>
      <c r="R7325" s="35" t="s">
        <v>16885</v>
      </c>
      <c r="S7325" s="34"/>
      <c r="T7325" s="34"/>
      <c r="U7325" s="34"/>
    </row>
    <row r="7326" spans="16:21" x14ac:dyDescent="0.45">
      <c r="P7326" s="33" t="s">
        <v>4320</v>
      </c>
      <c r="Q7326" t="s">
        <v>28873</v>
      </c>
      <c r="R7326" s="35" t="s">
        <v>16886</v>
      </c>
      <c r="S7326" s="34"/>
      <c r="T7326" s="34"/>
      <c r="U7326" s="34"/>
    </row>
    <row r="7327" spans="16:21" x14ac:dyDescent="0.45">
      <c r="P7327" s="33" t="s">
        <v>4321</v>
      </c>
      <c r="Q7327" t="s">
        <v>28873</v>
      </c>
      <c r="R7327" s="35" t="s">
        <v>16887</v>
      </c>
      <c r="S7327" s="34"/>
      <c r="T7327" s="34"/>
      <c r="U7327" s="34"/>
    </row>
    <row r="7328" spans="16:21" x14ac:dyDescent="0.45">
      <c r="P7328" s="33" t="s">
        <v>4321</v>
      </c>
      <c r="Q7328" t="s">
        <v>28873</v>
      </c>
      <c r="R7328" s="35" t="s">
        <v>16888</v>
      </c>
      <c r="S7328" s="34"/>
      <c r="T7328" s="34"/>
      <c r="U7328" s="34"/>
    </row>
    <row r="7329" spans="16:21" x14ac:dyDescent="0.45">
      <c r="P7329" s="33" t="s">
        <v>4322</v>
      </c>
      <c r="Q7329" t="s">
        <v>28873</v>
      </c>
      <c r="R7329" s="35" t="s">
        <v>16889</v>
      </c>
      <c r="S7329" s="34"/>
      <c r="T7329" s="34"/>
      <c r="U7329" s="34"/>
    </row>
    <row r="7330" spans="16:21" x14ac:dyDescent="0.45">
      <c r="P7330" s="33" t="s">
        <v>4322</v>
      </c>
      <c r="Q7330" t="s">
        <v>28873</v>
      </c>
      <c r="R7330" s="35" t="s">
        <v>16890</v>
      </c>
      <c r="S7330" s="34"/>
      <c r="T7330" s="34"/>
      <c r="U7330" s="34"/>
    </row>
    <row r="7331" spans="16:21" x14ac:dyDescent="0.45">
      <c r="P7331" s="33" t="s">
        <v>4323</v>
      </c>
      <c r="Q7331" t="s">
        <v>28873</v>
      </c>
      <c r="R7331" s="35" t="s">
        <v>16891</v>
      </c>
      <c r="S7331" s="34"/>
      <c r="T7331" s="34"/>
      <c r="U7331" s="34"/>
    </row>
    <row r="7332" spans="16:21" x14ac:dyDescent="0.45">
      <c r="P7332" s="33" t="s">
        <v>4323</v>
      </c>
      <c r="Q7332" t="s">
        <v>28873</v>
      </c>
      <c r="R7332" s="35" t="s">
        <v>16892</v>
      </c>
      <c r="S7332" s="34"/>
      <c r="T7332" s="34"/>
      <c r="U7332" s="34"/>
    </row>
    <row r="7333" spans="16:21" x14ac:dyDescent="0.45">
      <c r="P7333" s="33" t="s">
        <v>4324</v>
      </c>
      <c r="Q7333" t="s">
        <v>28873</v>
      </c>
      <c r="R7333" s="35" t="s">
        <v>16893</v>
      </c>
      <c r="S7333" s="34"/>
      <c r="T7333" s="34"/>
      <c r="U7333" s="34"/>
    </row>
    <row r="7334" spans="16:21" x14ac:dyDescent="0.45">
      <c r="P7334" s="33" t="s">
        <v>4324</v>
      </c>
      <c r="Q7334" t="s">
        <v>28873</v>
      </c>
      <c r="R7334" s="35" t="s">
        <v>16894</v>
      </c>
      <c r="S7334" s="34"/>
      <c r="T7334" s="34"/>
      <c r="U7334" s="34"/>
    </row>
    <row r="7335" spans="16:21" x14ac:dyDescent="0.45">
      <c r="P7335" s="33" t="s">
        <v>4325</v>
      </c>
      <c r="Q7335" t="s">
        <v>28873</v>
      </c>
      <c r="R7335" s="35" t="s">
        <v>16895</v>
      </c>
      <c r="S7335" s="34"/>
      <c r="T7335" s="34"/>
      <c r="U7335" s="34"/>
    </row>
    <row r="7336" spans="16:21" x14ac:dyDescent="0.45">
      <c r="P7336" s="33" t="s">
        <v>4325</v>
      </c>
      <c r="Q7336" t="s">
        <v>28873</v>
      </c>
      <c r="R7336" s="35" t="s">
        <v>16896</v>
      </c>
      <c r="S7336" s="34"/>
      <c r="T7336" s="34"/>
      <c r="U7336" s="34"/>
    </row>
    <row r="7337" spans="16:21" x14ac:dyDescent="0.45">
      <c r="P7337" s="33" t="s">
        <v>4326</v>
      </c>
      <c r="Q7337" t="s">
        <v>28873</v>
      </c>
      <c r="R7337" s="35" t="s">
        <v>16897</v>
      </c>
      <c r="S7337" s="34"/>
      <c r="T7337" s="34"/>
      <c r="U7337" s="34"/>
    </row>
    <row r="7338" spans="16:21" x14ac:dyDescent="0.45">
      <c r="P7338" s="33" t="s">
        <v>4326</v>
      </c>
      <c r="Q7338" t="s">
        <v>28873</v>
      </c>
      <c r="R7338" s="35" t="s">
        <v>16898</v>
      </c>
      <c r="S7338" s="34"/>
      <c r="T7338" s="34"/>
      <c r="U7338" s="34"/>
    </row>
    <row r="7339" spans="16:21" x14ac:dyDescent="0.45">
      <c r="P7339" s="33" t="s">
        <v>4327</v>
      </c>
      <c r="Q7339" t="s">
        <v>28873</v>
      </c>
      <c r="R7339" s="35" t="s">
        <v>16899</v>
      </c>
      <c r="S7339" s="34"/>
      <c r="T7339" s="34"/>
      <c r="U7339" s="34"/>
    </row>
    <row r="7340" spans="16:21" x14ac:dyDescent="0.45">
      <c r="P7340" s="33" t="s">
        <v>4327</v>
      </c>
      <c r="Q7340" t="s">
        <v>28873</v>
      </c>
      <c r="R7340" s="35" t="s">
        <v>16900</v>
      </c>
      <c r="S7340" s="34"/>
      <c r="T7340" s="34"/>
      <c r="U7340" s="34"/>
    </row>
    <row r="7341" spans="16:21" x14ac:dyDescent="0.45">
      <c r="P7341" s="33" t="s">
        <v>4328</v>
      </c>
      <c r="Q7341" t="s">
        <v>28873</v>
      </c>
      <c r="R7341" s="35" t="s">
        <v>16901</v>
      </c>
      <c r="S7341" s="34"/>
      <c r="T7341" s="34"/>
      <c r="U7341" s="34"/>
    </row>
    <row r="7342" spans="16:21" x14ac:dyDescent="0.45">
      <c r="P7342" s="33" t="s">
        <v>4328</v>
      </c>
      <c r="Q7342" t="s">
        <v>28873</v>
      </c>
      <c r="R7342" s="35" t="s">
        <v>16902</v>
      </c>
      <c r="S7342" s="34"/>
      <c r="T7342" s="34"/>
      <c r="U7342" s="34"/>
    </row>
    <row r="7343" spans="16:21" x14ac:dyDescent="0.45">
      <c r="P7343" s="33" t="s">
        <v>4329</v>
      </c>
      <c r="Q7343" t="s">
        <v>28873</v>
      </c>
      <c r="R7343" s="35" t="s">
        <v>16903</v>
      </c>
      <c r="S7343" s="34"/>
      <c r="T7343" s="34"/>
      <c r="U7343" s="34"/>
    </row>
    <row r="7344" spans="16:21" x14ac:dyDescent="0.45">
      <c r="P7344" s="33" t="s">
        <v>4329</v>
      </c>
      <c r="Q7344" t="s">
        <v>28873</v>
      </c>
      <c r="R7344" s="35" t="s">
        <v>16904</v>
      </c>
      <c r="S7344" s="34"/>
      <c r="T7344" s="34"/>
      <c r="U7344" s="34"/>
    </row>
    <row r="7345" spans="16:21" x14ac:dyDescent="0.45">
      <c r="P7345" s="33" t="s">
        <v>4330</v>
      </c>
      <c r="Q7345" t="s">
        <v>28873</v>
      </c>
      <c r="R7345" s="35" t="s">
        <v>16905</v>
      </c>
      <c r="S7345" s="34"/>
      <c r="T7345" s="34"/>
      <c r="U7345" s="34"/>
    </row>
    <row r="7346" spans="16:21" x14ac:dyDescent="0.45">
      <c r="P7346" s="33" t="s">
        <v>4330</v>
      </c>
      <c r="Q7346" t="s">
        <v>28873</v>
      </c>
      <c r="R7346" s="35" t="s">
        <v>16906</v>
      </c>
      <c r="S7346" s="34"/>
      <c r="T7346" s="34"/>
      <c r="U7346" s="34"/>
    </row>
    <row r="7347" spans="16:21" x14ac:dyDescent="0.45">
      <c r="P7347" s="33" t="s">
        <v>4331</v>
      </c>
      <c r="Q7347" t="s">
        <v>28873</v>
      </c>
      <c r="R7347" s="35" t="s">
        <v>16907</v>
      </c>
      <c r="S7347" s="34"/>
      <c r="T7347" s="34"/>
      <c r="U7347" s="34"/>
    </row>
    <row r="7348" spans="16:21" x14ac:dyDescent="0.45">
      <c r="P7348" s="33" t="s">
        <v>4331</v>
      </c>
      <c r="Q7348" t="s">
        <v>28873</v>
      </c>
      <c r="R7348" s="35" t="s">
        <v>16908</v>
      </c>
      <c r="S7348" s="34"/>
      <c r="T7348" s="34"/>
      <c r="U7348" s="34"/>
    </row>
    <row r="7349" spans="16:21" x14ac:dyDescent="0.45">
      <c r="P7349" s="33" t="s">
        <v>4332</v>
      </c>
      <c r="Q7349" t="s">
        <v>28873</v>
      </c>
      <c r="R7349" s="35" t="s">
        <v>16909</v>
      </c>
      <c r="S7349" s="34"/>
      <c r="T7349" s="34"/>
      <c r="U7349" s="34"/>
    </row>
    <row r="7350" spans="16:21" x14ac:dyDescent="0.45">
      <c r="P7350" s="33" t="s">
        <v>4332</v>
      </c>
      <c r="Q7350" t="s">
        <v>28873</v>
      </c>
      <c r="R7350" s="35" t="s">
        <v>16910</v>
      </c>
      <c r="S7350" s="34"/>
      <c r="T7350" s="34"/>
      <c r="U7350" s="34"/>
    </row>
    <row r="7351" spans="16:21" x14ac:dyDescent="0.45">
      <c r="P7351" s="33" t="s">
        <v>4333</v>
      </c>
      <c r="Q7351" t="s">
        <v>28873</v>
      </c>
      <c r="R7351" s="35" t="s">
        <v>16911</v>
      </c>
      <c r="S7351" s="34"/>
      <c r="T7351" s="34"/>
      <c r="U7351" s="34"/>
    </row>
    <row r="7352" spans="16:21" x14ac:dyDescent="0.45">
      <c r="P7352" s="33" t="s">
        <v>4333</v>
      </c>
      <c r="Q7352" t="s">
        <v>28873</v>
      </c>
      <c r="R7352" s="35" t="s">
        <v>16912</v>
      </c>
      <c r="S7352" s="34"/>
      <c r="T7352" s="34"/>
      <c r="U7352" s="34"/>
    </row>
    <row r="7353" spans="16:21" x14ac:dyDescent="0.45">
      <c r="P7353" s="33" t="s">
        <v>4334</v>
      </c>
      <c r="Q7353" t="s">
        <v>28873</v>
      </c>
      <c r="R7353" s="35" t="s">
        <v>16913</v>
      </c>
      <c r="S7353" s="34"/>
      <c r="T7353" s="34"/>
      <c r="U7353" s="34"/>
    </row>
    <row r="7354" spans="16:21" x14ac:dyDescent="0.45">
      <c r="P7354" s="33" t="s">
        <v>4334</v>
      </c>
      <c r="Q7354" t="s">
        <v>28873</v>
      </c>
      <c r="R7354" s="35" t="s">
        <v>16914</v>
      </c>
      <c r="S7354" s="34"/>
      <c r="T7354" s="34"/>
      <c r="U7354" s="34"/>
    </row>
    <row r="7355" spans="16:21" x14ac:dyDescent="0.45">
      <c r="P7355" s="33" t="s">
        <v>4335</v>
      </c>
      <c r="Q7355" t="s">
        <v>28873</v>
      </c>
      <c r="R7355" s="35" t="s">
        <v>16915</v>
      </c>
      <c r="S7355" s="34"/>
      <c r="T7355" s="34"/>
      <c r="U7355" s="34"/>
    </row>
    <row r="7356" spans="16:21" x14ac:dyDescent="0.45">
      <c r="P7356" s="33" t="s">
        <v>4335</v>
      </c>
      <c r="Q7356" t="s">
        <v>28873</v>
      </c>
      <c r="R7356" s="35" t="s">
        <v>16916</v>
      </c>
      <c r="S7356" s="34"/>
      <c r="T7356" s="34"/>
      <c r="U7356" s="34"/>
    </row>
    <row r="7357" spans="16:21" x14ac:dyDescent="0.45">
      <c r="P7357" s="33" t="s">
        <v>4336</v>
      </c>
      <c r="Q7357" t="s">
        <v>28873</v>
      </c>
      <c r="R7357" s="35" t="s">
        <v>16917</v>
      </c>
      <c r="S7357" s="34"/>
      <c r="T7357" s="34"/>
      <c r="U7357" s="34"/>
    </row>
    <row r="7358" spans="16:21" x14ac:dyDescent="0.45">
      <c r="P7358" s="33" t="s">
        <v>4336</v>
      </c>
      <c r="Q7358" t="s">
        <v>28873</v>
      </c>
      <c r="R7358" s="35" t="s">
        <v>16918</v>
      </c>
      <c r="S7358" s="34"/>
      <c r="T7358" s="34"/>
      <c r="U7358" s="34"/>
    </row>
    <row r="7359" spans="16:21" x14ac:dyDescent="0.45">
      <c r="P7359" s="33" t="s">
        <v>4337</v>
      </c>
      <c r="Q7359" t="s">
        <v>28873</v>
      </c>
      <c r="R7359" s="35" t="s">
        <v>16919</v>
      </c>
      <c r="S7359" s="34"/>
      <c r="T7359" s="34"/>
      <c r="U7359" s="34"/>
    </row>
    <row r="7360" spans="16:21" x14ac:dyDescent="0.45">
      <c r="P7360" s="33" t="s">
        <v>4337</v>
      </c>
      <c r="Q7360" t="s">
        <v>28873</v>
      </c>
      <c r="R7360" s="35" t="s">
        <v>16920</v>
      </c>
      <c r="S7360" s="34"/>
      <c r="T7360" s="34"/>
      <c r="U7360" s="34"/>
    </row>
    <row r="7361" spans="16:21" x14ac:dyDescent="0.45">
      <c r="P7361" s="33" t="s">
        <v>4338</v>
      </c>
      <c r="Q7361" t="s">
        <v>28873</v>
      </c>
      <c r="R7361" s="35" t="s">
        <v>16921</v>
      </c>
      <c r="S7361" s="34"/>
      <c r="T7361" s="34"/>
      <c r="U7361" s="34"/>
    </row>
    <row r="7362" spans="16:21" x14ac:dyDescent="0.45">
      <c r="P7362" s="33" t="s">
        <v>4338</v>
      </c>
      <c r="Q7362" t="s">
        <v>28873</v>
      </c>
      <c r="R7362" s="35" t="s">
        <v>16922</v>
      </c>
      <c r="S7362" s="34"/>
      <c r="T7362" s="34"/>
      <c r="U7362" s="34"/>
    </row>
    <row r="7363" spans="16:21" x14ac:dyDescent="0.45">
      <c r="P7363" s="33" t="s">
        <v>4339</v>
      </c>
      <c r="Q7363" t="s">
        <v>28873</v>
      </c>
      <c r="R7363" s="35" t="s">
        <v>16923</v>
      </c>
      <c r="S7363" s="34"/>
      <c r="T7363" s="34"/>
      <c r="U7363" s="34"/>
    </row>
    <row r="7364" spans="16:21" x14ac:dyDescent="0.45">
      <c r="P7364" s="33" t="s">
        <v>4339</v>
      </c>
      <c r="Q7364" t="s">
        <v>28873</v>
      </c>
      <c r="R7364" s="35" t="s">
        <v>16924</v>
      </c>
      <c r="S7364" s="34"/>
      <c r="T7364" s="34"/>
      <c r="U7364" s="34"/>
    </row>
    <row r="7365" spans="16:21" x14ac:dyDescent="0.45">
      <c r="P7365" s="33" t="s">
        <v>4340</v>
      </c>
      <c r="Q7365" t="s">
        <v>28873</v>
      </c>
      <c r="R7365" s="35" t="s">
        <v>16925</v>
      </c>
      <c r="S7365" s="34"/>
      <c r="T7365" s="34"/>
      <c r="U7365" s="34"/>
    </row>
    <row r="7366" spans="16:21" x14ac:dyDescent="0.45">
      <c r="P7366" s="33" t="s">
        <v>4340</v>
      </c>
      <c r="Q7366" t="s">
        <v>28873</v>
      </c>
      <c r="R7366" s="35" t="s">
        <v>16926</v>
      </c>
      <c r="S7366" s="34"/>
      <c r="T7366" s="34"/>
      <c r="U7366" s="34"/>
    </row>
    <row r="7367" spans="16:21" x14ac:dyDescent="0.45">
      <c r="P7367" s="33" t="s">
        <v>4341</v>
      </c>
      <c r="Q7367" t="s">
        <v>28873</v>
      </c>
      <c r="R7367" s="35" t="s">
        <v>16927</v>
      </c>
      <c r="S7367" s="34"/>
      <c r="T7367" s="34"/>
      <c r="U7367" s="34"/>
    </row>
    <row r="7368" spans="16:21" x14ac:dyDescent="0.45">
      <c r="P7368" s="33" t="s">
        <v>4341</v>
      </c>
      <c r="Q7368" t="s">
        <v>28873</v>
      </c>
      <c r="R7368" s="35" t="s">
        <v>16928</v>
      </c>
      <c r="S7368" s="34"/>
      <c r="T7368" s="34"/>
      <c r="U7368" s="34"/>
    </row>
    <row r="7369" spans="16:21" x14ac:dyDescent="0.45">
      <c r="P7369" s="33" t="s">
        <v>4342</v>
      </c>
      <c r="Q7369" t="s">
        <v>28873</v>
      </c>
      <c r="R7369" s="35" t="s">
        <v>16929</v>
      </c>
      <c r="S7369" s="34"/>
      <c r="T7369" s="34"/>
      <c r="U7369" s="34"/>
    </row>
    <row r="7370" spans="16:21" x14ac:dyDescent="0.45">
      <c r="P7370" s="33" t="s">
        <v>4342</v>
      </c>
      <c r="Q7370" t="s">
        <v>28873</v>
      </c>
      <c r="R7370" s="35" t="s">
        <v>16930</v>
      </c>
      <c r="S7370" s="34"/>
      <c r="T7370" s="34"/>
      <c r="U7370" s="34"/>
    </row>
    <row r="7371" spans="16:21" x14ac:dyDescent="0.45">
      <c r="P7371" s="33" t="s">
        <v>4343</v>
      </c>
      <c r="Q7371" t="s">
        <v>28873</v>
      </c>
      <c r="R7371" s="35" t="s">
        <v>16931</v>
      </c>
      <c r="S7371" s="34"/>
      <c r="T7371" s="34"/>
      <c r="U7371" s="34"/>
    </row>
    <row r="7372" spans="16:21" x14ac:dyDescent="0.45">
      <c r="P7372" s="33" t="s">
        <v>4343</v>
      </c>
      <c r="Q7372" t="s">
        <v>28873</v>
      </c>
      <c r="R7372" s="35" t="s">
        <v>16932</v>
      </c>
      <c r="S7372" s="34"/>
      <c r="T7372" s="34"/>
      <c r="U7372" s="34"/>
    </row>
    <row r="7373" spans="16:21" x14ac:dyDescent="0.45">
      <c r="P7373" s="33" t="s">
        <v>4344</v>
      </c>
      <c r="Q7373" t="s">
        <v>28873</v>
      </c>
      <c r="R7373" s="35" t="s">
        <v>16933</v>
      </c>
      <c r="S7373" s="34"/>
      <c r="T7373" s="34"/>
      <c r="U7373" s="34"/>
    </row>
    <row r="7374" spans="16:21" x14ac:dyDescent="0.45">
      <c r="P7374" s="33" t="s">
        <v>4344</v>
      </c>
      <c r="Q7374" t="s">
        <v>28873</v>
      </c>
      <c r="R7374" s="35" t="s">
        <v>16934</v>
      </c>
      <c r="S7374" s="34"/>
      <c r="T7374" s="34"/>
      <c r="U7374" s="34"/>
    </row>
    <row r="7375" spans="16:21" x14ac:dyDescent="0.45">
      <c r="P7375" s="33" t="s">
        <v>4345</v>
      </c>
      <c r="Q7375" t="s">
        <v>28873</v>
      </c>
      <c r="R7375" s="35" t="s">
        <v>16867</v>
      </c>
      <c r="S7375" s="34"/>
      <c r="T7375" s="34"/>
      <c r="U7375" s="34"/>
    </row>
    <row r="7376" spans="16:21" x14ac:dyDescent="0.45">
      <c r="P7376" s="33" t="s">
        <v>4345</v>
      </c>
      <c r="Q7376" t="s">
        <v>28873</v>
      </c>
      <c r="R7376" s="35" t="s">
        <v>16935</v>
      </c>
      <c r="S7376" s="34"/>
      <c r="T7376" s="34"/>
      <c r="U7376" s="34"/>
    </row>
    <row r="7377" spans="16:21" x14ac:dyDescent="0.45">
      <c r="P7377" s="33" t="s">
        <v>4346</v>
      </c>
      <c r="Q7377" t="s">
        <v>28873</v>
      </c>
      <c r="R7377" s="35" t="s">
        <v>16936</v>
      </c>
      <c r="S7377" s="34"/>
      <c r="T7377" s="34"/>
      <c r="U7377" s="34"/>
    </row>
    <row r="7378" spans="16:21" x14ac:dyDescent="0.45">
      <c r="P7378" s="33" t="s">
        <v>4346</v>
      </c>
      <c r="Q7378" t="s">
        <v>28873</v>
      </c>
      <c r="R7378" s="35" t="s">
        <v>16937</v>
      </c>
      <c r="S7378" s="34"/>
      <c r="T7378" s="34"/>
      <c r="U7378" s="34"/>
    </row>
    <row r="7379" spans="16:21" x14ac:dyDescent="0.45">
      <c r="P7379" s="33" t="s">
        <v>4347</v>
      </c>
      <c r="Q7379" t="s">
        <v>28873</v>
      </c>
      <c r="R7379" s="35" t="s">
        <v>16938</v>
      </c>
      <c r="S7379" s="34"/>
      <c r="T7379" s="34"/>
      <c r="U7379" s="34"/>
    </row>
    <row r="7380" spans="16:21" x14ac:dyDescent="0.45">
      <c r="P7380" s="33" t="s">
        <v>4347</v>
      </c>
      <c r="Q7380" t="s">
        <v>28873</v>
      </c>
      <c r="R7380" s="35" t="s">
        <v>16939</v>
      </c>
      <c r="S7380" s="34"/>
      <c r="T7380" s="34"/>
      <c r="U7380" s="34"/>
    </row>
    <row r="7381" spans="16:21" x14ac:dyDescent="0.45">
      <c r="P7381" s="33" t="s">
        <v>4348</v>
      </c>
      <c r="Q7381" t="s">
        <v>28873</v>
      </c>
      <c r="R7381" s="35" t="s">
        <v>16940</v>
      </c>
      <c r="S7381" s="34"/>
      <c r="T7381" s="34"/>
      <c r="U7381" s="34"/>
    </row>
    <row r="7382" spans="16:21" x14ac:dyDescent="0.45">
      <c r="P7382" s="33" t="s">
        <v>4348</v>
      </c>
      <c r="Q7382" t="s">
        <v>28873</v>
      </c>
      <c r="R7382" s="35" t="s">
        <v>16941</v>
      </c>
      <c r="S7382" s="34"/>
      <c r="T7382" s="34"/>
      <c r="U7382" s="34"/>
    </row>
    <row r="7383" spans="16:21" x14ac:dyDescent="0.45">
      <c r="P7383" s="33" t="s">
        <v>4349</v>
      </c>
      <c r="Q7383" t="s">
        <v>28873</v>
      </c>
      <c r="R7383" s="35" t="s">
        <v>16942</v>
      </c>
      <c r="S7383" s="34"/>
      <c r="T7383" s="34"/>
      <c r="U7383" s="34"/>
    </row>
    <row r="7384" spans="16:21" x14ac:dyDescent="0.45">
      <c r="P7384" s="33" t="s">
        <v>4349</v>
      </c>
      <c r="Q7384" t="s">
        <v>28873</v>
      </c>
      <c r="R7384" s="35" t="s">
        <v>16943</v>
      </c>
      <c r="S7384" s="34"/>
      <c r="T7384" s="34"/>
      <c r="U7384" s="34"/>
    </row>
    <row r="7385" spans="16:21" x14ac:dyDescent="0.45">
      <c r="P7385" s="33" t="s">
        <v>4350</v>
      </c>
      <c r="Q7385" t="s">
        <v>28873</v>
      </c>
      <c r="R7385" s="35" t="s">
        <v>16944</v>
      </c>
      <c r="S7385" s="34"/>
      <c r="T7385" s="34"/>
      <c r="U7385" s="34"/>
    </row>
    <row r="7386" spans="16:21" x14ac:dyDescent="0.45">
      <c r="P7386" s="33" t="s">
        <v>4350</v>
      </c>
      <c r="Q7386" t="s">
        <v>28873</v>
      </c>
      <c r="R7386" s="35" t="s">
        <v>16945</v>
      </c>
      <c r="S7386" s="34"/>
      <c r="T7386" s="34"/>
      <c r="U7386" s="34"/>
    </row>
    <row r="7387" spans="16:21" x14ac:dyDescent="0.45">
      <c r="P7387" s="33" t="s">
        <v>4351</v>
      </c>
      <c r="Q7387" t="s">
        <v>28873</v>
      </c>
      <c r="R7387" s="35" t="s">
        <v>16946</v>
      </c>
      <c r="S7387" s="34"/>
      <c r="T7387" s="34"/>
      <c r="U7387" s="34"/>
    </row>
    <row r="7388" spans="16:21" x14ac:dyDescent="0.45">
      <c r="P7388" s="33" t="s">
        <v>4351</v>
      </c>
      <c r="Q7388" t="s">
        <v>28873</v>
      </c>
      <c r="R7388" s="35" t="s">
        <v>16947</v>
      </c>
      <c r="S7388" s="34"/>
      <c r="T7388" s="34"/>
      <c r="U7388" s="34"/>
    </row>
    <row r="7389" spans="16:21" x14ac:dyDescent="0.45">
      <c r="P7389" s="33" t="s">
        <v>4352</v>
      </c>
      <c r="Q7389" t="s">
        <v>28873</v>
      </c>
      <c r="R7389" s="35" t="s">
        <v>16948</v>
      </c>
      <c r="S7389" s="34"/>
      <c r="T7389" s="34"/>
      <c r="U7389" s="34"/>
    </row>
    <row r="7390" spans="16:21" x14ac:dyDescent="0.45">
      <c r="P7390" s="33" t="s">
        <v>4352</v>
      </c>
      <c r="Q7390" t="s">
        <v>28873</v>
      </c>
      <c r="R7390" s="35" t="s">
        <v>16949</v>
      </c>
      <c r="S7390" s="34"/>
      <c r="T7390" s="34"/>
      <c r="U7390" s="34"/>
    </row>
    <row r="7391" spans="16:21" x14ac:dyDescent="0.45">
      <c r="P7391" s="33" t="s">
        <v>4353</v>
      </c>
      <c r="Q7391" t="s">
        <v>28873</v>
      </c>
      <c r="R7391" s="35" t="s">
        <v>16950</v>
      </c>
      <c r="S7391" s="34"/>
      <c r="T7391" s="34"/>
      <c r="U7391" s="34"/>
    </row>
    <row r="7392" spans="16:21" x14ac:dyDescent="0.45">
      <c r="P7392" s="33" t="s">
        <v>4353</v>
      </c>
      <c r="Q7392" t="s">
        <v>28873</v>
      </c>
      <c r="R7392" s="35" t="s">
        <v>16951</v>
      </c>
      <c r="S7392" s="34"/>
      <c r="T7392" s="34"/>
      <c r="U7392" s="34"/>
    </row>
    <row r="7393" spans="16:21" x14ac:dyDescent="0.45">
      <c r="P7393" s="33" t="s">
        <v>4354</v>
      </c>
      <c r="Q7393" t="s">
        <v>28873</v>
      </c>
      <c r="R7393" s="35" t="s">
        <v>16952</v>
      </c>
      <c r="S7393" s="34"/>
      <c r="T7393" s="34"/>
      <c r="U7393" s="34"/>
    </row>
    <row r="7394" spans="16:21" x14ac:dyDescent="0.45">
      <c r="P7394" s="33" t="s">
        <v>4354</v>
      </c>
      <c r="Q7394" t="s">
        <v>28873</v>
      </c>
      <c r="R7394" s="35" t="s">
        <v>16953</v>
      </c>
      <c r="S7394" s="34"/>
      <c r="T7394" s="34"/>
      <c r="U7394" s="34"/>
    </row>
    <row r="7395" spans="16:21" x14ac:dyDescent="0.45">
      <c r="P7395" s="33" t="s">
        <v>4355</v>
      </c>
      <c r="Q7395" t="s">
        <v>28873</v>
      </c>
      <c r="R7395" s="35" t="s">
        <v>16954</v>
      </c>
      <c r="S7395" s="34"/>
      <c r="T7395" s="34"/>
      <c r="U7395" s="34"/>
    </row>
    <row r="7396" spans="16:21" x14ac:dyDescent="0.45">
      <c r="P7396" s="33" t="s">
        <v>4355</v>
      </c>
      <c r="Q7396" t="s">
        <v>28873</v>
      </c>
      <c r="R7396" s="35" t="s">
        <v>16955</v>
      </c>
      <c r="S7396" s="34"/>
      <c r="T7396" s="34"/>
      <c r="U7396" s="34"/>
    </row>
    <row r="7397" spans="16:21" x14ac:dyDescent="0.45">
      <c r="P7397" s="33" t="s">
        <v>4356</v>
      </c>
      <c r="Q7397" t="s">
        <v>28873</v>
      </c>
      <c r="R7397" s="35" t="s">
        <v>16956</v>
      </c>
      <c r="S7397" s="34"/>
      <c r="T7397" s="34"/>
      <c r="U7397" s="34"/>
    </row>
    <row r="7398" spans="16:21" x14ac:dyDescent="0.45">
      <c r="P7398" s="33" t="s">
        <v>4356</v>
      </c>
      <c r="Q7398" t="s">
        <v>28873</v>
      </c>
      <c r="R7398" s="35" t="s">
        <v>16957</v>
      </c>
      <c r="S7398" s="34"/>
      <c r="T7398" s="34"/>
      <c r="U7398" s="34"/>
    </row>
    <row r="7399" spans="16:21" x14ac:dyDescent="0.45">
      <c r="P7399" s="33" t="s">
        <v>4357</v>
      </c>
      <c r="Q7399" t="s">
        <v>28873</v>
      </c>
      <c r="R7399" s="35" t="s">
        <v>16958</v>
      </c>
      <c r="S7399" s="34"/>
      <c r="T7399" s="34"/>
      <c r="U7399" s="34"/>
    </row>
    <row r="7400" spans="16:21" x14ac:dyDescent="0.45">
      <c r="P7400" s="33" t="s">
        <v>4357</v>
      </c>
      <c r="Q7400" t="s">
        <v>28873</v>
      </c>
      <c r="R7400" s="35" t="s">
        <v>16959</v>
      </c>
      <c r="S7400" s="34"/>
      <c r="T7400" s="34"/>
      <c r="U7400" s="34"/>
    </row>
    <row r="7401" spans="16:21" x14ac:dyDescent="0.45">
      <c r="P7401" s="33" t="s">
        <v>4358</v>
      </c>
      <c r="Q7401" t="s">
        <v>28873</v>
      </c>
      <c r="R7401" s="35" t="s">
        <v>16960</v>
      </c>
      <c r="S7401" s="34"/>
      <c r="T7401" s="34"/>
      <c r="U7401" s="34"/>
    </row>
    <row r="7402" spans="16:21" x14ac:dyDescent="0.45">
      <c r="P7402" s="33" t="s">
        <v>4358</v>
      </c>
      <c r="Q7402" t="s">
        <v>28873</v>
      </c>
      <c r="R7402" s="35" t="s">
        <v>16961</v>
      </c>
      <c r="S7402" s="34"/>
      <c r="T7402" s="34"/>
      <c r="U7402" s="34"/>
    </row>
    <row r="7403" spans="16:21" x14ac:dyDescent="0.45">
      <c r="P7403" s="33" t="s">
        <v>4359</v>
      </c>
      <c r="Q7403" t="s">
        <v>28873</v>
      </c>
      <c r="R7403" s="35" t="s">
        <v>16962</v>
      </c>
      <c r="S7403" s="34"/>
      <c r="T7403" s="34"/>
      <c r="U7403" s="34"/>
    </row>
    <row r="7404" spans="16:21" x14ac:dyDescent="0.45">
      <c r="P7404" s="33" t="s">
        <v>4359</v>
      </c>
      <c r="Q7404" t="s">
        <v>28873</v>
      </c>
      <c r="R7404" s="35" t="s">
        <v>16963</v>
      </c>
      <c r="S7404" s="34"/>
      <c r="T7404" s="34"/>
      <c r="U7404" s="34"/>
    </row>
    <row r="7405" spans="16:21" x14ac:dyDescent="0.45">
      <c r="P7405" s="33" t="s">
        <v>4360</v>
      </c>
      <c r="Q7405" t="s">
        <v>28873</v>
      </c>
      <c r="R7405" s="35" t="s">
        <v>16964</v>
      </c>
      <c r="S7405" s="34"/>
      <c r="T7405" s="34"/>
      <c r="U7405" s="34"/>
    </row>
    <row r="7406" spans="16:21" x14ac:dyDescent="0.45">
      <c r="P7406" s="33" t="s">
        <v>4360</v>
      </c>
      <c r="Q7406" t="s">
        <v>28873</v>
      </c>
      <c r="R7406" s="35" t="s">
        <v>16965</v>
      </c>
      <c r="S7406" s="34"/>
      <c r="T7406" s="34"/>
      <c r="U7406" s="34"/>
    </row>
    <row r="7407" spans="16:21" x14ac:dyDescent="0.45">
      <c r="P7407" s="33" t="s">
        <v>4361</v>
      </c>
      <c r="Q7407" t="s">
        <v>28873</v>
      </c>
      <c r="R7407" s="35" t="s">
        <v>16966</v>
      </c>
      <c r="S7407" s="34"/>
      <c r="T7407" s="34"/>
      <c r="U7407" s="34"/>
    </row>
    <row r="7408" spans="16:21" x14ac:dyDescent="0.45">
      <c r="P7408" s="33" t="s">
        <v>4361</v>
      </c>
      <c r="Q7408" t="s">
        <v>28873</v>
      </c>
      <c r="R7408" s="35" t="s">
        <v>16967</v>
      </c>
      <c r="S7408" s="34"/>
      <c r="T7408" s="34"/>
      <c r="U7408" s="34"/>
    </row>
    <row r="7409" spans="16:21" x14ac:dyDescent="0.45">
      <c r="P7409" s="33" t="s">
        <v>4362</v>
      </c>
      <c r="Q7409" t="s">
        <v>28873</v>
      </c>
      <c r="R7409" s="35" t="s">
        <v>16968</v>
      </c>
      <c r="S7409" s="34"/>
      <c r="T7409" s="34"/>
      <c r="U7409" s="34"/>
    </row>
    <row r="7410" spans="16:21" x14ac:dyDescent="0.45">
      <c r="P7410" s="33" t="s">
        <v>4362</v>
      </c>
      <c r="Q7410" t="s">
        <v>28873</v>
      </c>
      <c r="R7410" s="35" t="s">
        <v>16969</v>
      </c>
      <c r="S7410" s="34"/>
      <c r="T7410" s="34"/>
      <c r="U7410" s="34"/>
    </row>
    <row r="7411" spans="16:21" x14ac:dyDescent="0.45">
      <c r="P7411" s="33" t="s">
        <v>4363</v>
      </c>
      <c r="Q7411" t="s">
        <v>28873</v>
      </c>
      <c r="R7411" s="35" t="s">
        <v>16970</v>
      </c>
      <c r="S7411" s="34"/>
      <c r="T7411" s="34"/>
      <c r="U7411" s="34"/>
    </row>
    <row r="7412" spans="16:21" x14ac:dyDescent="0.45">
      <c r="P7412" s="33" t="s">
        <v>4363</v>
      </c>
      <c r="Q7412" t="s">
        <v>28873</v>
      </c>
      <c r="R7412" s="35" t="s">
        <v>16971</v>
      </c>
      <c r="S7412" s="34"/>
      <c r="T7412" s="34"/>
      <c r="U7412" s="34"/>
    </row>
    <row r="7413" spans="16:21" x14ac:dyDescent="0.45">
      <c r="P7413" s="33" t="s">
        <v>4364</v>
      </c>
      <c r="Q7413" t="s">
        <v>28873</v>
      </c>
      <c r="R7413" s="35" t="s">
        <v>16972</v>
      </c>
      <c r="S7413" s="34"/>
      <c r="T7413" s="34"/>
      <c r="U7413" s="34"/>
    </row>
    <row r="7414" spans="16:21" x14ac:dyDescent="0.45">
      <c r="P7414" s="33" t="s">
        <v>4364</v>
      </c>
      <c r="Q7414" t="s">
        <v>28873</v>
      </c>
      <c r="R7414" s="35" t="s">
        <v>16973</v>
      </c>
      <c r="S7414" s="34"/>
      <c r="T7414" s="34"/>
      <c r="U7414" s="34"/>
    </row>
    <row r="7415" spans="16:21" x14ac:dyDescent="0.45">
      <c r="P7415" s="33" t="s">
        <v>4365</v>
      </c>
      <c r="Q7415" t="s">
        <v>28873</v>
      </c>
      <c r="R7415" s="35" t="s">
        <v>16974</v>
      </c>
      <c r="S7415" s="34"/>
      <c r="T7415" s="34"/>
      <c r="U7415" s="34"/>
    </row>
    <row r="7416" spans="16:21" x14ac:dyDescent="0.45">
      <c r="P7416" s="33" t="s">
        <v>4365</v>
      </c>
      <c r="Q7416" t="s">
        <v>28873</v>
      </c>
      <c r="R7416" s="35" t="s">
        <v>16975</v>
      </c>
      <c r="S7416" s="34"/>
      <c r="T7416" s="34"/>
      <c r="U7416" s="34"/>
    </row>
    <row r="7417" spans="16:21" x14ac:dyDescent="0.45">
      <c r="P7417" s="33" t="s">
        <v>4366</v>
      </c>
      <c r="Q7417" t="s">
        <v>28873</v>
      </c>
      <c r="R7417" s="35" t="s">
        <v>16976</v>
      </c>
      <c r="S7417" s="34"/>
      <c r="T7417" s="34"/>
      <c r="U7417" s="34"/>
    </row>
    <row r="7418" spans="16:21" x14ac:dyDescent="0.45">
      <c r="P7418" s="33" t="s">
        <v>4366</v>
      </c>
      <c r="Q7418" t="s">
        <v>28873</v>
      </c>
      <c r="R7418" s="35" t="s">
        <v>16977</v>
      </c>
      <c r="S7418" s="34"/>
      <c r="T7418" s="34"/>
      <c r="U7418" s="34"/>
    </row>
    <row r="7419" spans="16:21" x14ac:dyDescent="0.45">
      <c r="P7419" s="33" t="s">
        <v>4367</v>
      </c>
      <c r="Q7419" t="s">
        <v>28873</v>
      </c>
      <c r="R7419" s="35" t="s">
        <v>16978</v>
      </c>
      <c r="S7419" s="34"/>
      <c r="T7419" s="34"/>
      <c r="U7419" s="34"/>
    </row>
    <row r="7420" spans="16:21" x14ac:dyDescent="0.45">
      <c r="P7420" s="33" t="s">
        <v>4367</v>
      </c>
      <c r="Q7420" t="s">
        <v>28873</v>
      </c>
      <c r="R7420" s="35" t="s">
        <v>16979</v>
      </c>
      <c r="S7420" s="34"/>
      <c r="T7420" s="34"/>
      <c r="U7420" s="34"/>
    </row>
    <row r="7421" spans="16:21" x14ac:dyDescent="0.45">
      <c r="P7421" s="33" t="s">
        <v>4368</v>
      </c>
      <c r="Q7421" t="s">
        <v>28873</v>
      </c>
      <c r="R7421" s="35" t="s">
        <v>16980</v>
      </c>
      <c r="S7421" s="34"/>
      <c r="T7421" s="34"/>
      <c r="U7421" s="34"/>
    </row>
    <row r="7422" spans="16:21" x14ac:dyDescent="0.45">
      <c r="P7422" s="33" t="s">
        <v>4368</v>
      </c>
      <c r="Q7422" t="s">
        <v>28873</v>
      </c>
      <c r="R7422" s="35" t="s">
        <v>16981</v>
      </c>
      <c r="S7422" s="34"/>
      <c r="T7422" s="34"/>
      <c r="U7422" s="34"/>
    </row>
    <row r="7423" spans="16:21" x14ac:dyDescent="0.45">
      <c r="P7423" s="33" t="s">
        <v>4369</v>
      </c>
      <c r="Q7423" t="s">
        <v>28873</v>
      </c>
      <c r="R7423" s="35" t="s">
        <v>16982</v>
      </c>
      <c r="S7423" s="34"/>
      <c r="T7423" s="34"/>
      <c r="U7423" s="34"/>
    </row>
    <row r="7424" spans="16:21" x14ac:dyDescent="0.45">
      <c r="P7424" s="33" t="s">
        <v>4369</v>
      </c>
      <c r="Q7424" t="s">
        <v>28873</v>
      </c>
      <c r="R7424" s="35" t="s">
        <v>16983</v>
      </c>
      <c r="S7424" s="34"/>
      <c r="T7424" s="34"/>
      <c r="U7424" s="34"/>
    </row>
    <row r="7425" spans="16:21" x14ac:dyDescent="0.45">
      <c r="P7425" s="33" t="s">
        <v>4370</v>
      </c>
      <c r="Q7425" t="s">
        <v>28873</v>
      </c>
      <c r="R7425" s="35" t="s">
        <v>16984</v>
      </c>
      <c r="S7425" s="34"/>
      <c r="T7425" s="34"/>
      <c r="U7425" s="34"/>
    </row>
    <row r="7426" spans="16:21" x14ac:dyDescent="0.45">
      <c r="P7426" s="33" t="s">
        <v>4370</v>
      </c>
      <c r="Q7426" t="s">
        <v>28873</v>
      </c>
      <c r="R7426" s="35" t="s">
        <v>16985</v>
      </c>
      <c r="S7426" s="34"/>
      <c r="T7426" s="34"/>
      <c r="U7426" s="34"/>
    </row>
    <row r="7427" spans="16:21" x14ac:dyDescent="0.45">
      <c r="P7427" s="33" t="s">
        <v>4371</v>
      </c>
      <c r="Q7427" t="s">
        <v>28873</v>
      </c>
      <c r="R7427" s="35" t="s">
        <v>16986</v>
      </c>
      <c r="S7427" s="34"/>
      <c r="T7427" s="34"/>
      <c r="U7427" s="34"/>
    </row>
    <row r="7428" spans="16:21" x14ac:dyDescent="0.45">
      <c r="P7428" s="33" t="s">
        <v>4371</v>
      </c>
      <c r="Q7428" t="s">
        <v>28873</v>
      </c>
      <c r="R7428" s="35" t="s">
        <v>16987</v>
      </c>
      <c r="S7428" s="34"/>
      <c r="T7428" s="34"/>
      <c r="U7428" s="34"/>
    </row>
    <row r="7429" spans="16:21" x14ac:dyDescent="0.45">
      <c r="P7429" s="33" t="s">
        <v>4372</v>
      </c>
      <c r="Q7429" t="s">
        <v>28873</v>
      </c>
      <c r="R7429" s="35" t="s">
        <v>16988</v>
      </c>
      <c r="S7429" s="34"/>
      <c r="T7429" s="34"/>
      <c r="U7429" s="34"/>
    </row>
    <row r="7430" spans="16:21" x14ac:dyDescent="0.45">
      <c r="P7430" s="33" t="s">
        <v>4372</v>
      </c>
      <c r="Q7430" t="s">
        <v>28873</v>
      </c>
      <c r="R7430" s="35" t="s">
        <v>16989</v>
      </c>
      <c r="S7430" s="34"/>
      <c r="T7430" s="34"/>
      <c r="U7430" s="34"/>
    </row>
    <row r="7431" spans="16:21" x14ac:dyDescent="0.45">
      <c r="P7431" s="33" t="s">
        <v>4373</v>
      </c>
      <c r="Q7431" t="s">
        <v>28873</v>
      </c>
      <c r="R7431" s="35" t="s">
        <v>16990</v>
      </c>
      <c r="S7431" s="34"/>
      <c r="T7431" s="34"/>
      <c r="U7431" s="34"/>
    </row>
    <row r="7432" spans="16:21" x14ac:dyDescent="0.45">
      <c r="P7432" s="33" t="s">
        <v>4373</v>
      </c>
      <c r="Q7432" t="s">
        <v>28873</v>
      </c>
      <c r="R7432" s="35" t="s">
        <v>16991</v>
      </c>
      <c r="S7432" s="34"/>
      <c r="T7432" s="34"/>
      <c r="U7432" s="34"/>
    </row>
    <row r="7433" spans="16:21" x14ac:dyDescent="0.45">
      <c r="P7433" s="33" t="s">
        <v>4374</v>
      </c>
      <c r="Q7433" t="s">
        <v>28873</v>
      </c>
      <c r="R7433" s="35" t="s">
        <v>16992</v>
      </c>
      <c r="S7433" s="34"/>
      <c r="T7433" s="34"/>
      <c r="U7433" s="34"/>
    </row>
    <row r="7434" spans="16:21" x14ac:dyDescent="0.45">
      <c r="P7434" s="33" t="s">
        <v>4374</v>
      </c>
      <c r="Q7434" t="s">
        <v>28873</v>
      </c>
      <c r="R7434" s="35" t="s">
        <v>16993</v>
      </c>
      <c r="S7434" s="34"/>
      <c r="T7434" s="34"/>
      <c r="U7434" s="34"/>
    </row>
    <row r="7435" spans="16:21" x14ac:dyDescent="0.45">
      <c r="P7435" s="33" t="s">
        <v>4375</v>
      </c>
      <c r="Q7435" t="s">
        <v>28873</v>
      </c>
      <c r="R7435" s="35" t="s">
        <v>16994</v>
      </c>
      <c r="S7435" s="34"/>
      <c r="T7435" s="34"/>
      <c r="U7435" s="34"/>
    </row>
    <row r="7436" spans="16:21" x14ac:dyDescent="0.45">
      <c r="P7436" s="33" t="s">
        <v>4375</v>
      </c>
      <c r="Q7436" t="s">
        <v>28873</v>
      </c>
      <c r="R7436" s="35" t="s">
        <v>16995</v>
      </c>
      <c r="S7436" s="34"/>
      <c r="T7436" s="34"/>
      <c r="U7436" s="34"/>
    </row>
    <row r="7437" spans="16:21" x14ac:dyDescent="0.45">
      <c r="P7437" s="33" t="s">
        <v>4376</v>
      </c>
      <c r="Q7437" t="s">
        <v>28873</v>
      </c>
      <c r="R7437" s="35" t="s">
        <v>16996</v>
      </c>
      <c r="S7437" s="34"/>
      <c r="T7437" s="34"/>
      <c r="U7437" s="34"/>
    </row>
    <row r="7438" spans="16:21" x14ac:dyDescent="0.45">
      <c r="P7438" s="33" t="s">
        <v>4376</v>
      </c>
      <c r="Q7438" t="s">
        <v>28873</v>
      </c>
      <c r="R7438" s="35" t="s">
        <v>16997</v>
      </c>
      <c r="S7438" s="34"/>
      <c r="T7438" s="34"/>
      <c r="U7438" s="34"/>
    </row>
    <row r="7439" spans="16:21" x14ac:dyDescent="0.45">
      <c r="P7439" s="33" t="s">
        <v>4377</v>
      </c>
      <c r="Q7439" t="s">
        <v>28873</v>
      </c>
      <c r="R7439" s="35" t="s">
        <v>16998</v>
      </c>
      <c r="S7439" s="34"/>
      <c r="T7439" s="34"/>
      <c r="U7439" s="34"/>
    </row>
    <row r="7440" spans="16:21" x14ac:dyDescent="0.45">
      <c r="P7440" s="33" t="s">
        <v>4377</v>
      </c>
      <c r="Q7440" t="s">
        <v>28873</v>
      </c>
      <c r="R7440" s="35" t="s">
        <v>16999</v>
      </c>
      <c r="S7440" s="34"/>
      <c r="T7440" s="34"/>
      <c r="U7440" s="34"/>
    </row>
    <row r="7441" spans="16:21" x14ac:dyDescent="0.45">
      <c r="P7441" s="33" t="s">
        <v>4378</v>
      </c>
      <c r="Q7441" t="s">
        <v>28873</v>
      </c>
      <c r="R7441" s="35" t="s">
        <v>17000</v>
      </c>
      <c r="S7441" s="34"/>
      <c r="T7441" s="34"/>
      <c r="U7441" s="34"/>
    </row>
    <row r="7442" spans="16:21" x14ac:dyDescent="0.45">
      <c r="P7442" s="33" t="s">
        <v>4378</v>
      </c>
      <c r="Q7442" t="s">
        <v>28873</v>
      </c>
      <c r="R7442" s="35" t="s">
        <v>17001</v>
      </c>
      <c r="S7442" s="34"/>
      <c r="T7442" s="34"/>
      <c r="U7442" s="34"/>
    </row>
    <row r="7443" spans="16:21" x14ac:dyDescent="0.45">
      <c r="P7443" s="33" t="s">
        <v>4379</v>
      </c>
      <c r="Q7443" t="s">
        <v>28873</v>
      </c>
      <c r="R7443" s="35" t="s">
        <v>17002</v>
      </c>
      <c r="S7443" s="34"/>
      <c r="T7443" s="34"/>
      <c r="U7443" s="34"/>
    </row>
    <row r="7444" spans="16:21" x14ac:dyDescent="0.45">
      <c r="P7444" s="33" t="s">
        <v>4379</v>
      </c>
      <c r="Q7444" t="s">
        <v>28873</v>
      </c>
      <c r="R7444" s="35" t="s">
        <v>17003</v>
      </c>
      <c r="S7444" s="34"/>
      <c r="T7444" s="34"/>
      <c r="U7444" s="34"/>
    </row>
    <row r="7445" spans="16:21" x14ac:dyDescent="0.45">
      <c r="P7445" s="33" t="s">
        <v>4380</v>
      </c>
      <c r="Q7445" t="s">
        <v>28873</v>
      </c>
      <c r="R7445" s="35" t="s">
        <v>17004</v>
      </c>
      <c r="S7445" s="34"/>
      <c r="T7445" s="34"/>
      <c r="U7445" s="34"/>
    </row>
    <row r="7446" spans="16:21" x14ac:dyDescent="0.45">
      <c r="P7446" s="33" t="s">
        <v>4380</v>
      </c>
      <c r="Q7446" t="s">
        <v>28873</v>
      </c>
      <c r="R7446" s="35" t="s">
        <v>17005</v>
      </c>
      <c r="S7446" s="34"/>
      <c r="T7446" s="34"/>
      <c r="U7446" s="34"/>
    </row>
    <row r="7447" spans="16:21" x14ac:dyDescent="0.45">
      <c r="P7447" s="33" t="s">
        <v>4381</v>
      </c>
      <c r="Q7447" t="s">
        <v>28873</v>
      </c>
      <c r="R7447" s="35" t="s">
        <v>17006</v>
      </c>
      <c r="S7447" s="34"/>
      <c r="T7447" s="34"/>
      <c r="U7447" s="34"/>
    </row>
    <row r="7448" spans="16:21" x14ac:dyDescent="0.45">
      <c r="P7448" s="33" t="s">
        <v>4381</v>
      </c>
      <c r="Q7448" t="s">
        <v>28873</v>
      </c>
      <c r="R7448" s="35" t="s">
        <v>17007</v>
      </c>
      <c r="S7448" s="34"/>
      <c r="T7448" s="34"/>
      <c r="U7448" s="34"/>
    </row>
    <row r="7449" spans="16:21" x14ac:dyDescent="0.45">
      <c r="P7449" s="33" t="s">
        <v>4382</v>
      </c>
      <c r="Q7449" t="s">
        <v>28873</v>
      </c>
      <c r="R7449" s="35" t="s">
        <v>17008</v>
      </c>
      <c r="S7449" s="34"/>
      <c r="T7449" s="34"/>
      <c r="U7449" s="34"/>
    </row>
    <row r="7450" spans="16:21" x14ac:dyDescent="0.45">
      <c r="P7450" s="33" t="s">
        <v>4382</v>
      </c>
      <c r="Q7450" t="s">
        <v>28873</v>
      </c>
      <c r="R7450" s="35" t="s">
        <v>17009</v>
      </c>
      <c r="S7450" s="34"/>
      <c r="T7450" s="34"/>
      <c r="U7450" s="34"/>
    </row>
    <row r="7451" spans="16:21" x14ac:dyDescent="0.45">
      <c r="P7451" s="33" t="s">
        <v>4383</v>
      </c>
      <c r="Q7451" t="s">
        <v>28873</v>
      </c>
      <c r="R7451" s="35" t="s">
        <v>17010</v>
      </c>
      <c r="S7451" s="34"/>
      <c r="T7451" s="34"/>
      <c r="U7451" s="34"/>
    </row>
    <row r="7452" spans="16:21" x14ac:dyDescent="0.45">
      <c r="P7452" s="33" t="s">
        <v>4383</v>
      </c>
      <c r="Q7452" t="s">
        <v>28873</v>
      </c>
      <c r="R7452" s="35" t="s">
        <v>17011</v>
      </c>
      <c r="S7452" s="34"/>
      <c r="T7452" s="34"/>
      <c r="U7452" s="34"/>
    </row>
    <row r="7453" spans="16:21" x14ac:dyDescent="0.45">
      <c r="P7453" s="33" t="s">
        <v>4384</v>
      </c>
      <c r="Q7453" t="s">
        <v>28873</v>
      </c>
      <c r="R7453" s="35" t="s">
        <v>17012</v>
      </c>
      <c r="S7453" s="34"/>
      <c r="T7453" s="34"/>
      <c r="U7453" s="34"/>
    </row>
    <row r="7454" spans="16:21" x14ac:dyDescent="0.45">
      <c r="P7454" s="33" t="s">
        <v>4384</v>
      </c>
      <c r="Q7454" t="s">
        <v>28873</v>
      </c>
      <c r="R7454" s="35" t="s">
        <v>17013</v>
      </c>
      <c r="S7454" s="34"/>
      <c r="T7454" s="34"/>
      <c r="U7454" s="34"/>
    </row>
    <row r="7455" spans="16:21" x14ac:dyDescent="0.45">
      <c r="P7455" s="33" t="s">
        <v>4385</v>
      </c>
      <c r="Q7455" t="s">
        <v>28873</v>
      </c>
      <c r="R7455" s="35" t="s">
        <v>17014</v>
      </c>
      <c r="S7455" s="34"/>
      <c r="T7455" s="34"/>
      <c r="U7455" s="34"/>
    </row>
    <row r="7456" spans="16:21" x14ac:dyDescent="0.45">
      <c r="P7456" s="33" t="s">
        <v>4385</v>
      </c>
      <c r="Q7456" t="s">
        <v>28873</v>
      </c>
      <c r="R7456" s="35" t="s">
        <v>17015</v>
      </c>
      <c r="S7456" s="34"/>
      <c r="T7456" s="34"/>
      <c r="U7456" s="34"/>
    </row>
    <row r="7457" spans="16:21" x14ac:dyDescent="0.45">
      <c r="P7457" s="33" t="s">
        <v>4386</v>
      </c>
      <c r="Q7457" t="s">
        <v>28873</v>
      </c>
      <c r="R7457" s="35" t="s">
        <v>17016</v>
      </c>
      <c r="S7457" s="34"/>
      <c r="T7457" s="34"/>
      <c r="U7457" s="34"/>
    </row>
    <row r="7458" spans="16:21" x14ac:dyDescent="0.45">
      <c r="P7458" s="33" t="s">
        <v>4386</v>
      </c>
      <c r="Q7458" t="s">
        <v>28873</v>
      </c>
      <c r="R7458" s="35" t="s">
        <v>17017</v>
      </c>
      <c r="S7458" s="34"/>
      <c r="T7458" s="34"/>
      <c r="U7458" s="34"/>
    </row>
    <row r="7459" spans="16:21" x14ac:dyDescent="0.45">
      <c r="P7459" s="33" t="s">
        <v>4387</v>
      </c>
      <c r="Q7459" t="s">
        <v>28873</v>
      </c>
      <c r="R7459" s="35" t="s">
        <v>17018</v>
      </c>
      <c r="S7459" s="34"/>
      <c r="T7459" s="34"/>
      <c r="U7459" s="34"/>
    </row>
    <row r="7460" spans="16:21" x14ac:dyDescent="0.45">
      <c r="P7460" s="33" t="s">
        <v>4387</v>
      </c>
      <c r="Q7460" t="s">
        <v>28873</v>
      </c>
      <c r="R7460" s="35" t="s">
        <v>17019</v>
      </c>
      <c r="S7460" s="34"/>
      <c r="T7460" s="34"/>
      <c r="U7460" s="34"/>
    </row>
    <row r="7461" spans="16:21" x14ac:dyDescent="0.45">
      <c r="P7461" s="33" t="s">
        <v>4388</v>
      </c>
      <c r="Q7461" t="s">
        <v>28873</v>
      </c>
      <c r="R7461" s="35" t="s">
        <v>17020</v>
      </c>
      <c r="S7461" s="34"/>
      <c r="T7461" s="34"/>
      <c r="U7461" s="34"/>
    </row>
    <row r="7462" spans="16:21" x14ac:dyDescent="0.45">
      <c r="P7462" s="33" t="s">
        <v>4388</v>
      </c>
      <c r="Q7462" t="s">
        <v>28873</v>
      </c>
      <c r="R7462" s="35" t="s">
        <v>17021</v>
      </c>
      <c r="S7462" s="34"/>
      <c r="T7462" s="34"/>
      <c r="U7462" s="34"/>
    </row>
    <row r="7463" spans="16:21" x14ac:dyDescent="0.45">
      <c r="P7463" s="33" t="s">
        <v>4389</v>
      </c>
      <c r="Q7463" t="s">
        <v>28873</v>
      </c>
      <c r="R7463" s="35" t="s">
        <v>17022</v>
      </c>
      <c r="S7463" s="34"/>
      <c r="T7463" s="34"/>
      <c r="U7463" s="34"/>
    </row>
    <row r="7464" spans="16:21" x14ac:dyDescent="0.45">
      <c r="P7464" s="33" t="s">
        <v>4389</v>
      </c>
      <c r="Q7464" t="s">
        <v>28873</v>
      </c>
      <c r="R7464" s="35" t="s">
        <v>17023</v>
      </c>
      <c r="S7464" s="34"/>
      <c r="T7464" s="34"/>
      <c r="U7464" s="34"/>
    </row>
    <row r="7465" spans="16:21" x14ac:dyDescent="0.45">
      <c r="P7465" s="33" t="s">
        <v>4390</v>
      </c>
      <c r="Q7465" t="s">
        <v>28873</v>
      </c>
      <c r="R7465" s="35" t="s">
        <v>17024</v>
      </c>
      <c r="S7465" s="34"/>
      <c r="T7465" s="34"/>
      <c r="U7465" s="34"/>
    </row>
    <row r="7466" spans="16:21" x14ac:dyDescent="0.45">
      <c r="P7466" s="33" t="s">
        <v>4390</v>
      </c>
      <c r="Q7466" t="s">
        <v>28873</v>
      </c>
      <c r="R7466" s="35" t="s">
        <v>17025</v>
      </c>
      <c r="S7466" s="34"/>
      <c r="T7466" s="34"/>
      <c r="U7466" s="34"/>
    </row>
    <row r="7467" spans="16:21" x14ac:dyDescent="0.45">
      <c r="P7467" s="33" t="s">
        <v>4391</v>
      </c>
      <c r="Q7467" t="s">
        <v>28873</v>
      </c>
      <c r="R7467" s="35" t="s">
        <v>17026</v>
      </c>
      <c r="S7467" s="34"/>
      <c r="T7467" s="34"/>
      <c r="U7467" s="34"/>
    </row>
    <row r="7468" spans="16:21" x14ac:dyDescent="0.45">
      <c r="P7468" s="33" t="s">
        <v>4391</v>
      </c>
      <c r="Q7468" t="s">
        <v>28873</v>
      </c>
      <c r="R7468" s="35" t="s">
        <v>17027</v>
      </c>
      <c r="S7468" s="34"/>
      <c r="T7468" s="34"/>
      <c r="U7468" s="34"/>
    </row>
    <row r="7469" spans="16:21" x14ac:dyDescent="0.45">
      <c r="P7469" s="33" t="s">
        <v>4392</v>
      </c>
      <c r="Q7469" t="s">
        <v>28873</v>
      </c>
      <c r="R7469" s="35" t="s">
        <v>17028</v>
      </c>
      <c r="S7469" s="34"/>
      <c r="T7469" s="34"/>
      <c r="U7469" s="34"/>
    </row>
    <row r="7470" spans="16:21" x14ac:dyDescent="0.45">
      <c r="P7470" s="33" t="s">
        <v>4392</v>
      </c>
      <c r="Q7470" t="s">
        <v>28873</v>
      </c>
      <c r="R7470" s="35" t="s">
        <v>17029</v>
      </c>
      <c r="S7470" s="34"/>
      <c r="T7470" s="34"/>
      <c r="U7470" s="34"/>
    </row>
    <row r="7471" spans="16:21" x14ac:dyDescent="0.45">
      <c r="P7471" s="33" t="s">
        <v>4393</v>
      </c>
      <c r="Q7471" t="s">
        <v>28873</v>
      </c>
      <c r="R7471" s="35" t="s">
        <v>17030</v>
      </c>
      <c r="S7471" s="34"/>
      <c r="T7471" s="34"/>
      <c r="U7471" s="34"/>
    </row>
    <row r="7472" spans="16:21" x14ac:dyDescent="0.45">
      <c r="P7472" s="33" t="s">
        <v>4393</v>
      </c>
      <c r="Q7472" t="s">
        <v>28873</v>
      </c>
      <c r="R7472" s="35" t="s">
        <v>17031</v>
      </c>
      <c r="S7472" s="34"/>
      <c r="T7472" s="34"/>
      <c r="U7472" s="34"/>
    </row>
    <row r="7473" spans="16:21" x14ac:dyDescent="0.45">
      <c r="P7473" s="33" t="s">
        <v>4394</v>
      </c>
      <c r="Q7473" t="s">
        <v>28873</v>
      </c>
      <c r="R7473" s="35" t="s">
        <v>17032</v>
      </c>
      <c r="S7473" s="34"/>
      <c r="T7473" s="34"/>
      <c r="U7473" s="34"/>
    </row>
    <row r="7474" spans="16:21" x14ac:dyDescent="0.45">
      <c r="P7474" s="33" t="s">
        <v>4394</v>
      </c>
      <c r="Q7474" t="s">
        <v>28873</v>
      </c>
      <c r="R7474" s="35" t="s">
        <v>17033</v>
      </c>
      <c r="S7474" s="34"/>
      <c r="T7474" s="34"/>
      <c r="U7474" s="34"/>
    </row>
    <row r="7475" spans="16:21" x14ac:dyDescent="0.45">
      <c r="P7475" s="33" t="s">
        <v>4395</v>
      </c>
      <c r="Q7475" t="s">
        <v>28873</v>
      </c>
      <c r="R7475" s="35" t="s">
        <v>17034</v>
      </c>
      <c r="S7475" s="34"/>
      <c r="T7475" s="34"/>
      <c r="U7475" s="34"/>
    </row>
    <row r="7476" spans="16:21" x14ac:dyDescent="0.45">
      <c r="P7476" s="33" t="s">
        <v>4395</v>
      </c>
      <c r="Q7476" t="s">
        <v>28873</v>
      </c>
      <c r="R7476" s="35" t="s">
        <v>17035</v>
      </c>
      <c r="S7476" s="34"/>
      <c r="T7476" s="34"/>
      <c r="U7476" s="34"/>
    </row>
    <row r="7477" spans="16:21" x14ac:dyDescent="0.45">
      <c r="P7477" s="33" t="s">
        <v>4396</v>
      </c>
      <c r="Q7477" t="s">
        <v>28873</v>
      </c>
      <c r="R7477" s="35" t="s">
        <v>17036</v>
      </c>
      <c r="S7477" s="34"/>
      <c r="T7477" s="34"/>
      <c r="U7477" s="34"/>
    </row>
    <row r="7478" spans="16:21" x14ac:dyDescent="0.45">
      <c r="P7478" s="33" t="s">
        <v>4396</v>
      </c>
      <c r="Q7478" t="s">
        <v>28873</v>
      </c>
      <c r="R7478" s="35" t="s">
        <v>17037</v>
      </c>
      <c r="S7478" s="34"/>
      <c r="T7478" s="34"/>
      <c r="U7478" s="34"/>
    </row>
    <row r="7479" spans="16:21" x14ac:dyDescent="0.45">
      <c r="P7479" s="33" t="s">
        <v>4397</v>
      </c>
      <c r="Q7479" t="s">
        <v>28873</v>
      </c>
      <c r="R7479" s="35" t="s">
        <v>17038</v>
      </c>
      <c r="S7479" s="34"/>
      <c r="T7479" s="34"/>
      <c r="U7479" s="34"/>
    </row>
    <row r="7480" spans="16:21" x14ac:dyDescent="0.45">
      <c r="P7480" s="33" t="s">
        <v>4397</v>
      </c>
      <c r="Q7480" t="s">
        <v>28873</v>
      </c>
      <c r="R7480" s="35" t="s">
        <v>17039</v>
      </c>
      <c r="S7480" s="34"/>
      <c r="T7480" s="34"/>
      <c r="U7480" s="34"/>
    </row>
    <row r="7481" spans="16:21" x14ac:dyDescent="0.45">
      <c r="P7481" s="33" t="s">
        <v>4398</v>
      </c>
      <c r="Q7481" t="s">
        <v>28873</v>
      </c>
      <c r="R7481" s="35" t="s">
        <v>17040</v>
      </c>
      <c r="S7481" s="34"/>
      <c r="T7481" s="34"/>
      <c r="U7481" s="34"/>
    </row>
    <row r="7482" spans="16:21" x14ac:dyDescent="0.45">
      <c r="P7482" s="33" t="s">
        <v>4398</v>
      </c>
      <c r="Q7482" t="s">
        <v>28873</v>
      </c>
      <c r="R7482" s="35" t="s">
        <v>17041</v>
      </c>
      <c r="S7482" s="34"/>
      <c r="T7482" s="34"/>
      <c r="U7482" s="34"/>
    </row>
    <row r="7483" spans="16:21" x14ac:dyDescent="0.45">
      <c r="P7483" s="33" t="s">
        <v>4399</v>
      </c>
      <c r="Q7483" t="s">
        <v>28873</v>
      </c>
      <c r="R7483" s="35" t="s">
        <v>17042</v>
      </c>
      <c r="S7483" s="34"/>
      <c r="T7483" s="34"/>
      <c r="U7483" s="34"/>
    </row>
    <row r="7484" spans="16:21" x14ac:dyDescent="0.45">
      <c r="P7484" s="33" t="s">
        <v>4399</v>
      </c>
      <c r="Q7484" t="s">
        <v>28873</v>
      </c>
      <c r="R7484" s="35" t="s">
        <v>17043</v>
      </c>
      <c r="S7484" s="34"/>
      <c r="T7484" s="34"/>
      <c r="U7484" s="34"/>
    </row>
    <row r="7485" spans="16:21" x14ac:dyDescent="0.45">
      <c r="P7485" s="33" t="s">
        <v>4400</v>
      </c>
      <c r="Q7485" t="s">
        <v>28873</v>
      </c>
      <c r="R7485" s="35" t="s">
        <v>17044</v>
      </c>
      <c r="S7485" s="34"/>
      <c r="T7485" s="34"/>
      <c r="U7485" s="34"/>
    </row>
    <row r="7486" spans="16:21" x14ac:dyDescent="0.45">
      <c r="P7486" s="33" t="s">
        <v>4400</v>
      </c>
      <c r="Q7486" t="s">
        <v>28873</v>
      </c>
      <c r="R7486" s="35" t="s">
        <v>17045</v>
      </c>
      <c r="S7486" s="34"/>
      <c r="T7486" s="34"/>
      <c r="U7486" s="34"/>
    </row>
    <row r="7487" spans="16:21" x14ac:dyDescent="0.45">
      <c r="P7487" s="33" t="s">
        <v>4401</v>
      </c>
      <c r="Q7487" t="s">
        <v>28873</v>
      </c>
      <c r="R7487" s="35" t="s">
        <v>17046</v>
      </c>
      <c r="S7487" s="34"/>
      <c r="T7487" s="34"/>
      <c r="U7487" s="34"/>
    </row>
    <row r="7488" spans="16:21" x14ac:dyDescent="0.45">
      <c r="P7488" s="33" t="s">
        <v>4401</v>
      </c>
      <c r="Q7488" t="s">
        <v>28873</v>
      </c>
      <c r="R7488" s="35" t="s">
        <v>17047</v>
      </c>
      <c r="S7488" s="34"/>
      <c r="T7488" s="34"/>
      <c r="U7488" s="34"/>
    </row>
    <row r="7489" spans="16:21" x14ac:dyDescent="0.45">
      <c r="P7489" s="33" t="s">
        <v>4402</v>
      </c>
      <c r="Q7489" t="s">
        <v>28873</v>
      </c>
      <c r="R7489" s="35" t="s">
        <v>17048</v>
      </c>
      <c r="S7489" s="34"/>
      <c r="T7489" s="34"/>
      <c r="U7489" s="34"/>
    </row>
    <row r="7490" spans="16:21" x14ac:dyDescent="0.45">
      <c r="P7490" s="33" t="s">
        <v>4402</v>
      </c>
      <c r="Q7490" t="s">
        <v>28873</v>
      </c>
      <c r="R7490" s="35" t="s">
        <v>17049</v>
      </c>
      <c r="S7490" s="34"/>
      <c r="T7490" s="34"/>
      <c r="U7490" s="34"/>
    </row>
    <row r="7491" spans="16:21" x14ac:dyDescent="0.45">
      <c r="P7491" s="33" t="s">
        <v>4403</v>
      </c>
      <c r="Q7491" t="s">
        <v>28873</v>
      </c>
      <c r="R7491" s="35" t="s">
        <v>17050</v>
      </c>
      <c r="S7491" s="34"/>
      <c r="T7491" s="34"/>
      <c r="U7491" s="34"/>
    </row>
    <row r="7492" spans="16:21" x14ac:dyDescent="0.45">
      <c r="P7492" s="33" t="s">
        <v>4403</v>
      </c>
      <c r="Q7492" t="s">
        <v>28873</v>
      </c>
      <c r="R7492" s="35" t="s">
        <v>17051</v>
      </c>
      <c r="S7492" s="34"/>
      <c r="T7492" s="34"/>
      <c r="U7492" s="34"/>
    </row>
    <row r="7493" spans="16:21" x14ac:dyDescent="0.45">
      <c r="P7493" s="33" t="s">
        <v>4404</v>
      </c>
      <c r="Q7493" t="s">
        <v>28873</v>
      </c>
      <c r="R7493" s="35" t="s">
        <v>17052</v>
      </c>
      <c r="S7493" s="34"/>
      <c r="T7493" s="34"/>
      <c r="U7493" s="34"/>
    </row>
    <row r="7494" spans="16:21" x14ac:dyDescent="0.45">
      <c r="P7494" s="33" t="s">
        <v>4404</v>
      </c>
      <c r="Q7494" t="s">
        <v>28873</v>
      </c>
      <c r="R7494" s="35" t="s">
        <v>17053</v>
      </c>
      <c r="S7494" s="34"/>
      <c r="T7494" s="34"/>
      <c r="U7494" s="34"/>
    </row>
    <row r="7495" spans="16:21" x14ac:dyDescent="0.45">
      <c r="P7495" s="33" t="s">
        <v>4405</v>
      </c>
      <c r="Q7495" t="s">
        <v>28873</v>
      </c>
      <c r="R7495" s="35" t="s">
        <v>17054</v>
      </c>
      <c r="S7495" s="34"/>
      <c r="T7495" s="34"/>
      <c r="U7495" s="34"/>
    </row>
    <row r="7496" spans="16:21" x14ac:dyDescent="0.45">
      <c r="P7496" s="33" t="s">
        <v>4405</v>
      </c>
      <c r="Q7496" t="s">
        <v>28873</v>
      </c>
      <c r="R7496" s="35" t="s">
        <v>17055</v>
      </c>
      <c r="S7496" s="34"/>
      <c r="T7496" s="34"/>
      <c r="U7496" s="34"/>
    </row>
    <row r="7497" spans="16:21" x14ac:dyDescent="0.45">
      <c r="P7497" s="33" t="s">
        <v>4406</v>
      </c>
      <c r="Q7497" t="s">
        <v>28873</v>
      </c>
      <c r="R7497" s="35" t="s">
        <v>17056</v>
      </c>
      <c r="S7497" s="34"/>
      <c r="T7497" s="34"/>
      <c r="U7497" s="34"/>
    </row>
    <row r="7498" spans="16:21" x14ac:dyDescent="0.45">
      <c r="P7498" s="33" t="s">
        <v>4406</v>
      </c>
      <c r="Q7498" t="s">
        <v>28873</v>
      </c>
      <c r="R7498" s="35" t="s">
        <v>17057</v>
      </c>
      <c r="S7498" s="34"/>
      <c r="T7498" s="34"/>
      <c r="U7498" s="34"/>
    </row>
    <row r="7499" spans="16:21" x14ac:dyDescent="0.45">
      <c r="P7499" s="33" t="s">
        <v>4407</v>
      </c>
      <c r="Q7499" t="s">
        <v>28873</v>
      </c>
      <c r="R7499" s="35" t="s">
        <v>17058</v>
      </c>
      <c r="S7499" s="34"/>
      <c r="T7499" s="34"/>
      <c r="U7499" s="34"/>
    </row>
    <row r="7500" spans="16:21" x14ac:dyDescent="0.45">
      <c r="P7500" s="33" t="s">
        <v>4407</v>
      </c>
      <c r="Q7500" t="s">
        <v>28873</v>
      </c>
      <c r="R7500" s="35" t="s">
        <v>17059</v>
      </c>
      <c r="S7500" s="34"/>
      <c r="T7500" s="34"/>
      <c r="U7500" s="34"/>
    </row>
    <row r="7501" spans="16:21" x14ac:dyDescent="0.45">
      <c r="P7501" s="33" t="s">
        <v>4408</v>
      </c>
      <c r="Q7501" t="s">
        <v>28873</v>
      </c>
      <c r="R7501" s="35" t="s">
        <v>17060</v>
      </c>
      <c r="S7501" s="34"/>
      <c r="T7501" s="34"/>
      <c r="U7501" s="34"/>
    </row>
    <row r="7502" spans="16:21" x14ac:dyDescent="0.45">
      <c r="P7502" s="33" t="s">
        <v>4408</v>
      </c>
      <c r="Q7502" t="s">
        <v>28873</v>
      </c>
      <c r="R7502" s="35" t="s">
        <v>17061</v>
      </c>
      <c r="S7502" s="34"/>
      <c r="T7502" s="34"/>
      <c r="U7502" s="34"/>
    </row>
    <row r="7503" spans="16:21" x14ac:dyDescent="0.45">
      <c r="P7503" s="33" t="s">
        <v>4409</v>
      </c>
      <c r="Q7503" t="s">
        <v>28873</v>
      </c>
      <c r="R7503" s="35" t="s">
        <v>17062</v>
      </c>
      <c r="S7503" s="34"/>
      <c r="T7503" s="34"/>
      <c r="U7503" s="34"/>
    </row>
    <row r="7504" spans="16:21" x14ac:dyDescent="0.45">
      <c r="P7504" s="33" t="s">
        <v>4409</v>
      </c>
      <c r="Q7504" t="s">
        <v>28873</v>
      </c>
      <c r="R7504" s="35" t="s">
        <v>17063</v>
      </c>
      <c r="S7504" s="34"/>
      <c r="T7504" s="34"/>
      <c r="U7504" s="34"/>
    </row>
    <row r="7505" spans="16:21" x14ac:dyDescent="0.45">
      <c r="P7505" s="33" t="s">
        <v>4410</v>
      </c>
      <c r="Q7505" t="s">
        <v>28873</v>
      </c>
      <c r="R7505" s="35" t="s">
        <v>17064</v>
      </c>
      <c r="S7505" s="34"/>
      <c r="T7505" s="34"/>
      <c r="U7505" s="34"/>
    </row>
    <row r="7506" spans="16:21" x14ac:dyDescent="0.45">
      <c r="P7506" s="33" t="s">
        <v>4410</v>
      </c>
      <c r="Q7506" t="s">
        <v>28873</v>
      </c>
      <c r="R7506" s="35" t="s">
        <v>17065</v>
      </c>
      <c r="S7506" s="34"/>
      <c r="T7506" s="34"/>
      <c r="U7506" s="34"/>
    </row>
    <row r="7507" spans="16:21" x14ac:dyDescent="0.45">
      <c r="P7507" s="33" t="s">
        <v>4411</v>
      </c>
      <c r="Q7507" t="s">
        <v>28873</v>
      </c>
      <c r="R7507" s="35" t="s">
        <v>17066</v>
      </c>
      <c r="S7507" s="34"/>
      <c r="T7507" s="34"/>
      <c r="U7507" s="34"/>
    </row>
    <row r="7508" spans="16:21" x14ac:dyDescent="0.45">
      <c r="P7508" s="33" t="s">
        <v>4411</v>
      </c>
      <c r="Q7508" t="s">
        <v>28873</v>
      </c>
      <c r="R7508" s="35" t="s">
        <v>17067</v>
      </c>
      <c r="S7508" s="34"/>
      <c r="T7508" s="34"/>
      <c r="U7508" s="34"/>
    </row>
    <row r="7509" spans="16:21" x14ac:dyDescent="0.45">
      <c r="P7509" s="33" t="s">
        <v>4412</v>
      </c>
      <c r="Q7509" t="s">
        <v>28873</v>
      </c>
      <c r="R7509" s="35" t="s">
        <v>17068</v>
      </c>
      <c r="S7509" s="34"/>
      <c r="T7509" s="34"/>
      <c r="U7509" s="34"/>
    </row>
    <row r="7510" spans="16:21" x14ac:dyDescent="0.45">
      <c r="P7510" s="33" t="s">
        <v>4412</v>
      </c>
      <c r="Q7510" t="s">
        <v>28873</v>
      </c>
      <c r="R7510" s="35" t="s">
        <v>17069</v>
      </c>
      <c r="S7510" s="34"/>
      <c r="T7510" s="34"/>
      <c r="U7510" s="34"/>
    </row>
    <row r="7511" spans="16:21" x14ac:dyDescent="0.45">
      <c r="P7511" s="33" t="s">
        <v>4413</v>
      </c>
      <c r="Q7511" t="s">
        <v>28873</v>
      </c>
      <c r="R7511" s="35" t="s">
        <v>17070</v>
      </c>
      <c r="S7511" s="34"/>
      <c r="T7511" s="34"/>
      <c r="U7511" s="34"/>
    </row>
    <row r="7512" spans="16:21" x14ac:dyDescent="0.45">
      <c r="P7512" s="33" t="s">
        <v>4413</v>
      </c>
      <c r="Q7512" t="s">
        <v>28873</v>
      </c>
      <c r="R7512" s="35" t="s">
        <v>17071</v>
      </c>
      <c r="S7512" s="34"/>
      <c r="T7512" s="34"/>
      <c r="U7512" s="34"/>
    </row>
    <row r="7513" spans="16:21" x14ac:dyDescent="0.45">
      <c r="P7513" s="33" t="s">
        <v>4414</v>
      </c>
      <c r="Q7513" t="s">
        <v>28873</v>
      </c>
      <c r="R7513" s="35" t="s">
        <v>17072</v>
      </c>
      <c r="S7513" s="34"/>
      <c r="T7513" s="34"/>
      <c r="U7513" s="34"/>
    </row>
    <row r="7514" spans="16:21" x14ac:dyDescent="0.45">
      <c r="P7514" s="33" t="s">
        <v>4414</v>
      </c>
      <c r="Q7514" t="s">
        <v>28873</v>
      </c>
      <c r="R7514" s="35" t="s">
        <v>17073</v>
      </c>
      <c r="S7514" s="34"/>
      <c r="T7514" s="34"/>
      <c r="U7514" s="34"/>
    </row>
    <row r="7515" spans="16:21" x14ac:dyDescent="0.45">
      <c r="P7515" s="33" t="s">
        <v>4415</v>
      </c>
      <c r="Q7515" t="s">
        <v>28873</v>
      </c>
      <c r="R7515" s="35" t="s">
        <v>17074</v>
      </c>
      <c r="S7515" s="34"/>
      <c r="T7515" s="34"/>
      <c r="U7515" s="34"/>
    </row>
    <row r="7516" spans="16:21" x14ac:dyDescent="0.45">
      <c r="P7516" s="33" t="s">
        <v>4415</v>
      </c>
      <c r="Q7516" t="s">
        <v>28873</v>
      </c>
      <c r="R7516" s="35" t="s">
        <v>17075</v>
      </c>
      <c r="S7516" s="34"/>
      <c r="T7516" s="34"/>
      <c r="U7516" s="34"/>
    </row>
    <row r="7517" spans="16:21" x14ac:dyDescent="0.45">
      <c r="P7517" s="33" t="s">
        <v>4416</v>
      </c>
      <c r="Q7517" t="s">
        <v>28873</v>
      </c>
      <c r="R7517" s="35" t="s">
        <v>17076</v>
      </c>
      <c r="S7517" s="34"/>
      <c r="T7517" s="34"/>
      <c r="U7517" s="34"/>
    </row>
    <row r="7518" spans="16:21" x14ac:dyDescent="0.45">
      <c r="P7518" s="33" t="s">
        <v>4416</v>
      </c>
      <c r="Q7518" t="s">
        <v>28873</v>
      </c>
      <c r="R7518" s="35" t="s">
        <v>17077</v>
      </c>
      <c r="S7518" s="34"/>
      <c r="T7518" s="34"/>
      <c r="U7518" s="34"/>
    </row>
    <row r="7519" spans="16:21" x14ac:dyDescent="0.45">
      <c r="P7519" s="33" t="s">
        <v>4417</v>
      </c>
      <c r="Q7519" t="s">
        <v>28873</v>
      </c>
      <c r="R7519" s="35" t="s">
        <v>17078</v>
      </c>
      <c r="S7519" s="34"/>
      <c r="T7519" s="34"/>
      <c r="U7519" s="34"/>
    </row>
    <row r="7520" spans="16:21" x14ac:dyDescent="0.45">
      <c r="P7520" s="33" t="s">
        <v>4417</v>
      </c>
      <c r="Q7520" t="s">
        <v>28873</v>
      </c>
      <c r="R7520" s="35" t="s">
        <v>17079</v>
      </c>
      <c r="S7520" s="34"/>
      <c r="T7520" s="34"/>
      <c r="U7520" s="34"/>
    </row>
    <row r="7521" spans="16:21" x14ac:dyDescent="0.45">
      <c r="P7521" s="33" t="s">
        <v>4418</v>
      </c>
      <c r="Q7521" t="s">
        <v>28873</v>
      </c>
      <c r="R7521" s="35" t="s">
        <v>17080</v>
      </c>
      <c r="S7521" s="34"/>
      <c r="T7521" s="34"/>
      <c r="U7521" s="34"/>
    </row>
    <row r="7522" spans="16:21" x14ac:dyDescent="0.45">
      <c r="P7522" s="33" t="s">
        <v>4418</v>
      </c>
      <c r="Q7522" t="s">
        <v>28873</v>
      </c>
      <c r="R7522" s="35" t="s">
        <v>17081</v>
      </c>
      <c r="S7522" s="34"/>
      <c r="T7522" s="34"/>
      <c r="U7522" s="34"/>
    </row>
    <row r="7523" spans="16:21" x14ac:dyDescent="0.45">
      <c r="P7523" s="33" t="s">
        <v>4419</v>
      </c>
      <c r="Q7523" t="s">
        <v>28873</v>
      </c>
      <c r="R7523" s="35" t="s">
        <v>17082</v>
      </c>
      <c r="S7523" s="34"/>
      <c r="T7523" s="34"/>
      <c r="U7523" s="34"/>
    </row>
    <row r="7524" spans="16:21" x14ac:dyDescent="0.45">
      <c r="P7524" s="33" t="s">
        <v>4419</v>
      </c>
      <c r="Q7524" t="s">
        <v>28873</v>
      </c>
      <c r="R7524" s="35" t="s">
        <v>17083</v>
      </c>
      <c r="S7524" s="34"/>
      <c r="T7524" s="34"/>
      <c r="U7524" s="34"/>
    </row>
    <row r="7525" spans="16:21" x14ac:dyDescent="0.45">
      <c r="P7525" s="33" t="s">
        <v>4420</v>
      </c>
      <c r="Q7525" t="s">
        <v>28873</v>
      </c>
      <c r="R7525" s="35" t="s">
        <v>17084</v>
      </c>
      <c r="S7525" s="34"/>
      <c r="T7525" s="34"/>
      <c r="U7525" s="34"/>
    </row>
    <row r="7526" spans="16:21" x14ac:dyDescent="0.45">
      <c r="P7526" s="33" t="s">
        <v>4420</v>
      </c>
      <c r="Q7526" t="s">
        <v>28873</v>
      </c>
      <c r="R7526" s="35" t="s">
        <v>17085</v>
      </c>
      <c r="S7526" s="34"/>
      <c r="T7526" s="34"/>
      <c r="U7526" s="34"/>
    </row>
    <row r="7527" spans="16:21" x14ac:dyDescent="0.45">
      <c r="P7527" s="33" t="s">
        <v>4421</v>
      </c>
      <c r="Q7527" t="s">
        <v>28873</v>
      </c>
      <c r="R7527" s="35" t="s">
        <v>17086</v>
      </c>
      <c r="S7527" s="34"/>
      <c r="T7527" s="34"/>
      <c r="U7527" s="34"/>
    </row>
    <row r="7528" spans="16:21" x14ac:dyDescent="0.45">
      <c r="P7528" s="33" t="s">
        <v>4421</v>
      </c>
      <c r="Q7528" t="s">
        <v>28873</v>
      </c>
      <c r="R7528" s="35" t="s">
        <v>17087</v>
      </c>
      <c r="S7528" s="34"/>
      <c r="T7528" s="34"/>
      <c r="U7528" s="34"/>
    </row>
    <row r="7529" spans="16:21" x14ac:dyDescent="0.45">
      <c r="P7529" s="33" t="s">
        <v>4422</v>
      </c>
      <c r="Q7529" t="s">
        <v>28873</v>
      </c>
      <c r="R7529" s="35" t="s">
        <v>17088</v>
      </c>
      <c r="S7529" s="34"/>
      <c r="T7529" s="34"/>
      <c r="U7529" s="34"/>
    </row>
    <row r="7530" spans="16:21" x14ac:dyDescent="0.45">
      <c r="P7530" s="33" t="s">
        <v>4422</v>
      </c>
      <c r="Q7530" t="s">
        <v>28873</v>
      </c>
      <c r="R7530" s="35" t="s">
        <v>17089</v>
      </c>
      <c r="S7530" s="34"/>
      <c r="T7530" s="34"/>
      <c r="U7530" s="34"/>
    </row>
    <row r="7531" spans="16:21" x14ac:dyDescent="0.45">
      <c r="P7531" s="33" t="s">
        <v>4423</v>
      </c>
      <c r="Q7531" t="s">
        <v>28873</v>
      </c>
      <c r="R7531" s="35" t="s">
        <v>17090</v>
      </c>
      <c r="S7531" s="34"/>
      <c r="T7531" s="34"/>
      <c r="U7531" s="34"/>
    </row>
    <row r="7532" spans="16:21" x14ac:dyDescent="0.45">
      <c r="P7532" s="33" t="s">
        <v>4423</v>
      </c>
      <c r="Q7532" t="s">
        <v>28873</v>
      </c>
      <c r="R7532" s="35" t="s">
        <v>17091</v>
      </c>
      <c r="S7532" s="34"/>
      <c r="T7532" s="34"/>
      <c r="U7532" s="34"/>
    </row>
    <row r="7533" spans="16:21" x14ac:dyDescent="0.45">
      <c r="P7533" s="33" t="s">
        <v>4424</v>
      </c>
      <c r="Q7533" t="s">
        <v>28873</v>
      </c>
      <c r="R7533" s="35" t="s">
        <v>17092</v>
      </c>
      <c r="S7533" s="34"/>
      <c r="T7533" s="34"/>
      <c r="U7533" s="34"/>
    </row>
    <row r="7534" spans="16:21" x14ac:dyDescent="0.45">
      <c r="P7534" s="33" t="s">
        <v>4424</v>
      </c>
      <c r="Q7534" t="s">
        <v>28873</v>
      </c>
      <c r="R7534" s="35" t="s">
        <v>17093</v>
      </c>
      <c r="S7534" s="34"/>
      <c r="T7534" s="34"/>
      <c r="U7534" s="34"/>
    </row>
    <row r="7535" spans="16:21" x14ac:dyDescent="0.45">
      <c r="P7535" s="33" t="s">
        <v>4425</v>
      </c>
      <c r="Q7535" t="s">
        <v>28873</v>
      </c>
      <c r="R7535" s="35" t="s">
        <v>17094</v>
      </c>
      <c r="S7535" s="34"/>
      <c r="T7535" s="34"/>
      <c r="U7535" s="34"/>
    </row>
    <row r="7536" spans="16:21" x14ac:dyDescent="0.45">
      <c r="P7536" s="33" t="s">
        <v>4425</v>
      </c>
      <c r="Q7536" t="s">
        <v>28873</v>
      </c>
      <c r="R7536" s="35" t="s">
        <v>17095</v>
      </c>
      <c r="S7536" s="34"/>
      <c r="T7536" s="34"/>
      <c r="U7536" s="34"/>
    </row>
    <row r="7537" spans="16:21" x14ac:dyDescent="0.45">
      <c r="P7537" s="33" t="s">
        <v>4426</v>
      </c>
      <c r="Q7537" t="s">
        <v>28873</v>
      </c>
      <c r="R7537" s="35" t="s">
        <v>17096</v>
      </c>
      <c r="S7537" s="34"/>
      <c r="T7537" s="34"/>
      <c r="U7537" s="34"/>
    </row>
    <row r="7538" spans="16:21" x14ac:dyDescent="0.45">
      <c r="P7538" s="33" t="s">
        <v>4426</v>
      </c>
      <c r="Q7538" t="s">
        <v>28873</v>
      </c>
      <c r="R7538" s="35" t="s">
        <v>17097</v>
      </c>
      <c r="S7538" s="34"/>
      <c r="T7538" s="34"/>
      <c r="U7538" s="34"/>
    </row>
    <row r="7539" spans="16:21" x14ac:dyDescent="0.45">
      <c r="P7539" s="33" t="s">
        <v>4427</v>
      </c>
      <c r="Q7539" t="s">
        <v>28873</v>
      </c>
      <c r="R7539" s="35" t="s">
        <v>17098</v>
      </c>
      <c r="S7539" s="34"/>
      <c r="T7539" s="34"/>
      <c r="U7539" s="34"/>
    </row>
    <row r="7540" spans="16:21" x14ac:dyDescent="0.45">
      <c r="P7540" s="33" t="s">
        <v>4427</v>
      </c>
      <c r="Q7540" t="s">
        <v>28873</v>
      </c>
      <c r="R7540" s="35" t="s">
        <v>17099</v>
      </c>
      <c r="S7540" s="34"/>
      <c r="T7540" s="34"/>
      <c r="U7540" s="34"/>
    </row>
    <row r="7541" spans="16:21" x14ac:dyDescent="0.45">
      <c r="P7541" s="33" t="s">
        <v>4428</v>
      </c>
      <c r="Q7541" t="s">
        <v>28873</v>
      </c>
      <c r="R7541" s="35" t="s">
        <v>17100</v>
      </c>
      <c r="S7541" s="34"/>
      <c r="T7541" s="34"/>
      <c r="U7541" s="34"/>
    </row>
    <row r="7542" spans="16:21" x14ac:dyDescent="0.45">
      <c r="P7542" s="33" t="s">
        <v>4428</v>
      </c>
      <c r="Q7542" t="s">
        <v>28873</v>
      </c>
      <c r="R7542" s="35" t="s">
        <v>17101</v>
      </c>
      <c r="S7542" s="34"/>
      <c r="T7542" s="34"/>
      <c r="U7542" s="34"/>
    </row>
    <row r="7543" spans="16:21" x14ac:dyDescent="0.45">
      <c r="P7543" s="33" t="s">
        <v>4429</v>
      </c>
      <c r="Q7543" t="s">
        <v>28873</v>
      </c>
      <c r="R7543" s="35" t="s">
        <v>17102</v>
      </c>
      <c r="S7543" s="34"/>
      <c r="T7543" s="34"/>
      <c r="U7543" s="34"/>
    </row>
    <row r="7544" spans="16:21" x14ac:dyDescent="0.45">
      <c r="P7544" s="33" t="s">
        <v>4429</v>
      </c>
      <c r="Q7544" t="s">
        <v>28873</v>
      </c>
      <c r="R7544" s="35" t="s">
        <v>17103</v>
      </c>
      <c r="S7544" s="34"/>
      <c r="T7544" s="34"/>
      <c r="U7544" s="34"/>
    </row>
    <row r="7545" spans="16:21" x14ac:dyDescent="0.45">
      <c r="P7545" s="33" t="s">
        <v>4430</v>
      </c>
      <c r="Q7545" t="s">
        <v>28873</v>
      </c>
      <c r="R7545" s="35" t="s">
        <v>17104</v>
      </c>
      <c r="S7545" s="34"/>
      <c r="T7545" s="34"/>
      <c r="U7545" s="34"/>
    </row>
    <row r="7546" spans="16:21" x14ac:dyDescent="0.45">
      <c r="P7546" s="33" t="s">
        <v>4430</v>
      </c>
      <c r="Q7546" t="s">
        <v>28873</v>
      </c>
      <c r="R7546" s="35" t="s">
        <v>17105</v>
      </c>
      <c r="S7546" s="34"/>
      <c r="T7546" s="34"/>
      <c r="U7546" s="34"/>
    </row>
    <row r="7547" spans="16:21" x14ac:dyDescent="0.45">
      <c r="P7547" s="33" t="s">
        <v>4431</v>
      </c>
      <c r="Q7547" t="s">
        <v>28873</v>
      </c>
      <c r="R7547" s="35" t="s">
        <v>17106</v>
      </c>
      <c r="S7547" s="34"/>
      <c r="T7547" s="34"/>
      <c r="U7547" s="34"/>
    </row>
    <row r="7548" spans="16:21" x14ac:dyDescent="0.45">
      <c r="P7548" s="33" t="s">
        <v>4431</v>
      </c>
      <c r="Q7548" t="s">
        <v>28873</v>
      </c>
      <c r="R7548" s="35" t="s">
        <v>17107</v>
      </c>
      <c r="S7548" s="34"/>
      <c r="T7548" s="34"/>
      <c r="U7548" s="34"/>
    </row>
    <row r="7549" spans="16:21" x14ac:dyDescent="0.45">
      <c r="P7549" s="33" t="s">
        <v>4432</v>
      </c>
      <c r="Q7549" t="s">
        <v>28873</v>
      </c>
      <c r="R7549" s="35" t="s">
        <v>17108</v>
      </c>
      <c r="S7549" s="34"/>
      <c r="T7549" s="34"/>
      <c r="U7549" s="34"/>
    </row>
    <row r="7550" spans="16:21" x14ac:dyDescent="0.45">
      <c r="P7550" s="33" t="s">
        <v>4432</v>
      </c>
      <c r="Q7550" t="s">
        <v>28873</v>
      </c>
      <c r="R7550" s="35" t="s">
        <v>17109</v>
      </c>
      <c r="S7550" s="34"/>
      <c r="T7550" s="34"/>
      <c r="U7550" s="34"/>
    </row>
    <row r="7551" spans="16:21" x14ac:dyDescent="0.45">
      <c r="P7551" s="33" t="s">
        <v>4433</v>
      </c>
      <c r="Q7551" t="s">
        <v>28873</v>
      </c>
      <c r="R7551" s="35" t="s">
        <v>17110</v>
      </c>
      <c r="S7551" s="34"/>
      <c r="T7551" s="34"/>
      <c r="U7551" s="34"/>
    </row>
    <row r="7552" spans="16:21" x14ac:dyDescent="0.45">
      <c r="P7552" s="33" t="s">
        <v>4433</v>
      </c>
      <c r="Q7552" t="s">
        <v>28873</v>
      </c>
      <c r="R7552" s="35" t="s">
        <v>17111</v>
      </c>
      <c r="S7552" s="34"/>
      <c r="T7552" s="34"/>
      <c r="U7552" s="34"/>
    </row>
    <row r="7553" spans="16:21" x14ac:dyDescent="0.45">
      <c r="P7553" s="33" t="s">
        <v>4434</v>
      </c>
      <c r="Q7553" t="s">
        <v>28873</v>
      </c>
      <c r="R7553" s="35" t="s">
        <v>17112</v>
      </c>
      <c r="S7553" s="34"/>
      <c r="T7553" s="34"/>
      <c r="U7553" s="34"/>
    </row>
    <row r="7554" spans="16:21" x14ac:dyDescent="0.45">
      <c r="P7554" s="33" t="s">
        <v>4434</v>
      </c>
      <c r="Q7554" t="s">
        <v>28873</v>
      </c>
      <c r="R7554" s="35" t="s">
        <v>17113</v>
      </c>
      <c r="S7554" s="34"/>
      <c r="T7554" s="34"/>
      <c r="U7554" s="34"/>
    </row>
    <row r="7555" spans="16:21" x14ac:dyDescent="0.45">
      <c r="P7555" s="33" t="s">
        <v>4435</v>
      </c>
      <c r="Q7555" t="s">
        <v>28873</v>
      </c>
      <c r="R7555" s="35" t="s">
        <v>17114</v>
      </c>
      <c r="S7555" s="34"/>
      <c r="T7555" s="34"/>
      <c r="U7555" s="34"/>
    </row>
    <row r="7556" spans="16:21" x14ac:dyDescent="0.45">
      <c r="P7556" s="33" t="s">
        <v>4435</v>
      </c>
      <c r="Q7556" t="s">
        <v>28873</v>
      </c>
      <c r="R7556" s="35" t="s">
        <v>17115</v>
      </c>
      <c r="S7556" s="34"/>
      <c r="T7556" s="34"/>
      <c r="U7556" s="34"/>
    </row>
    <row r="7557" spans="16:21" x14ac:dyDescent="0.45">
      <c r="P7557" s="33" t="s">
        <v>4436</v>
      </c>
      <c r="Q7557" t="s">
        <v>28873</v>
      </c>
      <c r="R7557" s="35" t="s">
        <v>17116</v>
      </c>
      <c r="S7557" s="34"/>
      <c r="T7557" s="34"/>
      <c r="U7557" s="34"/>
    </row>
    <row r="7558" spans="16:21" x14ac:dyDescent="0.45">
      <c r="P7558" s="33" t="s">
        <v>4436</v>
      </c>
      <c r="Q7558" t="s">
        <v>28873</v>
      </c>
      <c r="R7558" s="35" t="s">
        <v>17117</v>
      </c>
      <c r="S7558" s="34"/>
      <c r="T7558" s="34"/>
      <c r="U7558" s="34"/>
    </row>
    <row r="7559" spans="16:21" x14ac:dyDescent="0.45">
      <c r="P7559" s="33" t="s">
        <v>4437</v>
      </c>
      <c r="Q7559" t="s">
        <v>28873</v>
      </c>
      <c r="R7559" s="35" t="s">
        <v>17118</v>
      </c>
      <c r="S7559" s="34"/>
      <c r="T7559" s="34"/>
      <c r="U7559" s="34"/>
    </row>
    <row r="7560" spans="16:21" x14ac:dyDescent="0.45">
      <c r="P7560" s="33" t="s">
        <v>4437</v>
      </c>
      <c r="Q7560" t="s">
        <v>28873</v>
      </c>
      <c r="R7560" s="35" t="s">
        <v>17119</v>
      </c>
      <c r="S7560" s="34"/>
      <c r="T7560" s="34"/>
      <c r="U7560" s="34"/>
    </row>
    <row r="7561" spans="16:21" x14ac:dyDescent="0.45">
      <c r="P7561" s="33" t="s">
        <v>4438</v>
      </c>
      <c r="Q7561" t="s">
        <v>28873</v>
      </c>
      <c r="R7561" s="35" t="s">
        <v>16525</v>
      </c>
      <c r="S7561" s="34"/>
      <c r="T7561" s="34"/>
      <c r="U7561" s="34"/>
    </row>
    <row r="7562" spans="16:21" x14ac:dyDescent="0.45">
      <c r="P7562" s="33" t="s">
        <v>4438</v>
      </c>
      <c r="Q7562" t="s">
        <v>28873</v>
      </c>
      <c r="R7562" s="35" t="s">
        <v>17120</v>
      </c>
      <c r="S7562" s="34"/>
      <c r="T7562" s="34"/>
      <c r="U7562" s="34"/>
    </row>
    <row r="7563" spans="16:21" x14ac:dyDescent="0.45">
      <c r="P7563" s="33" t="s">
        <v>4439</v>
      </c>
      <c r="Q7563" t="s">
        <v>28873</v>
      </c>
      <c r="R7563" s="35" t="s">
        <v>17121</v>
      </c>
      <c r="S7563" s="34"/>
      <c r="T7563" s="34"/>
      <c r="U7563" s="34"/>
    </row>
    <row r="7564" spans="16:21" x14ac:dyDescent="0.45">
      <c r="P7564" s="33" t="s">
        <v>4439</v>
      </c>
      <c r="Q7564" t="s">
        <v>28873</v>
      </c>
      <c r="R7564" s="35" t="s">
        <v>17122</v>
      </c>
      <c r="S7564" s="34"/>
      <c r="T7564" s="34"/>
      <c r="U7564" s="34"/>
    </row>
    <row r="7565" spans="16:21" x14ac:dyDescent="0.45">
      <c r="P7565" s="33" t="s">
        <v>4440</v>
      </c>
      <c r="Q7565" t="s">
        <v>28873</v>
      </c>
      <c r="R7565" s="35" t="s">
        <v>17123</v>
      </c>
      <c r="S7565" s="34"/>
      <c r="T7565" s="34"/>
      <c r="U7565" s="34"/>
    </row>
    <row r="7566" spans="16:21" x14ac:dyDescent="0.45">
      <c r="P7566" s="33" t="s">
        <v>4440</v>
      </c>
      <c r="Q7566" t="s">
        <v>28873</v>
      </c>
      <c r="R7566" s="35" t="s">
        <v>17124</v>
      </c>
      <c r="S7566" s="34"/>
      <c r="T7566" s="34"/>
      <c r="U7566" s="34"/>
    </row>
    <row r="7567" spans="16:21" x14ac:dyDescent="0.45">
      <c r="P7567" s="33" t="s">
        <v>4441</v>
      </c>
      <c r="Q7567" t="s">
        <v>28873</v>
      </c>
      <c r="R7567" s="35" t="s">
        <v>17125</v>
      </c>
      <c r="S7567" s="34"/>
      <c r="T7567" s="34"/>
      <c r="U7567" s="34"/>
    </row>
    <row r="7568" spans="16:21" x14ac:dyDescent="0.45">
      <c r="P7568" s="33" t="s">
        <v>4441</v>
      </c>
      <c r="Q7568" t="s">
        <v>28873</v>
      </c>
      <c r="R7568" s="35" t="s">
        <v>17126</v>
      </c>
      <c r="S7568" s="34"/>
      <c r="T7568" s="34"/>
      <c r="U7568" s="34"/>
    </row>
    <row r="7569" spans="16:21" x14ac:dyDescent="0.45">
      <c r="P7569" s="33" t="s">
        <v>4442</v>
      </c>
      <c r="Q7569" t="s">
        <v>28873</v>
      </c>
      <c r="R7569" s="35" t="s">
        <v>17127</v>
      </c>
      <c r="S7569" s="34"/>
      <c r="T7569" s="34"/>
      <c r="U7569" s="34"/>
    </row>
    <row r="7570" spans="16:21" x14ac:dyDescent="0.45">
      <c r="P7570" s="33" t="s">
        <v>4442</v>
      </c>
      <c r="Q7570" t="s">
        <v>28873</v>
      </c>
      <c r="R7570" s="35" t="s">
        <v>17128</v>
      </c>
      <c r="S7570" s="34"/>
      <c r="T7570" s="34"/>
      <c r="U7570" s="34"/>
    </row>
    <row r="7571" spans="16:21" x14ac:dyDescent="0.45">
      <c r="P7571" s="33" t="s">
        <v>4443</v>
      </c>
      <c r="Q7571" t="s">
        <v>28873</v>
      </c>
      <c r="R7571" s="35" t="s">
        <v>17129</v>
      </c>
      <c r="S7571" s="34"/>
      <c r="T7571" s="34"/>
      <c r="U7571" s="34"/>
    </row>
    <row r="7572" spans="16:21" x14ac:dyDescent="0.45">
      <c r="P7572" s="33" t="s">
        <v>4443</v>
      </c>
      <c r="Q7572" t="s">
        <v>28873</v>
      </c>
      <c r="R7572" s="35" t="s">
        <v>17130</v>
      </c>
      <c r="S7572" s="34"/>
      <c r="T7572" s="34"/>
      <c r="U7572" s="34"/>
    </row>
    <row r="7573" spans="16:21" x14ac:dyDescent="0.45">
      <c r="P7573" s="33" t="s">
        <v>4444</v>
      </c>
      <c r="Q7573" t="s">
        <v>28873</v>
      </c>
      <c r="R7573" s="35" t="s">
        <v>17131</v>
      </c>
      <c r="S7573" s="34"/>
      <c r="T7573" s="34"/>
      <c r="U7573" s="34"/>
    </row>
    <row r="7574" spans="16:21" x14ac:dyDescent="0.45">
      <c r="P7574" s="33" t="s">
        <v>4444</v>
      </c>
      <c r="Q7574" t="s">
        <v>28873</v>
      </c>
      <c r="R7574" s="35" t="s">
        <v>17132</v>
      </c>
      <c r="S7574" s="34"/>
      <c r="T7574" s="34"/>
      <c r="U7574" s="34"/>
    </row>
    <row r="7575" spans="16:21" x14ac:dyDescent="0.45">
      <c r="P7575" s="33" t="s">
        <v>4445</v>
      </c>
      <c r="Q7575" t="s">
        <v>28873</v>
      </c>
      <c r="R7575" s="35" t="s">
        <v>17133</v>
      </c>
      <c r="S7575" s="34"/>
      <c r="T7575" s="34"/>
      <c r="U7575" s="34"/>
    </row>
    <row r="7576" spans="16:21" x14ac:dyDescent="0.45">
      <c r="P7576" s="33" t="s">
        <v>4445</v>
      </c>
      <c r="Q7576" t="s">
        <v>28873</v>
      </c>
      <c r="R7576" s="35" t="s">
        <v>17134</v>
      </c>
      <c r="S7576" s="34"/>
      <c r="T7576" s="34"/>
      <c r="U7576" s="34"/>
    </row>
    <row r="7577" spans="16:21" x14ac:dyDescent="0.45">
      <c r="P7577" s="33" t="s">
        <v>4446</v>
      </c>
      <c r="Q7577" t="s">
        <v>28873</v>
      </c>
      <c r="R7577" s="35" t="s">
        <v>17135</v>
      </c>
      <c r="S7577" s="34"/>
      <c r="T7577" s="34"/>
      <c r="U7577" s="34"/>
    </row>
    <row r="7578" spans="16:21" x14ac:dyDescent="0.45">
      <c r="P7578" s="33" t="s">
        <v>4446</v>
      </c>
      <c r="Q7578" t="s">
        <v>28873</v>
      </c>
      <c r="R7578" s="35" t="s">
        <v>17136</v>
      </c>
      <c r="S7578" s="34"/>
      <c r="T7578" s="34"/>
      <c r="U7578" s="34"/>
    </row>
    <row r="7579" spans="16:21" x14ac:dyDescent="0.45">
      <c r="P7579" s="33" t="s">
        <v>4447</v>
      </c>
      <c r="Q7579" t="s">
        <v>28873</v>
      </c>
      <c r="R7579" s="35" t="s">
        <v>17137</v>
      </c>
      <c r="S7579" s="34"/>
      <c r="T7579" s="34"/>
      <c r="U7579" s="34"/>
    </row>
    <row r="7580" spans="16:21" x14ac:dyDescent="0.45">
      <c r="P7580" s="33" t="s">
        <v>4447</v>
      </c>
      <c r="Q7580" t="s">
        <v>28873</v>
      </c>
      <c r="R7580" s="35" t="s">
        <v>17138</v>
      </c>
      <c r="S7580" s="34"/>
      <c r="T7580" s="34"/>
      <c r="U7580" s="34"/>
    </row>
    <row r="7581" spans="16:21" x14ac:dyDescent="0.45">
      <c r="P7581" s="33" t="s">
        <v>4448</v>
      </c>
      <c r="Q7581" t="s">
        <v>28873</v>
      </c>
      <c r="R7581" s="35" t="s">
        <v>17139</v>
      </c>
      <c r="S7581" s="34"/>
      <c r="T7581" s="34"/>
      <c r="U7581" s="34"/>
    </row>
    <row r="7582" spans="16:21" x14ac:dyDescent="0.45">
      <c r="P7582" s="33" t="s">
        <v>4448</v>
      </c>
      <c r="Q7582" t="s">
        <v>28873</v>
      </c>
      <c r="R7582" s="35" t="s">
        <v>17140</v>
      </c>
      <c r="S7582" s="34"/>
      <c r="T7582" s="34"/>
      <c r="U7582" s="34"/>
    </row>
    <row r="7583" spans="16:21" x14ac:dyDescent="0.45">
      <c r="P7583" s="33" t="s">
        <v>4449</v>
      </c>
      <c r="Q7583" t="s">
        <v>28873</v>
      </c>
      <c r="R7583" s="35" t="s">
        <v>17141</v>
      </c>
      <c r="S7583" s="34"/>
      <c r="T7583" s="34"/>
      <c r="U7583" s="34"/>
    </row>
    <row r="7584" spans="16:21" x14ac:dyDescent="0.45">
      <c r="P7584" s="33" t="s">
        <v>4449</v>
      </c>
      <c r="Q7584" t="s">
        <v>28873</v>
      </c>
      <c r="R7584" s="35" t="s">
        <v>17142</v>
      </c>
      <c r="S7584" s="34"/>
      <c r="T7584" s="34"/>
      <c r="U7584" s="34"/>
    </row>
    <row r="7585" spans="16:21" x14ac:dyDescent="0.45">
      <c r="P7585" s="33" t="s">
        <v>4450</v>
      </c>
      <c r="Q7585" t="s">
        <v>28873</v>
      </c>
      <c r="R7585" s="35" t="s">
        <v>17143</v>
      </c>
      <c r="S7585" s="34"/>
      <c r="T7585" s="34"/>
      <c r="U7585" s="34"/>
    </row>
    <row r="7586" spans="16:21" x14ac:dyDescent="0.45">
      <c r="P7586" s="33" t="s">
        <v>4450</v>
      </c>
      <c r="Q7586" t="s">
        <v>28873</v>
      </c>
      <c r="R7586" s="35" t="s">
        <v>17144</v>
      </c>
      <c r="S7586" s="34"/>
      <c r="T7586" s="34"/>
      <c r="U7586" s="34"/>
    </row>
    <row r="7587" spans="16:21" x14ac:dyDescent="0.45">
      <c r="P7587" s="33" t="s">
        <v>4451</v>
      </c>
      <c r="Q7587" t="s">
        <v>28873</v>
      </c>
      <c r="R7587" s="35" t="s">
        <v>17145</v>
      </c>
      <c r="S7587" s="34"/>
      <c r="T7587" s="34"/>
      <c r="U7587" s="34"/>
    </row>
    <row r="7588" spans="16:21" x14ac:dyDescent="0.45">
      <c r="P7588" s="33" t="s">
        <v>4451</v>
      </c>
      <c r="Q7588" t="s">
        <v>28873</v>
      </c>
      <c r="R7588" s="35" t="s">
        <v>17146</v>
      </c>
      <c r="S7588" s="34"/>
      <c r="T7588" s="34"/>
      <c r="U7588" s="34"/>
    </row>
    <row r="7589" spans="16:21" x14ac:dyDescent="0.45">
      <c r="P7589" s="33" t="s">
        <v>4452</v>
      </c>
      <c r="Q7589" t="s">
        <v>28873</v>
      </c>
      <c r="R7589" s="35" t="s">
        <v>17147</v>
      </c>
      <c r="S7589" s="34"/>
      <c r="T7589" s="34"/>
      <c r="U7589" s="34"/>
    </row>
    <row r="7590" spans="16:21" x14ac:dyDescent="0.45">
      <c r="P7590" s="33" t="s">
        <v>4452</v>
      </c>
      <c r="Q7590" t="s">
        <v>28873</v>
      </c>
      <c r="R7590" s="35" t="s">
        <v>17148</v>
      </c>
      <c r="S7590" s="34"/>
      <c r="T7590" s="34"/>
      <c r="U7590" s="34"/>
    </row>
    <row r="7591" spans="16:21" x14ac:dyDescent="0.45">
      <c r="P7591" s="33" t="s">
        <v>4453</v>
      </c>
      <c r="Q7591" t="s">
        <v>28873</v>
      </c>
      <c r="R7591" s="35" t="s">
        <v>17149</v>
      </c>
      <c r="S7591" s="34"/>
      <c r="T7591" s="34"/>
      <c r="U7591" s="34"/>
    </row>
    <row r="7592" spans="16:21" x14ac:dyDescent="0.45">
      <c r="P7592" s="33" t="s">
        <v>4453</v>
      </c>
      <c r="Q7592" t="s">
        <v>28873</v>
      </c>
      <c r="R7592" s="35" t="s">
        <v>17150</v>
      </c>
      <c r="S7592" s="34"/>
      <c r="T7592" s="34"/>
      <c r="U7592" s="34"/>
    </row>
    <row r="7593" spans="16:21" x14ac:dyDescent="0.45">
      <c r="P7593" s="33" t="s">
        <v>4454</v>
      </c>
      <c r="Q7593" t="s">
        <v>28873</v>
      </c>
      <c r="R7593" s="35" t="s">
        <v>17151</v>
      </c>
      <c r="S7593" s="34"/>
      <c r="T7593" s="34"/>
      <c r="U7593" s="34"/>
    </row>
    <row r="7594" spans="16:21" x14ac:dyDescent="0.45">
      <c r="P7594" s="33" t="s">
        <v>4454</v>
      </c>
      <c r="Q7594" t="s">
        <v>28873</v>
      </c>
      <c r="R7594" s="35" t="s">
        <v>17152</v>
      </c>
      <c r="S7594" s="34"/>
      <c r="T7594" s="34"/>
      <c r="U7594" s="34"/>
    </row>
    <row r="7595" spans="16:21" x14ac:dyDescent="0.45">
      <c r="P7595" s="33" t="s">
        <v>4455</v>
      </c>
      <c r="Q7595" t="s">
        <v>28873</v>
      </c>
      <c r="R7595" s="35" t="s">
        <v>17153</v>
      </c>
      <c r="S7595" s="34"/>
      <c r="T7595" s="34"/>
      <c r="U7595" s="34"/>
    </row>
    <row r="7596" spans="16:21" x14ac:dyDescent="0.45">
      <c r="P7596" s="33" t="s">
        <v>4455</v>
      </c>
      <c r="Q7596" t="s">
        <v>28873</v>
      </c>
      <c r="R7596" s="35" t="s">
        <v>17154</v>
      </c>
      <c r="S7596" s="34"/>
      <c r="T7596" s="34"/>
      <c r="U7596" s="34"/>
    </row>
    <row r="7597" spans="16:21" x14ac:dyDescent="0.45">
      <c r="P7597" s="33" t="s">
        <v>4456</v>
      </c>
      <c r="Q7597" t="s">
        <v>28873</v>
      </c>
      <c r="R7597" s="35" t="s">
        <v>17155</v>
      </c>
      <c r="S7597" s="34"/>
      <c r="T7597" s="34"/>
      <c r="U7597" s="34"/>
    </row>
    <row r="7598" spans="16:21" x14ac:dyDescent="0.45">
      <c r="P7598" s="33" t="s">
        <v>4456</v>
      </c>
      <c r="Q7598" t="s">
        <v>28873</v>
      </c>
      <c r="R7598" s="35" t="s">
        <v>17156</v>
      </c>
      <c r="S7598" s="34"/>
      <c r="T7598" s="34"/>
      <c r="U7598" s="34"/>
    </row>
    <row r="7599" spans="16:21" x14ac:dyDescent="0.45">
      <c r="P7599" s="33" t="s">
        <v>4457</v>
      </c>
      <c r="Q7599" t="s">
        <v>28873</v>
      </c>
      <c r="R7599" s="35" t="s">
        <v>17157</v>
      </c>
      <c r="S7599" s="34"/>
      <c r="T7599" s="34"/>
      <c r="U7599" s="34"/>
    </row>
    <row r="7600" spans="16:21" x14ac:dyDescent="0.45">
      <c r="P7600" s="33" t="s">
        <v>4457</v>
      </c>
      <c r="Q7600" t="s">
        <v>28873</v>
      </c>
      <c r="R7600" s="35" t="s">
        <v>17158</v>
      </c>
      <c r="S7600" s="34"/>
      <c r="T7600" s="34"/>
      <c r="U7600" s="34"/>
    </row>
    <row r="7601" spans="16:21" x14ac:dyDescent="0.45">
      <c r="P7601" s="33" t="s">
        <v>4458</v>
      </c>
      <c r="Q7601" t="s">
        <v>28873</v>
      </c>
      <c r="R7601" s="35" t="s">
        <v>17159</v>
      </c>
      <c r="S7601" s="34"/>
      <c r="T7601" s="34"/>
      <c r="U7601" s="34"/>
    </row>
    <row r="7602" spans="16:21" x14ac:dyDescent="0.45">
      <c r="P7602" s="33" t="s">
        <v>4458</v>
      </c>
      <c r="Q7602" t="s">
        <v>28873</v>
      </c>
      <c r="R7602" s="35" t="s">
        <v>17160</v>
      </c>
      <c r="S7602" s="34"/>
      <c r="T7602" s="34"/>
      <c r="U7602" s="34"/>
    </row>
    <row r="7603" spans="16:21" x14ac:dyDescent="0.45">
      <c r="P7603" s="33" t="s">
        <v>4459</v>
      </c>
      <c r="Q7603" t="s">
        <v>28873</v>
      </c>
      <c r="R7603" s="35" t="s">
        <v>17161</v>
      </c>
      <c r="S7603" s="34"/>
      <c r="T7603" s="34"/>
      <c r="U7603" s="34"/>
    </row>
    <row r="7604" spans="16:21" x14ac:dyDescent="0.45">
      <c r="P7604" s="33" t="s">
        <v>4459</v>
      </c>
      <c r="Q7604" t="s">
        <v>28873</v>
      </c>
      <c r="R7604" s="35" t="s">
        <v>17162</v>
      </c>
      <c r="S7604" s="34"/>
      <c r="T7604" s="34"/>
      <c r="U7604" s="34"/>
    </row>
    <row r="7605" spans="16:21" x14ac:dyDescent="0.45">
      <c r="P7605" s="33" t="s">
        <v>4460</v>
      </c>
      <c r="Q7605" t="s">
        <v>28873</v>
      </c>
      <c r="R7605" s="35" t="s">
        <v>17163</v>
      </c>
      <c r="S7605" s="34"/>
      <c r="T7605" s="34"/>
      <c r="U7605" s="34"/>
    </row>
    <row r="7606" spans="16:21" x14ac:dyDescent="0.45">
      <c r="P7606" s="33" t="s">
        <v>4460</v>
      </c>
      <c r="Q7606" t="s">
        <v>28873</v>
      </c>
      <c r="R7606" s="35" t="s">
        <v>17164</v>
      </c>
      <c r="S7606" s="34"/>
      <c r="T7606" s="34"/>
      <c r="U7606" s="34"/>
    </row>
    <row r="7607" spans="16:21" x14ac:dyDescent="0.45">
      <c r="P7607" s="33" t="s">
        <v>4461</v>
      </c>
      <c r="Q7607" t="s">
        <v>28873</v>
      </c>
      <c r="R7607" s="35" t="s">
        <v>17165</v>
      </c>
      <c r="S7607" s="34"/>
      <c r="T7607" s="34"/>
      <c r="U7607" s="34"/>
    </row>
    <row r="7608" spans="16:21" x14ac:dyDescent="0.45">
      <c r="P7608" s="33" t="s">
        <v>4461</v>
      </c>
      <c r="Q7608" t="s">
        <v>28873</v>
      </c>
      <c r="R7608" s="35" t="s">
        <v>17166</v>
      </c>
      <c r="S7608" s="34"/>
      <c r="T7608" s="34"/>
      <c r="U7608" s="34"/>
    </row>
    <row r="7609" spans="16:21" x14ac:dyDescent="0.45">
      <c r="P7609" s="33" t="s">
        <v>4462</v>
      </c>
      <c r="Q7609" t="s">
        <v>28873</v>
      </c>
      <c r="R7609" s="35" t="s">
        <v>17167</v>
      </c>
      <c r="S7609" s="34"/>
      <c r="T7609" s="34"/>
      <c r="U7609" s="34"/>
    </row>
    <row r="7610" spans="16:21" x14ac:dyDescent="0.45">
      <c r="P7610" s="33" t="s">
        <v>4462</v>
      </c>
      <c r="Q7610" t="s">
        <v>28873</v>
      </c>
      <c r="R7610" s="35" t="s">
        <v>17168</v>
      </c>
      <c r="S7610" s="34"/>
      <c r="T7610" s="34"/>
      <c r="U7610" s="34"/>
    </row>
    <row r="7611" spans="16:21" x14ac:dyDescent="0.45">
      <c r="P7611" s="33" t="s">
        <v>4463</v>
      </c>
      <c r="Q7611" t="s">
        <v>28873</v>
      </c>
      <c r="R7611" s="35" t="s">
        <v>17169</v>
      </c>
      <c r="S7611" s="34"/>
      <c r="T7611" s="34"/>
      <c r="U7611" s="34"/>
    </row>
    <row r="7612" spans="16:21" x14ac:dyDescent="0.45">
      <c r="P7612" s="33" t="s">
        <v>4463</v>
      </c>
      <c r="Q7612" t="s">
        <v>28873</v>
      </c>
      <c r="R7612" s="35" t="s">
        <v>17170</v>
      </c>
      <c r="S7612" s="34"/>
      <c r="T7612" s="34"/>
      <c r="U7612" s="34"/>
    </row>
    <row r="7613" spans="16:21" x14ac:dyDescent="0.45">
      <c r="P7613" s="33" t="s">
        <v>4464</v>
      </c>
      <c r="Q7613" t="s">
        <v>28873</v>
      </c>
      <c r="R7613" s="35" t="s">
        <v>17171</v>
      </c>
      <c r="S7613" s="34"/>
      <c r="T7613" s="34"/>
      <c r="U7613" s="34"/>
    </row>
    <row r="7614" spans="16:21" x14ac:dyDescent="0.45">
      <c r="P7614" s="33" t="s">
        <v>4464</v>
      </c>
      <c r="Q7614" t="s">
        <v>28873</v>
      </c>
      <c r="R7614" s="35" t="s">
        <v>17172</v>
      </c>
      <c r="S7614" s="34"/>
      <c r="T7614" s="34"/>
      <c r="U7614" s="34"/>
    </row>
    <row r="7615" spans="16:21" x14ac:dyDescent="0.45">
      <c r="P7615" s="33" t="s">
        <v>4465</v>
      </c>
      <c r="Q7615" t="s">
        <v>28873</v>
      </c>
      <c r="R7615" s="35" t="s">
        <v>17173</v>
      </c>
      <c r="S7615" s="34"/>
      <c r="T7615" s="34"/>
      <c r="U7615" s="34"/>
    </row>
    <row r="7616" spans="16:21" x14ac:dyDescent="0.45">
      <c r="P7616" s="33" t="s">
        <v>4465</v>
      </c>
      <c r="Q7616" t="s">
        <v>28873</v>
      </c>
      <c r="R7616" s="35" t="s">
        <v>17174</v>
      </c>
      <c r="S7616" s="34"/>
      <c r="T7616" s="34"/>
      <c r="U7616" s="34"/>
    </row>
    <row r="7617" spans="16:21" x14ac:dyDescent="0.45">
      <c r="P7617" s="33" t="s">
        <v>4466</v>
      </c>
      <c r="Q7617" t="s">
        <v>28873</v>
      </c>
      <c r="R7617" s="35" t="s">
        <v>17175</v>
      </c>
      <c r="S7617" s="34"/>
      <c r="T7617" s="34"/>
      <c r="U7617" s="34"/>
    </row>
    <row r="7618" spans="16:21" x14ac:dyDescent="0.45">
      <c r="P7618" s="33" t="s">
        <v>4466</v>
      </c>
      <c r="Q7618" t="s">
        <v>28873</v>
      </c>
      <c r="R7618" s="35" t="s">
        <v>17176</v>
      </c>
      <c r="S7618" s="34"/>
      <c r="T7618" s="34"/>
      <c r="U7618" s="34"/>
    </row>
    <row r="7619" spans="16:21" x14ac:dyDescent="0.45">
      <c r="P7619" s="33" t="s">
        <v>4467</v>
      </c>
      <c r="Q7619" t="s">
        <v>28873</v>
      </c>
      <c r="R7619" s="35" t="s">
        <v>17177</v>
      </c>
      <c r="S7619" s="34"/>
      <c r="T7619" s="34"/>
      <c r="U7619" s="34"/>
    </row>
    <row r="7620" spans="16:21" x14ac:dyDescent="0.45">
      <c r="P7620" s="33" t="s">
        <v>4467</v>
      </c>
      <c r="Q7620" t="s">
        <v>28873</v>
      </c>
      <c r="R7620" s="35" t="s">
        <v>17178</v>
      </c>
      <c r="S7620" s="34"/>
      <c r="T7620" s="34"/>
      <c r="U7620" s="34"/>
    </row>
    <row r="7621" spans="16:21" x14ac:dyDescent="0.45">
      <c r="P7621" s="33" t="s">
        <v>4468</v>
      </c>
      <c r="Q7621" t="s">
        <v>28873</v>
      </c>
      <c r="R7621" s="35" t="s">
        <v>17179</v>
      </c>
      <c r="S7621" s="34"/>
      <c r="T7621" s="34"/>
      <c r="U7621" s="34"/>
    </row>
    <row r="7622" spans="16:21" x14ac:dyDescent="0.45">
      <c r="P7622" s="33" t="s">
        <v>4468</v>
      </c>
      <c r="Q7622" t="s">
        <v>28873</v>
      </c>
      <c r="R7622" s="35" t="s">
        <v>17180</v>
      </c>
      <c r="S7622" s="34"/>
      <c r="T7622" s="34"/>
      <c r="U7622" s="34"/>
    </row>
    <row r="7623" spans="16:21" x14ac:dyDescent="0.45">
      <c r="P7623" s="33" t="s">
        <v>4469</v>
      </c>
      <c r="Q7623" t="s">
        <v>28873</v>
      </c>
      <c r="R7623" s="35" t="s">
        <v>17181</v>
      </c>
      <c r="S7623" s="34"/>
      <c r="T7623" s="34"/>
      <c r="U7623" s="34"/>
    </row>
    <row r="7624" spans="16:21" x14ac:dyDescent="0.45">
      <c r="P7624" s="33" t="s">
        <v>4469</v>
      </c>
      <c r="Q7624" t="s">
        <v>28873</v>
      </c>
      <c r="R7624" s="35" t="s">
        <v>17182</v>
      </c>
      <c r="S7624" s="34"/>
      <c r="T7624" s="34"/>
      <c r="U7624" s="34"/>
    </row>
    <row r="7625" spans="16:21" x14ac:dyDescent="0.45">
      <c r="P7625" s="33" t="s">
        <v>4470</v>
      </c>
      <c r="Q7625" t="s">
        <v>28873</v>
      </c>
      <c r="R7625" s="35" t="s">
        <v>17183</v>
      </c>
      <c r="S7625" s="34"/>
      <c r="T7625" s="34"/>
      <c r="U7625" s="34"/>
    </row>
    <row r="7626" spans="16:21" x14ac:dyDescent="0.45">
      <c r="P7626" s="33" t="s">
        <v>4470</v>
      </c>
      <c r="Q7626" t="s">
        <v>28873</v>
      </c>
      <c r="R7626" s="35" t="s">
        <v>17184</v>
      </c>
      <c r="S7626" s="34"/>
      <c r="T7626" s="34"/>
      <c r="U7626" s="34"/>
    </row>
    <row r="7627" spans="16:21" x14ac:dyDescent="0.45">
      <c r="P7627" s="33" t="s">
        <v>4471</v>
      </c>
      <c r="Q7627" t="s">
        <v>28873</v>
      </c>
      <c r="R7627" s="35" t="s">
        <v>17185</v>
      </c>
      <c r="S7627" s="34"/>
      <c r="T7627" s="34"/>
      <c r="U7627" s="34"/>
    </row>
    <row r="7628" spans="16:21" x14ac:dyDescent="0.45">
      <c r="P7628" s="33" t="s">
        <v>4471</v>
      </c>
      <c r="Q7628" t="s">
        <v>28873</v>
      </c>
      <c r="R7628" s="35" t="s">
        <v>17186</v>
      </c>
      <c r="S7628" s="34"/>
      <c r="T7628" s="34"/>
      <c r="U7628" s="34"/>
    </row>
    <row r="7629" spans="16:21" x14ac:dyDescent="0.45">
      <c r="P7629" s="33" t="s">
        <v>4472</v>
      </c>
      <c r="Q7629" t="s">
        <v>28873</v>
      </c>
      <c r="R7629" s="35" t="s">
        <v>17187</v>
      </c>
      <c r="S7629" s="34"/>
      <c r="T7629" s="34"/>
      <c r="U7629" s="34"/>
    </row>
    <row r="7630" spans="16:21" x14ac:dyDescent="0.45">
      <c r="P7630" s="33" t="s">
        <v>4472</v>
      </c>
      <c r="Q7630" t="s">
        <v>28873</v>
      </c>
      <c r="R7630" s="35" t="s">
        <v>17188</v>
      </c>
      <c r="S7630" s="34"/>
      <c r="T7630" s="34"/>
      <c r="U7630" s="34"/>
    </row>
    <row r="7631" spans="16:21" x14ac:dyDescent="0.45">
      <c r="P7631" s="33" t="s">
        <v>4473</v>
      </c>
      <c r="Q7631" t="s">
        <v>28873</v>
      </c>
      <c r="R7631" s="35" t="s">
        <v>17189</v>
      </c>
      <c r="S7631" s="34"/>
      <c r="T7631" s="34"/>
      <c r="U7631" s="34"/>
    </row>
    <row r="7632" spans="16:21" x14ac:dyDescent="0.45">
      <c r="P7632" s="33" t="s">
        <v>4473</v>
      </c>
      <c r="Q7632" t="s">
        <v>28873</v>
      </c>
      <c r="R7632" s="35" t="s">
        <v>17190</v>
      </c>
      <c r="S7632" s="34"/>
      <c r="T7632" s="34"/>
      <c r="U7632" s="34"/>
    </row>
    <row r="7633" spans="16:21" x14ac:dyDescent="0.45">
      <c r="P7633" s="33" t="s">
        <v>4474</v>
      </c>
      <c r="Q7633" t="s">
        <v>28873</v>
      </c>
      <c r="R7633" s="35" t="s">
        <v>17191</v>
      </c>
      <c r="S7633" s="34"/>
      <c r="T7633" s="34"/>
      <c r="U7633" s="34"/>
    </row>
    <row r="7634" spans="16:21" x14ac:dyDescent="0.45">
      <c r="P7634" s="33" t="s">
        <v>4474</v>
      </c>
      <c r="Q7634" t="s">
        <v>28873</v>
      </c>
      <c r="R7634" s="35" t="s">
        <v>17192</v>
      </c>
      <c r="S7634" s="34"/>
      <c r="T7634" s="34"/>
      <c r="U7634" s="34"/>
    </row>
    <row r="7635" spans="16:21" x14ac:dyDescent="0.45">
      <c r="P7635" s="33" t="s">
        <v>4475</v>
      </c>
      <c r="Q7635" t="s">
        <v>28873</v>
      </c>
      <c r="R7635" s="35" t="s">
        <v>17193</v>
      </c>
      <c r="S7635" s="34"/>
      <c r="T7635" s="34"/>
      <c r="U7635" s="34"/>
    </row>
    <row r="7636" spans="16:21" x14ac:dyDescent="0.45">
      <c r="P7636" s="33" t="s">
        <v>4475</v>
      </c>
      <c r="Q7636" t="s">
        <v>28873</v>
      </c>
      <c r="R7636" s="35" t="s">
        <v>17194</v>
      </c>
      <c r="S7636" s="34"/>
      <c r="T7636" s="34"/>
      <c r="U7636" s="34"/>
    </row>
    <row r="7637" spans="16:21" x14ac:dyDescent="0.45">
      <c r="P7637" s="33" t="s">
        <v>4476</v>
      </c>
      <c r="Q7637" t="s">
        <v>28873</v>
      </c>
      <c r="R7637" s="35" t="s">
        <v>17195</v>
      </c>
      <c r="S7637" s="34"/>
      <c r="T7637" s="34"/>
      <c r="U7637" s="34"/>
    </row>
    <row r="7638" spans="16:21" x14ac:dyDescent="0.45">
      <c r="P7638" s="33" t="s">
        <v>4476</v>
      </c>
      <c r="Q7638" t="s">
        <v>28873</v>
      </c>
      <c r="R7638" s="35" t="s">
        <v>17196</v>
      </c>
      <c r="S7638" s="34"/>
      <c r="T7638" s="34"/>
      <c r="U7638" s="34"/>
    </row>
    <row r="7639" spans="16:21" x14ac:dyDescent="0.45">
      <c r="P7639" s="33" t="s">
        <v>4477</v>
      </c>
      <c r="Q7639" t="s">
        <v>28873</v>
      </c>
      <c r="R7639" s="35" t="s">
        <v>17197</v>
      </c>
      <c r="S7639" s="34"/>
      <c r="T7639" s="34"/>
      <c r="U7639" s="34"/>
    </row>
    <row r="7640" spans="16:21" x14ac:dyDescent="0.45">
      <c r="P7640" s="33" t="s">
        <v>4477</v>
      </c>
      <c r="Q7640" t="s">
        <v>28873</v>
      </c>
      <c r="R7640" s="35" t="s">
        <v>17198</v>
      </c>
      <c r="S7640" s="34"/>
      <c r="T7640" s="34"/>
      <c r="U7640" s="34"/>
    </row>
    <row r="7641" spans="16:21" x14ac:dyDescent="0.45">
      <c r="P7641" s="33" t="s">
        <v>4478</v>
      </c>
      <c r="Q7641" t="s">
        <v>28873</v>
      </c>
      <c r="R7641" s="35" t="s">
        <v>17199</v>
      </c>
      <c r="S7641" s="34"/>
      <c r="T7641" s="34"/>
      <c r="U7641" s="34"/>
    </row>
    <row r="7642" spans="16:21" x14ac:dyDescent="0.45">
      <c r="P7642" s="33" t="s">
        <v>4478</v>
      </c>
      <c r="Q7642" t="s">
        <v>28873</v>
      </c>
      <c r="R7642" s="35" t="s">
        <v>17200</v>
      </c>
      <c r="S7642" s="34"/>
      <c r="T7642" s="34"/>
      <c r="U7642" s="34"/>
    </row>
    <row r="7643" spans="16:21" x14ac:dyDescent="0.45">
      <c r="P7643" s="33" t="s">
        <v>4479</v>
      </c>
      <c r="Q7643" t="s">
        <v>28873</v>
      </c>
      <c r="R7643" s="35" t="s">
        <v>17201</v>
      </c>
      <c r="S7643" s="34"/>
      <c r="T7643" s="34"/>
      <c r="U7643" s="34"/>
    </row>
    <row r="7644" spans="16:21" x14ac:dyDescent="0.45">
      <c r="P7644" s="33" t="s">
        <v>4479</v>
      </c>
      <c r="Q7644" t="s">
        <v>28873</v>
      </c>
      <c r="R7644" s="35" t="s">
        <v>17202</v>
      </c>
      <c r="S7644" s="34"/>
      <c r="T7644" s="34"/>
      <c r="U7644" s="34"/>
    </row>
    <row r="7645" spans="16:21" x14ac:dyDescent="0.45">
      <c r="P7645" s="33" t="s">
        <v>4480</v>
      </c>
      <c r="Q7645" t="s">
        <v>28873</v>
      </c>
      <c r="R7645" s="35" t="s">
        <v>17203</v>
      </c>
      <c r="S7645" s="34"/>
      <c r="T7645" s="34"/>
      <c r="U7645" s="34"/>
    </row>
    <row r="7646" spans="16:21" x14ac:dyDescent="0.45">
      <c r="P7646" s="33" t="s">
        <v>4480</v>
      </c>
      <c r="Q7646" t="s">
        <v>28873</v>
      </c>
      <c r="R7646" s="35" t="s">
        <v>17204</v>
      </c>
      <c r="S7646" s="34"/>
      <c r="T7646" s="34"/>
      <c r="U7646" s="34"/>
    </row>
    <row r="7647" spans="16:21" x14ac:dyDescent="0.45">
      <c r="P7647" s="33" t="s">
        <v>4481</v>
      </c>
      <c r="Q7647" t="s">
        <v>28873</v>
      </c>
      <c r="R7647" s="35" t="s">
        <v>17205</v>
      </c>
      <c r="S7647" s="34"/>
      <c r="T7647" s="34"/>
      <c r="U7647" s="34"/>
    </row>
    <row r="7648" spans="16:21" x14ac:dyDescent="0.45">
      <c r="P7648" s="33" t="s">
        <v>4481</v>
      </c>
      <c r="Q7648" t="s">
        <v>28873</v>
      </c>
      <c r="R7648" s="35" t="s">
        <v>17206</v>
      </c>
      <c r="S7648" s="34"/>
      <c r="T7648" s="34"/>
      <c r="U7648" s="34"/>
    </row>
    <row r="7649" spans="16:21" x14ac:dyDescent="0.45">
      <c r="P7649" s="33" t="s">
        <v>4482</v>
      </c>
      <c r="Q7649" t="s">
        <v>28873</v>
      </c>
      <c r="R7649" s="35" t="s">
        <v>17207</v>
      </c>
      <c r="S7649" s="34"/>
      <c r="T7649" s="34"/>
      <c r="U7649" s="34"/>
    </row>
    <row r="7650" spans="16:21" x14ac:dyDescent="0.45">
      <c r="P7650" s="33" t="s">
        <v>4482</v>
      </c>
      <c r="Q7650" t="s">
        <v>28873</v>
      </c>
      <c r="R7650" s="35" t="s">
        <v>17208</v>
      </c>
      <c r="S7650" s="34"/>
      <c r="T7650" s="34"/>
      <c r="U7650" s="34"/>
    </row>
    <row r="7651" spans="16:21" x14ac:dyDescent="0.45">
      <c r="P7651" s="33" t="s">
        <v>4483</v>
      </c>
      <c r="Q7651" t="s">
        <v>28873</v>
      </c>
      <c r="R7651" s="35" t="s">
        <v>17209</v>
      </c>
      <c r="S7651" s="34"/>
      <c r="T7651" s="34"/>
      <c r="U7651" s="34"/>
    </row>
    <row r="7652" spans="16:21" x14ac:dyDescent="0.45">
      <c r="P7652" s="33" t="s">
        <v>4483</v>
      </c>
      <c r="Q7652" t="s">
        <v>28873</v>
      </c>
      <c r="R7652" s="35" t="s">
        <v>17210</v>
      </c>
      <c r="S7652" s="34"/>
      <c r="T7652" s="34"/>
      <c r="U7652" s="34"/>
    </row>
    <row r="7653" spans="16:21" x14ac:dyDescent="0.45">
      <c r="P7653" s="33" t="s">
        <v>4484</v>
      </c>
      <c r="Q7653" t="s">
        <v>28873</v>
      </c>
      <c r="R7653" s="35" t="s">
        <v>17211</v>
      </c>
      <c r="S7653" s="34"/>
      <c r="T7653" s="34"/>
      <c r="U7653" s="34"/>
    </row>
    <row r="7654" spans="16:21" x14ac:dyDescent="0.45">
      <c r="P7654" s="33" t="s">
        <v>4484</v>
      </c>
      <c r="Q7654" t="s">
        <v>28873</v>
      </c>
      <c r="R7654" s="35" t="s">
        <v>17212</v>
      </c>
      <c r="S7654" s="34"/>
      <c r="T7654" s="34"/>
      <c r="U7654" s="34"/>
    </row>
    <row r="7655" spans="16:21" x14ac:dyDescent="0.45">
      <c r="P7655" s="33" t="s">
        <v>4485</v>
      </c>
      <c r="Q7655" t="s">
        <v>28873</v>
      </c>
      <c r="R7655" s="35" t="s">
        <v>17213</v>
      </c>
      <c r="S7655" s="34"/>
      <c r="T7655" s="34"/>
      <c r="U7655" s="34"/>
    </row>
    <row r="7656" spans="16:21" x14ac:dyDescent="0.45">
      <c r="P7656" s="33" t="s">
        <v>4485</v>
      </c>
      <c r="Q7656" t="s">
        <v>28873</v>
      </c>
      <c r="R7656" s="35" t="s">
        <v>17214</v>
      </c>
      <c r="S7656" s="34"/>
      <c r="T7656" s="34"/>
      <c r="U7656" s="34"/>
    </row>
    <row r="7657" spans="16:21" x14ac:dyDescent="0.45">
      <c r="P7657" s="33" t="s">
        <v>4486</v>
      </c>
      <c r="Q7657" t="s">
        <v>28873</v>
      </c>
      <c r="R7657" s="35" t="s">
        <v>17215</v>
      </c>
      <c r="S7657" s="34"/>
      <c r="T7657" s="34"/>
      <c r="U7657" s="34"/>
    </row>
    <row r="7658" spans="16:21" x14ac:dyDescent="0.45">
      <c r="P7658" s="33" t="s">
        <v>4486</v>
      </c>
      <c r="Q7658" t="s">
        <v>28873</v>
      </c>
      <c r="R7658" s="35" t="s">
        <v>17216</v>
      </c>
      <c r="S7658" s="34"/>
      <c r="T7658" s="34"/>
      <c r="U7658" s="34"/>
    </row>
    <row r="7659" spans="16:21" x14ac:dyDescent="0.45">
      <c r="P7659" s="33" t="s">
        <v>4487</v>
      </c>
      <c r="Q7659" t="s">
        <v>28873</v>
      </c>
      <c r="R7659" s="35" t="s">
        <v>17217</v>
      </c>
      <c r="S7659" s="34"/>
      <c r="T7659" s="34"/>
      <c r="U7659" s="34"/>
    </row>
    <row r="7660" spans="16:21" x14ac:dyDescent="0.45">
      <c r="P7660" s="33" t="s">
        <v>4487</v>
      </c>
      <c r="Q7660" t="s">
        <v>28873</v>
      </c>
      <c r="R7660" s="35" t="s">
        <v>17218</v>
      </c>
      <c r="S7660" s="34"/>
      <c r="T7660" s="34"/>
      <c r="U7660" s="34"/>
    </row>
    <row r="7661" spans="16:21" x14ac:dyDescent="0.45">
      <c r="P7661" s="33" t="s">
        <v>4488</v>
      </c>
      <c r="Q7661" t="s">
        <v>28873</v>
      </c>
      <c r="R7661" s="35" t="s">
        <v>17219</v>
      </c>
      <c r="S7661" s="34"/>
      <c r="T7661" s="34"/>
      <c r="U7661" s="34"/>
    </row>
    <row r="7662" spans="16:21" x14ac:dyDescent="0.45">
      <c r="P7662" s="33" t="s">
        <v>4488</v>
      </c>
      <c r="Q7662" t="s">
        <v>28873</v>
      </c>
      <c r="R7662" s="35" t="s">
        <v>17220</v>
      </c>
      <c r="S7662" s="34"/>
      <c r="T7662" s="34"/>
      <c r="U7662" s="34"/>
    </row>
    <row r="7663" spans="16:21" x14ac:dyDescent="0.45">
      <c r="P7663" s="33" t="s">
        <v>4489</v>
      </c>
      <c r="Q7663" t="s">
        <v>28873</v>
      </c>
      <c r="R7663" s="35" t="s">
        <v>17221</v>
      </c>
      <c r="S7663" s="34"/>
      <c r="T7663" s="34"/>
      <c r="U7663" s="34"/>
    </row>
    <row r="7664" spans="16:21" x14ac:dyDescent="0.45">
      <c r="P7664" s="33" t="s">
        <v>4489</v>
      </c>
      <c r="Q7664" t="s">
        <v>28873</v>
      </c>
      <c r="R7664" s="35" t="s">
        <v>17222</v>
      </c>
      <c r="S7664" s="34"/>
      <c r="T7664" s="34"/>
      <c r="U7664" s="34"/>
    </row>
    <row r="7665" spans="16:21" x14ac:dyDescent="0.45">
      <c r="P7665" s="33" t="s">
        <v>4490</v>
      </c>
      <c r="Q7665" t="s">
        <v>28873</v>
      </c>
      <c r="R7665" s="35" t="s">
        <v>17223</v>
      </c>
      <c r="S7665" s="34"/>
      <c r="T7665" s="34"/>
      <c r="U7665" s="34"/>
    </row>
    <row r="7666" spans="16:21" x14ac:dyDescent="0.45">
      <c r="P7666" s="33" t="s">
        <v>4490</v>
      </c>
      <c r="Q7666" t="s">
        <v>28873</v>
      </c>
      <c r="R7666" s="35" t="s">
        <v>17224</v>
      </c>
      <c r="S7666" s="34"/>
      <c r="T7666" s="34"/>
      <c r="U7666" s="34"/>
    </row>
    <row r="7667" spans="16:21" x14ac:dyDescent="0.45">
      <c r="P7667" s="33" t="s">
        <v>4491</v>
      </c>
      <c r="Q7667" t="s">
        <v>28873</v>
      </c>
      <c r="R7667" s="35" t="s">
        <v>17225</v>
      </c>
      <c r="S7667" s="34"/>
      <c r="T7667" s="34"/>
      <c r="U7667" s="34"/>
    </row>
    <row r="7668" spans="16:21" x14ac:dyDescent="0.45">
      <c r="P7668" s="33" t="s">
        <v>4491</v>
      </c>
      <c r="Q7668" t="s">
        <v>28873</v>
      </c>
      <c r="R7668" s="35" t="s">
        <v>17226</v>
      </c>
      <c r="S7668" s="34"/>
      <c r="T7668" s="34"/>
      <c r="U7668" s="34"/>
    </row>
    <row r="7669" spans="16:21" x14ac:dyDescent="0.45">
      <c r="P7669" s="33" t="s">
        <v>4492</v>
      </c>
      <c r="Q7669" t="s">
        <v>28873</v>
      </c>
      <c r="R7669" s="35" t="s">
        <v>17227</v>
      </c>
      <c r="S7669" s="34"/>
      <c r="T7669" s="34"/>
      <c r="U7669" s="34"/>
    </row>
    <row r="7670" spans="16:21" x14ac:dyDescent="0.45">
      <c r="P7670" s="33" t="s">
        <v>4492</v>
      </c>
      <c r="Q7670" t="s">
        <v>28873</v>
      </c>
      <c r="R7670" s="35" t="s">
        <v>17228</v>
      </c>
      <c r="S7670" s="34"/>
      <c r="T7670" s="34"/>
      <c r="U7670" s="34"/>
    </row>
    <row r="7671" spans="16:21" x14ac:dyDescent="0.45">
      <c r="P7671" s="33" t="s">
        <v>4493</v>
      </c>
      <c r="Q7671" t="s">
        <v>28873</v>
      </c>
      <c r="R7671" s="35" t="s">
        <v>17229</v>
      </c>
      <c r="S7671" s="34"/>
      <c r="T7671" s="34"/>
      <c r="U7671" s="34"/>
    </row>
    <row r="7672" spans="16:21" x14ac:dyDescent="0.45">
      <c r="P7672" s="33" t="s">
        <v>4493</v>
      </c>
      <c r="Q7672" t="s">
        <v>28873</v>
      </c>
      <c r="R7672" s="35" t="s">
        <v>17230</v>
      </c>
      <c r="S7672" s="34"/>
      <c r="T7672" s="34"/>
      <c r="U7672" s="34"/>
    </row>
    <row r="7673" spans="16:21" x14ac:dyDescent="0.45">
      <c r="P7673" s="33" t="s">
        <v>4494</v>
      </c>
      <c r="Q7673" t="s">
        <v>28873</v>
      </c>
      <c r="R7673" s="35" t="s">
        <v>17231</v>
      </c>
      <c r="S7673" s="34"/>
      <c r="T7673" s="34"/>
      <c r="U7673" s="34"/>
    </row>
    <row r="7674" spans="16:21" x14ac:dyDescent="0.45">
      <c r="P7674" s="33" t="s">
        <v>4494</v>
      </c>
      <c r="Q7674" t="s">
        <v>28873</v>
      </c>
      <c r="R7674" s="35" t="s">
        <v>17232</v>
      </c>
      <c r="S7674" s="34"/>
      <c r="T7674" s="34"/>
      <c r="U7674" s="34"/>
    </row>
    <row r="7675" spans="16:21" x14ac:dyDescent="0.45">
      <c r="P7675" s="33" t="s">
        <v>4495</v>
      </c>
      <c r="Q7675" t="s">
        <v>28873</v>
      </c>
      <c r="R7675" s="35" t="s">
        <v>17233</v>
      </c>
      <c r="S7675" s="34"/>
      <c r="T7675" s="34"/>
      <c r="U7675" s="34"/>
    </row>
    <row r="7676" spans="16:21" x14ac:dyDescent="0.45">
      <c r="P7676" s="33" t="s">
        <v>4495</v>
      </c>
      <c r="Q7676" t="s">
        <v>28873</v>
      </c>
      <c r="R7676" s="35" t="s">
        <v>17234</v>
      </c>
      <c r="S7676" s="34"/>
      <c r="T7676" s="34"/>
      <c r="U7676" s="34"/>
    </row>
    <row r="7677" spans="16:21" x14ac:dyDescent="0.45">
      <c r="P7677" s="33" t="s">
        <v>4496</v>
      </c>
      <c r="Q7677" t="s">
        <v>28873</v>
      </c>
      <c r="R7677" s="35" t="s">
        <v>17235</v>
      </c>
      <c r="S7677" s="34"/>
      <c r="T7677" s="34"/>
      <c r="U7677" s="34"/>
    </row>
    <row r="7678" spans="16:21" x14ac:dyDescent="0.45">
      <c r="P7678" s="33" t="s">
        <v>4496</v>
      </c>
      <c r="Q7678" t="s">
        <v>28873</v>
      </c>
      <c r="R7678" s="35" t="s">
        <v>17236</v>
      </c>
      <c r="S7678" s="34"/>
      <c r="T7678" s="34"/>
      <c r="U7678" s="34"/>
    </row>
    <row r="7679" spans="16:21" x14ac:dyDescent="0.45">
      <c r="P7679" s="33" t="s">
        <v>4497</v>
      </c>
      <c r="Q7679" t="s">
        <v>28873</v>
      </c>
      <c r="R7679" s="35" t="s">
        <v>17237</v>
      </c>
      <c r="S7679" s="34"/>
      <c r="T7679" s="34"/>
      <c r="U7679" s="34"/>
    </row>
    <row r="7680" spans="16:21" x14ac:dyDescent="0.45">
      <c r="P7680" s="33" t="s">
        <v>4497</v>
      </c>
      <c r="Q7680" t="s">
        <v>28873</v>
      </c>
      <c r="R7680" s="35" t="s">
        <v>17238</v>
      </c>
      <c r="S7680" s="34"/>
      <c r="T7680" s="34"/>
      <c r="U7680" s="34"/>
    </row>
    <row r="7681" spans="16:21" x14ac:dyDescent="0.45">
      <c r="P7681" s="33" t="s">
        <v>4498</v>
      </c>
      <c r="Q7681" t="s">
        <v>28873</v>
      </c>
      <c r="R7681" s="35" t="s">
        <v>17239</v>
      </c>
      <c r="S7681" s="34"/>
      <c r="T7681" s="34"/>
      <c r="U7681" s="34"/>
    </row>
    <row r="7682" spans="16:21" x14ac:dyDescent="0.45">
      <c r="P7682" s="33" t="s">
        <v>4498</v>
      </c>
      <c r="Q7682" t="s">
        <v>28873</v>
      </c>
      <c r="R7682" s="35" t="s">
        <v>17240</v>
      </c>
      <c r="S7682" s="34"/>
      <c r="T7682" s="34"/>
      <c r="U7682" s="34"/>
    </row>
    <row r="7683" spans="16:21" x14ac:dyDescent="0.45">
      <c r="P7683" s="33" t="s">
        <v>4499</v>
      </c>
      <c r="Q7683" t="s">
        <v>28873</v>
      </c>
      <c r="R7683" s="35" t="s">
        <v>17241</v>
      </c>
      <c r="S7683" s="34"/>
      <c r="T7683" s="34"/>
      <c r="U7683" s="34"/>
    </row>
    <row r="7684" spans="16:21" x14ac:dyDescent="0.45">
      <c r="P7684" s="33" t="s">
        <v>4499</v>
      </c>
      <c r="Q7684" t="s">
        <v>28873</v>
      </c>
      <c r="R7684" s="35" t="s">
        <v>17242</v>
      </c>
      <c r="S7684" s="34"/>
      <c r="T7684" s="34"/>
      <c r="U7684" s="34"/>
    </row>
    <row r="7685" spans="16:21" x14ac:dyDescent="0.45">
      <c r="P7685" s="33" t="s">
        <v>4500</v>
      </c>
      <c r="Q7685" t="s">
        <v>28873</v>
      </c>
      <c r="R7685" s="35" t="s">
        <v>17243</v>
      </c>
      <c r="S7685" s="34"/>
      <c r="T7685" s="34"/>
      <c r="U7685" s="34"/>
    </row>
    <row r="7686" spans="16:21" x14ac:dyDescent="0.45">
      <c r="P7686" s="33" t="s">
        <v>4500</v>
      </c>
      <c r="Q7686" t="s">
        <v>28873</v>
      </c>
      <c r="R7686" s="35" t="s">
        <v>17244</v>
      </c>
      <c r="S7686" s="34"/>
      <c r="T7686" s="34"/>
      <c r="U7686" s="34"/>
    </row>
    <row r="7687" spans="16:21" x14ac:dyDescent="0.45">
      <c r="P7687" s="33" t="s">
        <v>4501</v>
      </c>
      <c r="Q7687" t="s">
        <v>28873</v>
      </c>
      <c r="R7687" s="35" t="s">
        <v>17245</v>
      </c>
      <c r="S7687" s="34"/>
      <c r="T7687" s="34"/>
      <c r="U7687" s="34"/>
    </row>
    <row r="7688" spans="16:21" x14ac:dyDescent="0.45">
      <c r="P7688" s="33" t="s">
        <v>4501</v>
      </c>
      <c r="Q7688" t="s">
        <v>28873</v>
      </c>
      <c r="R7688" s="35" t="s">
        <v>17246</v>
      </c>
      <c r="S7688" s="34"/>
      <c r="T7688" s="34"/>
      <c r="U7688" s="34"/>
    </row>
    <row r="7689" spans="16:21" x14ac:dyDescent="0.45">
      <c r="P7689" s="33" t="s">
        <v>4502</v>
      </c>
      <c r="Q7689" t="s">
        <v>28873</v>
      </c>
      <c r="R7689" s="35" t="s">
        <v>17247</v>
      </c>
      <c r="S7689" s="34"/>
      <c r="T7689" s="34"/>
      <c r="U7689" s="34"/>
    </row>
    <row r="7690" spans="16:21" x14ac:dyDescent="0.45">
      <c r="P7690" s="33" t="s">
        <v>4502</v>
      </c>
      <c r="Q7690" t="s">
        <v>28873</v>
      </c>
      <c r="R7690" s="35" t="s">
        <v>17248</v>
      </c>
      <c r="S7690" s="34"/>
      <c r="T7690" s="34"/>
      <c r="U7690" s="34"/>
    </row>
    <row r="7691" spans="16:21" x14ac:dyDescent="0.45">
      <c r="P7691" s="33" t="s">
        <v>4503</v>
      </c>
      <c r="Q7691" t="s">
        <v>28873</v>
      </c>
      <c r="R7691" s="35" t="s">
        <v>17249</v>
      </c>
      <c r="S7691" s="34"/>
      <c r="T7691" s="34"/>
      <c r="U7691" s="34"/>
    </row>
    <row r="7692" spans="16:21" x14ac:dyDescent="0.45">
      <c r="P7692" s="33" t="s">
        <v>4503</v>
      </c>
      <c r="Q7692" t="s">
        <v>28873</v>
      </c>
      <c r="R7692" s="35" t="s">
        <v>17250</v>
      </c>
      <c r="S7692" s="34"/>
      <c r="T7692" s="34"/>
      <c r="U7692" s="34"/>
    </row>
    <row r="7693" spans="16:21" x14ac:dyDescent="0.45">
      <c r="P7693" s="33" t="s">
        <v>4504</v>
      </c>
      <c r="Q7693" t="s">
        <v>28873</v>
      </c>
      <c r="R7693" s="35" t="s">
        <v>17251</v>
      </c>
      <c r="S7693" s="34"/>
      <c r="T7693" s="34"/>
      <c r="U7693" s="34"/>
    </row>
    <row r="7694" spans="16:21" x14ac:dyDescent="0.45">
      <c r="P7694" s="33" t="s">
        <v>4504</v>
      </c>
      <c r="Q7694" t="s">
        <v>28873</v>
      </c>
      <c r="R7694" s="35" t="s">
        <v>17252</v>
      </c>
      <c r="S7694" s="34"/>
      <c r="T7694" s="34"/>
      <c r="U7694" s="34"/>
    </row>
    <row r="7695" spans="16:21" x14ac:dyDescent="0.45">
      <c r="P7695" s="33" t="s">
        <v>4505</v>
      </c>
      <c r="Q7695" t="s">
        <v>28873</v>
      </c>
      <c r="R7695" s="35" t="s">
        <v>17253</v>
      </c>
      <c r="S7695" s="34"/>
      <c r="T7695" s="34"/>
      <c r="U7695" s="34"/>
    </row>
    <row r="7696" spans="16:21" x14ac:dyDescent="0.45">
      <c r="P7696" s="33" t="s">
        <v>4505</v>
      </c>
      <c r="Q7696" t="s">
        <v>28873</v>
      </c>
      <c r="R7696" s="35" t="s">
        <v>17254</v>
      </c>
      <c r="S7696" s="34"/>
      <c r="T7696" s="34"/>
      <c r="U7696" s="34"/>
    </row>
    <row r="7697" spans="16:21" x14ac:dyDescent="0.45">
      <c r="P7697" s="33" t="s">
        <v>4506</v>
      </c>
      <c r="Q7697" t="s">
        <v>28873</v>
      </c>
      <c r="R7697" s="35" t="s">
        <v>17255</v>
      </c>
      <c r="S7697" s="34"/>
      <c r="T7697" s="34"/>
      <c r="U7697" s="34"/>
    </row>
    <row r="7698" spans="16:21" x14ac:dyDescent="0.45">
      <c r="P7698" s="33" t="s">
        <v>4506</v>
      </c>
      <c r="Q7698" t="s">
        <v>28873</v>
      </c>
      <c r="R7698" s="35" t="s">
        <v>17256</v>
      </c>
      <c r="S7698" s="34"/>
      <c r="T7698" s="34"/>
      <c r="U7698" s="34"/>
    </row>
    <row r="7699" spans="16:21" x14ac:dyDescent="0.45">
      <c r="P7699" s="33" t="s">
        <v>4507</v>
      </c>
      <c r="Q7699" t="s">
        <v>28873</v>
      </c>
      <c r="R7699" s="35" t="s">
        <v>17257</v>
      </c>
      <c r="S7699" s="34"/>
      <c r="T7699" s="34"/>
      <c r="U7699" s="34"/>
    </row>
    <row r="7700" spans="16:21" x14ac:dyDescent="0.45">
      <c r="P7700" s="33" t="s">
        <v>4507</v>
      </c>
      <c r="Q7700" t="s">
        <v>28873</v>
      </c>
      <c r="R7700" s="35" t="s">
        <v>17258</v>
      </c>
      <c r="S7700" s="34"/>
      <c r="T7700" s="34"/>
      <c r="U7700" s="34"/>
    </row>
    <row r="7701" spans="16:21" x14ac:dyDescent="0.45">
      <c r="P7701" s="33" t="s">
        <v>4508</v>
      </c>
      <c r="Q7701" t="s">
        <v>28873</v>
      </c>
      <c r="R7701" s="35" t="s">
        <v>17259</v>
      </c>
      <c r="S7701" s="34"/>
      <c r="T7701" s="34"/>
      <c r="U7701" s="34"/>
    </row>
    <row r="7702" spans="16:21" x14ac:dyDescent="0.45">
      <c r="P7702" s="33" t="s">
        <v>4508</v>
      </c>
      <c r="Q7702" t="s">
        <v>28873</v>
      </c>
      <c r="R7702" s="35" t="s">
        <v>17260</v>
      </c>
      <c r="S7702" s="34"/>
      <c r="T7702" s="34"/>
      <c r="U7702" s="34"/>
    </row>
    <row r="7703" spans="16:21" x14ac:dyDescent="0.45">
      <c r="P7703" s="33" t="s">
        <v>4509</v>
      </c>
      <c r="Q7703" t="s">
        <v>28873</v>
      </c>
      <c r="R7703" s="35" t="s">
        <v>17261</v>
      </c>
      <c r="S7703" s="34"/>
      <c r="T7703" s="34"/>
      <c r="U7703" s="34"/>
    </row>
    <row r="7704" spans="16:21" x14ac:dyDescent="0.45">
      <c r="P7704" s="33" t="s">
        <v>4509</v>
      </c>
      <c r="Q7704" t="s">
        <v>28873</v>
      </c>
      <c r="R7704" s="35" t="s">
        <v>17262</v>
      </c>
      <c r="S7704" s="34"/>
      <c r="T7704" s="34"/>
      <c r="U7704" s="34"/>
    </row>
    <row r="7705" spans="16:21" x14ac:dyDescent="0.45">
      <c r="P7705" s="33" t="s">
        <v>4510</v>
      </c>
      <c r="Q7705" t="s">
        <v>28873</v>
      </c>
      <c r="R7705" s="35" t="s">
        <v>17263</v>
      </c>
      <c r="S7705" s="34"/>
      <c r="T7705" s="34"/>
      <c r="U7705" s="34"/>
    </row>
    <row r="7706" spans="16:21" x14ac:dyDescent="0.45">
      <c r="P7706" s="33" t="s">
        <v>4510</v>
      </c>
      <c r="Q7706" t="s">
        <v>28873</v>
      </c>
      <c r="R7706" s="35" t="s">
        <v>17264</v>
      </c>
      <c r="S7706" s="34"/>
      <c r="T7706" s="34"/>
      <c r="U7706" s="34"/>
    </row>
    <row r="7707" spans="16:21" x14ac:dyDescent="0.45">
      <c r="P7707" s="33" t="s">
        <v>4511</v>
      </c>
      <c r="Q7707" t="s">
        <v>28873</v>
      </c>
      <c r="R7707" s="35" t="s">
        <v>17265</v>
      </c>
      <c r="S7707" s="34"/>
      <c r="T7707" s="34"/>
      <c r="U7707" s="34"/>
    </row>
    <row r="7708" spans="16:21" x14ac:dyDescent="0.45">
      <c r="P7708" s="33" t="s">
        <v>4511</v>
      </c>
      <c r="Q7708" t="s">
        <v>28873</v>
      </c>
      <c r="R7708" s="35" t="s">
        <v>17266</v>
      </c>
      <c r="S7708" s="34"/>
      <c r="T7708" s="34"/>
      <c r="U7708" s="34"/>
    </row>
    <row r="7709" spans="16:21" x14ac:dyDescent="0.45">
      <c r="P7709" s="33" t="s">
        <v>4512</v>
      </c>
      <c r="Q7709" t="s">
        <v>28873</v>
      </c>
      <c r="R7709" s="35" t="s">
        <v>16335</v>
      </c>
      <c r="S7709" s="34"/>
      <c r="T7709" s="34"/>
      <c r="U7709" s="34"/>
    </row>
    <row r="7710" spans="16:21" x14ac:dyDescent="0.45">
      <c r="P7710" s="33" t="s">
        <v>4512</v>
      </c>
      <c r="Q7710" t="s">
        <v>28873</v>
      </c>
      <c r="R7710" s="35" t="s">
        <v>17267</v>
      </c>
      <c r="S7710" s="34"/>
      <c r="T7710" s="34"/>
      <c r="U7710" s="34"/>
    </row>
    <row r="7711" spans="16:21" x14ac:dyDescent="0.45">
      <c r="P7711" s="33" t="s">
        <v>4513</v>
      </c>
      <c r="Q7711" t="s">
        <v>28873</v>
      </c>
      <c r="R7711" s="35" t="s">
        <v>17268</v>
      </c>
      <c r="S7711" s="34"/>
      <c r="T7711" s="34"/>
      <c r="U7711" s="34"/>
    </row>
    <row r="7712" spans="16:21" x14ac:dyDescent="0.45">
      <c r="P7712" s="33" t="s">
        <v>4513</v>
      </c>
      <c r="Q7712" t="s">
        <v>28873</v>
      </c>
      <c r="R7712" s="35" t="s">
        <v>17269</v>
      </c>
      <c r="S7712" s="34"/>
      <c r="T7712" s="34"/>
      <c r="U7712" s="34"/>
    </row>
    <row r="7713" spans="16:21" x14ac:dyDescent="0.45">
      <c r="P7713" s="33" t="s">
        <v>4514</v>
      </c>
      <c r="Q7713" t="s">
        <v>28873</v>
      </c>
      <c r="R7713" s="35" t="s">
        <v>17270</v>
      </c>
      <c r="S7713" s="34"/>
      <c r="T7713" s="34"/>
      <c r="U7713" s="34"/>
    </row>
    <row r="7714" spans="16:21" x14ac:dyDescent="0.45">
      <c r="P7714" s="33" t="s">
        <v>4514</v>
      </c>
      <c r="Q7714" t="s">
        <v>28873</v>
      </c>
      <c r="R7714" s="35" t="s">
        <v>17271</v>
      </c>
      <c r="S7714" s="34"/>
      <c r="T7714" s="34"/>
      <c r="U7714" s="34"/>
    </row>
    <row r="7715" spans="16:21" x14ac:dyDescent="0.45">
      <c r="P7715" s="33" t="s">
        <v>4515</v>
      </c>
      <c r="Q7715" t="s">
        <v>28873</v>
      </c>
      <c r="R7715" s="35" t="s">
        <v>17272</v>
      </c>
      <c r="S7715" s="34"/>
      <c r="T7715" s="34"/>
      <c r="U7715" s="34"/>
    </row>
    <row r="7716" spans="16:21" x14ac:dyDescent="0.45">
      <c r="P7716" s="33" t="s">
        <v>4515</v>
      </c>
      <c r="Q7716" t="s">
        <v>28873</v>
      </c>
      <c r="R7716" s="35" t="s">
        <v>17273</v>
      </c>
      <c r="S7716" s="34"/>
      <c r="T7716" s="34"/>
      <c r="U7716" s="34"/>
    </row>
    <row r="7717" spans="16:21" x14ac:dyDescent="0.45">
      <c r="P7717" s="33" t="s">
        <v>4516</v>
      </c>
      <c r="Q7717" t="s">
        <v>28873</v>
      </c>
      <c r="R7717" s="35" t="s">
        <v>17274</v>
      </c>
      <c r="S7717" s="34"/>
      <c r="T7717" s="34"/>
      <c r="U7717" s="34"/>
    </row>
    <row r="7718" spans="16:21" x14ac:dyDescent="0.45">
      <c r="P7718" s="33" t="s">
        <v>4516</v>
      </c>
      <c r="Q7718" t="s">
        <v>28873</v>
      </c>
      <c r="R7718" s="35" t="s">
        <v>17275</v>
      </c>
      <c r="S7718" s="34"/>
      <c r="T7718" s="34"/>
      <c r="U7718" s="34"/>
    </row>
    <row r="7719" spans="16:21" x14ac:dyDescent="0.45">
      <c r="P7719" s="33" t="s">
        <v>4517</v>
      </c>
      <c r="Q7719" t="s">
        <v>28873</v>
      </c>
      <c r="R7719" s="35" t="s">
        <v>17276</v>
      </c>
      <c r="S7719" s="34"/>
      <c r="T7719" s="34"/>
      <c r="U7719" s="34"/>
    </row>
    <row r="7720" spans="16:21" x14ac:dyDescent="0.45">
      <c r="P7720" s="33" t="s">
        <v>4517</v>
      </c>
      <c r="Q7720" t="s">
        <v>28873</v>
      </c>
      <c r="R7720" s="35" t="s">
        <v>17277</v>
      </c>
      <c r="S7720" s="34"/>
      <c r="T7720" s="34"/>
      <c r="U7720" s="34"/>
    </row>
    <row r="7721" spans="16:21" x14ac:dyDescent="0.45">
      <c r="P7721" s="33" t="s">
        <v>4518</v>
      </c>
      <c r="Q7721" t="s">
        <v>28873</v>
      </c>
      <c r="R7721" s="35" t="s">
        <v>17278</v>
      </c>
      <c r="S7721" s="34"/>
      <c r="T7721" s="34"/>
      <c r="U7721" s="34"/>
    </row>
    <row r="7722" spans="16:21" x14ac:dyDescent="0.45">
      <c r="P7722" s="33" t="s">
        <v>4518</v>
      </c>
      <c r="Q7722" t="s">
        <v>28873</v>
      </c>
      <c r="R7722" s="35" t="s">
        <v>17279</v>
      </c>
      <c r="S7722" s="34"/>
      <c r="T7722" s="34"/>
      <c r="U7722" s="34"/>
    </row>
    <row r="7723" spans="16:21" x14ac:dyDescent="0.45">
      <c r="P7723" s="33" t="s">
        <v>4519</v>
      </c>
      <c r="Q7723" t="s">
        <v>28873</v>
      </c>
      <c r="R7723" s="35" t="s">
        <v>17280</v>
      </c>
      <c r="S7723" s="34"/>
      <c r="T7723" s="34"/>
      <c r="U7723" s="34"/>
    </row>
    <row r="7724" spans="16:21" x14ac:dyDescent="0.45">
      <c r="P7724" s="33" t="s">
        <v>4519</v>
      </c>
      <c r="Q7724" t="s">
        <v>28873</v>
      </c>
      <c r="R7724" s="35" t="s">
        <v>17281</v>
      </c>
      <c r="S7724" s="34"/>
      <c r="T7724" s="34"/>
      <c r="U7724" s="34"/>
    </row>
    <row r="7725" spans="16:21" x14ac:dyDescent="0.45">
      <c r="P7725" s="33" t="s">
        <v>4520</v>
      </c>
      <c r="Q7725" t="s">
        <v>28873</v>
      </c>
      <c r="R7725" s="35" t="s">
        <v>17282</v>
      </c>
      <c r="S7725" s="34"/>
      <c r="T7725" s="34"/>
      <c r="U7725" s="34"/>
    </row>
    <row r="7726" spans="16:21" x14ac:dyDescent="0.45">
      <c r="P7726" s="33" t="s">
        <v>4520</v>
      </c>
      <c r="Q7726" t="s">
        <v>28873</v>
      </c>
      <c r="R7726" s="35" t="s">
        <v>17281</v>
      </c>
      <c r="S7726" s="34"/>
      <c r="T7726" s="34"/>
      <c r="U7726" s="34"/>
    </row>
    <row r="7727" spans="16:21" x14ac:dyDescent="0.45">
      <c r="P7727" s="33" t="s">
        <v>4521</v>
      </c>
      <c r="Q7727" t="s">
        <v>28873</v>
      </c>
      <c r="R7727" s="35" t="s">
        <v>17283</v>
      </c>
      <c r="S7727" s="34"/>
      <c r="T7727" s="34"/>
      <c r="U7727" s="34"/>
    </row>
    <row r="7728" spans="16:21" x14ac:dyDescent="0.45">
      <c r="P7728" s="33" t="s">
        <v>4521</v>
      </c>
      <c r="Q7728" t="s">
        <v>28873</v>
      </c>
      <c r="R7728" s="35" t="s">
        <v>17281</v>
      </c>
      <c r="S7728" s="34"/>
      <c r="T7728" s="34"/>
      <c r="U7728" s="34"/>
    </row>
    <row r="7729" spans="16:21" x14ac:dyDescent="0.45">
      <c r="P7729" s="33" t="s">
        <v>4522</v>
      </c>
      <c r="Q7729" t="s">
        <v>28873</v>
      </c>
      <c r="R7729" s="35" t="s">
        <v>17284</v>
      </c>
      <c r="S7729" s="34"/>
      <c r="T7729" s="34"/>
      <c r="U7729" s="34"/>
    </row>
    <row r="7730" spans="16:21" x14ac:dyDescent="0.45">
      <c r="P7730" s="33" t="s">
        <v>4522</v>
      </c>
      <c r="Q7730" t="s">
        <v>28873</v>
      </c>
      <c r="R7730" s="35" t="s">
        <v>17285</v>
      </c>
      <c r="S7730" s="34"/>
      <c r="T7730" s="34"/>
      <c r="U7730" s="34"/>
    </row>
    <row r="7731" spans="16:21" x14ac:dyDescent="0.45">
      <c r="P7731" s="33" t="s">
        <v>4523</v>
      </c>
      <c r="Q7731" t="s">
        <v>28873</v>
      </c>
      <c r="R7731" s="35" t="s">
        <v>17286</v>
      </c>
      <c r="S7731" s="34"/>
      <c r="T7731" s="34"/>
      <c r="U7731" s="34"/>
    </row>
    <row r="7732" spans="16:21" x14ac:dyDescent="0.45">
      <c r="P7732" s="33" t="s">
        <v>4523</v>
      </c>
      <c r="Q7732" t="s">
        <v>28873</v>
      </c>
      <c r="R7732" s="35" t="s">
        <v>17287</v>
      </c>
      <c r="S7732" s="34"/>
      <c r="T7732" s="34"/>
      <c r="U7732" s="34"/>
    </row>
    <row r="7733" spans="16:21" x14ac:dyDescent="0.45">
      <c r="P7733" s="33" t="s">
        <v>4524</v>
      </c>
      <c r="Q7733" t="s">
        <v>28873</v>
      </c>
      <c r="R7733" s="35" t="s">
        <v>17288</v>
      </c>
      <c r="S7733" s="34"/>
      <c r="T7733" s="34"/>
      <c r="U7733" s="34"/>
    </row>
    <row r="7734" spans="16:21" x14ac:dyDescent="0.45">
      <c r="P7734" s="33" t="s">
        <v>4524</v>
      </c>
      <c r="Q7734" t="s">
        <v>28873</v>
      </c>
      <c r="R7734" s="35" t="s">
        <v>17289</v>
      </c>
      <c r="S7734" s="34"/>
      <c r="T7734" s="34"/>
      <c r="U7734" s="34"/>
    </row>
    <row r="7735" spans="16:21" x14ac:dyDescent="0.45">
      <c r="P7735" s="33" t="s">
        <v>4525</v>
      </c>
      <c r="Q7735" t="s">
        <v>28873</v>
      </c>
      <c r="R7735" s="35" t="s">
        <v>17290</v>
      </c>
      <c r="S7735" s="34"/>
      <c r="T7735" s="34"/>
      <c r="U7735" s="34"/>
    </row>
    <row r="7736" spans="16:21" x14ac:dyDescent="0.45">
      <c r="P7736" s="33" t="s">
        <v>4525</v>
      </c>
      <c r="Q7736" t="s">
        <v>28873</v>
      </c>
      <c r="R7736" s="35" t="s">
        <v>17291</v>
      </c>
      <c r="S7736" s="34"/>
      <c r="T7736" s="34"/>
      <c r="U7736" s="34"/>
    </row>
    <row r="7737" spans="16:21" x14ac:dyDescent="0.45">
      <c r="P7737" s="33" t="s">
        <v>4526</v>
      </c>
      <c r="Q7737" t="s">
        <v>28873</v>
      </c>
      <c r="R7737" s="35" t="s">
        <v>17292</v>
      </c>
      <c r="S7737" s="34"/>
      <c r="T7737" s="34"/>
      <c r="U7737" s="34"/>
    </row>
    <row r="7738" spans="16:21" x14ac:dyDescent="0.45">
      <c r="P7738" s="33" t="s">
        <v>4526</v>
      </c>
      <c r="Q7738" t="s">
        <v>28873</v>
      </c>
      <c r="R7738" s="35" t="s">
        <v>17293</v>
      </c>
      <c r="S7738" s="34"/>
      <c r="T7738" s="34"/>
      <c r="U7738" s="34"/>
    </row>
    <row r="7739" spans="16:21" x14ac:dyDescent="0.45">
      <c r="P7739" s="33" t="s">
        <v>4527</v>
      </c>
      <c r="Q7739" t="s">
        <v>28873</v>
      </c>
      <c r="R7739" s="35" t="s">
        <v>17294</v>
      </c>
      <c r="S7739" s="34"/>
      <c r="T7739" s="34"/>
      <c r="U7739" s="34"/>
    </row>
    <row r="7740" spans="16:21" x14ac:dyDescent="0.45">
      <c r="P7740" s="33" t="s">
        <v>4527</v>
      </c>
      <c r="Q7740" t="s">
        <v>28873</v>
      </c>
      <c r="R7740" s="35" t="s">
        <v>17295</v>
      </c>
      <c r="S7740" s="34"/>
      <c r="T7740" s="34"/>
      <c r="U7740" s="34"/>
    </row>
    <row r="7741" spans="16:21" x14ac:dyDescent="0.45">
      <c r="P7741" s="33" t="s">
        <v>4528</v>
      </c>
      <c r="Q7741" t="s">
        <v>28873</v>
      </c>
      <c r="R7741" s="35" t="s">
        <v>17296</v>
      </c>
      <c r="S7741" s="34"/>
      <c r="T7741" s="34"/>
      <c r="U7741" s="34"/>
    </row>
    <row r="7742" spans="16:21" x14ac:dyDescent="0.45">
      <c r="P7742" s="33" t="s">
        <v>4528</v>
      </c>
      <c r="Q7742" t="s">
        <v>28873</v>
      </c>
      <c r="R7742" s="35" t="s">
        <v>17297</v>
      </c>
      <c r="S7742" s="34"/>
      <c r="T7742" s="34"/>
      <c r="U7742" s="34"/>
    </row>
    <row r="7743" spans="16:21" x14ac:dyDescent="0.45">
      <c r="P7743" s="33" t="s">
        <v>4529</v>
      </c>
      <c r="Q7743" t="s">
        <v>28873</v>
      </c>
      <c r="R7743" s="35" t="s">
        <v>17298</v>
      </c>
      <c r="S7743" s="34"/>
      <c r="T7743" s="34"/>
      <c r="U7743" s="34"/>
    </row>
    <row r="7744" spans="16:21" x14ac:dyDescent="0.45">
      <c r="P7744" s="33" t="s">
        <v>4529</v>
      </c>
      <c r="Q7744" t="s">
        <v>28873</v>
      </c>
      <c r="R7744" s="35" t="s">
        <v>17299</v>
      </c>
      <c r="S7744" s="34"/>
      <c r="T7744" s="34"/>
      <c r="U7744" s="34"/>
    </row>
    <row r="7745" spans="16:21" x14ac:dyDescent="0.45">
      <c r="P7745" s="33" t="s">
        <v>4530</v>
      </c>
      <c r="Q7745" t="s">
        <v>28873</v>
      </c>
      <c r="R7745" s="35" t="s">
        <v>17300</v>
      </c>
      <c r="S7745" s="34"/>
      <c r="T7745" s="34"/>
      <c r="U7745" s="34"/>
    </row>
    <row r="7746" spans="16:21" x14ac:dyDescent="0.45">
      <c r="P7746" s="33" t="s">
        <v>4530</v>
      </c>
      <c r="Q7746" t="s">
        <v>28873</v>
      </c>
      <c r="R7746" s="35" t="s">
        <v>17301</v>
      </c>
      <c r="S7746" s="34"/>
      <c r="T7746" s="34"/>
      <c r="U7746" s="34"/>
    </row>
    <row r="7747" spans="16:21" x14ac:dyDescent="0.45">
      <c r="P7747" s="33" t="s">
        <v>4531</v>
      </c>
      <c r="Q7747" t="s">
        <v>28873</v>
      </c>
      <c r="R7747" s="35" t="s">
        <v>17302</v>
      </c>
      <c r="S7747" s="34"/>
      <c r="T7747" s="34"/>
      <c r="U7747" s="34"/>
    </row>
    <row r="7748" spans="16:21" x14ac:dyDescent="0.45">
      <c r="P7748" s="33" t="s">
        <v>4531</v>
      </c>
      <c r="Q7748" t="s">
        <v>28873</v>
      </c>
      <c r="R7748" s="35" t="s">
        <v>17303</v>
      </c>
      <c r="S7748" s="34"/>
      <c r="T7748" s="34"/>
      <c r="U7748" s="34"/>
    </row>
    <row r="7749" spans="16:21" x14ac:dyDescent="0.45">
      <c r="P7749" s="33" t="s">
        <v>4532</v>
      </c>
      <c r="Q7749" t="s">
        <v>28873</v>
      </c>
      <c r="R7749" s="35" t="s">
        <v>17304</v>
      </c>
      <c r="S7749" s="34"/>
      <c r="T7749" s="34"/>
      <c r="U7749" s="34"/>
    </row>
    <row r="7750" spans="16:21" x14ac:dyDescent="0.45">
      <c r="P7750" s="33" t="s">
        <v>4532</v>
      </c>
      <c r="Q7750" t="s">
        <v>28873</v>
      </c>
      <c r="R7750" s="35" t="s">
        <v>17305</v>
      </c>
      <c r="S7750" s="34"/>
      <c r="T7750" s="34"/>
      <c r="U7750" s="34"/>
    </row>
    <row r="7751" spans="16:21" x14ac:dyDescent="0.45">
      <c r="P7751" s="33" t="s">
        <v>4533</v>
      </c>
      <c r="Q7751" t="s">
        <v>28873</v>
      </c>
      <c r="R7751" s="35" t="s">
        <v>17306</v>
      </c>
      <c r="S7751" s="34"/>
      <c r="T7751" s="34"/>
      <c r="U7751" s="34"/>
    </row>
    <row r="7752" spans="16:21" x14ac:dyDescent="0.45">
      <c r="P7752" s="33" t="s">
        <v>4533</v>
      </c>
      <c r="Q7752" t="s">
        <v>28873</v>
      </c>
      <c r="R7752" s="35" t="s">
        <v>17307</v>
      </c>
      <c r="S7752" s="34"/>
      <c r="T7752" s="34"/>
      <c r="U7752" s="34"/>
    </row>
    <row r="7753" spans="16:21" x14ac:dyDescent="0.45">
      <c r="P7753" s="33" t="s">
        <v>4534</v>
      </c>
      <c r="Q7753" t="s">
        <v>28873</v>
      </c>
      <c r="R7753" s="35" t="s">
        <v>17308</v>
      </c>
      <c r="S7753" s="34"/>
      <c r="T7753" s="34"/>
      <c r="U7753" s="34"/>
    </row>
    <row r="7754" spans="16:21" x14ac:dyDescent="0.45">
      <c r="P7754" s="33" t="s">
        <v>4534</v>
      </c>
      <c r="Q7754" t="s">
        <v>28873</v>
      </c>
      <c r="R7754" s="35" t="s">
        <v>17309</v>
      </c>
      <c r="S7754" s="34"/>
      <c r="T7754" s="34"/>
      <c r="U7754" s="34"/>
    </row>
    <row r="7755" spans="16:21" x14ac:dyDescent="0.45">
      <c r="P7755" s="33" t="s">
        <v>4535</v>
      </c>
      <c r="Q7755" t="s">
        <v>28873</v>
      </c>
      <c r="R7755" s="35" t="s">
        <v>17310</v>
      </c>
      <c r="S7755" s="34"/>
      <c r="T7755" s="34"/>
      <c r="U7755" s="34"/>
    </row>
    <row r="7756" spans="16:21" x14ac:dyDescent="0.45">
      <c r="P7756" s="33" t="s">
        <v>4535</v>
      </c>
      <c r="Q7756" t="s">
        <v>28873</v>
      </c>
      <c r="R7756" s="35" t="s">
        <v>17311</v>
      </c>
      <c r="S7756" s="34"/>
      <c r="T7756" s="34"/>
      <c r="U7756" s="34"/>
    </row>
    <row r="7757" spans="16:21" x14ac:dyDescent="0.45">
      <c r="P7757" s="33" t="s">
        <v>4536</v>
      </c>
      <c r="Q7757" t="s">
        <v>28873</v>
      </c>
      <c r="R7757" s="35" t="s">
        <v>17312</v>
      </c>
      <c r="S7757" s="34"/>
      <c r="T7757" s="34"/>
      <c r="U7757" s="34"/>
    </row>
    <row r="7758" spans="16:21" x14ac:dyDescent="0.45">
      <c r="P7758" s="33" t="s">
        <v>4536</v>
      </c>
      <c r="Q7758" t="s">
        <v>28873</v>
      </c>
      <c r="R7758" s="35" t="s">
        <v>17313</v>
      </c>
      <c r="S7758" s="34"/>
      <c r="T7758" s="34"/>
      <c r="U7758" s="34"/>
    </row>
    <row r="7759" spans="16:21" x14ac:dyDescent="0.45">
      <c r="P7759" s="33" t="s">
        <v>4537</v>
      </c>
      <c r="Q7759" t="s">
        <v>28873</v>
      </c>
      <c r="R7759" s="35" t="s">
        <v>17314</v>
      </c>
      <c r="S7759" s="34"/>
      <c r="T7759" s="34"/>
      <c r="U7759" s="34"/>
    </row>
    <row r="7760" spans="16:21" x14ac:dyDescent="0.45">
      <c r="P7760" s="33" t="s">
        <v>4537</v>
      </c>
      <c r="Q7760" t="s">
        <v>28873</v>
      </c>
      <c r="R7760" s="35" t="s">
        <v>17315</v>
      </c>
      <c r="S7760" s="34"/>
      <c r="T7760" s="34"/>
      <c r="U7760" s="34"/>
    </row>
    <row r="7761" spans="16:21" x14ac:dyDescent="0.45">
      <c r="P7761" s="33" t="s">
        <v>4538</v>
      </c>
      <c r="Q7761" t="s">
        <v>28873</v>
      </c>
      <c r="R7761" s="35" t="s">
        <v>17316</v>
      </c>
      <c r="S7761" s="34"/>
      <c r="T7761" s="34"/>
      <c r="U7761" s="34"/>
    </row>
    <row r="7762" spans="16:21" x14ac:dyDescent="0.45">
      <c r="P7762" s="33" t="s">
        <v>4538</v>
      </c>
      <c r="Q7762" t="s">
        <v>28873</v>
      </c>
      <c r="R7762" s="35" t="s">
        <v>17317</v>
      </c>
      <c r="S7762" s="34"/>
      <c r="T7762" s="34"/>
      <c r="U7762" s="34"/>
    </row>
    <row r="7763" spans="16:21" x14ac:dyDescent="0.45">
      <c r="P7763" s="33" t="s">
        <v>4539</v>
      </c>
      <c r="Q7763" t="s">
        <v>28873</v>
      </c>
      <c r="R7763" s="35" t="s">
        <v>17318</v>
      </c>
      <c r="S7763" s="34"/>
      <c r="T7763" s="34"/>
      <c r="U7763" s="34"/>
    </row>
    <row r="7764" spans="16:21" x14ac:dyDescent="0.45">
      <c r="P7764" s="33" t="s">
        <v>4539</v>
      </c>
      <c r="Q7764" t="s">
        <v>28873</v>
      </c>
      <c r="R7764" s="35" t="s">
        <v>17319</v>
      </c>
      <c r="S7764" s="34"/>
      <c r="T7764" s="34"/>
      <c r="U7764" s="34"/>
    </row>
    <row r="7765" spans="16:21" x14ac:dyDescent="0.45">
      <c r="P7765" s="33" t="s">
        <v>4540</v>
      </c>
      <c r="Q7765" t="s">
        <v>28873</v>
      </c>
      <c r="R7765" s="35" t="s">
        <v>17320</v>
      </c>
      <c r="S7765" s="34"/>
      <c r="T7765" s="34"/>
      <c r="U7765" s="34"/>
    </row>
    <row r="7766" spans="16:21" x14ac:dyDescent="0.45">
      <c r="P7766" s="33" t="s">
        <v>4540</v>
      </c>
      <c r="Q7766" t="s">
        <v>28873</v>
      </c>
      <c r="R7766" s="35" t="s">
        <v>17321</v>
      </c>
      <c r="S7766" s="34"/>
      <c r="T7766" s="34"/>
      <c r="U7766" s="34"/>
    </row>
    <row r="7767" spans="16:21" x14ac:dyDescent="0.45">
      <c r="P7767" s="33" t="s">
        <v>4541</v>
      </c>
      <c r="Q7767" t="s">
        <v>28873</v>
      </c>
      <c r="R7767" s="35" t="s">
        <v>17322</v>
      </c>
      <c r="S7767" s="34"/>
      <c r="T7767" s="34"/>
      <c r="U7767" s="34"/>
    </row>
    <row r="7768" spans="16:21" x14ac:dyDescent="0.45">
      <c r="P7768" s="33" t="s">
        <v>4541</v>
      </c>
      <c r="Q7768" t="s">
        <v>28873</v>
      </c>
      <c r="R7768" s="35" t="s">
        <v>17323</v>
      </c>
      <c r="S7768" s="34"/>
      <c r="T7768" s="34"/>
      <c r="U7768" s="34"/>
    </row>
    <row r="7769" spans="16:21" x14ac:dyDescent="0.45">
      <c r="P7769" s="33" t="s">
        <v>4542</v>
      </c>
      <c r="Q7769" t="s">
        <v>28873</v>
      </c>
      <c r="R7769" s="35" t="s">
        <v>17324</v>
      </c>
      <c r="S7769" s="34"/>
      <c r="T7769" s="34"/>
      <c r="U7769" s="34"/>
    </row>
    <row r="7770" spans="16:21" x14ac:dyDescent="0.45">
      <c r="P7770" s="33" t="s">
        <v>4542</v>
      </c>
      <c r="Q7770" t="s">
        <v>28873</v>
      </c>
      <c r="R7770" s="35" t="s">
        <v>17325</v>
      </c>
      <c r="S7770" s="34"/>
      <c r="T7770" s="34"/>
      <c r="U7770" s="34"/>
    </row>
    <row r="7771" spans="16:21" x14ac:dyDescent="0.45">
      <c r="P7771" s="33" t="s">
        <v>4543</v>
      </c>
      <c r="Q7771" t="s">
        <v>28873</v>
      </c>
      <c r="R7771" s="35" t="s">
        <v>17326</v>
      </c>
      <c r="S7771" s="34"/>
      <c r="T7771" s="34"/>
      <c r="U7771" s="34"/>
    </row>
    <row r="7772" spans="16:21" x14ac:dyDescent="0.45">
      <c r="P7772" s="33" t="s">
        <v>4543</v>
      </c>
      <c r="Q7772" t="s">
        <v>28873</v>
      </c>
      <c r="R7772" s="35" t="s">
        <v>17327</v>
      </c>
      <c r="S7772" s="34"/>
      <c r="T7772" s="34"/>
      <c r="U7772" s="34"/>
    </row>
    <row r="7773" spans="16:21" x14ac:dyDescent="0.45">
      <c r="P7773" s="33" t="s">
        <v>4544</v>
      </c>
      <c r="Q7773" t="s">
        <v>28873</v>
      </c>
      <c r="R7773" s="35" t="s">
        <v>17328</v>
      </c>
      <c r="S7773" s="34"/>
      <c r="T7773" s="34"/>
      <c r="U7773" s="34"/>
    </row>
    <row r="7774" spans="16:21" x14ac:dyDescent="0.45">
      <c r="P7774" s="33" t="s">
        <v>4544</v>
      </c>
      <c r="Q7774" t="s">
        <v>28873</v>
      </c>
      <c r="R7774" s="35" t="s">
        <v>17329</v>
      </c>
      <c r="S7774" s="34"/>
      <c r="T7774" s="34"/>
      <c r="U7774" s="34"/>
    </row>
    <row r="7775" spans="16:21" x14ac:dyDescent="0.45">
      <c r="P7775" s="33" t="s">
        <v>4545</v>
      </c>
      <c r="Q7775" t="s">
        <v>28873</v>
      </c>
      <c r="R7775" s="35" t="s">
        <v>16702</v>
      </c>
      <c r="S7775" s="34"/>
      <c r="T7775" s="34"/>
      <c r="U7775" s="34"/>
    </row>
    <row r="7776" spans="16:21" x14ac:dyDescent="0.45">
      <c r="P7776" s="33" t="s">
        <v>4545</v>
      </c>
      <c r="Q7776" t="s">
        <v>28873</v>
      </c>
      <c r="R7776" s="35" t="s">
        <v>17330</v>
      </c>
      <c r="S7776" s="34"/>
      <c r="T7776" s="34"/>
      <c r="U7776" s="34"/>
    </row>
    <row r="7777" spans="16:21" x14ac:dyDescent="0.45">
      <c r="P7777" s="33" t="s">
        <v>4546</v>
      </c>
      <c r="Q7777" t="s">
        <v>28873</v>
      </c>
      <c r="R7777" s="35" t="s">
        <v>16761</v>
      </c>
      <c r="S7777" s="34"/>
      <c r="T7777" s="34"/>
      <c r="U7777" s="34"/>
    </row>
    <row r="7778" spans="16:21" x14ac:dyDescent="0.45">
      <c r="P7778" s="33" t="s">
        <v>4546</v>
      </c>
      <c r="Q7778" t="s">
        <v>28873</v>
      </c>
      <c r="R7778" s="35" t="s">
        <v>17331</v>
      </c>
      <c r="S7778" s="34"/>
      <c r="T7778" s="34"/>
      <c r="U7778" s="34"/>
    </row>
    <row r="7779" spans="16:21" x14ac:dyDescent="0.45">
      <c r="P7779" s="33" t="s">
        <v>4547</v>
      </c>
      <c r="Q7779" t="s">
        <v>28873</v>
      </c>
      <c r="R7779" s="35" t="s">
        <v>17332</v>
      </c>
      <c r="S7779" s="34"/>
      <c r="T7779" s="34"/>
      <c r="U7779" s="34"/>
    </row>
    <row r="7780" spans="16:21" x14ac:dyDescent="0.45">
      <c r="P7780" s="33" t="s">
        <v>4547</v>
      </c>
      <c r="Q7780" t="s">
        <v>28873</v>
      </c>
      <c r="R7780" s="35" t="s">
        <v>17333</v>
      </c>
      <c r="S7780" s="34"/>
      <c r="T7780" s="34"/>
      <c r="U7780" s="34"/>
    </row>
    <row r="7781" spans="16:21" x14ac:dyDescent="0.45">
      <c r="P7781" s="33" t="s">
        <v>4548</v>
      </c>
      <c r="Q7781" t="s">
        <v>28873</v>
      </c>
      <c r="R7781" s="35" t="s">
        <v>17334</v>
      </c>
      <c r="S7781" s="34"/>
      <c r="T7781" s="34"/>
      <c r="U7781" s="34"/>
    </row>
    <row r="7782" spans="16:21" x14ac:dyDescent="0.45">
      <c r="P7782" s="33" t="s">
        <v>4548</v>
      </c>
      <c r="Q7782" t="s">
        <v>28873</v>
      </c>
      <c r="R7782" s="35" t="s">
        <v>17335</v>
      </c>
      <c r="S7782" s="34"/>
      <c r="T7782" s="34"/>
      <c r="U7782" s="34"/>
    </row>
    <row r="7783" spans="16:21" x14ac:dyDescent="0.45">
      <c r="P7783" s="33" t="s">
        <v>4549</v>
      </c>
      <c r="Q7783" t="s">
        <v>28873</v>
      </c>
      <c r="R7783" s="35" t="s">
        <v>17336</v>
      </c>
      <c r="S7783" s="34"/>
      <c r="T7783" s="34"/>
      <c r="U7783" s="34"/>
    </row>
    <row r="7784" spans="16:21" x14ac:dyDescent="0.45">
      <c r="P7784" s="33" t="s">
        <v>4549</v>
      </c>
      <c r="Q7784" t="s">
        <v>28873</v>
      </c>
      <c r="R7784" s="35" t="s">
        <v>17337</v>
      </c>
      <c r="S7784" s="34"/>
      <c r="T7784" s="34"/>
      <c r="U7784" s="34"/>
    </row>
    <row r="7785" spans="16:21" x14ac:dyDescent="0.45">
      <c r="P7785" s="33" t="s">
        <v>4550</v>
      </c>
      <c r="Q7785" t="s">
        <v>28873</v>
      </c>
      <c r="R7785" s="35" t="s">
        <v>17338</v>
      </c>
      <c r="S7785" s="34"/>
      <c r="T7785" s="34"/>
      <c r="U7785" s="34"/>
    </row>
    <row r="7786" spans="16:21" x14ac:dyDescent="0.45">
      <c r="P7786" s="33" t="s">
        <v>4550</v>
      </c>
      <c r="Q7786" t="s">
        <v>28873</v>
      </c>
      <c r="R7786" s="35" t="s">
        <v>17339</v>
      </c>
      <c r="S7786" s="34"/>
      <c r="T7786" s="34"/>
      <c r="U7786" s="34"/>
    </row>
    <row r="7787" spans="16:21" x14ac:dyDescent="0.45">
      <c r="P7787" s="33" t="s">
        <v>4551</v>
      </c>
      <c r="Q7787" t="s">
        <v>28873</v>
      </c>
      <c r="R7787" s="35" t="s">
        <v>17340</v>
      </c>
      <c r="S7787" s="34"/>
      <c r="T7787" s="34"/>
      <c r="U7787" s="34"/>
    </row>
    <row r="7788" spans="16:21" x14ac:dyDescent="0.45">
      <c r="P7788" s="33" t="s">
        <v>4551</v>
      </c>
      <c r="Q7788" t="s">
        <v>28873</v>
      </c>
      <c r="R7788" s="35" t="s">
        <v>17341</v>
      </c>
      <c r="S7788" s="34"/>
      <c r="T7788" s="34"/>
      <c r="U7788" s="34"/>
    </row>
    <row r="7789" spans="16:21" x14ac:dyDescent="0.45">
      <c r="P7789" s="33" t="s">
        <v>4552</v>
      </c>
      <c r="Q7789" t="s">
        <v>28873</v>
      </c>
      <c r="R7789" s="35" t="s">
        <v>17342</v>
      </c>
      <c r="S7789" s="34"/>
      <c r="T7789" s="34"/>
      <c r="U7789" s="34"/>
    </row>
    <row r="7790" spans="16:21" x14ac:dyDescent="0.45">
      <c r="P7790" s="33" t="s">
        <v>4552</v>
      </c>
      <c r="Q7790" t="s">
        <v>28873</v>
      </c>
      <c r="R7790" s="35" t="s">
        <v>17343</v>
      </c>
      <c r="S7790" s="34"/>
      <c r="T7790" s="34"/>
      <c r="U7790" s="34"/>
    </row>
    <row r="7791" spans="16:21" x14ac:dyDescent="0.45">
      <c r="P7791" s="33" t="s">
        <v>4553</v>
      </c>
      <c r="Q7791" t="s">
        <v>28873</v>
      </c>
      <c r="R7791" s="35" t="s">
        <v>17344</v>
      </c>
      <c r="S7791" s="34"/>
      <c r="T7791" s="34"/>
      <c r="U7791" s="34"/>
    </row>
    <row r="7792" spans="16:21" x14ac:dyDescent="0.45">
      <c r="P7792" s="33" t="s">
        <v>4553</v>
      </c>
      <c r="Q7792" t="s">
        <v>28873</v>
      </c>
      <c r="R7792" s="35" t="s">
        <v>17345</v>
      </c>
      <c r="S7792" s="34"/>
      <c r="T7792" s="34"/>
      <c r="U7792" s="34"/>
    </row>
    <row r="7793" spans="16:21" x14ac:dyDescent="0.45">
      <c r="P7793" s="33" t="s">
        <v>4554</v>
      </c>
      <c r="Q7793" t="s">
        <v>28873</v>
      </c>
      <c r="R7793" s="35" t="s">
        <v>17346</v>
      </c>
      <c r="S7793" s="34"/>
      <c r="T7793" s="34"/>
      <c r="U7793" s="34"/>
    </row>
    <row r="7794" spans="16:21" x14ac:dyDescent="0.45">
      <c r="P7794" s="33" t="s">
        <v>4554</v>
      </c>
      <c r="Q7794" t="s">
        <v>28873</v>
      </c>
      <c r="R7794" s="35" t="s">
        <v>17347</v>
      </c>
      <c r="S7794" s="34"/>
      <c r="T7794" s="34"/>
      <c r="U7794" s="34"/>
    </row>
    <row r="7795" spans="16:21" x14ac:dyDescent="0.45">
      <c r="P7795" s="33" t="s">
        <v>4555</v>
      </c>
      <c r="Q7795" t="s">
        <v>28873</v>
      </c>
      <c r="R7795" s="35" t="s">
        <v>17348</v>
      </c>
      <c r="S7795" s="34"/>
      <c r="T7795" s="34"/>
      <c r="U7795" s="34"/>
    </row>
    <row r="7796" spans="16:21" x14ac:dyDescent="0.45">
      <c r="P7796" s="33" t="s">
        <v>4555</v>
      </c>
      <c r="Q7796" t="s">
        <v>28873</v>
      </c>
      <c r="R7796" s="35" t="s">
        <v>17349</v>
      </c>
      <c r="S7796" s="34"/>
      <c r="T7796" s="34"/>
      <c r="U7796" s="34"/>
    </row>
    <row r="7797" spans="16:21" x14ac:dyDescent="0.45">
      <c r="P7797" s="33" t="s">
        <v>4556</v>
      </c>
      <c r="Q7797" t="s">
        <v>28873</v>
      </c>
      <c r="R7797" s="35" t="s">
        <v>17350</v>
      </c>
      <c r="S7797" s="34"/>
      <c r="T7797" s="34"/>
      <c r="U7797" s="34"/>
    </row>
    <row r="7798" spans="16:21" x14ac:dyDescent="0.45">
      <c r="P7798" s="33" t="s">
        <v>4556</v>
      </c>
      <c r="Q7798" t="s">
        <v>28873</v>
      </c>
      <c r="R7798" s="35" t="s">
        <v>17351</v>
      </c>
      <c r="S7798" s="34"/>
      <c r="T7798" s="34"/>
      <c r="U7798" s="34"/>
    </row>
    <row r="7799" spans="16:21" x14ac:dyDescent="0.45">
      <c r="P7799" s="33" t="s">
        <v>4557</v>
      </c>
      <c r="Q7799" t="s">
        <v>28873</v>
      </c>
      <c r="R7799" s="35" t="s">
        <v>17352</v>
      </c>
      <c r="S7799" s="34"/>
      <c r="T7799" s="34"/>
      <c r="U7799" s="34"/>
    </row>
    <row r="7800" spans="16:21" x14ac:dyDescent="0.45">
      <c r="P7800" s="33" t="s">
        <v>4557</v>
      </c>
      <c r="Q7800" t="s">
        <v>28873</v>
      </c>
      <c r="R7800" s="35" t="s">
        <v>17353</v>
      </c>
      <c r="S7800" s="34"/>
      <c r="T7800" s="34"/>
      <c r="U7800" s="34"/>
    </row>
    <row r="7801" spans="16:21" x14ac:dyDescent="0.45">
      <c r="P7801" s="33" t="s">
        <v>4558</v>
      </c>
      <c r="Q7801" t="s">
        <v>28873</v>
      </c>
      <c r="R7801" s="35" t="s">
        <v>17354</v>
      </c>
      <c r="S7801" s="34"/>
      <c r="T7801" s="34"/>
      <c r="U7801" s="34"/>
    </row>
    <row r="7802" spans="16:21" x14ac:dyDescent="0.45">
      <c r="P7802" s="33" t="s">
        <v>4558</v>
      </c>
      <c r="Q7802" t="s">
        <v>28873</v>
      </c>
      <c r="R7802" s="35" t="s">
        <v>17355</v>
      </c>
      <c r="S7802" s="34"/>
      <c r="T7802" s="34"/>
      <c r="U7802" s="34"/>
    </row>
    <row r="7803" spans="16:21" x14ac:dyDescent="0.45">
      <c r="P7803" s="33" t="s">
        <v>4559</v>
      </c>
      <c r="Q7803" t="s">
        <v>28873</v>
      </c>
      <c r="R7803" s="35" t="s">
        <v>17356</v>
      </c>
      <c r="S7803" s="34"/>
      <c r="T7803" s="34"/>
      <c r="U7803" s="34"/>
    </row>
    <row r="7804" spans="16:21" x14ac:dyDescent="0.45">
      <c r="P7804" s="33" t="s">
        <v>4559</v>
      </c>
      <c r="Q7804" t="s">
        <v>28873</v>
      </c>
      <c r="R7804" s="35" t="s">
        <v>17357</v>
      </c>
      <c r="S7804" s="34"/>
      <c r="T7804" s="34"/>
      <c r="U7804" s="34"/>
    </row>
    <row r="7805" spans="16:21" x14ac:dyDescent="0.45">
      <c r="P7805" s="33" t="s">
        <v>4560</v>
      </c>
      <c r="Q7805" t="s">
        <v>28873</v>
      </c>
      <c r="R7805" s="35" t="s">
        <v>17358</v>
      </c>
      <c r="S7805" s="34"/>
      <c r="T7805" s="34"/>
      <c r="U7805" s="34"/>
    </row>
    <row r="7806" spans="16:21" x14ac:dyDescent="0.45">
      <c r="P7806" s="33" t="s">
        <v>4560</v>
      </c>
      <c r="Q7806" t="s">
        <v>28873</v>
      </c>
      <c r="R7806" s="35" t="s">
        <v>17359</v>
      </c>
      <c r="S7806" s="34"/>
      <c r="T7806" s="34"/>
      <c r="U7806" s="34"/>
    </row>
    <row r="7807" spans="16:21" x14ac:dyDescent="0.45">
      <c r="P7807" s="33" t="s">
        <v>4561</v>
      </c>
      <c r="Q7807" t="s">
        <v>28873</v>
      </c>
      <c r="R7807" s="35" t="s">
        <v>17360</v>
      </c>
      <c r="S7807" s="34"/>
      <c r="T7807" s="34"/>
      <c r="U7807" s="34"/>
    </row>
    <row r="7808" spans="16:21" x14ac:dyDescent="0.45">
      <c r="P7808" s="33" t="s">
        <v>4561</v>
      </c>
      <c r="Q7808" t="s">
        <v>28873</v>
      </c>
      <c r="R7808" s="35" t="s">
        <v>17361</v>
      </c>
      <c r="S7808" s="34"/>
      <c r="T7808" s="34"/>
      <c r="U7808" s="34"/>
    </row>
    <row r="7809" spans="16:21" x14ac:dyDescent="0.45">
      <c r="P7809" s="33" t="s">
        <v>4562</v>
      </c>
      <c r="Q7809" t="s">
        <v>28873</v>
      </c>
      <c r="R7809" s="35" t="s">
        <v>17362</v>
      </c>
      <c r="S7809" s="34"/>
      <c r="T7809" s="34"/>
      <c r="U7809" s="34"/>
    </row>
    <row r="7810" spans="16:21" x14ac:dyDescent="0.45">
      <c r="P7810" s="33" t="s">
        <v>4562</v>
      </c>
      <c r="Q7810" t="s">
        <v>28873</v>
      </c>
      <c r="R7810" s="35" t="s">
        <v>17363</v>
      </c>
      <c r="S7810" s="34"/>
      <c r="T7810" s="34"/>
      <c r="U7810" s="34"/>
    </row>
    <row r="7811" spans="16:21" x14ac:dyDescent="0.45">
      <c r="P7811" s="33" t="s">
        <v>4563</v>
      </c>
      <c r="Q7811" t="s">
        <v>28873</v>
      </c>
      <c r="R7811" s="35" t="s">
        <v>17364</v>
      </c>
      <c r="S7811" s="34"/>
      <c r="T7811" s="34"/>
      <c r="U7811" s="34"/>
    </row>
    <row r="7812" spans="16:21" x14ac:dyDescent="0.45">
      <c r="P7812" s="33" t="s">
        <v>4563</v>
      </c>
      <c r="Q7812" t="s">
        <v>28873</v>
      </c>
      <c r="R7812" s="35" t="s">
        <v>17365</v>
      </c>
      <c r="S7812" s="34"/>
      <c r="T7812" s="34"/>
      <c r="U7812" s="34"/>
    </row>
    <row r="7813" spans="16:21" x14ac:dyDescent="0.45">
      <c r="P7813" s="33" t="s">
        <v>4564</v>
      </c>
      <c r="Q7813" t="s">
        <v>28873</v>
      </c>
      <c r="R7813" s="35" t="s">
        <v>17366</v>
      </c>
      <c r="S7813" s="34"/>
      <c r="T7813" s="34"/>
      <c r="U7813" s="34"/>
    </row>
    <row r="7814" spans="16:21" x14ac:dyDescent="0.45">
      <c r="P7814" s="33" t="s">
        <v>4564</v>
      </c>
      <c r="Q7814" t="s">
        <v>28873</v>
      </c>
      <c r="R7814" s="35" t="s">
        <v>17367</v>
      </c>
      <c r="S7814" s="34"/>
      <c r="T7814" s="34"/>
      <c r="U7814" s="34"/>
    </row>
    <row r="7815" spans="16:21" x14ac:dyDescent="0.45">
      <c r="P7815" s="33" t="s">
        <v>4565</v>
      </c>
      <c r="Q7815" t="s">
        <v>28873</v>
      </c>
      <c r="R7815" s="35" t="s">
        <v>17368</v>
      </c>
      <c r="S7815" s="34"/>
      <c r="T7815" s="34"/>
      <c r="U7815" s="34"/>
    </row>
    <row r="7816" spans="16:21" x14ac:dyDescent="0.45">
      <c r="P7816" s="33" t="s">
        <v>4565</v>
      </c>
      <c r="Q7816" t="s">
        <v>28873</v>
      </c>
      <c r="R7816" s="35" t="s">
        <v>17369</v>
      </c>
      <c r="S7816" s="34"/>
      <c r="T7816" s="34"/>
      <c r="U7816" s="34"/>
    </row>
    <row r="7817" spans="16:21" x14ac:dyDescent="0.45">
      <c r="P7817" s="33" t="s">
        <v>4566</v>
      </c>
      <c r="Q7817" t="s">
        <v>28873</v>
      </c>
      <c r="R7817" s="35" t="s">
        <v>17370</v>
      </c>
      <c r="S7817" s="34"/>
      <c r="T7817" s="34"/>
      <c r="U7817" s="34"/>
    </row>
    <row r="7818" spans="16:21" x14ac:dyDescent="0.45">
      <c r="P7818" s="33" t="s">
        <v>4566</v>
      </c>
      <c r="Q7818" t="s">
        <v>28873</v>
      </c>
      <c r="R7818" s="35" t="s">
        <v>17371</v>
      </c>
      <c r="S7818" s="34"/>
      <c r="T7818" s="34"/>
      <c r="U7818" s="34"/>
    </row>
    <row r="7819" spans="16:21" x14ac:dyDescent="0.45">
      <c r="P7819" s="33" t="s">
        <v>4567</v>
      </c>
      <c r="Q7819" t="s">
        <v>28873</v>
      </c>
      <c r="R7819" s="35" t="s">
        <v>17372</v>
      </c>
      <c r="S7819" s="34"/>
      <c r="T7819" s="34"/>
      <c r="U7819" s="34"/>
    </row>
    <row r="7820" spans="16:21" x14ac:dyDescent="0.45">
      <c r="P7820" s="33" t="s">
        <v>4567</v>
      </c>
      <c r="Q7820" t="s">
        <v>28873</v>
      </c>
      <c r="R7820" s="35" t="s">
        <v>17373</v>
      </c>
      <c r="S7820" s="34"/>
      <c r="T7820" s="34"/>
      <c r="U7820" s="34"/>
    </row>
    <row r="7821" spans="16:21" x14ac:dyDescent="0.45">
      <c r="P7821" s="33" t="s">
        <v>4568</v>
      </c>
      <c r="Q7821" t="s">
        <v>28873</v>
      </c>
      <c r="R7821" s="35" t="s">
        <v>17374</v>
      </c>
      <c r="S7821" s="34"/>
      <c r="T7821" s="34"/>
      <c r="U7821" s="34"/>
    </row>
    <row r="7822" spans="16:21" x14ac:dyDescent="0.45">
      <c r="P7822" s="33" t="s">
        <v>4568</v>
      </c>
      <c r="Q7822" t="s">
        <v>28873</v>
      </c>
      <c r="R7822" s="35" t="s">
        <v>17375</v>
      </c>
      <c r="S7822" s="34"/>
      <c r="T7822" s="34"/>
      <c r="U7822" s="34"/>
    </row>
    <row r="7823" spans="16:21" x14ac:dyDescent="0.45">
      <c r="P7823" s="33" t="s">
        <v>4569</v>
      </c>
      <c r="Q7823" t="s">
        <v>28873</v>
      </c>
      <c r="R7823" s="35" t="s">
        <v>17376</v>
      </c>
      <c r="S7823" s="34"/>
      <c r="T7823" s="34"/>
      <c r="U7823" s="34"/>
    </row>
    <row r="7824" spans="16:21" x14ac:dyDescent="0.45">
      <c r="P7824" s="33" t="s">
        <v>4569</v>
      </c>
      <c r="Q7824" t="s">
        <v>28873</v>
      </c>
      <c r="R7824" s="35" t="s">
        <v>17377</v>
      </c>
      <c r="S7824" s="34"/>
      <c r="T7824" s="34"/>
      <c r="U7824" s="34"/>
    </row>
    <row r="7825" spans="16:21" x14ac:dyDescent="0.45">
      <c r="P7825" s="33" t="s">
        <v>4570</v>
      </c>
      <c r="Q7825" t="s">
        <v>28873</v>
      </c>
      <c r="R7825" s="35" t="s">
        <v>17378</v>
      </c>
      <c r="S7825" s="34"/>
      <c r="T7825" s="34"/>
      <c r="U7825" s="34"/>
    </row>
    <row r="7826" spans="16:21" x14ac:dyDescent="0.45">
      <c r="P7826" s="33" t="s">
        <v>4570</v>
      </c>
      <c r="Q7826" t="s">
        <v>28873</v>
      </c>
      <c r="R7826" s="35" t="s">
        <v>17379</v>
      </c>
      <c r="S7826" s="34"/>
      <c r="T7826" s="34"/>
      <c r="U7826" s="34"/>
    </row>
    <row r="7827" spans="16:21" x14ac:dyDescent="0.45">
      <c r="P7827" s="33" t="s">
        <v>4571</v>
      </c>
      <c r="Q7827" t="s">
        <v>28873</v>
      </c>
      <c r="R7827" s="35" t="s">
        <v>17380</v>
      </c>
      <c r="S7827" s="34"/>
      <c r="T7827" s="34"/>
      <c r="U7827" s="34"/>
    </row>
    <row r="7828" spans="16:21" x14ac:dyDescent="0.45">
      <c r="P7828" s="33" t="s">
        <v>4571</v>
      </c>
      <c r="Q7828" t="s">
        <v>28873</v>
      </c>
      <c r="R7828" s="35" t="s">
        <v>17381</v>
      </c>
      <c r="S7828" s="34"/>
      <c r="T7828" s="34"/>
      <c r="U7828" s="34"/>
    </row>
    <row r="7829" spans="16:21" x14ac:dyDescent="0.45">
      <c r="P7829" s="33" t="s">
        <v>4572</v>
      </c>
      <c r="Q7829" t="s">
        <v>28873</v>
      </c>
      <c r="R7829" s="35" t="s">
        <v>17382</v>
      </c>
      <c r="S7829" s="34"/>
      <c r="T7829" s="34"/>
      <c r="U7829" s="34"/>
    </row>
    <row r="7830" spans="16:21" x14ac:dyDescent="0.45">
      <c r="P7830" s="33" t="s">
        <v>4572</v>
      </c>
      <c r="Q7830" t="s">
        <v>28873</v>
      </c>
      <c r="R7830" s="35" t="s">
        <v>17383</v>
      </c>
      <c r="S7830" s="34"/>
      <c r="T7830" s="34"/>
      <c r="U7830" s="34"/>
    </row>
    <row r="7831" spans="16:21" x14ac:dyDescent="0.45">
      <c r="P7831" s="33" t="s">
        <v>4573</v>
      </c>
      <c r="Q7831" t="s">
        <v>28873</v>
      </c>
      <c r="R7831" s="35" t="s">
        <v>17384</v>
      </c>
      <c r="S7831" s="34"/>
      <c r="T7831" s="34"/>
      <c r="U7831" s="34"/>
    </row>
    <row r="7832" spans="16:21" x14ac:dyDescent="0.45">
      <c r="P7832" s="33" t="s">
        <v>4573</v>
      </c>
      <c r="Q7832" t="s">
        <v>28873</v>
      </c>
      <c r="R7832" s="35" t="s">
        <v>17385</v>
      </c>
      <c r="S7832" s="34"/>
      <c r="T7832" s="34"/>
      <c r="U7832" s="34"/>
    </row>
    <row r="7833" spans="16:21" x14ac:dyDescent="0.45">
      <c r="P7833" s="33" t="s">
        <v>4574</v>
      </c>
      <c r="Q7833" t="s">
        <v>28873</v>
      </c>
      <c r="R7833" s="35" t="s">
        <v>17386</v>
      </c>
      <c r="S7833" s="34"/>
      <c r="T7833" s="34"/>
      <c r="U7833" s="34"/>
    </row>
    <row r="7834" spans="16:21" x14ac:dyDescent="0.45">
      <c r="P7834" s="33" t="s">
        <v>4574</v>
      </c>
      <c r="Q7834" t="s">
        <v>28873</v>
      </c>
      <c r="R7834" s="35" t="s">
        <v>17387</v>
      </c>
      <c r="S7834" s="34"/>
      <c r="T7834" s="34"/>
      <c r="U7834" s="34"/>
    </row>
    <row r="7835" spans="16:21" x14ac:dyDescent="0.45">
      <c r="P7835" s="33" t="s">
        <v>4575</v>
      </c>
      <c r="Q7835" t="s">
        <v>28873</v>
      </c>
      <c r="R7835" s="35" t="s">
        <v>17388</v>
      </c>
      <c r="S7835" s="34"/>
      <c r="T7835" s="34"/>
      <c r="U7835" s="34"/>
    </row>
    <row r="7836" spans="16:21" x14ac:dyDescent="0.45">
      <c r="P7836" s="33" t="s">
        <v>4575</v>
      </c>
      <c r="Q7836" t="s">
        <v>28873</v>
      </c>
      <c r="R7836" s="35" t="s">
        <v>17389</v>
      </c>
      <c r="S7836" s="34"/>
      <c r="T7836" s="34"/>
      <c r="U7836" s="34"/>
    </row>
    <row r="7837" spans="16:21" x14ac:dyDescent="0.45">
      <c r="P7837" s="33" t="s">
        <v>4576</v>
      </c>
      <c r="Q7837" t="s">
        <v>28873</v>
      </c>
      <c r="R7837" s="35" t="s">
        <v>17390</v>
      </c>
      <c r="S7837" s="34"/>
      <c r="T7837" s="34"/>
      <c r="U7837" s="34"/>
    </row>
    <row r="7838" spans="16:21" x14ac:dyDescent="0.45">
      <c r="P7838" s="33" t="s">
        <v>4576</v>
      </c>
      <c r="Q7838" t="s">
        <v>28873</v>
      </c>
      <c r="R7838" s="35" t="s">
        <v>17391</v>
      </c>
      <c r="S7838" s="34"/>
      <c r="T7838" s="34"/>
      <c r="U7838" s="34"/>
    </row>
    <row r="7839" spans="16:21" x14ac:dyDescent="0.45">
      <c r="P7839" s="33" t="s">
        <v>4577</v>
      </c>
      <c r="Q7839" t="s">
        <v>28873</v>
      </c>
      <c r="R7839" s="35" t="s">
        <v>17392</v>
      </c>
      <c r="S7839" s="34"/>
      <c r="T7839" s="34"/>
      <c r="U7839" s="34"/>
    </row>
    <row r="7840" spans="16:21" x14ac:dyDescent="0.45">
      <c r="P7840" s="33" t="s">
        <v>4577</v>
      </c>
      <c r="Q7840" t="s">
        <v>28873</v>
      </c>
      <c r="R7840" s="35" t="s">
        <v>17393</v>
      </c>
      <c r="S7840" s="34"/>
      <c r="T7840" s="34"/>
      <c r="U7840" s="34"/>
    </row>
    <row r="7841" spans="16:21" x14ac:dyDescent="0.45">
      <c r="P7841" s="33" t="s">
        <v>4578</v>
      </c>
      <c r="Q7841" t="s">
        <v>28873</v>
      </c>
      <c r="R7841" s="35" t="s">
        <v>17394</v>
      </c>
      <c r="S7841" s="34"/>
      <c r="T7841" s="34"/>
      <c r="U7841" s="34"/>
    </row>
    <row r="7842" spans="16:21" x14ac:dyDescent="0.45">
      <c r="P7842" s="33" t="s">
        <v>4578</v>
      </c>
      <c r="Q7842" t="s">
        <v>28873</v>
      </c>
      <c r="R7842" s="35" t="s">
        <v>17395</v>
      </c>
      <c r="S7842" s="34"/>
      <c r="T7842" s="34"/>
      <c r="U7842" s="34"/>
    </row>
    <row r="7843" spans="16:21" x14ac:dyDescent="0.45">
      <c r="P7843" s="33" t="s">
        <v>4579</v>
      </c>
      <c r="Q7843" t="s">
        <v>28873</v>
      </c>
      <c r="R7843" s="35" t="s">
        <v>17396</v>
      </c>
      <c r="S7843" s="34"/>
      <c r="T7843" s="34"/>
      <c r="U7843" s="34"/>
    </row>
    <row r="7844" spans="16:21" x14ac:dyDescent="0.45">
      <c r="P7844" s="33" t="s">
        <v>4579</v>
      </c>
      <c r="Q7844" t="s">
        <v>28873</v>
      </c>
      <c r="R7844" s="35" t="s">
        <v>17397</v>
      </c>
      <c r="S7844" s="34"/>
      <c r="T7844" s="34"/>
      <c r="U7844" s="34"/>
    </row>
    <row r="7845" spans="16:21" x14ac:dyDescent="0.45">
      <c r="P7845" s="33" t="s">
        <v>4580</v>
      </c>
      <c r="Q7845" t="s">
        <v>28873</v>
      </c>
      <c r="R7845" s="35" t="s">
        <v>17398</v>
      </c>
      <c r="S7845" s="34"/>
      <c r="T7845" s="34"/>
      <c r="U7845" s="34"/>
    </row>
    <row r="7846" spans="16:21" x14ac:dyDescent="0.45">
      <c r="P7846" s="33" t="s">
        <v>4580</v>
      </c>
      <c r="Q7846" t="s">
        <v>28873</v>
      </c>
      <c r="R7846" s="35" t="s">
        <v>17399</v>
      </c>
      <c r="S7846" s="34"/>
      <c r="T7846" s="34"/>
      <c r="U7846" s="34"/>
    </row>
    <row r="7847" spans="16:21" x14ac:dyDescent="0.45">
      <c r="P7847" s="33" t="s">
        <v>4581</v>
      </c>
      <c r="Q7847" t="s">
        <v>28873</v>
      </c>
      <c r="R7847" s="35" t="s">
        <v>17400</v>
      </c>
      <c r="S7847" s="34"/>
      <c r="T7847" s="34"/>
      <c r="U7847" s="34"/>
    </row>
    <row r="7848" spans="16:21" x14ac:dyDescent="0.45">
      <c r="P7848" s="33" t="s">
        <v>4581</v>
      </c>
      <c r="Q7848" t="s">
        <v>28873</v>
      </c>
      <c r="R7848" s="35" t="s">
        <v>17401</v>
      </c>
      <c r="S7848" s="34"/>
      <c r="T7848" s="34"/>
      <c r="U7848" s="34"/>
    </row>
    <row r="7849" spans="16:21" x14ac:dyDescent="0.45">
      <c r="P7849" s="33" t="s">
        <v>4582</v>
      </c>
      <c r="Q7849" t="s">
        <v>28873</v>
      </c>
      <c r="R7849" s="35" t="s">
        <v>17402</v>
      </c>
      <c r="S7849" s="34"/>
      <c r="T7849" s="34"/>
      <c r="U7849" s="34"/>
    </row>
    <row r="7850" spans="16:21" x14ac:dyDescent="0.45">
      <c r="P7850" s="33" t="s">
        <v>4582</v>
      </c>
      <c r="Q7850" t="s">
        <v>28873</v>
      </c>
      <c r="R7850" s="35" t="s">
        <v>17403</v>
      </c>
      <c r="S7850" s="34"/>
      <c r="T7850" s="34"/>
      <c r="U7850" s="34"/>
    </row>
    <row r="7851" spans="16:21" x14ac:dyDescent="0.45">
      <c r="P7851" s="33" t="s">
        <v>4583</v>
      </c>
      <c r="Q7851" t="s">
        <v>28873</v>
      </c>
      <c r="R7851" s="35" t="s">
        <v>17404</v>
      </c>
      <c r="S7851" s="34"/>
      <c r="T7851" s="34"/>
      <c r="U7851" s="34"/>
    </row>
    <row r="7852" spans="16:21" x14ac:dyDescent="0.45">
      <c r="P7852" s="33" t="s">
        <v>4583</v>
      </c>
      <c r="Q7852" t="s">
        <v>28873</v>
      </c>
      <c r="R7852" s="35" t="s">
        <v>17405</v>
      </c>
      <c r="S7852" s="34"/>
      <c r="T7852" s="34"/>
      <c r="U7852" s="34"/>
    </row>
    <row r="7853" spans="16:21" x14ac:dyDescent="0.45">
      <c r="P7853" s="33" t="s">
        <v>4584</v>
      </c>
      <c r="Q7853" t="s">
        <v>28873</v>
      </c>
      <c r="R7853" s="35" t="s">
        <v>17406</v>
      </c>
      <c r="S7853" s="34"/>
      <c r="T7853" s="34"/>
      <c r="U7853" s="34"/>
    </row>
    <row r="7854" spans="16:21" x14ac:dyDescent="0.45">
      <c r="P7854" s="33" t="s">
        <v>4584</v>
      </c>
      <c r="Q7854" t="s">
        <v>28873</v>
      </c>
      <c r="R7854" s="35" t="s">
        <v>17407</v>
      </c>
      <c r="S7854" s="34"/>
      <c r="T7854" s="34"/>
      <c r="U7854" s="34"/>
    </row>
    <row r="7855" spans="16:21" x14ac:dyDescent="0.45">
      <c r="P7855" s="33" t="s">
        <v>4585</v>
      </c>
      <c r="Q7855" t="s">
        <v>28873</v>
      </c>
      <c r="R7855" s="35" t="s">
        <v>17408</v>
      </c>
      <c r="S7855" s="34"/>
      <c r="T7855" s="34"/>
      <c r="U7855" s="34"/>
    </row>
    <row r="7856" spans="16:21" x14ac:dyDescent="0.45">
      <c r="P7856" s="33" t="s">
        <v>4585</v>
      </c>
      <c r="Q7856" t="s">
        <v>28873</v>
      </c>
      <c r="R7856" s="35" t="s">
        <v>17409</v>
      </c>
      <c r="S7856" s="34"/>
      <c r="T7856" s="34"/>
      <c r="U7856" s="34"/>
    </row>
    <row r="7857" spans="16:21" x14ac:dyDescent="0.45">
      <c r="P7857" s="33" t="s">
        <v>4586</v>
      </c>
      <c r="Q7857" t="s">
        <v>28873</v>
      </c>
      <c r="R7857" s="35" t="s">
        <v>17410</v>
      </c>
      <c r="S7857" s="34"/>
      <c r="T7857" s="34"/>
      <c r="U7857" s="34"/>
    </row>
    <row r="7858" spans="16:21" x14ac:dyDescent="0.45">
      <c r="P7858" s="33" t="s">
        <v>4586</v>
      </c>
      <c r="Q7858" t="s">
        <v>28873</v>
      </c>
      <c r="R7858" s="35" t="s">
        <v>17411</v>
      </c>
      <c r="S7858" s="34"/>
      <c r="T7858" s="34"/>
      <c r="U7858" s="34"/>
    </row>
    <row r="7859" spans="16:21" x14ac:dyDescent="0.45">
      <c r="P7859" s="33" t="s">
        <v>4587</v>
      </c>
      <c r="Q7859" t="s">
        <v>28873</v>
      </c>
      <c r="R7859" s="35" t="s">
        <v>17412</v>
      </c>
      <c r="S7859" s="34"/>
      <c r="T7859" s="34"/>
      <c r="U7859" s="34"/>
    </row>
    <row r="7860" spans="16:21" x14ac:dyDescent="0.45">
      <c r="P7860" s="33" t="s">
        <v>4587</v>
      </c>
      <c r="Q7860" t="s">
        <v>28873</v>
      </c>
      <c r="R7860" s="35" t="s">
        <v>17413</v>
      </c>
      <c r="S7860" s="34"/>
      <c r="T7860" s="34"/>
      <c r="U7860" s="34"/>
    </row>
    <row r="7861" spans="16:21" x14ac:dyDescent="0.45">
      <c r="P7861" s="33" t="s">
        <v>4588</v>
      </c>
      <c r="Q7861" t="s">
        <v>28873</v>
      </c>
      <c r="R7861" s="35" t="s">
        <v>17414</v>
      </c>
      <c r="S7861" s="34"/>
      <c r="T7861" s="34"/>
      <c r="U7861" s="34"/>
    </row>
    <row r="7862" spans="16:21" x14ac:dyDescent="0.45">
      <c r="P7862" s="33" t="s">
        <v>4588</v>
      </c>
      <c r="Q7862" t="s">
        <v>28873</v>
      </c>
      <c r="R7862" s="35" t="s">
        <v>17415</v>
      </c>
      <c r="S7862" s="34"/>
      <c r="T7862" s="34"/>
      <c r="U7862" s="34"/>
    </row>
    <row r="7863" spans="16:21" x14ac:dyDescent="0.45">
      <c r="P7863" s="33" t="s">
        <v>4589</v>
      </c>
      <c r="Q7863" t="s">
        <v>28873</v>
      </c>
      <c r="R7863" s="35" t="s">
        <v>17416</v>
      </c>
      <c r="S7863" s="34"/>
      <c r="T7863" s="34"/>
      <c r="U7863" s="34"/>
    </row>
    <row r="7864" spans="16:21" x14ac:dyDescent="0.45">
      <c r="P7864" s="33" t="s">
        <v>4589</v>
      </c>
      <c r="Q7864" t="s">
        <v>28873</v>
      </c>
      <c r="R7864" s="35" t="s">
        <v>17417</v>
      </c>
      <c r="S7864" s="34"/>
      <c r="T7864" s="34"/>
      <c r="U7864" s="34"/>
    </row>
    <row r="7865" spans="16:21" x14ac:dyDescent="0.45">
      <c r="P7865" s="33" t="s">
        <v>4590</v>
      </c>
      <c r="Q7865" t="s">
        <v>28873</v>
      </c>
      <c r="R7865" s="35" t="s">
        <v>17418</v>
      </c>
      <c r="S7865" s="34"/>
      <c r="T7865" s="34"/>
      <c r="U7865" s="34"/>
    </row>
    <row r="7866" spans="16:21" x14ac:dyDescent="0.45">
      <c r="P7866" s="33" t="s">
        <v>4590</v>
      </c>
      <c r="Q7866" t="s">
        <v>28873</v>
      </c>
      <c r="R7866" s="35" t="s">
        <v>17419</v>
      </c>
      <c r="S7866" s="34"/>
      <c r="T7866" s="34"/>
      <c r="U7866" s="34"/>
    </row>
    <row r="7867" spans="16:21" x14ac:dyDescent="0.45">
      <c r="P7867" s="33" t="s">
        <v>4591</v>
      </c>
      <c r="Q7867" t="s">
        <v>28873</v>
      </c>
      <c r="R7867" s="35" t="s">
        <v>17420</v>
      </c>
      <c r="S7867" s="34"/>
      <c r="T7867" s="34"/>
      <c r="U7867" s="34"/>
    </row>
    <row r="7868" spans="16:21" x14ac:dyDescent="0.45">
      <c r="P7868" s="33" t="s">
        <v>4591</v>
      </c>
      <c r="Q7868" t="s">
        <v>28873</v>
      </c>
      <c r="R7868" s="35" t="s">
        <v>17421</v>
      </c>
      <c r="S7868" s="34"/>
      <c r="T7868" s="34"/>
      <c r="U7868" s="34"/>
    </row>
    <row r="7869" spans="16:21" x14ac:dyDescent="0.45">
      <c r="P7869" s="33" t="s">
        <v>4592</v>
      </c>
      <c r="Q7869" t="s">
        <v>28873</v>
      </c>
      <c r="R7869" s="35" t="s">
        <v>17422</v>
      </c>
      <c r="S7869" s="34"/>
      <c r="T7869" s="34"/>
      <c r="U7869" s="34"/>
    </row>
    <row r="7870" spans="16:21" x14ac:dyDescent="0.45">
      <c r="P7870" s="33" t="s">
        <v>4592</v>
      </c>
      <c r="Q7870" t="s">
        <v>28873</v>
      </c>
      <c r="R7870" s="35" t="s">
        <v>17423</v>
      </c>
      <c r="S7870" s="34"/>
      <c r="T7870" s="34"/>
      <c r="U7870" s="34"/>
    </row>
    <row r="7871" spans="16:21" x14ac:dyDescent="0.45">
      <c r="P7871" s="33" t="s">
        <v>4593</v>
      </c>
      <c r="Q7871" t="s">
        <v>28873</v>
      </c>
      <c r="R7871" s="35" t="s">
        <v>17424</v>
      </c>
      <c r="S7871" s="34"/>
      <c r="T7871" s="34"/>
      <c r="U7871" s="34"/>
    </row>
    <row r="7872" spans="16:21" x14ac:dyDescent="0.45">
      <c r="P7872" s="33" t="s">
        <v>4593</v>
      </c>
      <c r="Q7872" t="s">
        <v>28873</v>
      </c>
      <c r="R7872" s="35" t="s">
        <v>17425</v>
      </c>
      <c r="S7872" s="34"/>
      <c r="T7872" s="34"/>
      <c r="U7872" s="34"/>
    </row>
    <row r="7873" spans="16:21" x14ac:dyDescent="0.45">
      <c r="P7873" s="33" t="s">
        <v>4594</v>
      </c>
      <c r="Q7873" t="s">
        <v>28873</v>
      </c>
      <c r="R7873" s="35" t="s">
        <v>17426</v>
      </c>
      <c r="S7873" s="34"/>
      <c r="T7873" s="34"/>
      <c r="U7873" s="34"/>
    </row>
    <row r="7874" spans="16:21" x14ac:dyDescent="0.45">
      <c r="P7874" s="33" t="s">
        <v>4594</v>
      </c>
      <c r="Q7874" t="s">
        <v>28873</v>
      </c>
      <c r="R7874" s="35" t="s">
        <v>17427</v>
      </c>
      <c r="S7874" s="34"/>
      <c r="T7874" s="34"/>
      <c r="U7874" s="34"/>
    </row>
    <row r="7875" spans="16:21" x14ac:dyDescent="0.45">
      <c r="P7875" s="33" t="s">
        <v>4595</v>
      </c>
      <c r="Q7875" t="s">
        <v>28873</v>
      </c>
      <c r="R7875" s="35" t="s">
        <v>17428</v>
      </c>
      <c r="S7875" s="34"/>
      <c r="T7875" s="34"/>
      <c r="U7875" s="34"/>
    </row>
    <row r="7876" spans="16:21" x14ac:dyDescent="0.45">
      <c r="P7876" s="33" t="s">
        <v>4595</v>
      </c>
      <c r="Q7876" t="s">
        <v>28873</v>
      </c>
      <c r="R7876" s="35" t="s">
        <v>17429</v>
      </c>
      <c r="S7876" s="34"/>
      <c r="T7876" s="34"/>
      <c r="U7876" s="34"/>
    </row>
    <row r="7877" spans="16:21" x14ac:dyDescent="0.45">
      <c r="P7877" s="33" t="s">
        <v>4596</v>
      </c>
      <c r="Q7877" t="s">
        <v>28873</v>
      </c>
      <c r="R7877" s="35" t="s">
        <v>17430</v>
      </c>
      <c r="S7877" s="34"/>
      <c r="T7877" s="34"/>
      <c r="U7877" s="34"/>
    </row>
    <row r="7878" spans="16:21" x14ac:dyDescent="0.45">
      <c r="P7878" s="33" t="s">
        <v>4596</v>
      </c>
      <c r="Q7878" t="s">
        <v>28873</v>
      </c>
      <c r="R7878" s="35" t="s">
        <v>17431</v>
      </c>
      <c r="S7878" s="34"/>
      <c r="T7878" s="34"/>
      <c r="U7878" s="34"/>
    </row>
    <row r="7879" spans="16:21" x14ac:dyDescent="0.45">
      <c r="P7879" s="33" t="s">
        <v>4597</v>
      </c>
      <c r="Q7879" t="s">
        <v>28873</v>
      </c>
      <c r="R7879" s="35" t="s">
        <v>17432</v>
      </c>
      <c r="S7879" s="34"/>
      <c r="T7879" s="34"/>
      <c r="U7879" s="34"/>
    </row>
    <row r="7880" spans="16:21" x14ac:dyDescent="0.45">
      <c r="P7880" s="33" t="s">
        <v>4597</v>
      </c>
      <c r="Q7880" t="s">
        <v>28873</v>
      </c>
      <c r="R7880" s="35" t="s">
        <v>17433</v>
      </c>
      <c r="S7880" s="34"/>
      <c r="T7880" s="34"/>
      <c r="U7880" s="34"/>
    </row>
    <row r="7881" spans="16:21" x14ac:dyDescent="0.45">
      <c r="P7881" s="33" t="s">
        <v>4598</v>
      </c>
      <c r="Q7881" t="s">
        <v>28873</v>
      </c>
      <c r="R7881" s="35" t="s">
        <v>17434</v>
      </c>
      <c r="S7881" s="34"/>
      <c r="T7881" s="34"/>
      <c r="U7881" s="34"/>
    </row>
    <row r="7882" spans="16:21" x14ac:dyDescent="0.45">
      <c r="P7882" s="33" t="s">
        <v>4598</v>
      </c>
      <c r="Q7882" t="s">
        <v>28873</v>
      </c>
      <c r="R7882" s="35" t="s">
        <v>17435</v>
      </c>
      <c r="S7882" s="34"/>
      <c r="T7882" s="34"/>
      <c r="U7882" s="34"/>
    </row>
    <row r="7883" spans="16:21" x14ac:dyDescent="0.45">
      <c r="P7883" s="33" t="s">
        <v>4599</v>
      </c>
      <c r="Q7883" t="s">
        <v>28873</v>
      </c>
      <c r="R7883" s="35" t="s">
        <v>17436</v>
      </c>
      <c r="S7883" s="34"/>
      <c r="T7883" s="34"/>
      <c r="U7883" s="34"/>
    </row>
    <row r="7884" spans="16:21" x14ac:dyDescent="0.45">
      <c r="P7884" s="33" t="s">
        <v>4599</v>
      </c>
      <c r="Q7884" t="s">
        <v>28873</v>
      </c>
      <c r="R7884" s="35" t="s">
        <v>17437</v>
      </c>
      <c r="S7884" s="34"/>
      <c r="T7884" s="34"/>
      <c r="U7884" s="34"/>
    </row>
    <row r="7885" spans="16:21" x14ac:dyDescent="0.45">
      <c r="P7885" s="33" t="s">
        <v>4600</v>
      </c>
      <c r="Q7885" t="s">
        <v>28873</v>
      </c>
      <c r="R7885" s="35" t="s">
        <v>17438</v>
      </c>
      <c r="S7885" s="34"/>
      <c r="T7885" s="34"/>
      <c r="U7885" s="34"/>
    </row>
    <row r="7886" spans="16:21" x14ac:dyDescent="0.45">
      <c r="P7886" s="33" t="s">
        <v>4600</v>
      </c>
      <c r="Q7886" t="s">
        <v>28873</v>
      </c>
      <c r="R7886" s="35" t="s">
        <v>17439</v>
      </c>
      <c r="S7886" s="34"/>
      <c r="T7886" s="34"/>
      <c r="U7886" s="34"/>
    </row>
    <row r="7887" spans="16:21" x14ac:dyDescent="0.45">
      <c r="P7887" s="33" t="s">
        <v>4601</v>
      </c>
      <c r="Q7887" t="s">
        <v>28873</v>
      </c>
      <c r="R7887" s="35" t="s">
        <v>17440</v>
      </c>
      <c r="S7887" s="34"/>
      <c r="T7887" s="34"/>
      <c r="U7887" s="34"/>
    </row>
    <row r="7888" spans="16:21" x14ac:dyDescent="0.45">
      <c r="P7888" s="33" t="s">
        <v>4601</v>
      </c>
      <c r="Q7888" t="s">
        <v>28873</v>
      </c>
      <c r="R7888" s="35" t="s">
        <v>17441</v>
      </c>
      <c r="S7888" s="34"/>
      <c r="T7888" s="34"/>
      <c r="U7888" s="34"/>
    </row>
    <row r="7889" spans="16:21" x14ac:dyDescent="0.45">
      <c r="P7889" s="33" t="s">
        <v>4602</v>
      </c>
      <c r="Q7889" t="s">
        <v>28873</v>
      </c>
      <c r="R7889" s="35" t="s">
        <v>17442</v>
      </c>
      <c r="S7889" s="34"/>
      <c r="T7889" s="34"/>
      <c r="U7889" s="34"/>
    </row>
    <row r="7890" spans="16:21" x14ac:dyDescent="0.45">
      <c r="P7890" s="33" t="s">
        <v>4602</v>
      </c>
      <c r="Q7890" t="s">
        <v>28873</v>
      </c>
      <c r="R7890" s="35" t="s">
        <v>17443</v>
      </c>
      <c r="S7890" s="34"/>
      <c r="T7890" s="34"/>
      <c r="U7890" s="34"/>
    </row>
    <row r="7891" spans="16:21" x14ac:dyDescent="0.45">
      <c r="P7891" s="33" t="s">
        <v>4603</v>
      </c>
      <c r="Q7891" t="s">
        <v>28873</v>
      </c>
      <c r="R7891" s="35" t="s">
        <v>17444</v>
      </c>
      <c r="S7891" s="34"/>
      <c r="T7891" s="34"/>
      <c r="U7891" s="34"/>
    </row>
    <row r="7892" spans="16:21" x14ac:dyDescent="0.45">
      <c r="P7892" s="33" t="s">
        <v>4603</v>
      </c>
      <c r="Q7892" t="s">
        <v>28873</v>
      </c>
      <c r="R7892" s="35" t="s">
        <v>17445</v>
      </c>
      <c r="S7892" s="34"/>
      <c r="T7892" s="34"/>
      <c r="U7892" s="34"/>
    </row>
    <row r="7893" spans="16:21" x14ac:dyDescent="0.45">
      <c r="P7893" s="33" t="s">
        <v>4604</v>
      </c>
      <c r="Q7893" t="s">
        <v>28873</v>
      </c>
      <c r="R7893" s="35" t="s">
        <v>17446</v>
      </c>
      <c r="S7893" s="34"/>
      <c r="T7893" s="34"/>
      <c r="U7893" s="34"/>
    </row>
    <row r="7894" spans="16:21" x14ac:dyDescent="0.45">
      <c r="P7894" s="33" t="s">
        <v>4604</v>
      </c>
      <c r="Q7894" t="s">
        <v>28873</v>
      </c>
      <c r="R7894" s="35" t="s">
        <v>17447</v>
      </c>
      <c r="S7894" s="34"/>
      <c r="T7894" s="34"/>
      <c r="U7894" s="34"/>
    </row>
    <row r="7895" spans="16:21" x14ac:dyDescent="0.45">
      <c r="P7895" s="33" t="s">
        <v>4605</v>
      </c>
      <c r="Q7895" t="s">
        <v>28873</v>
      </c>
      <c r="R7895" s="35" t="s">
        <v>17448</v>
      </c>
      <c r="S7895" s="34"/>
      <c r="T7895" s="34"/>
      <c r="U7895" s="34"/>
    </row>
    <row r="7896" spans="16:21" x14ac:dyDescent="0.45">
      <c r="P7896" s="33" t="s">
        <v>4605</v>
      </c>
      <c r="Q7896" t="s">
        <v>28873</v>
      </c>
      <c r="R7896" s="35" t="s">
        <v>17449</v>
      </c>
      <c r="S7896" s="34"/>
      <c r="T7896" s="34"/>
      <c r="U7896" s="34"/>
    </row>
    <row r="7897" spans="16:21" x14ac:dyDescent="0.45">
      <c r="P7897" s="33" t="s">
        <v>4606</v>
      </c>
      <c r="Q7897" t="s">
        <v>28873</v>
      </c>
      <c r="R7897" s="35" t="s">
        <v>17450</v>
      </c>
      <c r="S7897" s="34"/>
      <c r="T7897" s="34"/>
      <c r="U7897" s="34"/>
    </row>
    <row r="7898" spans="16:21" x14ac:dyDescent="0.45">
      <c r="P7898" s="33" t="s">
        <v>4606</v>
      </c>
      <c r="Q7898" t="s">
        <v>28873</v>
      </c>
      <c r="R7898" s="35" t="s">
        <v>17451</v>
      </c>
      <c r="S7898" s="34"/>
      <c r="T7898" s="34"/>
      <c r="U7898" s="34"/>
    </row>
    <row r="7899" spans="16:21" x14ac:dyDescent="0.45">
      <c r="P7899" s="33" t="s">
        <v>4607</v>
      </c>
      <c r="Q7899" t="s">
        <v>28873</v>
      </c>
      <c r="R7899" s="35" t="s">
        <v>17452</v>
      </c>
      <c r="S7899" s="34"/>
      <c r="T7899" s="34"/>
      <c r="U7899" s="34"/>
    </row>
    <row r="7900" spans="16:21" x14ac:dyDescent="0.45">
      <c r="P7900" s="33" t="s">
        <v>4607</v>
      </c>
      <c r="Q7900" t="s">
        <v>28873</v>
      </c>
      <c r="R7900" s="35" t="s">
        <v>17453</v>
      </c>
      <c r="S7900" s="34"/>
      <c r="T7900" s="34"/>
      <c r="U7900" s="34"/>
    </row>
    <row r="7901" spans="16:21" x14ac:dyDescent="0.45">
      <c r="P7901" s="33" t="s">
        <v>4608</v>
      </c>
      <c r="Q7901" t="s">
        <v>28873</v>
      </c>
      <c r="R7901" s="35" t="s">
        <v>17454</v>
      </c>
      <c r="S7901" s="34"/>
      <c r="T7901" s="34"/>
      <c r="U7901" s="34"/>
    </row>
    <row r="7902" spans="16:21" x14ac:dyDescent="0.45">
      <c r="P7902" s="33" t="s">
        <v>4608</v>
      </c>
      <c r="Q7902" t="s">
        <v>28873</v>
      </c>
      <c r="R7902" s="35" t="s">
        <v>17455</v>
      </c>
      <c r="S7902" s="34"/>
      <c r="T7902" s="34"/>
      <c r="U7902" s="34"/>
    </row>
    <row r="7903" spans="16:21" x14ac:dyDescent="0.45">
      <c r="P7903" s="33" t="s">
        <v>4609</v>
      </c>
      <c r="Q7903" t="s">
        <v>28873</v>
      </c>
      <c r="R7903" s="35" t="s">
        <v>17456</v>
      </c>
      <c r="S7903" s="34"/>
      <c r="T7903" s="34"/>
      <c r="U7903" s="34"/>
    </row>
    <row r="7904" spans="16:21" x14ac:dyDescent="0.45">
      <c r="P7904" s="33" t="s">
        <v>4609</v>
      </c>
      <c r="Q7904" t="s">
        <v>28873</v>
      </c>
      <c r="R7904" s="35" t="s">
        <v>17457</v>
      </c>
      <c r="S7904" s="34"/>
      <c r="T7904" s="34"/>
      <c r="U7904" s="34"/>
    </row>
    <row r="7905" spans="16:21" x14ac:dyDescent="0.45">
      <c r="P7905" s="33" t="s">
        <v>4610</v>
      </c>
      <c r="Q7905" t="s">
        <v>28873</v>
      </c>
      <c r="R7905" s="35" t="s">
        <v>17458</v>
      </c>
      <c r="S7905" s="34"/>
      <c r="T7905" s="34"/>
      <c r="U7905" s="34"/>
    </row>
    <row r="7906" spans="16:21" x14ac:dyDescent="0.45">
      <c r="P7906" s="33" t="s">
        <v>4610</v>
      </c>
      <c r="Q7906" t="s">
        <v>28873</v>
      </c>
      <c r="R7906" s="35" t="s">
        <v>17459</v>
      </c>
      <c r="S7906" s="34"/>
      <c r="T7906" s="34"/>
      <c r="U7906" s="34"/>
    </row>
    <row r="7907" spans="16:21" x14ac:dyDescent="0.45">
      <c r="P7907" s="33" t="s">
        <v>4611</v>
      </c>
      <c r="Q7907" t="s">
        <v>28873</v>
      </c>
      <c r="R7907" s="35" t="s">
        <v>17460</v>
      </c>
      <c r="S7907" s="34"/>
      <c r="T7907" s="34"/>
      <c r="U7907" s="34"/>
    </row>
    <row r="7908" spans="16:21" x14ac:dyDescent="0.45">
      <c r="P7908" s="33" t="s">
        <v>4611</v>
      </c>
      <c r="Q7908" t="s">
        <v>28873</v>
      </c>
      <c r="R7908" s="35" t="s">
        <v>17461</v>
      </c>
      <c r="S7908" s="34"/>
      <c r="T7908" s="34"/>
      <c r="U7908" s="34"/>
    </row>
    <row r="7909" spans="16:21" x14ac:dyDescent="0.45">
      <c r="P7909" s="33" t="s">
        <v>4612</v>
      </c>
      <c r="Q7909" t="s">
        <v>28873</v>
      </c>
      <c r="R7909" s="35" t="s">
        <v>17462</v>
      </c>
      <c r="S7909" s="34"/>
      <c r="T7909" s="34"/>
      <c r="U7909" s="34"/>
    </row>
    <row r="7910" spans="16:21" x14ac:dyDescent="0.45">
      <c r="P7910" s="33" t="s">
        <v>4612</v>
      </c>
      <c r="Q7910" t="s">
        <v>28873</v>
      </c>
      <c r="R7910" s="35" t="s">
        <v>17463</v>
      </c>
      <c r="S7910" s="34"/>
      <c r="T7910" s="34"/>
      <c r="U7910" s="34"/>
    </row>
    <row r="7911" spans="16:21" x14ac:dyDescent="0.45">
      <c r="P7911" s="33" t="s">
        <v>4613</v>
      </c>
      <c r="Q7911" t="s">
        <v>28873</v>
      </c>
      <c r="R7911" s="35" t="s">
        <v>17464</v>
      </c>
      <c r="S7911" s="34"/>
      <c r="T7911" s="34"/>
      <c r="U7911" s="34"/>
    </row>
    <row r="7912" spans="16:21" x14ac:dyDescent="0.45">
      <c r="P7912" s="33" t="s">
        <v>4613</v>
      </c>
      <c r="Q7912" t="s">
        <v>28873</v>
      </c>
      <c r="R7912" s="35" t="s">
        <v>17465</v>
      </c>
      <c r="S7912" s="34"/>
      <c r="T7912" s="34"/>
      <c r="U7912" s="34"/>
    </row>
    <row r="7913" spans="16:21" x14ac:dyDescent="0.45">
      <c r="P7913" s="33" t="s">
        <v>4614</v>
      </c>
      <c r="Q7913" t="s">
        <v>28873</v>
      </c>
      <c r="R7913" s="35" t="s">
        <v>17466</v>
      </c>
      <c r="S7913" s="34"/>
      <c r="T7913" s="34"/>
      <c r="U7913" s="34"/>
    </row>
    <row r="7914" spans="16:21" x14ac:dyDescent="0.45">
      <c r="P7914" s="33" t="s">
        <v>4614</v>
      </c>
      <c r="Q7914" t="s">
        <v>28873</v>
      </c>
      <c r="R7914" s="35" t="s">
        <v>17467</v>
      </c>
      <c r="S7914" s="34"/>
      <c r="T7914" s="34"/>
      <c r="U7914" s="34"/>
    </row>
    <row r="7915" spans="16:21" x14ac:dyDescent="0.45">
      <c r="P7915" s="33" t="s">
        <v>4615</v>
      </c>
      <c r="Q7915" t="s">
        <v>28873</v>
      </c>
      <c r="R7915" s="35" t="s">
        <v>17468</v>
      </c>
      <c r="S7915" s="34"/>
      <c r="T7915" s="34"/>
      <c r="U7915" s="34"/>
    </row>
    <row r="7916" spans="16:21" x14ac:dyDescent="0.45">
      <c r="P7916" s="33" t="s">
        <v>4615</v>
      </c>
      <c r="Q7916" t="s">
        <v>28873</v>
      </c>
      <c r="R7916" s="35" t="s">
        <v>17469</v>
      </c>
      <c r="S7916" s="34"/>
      <c r="T7916" s="34"/>
      <c r="U7916" s="34"/>
    </row>
    <row r="7917" spans="16:21" x14ac:dyDescent="0.45">
      <c r="P7917" s="33" t="s">
        <v>4616</v>
      </c>
      <c r="Q7917" t="s">
        <v>28873</v>
      </c>
      <c r="R7917" s="35" t="s">
        <v>17470</v>
      </c>
      <c r="S7917" s="34"/>
      <c r="T7917" s="34"/>
      <c r="U7917" s="34"/>
    </row>
    <row r="7918" spans="16:21" x14ac:dyDescent="0.45">
      <c r="P7918" s="33" t="s">
        <v>4616</v>
      </c>
      <c r="Q7918" t="s">
        <v>28873</v>
      </c>
      <c r="R7918" s="35" t="s">
        <v>17471</v>
      </c>
      <c r="S7918" s="34"/>
      <c r="T7918" s="34"/>
      <c r="U7918" s="34"/>
    </row>
    <row r="7919" spans="16:21" x14ac:dyDescent="0.45">
      <c r="P7919" s="33" t="s">
        <v>4617</v>
      </c>
      <c r="Q7919" t="s">
        <v>28873</v>
      </c>
      <c r="R7919" s="35" t="s">
        <v>17472</v>
      </c>
      <c r="S7919" s="34"/>
      <c r="T7919" s="34"/>
      <c r="U7919" s="34"/>
    </row>
    <row r="7920" spans="16:21" x14ac:dyDescent="0.45">
      <c r="P7920" s="33" t="s">
        <v>4617</v>
      </c>
      <c r="Q7920" t="s">
        <v>28873</v>
      </c>
      <c r="R7920" s="35" t="s">
        <v>17473</v>
      </c>
      <c r="S7920" s="34"/>
      <c r="T7920" s="34"/>
      <c r="U7920" s="34"/>
    </row>
    <row r="7921" spans="16:21" x14ac:dyDescent="0.45">
      <c r="P7921" s="33" t="s">
        <v>4618</v>
      </c>
      <c r="Q7921" t="s">
        <v>28873</v>
      </c>
      <c r="R7921" s="35" t="s">
        <v>17474</v>
      </c>
      <c r="S7921" s="34"/>
      <c r="T7921" s="34"/>
      <c r="U7921" s="34"/>
    </row>
    <row r="7922" spans="16:21" x14ac:dyDescent="0.45">
      <c r="P7922" s="33" t="s">
        <v>4618</v>
      </c>
      <c r="Q7922" t="s">
        <v>28873</v>
      </c>
      <c r="R7922" s="35" t="s">
        <v>17475</v>
      </c>
      <c r="S7922" s="34"/>
      <c r="T7922" s="34"/>
      <c r="U7922" s="34"/>
    </row>
    <row r="7923" spans="16:21" x14ac:dyDescent="0.45">
      <c r="P7923" s="33" t="s">
        <v>4619</v>
      </c>
      <c r="Q7923" t="s">
        <v>28873</v>
      </c>
      <c r="R7923" s="35" t="s">
        <v>17476</v>
      </c>
      <c r="S7923" s="34"/>
      <c r="T7923" s="34"/>
      <c r="U7923" s="34"/>
    </row>
    <row r="7924" spans="16:21" x14ac:dyDescent="0.45">
      <c r="P7924" s="33" t="s">
        <v>4619</v>
      </c>
      <c r="Q7924" t="s">
        <v>28873</v>
      </c>
      <c r="R7924" s="35" t="s">
        <v>17477</v>
      </c>
      <c r="S7924" s="34"/>
      <c r="T7924" s="34"/>
      <c r="U7924" s="34"/>
    </row>
    <row r="7925" spans="16:21" x14ac:dyDescent="0.45">
      <c r="P7925" s="33" t="s">
        <v>4620</v>
      </c>
      <c r="Q7925" t="s">
        <v>28873</v>
      </c>
      <c r="R7925" s="35" t="s">
        <v>17478</v>
      </c>
      <c r="S7925" s="34"/>
      <c r="T7925" s="34"/>
      <c r="U7925" s="34"/>
    </row>
    <row r="7926" spans="16:21" x14ac:dyDescent="0.45">
      <c r="P7926" s="33" t="s">
        <v>4620</v>
      </c>
      <c r="Q7926" t="s">
        <v>28873</v>
      </c>
      <c r="R7926" s="35" t="s">
        <v>17479</v>
      </c>
      <c r="S7926" s="34"/>
      <c r="T7926" s="34"/>
      <c r="U7926" s="34"/>
    </row>
    <row r="7927" spans="16:21" x14ac:dyDescent="0.45">
      <c r="P7927" s="33" t="s">
        <v>4621</v>
      </c>
      <c r="Q7927" t="s">
        <v>28873</v>
      </c>
      <c r="R7927" s="35" t="s">
        <v>17480</v>
      </c>
      <c r="S7927" s="34"/>
      <c r="T7927" s="34"/>
      <c r="U7927" s="34"/>
    </row>
    <row r="7928" spans="16:21" x14ac:dyDescent="0.45">
      <c r="P7928" s="33" t="s">
        <v>4621</v>
      </c>
      <c r="Q7928" t="s">
        <v>28873</v>
      </c>
      <c r="R7928" s="35" t="s">
        <v>17481</v>
      </c>
      <c r="S7928" s="34"/>
      <c r="T7928" s="34"/>
      <c r="U7928" s="34"/>
    </row>
    <row r="7929" spans="16:21" x14ac:dyDescent="0.45">
      <c r="P7929" s="33" t="s">
        <v>4622</v>
      </c>
      <c r="Q7929" t="s">
        <v>28873</v>
      </c>
      <c r="R7929" s="35" t="s">
        <v>17482</v>
      </c>
      <c r="S7929" s="34"/>
      <c r="T7929" s="34"/>
      <c r="U7929" s="34"/>
    </row>
    <row r="7930" spans="16:21" x14ac:dyDescent="0.45">
      <c r="P7930" s="33" t="s">
        <v>4622</v>
      </c>
      <c r="Q7930" t="s">
        <v>28873</v>
      </c>
      <c r="R7930" s="35" t="s">
        <v>17483</v>
      </c>
      <c r="S7930" s="34"/>
      <c r="T7930" s="34"/>
      <c r="U7930" s="34"/>
    </row>
    <row r="7931" spans="16:21" x14ac:dyDescent="0.45">
      <c r="P7931" s="33" t="s">
        <v>4623</v>
      </c>
      <c r="Q7931" t="s">
        <v>28873</v>
      </c>
      <c r="R7931" s="35" t="s">
        <v>17484</v>
      </c>
      <c r="S7931" s="34"/>
      <c r="T7931" s="34"/>
      <c r="U7931" s="34"/>
    </row>
    <row r="7932" spans="16:21" x14ac:dyDescent="0.45">
      <c r="P7932" s="33" t="s">
        <v>4623</v>
      </c>
      <c r="Q7932" t="s">
        <v>28873</v>
      </c>
      <c r="R7932" s="35" t="s">
        <v>17485</v>
      </c>
      <c r="S7932" s="34"/>
      <c r="T7932" s="34"/>
      <c r="U7932" s="34"/>
    </row>
    <row r="7933" spans="16:21" x14ac:dyDescent="0.45">
      <c r="P7933" s="33" t="s">
        <v>4624</v>
      </c>
      <c r="Q7933" t="s">
        <v>28873</v>
      </c>
      <c r="R7933" s="35" t="s">
        <v>17486</v>
      </c>
      <c r="S7933" s="34"/>
      <c r="T7933" s="34"/>
      <c r="U7933" s="34"/>
    </row>
    <row r="7934" spans="16:21" x14ac:dyDescent="0.45">
      <c r="P7934" s="33" t="s">
        <v>4624</v>
      </c>
      <c r="Q7934" t="s">
        <v>28873</v>
      </c>
      <c r="R7934" s="35" t="s">
        <v>17487</v>
      </c>
      <c r="S7934" s="34"/>
      <c r="T7934" s="34"/>
      <c r="U7934" s="34"/>
    </row>
    <row r="7935" spans="16:21" x14ac:dyDescent="0.45">
      <c r="P7935" s="33" t="s">
        <v>4625</v>
      </c>
      <c r="Q7935" t="s">
        <v>28873</v>
      </c>
      <c r="R7935" s="35" t="s">
        <v>17488</v>
      </c>
      <c r="S7935" s="34"/>
      <c r="T7935" s="34"/>
      <c r="U7935" s="34"/>
    </row>
    <row r="7936" spans="16:21" x14ac:dyDescent="0.45">
      <c r="P7936" s="33" t="s">
        <v>4625</v>
      </c>
      <c r="Q7936" t="s">
        <v>28873</v>
      </c>
      <c r="R7936" s="35" t="s">
        <v>17489</v>
      </c>
      <c r="S7936" s="34"/>
      <c r="T7936" s="34"/>
      <c r="U7936" s="34"/>
    </row>
    <row r="7937" spans="16:21" x14ac:dyDescent="0.45">
      <c r="P7937" s="33" t="s">
        <v>4626</v>
      </c>
      <c r="Q7937" t="s">
        <v>28873</v>
      </c>
      <c r="R7937" s="35" t="s">
        <v>17490</v>
      </c>
      <c r="S7937" s="34"/>
      <c r="T7937" s="34"/>
      <c r="U7937" s="34"/>
    </row>
    <row r="7938" spans="16:21" x14ac:dyDescent="0.45">
      <c r="P7938" s="33" t="s">
        <v>4626</v>
      </c>
      <c r="Q7938" t="s">
        <v>28873</v>
      </c>
      <c r="R7938" s="35" t="s">
        <v>17491</v>
      </c>
      <c r="S7938" s="34"/>
      <c r="T7938" s="34"/>
      <c r="U7938" s="34"/>
    </row>
    <row r="7939" spans="16:21" x14ac:dyDescent="0.45">
      <c r="P7939" s="33" t="s">
        <v>4627</v>
      </c>
      <c r="Q7939" t="s">
        <v>28873</v>
      </c>
      <c r="R7939" s="35" t="s">
        <v>17492</v>
      </c>
      <c r="S7939" s="34"/>
      <c r="T7939" s="34"/>
      <c r="U7939" s="34"/>
    </row>
    <row r="7940" spans="16:21" x14ac:dyDescent="0.45">
      <c r="P7940" s="33" t="s">
        <v>4627</v>
      </c>
      <c r="Q7940" t="s">
        <v>28873</v>
      </c>
      <c r="R7940" s="35" t="s">
        <v>17493</v>
      </c>
      <c r="S7940" s="34"/>
      <c r="T7940" s="34"/>
      <c r="U7940" s="34"/>
    </row>
    <row r="7941" spans="16:21" x14ac:dyDescent="0.45">
      <c r="P7941" s="33" t="s">
        <v>4628</v>
      </c>
      <c r="Q7941" t="s">
        <v>28873</v>
      </c>
      <c r="R7941" s="35" t="s">
        <v>17494</v>
      </c>
      <c r="S7941" s="34"/>
      <c r="T7941" s="34"/>
      <c r="U7941" s="34"/>
    </row>
    <row r="7942" spans="16:21" x14ac:dyDescent="0.45">
      <c r="P7942" s="33" t="s">
        <v>4628</v>
      </c>
      <c r="Q7942" t="s">
        <v>28873</v>
      </c>
      <c r="R7942" s="35" t="s">
        <v>17495</v>
      </c>
      <c r="S7942" s="34"/>
      <c r="T7942" s="34"/>
      <c r="U7942" s="34"/>
    </row>
    <row r="7943" spans="16:21" x14ac:dyDescent="0.45">
      <c r="P7943" s="33" t="s">
        <v>4629</v>
      </c>
      <c r="Q7943" t="s">
        <v>28873</v>
      </c>
      <c r="R7943" s="35" t="s">
        <v>17496</v>
      </c>
      <c r="S7943" s="34"/>
      <c r="T7943" s="34"/>
      <c r="U7943" s="34"/>
    </row>
    <row r="7944" spans="16:21" x14ac:dyDescent="0.45">
      <c r="P7944" s="33" t="s">
        <v>4629</v>
      </c>
      <c r="Q7944" t="s">
        <v>28873</v>
      </c>
      <c r="R7944" s="35" t="s">
        <v>17497</v>
      </c>
      <c r="S7944" s="34"/>
      <c r="T7944" s="34"/>
      <c r="U7944" s="34"/>
    </row>
    <row r="7945" spans="16:21" x14ac:dyDescent="0.45">
      <c r="P7945" s="33" t="s">
        <v>4630</v>
      </c>
      <c r="Q7945" t="s">
        <v>28873</v>
      </c>
      <c r="R7945" s="35" t="s">
        <v>17498</v>
      </c>
      <c r="S7945" s="34"/>
      <c r="T7945" s="34"/>
      <c r="U7945" s="34"/>
    </row>
    <row r="7946" spans="16:21" x14ac:dyDescent="0.45">
      <c r="P7946" s="33" t="s">
        <v>4630</v>
      </c>
      <c r="Q7946" t="s">
        <v>28873</v>
      </c>
      <c r="R7946" s="35" t="s">
        <v>17499</v>
      </c>
      <c r="S7946" s="34"/>
      <c r="T7946" s="34"/>
      <c r="U7946" s="34"/>
    </row>
    <row r="7947" spans="16:21" x14ac:dyDescent="0.45">
      <c r="P7947" s="33" t="s">
        <v>4631</v>
      </c>
      <c r="Q7947" t="s">
        <v>28873</v>
      </c>
      <c r="R7947" s="35" t="s">
        <v>17500</v>
      </c>
      <c r="S7947" s="34"/>
      <c r="T7947" s="34"/>
      <c r="U7947" s="34"/>
    </row>
    <row r="7948" spans="16:21" x14ac:dyDescent="0.45">
      <c r="P7948" s="33" t="s">
        <v>4631</v>
      </c>
      <c r="Q7948" t="s">
        <v>28873</v>
      </c>
      <c r="R7948" s="35" t="s">
        <v>17501</v>
      </c>
      <c r="S7948" s="34"/>
      <c r="T7948" s="34"/>
      <c r="U7948" s="34"/>
    </row>
    <row r="7949" spans="16:21" x14ac:dyDescent="0.45">
      <c r="P7949" s="33" t="s">
        <v>4632</v>
      </c>
      <c r="Q7949" t="s">
        <v>28873</v>
      </c>
      <c r="R7949" s="35" t="s">
        <v>17502</v>
      </c>
      <c r="S7949" s="34"/>
      <c r="T7949" s="34"/>
      <c r="U7949" s="34"/>
    </row>
    <row r="7950" spans="16:21" x14ac:dyDescent="0.45">
      <c r="P7950" s="33" t="s">
        <v>4632</v>
      </c>
      <c r="Q7950" t="s">
        <v>28873</v>
      </c>
      <c r="R7950" s="35" t="s">
        <v>17503</v>
      </c>
      <c r="S7950" s="34"/>
      <c r="T7950" s="34"/>
      <c r="U7950" s="34"/>
    </row>
    <row r="7951" spans="16:21" x14ac:dyDescent="0.45">
      <c r="P7951" s="33" t="s">
        <v>4633</v>
      </c>
      <c r="Q7951" t="s">
        <v>28873</v>
      </c>
      <c r="R7951" s="35" t="s">
        <v>17504</v>
      </c>
      <c r="S7951" s="34"/>
      <c r="T7951" s="34"/>
      <c r="U7951" s="34"/>
    </row>
    <row r="7952" spans="16:21" x14ac:dyDescent="0.45">
      <c r="P7952" s="33" t="s">
        <v>4633</v>
      </c>
      <c r="Q7952" t="s">
        <v>28873</v>
      </c>
      <c r="R7952" s="35" t="s">
        <v>17505</v>
      </c>
      <c r="S7952" s="34"/>
      <c r="T7952" s="34"/>
      <c r="U7952" s="34"/>
    </row>
    <row r="7953" spans="16:21" x14ac:dyDescent="0.45">
      <c r="P7953" s="33" t="s">
        <v>4634</v>
      </c>
      <c r="Q7953" t="s">
        <v>28873</v>
      </c>
      <c r="R7953" s="35" t="s">
        <v>17506</v>
      </c>
      <c r="S7953" s="34"/>
      <c r="T7953" s="34"/>
      <c r="U7953" s="34"/>
    </row>
    <row r="7954" spans="16:21" x14ac:dyDescent="0.45">
      <c r="P7954" s="33" t="s">
        <v>4634</v>
      </c>
      <c r="Q7954" t="s">
        <v>28873</v>
      </c>
      <c r="R7954" s="35" t="s">
        <v>17507</v>
      </c>
      <c r="S7954" s="34"/>
      <c r="T7954" s="34"/>
      <c r="U7954" s="34"/>
    </row>
    <row r="7955" spans="16:21" x14ac:dyDescent="0.45">
      <c r="P7955" s="33" t="s">
        <v>4635</v>
      </c>
      <c r="Q7955" t="s">
        <v>28873</v>
      </c>
      <c r="R7955" s="35" t="s">
        <v>17508</v>
      </c>
      <c r="S7955" s="34"/>
      <c r="T7955" s="34"/>
      <c r="U7955" s="34"/>
    </row>
    <row r="7956" spans="16:21" x14ac:dyDescent="0.45">
      <c r="P7956" s="33" t="s">
        <v>4635</v>
      </c>
      <c r="Q7956" t="s">
        <v>28873</v>
      </c>
      <c r="R7956" s="35" t="s">
        <v>17509</v>
      </c>
      <c r="S7956" s="34"/>
      <c r="T7956" s="34"/>
      <c r="U7956" s="34"/>
    </row>
    <row r="7957" spans="16:21" x14ac:dyDescent="0.45">
      <c r="P7957" s="33" t="s">
        <v>4636</v>
      </c>
      <c r="Q7957" t="s">
        <v>28873</v>
      </c>
      <c r="R7957" s="35" t="s">
        <v>17510</v>
      </c>
      <c r="S7957" s="34"/>
      <c r="T7957" s="34"/>
      <c r="U7957" s="34"/>
    </row>
    <row r="7958" spans="16:21" x14ac:dyDescent="0.45">
      <c r="P7958" s="33" t="s">
        <v>4636</v>
      </c>
      <c r="Q7958" t="s">
        <v>28873</v>
      </c>
      <c r="R7958" s="35" t="s">
        <v>17511</v>
      </c>
      <c r="S7958" s="34"/>
      <c r="T7958" s="34"/>
      <c r="U7958" s="34"/>
    </row>
    <row r="7959" spans="16:21" x14ac:dyDescent="0.45">
      <c r="P7959" s="33" t="s">
        <v>4637</v>
      </c>
      <c r="Q7959" t="s">
        <v>28873</v>
      </c>
      <c r="R7959" s="35" t="s">
        <v>17512</v>
      </c>
      <c r="S7959" s="34"/>
      <c r="T7959" s="34"/>
      <c r="U7959" s="34"/>
    </row>
    <row r="7960" spans="16:21" x14ac:dyDescent="0.45">
      <c r="P7960" s="33" t="s">
        <v>4637</v>
      </c>
      <c r="Q7960" t="s">
        <v>28873</v>
      </c>
      <c r="R7960" s="35" t="s">
        <v>17513</v>
      </c>
      <c r="S7960" s="34"/>
      <c r="T7960" s="34"/>
      <c r="U7960" s="34"/>
    </row>
    <row r="7961" spans="16:21" x14ac:dyDescent="0.45">
      <c r="P7961" s="33" t="s">
        <v>4638</v>
      </c>
      <c r="Q7961" t="s">
        <v>28873</v>
      </c>
      <c r="R7961" s="35" t="s">
        <v>17514</v>
      </c>
      <c r="S7961" s="34"/>
      <c r="T7961" s="34"/>
      <c r="U7961" s="34"/>
    </row>
    <row r="7962" spans="16:21" x14ac:dyDescent="0.45">
      <c r="P7962" s="33" t="s">
        <v>4638</v>
      </c>
      <c r="Q7962" t="s">
        <v>28873</v>
      </c>
      <c r="R7962" s="35" t="s">
        <v>17515</v>
      </c>
      <c r="S7962" s="34"/>
      <c r="T7962" s="34"/>
      <c r="U7962" s="34"/>
    </row>
    <row r="7963" spans="16:21" x14ac:dyDescent="0.45">
      <c r="P7963" s="33" t="s">
        <v>4639</v>
      </c>
      <c r="Q7963" t="s">
        <v>28873</v>
      </c>
      <c r="R7963" s="35" t="s">
        <v>17516</v>
      </c>
      <c r="S7963" s="34"/>
      <c r="T7963" s="34"/>
      <c r="U7963" s="34"/>
    </row>
    <row r="7964" spans="16:21" x14ac:dyDescent="0.45">
      <c r="P7964" s="33" t="s">
        <v>4639</v>
      </c>
      <c r="Q7964" t="s">
        <v>28873</v>
      </c>
      <c r="R7964" s="35" t="s">
        <v>17517</v>
      </c>
      <c r="S7964" s="34"/>
      <c r="T7964" s="34"/>
      <c r="U7964" s="34"/>
    </row>
    <row r="7965" spans="16:21" x14ac:dyDescent="0.45">
      <c r="P7965" s="33" t="s">
        <v>4640</v>
      </c>
      <c r="Q7965" t="s">
        <v>28873</v>
      </c>
      <c r="R7965" s="35" t="s">
        <v>17518</v>
      </c>
      <c r="S7965" s="34"/>
      <c r="T7965" s="34"/>
      <c r="U7965" s="34"/>
    </row>
    <row r="7966" spans="16:21" x14ac:dyDescent="0.45">
      <c r="P7966" s="33" t="s">
        <v>4640</v>
      </c>
      <c r="Q7966" t="s">
        <v>28873</v>
      </c>
      <c r="R7966" s="35" t="s">
        <v>17519</v>
      </c>
      <c r="S7966" s="34"/>
      <c r="T7966" s="34"/>
      <c r="U7966" s="34"/>
    </row>
    <row r="7967" spans="16:21" x14ac:dyDescent="0.45">
      <c r="P7967" s="33" t="s">
        <v>4641</v>
      </c>
      <c r="Q7967" t="s">
        <v>28873</v>
      </c>
      <c r="R7967" s="35" t="s">
        <v>17520</v>
      </c>
      <c r="S7967" s="34"/>
      <c r="T7967" s="34"/>
      <c r="U7967" s="34"/>
    </row>
    <row r="7968" spans="16:21" x14ac:dyDescent="0.45">
      <c r="P7968" s="33" t="s">
        <v>4641</v>
      </c>
      <c r="Q7968" t="s">
        <v>28873</v>
      </c>
      <c r="R7968" s="35" t="s">
        <v>17521</v>
      </c>
      <c r="S7968" s="34"/>
      <c r="T7968" s="34"/>
      <c r="U7968" s="34"/>
    </row>
    <row r="7969" spans="16:21" x14ac:dyDescent="0.45">
      <c r="P7969" s="33" t="s">
        <v>4642</v>
      </c>
      <c r="Q7969" t="s">
        <v>28873</v>
      </c>
      <c r="R7969" s="35" t="s">
        <v>17522</v>
      </c>
      <c r="S7969" s="34"/>
      <c r="T7969" s="34"/>
      <c r="U7969" s="34"/>
    </row>
    <row r="7970" spans="16:21" x14ac:dyDescent="0.45">
      <c r="P7970" s="33" t="s">
        <v>4642</v>
      </c>
      <c r="Q7970" t="s">
        <v>28873</v>
      </c>
      <c r="R7970" s="35" t="s">
        <v>17523</v>
      </c>
      <c r="S7970" s="34"/>
      <c r="T7970" s="34"/>
      <c r="U7970" s="34"/>
    </row>
    <row r="7971" spans="16:21" x14ac:dyDescent="0.45">
      <c r="P7971" s="33" t="s">
        <v>4643</v>
      </c>
      <c r="Q7971" t="s">
        <v>28873</v>
      </c>
      <c r="R7971" s="35" t="s">
        <v>17524</v>
      </c>
      <c r="S7971" s="34"/>
      <c r="T7971" s="34"/>
      <c r="U7971" s="34"/>
    </row>
    <row r="7972" spans="16:21" x14ac:dyDescent="0.45">
      <c r="P7972" s="33" t="s">
        <v>4643</v>
      </c>
      <c r="Q7972" t="s">
        <v>28873</v>
      </c>
      <c r="R7972" s="35" t="s">
        <v>17525</v>
      </c>
      <c r="S7972" s="34"/>
      <c r="T7972" s="34"/>
      <c r="U7972" s="34"/>
    </row>
    <row r="7973" spans="16:21" x14ac:dyDescent="0.45">
      <c r="P7973" s="33" t="s">
        <v>4644</v>
      </c>
      <c r="Q7973" t="s">
        <v>28873</v>
      </c>
      <c r="R7973" s="35" t="s">
        <v>17526</v>
      </c>
      <c r="S7973" s="34"/>
      <c r="T7973" s="34"/>
      <c r="U7973" s="34"/>
    </row>
    <row r="7974" spans="16:21" x14ac:dyDescent="0.45">
      <c r="P7974" s="33" t="s">
        <v>4644</v>
      </c>
      <c r="Q7974" t="s">
        <v>28873</v>
      </c>
      <c r="R7974" s="35" t="s">
        <v>17527</v>
      </c>
      <c r="S7974" s="34"/>
      <c r="T7974" s="34"/>
      <c r="U7974" s="34"/>
    </row>
    <row r="7975" spans="16:21" x14ac:dyDescent="0.45">
      <c r="P7975" s="33" t="s">
        <v>4645</v>
      </c>
      <c r="Q7975" t="s">
        <v>28873</v>
      </c>
      <c r="R7975" s="35" t="s">
        <v>17528</v>
      </c>
      <c r="S7975" s="34"/>
      <c r="T7975" s="34"/>
      <c r="U7975" s="34"/>
    </row>
    <row r="7976" spans="16:21" x14ac:dyDescent="0.45">
      <c r="P7976" s="33" t="s">
        <v>4645</v>
      </c>
      <c r="Q7976" t="s">
        <v>28873</v>
      </c>
      <c r="R7976" s="35" t="s">
        <v>17529</v>
      </c>
      <c r="S7976" s="34"/>
      <c r="T7976" s="34"/>
      <c r="U7976" s="34"/>
    </row>
    <row r="7977" spans="16:21" x14ac:dyDescent="0.45">
      <c r="P7977" s="33" t="s">
        <v>4646</v>
      </c>
      <c r="Q7977" t="s">
        <v>28873</v>
      </c>
      <c r="R7977" s="35" t="s">
        <v>17530</v>
      </c>
      <c r="S7977" s="34"/>
      <c r="T7977" s="34"/>
      <c r="U7977" s="34"/>
    </row>
    <row r="7978" spans="16:21" x14ac:dyDescent="0.45">
      <c r="P7978" s="33" t="s">
        <v>4646</v>
      </c>
      <c r="Q7978" t="s">
        <v>28873</v>
      </c>
      <c r="R7978" s="35" t="s">
        <v>17531</v>
      </c>
      <c r="S7978" s="34"/>
      <c r="T7978" s="34"/>
      <c r="U7978" s="34"/>
    </row>
    <row r="7979" spans="16:21" x14ac:dyDescent="0.45">
      <c r="P7979" s="33" t="s">
        <v>4647</v>
      </c>
      <c r="Q7979" t="s">
        <v>28873</v>
      </c>
      <c r="R7979" s="35" t="s">
        <v>17532</v>
      </c>
      <c r="S7979" s="34"/>
      <c r="T7979" s="34"/>
      <c r="U7979" s="34"/>
    </row>
    <row r="7980" spans="16:21" x14ac:dyDescent="0.45">
      <c r="P7980" s="33" t="s">
        <v>4647</v>
      </c>
      <c r="Q7980" t="s">
        <v>28873</v>
      </c>
      <c r="R7980" s="35" t="s">
        <v>17533</v>
      </c>
      <c r="S7980" s="34"/>
      <c r="T7980" s="34"/>
      <c r="U7980" s="34"/>
    </row>
    <row r="7981" spans="16:21" x14ac:dyDescent="0.45">
      <c r="P7981" s="33" t="s">
        <v>4648</v>
      </c>
      <c r="Q7981" t="s">
        <v>28873</v>
      </c>
      <c r="R7981" s="35" t="s">
        <v>17534</v>
      </c>
      <c r="S7981" s="34"/>
      <c r="T7981" s="34"/>
      <c r="U7981" s="34"/>
    </row>
    <row r="7982" spans="16:21" x14ac:dyDescent="0.45">
      <c r="P7982" s="33" t="s">
        <v>4648</v>
      </c>
      <c r="Q7982" t="s">
        <v>28873</v>
      </c>
      <c r="R7982" s="35" t="s">
        <v>17535</v>
      </c>
      <c r="S7982" s="34"/>
      <c r="T7982" s="34"/>
      <c r="U7982" s="34"/>
    </row>
    <row r="7983" spans="16:21" x14ac:dyDescent="0.45">
      <c r="P7983" s="33" t="s">
        <v>4649</v>
      </c>
      <c r="Q7983" t="s">
        <v>28873</v>
      </c>
      <c r="R7983" s="35" t="s">
        <v>17536</v>
      </c>
      <c r="S7983" s="34"/>
      <c r="T7983" s="34"/>
      <c r="U7983" s="34"/>
    </row>
    <row r="7984" spans="16:21" x14ac:dyDescent="0.45">
      <c r="P7984" s="33" t="s">
        <v>4649</v>
      </c>
      <c r="Q7984" t="s">
        <v>28873</v>
      </c>
      <c r="R7984" s="35" t="s">
        <v>17537</v>
      </c>
      <c r="S7984" s="34"/>
      <c r="T7984" s="34"/>
      <c r="U7984" s="34"/>
    </row>
    <row r="7985" spans="16:21" x14ac:dyDescent="0.45">
      <c r="P7985" s="33" t="s">
        <v>4650</v>
      </c>
      <c r="Q7985" t="s">
        <v>28873</v>
      </c>
      <c r="R7985" s="35" t="s">
        <v>17538</v>
      </c>
      <c r="S7985" s="34"/>
      <c r="T7985" s="34"/>
      <c r="U7985" s="34"/>
    </row>
    <row r="7986" spans="16:21" x14ac:dyDescent="0.45">
      <c r="P7986" s="33" t="s">
        <v>4650</v>
      </c>
      <c r="Q7986" t="s">
        <v>28873</v>
      </c>
      <c r="R7986" s="35" t="s">
        <v>17539</v>
      </c>
      <c r="S7986" s="34"/>
      <c r="T7986" s="34"/>
      <c r="U7986" s="34"/>
    </row>
    <row r="7987" spans="16:21" x14ac:dyDescent="0.45">
      <c r="P7987" s="33" t="s">
        <v>4651</v>
      </c>
      <c r="Q7987" t="s">
        <v>28873</v>
      </c>
      <c r="R7987" s="35" t="s">
        <v>17540</v>
      </c>
      <c r="S7987" s="34"/>
      <c r="T7987" s="34"/>
      <c r="U7987" s="34"/>
    </row>
    <row r="7988" spans="16:21" x14ac:dyDescent="0.45">
      <c r="P7988" s="33" t="s">
        <v>4651</v>
      </c>
      <c r="Q7988" t="s">
        <v>28873</v>
      </c>
      <c r="R7988" s="35" t="s">
        <v>17541</v>
      </c>
      <c r="S7988" s="34"/>
      <c r="T7988" s="34"/>
      <c r="U7988" s="34"/>
    </row>
    <row r="7989" spans="16:21" x14ac:dyDescent="0.45">
      <c r="P7989" s="33" t="s">
        <v>4652</v>
      </c>
      <c r="Q7989" t="s">
        <v>28873</v>
      </c>
      <c r="R7989" s="35" t="s">
        <v>17542</v>
      </c>
      <c r="S7989" s="34"/>
      <c r="T7989" s="34"/>
      <c r="U7989" s="34"/>
    </row>
    <row r="7990" spans="16:21" x14ac:dyDescent="0.45">
      <c r="P7990" s="33" t="s">
        <v>4652</v>
      </c>
      <c r="Q7990" t="s">
        <v>28873</v>
      </c>
      <c r="R7990" s="35" t="s">
        <v>17543</v>
      </c>
      <c r="S7990" s="34"/>
      <c r="T7990" s="34"/>
      <c r="U7990" s="34"/>
    </row>
    <row r="7991" spans="16:21" x14ac:dyDescent="0.45">
      <c r="P7991" s="33" t="s">
        <v>4653</v>
      </c>
      <c r="Q7991" t="s">
        <v>28873</v>
      </c>
      <c r="R7991" s="35" t="s">
        <v>17544</v>
      </c>
      <c r="S7991" s="34"/>
      <c r="T7991" s="34"/>
      <c r="U7991" s="34"/>
    </row>
    <row r="7992" spans="16:21" x14ac:dyDescent="0.45">
      <c r="P7992" s="33" t="s">
        <v>4653</v>
      </c>
      <c r="Q7992" t="s">
        <v>28873</v>
      </c>
      <c r="R7992" s="35" t="s">
        <v>17545</v>
      </c>
      <c r="S7992" s="34"/>
      <c r="T7992" s="34"/>
      <c r="U7992" s="34"/>
    </row>
    <row r="7993" spans="16:21" x14ac:dyDescent="0.45">
      <c r="P7993" s="33" t="s">
        <v>4654</v>
      </c>
      <c r="Q7993" t="s">
        <v>28873</v>
      </c>
      <c r="R7993" s="35" t="s">
        <v>17546</v>
      </c>
      <c r="S7993" s="34"/>
      <c r="T7993" s="34"/>
      <c r="U7993" s="34"/>
    </row>
    <row r="7994" spans="16:21" x14ac:dyDescent="0.45">
      <c r="P7994" s="33" t="s">
        <v>4654</v>
      </c>
      <c r="Q7994" t="s">
        <v>28873</v>
      </c>
      <c r="R7994" s="35" t="s">
        <v>17547</v>
      </c>
      <c r="S7994" s="34"/>
      <c r="T7994" s="34"/>
      <c r="U7994" s="34"/>
    </row>
    <row r="7995" spans="16:21" x14ac:dyDescent="0.45">
      <c r="P7995" s="33" t="s">
        <v>4655</v>
      </c>
      <c r="Q7995" t="s">
        <v>28873</v>
      </c>
      <c r="R7995" s="35" t="s">
        <v>17548</v>
      </c>
      <c r="S7995" s="34"/>
      <c r="T7995" s="34"/>
      <c r="U7995" s="34"/>
    </row>
    <row r="7996" spans="16:21" x14ac:dyDescent="0.45">
      <c r="P7996" s="33" t="s">
        <v>4655</v>
      </c>
      <c r="Q7996" t="s">
        <v>28873</v>
      </c>
      <c r="R7996" s="35" t="s">
        <v>17549</v>
      </c>
      <c r="S7996" s="34"/>
      <c r="T7996" s="34"/>
      <c r="U7996" s="34"/>
    </row>
    <row r="7997" spans="16:21" x14ac:dyDescent="0.45">
      <c r="P7997" s="33" t="s">
        <v>4656</v>
      </c>
      <c r="Q7997" t="s">
        <v>28873</v>
      </c>
      <c r="R7997" s="35" t="s">
        <v>17550</v>
      </c>
      <c r="S7997" s="34"/>
      <c r="T7997" s="34"/>
      <c r="U7997" s="34"/>
    </row>
    <row r="7998" spans="16:21" x14ac:dyDescent="0.45">
      <c r="P7998" s="33" t="s">
        <v>4656</v>
      </c>
      <c r="Q7998" t="s">
        <v>28873</v>
      </c>
      <c r="R7998" s="35" t="s">
        <v>17551</v>
      </c>
      <c r="S7998" s="34"/>
      <c r="T7998" s="34"/>
      <c r="U7998" s="34"/>
    </row>
    <row r="7999" spans="16:21" x14ac:dyDescent="0.45">
      <c r="P7999" s="33" t="s">
        <v>4657</v>
      </c>
      <c r="Q7999" t="s">
        <v>28873</v>
      </c>
      <c r="R7999" s="35" t="s">
        <v>17552</v>
      </c>
      <c r="S7999" s="34"/>
      <c r="T7999" s="34"/>
      <c r="U7999" s="34"/>
    </row>
    <row r="8000" spans="16:21" x14ac:dyDescent="0.45">
      <c r="P8000" s="33" t="s">
        <v>4657</v>
      </c>
      <c r="Q8000" t="s">
        <v>28873</v>
      </c>
      <c r="R8000" s="35" t="s">
        <v>17553</v>
      </c>
      <c r="S8000" s="34"/>
      <c r="T8000" s="34"/>
      <c r="U8000" s="34"/>
    </row>
    <row r="8001" spans="16:21" x14ac:dyDescent="0.45">
      <c r="P8001" s="33" t="s">
        <v>4658</v>
      </c>
      <c r="Q8001" t="s">
        <v>28873</v>
      </c>
      <c r="R8001" s="35" t="s">
        <v>17554</v>
      </c>
      <c r="S8001" s="34"/>
      <c r="T8001" s="34"/>
      <c r="U8001" s="34"/>
    </row>
    <row r="8002" spans="16:21" x14ac:dyDescent="0.45">
      <c r="P8002" s="33" t="s">
        <v>4658</v>
      </c>
      <c r="Q8002" t="s">
        <v>28873</v>
      </c>
      <c r="R8002" s="35" t="s">
        <v>17555</v>
      </c>
      <c r="S8002" s="34"/>
      <c r="T8002" s="34"/>
      <c r="U8002" s="34"/>
    </row>
    <row r="8003" spans="16:21" x14ac:dyDescent="0.45">
      <c r="P8003" s="33" t="s">
        <v>4659</v>
      </c>
      <c r="Q8003" t="s">
        <v>28873</v>
      </c>
      <c r="R8003" s="35" t="s">
        <v>17556</v>
      </c>
      <c r="S8003" s="34"/>
      <c r="T8003" s="34"/>
      <c r="U8003" s="34"/>
    </row>
    <row r="8004" spans="16:21" x14ac:dyDescent="0.45">
      <c r="P8004" s="33" t="s">
        <v>4659</v>
      </c>
      <c r="Q8004" t="s">
        <v>28873</v>
      </c>
      <c r="R8004" s="35" t="s">
        <v>17557</v>
      </c>
      <c r="S8004" s="34"/>
      <c r="T8004" s="34"/>
      <c r="U8004" s="34"/>
    </row>
    <row r="8005" spans="16:21" x14ac:dyDescent="0.45">
      <c r="P8005" s="33" t="s">
        <v>4660</v>
      </c>
      <c r="Q8005" t="s">
        <v>28873</v>
      </c>
      <c r="R8005" s="35" t="s">
        <v>17558</v>
      </c>
      <c r="S8005" s="34"/>
      <c r="T8005" s="34"/>
      <c r="U8005" s="34"/>
    </row>
    <row r="8006" spans="16:21" x14ac:dyDescent="0.45">
      <c r="P8006" s="33" t="s">
        <v>4660</v>
      </c>
      <c r="Q8006" t="s">
        <v>28873</v>
      </c>
      <c r="R8006" s="35" t="s">
        <v>17559</v>
      </c>
      <c r="S8006" s="34"/>
      <c r="T8006" s="34"/>
      <c r="U8006" s="34"/>
    </row>
    <row r="8007" spans="16:21" x14ac:dyDescent="0.45">
      <c r="P8007" s="33" t="s">
        <v>4661</v>
      </c>
      <c r="Q8007" t="s">
        <v>28873</v>
      </c>
      <c r="R8007" s="35" t="s">
        <v>17560</v>
      </c>
      <c r="S8007" s="34"/>
      <c r="T8007" s="34"/>
      <c r="U8007" s="34"/>
    </row>
    <row r="8008" spans="16:21" x14ac:dyDescent="0.45">
      <c r="P8008" s="33" t="s">
        <v>4661</v>
      </c>
      <c r="Q8008" t="s">
        <v>28873</v>
      </c>
      <c r="R8008" s="35" t="s">
        <v>17561</v>
      </c>
      <c r="S8008" s="34"/>
      <c r="T8008" s="34"/>
      <c r="U8008" s="34"/>
    </row>
    <row r="8009" spans="16:21" x14ac:dyDescent="0.45">
      <c r="P8009" s="33" t="s">
        <v>4662</v>
      </c>
      <c r="Q8009" t="s">
        <v>28873</v>
      </c>
      <c r="R8009" s="35" t="s">
        <v>17562</v>
      </c>
      <c r="S8009" s="34"/>
      <c r="T8009" s="34"/>
      <c r="U8009" s="34"/>
    </row>
    <row r="8010" spans="16:21" x14ac:dyDescent="0.45">
      <c r="P8010" s="33" t="s">
        <v>4662</v>
      </c>
      <c r="Q8010" t="s">
        <v>28873</v>
      </c>
      <c r="R8010" s="35" t="s">
        <v>17563</v>
      </c>
      <c r="S8010" s="34"/>
      <c r="T8010" s="34"/>
      <c r="U8010" s="34"/>
    </row>
    <row r="8011" spans="16:21" x14ac:dyDescent="0.45">
      <c r="P8011" s="33" t="s">
        <v>4663</v>
      </c>
      <c r="Q8011" t="s">
        <v>28873</v>
      </c>
      <c r="R8011" s="35" t="s">
        <v>17564</v>
      </c>
      <c r="S8011" s="34"/>
      <c r="T8011" s="34"/>
      <c r="U8011" s="34"/>
    </row>
    <row r="8012" spans="16:21" x14ac:dyDescent="0.45">
      <c r="P8012" s="33" t="s">
        <v>4663</v>
      </c>
      <c r="Q8012" t="s">
        <v>28873</v>
      </c>
      <c r="R8012" s="35" t="s">
        <v>17565</v>
      </c>
      <c r="S8012" s="34"/>
      <c r="T8012" s="34"/>
      <c r="U8012" s="34"/>
    </row>
    <row r="8013" spans="16:21" x14ac:dyDescent="0.45">
      <c r="P8013" s="33" t="s">
        <v>4664</v>
      </c>
      <c r="Q8013" t="s">
        <v>28873</v>
      </c>
      <c r="R8013" s="35" t="s">
        <v>17566</v>
      </c>
      <c r="S8013" s="34"/>
      <c r="T8013" s="34"/>
      <c r="U8013" s="34"/>
    </row>
    <row r="8014" spans="16:21" x14ac:dyDescent="0.45">
      <c r="P8014" s="33" t="s">
        <v>4664</v>
      </c>
      <c r="Q8014" t="s">
        <v>28873</v>
      </c>
      <c r="R8014" s="35" t="s">
        <v>17567</v>
      </c>
      <c r="S8014" s="34"/>
      <c r="T8014" s="34"/>
      <c r="U8014" s="34"/>
    </row>
    <row r="8015" spans="16:21" x14ac:dyDescent="0.45">
      <c r="P8015" s="33" t="s">
        <v>4665</v>
      </c>
      <c r="Q8015" t="s">
        <v>28873</v>
      </c>
      <c r="R8015" s="35" t="s">
        <v>17568</v>
      </c>
      <c r="S8015" s="34"/>
      <c r="T8015" s="34"/>
      <c r="U8015" s="34"/>
    </row>
    <row r="8016" spans="16:21" x14ac:dyDescent="0.45">
      <c r="P8016" s="33" t="s">
        <v>4665</v>
      </c>
      <c r="Q8016" t="s">
        <v>28873</v>
      </c>
      <c r="R8016" s="35" t="s">
        <v>17569</v>
      </c>
      <c r="S8016" s="34"/>
      <c r="T8016" s="34"/>
      <c r="U8016" s="34"/>
    </row>
    <row r="8017" spans="16:21" x14ac:dyDescent="0.45">
      <c r="P8017" s="33" t="s">
        <v>4666</v>
      </c>
      <c r="Q8017" t="s">
        <v>28873</v>
      </c>
      <c r="R8017" s="35" t="s">
        <v>17570</v>
      </c>
      <c r="S8017" s="34"/>
      <c r="T8017" s="34"/>
      <c r="U8017" s="34"/>
    </row>
    <row r="8018" spans="16:21" x14ac:dyDescent="0.45">
      <c r="P8018" s="33" t="s">
        <v>4666</v>
      </c>
      <c r="Q8018" t="s">
        <v>28873</v>
      </c>
      <c r="R8018" s="35" t="s">
        <v>17571</v>
      </c>
      <c r="S8018" s="34"/>
      <c r="T8018" s="34"/>
      <c r="U8018" s="34"/>
    </row>
    <row r="8019" spans="16:21" x14ac:dyDescent="0.45">
      <c r="P8019" s="33" t="s">
        <v>4667</v>
      </c>
      <c r="Q8019" t="s">
        <v>28873</v>
      </c>
      <c r="R8019" s="35" t="s">
        <v>17572</v>
      </c>
      <c r="S8019" s="34"/>
      <c r="T8019" s="34"/>
      <c r="U8019" s="34"/>
    </row>
    <row r="8020" spans="16:21" x14ac:dyDescent="0.45">
      <c r="P8020" s="33" t="s">
        <v>4667</v>
      </c>
      <c r="Q8020" t="s">
        <v>28873</v>
      </c>
      <c r="R8020" s="35" t="s">
        <v>17573</v>
      </c>
      <c r="S8020" s="34"/>
      <c r="T8020" s="34"/>
      <c r="U8020" s="34"/>
    </row>
    <row r="8021" spans="16:21" x14ac:dyDescent="0.45">
      <c r="P8021" s="33" t="s">
        <v>4668</v>
      </c>
      <c r="Q8021" t="s">
        <v>28873</v>
      </c>
      <c r="R8021" s="35" t="s">
        <v>17574</v>
      </c>
      <c r="S8021" s="34"/>
      <c r="T8021" s="34"/>
      <c r="U8021" s="34"/>
    </row>
    <row r="8022" spans="16:21" x14ac:dyDescent="0.45">
      <c r="P8022" s="33" t="s">
        <v>4668</v>
      </c>
      <c r="Q8022" t="s">
        <v>28873</v>
      </c>
      <c r="R8022" s="35" t="s">
        <v>17575</v>
      </c>
      <c r="S8022" s="34"/>
      <c r="T8022" s="34"/>
      <c r="U8022" s="34"/>
    </row>
    <row r="8023" spans="16:21" x14ac:dyDescent="0.45">
      <c r="P8023" s="33" t="s">
        <v>4669</v>
      </c>
      <c r="Q8023" t="s">
        <v>28873</v>
      </c>
      <c r="R8023" s="35" t="s">
        <v>17576</v>
      </c>
      <c r="S8023" s="34"/>
      <c r="T8023" s="34"/>
      <c r="U8023" s="34"/>
    </row>
    <row r="8024" spans="16:21" x14ac:dyDescent="0.45">
      <c r="P8024" s="33" t="s">
        <v>4669</v>
      </c>
      <c r="Q8024" t="s">
        <v>28873</v>
      </c>
      <c r="R8024" s="35" t="s">
        <v>17577</v>
      </c>
      <c r="S8024" s="34"/>
      <c r="T8024" s="34"/>
      <c r="U8024" s="34"/>
    </row>
    <row r="8025" spans="16:21" x14ac:dyDescent="0.45">
      <c r="P8025" s="33" t="s">
        <v>4670</v>
      </c>
      <c r="Q8025" t="s">
        <v>28873</v>
      </c>
      <c r="R8025" s="35" t="s">
        <v>17578</v>
      </c>
      <c r="S8025" s="34"/>
      <c r="T8025" s="34"/>
      <c r="U8025" s="34"/>
    </row>
    <row r="8026" spans="16:21" x14ac:dyDescent="0.45">
      <c r="P8026" s="33" t="s">
        <v>4670</v>
      </c>
      <c r="Q8026" t="s">
        <v>28873</v>
      </c>
      <c r="R8026" s="35" t="s">
        <v>17579</v>
      </c>
      <c r="S8026" s="34"/>
      <c r="T8026" s="34"/>
      <c r="U8026" s="34"/>
    </row>
    <row r="8027" spans="16:21" x14ac:dyDescent="0.45">
      <c r="P8027" s="33" t="s">
        <v>4671</v>
      </c>
      <c r="Q8027" t="s">
        <v>28873</v>
      </c>
      <c r="R8027" s="35" t="s">
        <v>17580</v>
      </c>
      <c r="S8027" s="34"/>
      <c r="T8027" s="34"/>
      <c r="U8027" s="34"/>
    </row>
    <row r="8028" spans="16:21" x14ac:dyDescent="0.45">
      <c r="P8028" s="33" t="s">
        <v>4671</v>
      </c>
      <c r="Q8028" t="s">
        <v>28873</v>
      </c>
      <c r="R8028" s="35" t="s">
        <v>17581</v>
      </c>
      <c r="S8028" s="34"/>
      <c r="T8028" s="34"/>
      <c r="U8028" s="34"/>
    </row>
    <row r="8029" spans="16:21" x14ac:dyDescent="0.45">
      <c r="P8029" s="33" t="s">
        <v>4672</v>
      </c>
      <c r="Q8029" t="s">
        <v>28873</v>
      </c>
      <c r="R8029" s="35" t="s">
        <v>17582</v>
      </c>
      <c r="S8029" s="34"/>
      <c r="T8029" s="34"/>
      <c r="U8029" s="34"/>
    </row>
    <row r="8030" spans="16:21" x14ac:dyDescent="0.45">
      <c r="P8030" s="33" t="s">
        <v>4672</v>
      </c>
      <c r="Q8030" t="s">
        <v>28873</v>
      </c>
      <c r="R8030" s="35" t="s">
        <v>17583</v>
      </c>
      <c r="S8030" s="34"/>
      <c r="T8030" s="34"/>
      <c r="U8030" s="34"/>
    </row>
    <row r="8031" spans="16:21" x14ac:dyDescent="0.45">
      <c r="P8031" s="33" t="s">
        <v>4673</v>
      </c>
      <c r="Q8031" t="s">
        <v>28873</v>
      </c>
      <c r="R8031" s="35" t="s">
        <v>17584</v>
      </c>
      <c r="S8031" s="34"/>
      <c r="T8031" s="34"/>
      <c r="U8031" s="34"/>
    </row>
    <row r="8032" spans="16:21" x14ac:dyDescent="0.45">
      <c r="P8032" s="33" t="s">
        <v>4673</v>
      </c>
      <c r="Q8032" t="s">
        <v>28873</v>
      </c>
      <c r="R8032" s="35" t="s">
        <v>17585</v>
      </c>
      <c r="S8032" s="34"/>
      <c r="T8032" s="34"/>
      <c r="U8032" s="34"/>
    </row>
    <row r="8033" spans="16:21" x14ac:dyDescent="0.45">
      <c r="P8033" s="33" t="s">
        <v>4674</v>
      </c>
      <c r="Q8033" t="s">
        <v>28873</v>
      </c>
      <c r="R8033" s="35" t="s">
        <v>17586</v>
      </c>
      <c r="S8033" s="34"/>
      <c r="T8033" s="34"/>
      <c r="U8033" s="34"/>
    </row>
    <row r="8034" spans="16:21" x14ac:dyDescent="0.45">
      <c r="P8034" s="33" t="s">
        <v>4674</v>
      </c>
      <c r="Q8034" t="s">
        <v>28873</v>
      </c>
      <c r="R8034" s="35" t="s">
        <v>17587</v>
      </c>
      <c r="S8034" s="34"/>
      <c r="T8034" s="34"/>
      <c r="U8034" s="34"/>
    </row>
    <row r="8035" spans="16:21" x14ac:dyDescent="0.45">
      <c r="P8035" s="33" t="s">
        <v>4675</v>
      </c>
      <c r="Q8035" t="s">
        <v>28873</v>
      </c>
      <c r="R8035" s="35" t="s">
        <v>17588</v>
      </c>
      <c r="S8035" s="34"/>
      <c r="T8035" s="34"/>
      <c r="U8035" s="34"/>
    </row>
    <row r="8036" spans="16:21" x14ac:dyDescent="0.45">
      <c r="P8036" s="33" t="s">
        <v>4675</v>
      </c>
      <c r="Q8036" t="s">
        <v>28873</v>
      </c>
      <c r="R8036" s="35" t="s">
        <v>17589</v>
      </c>
      <c r="S8036" s="34"/>
      <c r="T8036" s="34"/>
      <c r="U8036" s="34"/>
    </row>
    <row r="8037" spans="16:21" x14ac:dyDescent="0.45">
      <c r="P8037" s="33" t="s">
        <v>4676</v>
      </c>
      <c r="Q8037" t="s">
        <v>28873</v>
      </c>
      <c r="R8037" s="35" t="s">
        <v>17590</v>
      </c>
      <c r="S8037" s="34"/>
      <c r="T8037" s="34"/>
      <c r="U8037" s="34"/>
    </row>
    <row r="8038" spans="16:21" x14ac:dyDescent="0.45">
      <c r="P8038" s="33" t="s">
        <v>4676</v>
      </c>
      <c r="Q8038" t="s">
        <v>28873</v>
      </c>
      <c r="R8038" s="35" t="s">
        <v>17591</v>
      </c>
      <c r="S8038" s="34"/>
      <c r="T8038" s="34"/>
      <c r="U8038" s="34"/>
    </row>
    <row r="8039" spans="16:21" x14ac:dyDescent="0.45">
      <c r="P8039" s="33" t="s">
        <v>4677</v>
      </c>
      <c r="Q8039" t="s">
        <v>28873</v>
      </c>
      <c r="R8039" s="35" t="s">
        <v>17592</v>
      </c>
      <c r="S8039" s="34"/>
      <c r="T8039" s="34"/>
      <c r="U8039" s="34"/>
    </row>
    <row r="8040" spans="16:21" x14ac:dyDescent="0.45">
      <c r="P8040" s="33" t="s">
        <v>4677</v>
      </c>
      <c r="Q8040" t="s">
        <v>28873</v>
      </c>
      <c r="R8040" s="35" t="s">
        <v>17593</v>
      </c>
      <c r="S8040" s="34"/>
      <c r="T8040" s="34"/>
      <c r="U8040" s="34"/>
    </row>
    <row r="8041" spans="16:21" x14ac:dyDescent="0.45">
      <c r="P8041" s="33" t="s">
        <v>4678</v>
      </c>
      <c r="Q8041" t="s">
        <v>28873</v>
      </c>
      <c r="R8041" s="35" t="s">
        <v>17594</v>
      </c>
      <c r="S8041" s="34"/>
      <c r="T8041" s="34"/>
      <c r="U8041" s="34"/>
    </row>
    <row r="8042" spans="16:21" x14ac:dyDescent="0.45">
      <c r="P8042" s="33" t="s">
        <v>4678</v>
      </c>
      <c r="Q8042" t="s">
        <v>28873</v>
      </c>
      <c r="R8042" s="35" t="s">
        <v>17595</v>
      </c>
      <c r="S8042" s="34"/>
      <c r="T8042" s="34"/>
      <c r="U8042" s="34"/>
    </row>
    <row r="8043" spans="16:21" x14ac:dyDescent="0.45">
      <c r="P8043" s="33" t="s">
        <v>4679</v>
      </c>
      <c r="Q8043" t="s">
        <v>28873</v>
      </c>
      <c r="R8043" s="35" t="s">
        <v>17596</v>
      </c>
      <c r="S8043" s="34"/>
      <c r="T8043" s="34"/>
      <c r="U8043" s="34"/>
    </row>
    <row r="8044" spans="16:21" x14ac:dyDescent="0.45">
      <c r="P8044" s="33" t="s">
        <v>4679</v>
      </c>
      <c r="Q8044" t="s">
        <v>28873</v>
      </c>
      <c r="R8044" s="35" t="s">
        <v>17597</v>
      </c>
      <c r="S8044" s="34"/>
      <c r="T8044" s="34"/>
      <c r="U8044" s="34"/>
    </row>
    <row r="8045" spans="16:21" x14ac:dyDescent="0.45">
      <c r="P8045" s="33" t="s">
        <v>4680</v>
      </c>
      <c r="Q8045" t="s">
        <v>28873</v>
      </c>
      <c r="R8045" s="35" t="s">
        <v>17598</v>
      </c>
      <c r="S8045" s="34"/>
      <c r="T8045" s="34"/>
      <c r="U8045" s="34"/>
    </row>
    <row r="8046" spans="16:21" x14ac:dyDescent="0.45">
      <c r="P8046" s="33" t="s">
        <v>4680</v>
      </c>
      <c r="Q8046" t="s">
        <v>28873</v>
      </c>
      <c r="R8046" s="35" t="s">
        <v>17599</v>
      </c>
      <c r="S8046" s="34"/>
      <c r="T8046" s="34"/>
      <c r="U8046" s="34"/>
    </row>
    <row r="8047" spans="16:21" x14ac:dyDescent="0.45">
      <c r="P8047" s="33" t="s">
        <v>4681</v>
      </c>
      <c r="Q8047" t="s">
        <v>28873</v>
      </c>
      <c r="R8047" s="35" t="s">
        <v>17600</v>
      </c>
      <c r="S8047" s="34"/>
      <c r="T8047" s="34"/>
      <c r="U8047" s="34"/>
    </row>
    <row r="8048" spans="16:21" x14ac:dyDescent="0.45">
      <c r="P8048" s="33" t="s">
        <v>4681</v>
      </c>
      <c r="Q8048" t="s">
        <v>28873</v>
      </c>
      <c r="R8048" s="35" t="s">
        <v>17601</v>
      </c>
      <c r="S8048" s="34"/>
      <c r="T8048" s="34"/>
      <c r="U8048" s="34"/>
    </row>
    <row r="8049" spans="16:21" x14ac:dyDescent="0.45">
      <c r="P8049" s="33" t="s">
        <v>4682</v>
      </c>
      <c r="Q8049" t="s">
        <v>28873</v>
      </c>
      <c r="R8049" s="35" t="s">
        <v>17602</v>
      </c>
      <c r="S8049" s="34"/>
      <c r="T8049" s="34"/>
      <c r="U8049" s="34"/>
    </row>
    <row r="8050" spans="16:21" x14ac:dyDescent="0.45">
      <c r="P8050" s="33" t="s">
        <v>4682</v>
      </c>
      <c r="Q8050" t="s">
        <v>28873</v>
      </c>
      <c r="R8050" s="35" t="s">
        <v>17603</v>
      </c>
      <c r="S8050" s="34"/>
      <c r="T8050" s="34"/>
      <c r="U8050" s="34"/>
    </row>
    <row r="8051" spans="16:21" x14ac:dyDescent="0.45">
      <c r="P8051" s="33" t="s">
        <v>4683</v>
      </c>
      <c r="Q8051" t="s">
        <v>28873</v>
      </c>
      <c r="R8051" s="35" t="s">
        <v>17604</v>
      </c>
      <c r="S8051" s="34"/>
      <c r="T8051" s="34"/>
      <c r="U8051" s="34"/>
    </row>
    <row r="8052" spans="16:21" x14ac:dyDescent="0.45">
      <c r="P8052" s="33" t="s">
        <v>4683</v>
      </c>
      <c r="Q8052" t="s">
        <v>28873</v>
      </c>
      <c r="R8052" s="35" t="s">
        <v>17605</v>
      </c>
      <c r="S8052" s="34"/>
      <c r="T8052" s="34"/>
      <c r="U8052" s="34"/>
    </row>
    <row r="8053" spans="16:21" x14ac:dyDescent="0.45">
      <c r="P8053" s="33" t="s">
        <v>4684</v>
      </c>
      <c r="Q8053" t="s">
        <v>28873</v>
      </c>
      <c r="R8053" s="35" t="s">
        <v>17606</v>
      </c>
      <c r="S8053" s="34"/>
      <c r="T8053" s="34"/>
      <c r="U8053" s="34"/>
    </row>
    <row r="8054" spans="16:21" x14ac:dyDescent="0.45">
      <c r="P8054" s="33" t="s">
        <v>4684</v>
      </c>
      <c r="Q8054" t="s">
        <v>28873</v>
      </c>
      <c r="R8054" s="35" t="s">
        <v>17607</v>
      </c>
      <c r="S8054" s="34"/>
      <c r="T8054" s="34"/>
      <c r="U8054" s="34"/>
    </row>
    <row r="8055" spans="16:21" x14ac:dyDescent="0.45">
      <c r="P8055" s="33" t="s">
        <v>4685</v>
      </c>
      <c r="Q8055" t="s">
        <v>28873</v>
      </c>
      <c r="R8055" s="35" t="s">
        <v>17608</v>
      </c>
      <c r="S8055" s="34"/>
      <c r="T8055" s="34"/>
      <c r="U8055" s="34"/>
    </row>
    <row r="8056" spans="16:21" x14ac:dyDescent="0.45">
      <c r="P8056" s="33" t="s">
        <v>4685</v>
      </c>
      <c r="Q8056" t="s">
        <v>28873</v>
      </c>
      <c r="R8056" s="35" t="s">
        <v>17609</v>
      </c>
      <c r="S8056" s="34"/>
      <c r="T8056" s="34"/>
      <c r="U8056" s="34"/>
    </row>
    <row r="8057" spans="16:21" x14ac:dyDescent="0.45">
      <c r="P8057" s="33" t="s">
        <v>4686</v>
      </c>
      <c r="Q8057" t="s">
        <v>28873</v>
      </c>
      <c r="R8057" s="35" t="s">
        <v>17610</v>
      </c>
      <c r="S8057" s="34"/>
      <c r="T8057" s="34"/>
      <c r="U8057" s="34"/>
    </row>
    <row r="8058" spans="16:21" x14ac:dyDescent="0.45">
      <c r="P8058" s="33" t="s">
        <v>4686</v>
      </c>
      <c r="Q8058" t="s">
        <v>28873</v>
      </c>
      <c r="R8058" s="35" t="s">
        <v>17611</v>
      </c>
      <c r="S8058" s="34"/>
      <c r="T8058" s="34"/>
      <c r="U8058" s="34"/>
    </row>
    <row r="8059" spans="16:21" x14ac:dyDescent="0.45">
      <c r="P8059" s="33" t="s">
        <v>4687</v>
      </c>
      <c r="Q8059" t="s">
        <v>28873</v>
      </c>
      <c r="R8059" s="35" t="s">
        <v>17612</v>
      </c>
      <c r="S8059" s="34"/>
      <c r="T8059" s="34"/>
      <c r="U8059" s="34"/>
    </row>
    <row r="8060" spans="16:21" x14ac:dyDescent="0.45">
      <c r="P8060" s="33" t="s">
        <v>4687</v>
      </c>
      <c r="Q8060" t="s">
        <v>28873</v>
      </c>
      <c r="R8060" s="35" t="s">
        <v>17613</v>
      </c>
      <c r="S8060" s="34"/>
      <c r="T8060" s="34"/>
      <c r="U8060" s="34"/>
    </row>
    <row r="8061" spans="16:21" x14ac:dyDescent="0.45">
      <c r="P8061" s="33" t="s">
        <v>4688</v>
      </c>
      <c r="Q8061" t="s">
        <v>28873</v>
      </c>
      <c r="R8061" s="35" t="s">
        <v>17614</v>
      </c>
      <c r="S8061" s="34"/>
      <c r="T8061" s="34"/>
      <c r="U8061" s="34"/>
    </row>
    <row r="8062" spans="16:21" x14ac:dyDescent="0.45">
      <c r="P8062" s="33" t="s">
        <v>4688</v>
      </c>
      <c r="Q8062" t="s">
        <v>28873</v>
      </c>
      <c r="R8062" s="35" t="s">
        <v>17615</v>
      </c>
      <c r="S8062" s="34"/>
      <c r="T8062" s="34"/>
      <c r="U8062" s="34"/>
    </row>
    <row r="8063" spans="16:21" x14ac:dyDescent="0.45">
      <c r="P8063" s="33" t="s">
        <v>4689</v>
      </c>
      <c r="Q8063" t="s">
        <v>28873</v>
      </c>
      <c r="R8063" s="35" t="s">
        <v>17616</v>
      </c>
      <c r="S8063" s="34"/>
      <c r="T8063" s="34"/>
      <c r="U8063" s="34"/>
    </row>
    <row r="8064" spans="16:21" x14ac:dyDescent="0.45">
      <c r="P8064" s="33" t="s">
        <v>4689</v>
      </c>
      <c r="Q8064" t="s">
        <v>28873</v>
      </c>
      <c r="R8064" s="35" t="s">
        <v>17617</v>
      </c>
      <c r="S8064" s="34"/>
      <c r="T8064" s="34"/>
      <c r="U8064" s="34"/>
    </row>
    <row r="8065" spans="16:21" x14ac:dyDescent="0.45">
      <c r="P8065" s="33" t="s">
        <v>4690</v>
      </c>
      <c r="Q8065" t="s">
        <v>28873</v>
      </c>
      <c r="R8065" s="35" t="s">
        <v>17618</v>
      </c>
      <c r="S8065" s="34"/>
      <c r="T8065" s="34"/>
      <c r="U8065" s="34"/>
    </row>
    <row r="8066" spans="16:21" x14ac:dyDescent="0.45">
      <c r="P8066" s="33" t="s">
        <v>4690</v>
      </c>
      <c r="Q8066" t="s">
        <v>28873</v>
      </c>
      <c r="R8066" s="35" t="s">
        <v>17619</v>
      </c>
      <c r="S8066" s="34"/>
      <c r="T8066" s="34"/>
      <c r="U8066" s="34"/>
    </row>
    <row r="8067" spans="16:21" x14ac:dyDescent="0.45">
      <c r="P8067" s="33" t="s">
        <v>4691</v>
      </c>
      <c r="Q8067" t="s">
        <v>28873</v>
      </c>
      <c r="R8067" s="35" t="s">
        <v>17620</v>
      </c>
      <c r="S8067" s="34"/>
      <c r="T8067" s="34"/>
      <c r="U8067" s="34"/>
    </row>
    <row r="8068" spans="16:21" x14ac:dyDescent="0.45">
      <c r="P8068" s="33" t="s">
        <v>4691</v>
      </c>
      <c r="Q8068" t="s">
        <v>28873</v>
      </c>
      <c r="R8068" s="35" t="s">
        <v>17621</v>
      </c>
      <c r="S8068" s="34"/>
      <c r="T8068" s="34"/>
      <c r="U8068" s="34"/>
    </row>
    <row r="8069" spans="16:21" x14ac:dyDescent="0.45">
      <c r="P8069" s="33" t="s">
        <v>4692</v>
      </c>
      <c r="Q8069" t="s">
        <v>28873</v>
      </c>
      <c r="R8069" s="35" t="s">
        <v>17622</v>
      </c>
      <c r="S8069" s="34"/>
      <c r="T8069" s="34"/>
      <c r="U8069" s="34"/>
    </row>
    <row r="8070" spans="16:21" x14ac:dyDescent="0.45">
      <c r="P8070" s="33" t="s">
        <v>4692</v>
      </c>
      <c r="Q8070" t="s">
        <v>28873</v>
      </c>
      <c r="R8070" s="35" t="s">
        <v>17623</v>
      </c>
      <c r="S8070" s="34"/>
      <c r="T8070" s="34"/>
      <c r="U8070" s="34"/>
    </row>
    <row r="8071" spans="16:21" x14ac:dyDescent="0.45">
      <c r="P8071" s="33" t="s">
        <v>4693</v>
      </c>
      <c r="Q8071" t="s">
        <v>28873</v>
      </c>
      <c r="R8071" s="35" t="s">
        <v>17624</v>
      </c>
      <c r="S8071" s="34"/>
      <c r="T8071" s="34"/>
      <c r="U8071" s="34"/>
    </row>
    <row r="8072" spans="16:21" x14ac:dyDescent="0.45">
      <c r="P8072" s="33" t="s">
        <v>4693</v>
      </c>
      <c r="Q8072" t="s">
        <v>28873</v>
      </c>
      <c r="R8072" s="35" t="s">
        <v>17625</v>
      </c>
      <c r="S8072" s="34"/>
      <c r="T8072" s="34"/>
      <c r="U8072" s="34"/>
    </row>
    <row r="8073" spans="16:21" x14ac:dyDescent="0.45">
      <c r="P8073" s="33" t="s">
        <v>4694</v>
      </c>
      <c r="Q8073" t="s">
        <v>28873</v>
      </c>
      <c r="R8073" s="35" t="s">
        <v>17626</v>
      </c>
      <c r="S8073" s="34"/>
      <c r="T8073" s="34"/>
      <c r="U8073" s="34"/>
    </row>
    <row r="8074" spans="16:21" x14ac:dyDescent="0.45">
      <c r="P8074" s="33" t="s">
        <v>4694</v>
      </c>
      <c r="Q8074" t="s">
        <v>28873</v>
      </c>
      <c r="R8074" s="35" t="s">
        <v>17621</v>
      </c>
      <c r="S8074" s="34"/>
      <c r="T8074" s="34"/>
      <c r="U8074" s="34"/>
    </row>
    <row r="8075" spans="16:21" x14ac:dyDescent="0.45">
      <c r="P8075" s="33" t="s">
        <v>4695</v>
      </c>
      <c r="Q8075" t="s">
        <v>28873</v>
      </c>
      <c r="R8075" s="35" t="s">
        <v>17627</v>
      </c>
      <c r="S8075" s="34"/>
      <c r="T8075" s="34"/>
      <c r="U8075" s="34"/>
    </row>
    <row r="8076" spans="16:21" x14ac:dyDescent="0.45">
      <c r="P8076" s="33" t="s">
        <v>4695</v>
      </c>
      <c r="Q8076" t="s">
        <v>28873</v>
      </c>
      <c r="R8076" s="35" t="s">
        <v>17623</v>
      </c>
      <c r="S8076" s="34"/>
      <c r="T8076" s="34"/>
      <c r="U8076" s="34"/>
    </row>
    <row r="8077" spans="16:21" x14ac:dyDescent="0.45">
      <c r="P8077" s="33" t="s">
        <v>4696</v>
      </c>
      <c r="Q8077" t="s">
        <v>28873</v>
      </c>
      <c r="R8077" s="35" t="s">
        <v>17628</v>
      </c>
      <c r="S8077" s="34"/>
      <c r="T8077" s="34"/>
      <c r="U8077" s="34"/>
    </row>
    <row r="8078" spans="16:21" x14ac:dyDescent="0.45">
      <c r="P8078" s="33" t="s">
        <v>4696</v>
      </c>
      <c r="Q8078" t="s">
        <v>28873</v>
      </c>
      <c r="R8078" s="35" t="s">
        <v>17629</v>
      </c>
      <c r="S8078" s="34"/>
      <c r="T8078" s="34"/>
      <c r="U8078" s="34"/>
    </row>
    <row r="8079" spans="16:21" x14ac:dyDescent="0.45">
      <c r="P8079" s="33" t="s">
        <v>4697</v>
      </c>
      <c r="Q8079" t="s">
        <v>28873</v>
      </c>
      <c r="R8079" s="35" t="s">
        <v>17630</v>
      </c>
      <c r="S8079" s="34"/>
      <c r="T8079" s="34"/>
      <c r="U8079" s="34"/>
    </row>
    <row r="8080" spans="16:21" x14ac:dyDescent="0.45">
      <c r="P8080" s="33" t="s">
        <v>4697</v>
      </c>
      <c r="Q8080" t="s">
        <v>28873</v>
      </c>
      <c r="R8080" s="35" t="s">
        <v>17631</v>
      </c>
      <c r="S8080" s="34"/>
      <c r="T8080" s="34"/>
      <c r="U8080" s="34"/>
    </row>
    <row r="8081" spans="16:21" x14ac:dyDescent="0.45">
      <c r="P8081" s="33" t="s">
        <v>4698</v>
      </c>
      <c r="Q8081" t="s">
        <v>28873</v>
      </c>
      <c r="R8081" s="35" t="s">
        <v>17632</v>
      </c>
      <c r="S8081" s="34"/>
      <c r="T8081" s="34"/>
      <c r="U8081" s="34"/>
    </row>
    <row r="8082" spans="16:21" x14ac:dyDescent="0.45">
      <c r="P8082" s="33" t="s">
        <v>4698</v>
      </c>
      <c r="Q8082" t="s">
        <v>28873</v>
      </c>
      <c r="R8082" s="35" t="s">
        <v>17633</v>
      </c>
      <c r="S8082" s="34"/>
      <c r="T8082" s="34"/>
      <c r="U8082" s="34"/>
    </row>
    <row r="8083" spans="16:21" x14ac:dyDescent="0.45">
      <c r="P8083" s="33" t="s">
        <v>4699</v>
      </c>
      <c r="Q8083" t="s">
        <v>28873</v>
      </c>
      <c r="R8083" s="35" t="s">
        <v>17634</v>
      </c>
      <c r="S8083" s="34"/>
      <c r="T8083" s="34"/>
      <c r="U8083" s="34"/>
    </row>
    <row r="8084" spans="16:21" x14ac:dyDescent="0.45">
      <c r="P8084" s="33" t="s">
        <v>4699</v>
      </c>
      <c r="Q8084" t="s">
        <v>28873</v>
      </c>
      <c r="R8084" s="35" t="s">
        <v>17635</v>
      </c>
      <c r="S8084" s="34"/>
      <c r="T8084" s="34"/>
      <c r="U8084" s="34"/>
    </row>
    <row r="8085" spans="16:21" x14ac:dyDescent="0.45">
      <c r="P8085" s="33" t="s">
        <v>4700</v>
      </c>
      <c r="Q8085" t="s">
        <v>28873</v>
      </c>
      <c r="R8085" s="35" t="s">
        <v>17636</v>
      </c>
      <c r="S8085" s="34"/>
      <c r="T8085" s="34"/>
      <c r="U8085" s="34"/>
    </row>
    <row r="8086" spans="16:21" x14ac:dyDescent="0.45">
      <c r="P8086" s="33" t="s">
        <v>4700</v>
      </c>
      <c r="Q8086" t="s">
        <v>28873</v>
      </c>
      <c r="R8086" s="35" t="s">
        <v>17637</v>
      </c>
      <c r="S8086" s="34"/>
      <c r="T8086" s="34"/>
      <c r="U8086" s="34"/>
    </row>
    <row r="8087" spans="16:21" x14ac:dyDescent="0.45">
      <c r="P8087" s="33" t="s">
        <v>4701</v>
      </c>
      <c r="Q8087" t="s">
        <v>28873</v>
      </c>
      <c r="R8087" s="35" t="s">
        <v>17638</v>
      </c>
      <c r="S8087" s="34"/>
      <c r="T8087" s="34"/>
      <c r="U8087" s="34"/>
    </row>
    <row r="8088" spans="16:21" x14ac:dyDescent="0.45">
      <c r="P8088" s="33" t="s">
        <v>4701</v>
      </c>
      <c r="Q8088" t="s">
        <v>28873</v>
      </c>
      <c r="R8088" s="35" t="s">
        <v>17639</v>
      </c>
      <c r="S8088" s="34"/>
      <c r="T8088" s="34"/>
      <c r="U8088" s="34"/>
    </row>
    <row r="8089" spans="16:21" x14ac:dyDescent="0.45">
      <c r="P8089" s="33" t="s">
        <v>4702</v>
      </c>
      <c r="Q8089" t="s">
        <v>28873</v>
      </c>
      <c r="R8089" s="35" t="s">
        <v>17640</v>
      </c>
      <c r="S8089" s="34"/>
      <c r="T8089" s="34"/>
      <c r="U8089" s="34"/>
    </row>
    <row r="8090" spans="16:21" x14ac:dyDescent="0.45">
      <c r="P8090" s="33" t="s">
        <v>4702</v>
      </c>
      <c r="Q8090" t="s">
        <v>28873</v>
      </c>
      <c r="R8090" s="35" t="s">
        <v>17641</v>
      </c>
      <c r="S8090" s="34"/>
      <c r="T8090" s="34"/>
      <c r="U8090" s="34"/>
    </row>
    <row r="8091" spans="16:21" x14ac:dyDescent="0.45">
      <c r="P8091" s="33" t="s">
        <v>4703</v>
      </c>
      <c r="Q8091" t="s">
        <v>28873</v>
      </c>
      <c r="R8091" s="35" t="s">
        <v>17642</v>
      </c>
      <c r="S8091" s="34"/>
      <c r="T8091" s="34"/>
      <c r="U8091" s="34"/>
    </row>
    <row r="8092" spans="16:21" x14ac:dyDescent="0.45">
      <c r="P8092" s="33" t="s">
        <v>4703</v>
      </c>
      <c r="Q8092" t="s">
        <v>28873</v>
      </c>
      <c r="R8092" s="35" t="s">
        <v>17643</v>
      </c>
      <c r="S8092" s="34"/>
      <c r="T8092" s="34"/>
      <c r="U8092" s="34"/>
    </row>
    <row r="8093" spans="16:21" x14ac:dyDescent="0.45">
      <c r="P8093" s="33" t="s">
        <v>4704</v>
      </c>
      <c r="Q8093" t="s">
        <v>28873</v>
      </c>
      <c r="R8093" s="35" t="s">
        <v>17644</v>
      </c>
      <c r="S8093" s="34"/>
      <c r="T8093" s="34"/>
      <c r="U8093" s="34"/>
    </row>
    <row r="8094" spans="16:21" x14ac:dyDescent="0.45">
      <c r="P8094" s="33" t="s">
        <v>4704</v>
      </c>
      <c r="Q8094" t="s">
        <v>28873</v>
      </c>
      <c r="R8094" s="35" t="s">
        <v>17645</v>
      </c>
      <c r="S8094" s="34"/>
      <c r="T8094" s="34"/>
      <c r="U8094" s="34"/>
    </row>
    <row r="8095" spans="16:21" x14ac:dyDescent="0.45">
      <c r="P8095" s="33" t="s">
        <v>4705</v>
      </c>
      <c r="Q8095" t="s">
        <v>28873</v>
      </c>
      <c r="R8095" s="35" t="s">
        <v>17646</v>
      </c>
      <c r="S8095" s="34"/>
      <c r="T8095" s="34"/>
      <c r="U8095" s="34"/>
    </row>
    <row r="8096" spans="16:21" x14ac:dyDescent="0.45">
      <c r="P8096" s="33" t="s">
        <v>4705</v>
      </c>
      <c r="Q8096" t="s">
        <v>28873</v>
      </c>
      <c r="R8096" s="35" t="s">
        <v>17647</v>
      </c>
      <c r="S8096" s="34"/>
      <c r="T8096" s="34"/>
      <c r="U8096" s="34"/>
    </row>
    <row r="8097" spans="16:21" x14ac:dyDescent="0.45">
      <c r="P8097" s="33" t="s">
        <v>4706</v>
      </c>
      <c r="Q8097" t="s">
        <v>28873</v>
      </c>
      <c r="R8097" s="35" t="s">
        <v>17648</v>
      </c>
      <c r="S8097" s="34"/>
      <c r="T8097" s="34"/>
      <c r="U8097" s="34"/>
    </row>
    <row r="8098" spans="16:21" x14ac:dyDescent="0.45">
      <c r="P8098" s="33" t="s">
        <v>4706</v>
      </c>
      <c r="Q8098" t="s">
        <v>28873</v>
      </c>
      <c r="R8098" s="35" t="s">
        <v>17649</v>
      </c>
      <c r="S8098" s="34"/>
      <c r="T8098" s="34"/>
      <c r="U8098" s="34"/>
    </row>
    <row r="8099" spans="16:21" x14ac:dyDescent="0.45">
      <c r="P8099" s="33" t="s">
        <v>4707</v>
      </c>
      <c r="Q8099" t="s">
        <v>28873</v>
      </c>
      <c r="R8099" s="35" t="s">
        <v>17650</v>
      </c>
      <c r="S8099" s="34"/>
      <c r="T8099" s="34"/>
      <c r="U8099" s="34"/>
    </row>
    <row r="8100" spans="16:21" x14ac:dyDescent="0.45">
      <c r="P8100" s="33" t="s">
        <v>4707</v>
      </c>
      <c r="Q8100" t="s">
        <v>28873</v>
      </c>
      <c r="R8100" s="35" t="s">
        <v>17651</v>
      </c>
      <c r="S8100" s="34"/>
      <c r="T8100" s="34"/>
      <c r="U8100" s="34"/>
    </row>
    <row r="8101" spans="16:21" x14ac:dyDescent="0.45">
      <c r="P8101" s="33" t="s">
        <v>4708</v>
      </c>
      <c r="Q8101" t="s">
        <v>28873</v>
      </c>
      <c r="R8101" s="35" t="s">
        <v>17652</v>
      </c>
      <c r="S8101" s="34"/>
      <c r="T8101" s="34"/>
      <c r="U8101" s="34"/>
    </row>
    <row r="8102" spans="16:21" x14ac:dyDescent="0.45">
      <c r="P8102" s="33" t="s">
        <v>4708</v>
      </c>
      <c r="Q8102" t="s">
        <v>28873</v>
      </c>
      <c r="R8102" s="35" t="s">
        <v>17653</v>
      </c>
      <c r="S8102" s="34"/>
      <c r="T8102" s="34"/>
      <c r="U8102" s="34"/>
    </row>
    <row r="8103" spans="16:21" x14ac:dyDescent="0.45">
      <c r="P8103" s="33" t="s">
        <v>4709</v>
      </c>
      <c r="Q8103" t="s">
        <v>28873</v>
      </c>
      <c r="R8103" s="35" t="s">
        <v>17654</v>
      </c>
      <c r="S8103" s="34"/>
      <c r="T8103" s="34"/>
      <c r="U8103" s="34"/>
    </row>
    <row r="8104" spans="16:21" x14ac:dyDescent="0.45">
      <c r="P8104" s="33" t="s">
        <v>4709</v>
      </c>
      <c r="Q8104" t="s">
        <v>28873</v>
      </c>
      <c r="R8104" s="35" t="s">
        <v>17655</v>
      </c>
      <c r="S8104" s="34"/>
      <c r="T8104" s="34"/>
      <c r="U8104" s="34"/>
    </row>
    <row r="8105" spans="16:21" x14ac:dyDescent="0.45">
      <c r="P8105" s="33" t="s">
        <v>4710</v>
      </c>
      <c r="Q8105" t="s">
        <v>28873</v>
      </c>
      <c r="R8105" s="35" t="s">
        <v>17656</v>
      </c>
      <c r="S8105" s="34"/>
      <c r="T8105" s="34"/>
      <c r="U8105" s="34"/>
    </row>
    <row r="8106" spans="16:21" x14ac:dyDescent="0.45">
      <c r="P8106" s="33" t="s">
        <v>4710</v>
      </c>
      <c r="Q8106" t="s">
        <v>28873</v>
      </c>
      <c r="R8106" s="35" t="s">
        <v>17657</v>
      </c>
      <c r="S8106" s="34"/>
      <c r="T8106" s="34"/>
      <c r="U8106" s="34"/>
    </row>
    <row r="8107" spans="16:21" x14ac:dyDescent="0.45">
      <c r="P8107" s="33" t="s">
        <v>4711</v>
      </c>
      <c r="Q8107" t="s">
        <v>28873</v>
      </c>
      <c r="R8107" s="35" t="s">
        <v>17658</v>
      </c>
      <c r="S8107" s="34"/>
      <c r="T8107" s="34"/>
      <c r="U8107" s="34"/>
    </row>
    <row r="8108" spans="16:21" x14ac:dyDescent="0.45">
      <c r="P8108" s="33" t="s">
        <v>4711</v>
      </c>
      <c r="Q8108" t="s">
        <v>28873</v>
      </c>
      <c r="R8108" s="35" t="s">
        <v>17659</v>
      </c>
      <c r="S8108" s="34"/>
      <c r="T8108" s="34"/>
      <c r="U8108" s="34"/>
    </row>
    <row r="8109" spans="16:21" x14ac:dyDescent="0.45">
      <c r="P8109" s="33" t="s">
        <v>4712</v>
      </c>
      <c r="Q8109" t="s">
        <v>28873</v>
      </c>
      <c r="R8109" s="35" t="s">
        <v>17660</v>
      </c>
      <c r="S8109" s="34"/>
      <c r="T8109" s="34"/>
      <c r="U8109" s="34"/>
    </row>
    <row r="8110" spans="16:21" x14ac:dyDescent="0.45">
      <c r="P8110" s="33" t="s">
        <v>4712</v>
      </c>
      <c r="Q8110" t="s">
        <v>28873</v>
      </c>
      <c r="R8110" s="35" t="s">
        <v>17661</v>
      </c>
      <c r="S8110" s="34"/>
      <c r="T8110" s="34"/>
      <c r="U8110" s="34"/>
    </row>
    <row r="8111" spans="16:21" x14ac:dyDescent="0.45">
      <c r="P8111" s="33" t="s">
        <v>4713</v>
      </c>
      <c r="Q8111" t="s">
        <v>28873</v>
      </c>
      <c r="R8111" s="35" t="s">
        <v>17662</v>
      </c>
      <c r="S8111" s="34"/>
      <c r="T8111" s="34"/>
      <c r="U8111" s="34"/>
    </row>
    <row r="8112" spans="16:21" x14ac:dyDescent="0.45">
      <c r="P8112" s="33" t="s">
        <v>4713</v>
      </c>
      <c r="Q8112" t="s">
        <v>28873</v>
      </c>
      <c r="R8112" s="35" t="s">
        <v>17663</v>
      </c>
      <c r="S8112" s="34"/>
      <c r="T8112" s="34"/>
      <c r="U8112" s="34"/>
    </row>
    <row r="8113" spans="16:21" x14ac:dyDescent="0.45">
      <c r="P8113" s="33" t="s">
        <v>4714</v>
      </c>
      <c r="Q8113" t="s">
        <v>28873</v>
      </c>
      <c r="R8113" s="35" t="s">
        <v>17664</v>
      </c>
      <c r="S8113" s="34"/>
      <c r="T8113" s="34"/>
      <c r="U8113" s="34"/>
    </row>
    <row r="8114" spans="16:21" x14ac:dyDescent="0.45">
      <c r="P8114" s="33" t="s">
        <v>4714</v>
      </c>
      <c r="Q8114" t="s">
        <v>28873</v>
      </c>
      <c r="R8114" s="35" t="s">
        <v>17665</v>
      </c>
      <c r="S8114" s="34"/>
      <c r="T8114" s="34"/>
      <c r="U8114" s="34"/>
    </row>
    <row r="8115" spans="16:21" x14ac:dyDescent="0.45">
      <c r="P8115" s="33" t="s">
        <v>4715</v>
      </c>
      <c r="Q8115" t="s">
        <v>28873</v>
      </c>
      <c r="R8115" s="35" t="s">
        <v>17666</v>
      </c>
      <c r="S8115" s="34"/>
      <c r="T8115" s="34"/>
      <c r="U8115" s="34"/>
    </row>
    <row r="8116" spans="16:21" x14ac:dyDescent="0.45">
      <c r="P8116" s="33" t="s">
        <v>4715</v>
      </c>
      <c r="Q8116" t="s">
        <v>28873</v>
      </c>
      <c r="R8116" s="35" t="s">
        <v>17667</v>
      </c>
      <c r="S8116" s="34"/>
      <c r="T8116" s="34"/>
      <c r="U8116" s="34"/>
    </row>
    <row r="8117" spans="16:21" x14ac:dyDescent="0.45">
      <c r="P8117" s="33" t="s">
        <v>4716</v>
      </c>
      <c r="Q8117" t="s">
        <v>28873</v>
      </c>
      <c r="R8117" s="35" t="s">
        <v>17668</v>
      </c>
      <c r="S8117" s="34"/>
      <c r="T8117" s="34"/>
      <c r="U8117" s="34"/>
    </row>
    <row r="8118" spans="16:21" x14ac:dyDescent="0.45">
      <c r="P8118" s="33" t="s">
        <v>4716</v>
      </c>
      <c r="Q8118" t="s">
        <v>28873</v>
      </c>
      <c r="R8118" s="35" t="s">
        <v>17669</v>
      </c>
      <c r="S8118" s="34"/>
      <c r="T8118" s="34"/>
      <c r="U8118" s="34"/>
    </row>
    <row r="8119" spans="16:21" x14ac:dyDescent="0.45">
      <c r="P8119" s="33" t="s">
        <v>4717</v>
      </c>
      <c r="Q8119" t="s">
        <v>28873</v>
      </c>
      <c r="R8119" s="35" t="s">
        <v>17670</v>
      </c>
      <c r="S8119" s="34"/>
      <c r="T8119" s="34"/>
      <c r="U8119" s="34"/>
    </row>
    <row r="8120" spans="16:21" x14ac:dyDescent="0.45">
      <c r="P8120" s="33" t="s">
        <v>4717</v>
      </c>
      <c r="Q8120" t="s">
        <v>28873</v>
      </c>
      <c r="R8120" s="35" t="s">
        <v>17671</v>
      </c>
      <c r="S8120" s="34"/>
      <c r="T8120" s="34"/>
      <c r="U8120" s="34"/>
    </row>
    <row r="8121" spans="16:21" x14ac:dyDescent="0.45">
      <c r="P8121" s="33" t="s">
        <v>4718</v>
      </c>
      <c r="Q8121" t="s">
        <v>28873</v>
      </c>
      <c r="R8121" s="35" t="s">
        <v>17672</v>
      </c>
      <c r="S8121" s="34"/>
      <c r="T8121" s="34"/>
      <c r="U8121" s="34"/>
    </row>
    <row r="8122" spans="16:21" x14ac:dyDescent="0.45">
      <c r="P8122" s="33" t="s">
        <v>4718</v>
      </c>
      <c r="Q8122" t="s">
        <v>28873</v>
      </c>
      <c r="R8122" s="35" t="s">
        <v>17673</v>
      </c>
      <c r="S8122" s="34"/>
      <c r="T8122" s="34"/>
      <c r="U8122" s="34"/>
    </row>
    <row r="8123" spans="16:21" x14ac:dyDescent="0.45">
      <c r="P8123" s="33" t="s">
        <v>4719</v>
      </c>
      <c r="Q8123" t="s">
        <v>28873</v>
      </c>
      <c r="R8123" s="35" t="s">
        <v>17674</v>
      </c>
      <c r="S8123" s="34"/>
      <c r="T8123" s="34"/>
      <c r="U8123" s="34"/>
    </row>
    <row r="8124" spans="16:21" x14ac:dyDescent="0.45">
      <c r="P8124" s="33" t="s">
        <v>4719</v>
      </c>
      <c r="Q8124" t="s">
        <v>28873</v>
      </c>
      <c r="R8124" s="35" t="s">
        <v>17675</v>
      </c>
      <c r="S8124" s="34"/>
      <c r="T8124" s="34"/>
      <c r="U8124" s="34"/>
    </row>
    <row r="8125" spans="16:21" x14ac:dyDescent="0.45">
      <c r="P8125" s="33" t="s">
        <v>4720</v>
      </c>
      <c r="Q8125" t="s">
        <v>28873</v>
      </c>
      <c r="R8125" s="35" t="s">
        <v>17676</v>
      </c>
      <c r="S8125" s="34"/>
      <c r="T8125" s="34"/>
      <c r="U8125" s="34"/>
    </row>
    <row r="8126" spans="16:21" x14ac:dyDescent="0.45">
      <c r="P8126" s="33" t="s">
        <v>4720</v>
      </c>
      <c r="Q8126" t="s">
        <v>28873</v>
      </c>
      <c r="R8126" s="35" t="s">
        <v>17677</v>
      </c>
      <c r="S8126" s="34"/>
      <c r="T8126" s="34"/>
      <c r="U8126" s="34"/>
    </row>
    <row r="8127" spans="16:21" x14ac:dyDescent="0.45">
      <c r="P8127" s="33" t="s">
        <v>4721</v>
      </c>
      <c r="Q8127" t="s">
        <v>28873</v>
      </c>
      <c r="R8127" s="35" t="s">
        <v>17678</v>
      </c>
      <c r="S8127" s="34"/>
      <c r="T8127" s="34"/>
      <c r="U8127" s="34"/>
    </row>
    <row r="8128" spans="16:21" x14ac:dyDescent="0.45">
      <c r="P8128" s="33" t="s">
        <v>4721</v>
      </c>
      <c r="Q8128" t="s">
        <v>28873</v>
      </c>
      <c r="R8128" s="35" t="s">
        <v>17679</v>
      </c>
      <c r="S8128" s="34"/>
      <c r="T8128" s="34"/>
      <c r="U8128" s="34"/>
    </row>
    <row r="8129" spans="16:21" x14ac:dyDescent="0.45">
      <c r="P8129" s="33" t="s">
        <v>4722</v>
      </c>
      <c r="Q8129" t="s">
        <v>28873</v>
      </c>
      <c r="R8129" s="35" t="s">
        <v>17680</v>
      </c>
      <c r="S8129" s="34"/>
      <c r="T8129" s="34"/>
      <c r="U8129" s="34"/>
    </row>
    <row r="8130" spans="16:21" x14ac:dyDescent="0.45">
      <c r="P8130" s="33" t="s">
        <v>4722</v>
      </c>
      <c r="Q8130" t="s">
        <v>28873</v>
      </c>
      <c r="R8130" s="35" t="s">
        <v>17681</v>
      </c>
      <c r="S8130" s="34"/>
      <c r="T8130" s="34"/>
      <c r="U8130" s="34"/>
    </row>
    <row r="8131" spans="16:21" x14ac:dyDescent="0.45">
      <c r="P8131" s="33" t="s">
        <v>4723</v>
      </c>
      <c r="Q8131" t="s">
        <v>28873</v>
      </c>
      <c r="R8131" s="35" t="s">
        <v>17682</v>
      </c>
      <c r="S8131" s="34"/>
      <c r="T8131" s="34"/>
      <c r="U8131" s="34"/>
    </row>
    <row r="8132" spans="16:21" x14ac:dyDescent="0.45">
      <c r="P8132" s="33" t="s">
        <v>4723</v>
      </c>
      <c r="Q8132" t="s">
        <v>28873</v>
      </c>
      <c r="R8132" s="35" t="s">
        <v>17683</v>
      </c>
      <c r="S8132" s="34"/>
      <c r="T8132" s="34"/>
      <c r="U8132" s="34"/>
    </row>
    <row r="8133" spans="16:21" x14ac:dyDescent="0.45">
      <c r="P8133" s="33" t="s">
        <v>4724</v>
      </c>
      <c r="Q8133" t="s">
        <v>28873</v>
      </c>
      <c r="R8133" s="35" t="s">
        <v>17684</v>
      </c>
      <c r="S8133" s="34"/>
      <c r="T8133" s="34"/>
      <c r="U8133" s="34"/>
    </row>
    <row r="8134" spans="16:21" x14ac:dyDescent="0.45">
      <c r="P8134" s="33" t="s">
        <v>4724</v>
      </c>
      <c r="Q8134" t="s">
        <v>28873</v>
      </c>
      <c r="R8134" s="35" t="s">
        <v>17685</v>
      </c>
      <c r="S8134" s="34"/>
      <c r="T8134" s="34"/>
      <c r="U8134" s="34"/>
    </row>
    <row r="8135" spans="16:21" x14ac:dyDescent="0.45">
      <c r="P8135" s="33" t="s">
        <v>4725</v>
      </c>
      <c r="Q8135" t="s">
        <v>28873</v>
      </c>
      <c r="R8135" s="35" t="s">
        <v>17686</v>
      </c>
      <c r="S8135" s="34"/>
      <c r="T8135" s="34"/>
      <c r="U8135" s="34"/>
    </row>
    <row r="8136" spans="16:21" x14ac:dyDescent="0.45">
      <c r="P8136" s="33" t="s">
        <v>4725</v>
      </c>
      <c r="Q8136" t="s">
        <v>28873</v>
      </c>
      <c r="R8136" s="35" t="s">
        <v>17687</v>
      </c>
      <c r="S8136" s="34"/>
      <c r="T8136" s="34"/>
      <c r="U8136" s="34"/>
    </row>
    <row r="8137" spans="16:21" x14ac:dyDescent="0.45">
      <c r="P8137" s="33" t="s">
        <v>4726</v>
      </c>
      <c r="Q8137" t="s">
        <v>28873</v>
      </c>
      <c r="R8137" s="35" t="s">
        <v>17688</v>
      </c>
      <c r="S8137" s="34"/>
      <c r="T8137" s="34"/>
      <c r="U8137" s="34"/>
    </row>
    <row r="8138" spans="16:21" x14ac:dyDescent="0.45">
      <c r="P8138" s="33" t="s">
        <v>4726</v>
      </c>
      <c r="Q8138" t="s">
        <v>28873</v>
      </c>
      <c r="R8138" s="35" t="s">
        <v>17689</v>
      </c>
      <c r="S8138" s="34"/>
      <c r="T8138" s="34"/>
      <c r="U8138" s="34"/>
    </row>
    <row r="8139" spans="16:21" x14ac:dyDescent="0.45">
      <c r="P8139" s="33" t="s">
        <v>4727</v>
      </c>
      <c r="Q8139" t="s">
        <v>28873</v>
      </c>
      <c r="R8139" s="35" t="s">
        <v>17690</v>
      </c>
      <c r="S8139" s="34"/>
      <c r="T8139" s="34"/>
      <c r="U8139" s="34"/>
    </row>
    <row r="8140" spans="16:21" x14ac:dyDescent="0.45">
      <c r="P8140" s="33" t="s">
        <v>4727</v>
      </c>
      <c r="Q8140" t="s">
        <v>28873</v>
      </c>
      <c r="R8140" s="35" t="s">
        <v>17691</v>
      </c>
      <c r="S8140" s="34"/>
      <c r="T8140" s="34"/>
      <c r="U8140" s="34"/>
    </row>
    <row r="8141" spans="16:21" x14ac:dyDescent="0.45">
      <c r="P8141" s="33" t="s">
        <v>4728</v>
      </c>
      <c r="Q8141" t="s">
        <v>28873</v>
      </c>
      <c r="R8141" s="35" t="s">
        <v>17692</v>
      </c>
      <c r="S8141" s="34"/>
      <c r="T8141" s="34"/>
      <c r="U8141" s="34"/>
    </row>
    <row r="8142" spans="16:21" x14ac:dyDescent="0.45">
      <c r="P8142" s="33" t="s">
        <v>4728</v>
      </c>
      <c r="Q8142" t="s">
        <v>28873</v>
      </c>
      <c r="R8142" s="35" t="s">
        <v>17693</v>
      </c>
      <c r="S8142" s="34"/>
      <c r="T8142" s="34"/>
      <c r="U8142" s="34"/>
    </row>
    <row r="8143" spans="16:21" x14ac:dyDescent="0.45">
      <c r="P8143" s="33" t="s">
        <v>4729</v>
      </c>
      <c r="Q8143" t="s">
        <v>28873</v>
      </c>
      <c r="R8143" s="35" t="s">
        <v>17694</v>
      </c>
      <c r="S8143" s="34"/>
      <c r="T8143" s="34"/>
      <c r="U8143" s="34"/>
    </row>
    <row r="8144" spans="16:21" x14ac:dyDescent="0.45">
      <c r="P8144" s="33" t="s">
        <v>4729</v>
      </c>
      <c r="Q8144" t="s">
        <v>28873</v>
      </c>
      <c r="R8144" s="35" t="s">
        <v>17695</v>
      </c>
      <c r="S8144" s="34"/>
      <c r="T8144" s="34"/>
      <c r="U8144" s="34"/>
    </row>
    <row r="8145" spans="16:21" x14ac:dyDescent="0.45">
      <c r="P8145" s="33" t="s">
        <v>4730</v>
      </c>
      <c r="Q8145" t="s">
        <v>28873</v>
      </c>
      <c r="R8145" s="35" t="s">
        <v>17696</v>
      </c>
      <c r="S8145" s="34"/>
      <c r="T8145" s="34"/>
      <c r="U8145" s="34"/>
    </row>
    <row r="8146" spans="16:21" x14ac:dyDescent="0.45">
      <c r="P8146" s="33" t="s">
        <v>4730</v>
      </c>
      <c r="Q8146" t="s">
        <v>28873</v>
      </c>
      <c r="R8146" s="35" t="s">
        <v>17697</v>
      </c>
      <c r="S8146" s="34"/>
      <c r="T8146" s="34"/>
      <c r="U8146" s="34"/>
    </row>
    <row r="8147" spans="16:21" x14ac:dyDescent="0.45">
      <c r="P8147" s="33" t="s">
        <v>4731</v>
      </c>
      <c r="Q8147" t="s">
        <v>28873</v>
      </c>
      <c r="R8147" s="35" t="s">
        <v>17698</v>
      </c>
      <c r="S8147" s="34"/>
      <c r="T8147" s="34"/>
      <c r="U8147" s="34"/>
    </row>
    <row r="8148" spans="16:21" x14ac:dyDescent="0.45">
      <c r="P8148" s="33" t="s">
        <v>4731</v>
      </c>
      <c r="Q8148" t="s">
        <v>28873</v>
      </c>
      <c r="R8148" s="35" t="s">
        <v>17699</v>
      </c>
      <c r="S8148" s="34"/>
      <c r="T8148" s="34"/>
      <c r="U8148" s="34"/>
    </row>
    <row r="8149" spans="16:21" x14ac:dyDescent="0.45">
      <c r="P8149" s="33" t="s">
        <v>4732</v>
      </c>
      <c r="Q8149" t="s">
        <v>28873</v>
      </c>
      <c r="R8149" s="35" t="s">
        <v>17700</v>
      </c>
      <c r="S8149" s="34"/>
      <c r="T8149" s="34"/>
      <c r="U8149" s="34"/>
    </row>
    <row r="8150" spans="16:21" x14ac:dyDescent="0.45">
      <c r="P8150" s="33" t="s">
        <v>4732</v>
      </c>
      <c r="Q8150" t="s">
        <v>28873</v>
      </c>
      <c r="R8150" s="35" t="s">
        <v>17701</v>
      </c>
      <c r="S8150" s="34"/>
      <c r="T8150" s="34"/>
      <c r="U8150" s="34"/>
    </row>
    <row r="8151" spans="16:21" x14ac:dyDescent="0.45">
      <c r="P8151" s="33" t="s">
        <v>4733</v>
      </c>
      <c r="Q8151" t="s">
        <v>28873</v>
      </c>
      <c r="R8151" s="35" t="s">
        <v>17702</v>
      </c>
      <c r="S8151" s="34"/>
      <c r="T8151" s="34"/>
      <c r="U8151" s="34"/>
    </row>
    <row r="8152" spans="16:21" x14ac:dyDescent="0.45">
      <c r="P8152" s="33" t="s">
        <v>4733</v>
      </c>
      <c r="Q8152" t="s">
        <v>28873</v>
      </c>
      <c r="R8152" s="35" t="s">
        <v>17703</v>
      </c>
      <c r="S8152" s="34"/>
      <c r="T8152" s="34"/>
      <c r="U8152" s="34"/>
    </row>
    <row r="8153" spans="16:21" x14ac:dyDescent="0.45">
      <c r="P8153" s="33" t="s">
        <v>4734</v>
      </c>
      <c r="Q8153" t="s">
        <v>28873</v>
      </c>
      <c r="R8153" s="35" t="s">
        <v>17704</v>
      </c>
      <c r="S8153" s="34"/>
      <c r="T8153" s="34"/>
      <c r="U8153" s="34"/>
    </row>
    <row r="8154" spans="16:21" x14ac:dyDescent="0.45">
      <c r="P8154" s="33" t="s">
        <v>4734</v>
      </c>
      <c r="Q8154" t="s">
        <v>28873</v>
      </c>
      <c r="R8154" s="35" t="s">
        <v>17705</v>
      </c>
      <c r="S8154" s="34"/>
      <c r="T8154" s="34"/>
      <c r="U8154" s="34"/>
    </row>
    <row r="8155" spans="16:21" x14ac:dyDescent="0.45">
      <c r="P8155" s="33" t="s">
        <v>4735</v>
      </c>
      <c r="Q8155" t="s">
        <v>28873</v>
      </c>
      <c r="R8155" s="35" t="s">
        <v>17706</v>
      </c>
      <c r="S8155" s="34"/>
      <c r="T8155" s="34"/>
      <c r="U8155" s="34"/>
    </row>
    <row r="8156" spans="16:21" x14ac:dyDescent="0.45">
      <c r="P8156" s="33" t="s">
        <v>4735</v>
      </c>
      <c r="Q8156" t="s">
        <v>28873</v>
      </c>
      <c r="R8156" s="35" t="s">
        <v>17707</v>
      </c>
      <c r="S8156" s="34"/>
      <c r="T8156" s="34"/>
      <c r="U8156" s="34"/>
    </row>
    <row r="8157" spans="16:21" x14ac:dyDescent="0.45">
      <c r="P8157" s="33" t="s">
        <v>4736</v>
      </c>
      <c r="Q8157" t="s">
        <v>28873</v>
      </c>
      <c r="R8157" s="35" t="s">
        <v>16335</v>
      </c>
      <c r="S8157" s="34"/>
      <c r="T8157" s="34"/>
      <c r="U8157" s="34"/>
    </row>
    <row r="8158" spans="16:21" x14ac:dyDescent="0.45">
      <c r="P8158" s="33" t="s">
        <v>4736</v>
      </c>
      <c r="Q8158" t="s">
        <v>28873</v>
      </c>
      <c r="R8158" s="35" t="s">
        <v>17267</v>
      </c>
      <c r="S8158" s="34"/>
      <c r="T8158" s="34"/>
      <c r="U8158" s="34"/>
    </row>
    <row r="8159" spans="16:21" x14ac:dyDescent="0.45">
      <c r="P8159" s="33" t="s">
        <v>4737</v>
      </c>
      <c r="Q8159" t="s">
        <v>28873</v>
      </c>
      <c r="R8159" s="35" t="s">
        <v>17708</v>
      </c>
      <c r="S8159" s="34"/>
      <c r="T8159" s="34"/>
      <c r="U8159" s="34"/>
    </row>
    <row r="8160" spans="16:21" x14ac:dyDescent="0.45">
      <c r="P8160" s="33" t="s">
        <v>4737</v>
      </c>
      <c r="Q8160" t="s">
        <v>28873</v>
      </c>
      <c r="R8160" s="35" t="s">
        <v>17709</v>
      </c>
      <c r="S8160" s="34"/>
      <c r="T8160" s="34"/>
      <c r="U8160" s="34"/>
    </row>
    <row r="8161" spans="16:21" x14ac:dyDescent="0.45">
      <c r="P8161" s="33" t="s">
        <v>4738</v>
      </c>
      <c r="Q8161" t="s">
        <v>28873</v>
      </c>
      <c r="R8161" s="35" t="s">
        <v>17710</v>
      </c>
      <c r="S8161" s="34"/>
      <c r="T8161" s="34"/>
      <c r="U8161" s="34"/>
    </row>
    <row r="8162" spans="16:21" x14ac:dyDescent="0.45">
      <c r="P8162" s="33" t="s">
        <v>4738</v>
      </c>
      <c r="Q8162" t="s">
        <v>28873</v>
      </c>
      <c r="R8162" s="35" t="s">
        <v>17711</v>
      </c>
      <c r="S8162" s="34"/>
      <c r="T8162" s="34"/>
      <c r="U8162" s="34"/>
    </row>
    <row r="8163" spans="16:21" x14ac:dyDescent="0.45">
      <c r="P8163" s="33" t="s">
        <v>4739</v>
      </c>
      <c r="Q8163" t="s">
        <v>28873</v>
      </c>
      <c r="R8163" s="35" t="s">
        <v>17712</v>
      </c>
      <c r="S8163" s="34"/>
      <c r="T8163" s="34"/>
      <c r="U8163" s="34"/>
    </row>
    <row r="8164" spans="16:21" x14ac:dyDescent="0.45">
      <c r="P8164" s="33" t="s">
        <v>4739</v>
      </c>
      <c r="Q8164" t="s">
        <v>28873</v>
      </c>
      <c r="R8164" s="35" t="s">
        <v>17713</v>
      </c>
      <c r="S8164" s="34"/>
      <c r="T8164" s="34"/>
      <c r="U8164" s="34"/>
    </row>
    <row r="8165" spans="16:21" x14ac:dyDescent="0.45">
      <c r="P8165" s="33" t="s">
        <v>4740</v>
      </c>
      <c r="Q8165" t="s">
        <v>28873</v>
      </c>
      <c r="R8165" s="35" t="s">
        <v>17714</v>
      </c>
      <c r="S8165" s="34"/>
      <c r="T8165" s="34"/>
      <c r="U8165" s="34"/>
    </row>
    <row r="8166" spans="16:21" x14ac:dyDescent="0.45">
      <c r="P8166" s="33" t="s">
        <v>4740</v>
      </c>
      <c r="Q8166" t="s">
        <v>28873</v>
      </c>
      <c r="R8166" s="35" t="s">
        <v>17715</v>
      </c>
      <c r="S8166" s="34"/>
      <c r="T8166" s="34"/>
      <c r="U8166" s="34"/>
    </row>
    <row r="8167" spans="16:21" x14ac:dyDescent="0.45">
      <c r="P8167" s="33" t="s">
        <v>4741</v>
      </c>
      <c r="Q8167" t="s">
        <v>28873</v>
      </c>
      <c r="R8167" s="35" t="s">
        <v>17716</v>
      </c>
      <c r="S8167" s="34"/>
      <c r="T8167" s="34"/>
      <c r="U8167" s="34"/>
    </row>
    <row r="8168" spans="16:21" x14ac:dyDescent="0.45">
      <c r="P8168" s="33" t="s">
        <v>4741</v>
      </c>
      <c r="Q8168" t="s">
        <v>28873</v>
      </c>
      <c r="R8168" s="35" t="s">
        <v>17717</v>
      </c>
      <c r="S8168" s="34"/>
      <c r="T8168" s="34"/>
      <c r="U8168" s="34"/>
    </row>
    <row r="8169" spans="16:21" x14ac:dyDescent="0.45">
      <c r="P8169" s="33" t="s">
        <v>4742</v>
      </c>
      <c r="Q8169" t="s">
        <v>28873</v>
      </c>
      <c r="R8169" s="35" t="s">
        <v>17718</v>
      </c>
      <c r="S8169" s="34"/>
      <c r="T8169" s="34"/>
      <c r="U8169" s="34"/>
    </row>
    <row r="8170" spans="16:21" x14ac:dyDescent="0.45">
      <c r="P8170" s="33" t="s">
        <v>4742</v>
      </c>
      <c r="Q8170" t="s">
        <v>28873</v>
      </c>
      <c r="R8170" s="35" t="s">
        <v>17719</v>
      </c>
      <c r="S8170" s="34"/>
      <c r="T8170" s="34"/>
      <c r="U8170" s="34"/>
    </row>
    <row r="8171" spans="16:21" x14ac:dyDescent="0.45">
      <c r="P8171" s="33" t="s">
        <v>4743</v>
      </c>
      <c r="Q8171" t="s">
        <v>28873</v>
      </c>
      <c r="R8171" s="35" t="s">
        <v>17720</v>
      </c>
      <c r="S8171" s="34"/>
      <c r="T8171" s="34"/>
      <c r="U8171" s="34"/>
    </row>
    <row r="8172" spans="16:21" x14ac:dyDescent="0.45">
      <c r="P8172" s="33" t="s">
        <v>4743</v>
      </c>
      <c r="Q8172" t="s">
        <v>28873</v>
      </c>
      <c r="R8172" s="35" t="s">
        <v>17721</v>
      </c>
      <c r="S8172" s="34"/>
      <c r="T8172" s="34"/>
      <c r="U8172" s="34"/>
    </row>
    <row r="8173" spans="16:21" x14ac:dyDescent="0.45">
      <c r="P8173" s="33" t="s">
        <v>4744</v>
      </c>
      <c r="Q8173" t="s">
        <v>28873</v>
      </c>
      <c r="R8173" s="35" t="s">
        <v>17722</v>
      </c>
      <c r="S8173" s="34"/>
      <c r="T8173" s="34"/>
      <c r="U8173" s="34"/>
    </row>
    <row r="8174" spans="16:21" x14ac:dyDescent="0.45">
      <c r="P8174" s="33" t="s">
        <v>4744</v>
      </c>
      <c r="Q8174" t="s">
        <v>28873</v>
      </c>
      <c r="R8174" s="35" t="s">
        <v>17723</v>
      </c>
      <c r="S8174" s="34"/>
      <c r="T8174" s="34"/>
      <c r="U8174" s="34"/>
    </row>
    <row r="8175" spans="16:21" x14ac:dyDescent="0.45">
      <c r="P8175" s="33" t="s">
        <v>4745</v>
      </c>
      <c r="Q8175" t="s">
        <v>28873</v>
      </c>
      <c r="R8175" s="35" t="s">
        <v>17724</v>
      </c>
      <c r="S8175" s="34"/>
      <c r="T8175" s="34"/>
      <c r="U8175" s="34"/>
    </row>
    <row r="8176" spans="16:21" x14ac:dyDescent="0.45">
      <c r="P8176" s="33" t="s">
        <v>4745</v>
      </c>
      <c r="Q8176" t="s">
        <v>28873</v>
      </c>
      <c r="R8176" s="35" t="s">
        <v>17725</v>
      </c>
      <c r="S8176" s="34"/>
      <c r="T8176" s="34"/>
      <c r="U8176" s="34"/>
    </row>
    <row r="8177" spans="16:21" x14ac:dyDescent="0.45">
      <c r="P8177" s="33" t="s">
        <v>4746</v>
      </c>
      <c r="Q8177" t="s">
        <v>28873</v>
      </c>
      <c r="R8177" s="35" t="s">
        <v>17726</v>
      </c>
      <c r="S8177" s="34"/>
      <c r="T8177" s="34"/>
      <c r="U8177" s="34"/>
    </row>
    <row r="8178" spans="16:21" x14ac:dyDescent="0.45">
      <c r="P8178" s="33" t="s">
        <v>4746</v>
      </c>
      <c r="Q8178" t="s">
        <v>28873</v>
      </c>
      <c r="R8178" s="35" t="s">
        <v>17727</v>
      </c>
      <c r="S8178" s="34"/>
      <c r="T8178" s="34"/>
      <c r="U8178" s="34"/>
    </row>
    <row r="8179" spans="16:21" x14ac:dyDescent="0.45">
      <c r="P8179" s="33" t="s">
        <v>4747</v>
      </c>
      <c r="Q8179" t="s">
        <v>28873</v>
      </c>
      <c r="R8179" s="35" t="s">
        <v>17728</v>
      </c>
      <c r="S8179" s="34"/>
      <c r="T8179" s="34"/>
      <c r="U8179" s="34"/>
    </row>
    <row r="8180" spans="16:21" x14ac:dyDescent="0.45">
      <c r="P8180" s="33" t="s">
        <v>4747</v>
      </c>
      <c r="Q8180" t="s">
        <v>28873</v>
      </c>
      <c r="R8180" s="35" t="s">
        <v>17729</v>
      </c>
      <c r="S8180" s="34"/>
      <c r="T8180" s="34"/>
      <c r="U8180" s="34"/>
    </row>
    <row r="8181" spans="16:21" x14ac:dyDescent="0.45">
      <c r="P8181" s="33" t="s">
        <v>4748</v>
      </c>
      <c r="Q8181" t="s">
        <v>28873</v>
      </c>
      <c r="R8181" s="35" t="s">
        <v>17730</v>
      </c>
      <c r="S8181" s="34"/>
      <c r="T8181" s="34"/>
      <c r="U8181" s="34"/>
    </row>
    <row r="8182" spans="16:21" x14ac:dyDescent="0.45">
      <c r="P8182" s="33" t="s">
        <v>4748</v>
      </c>
      <c r="Q8182" t="s">
        <v>28873</v>
      </c>
      <c r="R8182" s="35" t="s">
        <v>17731</v>
      </c>
      <c r="S8182" s="34"/>
      <c r="T8182" s="34"/>
      <c r="U8182" s="34"/>
    </row>
    <row r="8183" spans="16:21" x14ac:dyDescent="0.45">
      <c r="P8183" s="33" t="s">
        <v>4749</v>
      </c>
      <c r="Q8183" t="s">
        <v>28873</v>
      </c>
      <c r="R8183" s="35" t="s">
        <v>17732</v>
      </c>
      <c r="S8183" s="34"/>
      <c r="T8183" s="34"/>
      <c r="U8183" s="34"/>
    </row>
    <row r="8184" spans="16:21" x14ac:dyDescent="0.45">
      <c r="P8184" s="33" t="s">
        <v>4749</v>
      </c>
      <c r="Q8184" t="s">
        <v>28873</v>
      </c>
      <c r="R8184" s="35" t="s">
        <v>17733</v>
      </c>
      <c r="S8184" s="34"/>
      <c r="T8184" s="34"/>
      <c r="U8184" s="34"/>
    </row>
    <row r="8185" spans="16:21" x14ac:dyDescent="0.45">
      <c r="P8185" s="33" t="s">
        <v>4750</v>
      </c>
      <c r="Q8185" t="s">
        <v>28873</v>
      </c>
      <c r="R8185" s="35" t="s">
        <v>17734</v>
      </c>
      <c r="S8185" s="34"/>
      <c r="T8185" s="34"/>
      <c r="U8185" s="34"/>
    </row>
    <row r="8186" spans="16:21" x14ac:dyDescent="0.45">
      <c r="P8186" s="33" t="s">
        <v>4750</v>
      </c>
      <c r="Q8186" t="s">
        <v>28873</v>
      </c>
      <c r="R8186" s="35" t="s">
        <v>17735</v>
      </c>
      <c r="S8186" s="34"/>
      <c r="T8186" s="34"/>
      <c r="U8186" s="34"/>
    </row>
    <row r="8187" spans="16:21" x14ac:dyDescent="0.45">
      <c r="P8187" s="33" t="s">
        <v>4751</v>
      </c>
      <c r="Q8187" t="s">
        <v>28873</v>
      </c>
      <c r="R8187" s="35" t="s">
        <v>16052</v>
      </c>
      <c r="S8187" s="34"/>
      <c r="T8187" s="34"/>
      <c r="U8187" s="34"/>
    </row>
    <row r="8188" spans="16:21" x14ac:dyDescent="0.45">
      <c r="P8188" s="33" t="s">
        <v>4751</v>
      </c>
      <c r="Q8188" t="s">
        <v>28873</v>
      </c>
      <c r="R8188" s="35" t="s">
        <v>17736</v>
      </c>
      <c r="S8188" s="34"/>
      <c r="T8188" s="34"/>
      <c r="U8188" s="34"/>
    </row>
    <row r="8189" spans="16:21" x14ac:dyDescent="0.45">
      <c r="P8189" s="33" t="s">
        <v>4752</v>
      </c>
      <c r="Q8189" t="s">
        <v>28873</v>
      </c>
      <c r="R8189" s="35" t="s">
        <v>17737</v>
      </c>
      <c r="S8189" s="34"/>
      <c r="T8189" s="34"/>
      <c r="U8189" s="34"/>
    </row>
    <row r="8190" spans="16:21" x14ac:dyDescent="0.45">
      <c r="P8190" s="33" t="s">
        <v>4752</v>
      </c>
      <c r="Q8190" t="s">
        <v>28873</v>
      </c>
      <c r="R8190" s="35" t="s">
        <v>17738</v>
      </c>
      <c r="S8190" s="34"/>
      <c r="T8190" s="34"/>
      <c r="U8190" s="34"/>
    </row>
    <row r="8191" spans="16:21" x14ac:dyDescent="0.45">
      <c r="P8191" s="33" t="s">
        <v>4753</v>
      </c>
      <c r="Q8191" t="s">
        <v>28873</v>
      </c>
      <c r="R8191" s="35" t="s">
        <v>17739</v>
      </c>
      <c r="S8191" s="34"/>
      <c r="T8191" s="34"/>
      <c r="U8191" s="34"/>
    </row>
    <row r="8192" spans="16:21" x14ac:dyDescent="0.45">
      <c r="P8192" s="33" t="s">
        <v>4753</v>
      </c>
      <c r="Q8192" t="s">
        <v>28873</v>
      </c>
      <c r="R8192" s="35" t="s">
        <v>17740</v>
      </c>
      <c r="S8192" s="34"/>
      <c r="T8192" s="34"/>
      <c r="U8192" s="34"/>
    </row>
    <row r="8193" spans="16:21" x14ac:dyDescent="0.45">
      <c r="P8193" s="33" t="s">
        <v>4754</v>
      </c>
      <c r="Q8193" t="s">
        <v>28873</v>
      </c>
      <c r="R8193" s="35" t="s">
        <v>17741</v>
      </c>
      <c r="S8193" s="34"/>
      <c r="T8193" s="34"/>
      <c r="U8193" s="34"/>
    </row>
    <row r="8194" spans="16:21" x14ac:dyDescent="0.45">
      <c r="P8194" s="33" t="s">
        <v>4754</v>
      </c>
      <c r="Q8194" t="s">
        <v>28873</v>
      </c>
      <c r="R8194" s="35" t="s">
        <v>17742</v>
      </c>
      <c r="S8194" s="34"/>
      <c r="T8194" s="34"/>
      <c r="U8194" s="34"/>
    </row>
    <row r="8195" spans="16:21" x14ac:dyDescent="0.45">
      <c r="P8195" s="33" t="s">
        <v>4755</v>
      </c>
      <c r="Q8195" t="s">
        <v>28873</v>
      </c>
      <c r="R8195" s="35" t="s">
        <v>17743</v>
      </c>
      <c r="S8195" s="34"/>
      <c r="T8195" s="34"/>
      <c r="U8195" s="34"/>
    </row>
    <row r="8196" spans="16:21" x14ac:dyDescent="0.45">
      <c r="P8196" s="33" t="s">
        <v>4755</v>
      </c>
      <c r="Q8196" t="s">
        <v>28873</v>
      </c>
      <c r="R8196" s="35" t="s">
        <v>17744</v>
      </c>
      <c r="S8196" s="34"/>
      <c r="T8196" s="34"/>
      <c r="U8196" s="34"/>
    </row>
    <row r="8197" spans="16:21" x14ac:dyDescent="0.45">
      <c r="P8197" s="33" t="s">
        <v>4756</v>
      </c>
      <c r="Q8197" t="s">
        <v>28873</v>
      </c>
      <c r="R8197" s="35" t="s">
        <v>17745</v>
      </c>
      <c r="S8197" s="34"/>
      <c r="T8197" s="34"/>
      <c r="U8197" s="34"/>
    </row>
    <row r="8198" spans="16:21" x14ac:dyDescent="0.45">
      <c r="P8198" s="33" t="s">
        <v>4756</v>
      </c>
      <c r="Q8198" t="s">
        <v>28873</v>
      </c>
      <c r="R8198" s="35" t="s">
        <v>17746</v>
      </c>
      <c r="S8198" s="34"/>
      <c r="T8198" s="34"/>
      <c r="U8198" s="34"/>
    </row>
    <row r="8199" spans="16:21" x14ac:dyDescent="0.45">
      <c r="P8199" s="33" t="s">
        <v>4757</v>
      </c>
      <c r="Q8199" t="s">
        <v>28873</v>
      </c>
      <c r="R8199" s="35" t="s">
        <v>17747</v>
      </c>
      <c r="S8199" s="34"/>
      <c r="T8199" s="34"/>
      <c r="U8199" s="34"/>
    </row>
    <row r="8200" spans="16:21" x14ac:dyDescent="0.45">
      <c r="P8200" s="33" t="s">
        <v>4757</v>
      </c>
      <c r="Q8200" t="s">
        <v>28873</v>
      </c>
      <c r="R8200" s="35" t="s">
        <v>17748</v>
      </c>
      <c r="S8200" s="34"/>
      <c r="T8200" s="34"/>
      <c r="U8200" s="34"/>
    </row>
    <row r="8201" spans="16:21" x14ac:dyDescent="0.45">
      <c r="P8201" s="33" t="s">
        <v>4758</v>
      </c>
      <c r="Q8201" t="s">
        <v>28873</v>
      </c>
      <c r="R8201" s="35" t="s">
        <v>17749</v>
      </c>
      <c r="S8201" s="34"/>
      <c r="T8201" s="34"/>
      <c r="U8201" s="34"/>
    </row>
    <row r="8202" spans="16:21" x14ac:dyDescent="0.45">
      <c r="P8202" s="33" t="s">
        <v>4758</v>
      </c>
      <c r="Q8202" t="s">
        <v>28873</v>
      </c>
      <c r="R8202" s="35" t="s">
        <v>17750</v>
      </c>
      <c r="S8202" s="34"/>
      <c r="T8202" s="34"/>
      <c r="U8202" s="34"/>
    </row>
    <row r="8203" spans="16:21" x14ac:dyDescent="0.45">
      <c r="P8203" s="33" t="s">
        <v>4759</v>
      </c>
      <c r="Q8203" t="s">
        <v>28873</v>
      </c>
      <c r="R8203" s="35" t="s">
        <v>17751</v>
      </c>
      <c r="S8203" s="34"/>
      <c r="T8203" s="34"/>
      <c r="U8203" s="34"/>
    </row>
    <row r="8204" spans="16:21" x14ac:dyDescent="0.45">
      <c r="P8204" s="33" t="s">
        <v>4759</v>
      </c>
      <c r="Q8204" t="s">
        <v>28873</v>
      </c>
      <c r="R8204" s="35" t="s">
        <v>17752</v>
      </c>
      <c r="S8204" s="34"/>
      <c r="T8204" s="34"/>
      <c r="U8204" s="34"/>
    </row>
    <row r="8205" spans="16:21" x14ac:dyDescent="0.45">
      <c r="P8205" s="33" t="s">
        <v>4760</v>
      </c>
      <c r="Q8205" t="s">
        <v>28873</v>
      </c>
      <c r="R8205" s="35" t="s">
        <v>17753</v>
      </c>
      <c r="S8205" s="34"/>
      <c r="T8205" s="34"/>
      <c r="U8205" s="34"/>
    </row>
    <row r="8206" spans="16:21" x14ac:dyDescent="0.45">
      <c r="P8206" s="33" t="s">
        <v>4760</v>
      </c>
      <c r="Q8206" t="s">
        <v>28873</v>
      </c>
      <c r="R8206" s="35" t="s">
        <v>17754</v>
      </c>
      <c r="S8206" s="34"/>
      <c r="T8206" s="34"/>
      <c r="U8206" s="34"/>
    </row>
    <row r="8207" spans="16:21" x14ac:dyDescent="0.45">
      <c r="P8207" s="33" t="s">
        <v>4761</v>
      </c>
      <c r="Q8207" t="s">
        <v>28873</v>
      </c>
      <c r="R8207" s="35" t="s">
        <v>17755</v>
      </c>
      <c r="S8207" s="34"/>
      <c r="T8207" s="34"/>
      <c r="U8207" s="34"/>
    </row>
    <row r="8208" spans="16:21" x14ac:dyDescent="0.45">
      <c r="P8208" s="33" t="s">
        <v>4761</v>
      </c>
      <c r="Q8208" t="s">
        <v>28873</v>
      </c>
      <c r="R8208" s="35" t="s">
        <v>17756</v>
      </c>
      <c r="S8208" s="34"/>
      <c r="T8208" s="34"/>
      <c r="U8208" s="34"/>
    </row>
    <row r="8209" spans="16:21" x14ac:dyDescent="0.45">
      <c r="P8209" s="33" t="s">
        <v>4762</v>
      </c>
      <c r="Q8209" t="s">
        <v>28873</v>
      </c>
      <c r="R8209" s="35" t="s">
        <v>17757</v>
      </c>
      <c r="S8209" s="34"/>
      <c r="T8209" s="34"/>
      <c r="U8209" s="34"/>
    </row>
    <row r="8210" spans="16:21" x14ac:dyDescent="0.45">
      <c r="P8210" s="33" t="s">
        <v>4762</v>
      </c>
      <c r="Q8210" t="s">
        <v>28873</v>
      </c>
      <c r="R8210" s="35" t="s">
        <v>17758</v>
      </c>
      <c r="S8210" s="34"/>
      <c r="T8210" s="34"/>
      <c r="U8210" s="34"/>
    </row>
    <row r="8211" spans="16:21" x14ac:dyDescent="0.45">
      <c r="P8211" s="33" t="s">
        <v>4763</v>
      </c>
      <c r="Q8211" t="s">
        <v>28873</v>
      </c>
      <c r="R8211" s="35" t="s">
        <v>17759</v>
      </c>
      <c r="S8211" s="34"/>
      <c r="T8211" s="34"/>
      <c r="U8211" s="34"/>
    </row>
    <row r="8212" spans="16:21" x14ac:dyDescent="0.45">
      <c r="P8212" s="33" t="s">
        <v>4763</v>
      </c>
      <c r="Q8212" t="s">
        <v>28873</v>
      </c>
      <c r="R8212" s="35" t="s">
        <v>17760</v>
      </c>
      <c r="S8212" s="34"/>
      <c r="T8212" s="34"/>
      <c r="U8212" s="34"/>
    </row>
    <row r="8213" spans="16:21" x14ac:dyDescent="0.45">
      <c r="P8213" s="33" t="s">
        <v>4764</v>
      </c>
      <c r="Q8213" t="s">
        <v>28873</v>
      </c>
      <c r="R8213" s="35" t="s">
        <v>17761</v>
      </c>
      <c r="S8213" s="34"/>
      <c r="T8213" s="34"/>
      <c r="U8213" s="34"/>
    </row>
    <row r="8214" spans="16:21" x14ac:dyDescent="0.45">
      <c r="P8214" s="33" t="s">
        <v>4764</v>
      </c>
      <c r="Q8214" t="s">
        <v>28873</v>
      </c>
      <c r="R8214" s="35" t="s">
        <v>17762</v>
      </c>
      <c r="S8214" s="34"/>
      <c r="T8214" s="34"/>
      <c r="U8214" s="34"/>
    </row>
    <row r="8215" spans="16:21" x14ac:dyDescent="0.45">
      <c r="P8215" s="33" t="s">
        <v>4765</v>
      </c>
      <c r="Q8215" t="s">
        <v>28873</v>
      </c>
      <c r="R8215" s="35" t="s">
        <v>17763</v>
      </c>
      <c r="S8215" s="34"/>
      <c r="T8215" s="34"/>
      <c r="U8215" s="34"/>
    </row>
    <row r="8216" spans="16:21" x14ac:dyDescent="0.45">
      <c r="P8216" s="33" t="s">
        <v>4765</v>
      </c>
      <c r="Q8216" t="s">
        <v>28873</v>
      </c>
      <c r="R8216" s="35" t="s">
        <v>17764</v>
      </c>
      <c r="S8216" s="34"/>
      <c r="T8216" s="34"/>
      <c r="U8216" s="34"/>
    </row>
    <row r="8217" spans="16:21" x14ac:dyDescent="0.45">
      <c r="P8217" s="33" t="s">
        <v>4766</v>
      </c>
      <c r="Q8217" t="s">
        <v>28873</v>
      </c>
      <c r="R8217" s="35" t="s">
        <v>17765</v>
      </c>
      <c r="S8217" s="34"/>
      <c r="T8217" s="34"/>
      <c r="U8217" s="34"/>
    </row>
    <row r="8218" spans="16:21" x14ac:dyDescent="0.45">
      <c r="P8218" s="33" t="s">
        <v>4766</v>
      </c>
      <c r="Q8218" t="s">
        <v>28873</v>
      </c>
      <c r="R8218" s="35" t="s">
        <v>17766</v>
      </c>
      <c r="S8218" s="34"/>
      <c r="T8218" s="34"/>
      <c r="U8218" s="34"/>
    </row>
    <row r="8219" spans="16:21" x14ac:dyDescent="0.45">
      <c r="P8219" s="33" t="s">
        <v>4767</v>
      </c>
      <c r="Q8219" t="s">
        <v>28873</v>
      </c>
      <c r="R8219" s="35" t="s">
        <v>17767</v>
      </c>
      <c r="S8219" s="34"/>
      <c r="T8219" s="34"/>
      <c r="U8219" s="34"/>
    </row>
    <row r="8220" spans="16:21" x14ac:dyDescent="0.45">
      <c r="P8220" s="33" t="s">
        <v>4767</v>
      </c>
      <c r="Q8220" t="s">
        <v>28873</v>
      </c>
      <c r="R8220" s="35" t="s">
        <v>17768</v>
      </c>
      <c r="S8220" s="34"/>
      <c r="T8220" s="34"/>
      <c r="U8220" s="34"/>
    </row>
    <row r="8221" spans="16:21" x14ac:dyDescent="0.45">
      <c r="P8221" s="33" t="s">
        <v>4768</v>
      </c>
      <c r="Q8221" t="s">
        <v>28873</v>
      </c>
      <c r="R8221" s="35" t="s">
        <v>17769</v>
      </c>
      <c r="S8221" s="34"/>
      <c r="T8221" s="34"/>
      <c r="U8221" s="34"/>
    </row>
    <row r="8222" spans="16:21" x14ac:dyDescent="0.45">
      <c r="P8222" s="33" t="s">
        <v>4768</v>
      </c>
      <c r="Q8222" t="s">
        <v>28873</v>
      </c>
      <c r="R8222" s="35" t="s">
        <v>17770</v>
      </c>
      <c r="S8222" s="34"/>
      <c r="T8222" s="34"/>
      <c r="U8222" s="34"/>
    </row>
    <row r="8223" spans="16:21" x14ac:dyDescent="0.45">
      <c r="P8223" s="33" t="s">
        <v>4769</v>
      </c>
      <c r="Q8223" t="s">
        <v>28873</v>
      </c>
      <c r="R8223" s="35" t="s">
        <v>17771</v>
      </c>
      <c r="S8223" s="34"/>
      <c r="T8223" s="34"/>
      <c r="U8223" s="34"/>
    </row>
    <row r="8224" spans="16:21" x14ac:dyDescent="0.45">
      <c r="P8224" s="33" t="s">
        <v>4769</v>
      </c>
      <c r="Q8224" t="s">
        <v>28873</v>
      </c>
      <c r="R8224" s="35" t="s">
        <v>17772</v>
      </c>
      <c r="S8224" s="34"/>
      <c r="T8224" s="34"/>
      <c r="U8224" s="34"/>
    </row>
    <row r="8225" spans="16:21" x14ac:dyDescent="0.45">
      <c r="P8225" s="33" t="s">
        <v>4770</v>
      </c>
      <c r="Q8225" t="s">
        <v>28873</v>
      </c>
      <c r="R8225" s="35" t="s">
        <v>17773</v>
      </c>
      <c r="S8225" s="34"/>
      <c r="T8225" s="34"/>
      <c r="U8225" s="34"/>
    </row>
    <row r="8226" spans="16:21" x14ac:dyDescent="0.45">
      <c r="P8226" s="33" t="s">
        <v>4770</v>
      </c>
      <c r="Q8226" t="s">
        <v>28873</v>
      </c>
      <c r="R8226" s="35" t="s">
        <v>17774</v>
      </c>
      <c r="S8226" s="34"/>
      <c r="T8226" s="34"/>
      <c r="U8226" s="34"/>
    </row>
    <row r="8227" spans="16:21" x14ac:dyDescent="0.45">
      <c r="P8227" s="33" t="s">
        <v>4771</v>
      </c>
      <c r="Q8227" t="s">
        <v>28873</v>
      </c>
      <c r="R8227" s="35" t="s">
        <v>17775</v>
      </c>
      <c r="S8227" s="34"/>
      <c r="T8227" s="34"/>
      <c r="U8227" s="34"/>
    </row>
    <row r="8228" spans="16:21" x14ac:dyDescent="0.45">
      <c r="P8228" s="33" t="s">
        <v>4771</v>
      </c>
      <c r="Q8228" t="s">
        <v>28873</v>
      </c>
      <c r="R8228" s="35" t="s">
        <v>17776</v>
      </c>
      <c r="S8228" s="34"/>
      <c r="T8228" s="34"/>
      <c r="U8228" s="34"/>
    </row>
    <row r="8229" spans="16:21" x14ac:dyDescent="0.45">
      <c r="P8229" s="33" t="s">
        <v>4772</v>
      </c>
      <c r="Q8229" t="s">
        <v>28873</v>
      </c>
      <c r="R8229" s="35" t="s">
        <v>17777</v>
      </c>
      <c r="S8229" s="34"/>
      <c r="T8229" s="34"/>
      <c r="U8229" s="34"/>
    </row>
    <row r="8230" spans="16:21" x14ac:dyDescent="0.45">
      <c r="P8230" s="33" t="s">
        <v>4772</v>
      </c>
      <c r="Q8230" t="s">
        <v>28873</v>
      </c>
      <c r="R8230" s="35" t="s">
        <v>17778</v>
      </c>
      <c r="S8230" s="34"/>
      <c r="T8230" s="34"/>
      <c r="U8230" s="34"/>
    </row>
    <row r="8231" spans="16:21" x14ac:dyDescent="0.45">
      <c r="P8231" s="33" t="s">
        <v>4773</v>
      </c>
      <c r="Q8231" t="s">
        <v>28873</v>
      </c>
      <c r="R8231" s="35" t="s">
        <v>17779</v>
      </c>
      <c r="S8231" s="34"/>
      <c r="T8231" s="34"/>
      <c r="U8231" s="34"/>
    </row>
    <row r="8232" spans="16:21" x14ac:dyDescent="0.45">
      <c r="P8232" s="33" t="s">
        <v>4773</v>
      </c>
      <c r="Q8232" t="s">
        <v>28873</v>
      </c>
      <c r="R8232" s="35" t="s">
        <v>17780</v>
      </c>
      <c r="S8232" s="34"/>
      <c r="T8232" s="34"/>
      <c r="U8232" s="34"/>
    </row>
    <row r="8233" spans="16:21" x14ac:dyDescent="0.45">
      <c r="P8233" s="33" t="s">
        <v>4774</v>
      </c>
      <c r="Q8233" t="s">
        <v>28873</v>
      </c>
      <c r="R8233" s="35" t="s">
        <v>17781</v>
      </c>
      <c r="S8233" s="34"/>
      <c r="T8233" s="34"/>
      <c r="U8233" s="34"/>
    </row>
    <row r="8234" spans="16:21" x14ac:dyDescent="0.45">
      <c r="P8234" s="33" t="s">
        <v>4774</v>
      </c>
      <c r="Q8234" t="s">
        <v>28873</v>
      </c>
      <c r="R8234" s="35" t="s">
        <v>17782</v>
      </c>
      <c r="S8234" s="34"/>
      <c r="T8234" s="34"/>
      <c r="U8234" s="34"/>
    </row>
    <row r="8235" spans="16:21" x14ac:dyDescent="0.45">
      <c r="P8235" s="33" t="s">
        <v>4775</v>
      </c>
      <c r="Q8235" t="s">
        <v>28873</v>
      </c>
      <c r="R8235" s="35" t="s">
        <v>17783</v>
      </c>
      <c r="S8235" s="34"/>
      <c r="T8235" s="34"/>
      <c r="U8235" s="34"/>
    </row>
    <row r="8236" spans="16:21" x14ac:dyDescent="0.45">
      <c r="P8236" s="33" t="s">
        <v>4775</v>
      </c>
      <c r="Q8236" t="s">
        <v>28873</v>
      </c>
      <c r="R8236" s="35" t="s">
        <v>17784</v>
      </c>
      <c r="S8236" s="34"/>
      <c r="T8236" s="34"/>
      <c r="U8236" s="34"/>
    </row>
    <row r="8237" spans="16:21" x14ac:dyDescent="0.45">
      <c r="P8237" s="33" t="s">
        <v>4776</v>
      </c>
      <c r="Q8237" t="s">
        <v>28873</v>
      </c>
      <c r="R8237" s="35" t="s">
        <v>17785</v>
      </c>
      <c r="S8237" s="34"/>
      <c r="T8237" s="34"/>
      <c r="U8237" s="34"/>
    </row>
    <row r="8238" spans="16:21" x14ac:dyDescent="0.45">
      <c r="P8238" s="33" t="s">
        <v>4776</v>
      </c>
      <c r="Q8238" t="s">
        <v>28873</v>
      </c>
      <c r="R8238" s="35" t="s">
        <v>17786</v>
      </c>
      <c r="S8238" s="34"/>
      <c r="T8238" s="34"/>
      <c r="U8238" s="34"/>
    </row>
    <row r="8239" spans="16:21" x14ac:dyDescent="0.45">
      <c r="P8239" s="33" t="s">
        <v>4777</v>
      </c>
      <c r="Q8239" t="s">
        <v>28873</v>
      </c>
      <c r="R8239" s="35" t="s">
        <v>17787</v>
      </c>
      <c r="S8239" s="34"/>
      <c r="T8239" s="34"/>
      <c r="U8239" s="34"/>
    </row>
    <row r="8240" spans="16:21" x14ac:dyDescent="0.45">
      <c r="P8240" s="33" t="s">
        <v>4777</v>
      </c>
      <c r="Q8240" t="s">
        <v>28873</v>
      </c>
      <c r="R8240" s="35" t="s">
        <v>17788</v>
      </c>
      <c r="S8240" s="34"/>
      <c r="T8240" s="34"/>
      <c r="U8240" s="34"/>
    </row>
    <row r="8241" spans="16:21" x14ac:dyDescent="0.45">
      <c r="P8241" s="33" t="s">
        <v>4778</v>
      </c>
      <c r="Q8241" t="s">
        <v>28873</v>
      </c>
      <c r="R8241" s="35" t="s">
        <v>17789</v>
      </c>
      <c r="S8241" s="34"/>
      <c r="T8241" s="34"/>
      <c r="U8241" s="34"/>
    </row>
    <row r="8242" spans="16:21" x14ac:dyDescent="0.45">
      <c r="P8242" s="33" t="s">
        <v>4778</v>
      </c>
      <c r="Q8242" t="s">
        <v>28873</v>
      </c>
      <c r="R8242" s="35" t="s">
        <v>17790</v>
      </c>
      <c r="S8242" s="34"/>
      <c r="T8242" s="34"/>
      <c r="U8242" s="34"/>
    </row>
    <row r="8243" spans="16:21" x14ac:dyDescent="0.45">
      <c r="P8243" s="33" t="s">
        <v>4779</v>
      </c>
      <c r="Q8243" t="s">
        <v>28873</v>
      </c>
      <c r="R8243" s="35" t="s">
        <v>17791</v>
      </c>
      <c r="S8243" s="34"/>
      <c r="T8243" s="34"/>
      <c r="U8243" s="34"/>
    </row>
    <row r="8244" spans="16:21" x14ac:dyDescent="0.45">
      <c r="P8244" s="33" t="s">
        <v>4779</v>
      </c>
      <c r="Q8244" t="s">
        <v>28873</v>
      </c>
      <c r="R8244" s="35" t="s">
        <v>17792</v>
      </c>
      <c r="S8244" s="34"/>
      <c r="T8244" s="34"/>
      <c r="U8244" s="34"/>
    </row>
    <row r="8245" spans="16:21" x14ac:dyDescent="0.45">
      <c r="P8245" s="33" t="s">
        <v>4780</v>
      </c>
      <c r="Q8245" t="s">
        <v>28873</v>
      </c>
      <c r="R8245" s="35" t="s">
        <v>17793</v>
      </c>
      <c r="S8245" s="34"/>
      <c r="T8245" s="34"/>
      <c r="U8245" s="34"/>
    </row>
    <row r="8246" spans="16:21" x14ac:dyDescent="0.45">
      <c r="P8246" s="33" t="s">
        <v>4780</v>
      </c>
      <c r="Q8246" t="s">
        <v>28873</v>
      </c>
      <c r="R8246" s="35" t="s">
        <v>17794</v>
      </c>
      <c r="S8246" s="34"/>
      <c r="T8246" s="34"/>
      <c r="U8246" s="34"/>
    </row>
    <row r="8247" spans="16:21" x14ac:dyDescent="0.45">
      <c r="P8247" s="33" t="s">
        <v>4781</v>
      </c>
      <c r="Q8247" t="s">
        <v>28873</v>
      </c>
      <c r="R8247" s="35" t="s">
        <v>17795</v>
      </c>
      <c r="S8247" s="34"/>
      <c r="T8247" s="34"/>
      <c r="U8247" s="34"/>
    </row>
    <row r="8248" spans="16:21" x14ac:dyDescent="0.45">
      <c r="P8248" s="33" t="s">
        <v>4781</v>
      </c>
      <c r="Q8248" t="s">
        <v>28873</v>
      </c>
      <c r="R8248" s="35" t="s">
        <v>17796</v>
      </c>
      <c r="S8248" s="34"/>
      <c r="T8248" s="34"/>
      <c r="U8248" s="34"/>
    </row>
    <row r="8249" spans="16:21" x14ac:dyDescent="0.45">
      <c r="P8249" s="33" t="s">
        <v>4782</v>
      </c>
      <c r="Q8249" t="s">
        <v>28873</v>
      </c>
      <c r="R8249" s="35" t="s">
        <v>17797</v>
      </c>
      <c r="S8249" s="34"/>
      <c r="T8249" s="34"/>
      <c r="U8249" s="34"/>
    </row>
    <row r="8250" spans="16:21" x14ac:dyDescent="0.45">
      <c r="P8250" s="33" t="s">
        <v>4782</v>
      </c>
      <c r="Q8250" t="s">
        <v>28873</v>
      </c>
      <c r="R8250" s="35" t="s">
        <v>17798</v>
      </c>
      <c r="S8250" s="34"/>
      <c r="T8250" s="34"/>
      <c r="U8250" s="34"/>
    </row>
    <row r="8251" spans="16:21" x14ac:dyDescent="0.45">
      <c r="P8251" s="33" t="s">
        <v>4783</v>
      </c>
      <c r="Q8251" t="s">
        <v>28873</v>
      </c>
      <c r="R8251" s="35" t="s">
        <v>17799</v>
      </c>
      <c r="S8251" s="34"/>
      <c r="T8251" s="34"/>
      <c r="U8251" s="34"/>
    </row>
    <row r="8252" spans="16:21" x14ac:dyDescent="0.45">
      <c r="P8252" s="33" t="s">
        <v>4783</v>
      </c>
      <c r="Q8252" t="s">
        <v>28873</v>
      </c>
      <c r="R8252" s="35" t="s">
        <v>17800</v>
      </c>
      <c r="S8252" s="34"/>
      <c r="T8252" s="34"/>
      <c r="U8252" s="34"/>
    </row>
    <row r="8253" spans="16:21" x14ac:dyDescent="0.45">
      <c r="P8253" s="33" t="s">
        <v>4784</v>
      </c>
      <c r="Q8253" t="s">
        <v>28873</v>
      </c>
      <c r="R8253" s="35" t="s">
        <v>17801</v>
      </c>
      <c r="S8253" s="34"/>
      <c r="T8253" s="34"/>
      <c r="U8253" s="34"/>
    </row>
    <row r="8254" spans="16:21" x14ac:dyDescent="0.45">
      <c r="P8254" s="33" t="s">
        <v>4784</v>
      </c>
      <c r="Q8254" t="s">
        <v>28873</v>
      </c>
      <c r="R8254" s="35" t="s">
        <v>17802</v>
      </c>
      <c r="S8254" s="34"/>
      <c r="T8254" s="34"/>
      <c r="U8254" s="34"/>
    </row>
    <row r="8255" spans="16:21" x14ac:dyDescent="0.45">
      <c r="P8255" s="33" t="s">
        <v>4785</v>
      </c>
      <c r="Q8255" t="s">
        <v>28873</v>
      </c>
      <c r="R8255" s="35" t="s">
        <v>16375</v>
      </c>
      <c r="S8255" s="34"/>
      <c r="T8255" s="34"/>
      <c r="U8255" s="34"/>
    </row>
    <row r="8256" spans="16:21" x14ac:dyDescent="0.45">
      <c r="P8256" s="33" t="s">
        <v>4785</v>
      </c>
      <c r="Q8256" t="s">
        <v>28873</v>
      </c>
      <c r="R8256" s="35" t="s">
        <v>17803</v>
      </c>
      <c r="S8256" s="34"/>
      <c r="T8256" s="34"/>
      <c r="U8256" s="34"/>
    </row>
    <row r="8257" spans="16:21" x14ac:dyDescent="0.45">
      <c r="P8257" s="33" t="s">
        <v>4786</v>
      </c>
      <c r="Q8257" t="s">
        <v>28873</v>
      </c>
      <c r="R8257" s="35" t="s">
        <v>16377</v>
      </c>
      <c r="S8257" s="34"/>
      <c r="T8257" s="34"/>
      <c r="U8257" s="34"/>
    </row>
    <row r="8258" spans="16:21" x14ac:dyDescent="0.45">
      <c r="P8258" s="33" t="s">
        <v>4786</v>
      </c>
      <c r="Q8258" t="s">
        <v>28873</v>
      </c>
      <c r="R8258" s="35" t="s">
        <v>17804</v>
      </c>
      <c r="S8258" s="34"/>
      <c r="T8258" s="34"/>
      <c r="U8258" s="34"/>
    </row>
    <row r="8259" spans="16:21" x14ac:dyDescent="0.45">
      <c r="P8259" s="33" t="s">
        <v>4787</v>
      </c>
      <c r="Q8259" t="s">
        <v>28873</v>
      </c>
      <c r="R8259" s="35" t="s">
        <v>17805</v>
      </c>
      <c r="S8259" s="34"/>
      <c r="T8259" s="34"/>
      <c r="U8259" s="34"/>
    </row>
    <row r="8260" spans="16:21" x14ac:dyDescent="0.45">
      <c r="P8260" s="33" t="s">
        <v>4787</v>
      </c>
      <c r="Q8260" t="s">
        <v>28873</v>
      </c>
      <c r="R8260" s="35" t="s">
        <v>17806</v>
      </c>
      <c r="S8260" s="34"/>
      <c r="T8260" s="34"/>
      <c r="U8260" s="34"/>
    </row>
    <row r="8261" spans="16:21" x14ac:dyDescent="0.45">
      <c r="P8261" s="33" t="s">
        <v>4788</v>
      </c>
      <c r="Q8261" t="s">
        <v>28873</v>
      </c>
      <c r="R8261" s="35" t="s">
        <v>17807</v>
      </c>
      <c r="S8261" s="34"/>
      <c r="T8261" s="34"/>
      <c r="U8261" s="34"/>
    </row>
    <row r="8262" spans="16:21" x14ac:dyDescent="0.45">
      <c r="P8262" s="33" t="s">
        <v>4788</v>
      </c>
      <c r="Q8262" t="s">
        <v>28873</v>
      </c>
      <c r="R8262" s="35" t="s">
        <v>17808</v>
      </c>
      <c r="S8262" s="34"/>
      <c r="T8262" s="34"/>
      <c r="U8262" s="34"/>
    </row>
    <row r="8263" spans="16:21" x14ac:dyDescent="0.45">
      <c r="P8263" s="33" t="s">
        <v>4789</v>
      </c>
      <c r="Q8263" t="s">
        <v>28873</v>
      </c>
      <c r="R8263" s="35" t="s">
        <v>17809</v>
      </c>
      <c r="S8263" s="34"/>
      <c r="T8263" s="34"/>
      <c r="U8263" s="34"/>
    </row>
    <row r="8264" spans="16:21" x14ac:dyDescent="0.45">
      <c r="P8264" s="33" t="s">
        <v>4789</v>
      </c>
      <c r="Q8264" t="s">
        <v>28873</v>
      </c>
      <c r="R8264" s="35" t="s">
        <v>17810</v>
      </c>
      <c r="S8264" s="34"/>
      <c r="T8264" s="34"/>
      <c r="U8264" s="34"/>
    </row>
    <row r="8265" spans="16:21" x14ac:dyDescent="0.45">
      <c r="P8265" s="33" t="s">
        <v>4790</v>
      </c>
      <c r="Q8265" t="s">
        <v>28873</v>
      </c>
      <c r="R8265" s="35" t="s">
        <v>17811</v>
      </c>
      <c r="S8265" s="34"/>
      <c r="T8265" s="34"/>
      <c r="U8265" s="34"/>
    </row>
    <row r="8266" spans="16:21" x14ac:dyDescent="0.45">
      <c r="P8266" s="33" t="s">
        <v>4790</v>
      </c>
      <c r="Q8266" t="s">
        <v>28873</v>
      </c>
      <c r="R8266" s="35" t="s">
        <v>17812</v>
      </c>
      <c r="S8266" s="34"/>
      <c r="T8266" s="34"/>
      <c r="U8266" s="34"/>
    </row>
    <row r="8267" spans="16:21" x14ac:dyDescent="0.45">
      <c r="P8267" s="33" t="s">
        <v>4791</v>
      </c>
      <c r="Q8267" t="s">
        <v>28873</v>
      </c>
      <c r="R8267" s="35" t="s">
        <v>17813</v>
      </c>
      <c r="S8267" s="34"/>
      <c r="T8267" s="34"/>
      <c r="U8267" s="34"/>
    </row>
    <row r="8268" spans="16:21" x14ac:dyDescent="0.45">
      <c r="P8268" s="33" t="s">
        <v>4791</v>
      </c>
      <c r="Q8268" t="s">
        <v>28873</v>
      </c>
      <c r="R8268" s="35" t="s">
        <v>17814</v>
      </c>
      <c r="S8268" s="34"/>
      <c r="T8268" s="34"/>
      <c r="U8268" s="34"/>
    </row>
    <row r="8269" spans="16:21" x14ac:dyDescent="0.45">
      <c r="P8269" s="33" t="s">
        <v>4792</v>
      </c>
      <c r="Q8269" t="s">
        <v>28873</v>
      </c>
      <c r="R8269" s="35" t="s">
        <v>17815</v>
      </c>
      <c r="S8269" s="34"/>
      <c r="T8269" s="34"/>
      <c r="U8269" s="34"/>
    </row>
    <row r="8270" spans="16:21" x14ac:dyDescent="0.45">
      <c r="P8270" s="33" t="s">
        <v>4792</v>
      </c>
      <c r="Q8270" t="s">
        <v>28873</v>
      </c>
      <c r="R8270" s="35" t="s">
        <v>17816</v>
      </c>
      <c r="S8270" s="34"/>
      <c r="T8270" s="34"/>
      <c r="U8270" s="34"/>
    </row>
    <row r="8271" spans="16:21" x14ac:dyDescent="0.45">
      <c r="P8271" s="33" t="s">
        <v>4793</v>
      </c>
      <c r="Q8271" t="s">
        <v>28873</v>
      </c>
      <c r="R8271" s="35" t="s">
        <v>17817</v>
      </c>
      <c r="S8271" s="34"/>
      <c r="T8271" s="34"/>
      <c r="U8271" s="34"/>
    </row>
    <row r="8272" spans="16:21" x14ac:dyDescent="0.45">
      <c r="P8272" s="33" t="s">
        <v>4793</v>
      </c>
      <c r="Q8272" t="s">
        <v>28873</v>
      </c>
      <c r="R8272" s="35" t="s">
        <v>17818</v>
      </c>
      <c r="S8272" s="34"/>
      <c r="T8272" s="34"/>
      <c r="U8272" s="34"/>
    </row>
    <row r="8273" spans="16:21" x14ac:dyDescent="0.45">
      <c r="P8273" s="33" t="s">
        <v>4794</v>
      </c>
      <c r="Q8273" t="s">
        <v>28873</v>
      </c>
      <c r="R8273" s="35" t="s">
        <v>17819</v>
      </c>
      <c r="S8273" s="34"/>
      <c r="T8273" s="34"/>
      <c r="U8273" s="34"/>
    </row>
    <row r="8274" spans="16:21" x14ac:dyDescent="0.45">
      <c r="P8274" s="33" t="s">
        <v>4794</v>
      </c>
      <c r="Q8274" t="s">
        <v>28873</v>
      </c>
      <c r="R8274" s="35" t="s">
        <v>17820</v>
      </c>
      <c r="S8274" s="34"/>
      <c r="T8274" s="34"/>
      <c r="U8274" s="34"/>
    </row>
    <row r="8275" spans="16:21" x14ac:dyDescent="0.45">
      <c r="P8275" s="33" t="s">
        <v>4795</v>
      </c>
      <c r="Q8275" t="s">
        <v>28873</v>
      </c>
      <c r="R8275" s="35" t="s">
        <v>17821</v>
      </c>
      <c r="S8275" s="34"/>
      <c r="T8275" s="34"/>
      <c r="U8275" s="34"/>
    </row>
    <row r="8276" spans="16:21" x14ac:dyDescent="0.45">
      <c r="P8276" s="33" t="s">
        <v>4795</v>
      </c>
      <c r="Q8276" t="s">
        <v>28873</v>
      </c>
      <c r="R8276" s="35" t="s">
        <v>17822</v>
      </c>
      <c r="S8276" s="34"/>
      <c r="T8276" s="34"/>
      <c r="U8276" s="34"/>
    </row>
    <row r="8277" spans="16:21" x14ac:dyDescent="0.45">
      <c r="P8277" s="33" t="s">
        <v>4796</v>
      </c>
      <c r="Q8277" t="s">
        <v>28873</v>
      </c>
      <c r="R8277" s="35" t="s">
        <v>17823</v>
      </c>
      <c r="S8277" s="34"/>
      <c r="T8277" s="34"/>
      <c r="U8277" s="34"/>
    </row>
    <row r="8278" spans="16:21" x14ac:dyDescent="0.45">
      <c r="P8278" s="33" t="s">
        <v>4796</v>
      </c>
      <c r="Q8278" t="s">
        <v>28873</v>
      </c>
      <c r="R8278" s="35" t="s">
        <v>17824</v>
      </c>
      <c r="S8278" s="34"/>
      <c r="T8278" s="34"/>
      <c r="U8278" s="34"/>
    </row>
    <row r="8279" spans="16:21" x14ac:dyDescent="0.45">
      <c r="P8279" s="33" t="s">
        <v>4797</v>
      </c>
      <c r="Q8279" t="s">
        <v>28873</v>
      </c>
      <c r="R8279" s="35" t="s">
        <v>17825</v>
      </c>
      <c r="S8279" s="34"/>
      <c r="T8279" s="34"/>
      <c r="U8279" s="34"/>
    </row>
    <row r="8280" spans="16:21" x14ac:dyDescent="0.45">
      <c r="P8280" s="33" t="s">
        <v>4797</v>
      </c>
      <c r="Q8280" t="s">
        <v>28873</v>
      </c>
      <c r="R8280" s="35" t="s">
        <v>17826</v>
      </c>
      <c r="S8280" s="34"/>
      <c r="T8280" s="34"/>
      <c r="U8280" s="34"/>
    </row>
    <row r="8281" spans="16:21" x14ac:dyDescent="0.45">
      <c r="P8281" s="33" t="s">
        <v>4798</v>
      </c>
      <c r="Q8281" t="s">
        <v>28873</v>
      </c>
      <c r="R8281" s="35" t="s">
        <v>17827</v>
      </c>
      <c r="S8281" s="34"/>
      <c r="T8281" s="34"/>
      <c r="U8281" s="34"/>
    </row>
    <row r="8282" spans="16:21" x14ac:dyDescent="0.45">
      <c r="P8282" s="33" t="s">
        <v>4798</v>
      </c>
      <c r="Q8282" t="s">
        <v>28873</v>
      </c>
      <c r="R8282" s="35" t="s">
        <v>17828</v>
      </c>
      <c r="S8282" s="34"/>
      <c r="T8282" s="34"/>
      <c r="U8282" s="34"/>
    </row>
    <row r="8283" spans="16:21" x14ac:dyDescent="0.45">
      <c r="P8283" s="33" t="s">
        <v>4799</v>
      </c>
      <c r="Q8283" t="s">
        <v>28873</v>
      </c>
      <c r="R8283" s="35" t="s">
        <v>17829</v>
      </c>
      <c r="S8283" s="34"/>
      <c r="T8283" s="34"/>
      <c r="U8283" s="34"/>
    </row>
    <row r="8284" spans="16:21" x14ac:dyDescent="0.45">
      <c r="P8284" s="33" t="s">
        <v>4799</v>
      </c>
      <c r="Q8284" t="s">
        <v>28873</v>
      </c>
      <c r="R8284" s="35" t="s">
        <v>17830</v>
      </c>
      <c r="S8284" s="34"/>
      <c r="T8284" s="34"/>
      <c r="U8284" s="34"/>
    </row>
    <row r="8285" spans="16:21" x14ac:dyDescent="0.45">
      <c r="P8285" s="33" t="s">
        <v>4800</v>
      </c>
      <c r="Q8285" t="s">
        <v>28873</v>
      </c>
      <c r="R8285" s="35" t="s">
        <v>17831</v>
      </c>
      <c r="S8285" s="34"/>
      <c r="T8285" s="34"/>
      <c r="U8285" s="34"/>
    </row>
    <row r="8286" spans="16:21" x14ac:dyDescent="0.45">
      <c r="P8286" s="33" t="s">
        <v>4800</v>
      </c>
      <c r="Q8286" t="s">
        <v>28873</v>
      </c>
      <c r="R8286" s="35" t="s">
        <v>17832</v>
      </c>
      <c r="S8286" s="34"/>
      <c r="T8286" s="34"/>
      <c r="U8286" s="34"/>
    </row>
    <row r="8287" spans="16:21" x14ac:dyDescent="0.45">
      <c r="P8287" s="33" t="s">
        <v>4801</v>
      </c>
      <c r="Q8287" t="s">
        <v>28873</v>
      </c>
      <c r="R8287" s="35" t="s">
        <v>17833</v>
      </c>
      <c r="S8287" s="34"/>
      <c r="T8287" s="34"/>
      <c r="U8287" s="34"/>
    </row>
    <row r="8288" spans="16:21" x14ac:dyDescent="0.45">
      <c r="P8288" s="33" t="s">
        <v>4801</v>
      </c>
      <c r="Q8288" t="s">
        <v>28873</v>
      </c>
      <c r="R8288" s="35" t="s">
        <v>17834</v>
      </c>
      <c r="S8288" s="34"/>
      <c r="T8288" s="34"/>
      <c r="U8288" s="34"/>
    </row>
    <row r="8289" spans="16:21" x14ac:dyDescent="0.45">
      <c r="P8289" s="33" t="s">
        <v>4802</v>
      </c>
      <c r="Q8289" t="s">
        <v>28873</v>
      </c>
      <c r="R8289" s="35" t="s">
        <v>17835</v>
      </c>
      <c r="S8289" s="34"/>
      <c r="T8289" s="34"/>
      <c r="U8289" s="34"/>
    </row>
    <row r="8290" spans="16:21" x14ac:dyDescent="0.45">
      <c r="P8290" s="33" t="s">
        <v>4802</v>
      </c>
      <c r="Q8290" t="s">
        <v>28873</v>
      </c>
      <c r="R8290" s="35" t="s">
        <v>17836</v>
      </c>
      <c r="S8290" s="34"/>
      <c r="T8290" s="34"/>
      <c r="U8290" s="34"/>
    </row>
    <row r="8291" spans="16:21" x14ac:dyDescent="0.45">
      <c r="P8291" s="33" t="s">
        <v>4803</v>
      </c>
      <c r="Q8291" t="s">
        <v>28873</v>
      </c>
      <c r="R8291" s="35" t="s">
        <v>17837</v>
      </c>
      <c r="S8291" s="34"/>
      <c r="T8291" s="34"/>
      <c r="U8291" s="34"/>
    </row>
    <row r="8292" spans="16:21" x14ac:dyDescent="0.45">
      <c r="P8292" s="33" t="s">
        <v>4803</v>
      </c>
      <c r="Q8292" t="s">
        <v>28873</v>
      </c>
      <c r="R8292" s="35" t="s">
        <v>17838</v>
      </c>
      <c r="S8292" s="34"/>
      <c r="T8292" s="34"/>
      <c r="U8292" s="34"/>
    </row>
    <row r="8293" spans="16:21" x14ac:dyDescent="0.45">
      <c r="P8293" s="33" t="s">
        <v>4804</v>
      </c>
      <c r="Q8293" t="s">
        <v>28873</v>
      </c>
      <c r="R8293" s="35" t="s">
        <v>17839</v>
      </c>
      <c r="S8293" s="34"/>
      <c r="T8293" s="34"/>
      <c r="U8293" s="34"/>
    </row>
    <row r="8294" spans="16:21" x14ac:dyDescent="0.45">
      <c r="P8294" s="33" t="s">
        <v>4804</v>
      </c>
      <c r="Q8294" t="s">
        <v>28873</v>
      </c>
      <c r="R8294" s="35" t="s">
        <v>17840</v>
      </c>
      <c r="S8294" s="34"/>
      <c r="T8294" s="34"/>
      <c r="U8294" s="34"/>
    </row>
    <row r="8295" spans="16:21" x14ac:dyDescent="0.45">
      <c r="P8295" s="33" t="s">
        <v>4805</v>
      </c>
      <c r="Q8295" t="s">
        <v>28873</v>
      </c>
      <c r="R8295" s="35" t="s">
        <v>17841</v>
      </c>
      <c r="S8295" s="34"/>
      <c r="T8295" s="34"/>
      <c r="U8295" s="34"/>
    </row>
    <row r="8296" spans="16:21" x14ac:dyDescent="0.45">
      <c r="P8296" s="33" t="s">
        <v>4805</v>
      </c>
      <c r="Q8296" t="s">
        <v>28873</v>
      </c>
      <c r="R8296" s="35" t="s">
        <v>17842</v>
      </c>
      <c r="S8296" s="34"/>
      <c r="T8296" s="34"/>
      <c r="U8296" s="34"/>
    </row>
    <row r="8297" spans="16:21" x14ac:dyDescent="0.45">
      <c r="P8297" s="33" t="s">
        <v>4806</v>
      </c>
      <c r="Q8297" t="s">
        <v>28873</v>
      </c>
      <c r="R8297" s="35" t="s">
        <v>17843</v>
      </c>
      <c r="S8297" s="34"/>
      <c r="T8297" s="34"/>
      <c r="U8297" s="34"/>
    </row>
    <row r="8298" spans="16:21" x14ac:dyDescent="0.45">
      <c r="P8298" s="33" t="s">
        <v>4806</v>
      </c>
      <c r="Q8298" t="s">
        <v>28873</v>
      </c>
      <c r="R8298" s="35" t="s">
        <v>17844</v>
      </c>
      <c r="S8298" s="34"/>
      <c r="T8298" s="34"/>
      <c r="U8298" s="34"/>
    </row>
    <row r="8299" spans="16:21" x14ac:dyDescent="0.45">
      <c r="P8299" s="33" t="s">
        <v>4807</v>
      </c>
      <c r="Q8299" t="s">
        <v>28873</v>
      </c>
      <c r="R8299" s="35" t="s">
        <v>17845</v>
      </c>
      <c r="S8299" s="34"/>
      <c r="T8299" s="34"/>
      <c r="U8299" s="34"/>
    </row>
    <row r="8300" spans="16:21" x14ac:dyDescent="0.45">
      <c r="P8300" s="33" t="s">
        <v>4807</v>
      </c>
      <c r="Q8300" t="s">
        <v>28873</v>
      </c>
      <c r="R8300" s="35" t="s">
        <v>17846</v>
      </c>
      <c r="S8300" s="34"/>
      <c r="T8300" s="34"/>
      <c r="U8300" s="34"/>
    </row>
    <row r="8301" spans="16:21" x14ac:dyDescent="0.45">
      <c r="P8301" s="33" t="s">
        <v>4808</v>
      </c>
      <c r="Q8301" t="s">
        <v>28873</v>
      </c>
      <c r="R8301" s="35" t="s">
        <v>17847</v>
      </c>
      <c r="S8301" s="34"/>
      <c r="T8301" s="34"/>
      <c r="U8301" s="34"/>
    </row>
    <row r="8302" spans="16:21" x14ac:dyDescent="0.45">
      <c r="P8302" s="33" t="s">
        <v>4808</v>
      </c>
      <c r="Q8302" t="s">
        <v>28873</v>
      </c>
      <c r="R8302" s="35" t="s">
        <v>17848</v>
      </c>
      <c r="S8302" s="34"/>
      <c r="T8302" s="34"/>
      <c r="U8302" s="34"/>
    </row>
    <row r="8303" spans="16:21" x14ac:dyDescent="0.45">
      <c r="P8303" s="33" t="s">
        <v>4809</v>
      </c>
      <c r="Q8303" t="s">
        <v>28873</v>
      </c>
      <c r="R8303" s="35" t="s">
        <v>17849</v>
      </c>
      <c r="S8303" s="34"/>
      <c r="T8303" s="34"/>
      <c r="U8303" s="34"/>
    </row>
    <row r="8304" spans="16:21" x14ac:dyDescent="0.45">
      <c r="P8304" s="33" t="s">
        <v>4809</v>
      </c>
      <c r="Q8304" t="s">
        <v>28873</v>
      </c>
      <c r="R8304" s="35" t="s">
        <v>17850</v>
      </c>
      <c r="S8304" s="34"/>
      <c r="T8304" s="34"/>
      <c r="U8304" s="34"/>
    </row>
    <row r="8305" spans="16:21" x14ac:dyDescent="0.45">
      <c r="P8305" s="33" t="s">
        <v>4810</v>
      </c>
      <c r="Q8305" t="s">
        <v>28873</v>
      </c>
      <c r="R8305" s="35" t="s">
        <v>17851</v>
      </c>
      <c r="S8305" s="34"/>
      <c r="T8305" s="34"/>
      <c r="U8305" s="34"/>
    </row>
    <row r="8306" spans="16:21" x14ac:dyDescent="0.45">
      <c r="P8306" s="33" t="s">
        <v>4810</v>
      </c>
      <c r="Q8306" t="s">
        <v>28873</v>
      </c>
      <c r="R8306" s="35" t="s">
        <v>17852</v>
      </c>
      <c r="S8306" s="34"/>
      <c r="T8306" s="34"/>
      <c r="U8306" s="34"/>
    </row>
    <row r="8307" spans="16:21" x14ac:dyDescent="0.45">
      <c r="P8307" s="33" t="s">
        <v>4811</v>
      </c>
      <c r="Q8307" t="s">
        <v>28873</v>
      </c>
      <c r="R8307" s="35" t="s">
        <v>17853</v>
      </c>
      <c r="S8307" s="34"/>
      <c r="T8307" s="34"/>
      <c r="U8307" s="34"/>
    </row>
    <row r="8308" spans="16:21" x14ac:dyDescent="0.45">
      <c r="P8308" s="33" t="s">
        <v>4811</v>
      </c>
      <c r="Q8308" t="s">
        <v>28873</v>
      </c>
      <c r="R8308" s="35" t="s">
        <v>17854</v>
      </c>
      <c r="S8308" s="34"/>
      <c r="T8308" s="34"/>
      <c r="U8308" s="34"/>
    </row>
    <row r="8309" spans="16:21" x14ac:dyDescent="0.45">
      <c r="P8309" s="33" t="s">
        <v>4812</v>
      </c>
      <c r="Q8309" t="s">
        <v>28873</v>
      </c>
      <c r="R8309" s="35" t="s">
        <v>17855</v>
      </c>
      <c r="S8309" s="34"/>
      <c r="T8309" s="34"/>
      <c r="U8309" s="34"/>
    </row>
    <row r="8310" spans="16:21" x14ac:dyDescent="0.45">
      <c r="P8310" s="33" t="s">
        <v>4812</v>
      </c>
      <c r="Q8310" t="s">
        <v>28873</v>
      </c>
      <c r="R8310" s="35" t="s">
        <v>17856</v>
      </c>
      <c r="S8310" s="34"/>
      <c r="T8310" s="34"/>
      <c r="U8310" s="34"/>
    </row>
    <row r="8311" spans="16:21" x14ac:dyDescent="0.45">
      <c r="P8311" s="33" t="s">
        <v>4813</v>
      </c>
      <c r="Q8311" t="s">
        <v>28873</v>
      </c>
      <c r="R8311" s="35" t="s">
        <v>17857</v>
      </c>
      <c r="S8311" s="34"/>
      <c r="T8311" s="34"/>
      <c r="U8311" s="34"/>
    </row>
    <row r="8312" spans="16:21" x14ac:dyDescent="0.45">
      <c r="P8312" s="33" t="s">
        <v>4813</v>
      </c>
      <c r="Q8312" t="s">
        <v>28873</v>
      </c>
      <c r="R8312" s="35" t="s">
        <v>17858</v>
      </c>
      <c r="S8312" s="34"/>
      <c r="T8312" s="34"/>
      <c r="U8312" s="34"/>
    </row>
    <row r="8313" spans="16:21" x14ac:dyDescent="0.45">
      <c r="P8313" s="33" t="s">
        <v>4814</v>
      </c>
      <c r="Q8313" t="s">
        <v>28873</v>
      </c>
      <c r="R8313" s="35" t="s">
        <v>17859</v>
      </c>
      <c r="S8313" s="34"/>
      <c r="T8313" s="34"/>
      <c r="U8313" s="34"/>
    </row>
    <row r="8314" spans="16:21" x14ac:dyDescent="0.45">
      <c r="P8314" s="33" t="s">
        <v>4814</v>
      </c>
      <c r="Q8314" t="s">
        <v>28873</v>
      </c>
      <c r="R8314" s="35" t="s">
        <v>17860</v>
      </c>
      <c r="S8314" s="34"/>
      <c r="T8314" s="34"/>
      <c r="U8314" s="34"/>
    </row>
    <row r="8315" spans="16:21" x14ac:dyDescent="0.45">
      <c r="P8315" s="33" t="s">
        <v>4815</v>
      </c>
      <c r="Q8315" t="s">
        <v>28873</v>
      </c>
      <c r="R8315" s="35" t="s">
        <v>17861</v>
      </c>
      <c r="S8315" s="34"/>
      <c r="T8315" s="34"/>
      <c r="U8315" s="34"/>
    </row>
    <row r="8316" spans="16:21" x14ac:dyDescent="0.45">
      <c r="P8316" s="33" t="s">
        <v>4815</v>
      </c>
      <c r="Q8316" t="s">
        <v>28873</v>
      </c>
      <c r="R8316" s="35" t="s">
        <v>17862</v>
      </c>
      <c r="S8316" s="34"/>
      <c r="T8316" s="34"/>
      <c r="U8316" s="34"/>
    </row>
    <row r="8317" spans="16:21" x14ac:dyDescent="0.45">
      <c r="P8317" s="33" t="s">
        <v>4816</v>
      </c>
      <c r="Q8317" t="s">
        <v>28873</v>
      </c>
      <c r="R8317" s="35" t="s">
        <v>17863</v>
      </c>
      <c r="S8317" s="34"/>
      <c r="T8317" s="34"/>
      <c r="U8317" s="34"/>
    </row>
    <row r="8318" spans="16:21" x14ac:dyDescent="0.45">
      <c r="P8318" s="33" t="s">
        <v>4816</v>
      </c>
      <c r="Q8318" t="s">
        <v>28873</v>
      </c>
      <c r="R8318" s="35" t="s">
        <v>17864</v>
      </c>
      <c r="S8318" s="34"/>
      <c r="T8318" s="34"/>
      <c r="U8318" s="34"/>
    </row>
    <row r="8319" spans="16:21" x14ac:dyDescent="0.45">
      <c r="P8319" s="33" t="s">
        <v>4817</v>
      </c>
      <c r="Q8319" t="s">
        <v>28873</v>
      </c>
      <c r="R8319" s="35" t="s">
        <v>17865</v>
      </c>
      <c r="S8319" s="34"/>
      <c r="T8319" s="34"/>
      <c r="U8319" s="34"/>
    </row>
    <row r="8320" spans="16:21" x14ac:dyDescent="0.45">
      <c r="P8320" s="33" t="s">
        <v>4817</v>
      </c>
      <c r="Q8320" t="s">
        <v>28873</v>
      </c>
      <c r="R8320" s="35" t="s">
        <v>17866</v>
      </c>
      <c r="S8320" s="34"/>
      <c r="T8320" s="34"/>
      <c r="U8320" s="34"/>
    </row>
    <row r="8321" spans="16:21" x14ac:dyDescent="0.45">
      <c r="P8321" s="33" t="s">
        <v>4818</v>
      </c>
      <c r="Q8321" t="s">
        <v>28873</v>
      </c>
      <c r="R8321" s="35" t="s">
        <v>17867</v>
      </c>
      <c r="S8321" s="34"/>
      <c r="T8321" s="34"/>
      <c r="U8321" s="34"/>
    </row>
    <row r="8322" spans="16:21" x14ac:dyDescent="0.45">
      <c r="P8322" s="33" t="s">
        <v>4818</v>
      </c>
      <c r="Q8322" t="s">
        <v>28873</v>
      </c>
      <c r="R8322" s="35" t="s">
        <v>17868</v>
      </c>
      <c r="S8322" s="34"/>
      <c r="T8322" s="34"/>
      <c r="U8322" s="34"/>
    </row>
    <row r="8323" spans="16:21" x14ac:dyDescent="0.45">
      <c r="P8323" s="33" t="s">
        <v>4819</v>
      </c>
      <c r="Q8323" t="s">
        <v>28873</v>
      </c>
      <c r="R8323" s="35" t="s">
        <v>17869</v>
      </c>
      <c r="S8323" s="34"/>
      <c r="T8323" s="34"/>
      <c r="U8323" s="34"/>
    </row>
    <row r="8324" spans="16:21" x14ac:dyDescent="0.45">
      <c r="P8324" s="33" t="s">
        <v>4819</v>
      </c>
      <c r="Q8324" t="s">
        <v>28873</v>
      </c>
      <c r="R8324" s="35" t="s">
        <v>17870</v>
      </c>
      <c r="S8324" s="34"/>
      <c r="T8324" s="34"/>
      <c r="U8324" s="34"/>
    </row>
    <row r="8325" spans="16:21" x14ac:dyDescent="0.45">
      <c r="P8325" s="33" t="s">
        <v>4820</v>
      </c>
      <c r="Q8325" t="s">
        <v>28873</v>
      </c>
      <c r="R8325" s="35" t="s">
        <v>17871</v>
      </c>
      <c r="S8325" s="34"/>
      <c r="T8325" s="34"/>
      <c r="U8325" s="34"/>
    </row>
    <row r="8326" spans="16:21" x14ac:dyDescent="0.45">
      <c r="P8326" s="33" t="s">
        <v>4820</v>
      </c>
      <c r="Q8326" t="s">
        <v>28873</v>
      </c>
      <c r="R8326" s="35" t="s">
        <v>17872</v>
      </c>
      <c r="S8326" s="34"/>
      <c r="T8326" s="34"/>
      <c r="U8326" s="34"/>
    </row>
    <row r="8327" spans="16:21" x14ac:dyDescent="0.45">
      <c r="P8327" s="33" t="s">
        <v>4821</v>
      </c>
      <c r="Q8327" t="s">
        <v>28873</v>
      </c>
      <c r="R8327" s="35" t="s">
        <v>17873</v>
      </c>
      <c r="S8327" s="34"/>
      <c r="T8327" s="34"/>
      <c r="U8327" s="34"/>
    </row>
    <row r="8328" spans="16:21" x14ac:dyDescent="0.45">
      <c r="P8328" s="33" t="s">
        <v>4821</v>
      </c>
      <c r="Q8328" t="s">
        <v>28873</v>
      </c>
      <c r="R8328" s="35" t="s">
        <v>17874</v>
      </c>
      <c r="S8328" s="34"/>
      <c r="T8328" s="34"/>
      <c r="U8328" s="34"/>
    </row>
    <row r="8329" spans="16:21" x14ac:dyDescent="0.45">
      <c r="P8329" s="33" t="s">
        <v>4822</v>
      </c>
      <c r="Q8329" t="s">
        <v>28873</v>
      </c>
      <c r="R8329" s="35" t="s">
        <v>17875</v>
      </c>
      <c r="S8329" s="34"/>
      <c r="T8329" s="34"/>
      <c r="U8329" s="34"/>
    </row>
    <row r="8330" spans="16:21" x14ac:dyDescent="0.45">
      <c r="P8330" s="33" t="s">
        <v>4822</v>
      </c>
      <c r="Q8330" t="s">
        <v>28873</v>
      </c>
      <c r="R8330" s="35" t="s">
        <v>17864</v>
      </c>
      <c r="S8330" s="34"/>
      <c r="T8330" s="34"/>
      <c r="U8330" s="34"/>
    </row>
    <row r="8331" spans="16:21" x14ac:dyDescent="0.45">
      <c r="P8331" s="33" t="s">
        <v>4823</v>
      </c>
      <c r="Q8331" t="s">
        <v>28873</v>
      </c>
      <c r="R8331" s="35" t="s">
        <v>17876</v>
      </c>
      <c r="S8331" s="34"/>
      <c r="T8331" s="34"/>
      <c r="U8331" s="34"/>
    </row>
    <row r="8332" spans="16:21" x14ac:dyDescent="0.45">
      <c r="P8332" s="33" t="s">
        <v>4823</v>
      </c>
      <c r="Q8332" t="s">
        <v>28873</v>
      </c>
      <c r="R8332" s="35" t="s">
        <v>17866</v>
      </c>
      <c r="S8332" s="34"/>
      <c r="T8332" s="34"/>
      <c r="U8332" s="34"/>
    </row>
    <row r="8333" spans="16:21" x14ac:dyDescent="0.45">
      <c r="P8333" s="33" t="s">
        <v>4824</v>
      </c>
      <c r="Q8333" t="s">
        <v>28873</v>
      </c>
      <c r="R8333" s="35" t="s">
        <v>17877</v>
      </c>
      <c r="S8333" s="34"/>
      <c r="T8333" s="34"/>
      <c r="U8333" s="34"/>
    </row>
    <row r="8334" spans="16:21" x14ac:dyDescent="0.45">
      <c r="P8334" s="33" t="s">
        <v>4824</v>
      </c>
      <c r="Q8334" t="s">
        <v>28873</v>
      </c>
      <c r="R8334" s="35" t="s">
        <v>17878</v>
      </c>
      <c r="S8334" s="34"/>
      <c r="T8334" s="34"/>
      <c r="U8334" s="34"/>
    </row>
    <row r="8335" spans="16:21" x14ac:dyDescent="0.45">
      <c r="P8335" s="33" t="s">
        <v>4825</v>
      </c>
      <c r="Q8335" t="s">
        <v>28873</v>
      </c>
      <c r="R8335" s="35" t="s">
        <v>17879</v>
      </c>
      <c r="S8335" s="34"/>
      <c r="T8335" s="34"/>
      <c r="U8335" s="34"/>
    </row>
    <row r="8336" spans="16:21" x14ac:dyDescent="0.45">
      <c r="P8336" s="33" t="s">
        <v>4825</v>
      </c>
      <c r="Q8336" t="s">
        <v>28873</v>
      </c>
      <c r="R8336" s="35" t="s">
        <v>17880</v>
      </c>
      <c r="S8336" s="34"/>
      <c r="T8336" s="34"/>
      <c r="U8336" s="34"/>
    </row>
    <row r="8337" spans="16:21" x14ac:dyDescent="0.45">
      <c r="P8337" s="33" t="s">
        <v>4826</v>
      </c>
      <c r="Q8337" t="s">
        <v>28873</v>
      </c>
      <c r="R8337" s="35" t="s">
        <v>17881</v>
      </c>
      <c r="S8337" s="34"/>
      <c r="T8337" s="34"/>
      <c r="U8337" s="34"/>
    </row>
    <row r="8338" spans="16:21" x14ac:dyDescent="0.45">
      <c r="P8338" s="33" t="s">
        <v>4826</v>
      </c>
      <c r="Q8338" t="s">
        <v>28873</v>
      </c>
      <c r="R8338" s="35" t="s">
        <v>17882</v>
      </c>
      <c r="S8338" s="34"/>
      <c r="T8338" s="34"/>
      <c r="U8338" s="34"/>
    </row>
    <row r="8339" spans="16:21" x14ac:dyDescent="0.45">
      <c r="P8339" s="33" t="s">
        <v>4827</v>
      </c>
      <c r="Q8339" t="s">
        <v>28873</v>
      </c>
      <c r="R8339" s="35" t="s">
        <v>17883</v>
      </c>
      <c r="S8339" s="34"/>
      <c r="T8339" s="34"/>
      <c r="U8339" s="34"/>
    </row>
    <row r="8340" spans="16:21" x14ac:dyDescent="0.45">
      <c r="P8340" s="33" t="s">
        <v>4827</v>
      </c>
      <c r="Q8340" t="s">
        <v>28873</v>
      </c>
      <c r="R8340" s="35" t="s">
        <v>17884</v>
      </c>
      <c r="S8340" s="34"/>
      <c r="T8340" s="34"/>
      <c r="U8340" s="34"/>
    </row>
    <row r="8341" spans="16:21" x14ac:dyDescent="0.45">
      <c r="P8341" s="33" t="s">
        <v>4828</v>
      </c>
      <c r="Q8341" t="s">
        <v>28873</v>
      </c>
      <c r="R8341" s="35" t="s">
        <v>17885</v>
      </c>
      <c r="S8341" s="34"/>
      <c r="T8341" s="34"/>
      <c r="U8341" s="34"/>
    </row>
    <row r="8342" spans="16:21" x14ac:dyDescent="0.45">
      <c r="P8342" s="33" t="s">
        <v>4828</v>
      </c>
      <c r="Q8342" t="s">
        <v>28873</v>
      </c>
      <c r="R8342" s="35" t="s">
        <v>17886</v>
      </c>
      <c r="S8342" s="34"/>
      <c r="T8342" s="34"/>
      <c r="U8342" s="34"/>
    </row>
    <row r="8343" spans="16:21" x14ac:dyDescent="0.45">
      <c r="P8343" s="33" t="s">
        <v>4829</v>
      </c>
      <c r="Q8343" t="s">
        <v>28873</v>
      </c>
      <c r="R8343" s="35" t="s">
        <v>17887</v>
      </c>
      <c r="S8343" s="34"/>
      <c r="T8343" s="34"/>
      <c r="U8343" s="34"/>
    </row>
    <row r="8344" spans="16:21" x14ac:dyDescent="0.45">
      <c r="P8344" s="33" t="s">
        <v>4829</v>
      </c>
      <c r="Q8344" t="s">
        <v>28873</v>
      </c>
      <c r="R8344" s="35" t="s">
        <v>17888</v>
      </c>
      <c r="S8344" s="34"/>
      <c r="T8344" s="34"/>
      <c r="U8344" s="34"/>
    </row>
    <row r="8345" spans="16:21" x14ac:dyDescent="0.45">
      <c r="P8345" s="33" t="s">
        <v>4830</v>
      </c>
      <c r="Q8345" t="s">
        <v>28873</v>
      </c>
      <c r="R8345" s="35" t="s">
        <v>17889</v>
      </c>
      <c r="S8345" s="34"/>
      <c r="T8345" s="34"/>
      <c r="U8345" s="34"/>
    </row>
    <row r="8346" spans="16:21" x14ac:dyDescent="0.45">
      <c r="P8346" s="33" t="s">
        <v>4830</v>
      </c>
      <c r="Q8346" t="s">
        <v>28873</v>
      </c>
      <c r="R8346" s="35" t="s">
        <v>17890</v>
      </c>
      <c r="S8346" s="34"/>
      <c r="T8346" s="34"/>
      <c r="U8346" s="34"/>
    </row>
    <row r="8347" spans="16:21" x14ac:dyDescent="0.45">
      <c r="P8347" s="33" t="s">
        <v>4831</v>
      </c>
      <c r="Q8347" t="s">
        <v>28873</v>
      </c>
      <c r="R8347" s="35" t="s">
        <v>17891</v>
      </c>
      <c r="S8347" s="34"/>
      <c r="T8347" s="34"/>
      <c r="U8347" s="34"/>
    </row>
    <row r="8348" spans="16:21" x14ac:dyDescent="0.45">
      <c r="P8348" s="33" t="s">
        <v>4831</v>
      </c>
      <c r="Q8348" t="s">
        <v>28873</v>
      </c>
      <c r="R8348" s="35" t="s">
        <v>17892</v>
      </c>
      <c r="S8348" s="34"/>
      <c r="T8348" s="34"/>
      <c r="U8348" s="34"/>
    </row>
    <row r="8349" spans="16:21" x14ac:dyDescent="0.45">
      <c r="P8349" s="33" t="s">
        <v>4832</v>
      </c>
      <c r="Q8349" t="s">
        <v>28873</v>
      </c>
      <c r="R8349" s="35" t="s">
        <v>17893</v>
      </c>
      <c r="S8349" s="34"/>
      <c r="T8349" s="34"/>
      <c r="U8349" s="34"/>
    </row>
    <row r="8350" spans="16:21" x14ac:dyDescent="0.45">
      <c r="P8350" s="33" t="s">
        <v>4832</v>
      </c>
      <c r="Q8350" t="s">
        <v>28873</v>
      </c>
      <c r="R8350" s="35" t="s">
        <v>17894</v>
      </c>
      <c r="S8350" s="34"/>
      <c r="T8350" s="34"/>
      <c r="U8350" s="34"/>
    </row>
    <row r="8351" spans="16:21" x14ac:dyDescent="0.45">
      <c r="P8351" s="33" t="s">
        <v>4833</v>
      </c>
      <c r="Q8351" t="s">
        <v>28873</v>
      </c>
      <c r="R8351" s="35" t="s">
        <v>17895</v>
      </c>
      <c r="S8351" s="34"/>
      <c r="T8351" s="34"/>
      <c r="U8351" s="34"/>
    </row>
    <row r="8352" spans="16:21" x14ac:dyDescent="0.45">
      <c r="P8352" s="33" t="s">
        <v>4833</v>
      </c>
      <c r="Q8352" t="s">
        <v>28873</v>
      </c>
      <c r="R8352" s="35" t="s">
        <v>17896</v>
      </c>
      <c r="S8352" s="34"/>
      <c r="T8352" s="34"/>
      <c r="U8352" s="34"/>
    </row>
    <row r="8353" spans="16:21" x14ac:dyDescent="0.45">
      <c r="P8353" s="33" t="s">
        <v>4834</v>
      </c>
      <c r="Q8353" t="s">
        <v>28873</v>
      </c>
      <c r="R8353" s="35" t="s">
        <v>17897</v>
      </c>
      <c r="S8353" s="34"/>
      <c r="T8353" s="34"/>
      <c r="U8353" s="34"/>
    </row>
    <row r="8354" spans="16:21" x14ac:dyDescent="0.45">
      <c r="P8354" s="33" t="s">
        <v>4834</v>
      </c>
      <c r="Q8354" t="s">
        <v>28873</v>
      </c>
      <c r="R8354" s="35" t="s">
        <v>17898</v>
      </c>
      <c r="S8354" s="34"/>
      <c r="T8354" s="34"/>
      <c r="U8354" s="34"/>
    </row>
    <row r="8355" spans="16:21" x14ac:dyDescent="0.45">
      <c r="P8355" s="33" t="s">
        <v>4835</v>
      </c>
      <c r="Q8355" t="s">
        <v>28873</v>
      </c>
      <c r="R8355" s="35" t="s">
        <v>17899</v>
      </c>
      <c r="S8355" s="34"/>
      <c r="T8355" s="34"/>
      <c r="U8355" s="34"/>
    </row>
    <row r="8356" spans="16:21" x14ac:dyDescent="0.45">
      <c r="P8356" s="33" t="s">
        <v>4835</v>
      </c>
      <c r="Q8356" t="s">
        <v>28873</v>
      </c>
      <c r="R8356" s="35" t="s">
        <v>17900</v>
      </c>
      <c r="S8356" s="34"/>
      <c r="T8356" s="34"/>
      <c r="U8356" s="34"/>
    </row>
    <row r="8357" spans="16:21" x14ac:dyDescent="0.45">
      <c r="P8357" s="33" t="s">
        <v>4836</v>
      </c>
      <c r="Q8357" t="s">
        <v>28873</v>
      </c>
      <c r="R8357" s="35" t="s">
        <v>17901</v>
      </c>
      <c r="S8357" s="34"/>
      <c r="T8357" s="34"/>
      <c r="U8357" s="34"/>
    </row>
    <row r="8358" spans="16:21" x14ac:dyDescent="0.45">
      <c r="P8358" s="33" t="s">
        <v>4836</v>
      </c>
      <c r="Q8358" t="s">
        <v>28873</v>
      </c>
      <c r="R8358" s="35" t="s">
        <v>17902</v>
      </c>
      <c r="S8358" s="34"/>
      <c r="T8358" s="34"/>
      <c r="U8358" s="34"/>
    </row>
    <row r="8359" spans="16:21" x14ac:dyDescent="0.45">
      <c r="P8359" s="33" t="s">
        <v>4837</v>
      </c>
      <c r="Q8359" t="s">
        <v>28873</v>
      </c>
      <c r="R8359" s="35" t="s">
        <v>17903</v>
      </c>
      <c r="S8359" s="34"/>
      <c r="T8359" s="34"/>
      <c r="U8359" s="34"/>
    </row>
    <row r="8360" spans="16:21" x14ac:dyDescent="0.45">
      <c r="P8360" s="33" t="s">
        <v>4837</v>
      </c>
      <c r="Q8360" t="s">
        <v>28873</v>
      </c>
      <c r="R8360" s="35" t="s">
        <v>17904</v>
      </c>
      <c r="S8360" s="34"/>
      <c r="T8360" s="34"/>
      <c r="U8360" s="34"/>
    </row>
    <row r="8361" spans="16:21" x14ac:dyDescent="0.45">
      <c r="P8361" s="33" t="s">
        <v>4838</v>
      </c>
      <c r="Q8361" t="s">
        <v>28873</v>
      </c>
      <c r="R8361" s="35" t="s">
        <v>17905</v>
      </c>
      <c r="S8361" s="34"/>
      <c r="T8361" s="34"/>
      <c r="U8361" s="34"/>
    </row>
    <row r="8362" spans="16:21" x14ac:dyDescent="0.45">
      <c r="P8362" s="33" t="s">
        <v>4838</v>
      </c>
      <c r="Q8362" t="s">
        <v>28873</v>
      </c>
      <c r="R8362" s="35" t="s">
        <v>17906</v>
      </c>
      <c r="S8362" s="34"/>
      <c r="T8362" s="34"/>
      <c r="U8362" s="34"/>
    </row>
    <row r="8363" spans="16:21" x14ac:dyDescent="0.45">
      <c r="P8363" s="33" t="s">
        <v>4839</v>
      </c>
      <c r="Q8363" t="s">
        <v>28873</v>
      </c>
      <c r="R8363" s="35" t="s">
        <v>17907</v>
      </c>
      <c r="S8363" s="34"/>
      <c r="T8363" s="34"/>
      <c r="U8363" s="34"/>
    </row>
    <row r="8364" spans="16:21" x14ac:dyDescent="0.45">
      <c r="P8364" s="33" t="s">
        <v>4839</v>
      </c>
      <c r="Q8364" t="s">
        <v>28873</v>
      </c>
      <c r="R8364" s="35" t="s">
        <v>17908</v>
      </c>
      <c r="S8364" s="34"/>
      <c r="T8364" s="34"/>
      <c r="U8364" s="34"/>
    </row>
    <row r="8365" spans="16:21" x14ac:dyDescent="0.45">
      <c r="P8365" s="33" t="s">
        <v>4840</v>
      </c>
      <c r="Q8365" t="s">
        <v>28873</v>
      </c>
      <c r="R8365" s="35" t="s">
        <v>17909</v>
      </c>
      <c r="S8365" s="34"/>
      <c r="T8365" s="34"/>
      <c r="U8365" s="34"/>
    </row>
    <row r="8366" spans="16:21" x14ac:dyDescent="0.45">
      <c r="P8366" s="33" t="s">
        <v>4840</v>
      </c>
      <c r="Q8366" t="s">
        <v>28873</v>
      </c>
      <c r="R8366" s="35" t="s">
        <v>17910</v>
      </c>
      <c r="S8366" s="34"/>
      <c r="T8366" s="34"/>
      <c r="U8366" s="34"/>
    </row>
    <row r="8367" spans="16:21" x14ac:dyDescent="0.45">
      <c r="P8367" s="33" t="s">
        <v>4841</v>
      </c>
      <c r="Q8367" t="s">
        <v>28873</v>
      </c>
      <c r="R8367" s="35" t="s">
        <v>17911</v>
      </c>
      <c r="S8367" s="34"/>
      <c r="T8367" s="34"/>
      <c r="U8367" s="34"/>
    </row>
    <row r="8368" spans="16:21" x14ac:dyDescent="0.45">
      <c r="P8368" s="33" t="s">
        <v>4841</v>
      </c>
      <c r="Q8368" t="s">
        <v>28873</v>
      </c>
      <c r="R8368" s="35" t="s">
        <v>17912</v>
      </c>
      <c r="S8368" s="34"/>
      <c r="T8368" s="34"/>
      <c r="U8368" s="34"/>
    </row>
    <row r="8369" spans="16:21" x14ac:dyDescent="0.45">
      <c r="P8369" s="33" t="s">
        <v>4842</v>
      </c>
      <c r="Q8369" t="s">
        <v>28873</v>
      </c>
      <c r="R8369" s="35" t="s">
        <v>17913</v>
      </c>
      <c r="S8369" s="34"/>
      <c r="T8369" s="34"/>
      <c r="U8369" s="34"/>
    </row>
    <row r="8370" spans="16:21" x14ac:dyDescent="0.45">
      <c r="P8370" s="33" t="s">
        <v>4842</v>
      </c>
      <c r="Q8370" t="s">
        <v>28873</v>
      </c>
      <c r="R8370" s="35" t="s">
        <v>17914</v>
      </c>
      <c r="S8370" s="34"/>
      <c r="T8370" s="34"/>
      <c r="U8370" s="34"/>
    </row>
    <row r="8371" spans="16:21" x14ac:dyDescent="0.45">
      <c r="P8371" s="33" t="s">
        <v>4843</v>
      </c>
      <c r="Q8371" t="s">
        <v>28873</v>
      </c>
      <c r="R8371" s="35" t="s">
        <v>17915</v>
      </c>
      <c r="S8371" s="34"/>
      <c r="T8371" s="34"/>
      <c r="U8371" s="34"/>
    </row>
    <row r="8372" spans="16:21" x14ac:dyDescent="0.45">
      <c r="P8372" s="33" t="s">
        <v>4843</v>
      </c>
      <c r="Q8372" t="s">
        <v>28873</v>
      </c>
      <c r="R8372" s="35" t="s">
        <v>17916</v>
      </c>
      <c r="S8372" s="34"/>
      <c r="T8372" s="34"/>
      <c r="U8372" s="34"/>
    </row>
    <row r="8373" spans="16:21" x14ac:dyDescent="0.45">
      <c r="P8373" s="33" t="s">
        <v>4844</v>
      </c>
      <c r="Q8373" t="s">
        <v>28873</v>
      </c>
      <c r="R8373" s="35" t="s">
        <v>17917</v>
      </c>
      <c r="S8373" s="34"/>
      <c r="T8373" s="34"/>
      <c r="U8373" s="34"/>
    </row>
    <row r="8374" spans="16:21" x14ac:dyDescent="0.45">
      <c r="P8374" s="33" t="s">
        <v>4844</v>
      </c>
      <c r="Q8374" t="s">
        <v>28873</v>
      </c>
      <c r="R8374" s="35" t="s">
        <v>17918</v>
      </c>
      <c r="S8374" s="34"/>
      <c r="T8374" s="34"/>
      <c r="U8374" s="34"/>
    </row>
    <row r="8375" spans="16:21" x14ac:dyDescent="0.45">
      <c r="P8375" s="33" t="s">
        <v>4845</v>
      </c>
      <c r="Q8375" t="s">
        <v>28873</v>
      </c>
      <c r="R8375" s="35" t="s">
        <v>17919</v>
      </c>
      <c r="S8375" s="34"/>
      <c r="T8375" s="34"/>
      <c r="U8375" s="34"/>
    </row>
    <row r="8376" spans="16:21" x14ac:dyDescent="0.45">
      <c r="P8376" s="33" t="s">
        <v>4845</v>
      </c>
      <c r="Q8376" t="s">
        <v>28873</v>
      </c>
      <c r="R8376" s="35" t="s">
        <v>17920</v>
      </c>
      <c r="S8376" s="34"/>
      <c r="T8376" s="34"/>
      <c r="U8376" s="34"/>
    </row>
    <row r="8377" spans="16:21" x14ac:dyDescent="0.45">
      <c r="P8377" s="33" t="s">
        <v>4846</v>
      </c>
      <c r="Q8377" t="s">
        <v>28873</v>
      </c>
      <c r="R8377" s="35" t="s">
        <v>17921</v>
      </c>
      <c r="S8377" s="34"/>
      <c r="T8377" s="34"/>
      <c r="U8377" s="34"/>
    </row>
    <row r="8378" spans="16:21" x14ac:dyDescent="0.45">
      <c r="P8378" s="33" t="s">
        <v>4846</v>
      </c>
      <c r="Q8378" t="s">
        <v>28873</v>
      </c>
      <c r="R8378" s="35" t="s">
        <v>17922</v>
      </c>
      <c r="S8378" s="34"/>
      <c r="T8378" s="34"/>
      <c r="U8378" s="34"/>
    </row>
    <row r="8379" spans="16:21" x14ac:dyDescent="0.45">
      <c r="P8379" s="33" t="s">
        <v>4847</v>
      </c>
      <c r="Q8379" t="s">
        <v>28873</v>
      </c>
      <c r="R8379" s="35" t="s">
        <v>17923</v>
      </c>
      <c r="S8379" s="34"/>
      <c r="T8379" s="34"/>
      <c r="U8379" s="34"/>
    </row>
    <row r="8380" spans="16:21" x14ac:dyDescent="0.45">
      <c r="P8380" s="33" t="s">
        <v>4847</v>
      </c>
      <c r="Q8380" t="s">
        <v>28873</v>
      </c>
      <c r="R8380" s="35" t="s">
        <v>17924</v>
      </c>
      <c r="S8380" s="34"/>
      <c r="T8380" s="34"/>
      <c r="U8380" s="34"/>
    </row>
    <row r="8381" spans="16:21" x14ac:dyDescent="0.45">
      <c r="P8381" s="33" t="s">
        <v>4848</v>
      </c>
      <c r="Q8381" t="s">
        <v>28873</v>
      </c>
      <c r="R8381" s="35" t="s">
        <v>17925</v>
      </c>
      <c r="S8381" s="34"/>
      <c r="T8381" s="34"/>
      <c r="U8381" s="34"/>
    </row>
    <row r="8382" spans="16:21" x14ac:dyDescent="0.45">
      <c r="P8382" s="33" t="s">
        <v>4848</v>
      </c>
      <c r="Q8382" t="s">
        <v>28873</v>
      </c>
      <c r="R8382" s="35" t="s">
        <v>17926</v>
      </c>
      <c r="S8382" s="34"/>
      <c r="T8382" s="34"/>
      <c r="U8382" s="34"/>
    </row>
    <row r="8383" spans="16:21" x14ac:dyDescent="0.45">
      <c r="P8383" s="33" t="s">
        <v>4849</v>
      </c>
      <c r="Q8383" t="s">
        <v>28873</v>
      </c>
      <c r="R8383" s="35" t="s">
        <v>17927</v>
      </c>
      <c r="S8383" s="34"/>
      <c r="T8383" s="34"/>
      <c r="U8383" s="34"/>
    </row>
    <row r="8384" spans="16:21" x14ac:dyDescent="0.45">
      <c r="P8384" s="33" t="s">
        <v>4849</v>
      </c>
      <c r="Q8384" t="s">
        <v>28873</v>
      </c>
      <c r="R8384" s="35" t="s">
        <v>17928</v>
      </c>
      <c r="S8384" s="34"/>
      <c r="T8384" s="34"/>
      <c r="U8384" s="34"/>
    </row>
    <row r="8385" spans="16:21" x14ac:dyDescent="0.45">
      <c r="P8385" s="33" t="s">
        <v>4850</v>
      </c>
      <c r="Q8385" t="s">
        <v>28873</v>
      </c>
      <c r="R8385" s="35" t="s">
        <v>17929</v>
      </c>
      <c r="S8385" s="34"/>
      <c r="T8385" s="34"/>
      <c r="U8385" s="34"/>
    </row>
    <row r="8386" spans="16:21" x14ac:dyDescent="0.45">
      <c r="P8386" s="33" t="s">
        <v>4850</v>
      </c>
      <c r="Q8386" t="s">
        <v>28873</v>
      </c>
      <c r="R8386" s="35" t="s">
        <v>17930</v>
      </c>
      <c r="S8386" s="34"/>
      <c r="T8386" s="34"/>
      <c r="U8386" s="34"/>
    </row>
    <row r="8387" spans="16:21" x14ac:dyDescent="0.45">
      <c r="P8387" s="33" t="s">
        <v>4851</v>
      </c>
      <c r="Q8387" t="s">
        <v>28873</v>
      </c>
      <c r="R8387" s="35" t="s">
        <v>17931</v>
      </c>
      <c r="S8387" s="34"/>
      <c r="T8387" s="34"/>
      <c r="U8387" s="34"/>
    </row>
    <row r="8388" spans="16:21" x14ac:dyDescent="0.45">
      <c r="P8388" s="33" t="s">
        <v>4851</v>
      </c>
      <c r="Q8388" t="s">
        <v>28873</v>
      </c>
      <c r="R8388" s="35" t="s">
        <v>17932</v>
      </c>
      <c r="S8388" s="34"/>
      <c r="T8388" s="34"/>
      <c r="U8388" s="34"/>
    </row>
    <row r="8389" spans="16:21" x14ac:dyDescent="0.45">
      <c r="P8389" s="33" t="s">
        <v>4852</v>
      </c>
      <c r="Q8389" t="s">
        <v>28873</v>
      </c>
      <c r="R8389" s="35" t="s">
        <v>17933</v>
      </c>
      <c r="S8389" s="34"/>
      <c r="T8389" s="34"/>
      <c r="U8389" s="34"/>
    </row>
    <row r="8390" spans="16:21" x14ac:dyDescent="0.45">
      <c r="P8390" s="33" t="s">
        <v>4852</v>
      </c>
      <c r="Q8390" t="s">
        <v>28873</v>
      </c>
      <c r="R8390" s="35" t="s">
        <v>17934</v>
      </c>
      <c r="S8390" s="34"/>
      <c r="T8390" s="34"/>
      <c r="U8390" s="34"/>
    </row>
    <row r="8391" spans="16:21" x14ac:dyDescent="0.45">
      <c r="P8391" s="33" t="s">
        <v>4853</v>
      </c>
      <c r="Q8391" t="s">
        <v>28873</v>
      </c>
      <c r="R8391" s="35" t="s">
        <v>17935</v>
      </c>
      <c r="S8391" s="34"/>
      <c r="T8391" s="34"/>
      <c r="U8391" s="34"/>
    </row>
    <row r="8392" spans="16:21" x14ac:dyDescent="0.45">
      <c r="P8392" s="33" t="s">
        <v>4853</v>
      </c>
      <c r="Q8392" t="s">
        <v>28873</v>
      </c>
      <c r="R8392" s="35" t="s">
        <v>17936</v>
      </c>
      <c r="S8392" s="34"/>
      <c r="T8392" s="34"/>
      <c r="U8392" s="34"/>
    </row>
    <row r="8393" spans="16:21" x14ac:dyDescent="0.45">
      <c r="P8393" s="33" t="s">
        <v>4854</v>
      </c>
      <c r="Q8393" t="s">
        <v>28873</v>
      </c>
      <c r="R8393" s="35" t="s">
        <v>17937</v>
      </c>
      <c r="S8393" s="34"/>
      <c r="T8393" s="34"/>
      <c r="U8393" s="34"/>
    </row>
    <row r="8394" spans="16:21" x14ac:dyDescent="0.45">
      <c r="P8394" s="33" t="s">
        <v>4854</v>
      </c>
      <c r="Q8394" t="s">
        <v>28873</v>
      </c>
      <c r="R8394" s="35" t="s">
        <v>17938</v>
      </c>
      <c r="S8394" s="34"/>
      <c r="T8394" s="34"/>
      <c r="U8394" s="34"/>
    </row>
    <row r="8395" spans="16:21" x14ac:dyDescent="0.45">
      <c r="P8395" s="33" t="s">
        <v>4855</v>
      </c>
      <c r="Q8395" t="s">
        <v>28873</v>
      </c>
      <c r="R8395" s="35" t="s">
        <v>17939</v>
      </c>
      <c r="S8395" s="34"/>
      <c r="T8395" s="34"/>
      <c r="U8395" s="34"/>
    </row>
    <row r="8396" spans="16:21" x14ac:dyDescent="0.45">
      <c r="P8396" s="33" t="s">
        <v>4855</v>
      </c>
      <c r="Q8396" t="s">
        <v>28873</v>
      </c>
      <c r="R8396" s="35" t="s">
        <v>17940</v>
      </c>
      <c r="S8396" s="34"/>
      <c r="T8396" s="34"/>
      <c r="U8396" s="34"/>
    </row>
    <row r="8397" spans="16:21" x14ac:dyDescent="0.45">
      <c r="P8397" s="33" t="s">
        <v>4856</v>
      </c>
      <c r="Q8397" t="s">
        <v>28873</v>
      </c>
      <c r="R8397" s="35" t="s">
        <v>17941</v>
      </c>
      <c r="S8397" s="34"/>
      <c r="T8397" s="34"/>
      <c r="U8397" s="34"/>
    </row>
    <row r="8398" spans="16:21" x14ac:dyDescent="0.45">
      <c r="P8398" s="33" t="s">
        <v>4856</v>
      </c>
      <c r="Q8398" t="s">
        <v>28873</v>
      </c>
      <c r="R8398" s="35" t="s">
        <v>17942</v>
      </c>
      <c r="S8398" s="34"/>
      <c r="T8398" s="34"/>
      <c r="U8398" s="34"/>
    </row>
    <row r="8399" spans="16:21" x14ac:dyDescent="0.45">
      <c r="P8399" s="33" t="s">
        <v>4857</v>
      </c>
      <c r="Q8399" t="s">
        <v>28873</v>
      </c>
      <c r="R8399" s="35" t="s">
        <v>17943</v>
      </c>
      <c r="S8399" s="34"/>
      <c r="T8399" s="34"/>
      <c r="U8399" s="34"/>
    </row>
    <row r="8400" spans="16:21" x14ac:dyDescent="0.45">
      <c r="P8400" s="33" t="s">
        <v>4857</v>
      </c>
      <c r="Q8400" t="s">
        <v>28873</v>
      </c>
      <c r="R8400" s="35" t="s">
        <v>17944</v>
      </c>
      <c r="S8400" s="34"/>
      <c r="T8400" s="34"/>
      <c r="U8400" s="34"/>
    </row>
    <row r="8401" spans="16:21" x14ac:dyDescent="0.45">
      <c r="P8401" s="33" t="s">
        <v>4858</v>
      </c>
      <c r="Q8401" t="s">
        <v>28873</v>
      </c>
      <c r="R8401" s="35" t="s">
        <v>17945</v>
      </c>
      <c r="S8401" s="34"/>
      <c r="T8401" s="34"/>
      <c r="U8401" s="34"/>
    </row>
    <row r="8402" spans="16:21" x14ac:dyDescent="0.45">
      <c r="P8402" s="33" t="s">
        <v>4858</v>
      </c>
      <c r="Q8402" t="s">
        <v>28873</v>
      </c>
      <c r="R8402" s="35" t="s">
        <v>17946</v>
      </c>
      <c r="S8402" s="34"/>
      <c r="T8402" s="34"/>
      <c r="U8402" s="34"/>
    </row>
    <row r="8403" spans="16:21" x14ac:dyDescent="0.45">
      <c r="P8403" s="33" t="s">
        <v>4859</v>
      </c>
      <c r="Q8403" t="s">
        <v>28873</v>
      </c>
      <c r="R8403" s="35" t="s">
        <v>17947</v>
      </c>
      <c r="S8403" s="34"/>
      <c r="T8403" s="34"/>
      <c r="U8403" s="34"/>
    </row>
    <row r="8404" spans="16:21" x14ac:dyDescent="0.45">
      <c r="P8404" s="33" t="s">
        <v>4859</v>
      </c>
      <c r="Q8404" t="s">
        <v>28873</v>
      </c>
      <c r="R8404" s="35" t="s">
        <v>17948</v>
      </c>
      <c r="S8404" s="34"/>
      <c r="T8404" s="34"/>
      <c r="U8404" s="34"/>
    </row>
    <row r="8405" spans="16:21" x14ac:dyDescent="0.45">
      <c r="P8405" s="33" t="s">
        <v>4860</v>
      </c>
      <c r="Q8405" t="s">
        <v>28873</v>
      </c>
      <c r="R8405" s="35" t="s">
        <v>17949</v>
      </c>
      <c r="S8405" s="34"/>
      <c r="T8405" s="34"/>
      <c r="U8405" s="34"/>
    </row>
    <row r="8406" spans="16:21" x14ac:dyDescent="0.45">
      <c r="P8406" s="33" t="s">
        <v>4860</v>
      </c>
      <c r="Q8406" t="s">
        <v>28873</v>
      </c>
      <c r="R8406" s="35" t="s">
        <v>17950</v>
      </c>
      <c r="S8406" s="34"/>
      <c r="T8406" s="34"/>
      <c r="U8406" s="34"/>
    </row>
    <row r="8407" spans="16:21" x14ac:dyDescent="0.45">
      <c r="P8407" s="33" t="s">
        <v>4861</v>
      </c>
      <c r="Q8407" t="s">
        <v>28873</v>
      </c>
      <c r="R8407" s="35" t="s">
        <v>17951</v>
      </c>
      <c r="S8407" s="34"/>
      <c r="T8407" s="34"/>
      <c r="U8407" s="34"/>
    </row>
    <row r="8408" spans="16:21" x14ac:dyDescent="0.45">
      <c r="P8408" s="33" t="s">
        <v>4861</v>
      </c>
      <c r="Q8408" t="s">
        <v>28873</v>
      </c>
      <c r="R8408" s="35" t="s">
        <v>17952</v>
      </c>
      <c r="S8408" s="34"/>
      <c r="T8408" s="34"/>
      <c r="U8408" s="34"/>
    </row>
    <row r="8409" spans="16:21" x14ac:dyDescent="0.45">
      <c r="P8409" s="33" t="s">
        <v>4862</v>
      </c>
      <c r="Q8409" t="s">
        <v>28873</v>
      </c>
      <c r="R8409" s="35" t="s">
        <v>17953</v>
      </c>
      <c r="S8409" s="34"/>
      <c r="T8409" s="34"/>
      <c r="U8409" s="34"/>
    </row>
    <row r="8410" spans="16:21" x14ac:dyDescent="0.45">
      <c r="P8410" s="33" t="s">
        <v>4862</v>
      </c>
      <c r="Q8410" t="s">
        <v>28873</v>
      </c>
      <c r="R8410" s="35" t="s">
        <v>17954</v>
      </c>
      <c r="S8410" s="34"/>
      <c r="T8410" s="34"/>
      <c r="U8410" s="34"/>
    </row>
    <row r="8411" spans="16:21" x14ac:dyDescent="0.45">
      <c r="P8411" s="33" t="s">
        <v>4863</v>
      </c>
      <c r="Q8411" t="s">
        <v>28873</v>
      </c>
      <c r="R8411" s="35" t="s">
        <v>17955</v>
      </c>
      <c r="S8411" s="34"/>
      <c r="T8411" s="34"/>
      <c r="U8411" s="34"/>
    </row>
    <row r="8412" spans="16:21" x14ac:dyDescent="0.45">
      <c r="P8412" s="33" t="s">
        <v>4863</v>
      </c>
      <c r="Q8412" t="s">
        <v>28873</v>
      </c>
      <c r="R8412" s="35" t="s">
        <v>17956</v>
      </c>
      <c r="S8412" s="34"/>
      <c r="T8412" s="34"/>
      <c r="U8412" s="34"/>
    </row>
    <row r="8413" spans="16:21" x14ac:dyDescent="0.45">
      <c r="P8413" s="33" t="s">
        <v>4864</v>
      </c>
      <c r="Q8413" t="s">
        <v>28873</v>
      </c>
      <c r="R8413" s="35" t="s">
        <v>17957</v>
      </c>
      <c r="S8413" s="34"/>
      <c r="T8413" s="34"/>
      <c r="U8413" s="34"/>
    </row>
    <row r="8414" spans="16:21" x14ac:dyDescent="0.45">
      <c r="P8414" s="33" t="s">
        <v>4864</v>
      </c>
      <c r="Q8414" t="s">
        <v>28873</v>
      </c>
      <c r="R8414" s="35" t="s">
        <v>17958</v>
      </c>
      <c r="S8414" s="34"/>
      <c r="T8414" s="34"/>
      <c r="U8414" s="34"/>
    </row>
    <row r="8415" spans="16:21" x14ac:dyDescent="0.45">
      <c r="P8415" s="33" t="s">
        <v>4865</v>
      </c>
      <c r="Q8415" t="s">
        <v>28873</v>
      </c>
      <c r="R8415" s="35" t="s">
        <v>17959</v>
      </c>
      <c r="S8415" s="34"/>
      <c r="T8415" s="34"/>
      <c r="U8415" s="34"/>
    </row>
    <row r="8416" spans="16:21" x14ac:dyDescent="0.45">
      <c r="P8416" s="33" t="s">
        <v>4865</v>
      </c>
      <c r="Q8416" t="s">
        <v>28873</v>
      </c>
      <c r="R8416" s="35" t="s">
        <v>17960</v>
      </c>
      <c r="S8416" s="34"/>
      <c r="T8416" s="34"/>
      <c r="U8416" s="34"/>
    </row>
    <row r="8417" spans="16:21" x14ac:dyDescent="0.45">
      <c r="P8417" s="33" t="s">
        <v>4866</v>
      </c>
      <c r="Q8417" t="s">
        <v>28873</v>
      </c>
      <c r="R8417" s="35" t="s">
        <v>17961</v>
      </c>
      <c r="S8417" s="34"/>
      <c r="T8417" s="34"/>
      <c r="U8417" s="34"/>
    </row>
    <row r="8418" spans="16:21" x14ac:dyDescent="0.45">
      <c r="P8418" s="33" t="s">
        <v>4866</v>
      </c>
      <c r="Q8418" t="s">
        <v>28873</v>
      </c>
      <c r="R8418" s="35" t="s">
        <v>17962</v>
      </c>
      <c r="S8418" s="34"/>
      <c r="T8418" s="34"/>
      <c r="U8418" s="34"/>
    </row>
    <row r="8419" spans="16:21" x14ac:dyDescent="0.45">
      <c r="P8419" s="33" t="s">
        <v>4867</v>
      </c>
      <c r="Q8419" t="s">
        <v>28873</v>
      </c>
      <c r="R8419" s="35" t="s">
        <v>17963</v>
      </c>
      <c r="S8419" s="34"/>
      <c r="T8419" s="34"/>
      <c r="U8419" s="34"/>
    </row>
    <row r="8420" spans="16:21" x14ac:dyDescent="0.45">
      <c r="P8420" s="33" t="s">
        <v>4867</v>
      </c>
      <c r="Q8420" t="s">
        <v>28873</v>
      </c>
      <c r="R8420" s="35" t="s">
        <v>17964</v>
      </c>
      <c r="S8420" s="34"/>
      <c r="T8420" s="34"/>
      <c r="U8420" s="34"/>
    </row>
    <row r="8421" spans="16:21" x14ac:dyDescent="0.45">
      <c r="P8421" s="33" t="s">
        <v>4868</v>
      </c>
      <c r="Q8421" t="s">
        <v>28873</v>
      </c>
      <c r="R8421" s="35" t="s">
        <v>17965</v>
      </c>
      <c r="S8421" s="34"/>
      <c r="T8421" s="34"/>
      <c r="U8421" s="34"/>
    </row>
    <row r="8422" spans="16:21" x14ac:dyDescent="0.45">
      <c r="P8422" s="33" t="s">
        <v>4868</v>
      </c>
      <c r="Q8422" t="s">
        <v>28873</v>
      </c>
      <c r="R8422" s="35" t="s">
        <v>17966</v>
      </c>
      <c r="S8422" s="34"/>
      <c r="T8422" s="34"/>
      <c r="U8422" s="34"/>
    </row>
    <row r="8423" spans="16:21" x14ac:dyDescent="0.45">
      <c r="P8423" s="33" t="s">
        <v>4869</v>
      </c>
      <c r="Q8423" t="s">
        <v>28873</v>
      </c>
      <c r="R8423" s="35" t="s">
        <v>17967</v>
      </c>
      <c r="S8423" s="34"/>
      <c r="T8423" s="34"/>
      <c r="U8423" s="34"/>
    </row>
    <row r="8424" spans="16:21" x14ac:dyDescent="0.45">
      <c r="P8424" s="33" t="s">
        <v>4869</v>
      </c>
      <c r="Q8424" t="s">
        <v>28873</v>
      </c>
      <c r="R8424" s="35" t="s">
        <v>17968</v>
      </c>
      <c r="S8424" s="34"/>
      <c r="T8424" s="34"/>
      <c r="U8424" s="34"/>
    </row>
    <row r="8425" spans="16:21" x14ac:dyDescent="0.45">
      <c r="P8425" s="33" t="s">
        <v>4870</v>
      </c>
      <c r="Q8425" t="s">
        <v>28873</v>
      </c>
      <c r="R8425" s="35" t="s">
        <v>17969</v>
      </c>
      <c r="S8425" s="34"/>
      <c r="T8425" s="34"/>
      <c r="U8425" s="34"/>
    </row>
    <row r="8426" spans="16:21" x14ac:dyDescent="0.45">
      <c r="P8426" s="33" t="s">
        <v>4870</v>
      </c>
      <c r="Q8426" t="s">
        <v>28873</v>
      </c>
      <c r="R8426" s="35" t="s">
        <v>17970</v>
      </c>
      <c r="S8426" s="34"/>
      <c r="T8426" s="34"/>
      <c r="U8426" s="34"/>
    </row>
    <row r="8427" spans="16:21" x14ac:dyDescent="0.45">
      <c r="P8427" s="33" t="s">
        <v>4871</v>
      </c>
      <c r="Q8427" t="s">
        <v>28873</v>
      </c>
      <c r="R8427" s="35" t="s">
        <v>17971</v>
      </c>
      <c r="S8427" s="34"/>
      <c r="T8427" s="34"/>
      <c r="U8427" s="34"/>
    </row>
    <row r="8428" spans="16:21" x14ac:dyDescent="0.45">
      <c r="P8428" s="33" t="s">
        <v>4871</v>
      </c>
      <c r="Q8428" t="s">
        <v>28873</v>
      </c>
      <c r="R8428" s="35" t="s">
        <v>17972</v>
      </c>
      <c r="S8428" s="34"/>
      <c r="T8428" s="34"/>
      <c r="U8428" s="34"/>
    </row>
    <row r="8429" spans="16:21" x14ac:dyDescent="0.45">
      <c r="P8429" s="33" t="s">
        <v>4872</v>
      </c>
      <c r="Q8429" t="s">
        <v>28873</v>
      </c>
      <c r="R8429" s="35" t="s">
        <v>17973</v>
      </c>
      <c r="S8429" s="34"/>
      <c r="T8429" s="34"/>
      <c r="U8429" s="34"/>
    </row>
    <row r="8430" spans="16:21" x14ac:dyDescent="0.45">
      <c r="P8430" s="33" t="s">
        <v>4872</v>
      </c>
      <c r="Q8430" t="s">
        <v>28873</v>
      </c>
      <c r="R8430" s="35" t="s">
        <v>17974</v>
      </c>
      <c r="S8430" s="34"/>
      <c r="T8430" s="34"/>
      <c r="U8430" s="34"/>
    </row>
    <row r="8431" spans="16:21" x14ac:dyDescent="0.45">
      <c r="P8431" s="33" t="s">
        <v>4873</v>
      </c>
      <c r="Q8431" t="s">
        <v>28873</v>
      </c>
      <c r="R8431" s="35" t="s">
        <v>17975</v>
      </c>
      <c r="S8431" s="34"/>
      <c r="T8431" s="34"/>
      <c r="U8431" s="34"/>
    </row>
    <row r="8432" spans="16:21" x14ac:dyDescent="0.45">
      <c r="P8432" s="33" t="s">
        <v>4873</v>
      </c>
      <c r="Q8432" t="s">
        <v>28873</v>
      </c>
      <c r="R8432" s="35" t="s">
        <v>17976</v>
      </c>
      <c r="S8432" s="34"/>
      <c r="T8432" s="34"/>
      <c r="U8432" s="34"/>
    </row>
    <row r="8433" spans="16:21" x14ac:dyDescent="0.45">
      <c r="P8433" s="33" t="s">
        <v>4874</v>
      </c>
      <c r="Q8433" t="s">
        <v>28873</v>
      </c>
      <c r="R8433" s="35" t="s">
        <v>17977</v>
      </c>
      <c r="S8433" s="34"/>
      <c r="T8433" s="34"/>
      <c r="U8433" s="34"/>
    </row>
    <row r="8434" spans="16:21" x14ac:dyDescent="0.45">
      <c r="P8434" s="33" t="s">
        <v>4874</v>
      </c>
      <c r="Q8434" t="s">
        <v>28873</v>
      </c>
      <c r="R8434" s="35" t="s">
        <v>17978</v>
      </c>
      <c r="S8434" s="34"/>
      <c r="T8434" s="34"/>
      <c r="U8434" s="34"/>
    </row>
    <row r="8435" spans="16:21" x14ac:dyDescent="0.45">
      <c r="P8435" s="33" t="s">
        <v>4875</v>
      </c>
      <c r="Q8435" t="s">
        <v>28873</v>
      </c>
      <c r="R8435" s="35" t="s">
        <v>17979</v>
      </c>
      <c r="S8435" s="34"/>
      <c r="T8435" s="34"/>
      <c r="U8435" s="34"/>
    </row>
    <row r="8436" spans="16:21" x14ac:dyDescent="0.45">
      <c r="P8436" s="33" t="s">
        <v>4875</v>
      </c>
      <c r="Q8436" t="s">
        <v>28873</v>
      </c>
      <c r="R8436" s="35" t="s">
        <v>17980</v>
      </c>
      <c r="S8436" s="34"/>
      <c r="T8436" s="34"/>
      <c r="U8436" s="34"/>
    </row>
    <row r="8437" spans="16:21" x14ac:dyDescent="0.45">
      <c r="P8437" s="33" t="s">
        <v>4876</v>
      </c>
      <c r="Q8437" t="s">
        <v>28873</v>
      </c>
      <c r="R8437" s="35" t="s">
        <v>17981</v>
      </c>
      <c r="S8437" s="34"/>
      <c r="T8437" s="34"/>
      <c r="U8437" s="34"/>
    </row>
    <row r="8438" spans="16:21" x14ac:dyDescent="0.45">
      <c r="P8438" s="33" t="s">
        <v>4876</v>
      </c>
      <c r="Q8438" t="s">
        <v>28873</v>
      </c>
      <c r="R8438" s="35" t="s">
        <v>17982</v>
      </c>
      <c r="S8438" s="34"/>
      <c r="T8438" s="34"/>
      <c r="U8438" s="34"/>
    </row>
    <row r="8439" spans="16:21" x14ac:dyDescent="0.45">
      <c r="P8439" s="33" t="s">
        <v>4877</v>
      </c>
      <c r="Q8439" t="s">
        <v>28873</v>
      </c>
      <c r="R8439" s="35" t="s">
        <v>17983</v>
      </c>
      <c r="S8439" s="34"/>
      <c r="T8439" s="34"/>
      <c r="U8439" s="34"/>
    </row>
    <row r="8440" spans="16:21" x14ac:dyDescent="0.45">
      <c r="P8440" s="33" t="s">
        <v>4877</v>
      </c>
      <c r="Q8440" t="s">
        <v>28873</v>
      </c>
      <c r="R8440" s="35" t="s">
        <v>17984</v>
      </c>
      <c r="S8440" s="34"/>
      <c r="T8440" s="34"/>
      <c r="U8440" s="34"/>
    </row>
    <row r="8441" spans="16:21" x14ac:dyDescent="0.45">
      <c r="P8441" s="33" t="s">
        <v>4878</v>
      </c>
      <c r="Q8441" t="s">
        <v>28873</v>
      </c>
      <c r="R8441" s="35" t="s">
        <v>17985</v>
      </c>
      <c r="S8441" s="34"/>
      <c r="T8441" s="34"/>
      <c r="U8441" s="34"/>
    </row>
    <row r="8442" spans="16:21" x14ac:dyDescent="0.45">
      <c r="P8442" s="33" t="s">
        <v>4878</v>
      </c>
      <c r="Q8442" t="s">
        <v>28873</v>
      </c>
      <c r="R8442" s="35" t="s">
        <v>17986</v>
      </c>
      <c r="S8442" s="34"/>
      <c r="T8442" s="34"/>
      <c r="U8442" s="34"/>
    </row>
    <row r="8443" spans="16:21" x14ac:dyDescent="0.45">
      <c r="P8443" s="33" t="s">
        <v>4879</v>
      </c>
      <c r="Q8443" t="s">
        <v>28873</v>
      </c>
      <c r="R8443" s="35" t="s">
        <v>17987</v>
      </c>
      <c r="S8443" s="34"/>
      <c r="T8443" s="34"/>
      <c r="U8443" s="34"/>
    </row>
    <row r="8444" spans="16:21" x14ac:dyDescent="0.45">
      <c r="P8444" s="33" t="s">
        <v>4879</v>
      </c>
      <c r="Q8444" t="s">
        <v>28873</v>
      </c>
      <c r="R8444" s="35" t="s">
        <v>17988</v>
      </c>
      <c r="S8444" s="34"/>
      <c r="T8444" s="34"/>
      <c r="U8444" s="34"/>
    </row>
    <row r="8445" spans="16:21" x14ac:dyDescent="0.45">
      <c r="P8445" s="33" t="s">
        <v>4880</v>
      </c>
      <c r="Q8445" t="s">
        <v>28873</v>
      </c>
      <c r="R8445" s="35" t="s">
        <v>17989</v>
      </c>
      <c r="S8445" s="34"/>
      <c r="T8445" s="34"/>
      <c r="U8445" s="34"/>
    </row>
    <row r="8446" spans="16:21" x14ac:dyDescent="0.45">
      <c r="P8446" s="33" t="s">
        <v>4880</v>
      </c>
      <c r="Q8446" t="s">
        <v>28873</v>
      </c>
      <c r="R8446" s="35" t="s">
        <v>17990</v>
      </c>
      <c r="S8446" s="34"/>
      <c r="T8446" s="34"/>
      <c r="U8446" s="34"/>
    </row>
    <row r="8447" spans="16:21" x14ac:dyDescent="0.45">
      <c r="P8447" s="33" t="s">
        <v>4881</v>
      </c>
      <c r="Q8447" t="s">
        <v>28873</v>
      </c>
      <c r="R8447" s="35" t="s">
        <v>17991</v>
      </c>
      <c r="S8447" s="34"/>
      <c r="T8447" s="34"/>
      <c r="U8447" s="34"/>
    </row>
    <row r="8448" spans="16:21" x14ac:dyDescent="0.45">
      <c r="P8448" s="33" t="s">
        <v>4881</v>
      </c>
      <c r="Q8448" t="s">
        <v>28873</v>
      </c>
      <c r="R8448" s="35" t="s">
        <v>17992</v>
      </c>
      <c r="S8448" s="34"/>
      <c r="T8448" s="34"/>
      <c r="U8448" s="34"/>
    </row>
    <row r="8449" spans="16:21" x14ac:dyDescent="0.45">
      <c r="P8449" s="33" t="s">
        <v>4882</v>
      </c>
      <c r="Q8449" t="s">
        <v>28873</v>
      </c>
      <c r="R8449" s="35" t="s">
        <v>17993</v>
      </c>
      <c r="S8449" s="34"/>
      <c r="T8449" s="34"/>
      <c r="U8449" s="34"/>
    </row>
    <row r="8450" spans="16:21" x14ac:dyDescent="0.45">
      <c r="P8450" s="33" t="s">
        <v>4882</v>
      </c>
      <c r="Q8450" t="s">
        <v>28873</v>
      </c>
      <c r="R8450" s="35" t="s">
        <v>17994</v>
      </c>
      <c r="S8450" s="34"/>
      <c r="T8450" s="34"/>
      <c r="U8450" s="34"/>
    </row>
    <row r="8451" spans="16:21" x14ac:dyDescent="0.45">
      <c r="P8451" s="33" t="s">
        <v>4883</v>
      </c>
      <c r="Q8451" t="s">
        <v>28873</v>
      </c>
      <c r="R8451" s="35" t="s">
        <v>17995</v>
      </c>
      <c r="S8451" s="34"/>
      <c r="T8451" s="34"/>
      <c r="U8451" s="34"/>
    </row>
    <row r="8452" spans="16:21" x14ac:dyDescent="0.45">
      <c r="P8452" s="33" t="s">
        <v>4883</v>
      </c>
      <c r="Q8452" t="s">
        <v>28873</v>
      </c>
      <c r="R8452" s="35" t="s">
        <v>17996</v>
      </c>
      <c r="S8452" s="34"/>
      <c r="T8452" s="34"/>
      <c r="U8452" s="34"/>
    </row>
    <row r="8453" spans="16:21" x14ac:dyDescent="0.45">
      <c r="P8453" s="33" t="s">
        <v>4884</v>
      </c>
      <c r="Q8453" t="s">
        <v>28873</v>
      </c>
      <c r="R8453" s="35" t="s">
        <v>17997</v>
      </c>
      <c r="S8453" s="34"/>
      <c r="T8453" s="34"/>
      <c r="U8453" s="34"/>
    </row>
    <row r="8454" spans="16:21" x14ac:dyDescent="0.45">
      <c r="P8454" s="33" t="s">
        <v>4884</v>
      </c>
      <c r="Q8454" t="s">
        <v>28873</v>
      </c>
      <c r="R8454" s="35" t="s">
        <v>17998</v>
      </c>
      <c r="S8454" s="34"/>
      <c r="T8454" s="34"/>
      <c r="U8454" s="34"/>
    </row>
    <row r="8455" spans="16:21" x14ac:dyDescent="0.45">
      <c r="P8455" s="33" t="s">
        <v>4885</v>
      </c>
      <c r="Q8455" t="s">
        <v>28873</v>
      </c>
      <c r="R8455" s="35" t="s">
        <v>17999</v>
      </c>
      <c r="S8455" s="34"/>
      <c r="T8455" s="34"/>
      <c r="U8455" s="34"/>
    </row>
    <row r="8456" spans="16:21" x14ac:dyDescent="0.45">
      <c r="P8456" s="33" t="s">
        <v>4885</v>
      </c>
      <c r="Q8456" t="s">
        <v>28873</v>
      </c>
      <c r="R8456" s="35" t="s">
        <v>18000</v>
      </c>
      <c r="S8456" s="34"/>
      <c r="T8456" s="34"/>
      <c r="U8456" s="34"/>
    </row>
    <row r="8457" spans="16:21" x14ac:dyDescent="0.45">
      <c r="P8457" s="33" t="s">
        <v>4886</v>
      </c>
      <c r="Q8457" t="s">
        <v>28873</v>
      </c>
      <c r="R8457" s="35" t="s">
        <v>18001</v>
      </c>
      <c r="S8457" s="34"/>
      <c r="T8457" s="34"/>
      <c r="U8457" s="34"/>
    </row>
    <row r="8458" spans="16:21" x14ac:dyDescent="0.45">
      <c r="P8458" s="33" t="s">
        <v>4886</v>
      </c>
      <c r="Q8458" t="s">
        <v>28873</v>
      </c>
      <c r="R8458" s="35" t="s">
        <v>18002</v>
      </c>
      <c r="S8458" s="34"/>
      <c r="T8458" s="34"/>
      <c r="U8458" s="34"/>
    </row>
    <row r="8459" spans="16:21" x14ac:dyDescent="0.45">
      <c r="P8459" s="33" t="s">
        <v>4887</v>
      </c>
      <c r="Q8459" t="s">
        <v>28873</v>
      </c>
      <c r="R8459" s="35" t="s">
        <v>18003</v>
      </c>
      <c r="S8459" s="34"/>
      <c r="T8459" s="34"/>
      <c r="U8459" s="34"/>
    </row>
    <row r="8460" spans="16:21" x14ac:dyDescent="0.45">
      <c r="P8460" s="33" t="s">
        <v>4887</v>
      </c>
      <c r="Q8460" t="s">
        <v>28873</v>
      </c>
      <c r="R8460" s="35" t="s">
        <v>18004</v>
      </c>
      <c r="S8460" s="34"/>
      <c r="T8460" s="34"/>
      <c r="U8460" s="34"/>
    </row>
    <row r="8461" spans="16:21" x14ac:dyDescent="0.45">
      <c r="P8461" s="33" t="s">
        <v>4888</v>
      </c>
      <c r="Q8461" t="s">
        <v>28873</v>
      </c>
      <c r="R8461" s="35" t="s">
        <v>18005</v>
      </c>
      <c r="S8461" s="34"/>
      <c r="T8461" s="34"/>
      <c r="U8461" s="34"/>
    </row>
    <row r="8462" spans="16:21" x14ac:dyDescent="0.45">
      <c r="P8462" s="33" t="s">
        <v>4888</v>
      </c>
      <c r="Q8462" t="s">
        <v>28873</v>
      </c>
      <c r="R8462" s="35" t="s">
        <v>18006</v>
      </c>
      <c r="S8462" s="34"/>
      <c r="T8462" s="34"/>
      <c r="U8462" s="34"/>
    </row>
    <row r="8463" spans="16:21" x14ac:dyDescent="0.45">
      <c r="P8463" s="33" t="s">
        <v>4889</v>
      </c>
      <c r="Q8463" t="s">
        <v>28873</v>
      </c>
      <c r="R8463" s="35" t="s">
        <v>18007</v>
      </c>
      <c r="S8463" s="34"/>
      <c r="T8463" s="34"/>
      <c r="U8463" s="34"/>
    </row>
    <row r="8464" spans="16:21" x14ac:dyDescent="0.45">
      <c r="P8464" s="33" t="s">
        <v>4889</v>
      </c>
      <c r="Q8464" t="s">
        <v>28873</v>
      </c>
      <c r="R8464" s="35" t="s">
        <v>18008</v>
      </c>
      <c r="S8464" s="34"/>
      <c r="T8464" s="34"/>
      <c r="U8464" s="34"/>
    </row>
    <row r="8465" spans="16:21" x14ac:dyDescent="0.45">
      <c r="P8465" s="33" t="s">
        <v>4890</v>
      </c>
      <c r="Q8465" t="s">
        <v>28873</v>
      </c>
      <c r="R8465" s="35" t="s">
        <v>18009</v>
      </c>
      <c r="S8465" s="34"/>
      <c r="T8465" s="34"/>
      <c r="U8465" s="34"/>
    </row>
    <row r="8466" spans="16:21" x14ac:dyDescent="0.45">
      <c r="P8466" s="33" t="s">
        <v>4890</v>
      </c>
      <c r="Q8466" t="s">
        <v>28873</v>
      </c>
      <c r="R8466" s="35" t="s">
        <v>18010</v>
      </c>
      <c r="S8466" s="34"/>
      <c r="T8466" s="34"/>
      <c r="U8466" s="34"/>
    </row>
    <row r="8467" spans="16:21" x14ac:dyDescent="0.45">
      <c r="P8467" s="33" t="s">
        <v>4891</v>
      </c>
      <c r="Q8467" t="s">
        <v>28873</v>
      </c>
      <c r="R8467" s="35" t="s">
        <v>18011</v>
      </c>
      <c r="S8467" s="34"/>
      <c r="T8467" s="34"/>
      <c r="U8467" s="34"/>
    </row>
    <row r="8468" spans="16:21" x14ac:dyDescent="0.45">
      <c r="P8468" s="33" t="s">
        <v>4891</v>
      </c>
      <c r="Q8468" t="s">
        <v>28873</v>
      </c>
      <c r="R8468" s="35" t="s">
        <v>18012</v>
      </c>
      <c r="S8468" s="34"/>
      <c r="T8468" s="34"/>
      <c r="U8468" s="34"/>
    </row>
    <row r="8469" spans="16:21" x14ac:dyDescent="0.45">
      <c r="P8469" s="33" t="s">
        <v>4892</v>
      </c>
      <c r="Q8469" t="s">
        <v>28873</v>
      </c>
      <c r="R8469" s="35" t="s">
        <v>18013</v>
      </c>
      <c r="S8469" s="34"/>
      <c r="T8469" s="34"/>
      <c r="U8469" s="34"/>
    </row>
    <row r="8470" spans="16:21" x14ac:dyDescent="0.45">
      <c r="P8470" s="33" t="s">
        <v>4892</v>
      </c>
      <c r="Q8470" t="s">
        <v>28873</v>
      </c>
      <c r="R8470" s="35" t="s">
        <v>18014</v>
      </c>
      <c r="S8470" s="34"/>
      <c r="T8470" s="34"/>
      <c r="U8470" s="34"/>
    </row>
    <row r="8471" spans="16:21" x14ac:dyDescent="0.45">
      <c r="P8471" s="33" t="s">
        <v>4893</v>
      </c>
      <c r="Q8471" t="s">
        <v>28873</v>
      </c>
      <c r="R8471" s="35" t="s">
        <v>18015</v>
      </c>
      <c r="S8471" s="34"/>
      <c r="T8471" s="34"/>
      <c r="U8471" s="34"/>
    </row>
    <row r="8472" spans="16:21" x14ac:dyDescent="0.45">
      <c r="P8472" s="33" t="s">
        <v>4893</v>
      </c>
      <c r="Q8472" t="s">
        <v>28873</v>
      </c>
      <c r="R8472" s="35" t="s">
        <v>18016</v>
      </c>
      <c r="S8472" s="34"/>
      <c r="T8472" s="34"/>
      <c r="U8472" s="34"/>
    </row>
    <row r="8473" spans="16:21" x14ac:dyDescent="0.45">
      <c r="P8473" s="33" t="s">
        <v>4894</v>
      </c>
      <c r="Q8473" t="s">
        <v>28873</v>
      </c>
      <c r="R8473" s="35" t="s">
        <v>18017</v>
      </c>
      <c r="S8473" s="34"/>
      <c r="T8473" s="34"/>
      <c r="U8473" s="34"/>
    </row>
    <row r="8474" spans="16:21" x14ac:dyDescent="0.45">
      <c r="P8474" s="33" t="s">
        <v>4894</v>
      </c>
      <c r="Q8474" t="s">
        <v>28873</v>
      </c>
      <c r="R8474" s="35" t="s">
        <v>18018</v>
      </c>
      <c r="S8474" s="34"/>
      <c r="T8474" s="34"/>
      <c r="U8474" s="34"/>
    </row>
    <row r="8475" spans="16:21" x14ac:dyDescent="0.45">
      <c r="P8475" s="33" t="s">
        <v>4895</v>
      </c>
      <c r="Q8475" t="s">
        <v>28873</v>
      </c>
      <c r="R8475" s="35" t="s">
        <v>18019</v>
      </c>
      <c r="S8475" s="34"/>
      <c r="T8475" s="34"/>
      <c r="U8475" s="34"/>
    </row>
    <row r="8476" spans="16:21" x14ac:dyDescent="0.45">
      <c r="P8476" s="33" t="s">
        <v>4895</v>
      </c>
      <c r="Q8476" t="s">
        <v>28873</v>
      </c>
      <c r="R8476" s="35" t="s">
        <v>18020</v>
      </c>
      <c r="S8476" s="34"/>
      <c r="T8476" s="34"/>
      <c r="U8476" s="34"/>
    </row>
    <row r="8477" spans="16:21" x14ac:dyDescent="0.45">
      <c r="P8477" s="33" t="s">
        <v>4896</v>
      </c>
      <c r="Q8477" t="s">
        <v>28873</v>
      </c>
      <c r="R8477" s="35" t="s">
        <v>18021</v>
      </c>
      <c r="S8477" s="34"/>
      <c r="T8477" s="34"/>
      <c r="U8477" s="34"/>
    </row>
    <row r="8478" spans="16:21" x14ac:dyDescent="0.45">
      <c r="P8478" s="33" t="s">
        <v>4896</v>
      </c>
      <c r="Q8478" t="s">
        <v>28873</v>
      </c>
      <c r="R8478" s="35" t="s">
        <v>18022</v>
      </c>
      <c r="S8478" s="34"/>
      <c r="T8478" s="34"/>
      <c r="U8478" s="34"/>
    </row>
    <row r="8479" spans="16:21" x14ac:dyDescent="0.45">
      <c r="P8479" s="33" t="s">
        <v>4897</v>
      </c>
      <c r="Q8479" t="s">
        <v>28873</v>
      </c>
      <c r="R8479" s="35" t="s">
        <v>18023</v>
      </c>
      <c r="S8479" s="34"/>
      <c r="T8479" s="34"/>
      <c r="U8479" s="34"/>
    </row>
    <row r="8480" spans="16:21" x14ac:dyDescent="0.45">
      <c r="P8480" s="33" t="s">
        <v>4897</v>
      </c>
      <c r="Q8480" t="s">
        <v>28873</v>
      </c>
      <c r="R8480" s="35" t="s">
        <v>18024</v>
      </c>
      <c r="S8480" s="34"/>
      <c r="T8480" s="34"/>
      <c r="U8480" s="34"/>
    </row>
    <row r="8481" spans="16:21" x14ac:dyDescent="0.45">
      <c r="P8481" s="33" t="s">
        <v>4898</v>
      </c>
      <c r="Q8481" t="s">
        <v>28873</v>
      </c>
      <c r="R8481" s="35" t="s">
        <v>18025</v>
      </c>
      <c r="S8481" s="34"/>
      <c r="T8481" s="34"/>
      <c r="U8481" s="34"/>
    </row>
    <row r="8482" spans="16:21" x14ac:dyDescent="0.45">
      <c r="P8482" s="33" t="s">
        <v>4898</v>
      </c>
      <c r="Q8482" t="s">
        <v>28873</v>
      </c>
      <c r="R8482" s="35" t="s">
        <v>18026</v>
      </c>
      <c r="S8482" s="34"/>
      <c r="T8482" s="34"/>
      <c r="U8482" s="34"/>
    </row>
    <row r="8483" spans="16:21" x14ac:dyDescent="0.45">
      <c r="P8483" s="33" t="s">
        <v>4899</v>
      </c>
      <c r="Q8483" t="s">
        <v>28873</v>
      </c>
      <c r="R8483" s="35" t="s">
        <v>18027</v>
      </c>
      <c r="S8483" s="34"/>
      <c r="T8483" s="34"/>
      <c r="U8483" s="34"/>
    </row>
    <row r="8484" spans="16:21" x14ac:dyDescent="0.45">
      <c r="P8484" s="33" t="s">
        <v>4899</v>
      </c>
      <c r="Q8484" t="s">
        <v>28873</v>
      </c>
      <c r="R8484" s="35" t="s">
        <v>18028</v>
      </c>
      <c r="S8484" s="34"/>
      <c r="T8484" s="34"/>
      <c r="U8484" s="34"/>
    </row>
    <row r="8485" spans="16:21" x14ac:dyDescent="0.45">
      <c r="P8485" s="33" t="s">
        <v>4900</v>
      </c>
      <c r="Q8485" t="s">
        <v>28873</v>
      </c>
      <c r="R8485" s="35" t="s">
        <v>18029</v>
      </c>
      <c r="S8485" s="34"/>
      <c r="T8485" s="34"/>
      <c r="U8485" s="34"/>
    </row>
    <row r="8486" spans="16:21" x14ac:dyDescent="0.45">
      <c r="P8486" s="33" t="s">
        <v>4900</v>
      </c>
      <c r="Q8486" t="s">
        <v>28873</v>
      </c>
      <c r="R8486" s="35" t="s">
        <v>18030</v>
      </c>
      <c r="S8486" s="34"/>
      <c r="T8486" s="34"/>
      <c r="U8486" s="34"/>
    </row>
    <row r="8487" spans="16:21" x14ac:dyDescent="0.45">
      <c r="P8487" s="33" t="s">
        <v>4901</v>
      </c>
      <c r="Q8487" t="s">
        <v>28873</v>
      </c>
      <c r="R8487" s="35" t="s">
        <v>18031</v>
      </c>
      <c r="S8487" s="34"/>
      <c r="T8487" s="34"/>
      <c r="U8487" s="34"/>
    </row>
    <row r="8488" spans="16:21" x14ac:dyDescent="0.45">
      <c r="P8488" s="33" t="s">
        <v>4901</v>
      </c>
      <c r="Q8488" t="s">
        <v>28873</v>
      </c>
      <c r="R8488" s="35" t="s">
        <v>18032</v>
      </c>
      <c r="S8488" s="34"/>
      <c r="T8488" s="34"/>
      <c r="U8488" s="34"/>
    </row>
    <row r="8489" spans="16:21" x14ac:dyDescent="0.45">
      <c r="P8489" s="33" t="s">
        <v>4902</v>
      </c>
      <c r="Q8489" t="s">
        <v>28873</v>
      </c>
      <c r="R8489" s="35" t="s">
        <v>18033</v>
      </c>
      <c r="S8489" s="34"/>
      <c r="T8489" s="34"/>
      <c r="U8489" s="34"/>
    </row>
    <row r="8490" spans="16:21" x14ac:dyDescent="0.45">
      <c r="P8490" s="33" t="s">
        <v>4902</v>
      </c>
      <c r="Q8490" t="s">
        <v>28873</v>
      </c>
      <c r="R8490" s="35" t="s">
        <v>18034</v>
      </c>
      <c r="S8490" s="34"/>
      <c r="T8490" s="34"/>
      <c r="U8490" s="34"/>
    </row>
    <row r="8491" spans="16:21" x14ac:dyDescent="0.45">
      <c r="P8491" s="33" t="s">
        <v>4903</v>
      </c>
      <c r="Q8491" t="s">
        <v>28873</v>
      </c>
      <c r="R8491" s="35" t="s">
        <v>18035</v>
      </c>
      <c r="S8491" s="34"/>
      <c r="T8491" s="34"/>
      <c r="U8491" s="34"/>
    </row>
    <row r="8492" spans="16:21" x14ac:dyDescent="0.45">
      <c r="P8492" s="33" t="s">
        <v>4903</v>
      </c>
      <c r="Q8492" t="s">
        <v>28873</v>
      </c>
      <c r="R8492" s="35" t="s">
        <v>18036</v>
      </c>
      <c r="S8492" s="34"/>
      <c r="T8492" s="34"/>
      <c r="U8492" s="34"/>
    </row>
    <row r="8493" spans="16:21" x14ac:dyDescent="0.45">
      <c r="P8493" s="33" t="s">
        <v>4904</v>
      </c>
      <c r="Q8493" t="s">
        <v>28873</v>
      </c>
      <c r="R8493" s="35" t="s">
        <v>18037</v>
      </c>
      <c r="S8493" s="34"/>
      <c r="T8493" s="34"/>
      <c r="U8493" s="34"/>
    </row>
    <row r="8494" spans="16:21" x14ac:dyDescent="0.45">
      <c r="P8494" s="33" t="s">
        <v>4904</v>
      </c>
      <c r="Q8494" t="s">
        <v>28873</v>
      </c>
      <c r="R8494" s="35" t="s">
        <v>18038</v>
      </c>
      <c r="S8494" s="34"/>
      <c r="T8494" s="34"/>
      <c r="U8494" s="34"/>
    </row>
    <row r="8495" spans="16:21" x14ac:dyDescent="0.45">
      <c r="P8495" s="33" t="s">
        <v>4905</v>
      </c>
      <c r="Q8495" t="s">
        <v>28873</v>
      </c>
      <c r="R8495" s="35" t="s">
        <v>18039</v>
      </c>
      <c r="S8495" s="34"/>
      <c r="T8495" s="34"/>
      <c r="U8495" s="34"/>
    </row>
    <row r="8496" spans="16:21" x14ac:dyDescent="0.45">
      <c r="P8496" s="33" t="s">
        <v>4905</v>
      </c>
      <c r="Q8496" t="s">
        <v>28873</v>
      </c>
      <c r="R8496" s="35" t="s">
        <v>18040</v>
      </c>
      <c r="S8496" s="34"/>
      <c r="T8496" s="34"/>
      <c r="U8496" s="34"/>
    </row>
    <row r="8497" spans="16:21" x14ac:dyDescent="0.45">
      <c r="P8497" s="33" t="s">
        <v>4906</v>
      </c>
      <c r="Q8497" t="s">
        <v>28873</v>
      </c>
      <c r="R8497" s="35" t="s">
        <v>18041</v>
      </c>
      <c r="S8497" s="34"/>
      <c r="T8497" s="34"/>
      <c r="U8497" s="34"/>
    </row>
    <row r="8498" spans="16:21" x14ac:dyDescent="0.45">
      <c r="P8498" s="33" t="s">
        <v>4906</v>
      </c>
      <c r="Q8498" t="s">
        <v>28873</v>
      </c>
      <c r="R8498" s="35" t="s">
        <v>18042</v>
      </c>
      <c r="S8498" s="34"/>
      <c r="T8498" s="34"/>
      <c r="U8498" s="34"/>
    </row>
    <row r="8499" spans="16:21" x14ac:dyDescent="0.45">
      <c r="P8499" s="33" t="s">
        <v>4907</v>
      </c>
      <c r="Q8499" t="s">
        <v>28873</v>
      </c>
      <c r="R8499" s="35" t="s">
        <v>18043</v>
      </c>
      <c r="S8499" s="34"/>
      <c r="T8499" s="34"/>
      <c r="U8499" s="34"/>
    </row>
    <row r="8500" spans="16:21" x14ac:dyDescent="0.45">
      <c r="P8500" s="33" t="s">
        <v>4907</v>
      </c>
      <c r="Q8500" t="s">
        <v>28873</v>
      </c>
      <c r="R8500" s="35" t="s">
        <v>18044</v>
      </c>
      <c r="S8500" s="34"/>
      <c r="T8500" s="34"/>
      <c r="U8500" s="34"/>
    </row>
    <row r="8501" spans="16:21" x14ac:dyDescent="0.45">
      <c r="P8501" s="33" t="s">
        <v>4908</v>
      </c>
      <c r="Q8501" t="s">
        <v>28873</v>
      </c>
      <c r="R8501" s="35" t="s">
        <v>18045</v>
      </c>
      <c r="S8501" s="34"/>
      <c r="T8501" s="34"/>
      <c r="U8501" s="34"/>
    </row>
    <row r="8502" spans="16:21" x14ac:dyDescent="0.45">
      <c r="P8502" s="33" t="s">
        <v>4908</v>
      </c>
      <c r="Q8502" t="s">
        <v>28873</v>
      </c>
      <c r="R8502" s="35" t="s">
        <v>18046</v>
      </c>
      <c r="S8502" s="34"/>
      <c r="T8502" s="34"/>
      <c r="U8502" s="34"/>
    </row>
    <row r="8503" spans="16:21" x14ac:dyDescent="0.45">
      <c r="P8503" s="33" t="s">
        <v>4909</v>
      </c>
      <c r="Q8503" t="s">
        <v>28873</v>
      </c>
      <c r="R8503" s="35" t="s">
        <v>18047</v>
      </c>
      <c r="S8503" s="34"/>
      <c r="T8503" s="34"/>
      <c r="U8503" s="34"/>
    </row>
    <row r="8504" spans="16:21" x14ac:dyDescent="0.45">
      <c r="P8504" s="33" t="s">
        <v>4909</v>
      </c>
      <c r="Q8504" t="s">
        <v>28873</v>
      </c>
      <c r="R8504" s="35" t="s">
        <v>18048</v>
      </c>
      <c r="S8504" s="34"/>
      <c r="T8504" s="34"/>
      <c r="U8504" s="34"/>
    </row>
    <row r="8505" spans="16:21" x14ac:dyDescent="0.45">
      <c r="P8505" s="33" t="s">
        <v>4910</v>
      </c>
      <c r="Q8505" t="s">
        <v>28873</v>
      </c>
      <c r="R8505" s="35" t="s">
        <v>18049</v>
      </c>
      <c r="S8505" s="34"/>
      <c r="T8505" s="34"/>
      <c r="U8505" s="34"/>
    </row>
    <row r="8506" spans="16:21" x14ac:dyDescent="0.45">
      <c r="P8506" s="33" t="s">
        <v>4910</v>
      </c>
      <c r="Q8506" t="s">
        <v>28873</v>
      </c>
      <c r="R8506" s="35" t="s">
        <v>18050</v>
      </c>
      <c r="S8506" s="34"/>
      <c r="T8506" s="34"/>
      <c r="U8506" s="34"/>
    </row>
    <row r="8507" spans="16:21" x14ac:dyDescent="0.45">
      <c r="P8507" s="33" t="s">
        <v>4911</v>
      </c>
      <c r="Q8507" t="s">
        <v>28873</v>
      </c>
      <c r="R8507" s="35" t="s">
        <v>18051</v>
      </c>
      <c r="S8507" s="34"/>
      <c r="T8507" s="34"/>
      <c r="U8507" s="34"/>
    </row>
    <row r="8508" spans="16:21" x14ac:dyDescent="0.45">
      <c r="P8508" s="33" t="s">
        <v>4911</v>
      </c>
      <c r="Q8508" t="s">
        <v>28873</v>
      </c>
      <c r="R8508" s="35" t="s">
        <v>18052</v>
      </c>
      <c r="S8508" s="34"/>
      <c r="T8508" s="34"/>
      <c r="U8508" s="34"/>
    </row>
    <row r="8509" spans="16:21" x14ac:dyDescent="0.45">
      <c r="P8509" s="33" t="s">
        <v>4912</v>
      </c>
      <c r="Q8509" t="s">
        <v>28873</v>
      </c>
      <c r="R8509" s="35" t="s">
        <v>18053</v>
      </c>
      <c r="S8509" s="34"/>
      <c r="T8509" s="34"/>
      <c r="U8509" s="34"/>
    </row>
    <row r="8510" spans="16:21" x14ac:dyDescent="0.45">
      <c r="P8510" s="33" t="s">
        <v>4912</v>
      </c>
      <c r="Q8510" t="s">
        <v>28873</v>
      </c>
      <c r="R8510" s="35" t="s">
        <v>18054</v>
      </c>
      <c r="S8510" s="34"/>
      <c r="T8510" s="34"/>
      <c r="U8510" s="34"/>
    </row>
    <row r="8511" spans="16:21" x14ac:dyDescent="0.45">
      <c r="P8511" s="33" t="s">
        <v>4913</v>
      </c>
      <c r="Q8511" t="s">
        <v>28873</v>
      </c>
      <c r="R8511" s="35" t="s">
        <v>18055</v>
      </c>
      <c r="S8511" s="34"/>
      <c r="T8511" s="34"/>
      <c r="U8511" s="34"/>
    </row>
    <row r="8512" spans="16:21" x14ac:dyDescent="0.45">
      <c r="P8512" s="33" t="s">
        <v>4913</v>
      </c>
      <c r="Q8512" t="s">
        <v>28873</v>
      </c>
      <c r="R8512" s="35" t="s">
        <v>18056</v>
      </c>
      <c r="S8512" s="34"/>
      <c r="T8512" s="34"/>
      <c r="U8512" s="34"/>
    </row>
    <row r="8513" spans="16:21" x14ac:dyDescent="0.45">
      <c r="P8513" s="33" t="s">
        <v>4914</v>
      </c>
      <c r="Q8513" t="s">
        <v>28873</v>
      </c>
      <c r="R8513" s="35" t="s">
        <v>18057</v>
      </c>
      <c r="S8513" s="34"/>
      <c r="T8513" s="34"/>
      <c r="U8513" s="34"/>
    </row>
    <row r="8514" spans="16:21" x14ac:dyDescent="0.45">
      <c r="P8514" s="33" t="s">
        <v>4914</v>
      </c>
      <c r="Q8514" t="s">
        <v>28873</v>
      </c>
      <c r="R8514" s="35" t="s">
        <v>18058</v>
      </c>
      <c r="S8514" s="34"/>
      <c r="T8514" s="34"/>
      <c r="U8514" s="34"/>
    </row>
    <row r="8515" spans="16:21" x14ac:dyDescent="0.45">
      <c r="P8515" s="33" t="s">
        <v>4915</v>
      </c>
      <c r="Q8515" t="s">
        <v>28873</v>
      </c>
      <c r="R8515" s="35" t="s">
        <v>18059</v>
      </c>
      <c r="S8515" s="34"/>
      <c r="T8515" s="34"/>
      <c r="U8515" s="34"/>
    </row>
    <row r="8516" spans="16:21" x14ac:dyDescent="0.45">
      <c r="P8516" s="33" t="s">
        <v>4915</v>
      </c>
      <c r="Q8516" t="s">
        <v>28873</v>
      </c>
      <c r="R8516" s="35" t="s">
        <v>18060</v>
      </c>
      <c r="S8516" s="34"/>
      <c r="T8516" s="34"/>
      <c r="U8516" s="34"/>
    </row>
    <row r="8517" spans="16:21" x14ac:dyDescent="0.45">
      <c r="P8517" s="33" t="s">
        <v>4916</v>
      </c>
      <c r="Q8517" t="s">
        <v>28873</v>
      </c>
      <c r="R8517" s="35" t="s">
        <v>18061</v>
      </c>
      <c r="S8517" s="34"/>
      <c r="T8517" s="34"/>
      <c r="U8517" s="34"/>
    </row>
    <row r="8518" spans="16:21" x14ac:dyDescent="0.45">
      <c r="P8518" s="33" t="s">
        <v>4916</v>
      </c>
      <c r="Q8518" t="s">
        <v>28873</v>
      </c>
      <c r="R8518" s="35" t="s">
        <v>18062</v>
      </c>
      <c r="S8518" s="34"/>
      <c r="T8518" s="34"/>
      <c r="U8518" s="34"/>
    </row>
    <row r="8519" spans="16:21" x14ac:dyDescent="0.45">
      <c r="P8519" s="33" t="s">
        <v>4917</v>
      </c>
      <c r="Q8519" t="s">
        <v>28873</v>
      </c>
      <c r="R8519" s="35" t="s">
        <v>18063</v>
      </c>
      <c r="S8519" s="34"/>
      <c r="T8519" s="34"/>
      <c r="U8519" s="34"/>
    </row>
    <row r="8520" spans="16:21" x14ac:dyDescent="0.45">
      <c r="P8520" s="33" t="s">
        <v>4917</v>
      </c>
      <c r="Q8520" t="s">
        <v>28873</v>
      </c>
      <c r="R8520" s="35" t="s">
        <v>18064</v>
      </c>
      <c r="S8520" s="34"/>
      <c r="T8520" s="34"/>
      <c r="U8520" s="34"/>
    </row>
    <row r="8521" spans="16:21" x14ac:dyDescent="0.45">
      <c r="P8521" s="33" t="s">
        <v>4918</v>
      </c>
      <c r="Q8521" t="s">
        <v>28873</v>
      </c>
      <c r="R8521" s="35" t="s">
        <v>18065</v>
      </c>
      <c r="S8521" s="34"/>
      <c r="T8521" s="34"/>
      <c r="U8521" s="34"/>
    </row>
    <row r="8522" spans="16:21" x14ac:dyDescent="0.45">
      <c r="P8522" s="33" t="s">
        <v>4918</v>
      </c>
      <c r="Q8522" t="s">
        <v>28873</v>
      </c>
      <c r="R8522" s="35" t="s">
        <v>18066</v>
      </c>
      <c r="S8522" s="34"/>
      <c r="T8522" s="34"/>
      <c r="U8522" s="34"/>
    </row>
    <row r="8523" spans="16:21" x14ac:dyDescent="0.45">
      <c r="P8523" s="33" t="s">
        <v>4919</v>
      </c>
      <c r="Q8523" t="s">
        <v>28873</v>
      </c>
      <c r="R8523" s="35" t="s">
        <v>18067</v>
      </c>
      <c r="S8523" s="34"/>
      <c r="T8523" s="34"/>
      <c r="U8523" s="34"/>
    </row>
    <row r="8524" spans="16:21" x14ac:dyDescent="0.45">
      <c r="P8524" s="33" t="s">
        <v>4919</v>
      </c>
      <c r="Q8524" t="s">
        <v>28873</v>
      </c>
      <c r="R8524" s="35" t="s">
        <v>18068</v>
      </c>
      <c r="S8524" s="34"/>
      <c r="T8524" s="34"/>
      <c r="U8524" s="34"/>
    </row>
    <row r="8525" spans="16:21" x14ac:dyDescent="0.45">
      <c r="P8525" s="33" t="s">
        <v>4920</v>
      </c>
      <c r="Q8525" t="s">
        <v>28873</v>
      </c>
      <c r="R8525" s="35" t="s">
        <v>18069</v>
      </c>
      <c r="S8525" s="34"/>
      <c r="T8525" s="34"/>
      <c r="U8525" s="34"/>
    </row>
    <row r="8526" spans="16:21" x14ac:dyDescent="0.45">
      <c r="P8526" s="33" t="s">
        <v>4920</v>
      </c>
      <c r="Q8526" t="s">
        <v>28873</v>
      </c>
      <c r="R8526" s="35" t="s">
        <v>18070</v>
      </c>
      <c r="S8526" s="34"/>
      <c r="T8526" s="34"/>
      <c r="U8526" s="34"/>
    </row>
    <row r="8527" spans="16:21" x14ac:dyDescent="0.45">
      <c r="P8527" s="33" t="s">
        <v>4921</v>
      </c>
      <c r="Q8527" t="s">
        <v>28873</v>
      </c>
      <c r="R8527" s="35" t="s">
        <v>18071</v>
      </c>
      <c r="S8527" s="34"/>
      <c r="T8527" s="34"/>
      <c r="U8527" s="34"/>
    </row>
    <row r="8528" spans="16:21" x14ac:dyDescent="0.45">
      <c r="P8528" s="33" t="s">
        <v>4921</v>
      </c>
      <c r="Q8528" t="s">
        <v>28873</v>
      </c>
      <c r="R8528" s="35" t="s">
        <v>18072</v>
      </c>
      <c r="S8528" s="34"/>
      <c r="T8528" s="34"/>
      <c r="U8528" s="34"/>
    </row>
    <row r="8529" spans="16:21" x14ac:dyDescent="0.45">
      <c r="P8529" s="33" t="s">
        <v>4922</v>
      </c>
      <c r="Q8529" t="s">
        <v>28873</v>
      </c>
      <c r="R8529" s="35" t="s">
        <v>18073</v>
      </c>
      <c r="S8529" s="34"/>
      <c r="T8529" s="34"/>
      <c r="U8529" s="34"/>
    </row>
    <row r="8530" spans="16:21" x14ac:dyDescent="0.45">
      <c r="P8530" s="33" t="s">
        <v>4922</v>
      </c>
      <c r="Q8530" t="s">
        <v>28873</v>
      </c>
      <c r="R8530" s="35" t="s">
        <v>18074</v>
      </c>
      <c r="S8530" s="34"/>
      <c r="T8530" s="34"/>
      <c r="U8530" s="34"/>
    </row>
    <row r="8531" spans="16:21" x14ac:dyDescent="0.45">
      <c r="P8531" s="33" t="s">
        <v>4923</v>
      </c>
      <c r="Q8531" t="s">
        <v>28873</v>
      </c>
      <c r="R8531" s="35" t="s">
        <v>18075</v>
      </c>
      <c r="S8531" s="34"/>
      <c r="T8531" s="34"/>
      <c r="U8531" s="34"/>
    </row>
    <row r="8532" spans="16:21" x14ac:dyDescent="0.45">
      <c r="P8532" s="33" t="s">
        <v>4923</v>
      </c>
      <c r="Q8532" t="s">
        <v>28873</v>
      </c>
      <c r="R8532" s="35" t="s">
        <v>16716</v>
      </c>
      <c r="S8532" s="34"/>
      <c r="T8532" s="34"/>
      <c r="U8532" s="34"/>
    </row>
    <row r="8533" spans="16:21" x14ac:dyDescent="0.45">
      <c r="P8533" s="33" t="s">
        <v>4924</v>
      </c>
      <c r="Q8533" t="s">
        <v>28873</v>
      </c>
      <c r="R8533" s="35" t="s">
        <v>18076</v>
      </c>
      <c r="S8533" s="34"/>
      <c r="T8533" s="34"/>
      <c r="U8533" s="34"/>
    </row>
    <row r="8534" spans="16:21" x14ac:dyDescent="0.45">
      <c r="P8534" s="33" t="s">
        <v>4924</v>
      </c>
      <c r="Q8534" t="s">
        <v>28873</v>
      </c>
      <c r="R8534" s="35" t="s">
        <v>18077</v>
      </c>
      <c r="S8534" s="34"/>
      <c r="T8534" s="34"/>
      <c r="U8534" s="34"/>
    </row>
    <row r="8535" spans="16:21" x14ac:dyDescent="0.45">
      <c r="P8535" s="33" t="s">
        <v>4925</v>
      </c>
      <c r="Q8535" t="s">
        <v>28873</v>
      </c>
      <c r="R8535" s="35" t="s">
        <v>18078</v>
      </c>
      <c r="S8535" s="34"/>
      <c r="T8535" s="34"/>
      <c r="U8535" s="34"/>
    </row>
    <row r="8536" spans="16:21" x14ac:dyDescent="0.45">
      <c r="P8536" s="33" t="s">
        <v>4925</v>
      </c>
      <c r="Q8536" t="s">
        <v>28873</v>
      </c>
      <c r="R8536" s="35" t="s">
        <v>18079</v>
      </c>
      <c r="S8536" s="34"/>
      <c r="T8536" s="34"/>
      <c r="U8536" s="34"/>
    </row>
    <row r="8537" spans="16:21" x14ac:dyDescent="0.45">
      <c r="P8537" s="33" t="s">
        <v>4926</v>
      </c>
      <c r="Q8537" t="s">
        <v>28873</v>
      </c>
      <c r="R8537" s="35" t="s">
        <v>18080</v>
      </c>
      <c r="S8537" s="34"/>
      <c r="T8537" s="34"/>
      <c r="U8537" s="34"/>
    </row>
    <row r="8538" spans="16:21" x14ac:dyDescent="0.45">
      <c r="P8538" s="33" t="s">
        <v>4926</v>
      </c>
      <c r="Q8538" t="s">
        <v>28873</v>
      </c>
      <c r="R8538" s="35" t="s">
        <v>18081</v>
      </c>
      <c r="S8538" s="34"/>
      <c r="T8538" s="34"/>
      <c r="U8538" s="34"/>
    </row>
    <row r="8539" spans="16:21" x14ac:dyDescent="0.45">
      <c r="P8539" s="33" t="s">
        <v>4927</v>
      </c>
      <c r="Q8539" t="s">
        <v>28873</v>
      </c>
      <c r="R8539" s="35" t="s">
        <v>18082</v>
      </c>
      <c r="S8539" s="34"/>
      <c r="T8539" s="34"/>
      <c r="U8539" s="34"/>
    </row>
    <row r="8540" spans="16:21" x14ac:dyDescent="0.45">
      <c r="P8540" s="33" t="s">
        <v>4927</v>
      </c>
      <c r="Q8540" t="s">
        <v>28873</v>
      </c>
      <c r="R8540" s="35" t="s">
        <v>18083</v>
      </c>
      <c r="S8540" s="34"/>
      <c r="T8540" s="34"/>
      <c r="U8540" s="34"/>
    </row>
    <row r="8541" spans="16:21" x14ac:dyDescent="0.45">
      <c r="P8541" s="33" t="s">
        <v>4928</v>
      </c>
      <c r="Q8541" t="s">
        <v>28873</v>
      </c>
      <c r="R8541" s="35" t="s">
        <v>18084</v>
      </c>
      <c r="S8541" s="34"/>
      <c r="T8541" s="34"/>
      <c r="U8541" s="34"/>
    </row>
    <row r="8542" spans="16:21" x14ac:dyDescent="0.45">
      <c r="P8542" s="33" t="s">
        <v>4928</v>
      </c>
      <c r="Q8542" t="s">
        <v>28873</v>
      </c>
      <c r="R8542" s="35" t="s">
        <v>18085</v>
      </c>
      <c r="S8542" s="34"/>
      <c r="T8542" s="34"/>
      <c r="U8542" s="34"/>
    </row>
    <row r="8543" spans="16:21" x14ac:dyDescent="0.45">
      <c r="P8543" s="33" t="s">
        <v>4929</v>
      </c>
      <c r="Q8543" t="s">
        <v>28873</v>
      </c>
      <c r="R8543" s="35" t="s">
        <v>18086</v>
      </c>
      <c r="S8543" s="34"/>
      <c r="T8543" s="34"/>
      <c r="U8543" s="34"/>
    </row>
    <row r="8544" spans="16:21" x14ac:dyDescent="0.45">
      <c r="P8544" s="33" t="s">
        <v>4929</v>
      </c>
      <c r="Q8544" t="s">
        <v>28873</v>
      </c>
      <c r="R8544" s="35" t="s">
        <v>18087</v>
      </c>
      <c r="S8544" s="34"/>
      <c r="T8544" s="34"/>
      <c r="U8544" s="34"/>
    </row>
    <row r="8545" spans="16:21" x14ac:dyDescent="0.45">
      <c r="P8545" s="33" t="s">
        <v>4930</v>
      </c>
      <c r="Q8545" t="s">
        <v>28873</v>
      </c>
      <c r="R8545" s="35" t="s">
        <v>18088</v>
      </c>
      <c r="S8545" s="34"/>
      <c r="T8545" s="34"/>
      <c r="U8545" s="34"/>
    </row>
    <row r="8546" spans="16:21" x14ac:dyDescent="0.45">
      <c r="P8546" s="33" t="s">
        <v>4930</v>
      </c>
      <c r="Q8546" t="s">
        <v>28873</v>
      </c>
      <c r="R8546" s="35" t="s">
        <v>18089</v>
      </c>
      <c r="S8546" s="34"/>
      <c r="T8546" s="34"/>
      <c r="U8546" s="34"/>
    </row>
    <row r="8547" spans="16:21" x14ac:dyDescent="0.45">
      <c r="P8547" s="33" t="s">
        <v>4931</v>
      </c>
      <c r="Q8547" t="s">
        <v>28873</v>
      </c>
      <c r="R8547" s="35" t="s">
        <v>18090</v>
      </c>
      <c r="S8547" s="34"/>
      <c r="T8547" s="34"/>
      <c r="U8547" s="34"/>
    </row>
    <row r="8548" spans="16:21" x14ac:dyDescent="0.45">
      <c r="P8548" s="33" t="s">
        <v>4931</v>
      </c>
      <c r="Q8548" t="s">
        <v>28873</v>
      </c>
      <c r="R8548" s="35" t="s">
        <v>18091</v>
      </c>
      <c r="S8548" s="34"/>
      <c r="T8548" s="34"/>
      <c r="U8548" s="34"/>
    </row>
    <row r="8549" spans="16:21" x14ac:dyDescent="0.45">
      <c r="P8549" s="33" t="s">
        <v>4932</v>
      </c>
      <c r="Q8549" t="s">
        <v>28873</v>
      </c>
      <c r="R8549" s="35" t="s">
        <v>18092</v>
      </c>
      <c r="S8549" s="34"/>
      <c r="T8549" s="34"/>
      <c r="U8549" s="34"/>
    </row>
    <row r="8550" spans="16:21" x14ac:dyDescent="0.45">
      <c r="P8550" s="33" t="s">
        <v>4932</v>
      </c>
      <c r="Q8550" t="s">
        <v>28873</v>
      </c>
      <c r="R8550" s="35" t="s">
        <v>18093</v>
      </c>
      <c r="S8550" s="34"/>
      <c r="T8550" s="34"/>
      <c r="U8550" s="34"/>
    </row>
    <row r="8551" spans="16:21" x14ac:dyDescent="0.45">
      <c r="P8551" s="33" t="s">
        <v>4933</v>
      </c>
      <c r="Q8551" t="s">
        <v>28873</v>
      </c>
      <c r="R8551" s="35" t="s">
        <v>18094</v>
      </c>
      <c r="S8551" s="34"/>
      <c r="T8551" s="34"/>
      <c r="U8551" s="34"/>
    </row>
    <row r="8552" spans="16:21" x14ac:dyDescent="0.45">
      <c r="P8552" s="33" t="s">
        <v>4933</v>
      </c>
      <c r="Q8552" t="s">
        <v>28873</v>
      </c>
      <c r="R8552" s="35" t="s">
        <v>18095</v>
      </c>
      <c r="S8552" s="34"/>
      <c r="T8552" s="34"/>
      <c r="U8552" s="34"/>
    </row>
    <row r="8553" spans="16:21" x14ac:dyDescent="0.45">
      <c r="P8553" s="33" t="s">
        <v>4934</v>
      </c>
      <c r="Q8553" t="s">
        <v>28873</v>
      </c>
      <c r="R8553" s="35" t="s">
        <v>18096</v>
      </c>
      <c r="S8553" s="34"/>
      <c r="T8553" s="34"/>
      <c r="U8553" s="34"/>
    </row>
    <row r="8554" spans="16:21" x14ac:dyDescent="0.45">
      <c r="P8554" s="33" t="s">
        <v>4934</v>
      </c>
      <c r="Q8554" t="s">
        <v>28873</v>
      </c>
      <c r="R8554" s="35" t="s">
        <v>18097</v>
      </c>
      <c r="S8554" s="34"/>
      <c r="T8554" s="34"/>
      <c r="U8554" s="34"/>
    </row>
    <row r="8555" spans="16:21" x14ac:dyDescent="0.45">
      <c r="P8555" s="33" t="s">
        <v>4935</v>
      </c>
      <c r="Q8555" t="s">
        <v>28873</v>
      </c>
      <c r="R8555" s="35" t="s">
        <v>18098</v>
      </c>
      <c r="S8555" s="34"/>
      <c r="T8555" s="34"/>
      <c r="U8555" s="34"/>
    </row>
    <row r="8556" spans="16:21" x14ac:dyDescent="0.45">
      <c r="P8556" s="33" t="s">
        <v>4935</v>
      </c>
      <c r="Q8556" t="s">
        <v>28873</v>
      </c>
      <c r="R8556" s="35" t="s">
        <v>18099</v>
      </c>
      <c r="S8556" s="34"/>
      <c r="T8556" s="34"/>
      <c r="U8556" s="34"/>
    </row>
    <row r="8557" spans="16:21" x14ac:dyDescent="0.45">
      <c r="P8557" s="33" t="s">
        <v>4936</v>
      </c>
      <c r="Q8557" t="s">
        <v>28873</v>
      </c>
      <c r="R8557" s="35" t="s">
        <v>18100</v>
      </c>
      <c r="S8557" s="34"/>
      <c r="T8557" s="34"/>
      <c r="U8557" s="34"/>
    </row>
    <row r="8558" spans="16:21" x14ac:dyDescent="0.45">
      <c r="P8558" s="33" t="s">
        <v>4936</v>
      </c>
      <c r="Q8558" t="s">
        <v>28873</v>
      </c>
      <c r="R8558" s="35" t="s">
        <v>18101</v>
      </c>
      <c r="S8558" s="34"/>
      <c r="T8558" s="34"/>
      <c r="U8558" s="34"/>
    </row>
    <row r="8559" spans="16:21" x14ac:dyDescent="0.45">
      <c r="P8559" s="33" t="s">
        <v>4937</v>
      </c>
      <c r="Q8559" t="s">
        <v>28873</v>
      </c>
      <c r="R8559" s="35" t="s">
        <v>18102</v>
      </c>
      <c r="S8559" s="34"/>
      <c r="T8559" s="34"/>
      <c r="U8559" s="34"/>
    </row>
    <row r="8560" spans="16:21" x14ac:dyDescent="0.45">
      <c r="P8560" s="33" t="s">
        <v>4937</v>
      </c>
      <c r="Q8560" t="s">
        <v>28873</v>
      </c>
      <c r="R8560" s="35" t="s">
        <v>18103</v>
      </c>
      <c r="S8560" s="34"/>
      <c r="T8560" s="34"/>
      <c r="U8560" s="34"/>
    </row>
    <row r="8561" spans="16:21" x14ac:dyDescent="0.45">
      <c r="P8561" s="33" t="s">
        <v>4938</v>
      </c>
      <c r="Q8561" t="s">
        <v>28873</v>
      </c>
      <c r="R8561" s="35" t="s">
        <v>18104</v>
      </c>
      <c r="S8561" s="34"/>
      <c r="T8561" s="34"/>
      <c r="U8561" s="34"/>
    </row>
    <row r="8562" spans="16:21" x14ac:dyDescent="0.45">
      <c r="P8562" s="33" t="s">
        <v>4938</v>
      </c>
      <c r="Q8562" t="s">
        <v>28873</v>
      </c>
      <c r="R8562" s="35" t="s">
        <v>18105</v>
      </c>
      <c r="S8562" s="34"/>
      <c r="T8562" s="34"/>
      <c r="U8562" s="34"/>
    </row>
    <row r="8563" spans="16:21" x14ac:dyDescent="0.45">
      <c r="P8563" s="33" t="s">
        <v>4939</v>
      </c>
      <c r="Q8563" t="s">
        <v>28873</v>
      </c>
      <c r="R8563" s="35" t="s">
        <v>18106</v>
      </c>
      <c r="S8563" s="34"/>
      <c r="T8563" s="34"/>
      <c r="U8563" s="34"/>
    </row>
    <row r="8564" spans="16:21" x14ac:dyDescent="0.45">
      <c r="P8564" s="33" t="s">
        <v>4939</v>
      </c>
      <c r="Q8564" t="s">
        <v>28873</v>
      </c>
      <c r="R8564" s="35" t="s">
        <v>18107</v>
      </c>
      <c r="S8564" s="34"/>
      <c r="T8564" s="34"/>
      <c r="U8564" s="34"/>
    </row>
    <row r="8565" spans="16:21" x14ac:dyDescent="0.45">
      <c r="P8565" s="33" t="s">
        <v>4940</v>
      </c>
      <c r="Q8565" t="s">
        <v>28873</v>
      </c>
      <c r="R8565" s="35" t="s">
        <v>18108</v>
      </c>
      <c r="S8565" s="34"/>
      <c r="T8565" s="34"/>
      <c r="U8565" s="34"/>
    </row>
    <row r="8566" spans="16:21" x14ac:dyDescent="0.45">
      <c r="P8566" s="33" t="s">
        <v>4940</v>
      </c>
      <c r="Q8566" t="s">
        <v>28873</v>
      </c>
      <c r="R8566" s="35" t="s">
        <v>18109</v>
      </c>
      <c r="S8566" s="34"/>
      <c r="T8566" s="34"/>
      <c r="U8566" s="34"/>
    </row>
    <row r="8567" spans="16:21" x14ac:dyDescent="0.45">
      <c r="P8567" s="33" t="s">
        <v>4941</v>
      </c>
      <c r="Q8567" t="s">
        <v>28873</v>
      </c>
      <c r="R8567" s="35" t="s">
        <v>18110</v>
      </c>
      <c r="S8567" s="34"/>
      <c r="T8567" s="34"/>
      <c r="U8567" s="34"/>
    </row>
    <row r="8568" spans="16:21" x14ac:dyDescent="0.45">
      <c r="P8568" s="33" t="s">
        <v>4941</v>
      </c>
      <c r="Q8568" t="s">
        <v>28873</v>
      </c>
      <c r="R8568" s="35" t="s">
        <v>18111</v>
      </c>
      <c r="S8568" s="34"/>
      <c r="T8568" s="34"/>
      <c r="U8568" s="34"/>
    </row>
    <row r="8569" spans="16:21" x14ac:dyDescent="0.45">
      <c r="P8569" s="33" t="s">
        <v>4942</v>
      </c>
      <c r="Q8569" t="s">
        <v>28873</v>
      </c>
      <c r="R8569" s="35" t="s">
        <v>18112</v>
      </c>
      <c r="S8569" s="34"/>
      <c r="T8569" s="34"/>
      <c r="U8569" s="34"/>
    </row>
    <row r="8570" spans="16:21" x14ac:dyDescent="0.45">
      <c r="P8570" s="33" t="s">
        <v>4942</v>
      </c>
      <c r="Q8570" t="s">
        <v>28873</v>
      </c>
      <c r="R8570" s="35" t="s">
        <v>18113</v>
      </c>
      <c r="S8570" s="34"/>
      <c r="T8570" s="34"/>
      <c r="U8570" s="34"/>
    </row>
    <row r="8571" spans="16:21" x14ac:dyDescent="0.45">
      <c r="P8571" s="33" t="s">
        <v>4943</v>
      </c>
      <c r="Q8571" t="s">
        <v>28873</v>
      </c>
      <c r="R8571" s="35" t="s">
        <v>18114</v>
      </c>
      <c r="S8571" s="34"/>
      <c r="T8571" s="34"/>
      <c r="U8571" s="34"/>
    </row>
    <row r="8572" spans="16:21" x14ac:dyDescent="0.45">
      <c r="P8572" s="33" t="s">
        <v>4943</v>
      </c>
      <c r="Q8572" t="s">
        <v>28873</v>
      </c>
      <c r="R8572" s="35" t="s">
        <v>18115</v>
      </c>
      <c r="S8572" s="34"/>
      <c r="T8572" s="34"/>
      <c r="U8572" s="34"/>
    </row>
    <row r="8573" spans="16:21" x14ac:dyDescent="0.45">
      <c r="P8573" s="33" t="s">
        <v>4944</v>
      </c>
      <c r="Q8573" t="s">
        <v>28873</v>
      </c>
      <c r="R8573" s="35" t="s">
        <v>18116</v>
      </c>
      <c r="S8573" s="34"/>
      <c r="T8573" s="34"/>
      <c r="U8573" s="34"/>
    </row>
    <row r="8574" spans="16:21" x14ac:dyDescent="0.45">
      <c r="P8574" s="33" t="s">
        <v>4944</v>
      </c>
      <c r="Q8574" t="s">
        <v>28873</v>
      </c>
      <c r="R8574" s="35" t="s">
        <v>18117</v>
      </c>
      <c r="S8574" s="34"/>
      <c r="T8574" s="34"/>
      <c r="U8574" s="34"/>
    </row>
    <row r="8575" spans="16:21" x14ac:dyDescent="0.45">
      <c r="P8575" s="33" t="s">
        <v>4945</v>
      </c>
      <c r="Q8575" t="s">
        <v>28873</v>
      </c>
      <c r="R8575" s="35" t="s">
        <v>18118</v>
      </c>
      <c r="S8575" s="34"/>
      <c r="T8575" s="34"/>
      <c r="U8575" s="34"/>
    </row>
    <row r="8576" spans="16:21" x14ac:dyDescent="0.45">
      <c r="P8576" s="33" t="s">
        <v>4945</v>
      </c>
      <c r="Q8576" t="s">
        <v>28873</v>
      </c>
      <c r="R8576" s="35" t="s">
        <v>18119</v>
      </c>
      <c r="S8576" s="34"/>
      <c r="T8576" s="34"/>
      <c r="U8576" s="34"/>
    </row>
    <row r="8577" spans="16:21" x14ac:dyDescent="0.45">
      <c r="P8577" s="33" t="s">
        <v>4946</v>
      </c>
      <c r="Q8577" t="s">
        <v>28873</v>
      </c>
      <c r="R8577" s="35" t="s">
        <v>18120</v>
      </c>
      <c r="S8577" s="34"/>
      <c r="T8577" s="34"/>
      <c r="U8577" s="34"/>
    </row>
    <row r="8578" spans="16:21" x14ac:dyDescent="0.45">
      <c r="P8578" s="33" t="s">
        <v>4946</v>
      </c>
      <c r="Q8578" t="s">
        <v>28873</v>
      </c>
      <c r="R8578" s="35" t="s">
        <v>18121</v>
      </c>
      <c r="S8578" s="34"/>
      <c r="T8578" s="34"/>
      <c r="U8578" s="34"/>
    </row>
    <row r="8579" spans="16:21" x14ac:dyDescent="0.45">
      <c r="P8579" s="33" t="s">
        <v>4947</v>
      </c>
      <c r="Q8579" t="s">
        <v>28873</v>
      </c>
      <c r="R8579" s="35" t="s">
        <v>18122</v>
      </c>
      <c r="S8579" s="34"/>
      <c r="T8579" s="34"/>
      <c r="U8579" s="34"/>
    </row>
    <row r="8580" spans="16:21" x14ac:dyDescent="0.45">
      <c r="P8580" s="33" t="s">
        <v>4947</v>
      </c>
      <c r="Q8580" t="s">
        <v>28873</v>
      </c>
      <c r="R8580" s="35" t="s">
        <v>18123</v>
      </c>
      <c r="S8580" s="34"/>
      <c r="T8580" s="34"/>
      <c r="U8580" s="34"/>
    </row>
    <row r="8581" spans="16:21" x14ac:dyDescent="0.45">
      <c r="P8581" s="33" t="s">
        <v>4948</v>
      </c>
      <c r="Q8581" t="s">
        <v>28873</v>
      </c>
      <c r="R8581" s="35" t="s">
        <v>18124</v>
      </c>
      <c r="S8581" s="34"/>
      <c r="T8581" s="34"/>
      <c r="U8581" s="34"/>
    </row>
    <row r="8582" spans="16:21" x14ac:dyDescent="0.45">
      <c r="P8582" s="33" t="s">
        <v>4948</v>
      </c>
      <c r="Q8582" t="s">
        <v>28873</v>
      </c>
      <c r="R8582" s="35" t="s">
        <v>18125</v>
      </c>
      <c r="S8582" s="34"/>
      <c r="T8582" s="34"/>
      <c r="U8582" s="34"/>
    </row>
    <row r="8583" spans="16:21" x14ac:dyDescent="0.45">
      <c r="P8583" s="33" t="s">
        <v>4949</v>
      </c>
      <c r="Q8583" t="s">
        <v>28873</v>
      </c>
      <c r="R8583" s="35" t="s">
        <v>18126</v>
      </c>
      <c r="S8583" s="34"/>
      <c r="T8583" s="34"/>
      <c r="U8583" s="34"/>
    </row>
    <row r="8584" spans="16:21" x14ac:dyDescent="0.45">
      <c r="P8584" s="33" t="s">
        <v>4949</v>
      </c>
      <c r="Q8584" t="s">
        <v>28873</v>
      </c>
      <c r="R8584" s="35" t="s">
        <v>18127</v>
      </c>
      <c r="S8584" s="34"/>
      <c r="T8584" s="34"/>
      <c r="U8584" s="34"/>
    </row>
    <row r="8585" spans="16:21" x14ac:dyDescent="0.45">
      <c r="P8585" s="33" t="s">
        <v>4950</v>
      </c>
      <c r="Q8585" t="s">
        <v>28873</v>
      </c>
      <c r="R8585" s="35" t="s">
        <v>18128</v>
      </c>
      <c r="S8585" s="34"/>
      <c r="T8585" s="34"/>
      <c r="U8585" s="34"/>
    </row>
    <row r="8586" spans="16:21" x14ac:dyDescent="0.45">
      <c r="P8586" s="33" t="s">
        <v>4950</v>
      </c>
      <c r="Q8586" t="s">
        <v>28873</v>
      </c>
      <c r="R8586" s="35" t="s">
        <v>18129</v>
      </c>
      <c r="S8586" s="34"/>
      <c r="T8586" s="34"/>
      <c r="U8586" s="34"/>
    </row>
    <row r="8587" spans="16:21" x14ac:dyDescent="0.45">
      <c r="P8587" s="33" t="s">
        <v>4951</v>
      </c>
      <c r="Q8587" t="s">
        <v>28873</v>
      </c>
      <c r="R8587" s="35" t="s">
        <v>18130</v>
      </c>
      <c r="S8587" s="34"/>
      <c r="T8587" s="34"/>
      <c r="U8587" s="34"/>
    </row>
    <row r="8588" spans="16:21" x14ac:dyDescent="0.45">
      <c r="P8588" s="33" t="s">
        <v>4951</v>
      </c>
      <c r="Q8588" t="s">
        <v>28873</v>
      </c>
      <c r="R8588" s="35" t="s">
        <v>18131</v>
      </c>
      <c r="S8588" s="34"/>
      <c r="T8588" s="34"/>
      <c r="U8588" s="34"/>
    </row>
    <row r="8589" spans="16:21" x14ac:dyDescent="0.45">
      <c r="P8589" s="33" t="s">
        <v>4952</v>
      </c>
      <c r="Q8589" t="s">
        <v>28873</v>
      </c>
      <c r="R8589" s="35" t="s">
        <v>18132</v>
      </c>
      <c r="S8589" s="34"/>
      <c r="T8589" s="34"/>
      <c r="U8589" s="34"/>
    </row>
    <row r="8590" spans="16:21" x14ac:dyDescent="0.45">
      <c r="P8590" s="33" t="s">
        <v>4952</v>
      </c>
      <c r="Q8590" t="s">
        <v>28873</v>
      </c>
      <c r="R8590" s="35" t="s">
        <v>18133</v>
      </c>
      <c r="S8590" s="34"/>
      <c r="T8590" s="34"/>
      <c r="U8590" s="34"/>
    </row>
    <row r="8591" spans="16:21" x14ac:dyDescent="0.45">
      <c r="P8591" s="33" t="s">
        <v>4953</v>
      </c>
      <c r="Q8591" t="s">
        <v>28873</v>
      </c>
      <c r="R8591" s="35" t="s">
        <v>18134</v>
      </c>
      <c r="S8591" s="34"/>
      <c r="T8591" s="34"/>
      <c r="U8591" s="34"/>
    </row>
    <row r="8592" spans="16:21" x14ac:dyDescent="0.45">
      <c r="P8592" s="33" t="s">
        <v>4953</v>
      </c>
      <c r="Q8592" t="s">
        <v>28873</v>
      </c>
      <c r="R8592" s="35" t="s">
        <v>18135</v>
      </c>
      <c r="S8592" s="34"/>
      <c r="T8592" s="34"/>
      <c r="U8592" s="34"/>
    </row>
    <row r="8593" spans="16:21" x14ac:dyDescent="0.45">
      <c r="P8593" s="33" t="s">
        <v>4954</v>
      </c>
      <c r="Q8593" t="s">
        <v>28873</v>
      </c>
      <c r="R8593" s="35" t="s">
        <v>18136</v>
      </c>
      <c r="S8593" s="34"/>
      <c r="T8593" s="34"/>
      <c r="U8593" s="34"/>
    </row>
    <row r="8594" spans="16:21" x14ac:dyDescent="0.45">
      <c r="P8594" s="33" t="s">
        <v>4954</v>
      </c>
      <c r="Q8594" t="s">
        <v>28873</v>
      </c>
      <c r="R8594" s="35" t="s">
        <v>18137</v>
      </c>
      <c r="S8594" s="34"/>
      <c r="T8594" s="34"/>
      <c r="U8594" s="34"/>
    </row>
    <row r="8595" spans="16:21" x14ac:dyDescent="0.45">
      <c r="P8595" s="33" t="s">
        <v>4955</v>
      </c>
      <c r="Q8595" t="s">
        <v>28873</v>
      </c>
      <c r="R8595" s="35" t="s">
        <v>18138</v>
      </c>
      <c r="S8595" s="34"/>
      <c r="T8595" s="34"/>
      <c r="U8595" s="34"/>
    </row>
    <row r="8596" spans="16:21" x14ac:dyDescent="0.45">
      <c r="P8596" s="33" t="s">
        <v>4955</v>
      </c>
      <c r="Q8596" t="s">
        <v>28873</v>
      </c>
      <c r="R8596" s="35" t="s">
        <v>18139</v>
      </c>
      <c r="S8596" s="34"/>
      <c r="T8596" s="34"/>
      <c r="U8596" s="34"/>
    </row>
    <row r="8597" spans="16:21" x14ac:dyDescent="0.45">
      <c r="P8597" s="33" t="s">
        <v>4956</v>
      </c>
      <c r="Q8597" t="s">
        <v>28873</v>
      </c>
      <c r="R8597" s="35" t="s">
        <v>18140</v>
      </c>
      <c r="S8597" s="34"/>
      <c r="T8597" s="34"/>
      <c r="U8597" s="34"/>
    </row>
    <row r="8598" spans="16:21" x14ac:dyDescent="0.45">
      <c r="P8598" s="33" t="s">
        <v>4956</v>
      </c>
      <c r="Q8598" t="s">
        <v>28873</v>
      </c>
      <c r="R8598" s="35" t="s">
        <v>18141</v>
      </c>
      <c r="S8598" s="34"/>
      <c r="T8598" s="34"/>
      <c r="U8598" s="34"/>
    </row>
    <row r="8599" spans="16:21" x14ac:dyDescent="0.45">
      <c r="P8599" s="33" t="s">
        <v>4957</v>
      </c>
      <c r="Q8599" t="s">
        <v>28873</v>
      </c>
      <c r="R8599" s="35" t="s">
        <v>18142</v>
      </c>
      <c r="S8599" s="34"/>
      <c r="T8599" s="34"/>
      <c r="U8599" s="34"/>
    </row>
    <row r="8600" spans="16:21" x14ac:dyDescent="0.45">
      <c r="P8600" s="33" t="s">
        <v>4957</v>
      </c>
      <c r="Q8600" t="s">
        <v>28873</v>
      </c>
      <c r="R8600" s="35" t="s">
        <v>18143</v>
      </c>
      <c r="S8600" s="34"/>
      <c r="T8600" s="34"/>
      <c r="U8600" s="34"/>
    </row>
    <row r="8601" spans="16:21" x14ac:dyDescent="0.45">
      <c r="P8601" s="33" t="s">
        <v>4958</v>
      </c>
      <c r="Q8601" t="s">
        <v>28873</v>
      </c>
      <c r="R8601" s="35" t="s">
        <v>18096</v>
      </c>
      <c r="S8601" s="34"/>
      <c r="T8601" s="34"/>
      <c r="U8601" s="34"/>
    </row>
    <row r="8602" spans="16:21" x14ac:dyDescent="0.45">
      <c r="P8602" s="33" t="s">
        <v>4958</v>
      </c>
      <c r="Q8602" t="s">
        <v>28873</v>
      </c>
      <c r="R8602" s="35" t="s">
        <v>18144</v>
      </c>
      <c r="S8602" s="34"/>
      <c r="T8602" s="34"/>
      <c r="U8602" s="34"/>
    </row>
    <row r="8603" spans="16:21" x14ac:dyDescent="0.45">
      <c r="P8603" s="33" t="s">
        <v>4959</v>
      </c>
      <c r="Q8603" t="s">
        <v>28873</v>
      </c>
      <c r="R8603" s="35" t="s">
        <v>18145</v>
      </c>
      <c r="S8603" s="34"/>
      <c r="T8603" s="34"/>
      <c r="U8603" s="34"/>
    </row>
    <row r="8604" spans="16:21" x14ac:dyDescent="0.45">
      <c r="P8604" s="33" t="s">
        <v>4959</v>
      </c>
      <c r="Q8604" t="s">
        <v>28873</v>
      </c>
      <c r="R8604" s="35" t="s">
        <v>18146</v>
      </c>
      <c r="S8604" s="34"/>
      <c r="T8604" s="34"/>
      <c r="U8604" s="34"/>
    </row>
    <row r="8605" spans="16:21" x14ac:dyDescent="0.45">
      <c r="P8605" s="33" t="s">
        <v>4960</v>
      </c>
      <c r="Q8605" t="s">
        <v>28873</v>
      </c>
      <c r="R8605" s="35" t="s">
        <v>18147</v>
      </c>
      <c r="S8605" s="34"/>
      <c r="T8605" s="34"/>
      <c r="U8605" s="34"/>
    </row>
    <row r="8606" spans="16:21" x14ac:dyDescent="0.45">
      <c r="P8606" s="33" t="s">
        <v>4960</v>
      </c>
      <c r="Q8606" t="s">
        <v>28873</v>
      </c>
      <c r="R8606" s="35" t="s">
        <v>18148</v>
      </c>
      <c r="S8606" s="34"/>
      <c r="T8606" s="34"/>
      <c r="U8606" s="34"/>
    </row>
    <row r="8607" spans="16:21" x14ac:dyDescent="0.45">
      <c r="P8607" s="33" t="s">
        <v>4961</v>
      </c>
      <c r="Q8607" t="s">
        <v>28873</v>
      </c>
      <c r="R8607" s="35" t="s">
        <v>18149</v>
      </c>
      <c r="S8607" s="34"/>
      <c r="T8607" s="34"/>
      <c r="U8607" s="34"/>
    </row>
    <row r="8608" spans="16:21" x14ac:dyDescent="0.45">
      <c r="P8608" s="33" t="s">
        <v>4961</v>
      </c>
      <c r="Q8608" t="s">
        <v>28873</v>
      </c>
      <c r="R8608" s="35" t="s">
        <v>18150</v>
      </c>
      <c r="S8608" s="34"/>
      <c r="T8608" s="34"/>
      <c r="U8608" s="34"/>
    </row>
    <row r="8609" spans="16:21" x14ac:dyDescent="0.45">
      <c r="P8609" s="33" t="s">
        <v>4962</v>
      </c>
      <c r="Q8609" t="s">
        <v>28873</v>
      </c>
      <c r="R8609" s="35" t="s">
        <v>18151</v>
      </c>
      <c r="S8609" s="34"/>
      <c r="T8609" s="34"/>
      <c r="U8609" s="34"/>
    </row>
    <row r="8610" spans="16:21" x14ac:dyDescent="0.45">
      <c r="P8610" s="33" t="s">
        <v>4962</v>
      </c>
      <c r="Q8610" t="s">
        <v>28873</v>
      </c>
      <c r="R8610" s="35" t="s">
        <v>18152</v>
      </c>
      <c r="S8610" s="34"/>
      <c r="T8610" s="34"/>
      <c r="U8610" s="34"/>
    </row>
    <row r="8611" spans="16:21" x14ac:dyDescent="0.45">
      <c r="P8611" s="33" t="s">
        <v>4963</v>
      </c>
      <c r="Q8611" t="s">
        <v>28873</v>
      </c>
      <c r="R8611" s="35" t="s">
        <v>18153</v>
      </c>
      <c r="S8611" s="34"/>
      <c r="T8611" s="34"/>
      <c r="U8611" s="34"/>
    </row>
    <row r="8612" spans="16:21" x14ac:dyDescent="0.45">
      <c r="P8612" s="33" t="s">
        <v>4963</v>
      </c>
      <c r="Q8612" t="s">
        <v>28873</v>
      </c>
      <c r="R8612" s="35" t="s">
        <v>18154</v>
      </c>
      <c r="S8612" s="34"/>
      <c r="T8612" s="34"/>
      <c r="U8612" s="34"/>
    </row>
    <row r="8613" spans="16:21" x14ac:dyDescent="0.45">
      <c r="P8613" s="33" t="s">
        <v>4964</v>
      </c>
      <c r="Q8613" t="s">
        <v>28873</v>
      </c>
      <c r="R8613" s="35" t="s">
        <v>18155</v>
      </c>
      <c r="S8613" s="34"/>
      <c r="T8613" s="34"/>
      <c r="U8613" s="34"/>
    </row>
    <row r="8614" spans="16:21" x14ac:dyDescent="0.45">
      <c r="P8614" s="33" t="s">
        <v>4964</v>
      </c>
      <c r="Q8614" t="s">
        <v>28873</v>
      </c>
      <c r="R8614" s="35" t="s">
        <v>18156</v>
      </c>
      <c r="S8614" s="34"/>
      <c r="T8614" s="34"/>
      <c r="U8614" s="34"/>
    </row>
    <row r="8615" spans="16:21" x14ac:dyDescent="0.45">
      <c r="P8615" s="33" t="s">
        <v>4965</v>
      </c>
      <c r="Q8615" t="s">
        <v>28873</v>
      </c>
      <c r="R8615" s="35" t="s">
        <v>18157</v>
      </c>
      <c r="S8615" s="34"/>
      <c r="T8615" s="34"/>
      <c r="U8615" s="34"/>
    </row>
    <row r="8616" spans="16:21" x14ac:dyDescent="0.45">
      <c r="P8616" s="33" t="s">
        <v>4965</v>
      </c>
      <c r="Q8616" t="s">
        <v>28873</v>
      </c>
      <c r="R8616" s="35" t="s">
        <v>18158</v>
      </c>
      <c r="S8616" s="34"/>
      <c r="T8616" s="34"/>
      <c r="U8616" s="34"/>
    </row>
    <row r="8617" spans="16:21" x14ac:dyDescent="0.45">
      <c r="P8617" s="33" t="s">
        <v>4966</v>
      </c>
      <c r="Q8617" t="s">
        <v>28873</v>
      </c>
      <c r="R8617" s="35" t="s">
        <v>18159</v>
      </c>
      <c r="S8617" s="34"/>
      <c r="T8617" s="34"/>
      <c r="U8617" s="34"/>
    </row>
    <row r="8618" spans="16:21" x14ac:dyDescent="0.45">
      <c r="P8618" s="33" t="s">
        <v>4966</v>
      </c>
      <c r="Q8618" t="s">
        <v>28873</v>
      </c>
      <c r="R8618" s="35" t="s">
        <v>18160</v>
      </c>
      <c r="S8618" s="34"/>
      <c r="T8618" s="34"/>
      <c r="U8618" s="34"/>
    </row>
    <row r="8619" spans="16:21" x14ac:dyDescent="0.45">
      <c r="P8619" s="33" t="s">
        <v>4967</v>
      </c>
      <c r="Q8619" t="s">
        <v>28873</v>
      </c>
      <c r="R8619" s="35" t="s">
        <v>18161</v>
      </c>
      <c r="S8619" s="34"/>
      <c r="T8619" s="34"/>
      <c r="U8619" s="34"/>
    </row>
    <row r="8620" spans="16:21" x14ac:dyDescent="0.45">
      <c r="P8620" s="33" t="s">
        <v>4967</v>
      </c>
      <c r="Q8620" t="s">
        <v>28873</v>
      </c>
      <c r="R8620" s="35" t="s">
        <v>18162</v>
      </c>
      <c r="S8620" s="34"/>
      <c r="T8620" s="34"/>
      <c r="U8620" s="34"/>
    </row>
    <row r="8621" spans="16:21" x14ac:dyDescent="0.45">
      <c r="P8621" s="33" t="s">
        <v>4968</v>
      </c>
      <c r="Q8621" t="s">
        <v>28873</v>
      </c>
      <c r="R8621" s="35" t="s">
        <v>18163</v>
      </c>
      <c r="S8621" s="34"/>
      <c r="T8621" s="34"/>
      <c r="U8621" s="34"/>
    </row>
    <row r="8622" spans="16:21" x14ac:dyDescent="0.45">
      <c r="P8622" s="33" t="s">
        <v>4968</v>
      </c>
      <c r="Q8622" t="s">
        <v>28873</v>
      </c>
      <c r="R8622" s="35" t="s">
        <v>18164</v>
      </c>
      <c r="S8622" s="34"/>
      <c r="T8622" s="34"/>
      <c r="U8622" s="34"/>
    </row>
    <row r="8623" spans="16:21" x14ac:dyDescent="0.45">
      <c r="P8623" s="33" t="s">
        <v>4969</v>
      </c>
      <c r="Q8623" t="s">
        <v>28873</v>
      </c>
      <c r="R8623" s="35" t="s">
        <v>18165</v>
      </c>
      <c r="S8623" s="34"/>
      <c r="T8623" s="34"/>
      <c r="U8623" s="34"/>
    </row>
    <row r="8624" spans="16:21" x14ac:dyDescent="0.45">
      <c r="P8624" s="33" t="s">
        <v>4969</v>
      </c>
      <c r="Q8624" t="s">
        <v>28873</v>
      </c>
      <c r="R8624" s="35" t="s">
        <v>18166</v>
      </c>
      <c r="S8624" s="34"/>
      <c r="T8624" s="34"/>
      <c r="U8624" s="34"/>
    </row>
    <row r="8625" spans="16:21" x14ac:dyDescent="0.45">
      <c r="P8625" s="33" t="s">
        <v>4970</v>
      </c>
      <c r="Q8625" t="s">
        <v>28873</v>
      </c>
      <c r="R8625" s="35" t="s">
        <v>18167</v>
      </c>
      <c r="S8625" s="34"/>
      <c r="T8625" s="34"/>
      <c r="U8625" s="34"/>
    </row>
    <row r="8626" spans="16:21" x14ac:dyDescent="0.45">
      <c r="P8626" s="33" t="s">
        <v>4970</v>
      </c>
      <c r="Q8626" t="s">
        <v>28873</v>
      </c>
      <c r="R8626" s="35" t="s">
        <v>18168</v>
      </c>
      <c r="S8626" s="34"/>
      <c r="T8626" s="34"/>
      <c r="U8626" s="34"/>
    </row>
    <row r="8627" spans="16:21" x14ac:dyDescent="0.45">
      <c r="P8627" s="33" t="s">
        <v>4971</v>
      </c>
      <c r="Q8627" t="s">
        <v>28873</v>
      </c>
      <c r="R8627" s="35" t="s">
        <v>18169</v>
      </c>
      <c r="S8627" s="34"/>
      <c r="T8627" s="34"/>
      <c r="U8627" s="34"/>
    </row>
    <row r="8628" spans="16:21" x14ac:dyDescent="0.45">
      <c r="P8628" s="33" t="s">
        <v>4971</v>
      </c>
      <c r="Q8628" t="s">
        <v>28873</v>
      </c>
      <c r="R8628" s="35" t="s">
        <v>18170</v>
      </c>
      <c r="S8628" s="34"/>
      <c r="T8628" s="34"/>
      <c r="U8628" s="34"/>
    </row>
    <row r="8629" spans="16:21" x14ac:dyDescent="0.45">
      <c r="P8629" s="33" t="s">
        <v>4972</v>
      </c>
      <c r="Q8629" t="s">
        <v>28873</v>
      </c>
      <c r="R8629" s="35" t="s">
        <v>18171</v>
      </c>
      <c r="S8629" s="34"/>
      <c r="T8629" s="34"/>
      <c r="U8629" s="34"/>
    </row>
    <row r="8630" spans="16:21" x14ac:dyDescent="0.45">
      <c r="P8630" s="33" t="s">
        <v>4972</v>
      </c>
      <c r="Q8630" t="s">
        <v>28873</v>
      </c>
      <c r="R8630" s="35" t="s">
        <v>18172</v>
      </c>
      <c r="S8630" s="34"/>
      <c r="T8630" s="34"/>
      <c r="U8630" s="34"/>
    </row>
    <row r="8631" spans="16:21" x14ac:dyDescent="0.45">
      <c r="P8631" s="33" t="s">
        <v>4973</v>
      </c>
      <c r="Q8631" t="s">
        <v>28873</v>
      </c>
      <c r="R8631" s="35" t="s">
        <v>18173</v>
      </c>
      <c r="S8631" s="34"/>
      <c r="T8631" s="34"/>
      <c r="U8631" s="34"/>
    </row>
    <row r="8632" spans="16:21" x14ac:dyDescent="0.45">
      <c r="P8632" s="33" t="s">
        <v>4973</v>
      </c>
      <c r="Q8632" t="s">
        <v>28873</v>
      </c>
      <c r="R8632" s="35" t="s">
        <v>18174</v>
      </c>
      <c r="S8632" s="34"/>
      <c r="T8632" s="34"/>
      <c r="U8632" s="34"/>
    </row>
    <row r="8633" spans="16:21" x14ac:dyDescent="0.45">
      <c r="P8633" s="33" t="s">
        <v>4974</v>
      </c>
      <c r="Q8633" t="s">
        <v>28873</v>
      </c>
      <c r="R8633" s="35" t="s">
        <v>18175</v>
      </c>
      <c r="S8633" s="34"/>
      <c r="T8633" s="34"/>
      <c r="U8633" s="34"/>
    </row>
    <row r="8634" spans="16:21" x14ac:dyDescent="0.45">
      <c r="P8634" s="33" t="s">
        <v>4974</v>
      </c>
      <c r="Q8634" t="s">
        <v>28873</v>
      </c>
      <c r="R8634" s="35" t="s">
        <v>18176</v>
      </c>
      <c r="S8634" s="34"/>
      <c r="T8634" s="34"/>
      <c r="U8634" s="34"/>
    </row>
    <row r="8635" spans="16:21" x14ac:dyDescent="0.45">
      <c r="P8635" s="33" t="s">
        <v>4975</v>
      </c>
      <c r="Q8635" t="s">
        <v>28873</v>
      </c>
      <c r="R8635" s="35" t="s">
        <v>18177</v>
      </c>
      <c r="S8635" s="34"/>
      <c r="T8635" s="34"/>
      <c r="U8635" s="34"/>
    </row>
    <row r="8636" spans="16:21" x14ac:dyDescent="0.45">
      <c r="P8636" s="33" t="s">
        <v>4975</v>
      </c>
      <c r="Q8636" t="s">
        <v>28873</v>
      </c>
      <c r="R8636" s="35" t="s">
        <v>18178</v>
      </c>
      <c r="S8636" s="34"/>
      <c r="T8636" s="34"/>
      <c r="U8636" s="34"/>
    </row>
    <row r="8637" spans="16:21" x14ac:dyDescent="0.45">
      <c r="P8637" s="33" t="s">
        <v>4976</v>
      </c>
      <c r="Q8637" t="s">
        <v>28873</v>
      </c>
      <c r="R8637" s="35" t="s">
        <v>18179</v>
      </c>
      <c r="S8637" s="34"/>
      <c r="T8637" s="34"/>
      <c r="U8637" s="34"/>
    </row>
    <row r="8638" spans="16:21" x14ac:dyDescent="0.45">
      <c r="P8638" s="33" t="s">
        <v>4976</v>
      </c>
      <c r="Q8638" t="s">
        <v>28873</v>
      </c>
      <c r="R8638" s="35" t="s">
        <v>18180</v>
      </c>
      <c r="S8638" s="34"/>
      <c r="T8638" s="34"/>
      <c r="U8638" s="34"/>
    </row>
    <row r="8639" spans="16:21" x14ac:dyDescent="0.45">
      <c r="P8639" s="33" t="s">
        <v>4977</v>
      </c>
      <c r="Q8639" t="s">
        <v>28873</v>
      </c>
      <c r="R8639" s="35" t="s">
        <v>18181</v>
      </c>
      <c r="S8639" s="34"/>
      <c r="T8639" s="34"/>
      <c r="U8639" s="34"/>
    </row>
    <row r="8640" spans="16:21" x14ac:dyDescent="0.45">
      <c r="P8640" s="33" t="s">
        <v>4977</v>
      </c>
      <c r="Q8640" t="s">
        <v>28873</v>
      </c>
      <c r="R8640" s="35" t="s">
        <v>18182</v>
      </c>
      <c r="S8640" s="34"/>
      <c r="T8640" s="34"/>
      <c r="U8640" s="34"/>
    </row>
    <row r="8641" spans="16:21" x14ac:dyDescent="0.45">
      <c r="P8641" s="33" t="s">
        <v>4978</v>
      </c>
      <c r="Q8641" t="s">
        <v>28873</v>
      </c>
      <c r="R8641" s="35" t="s">
        <v>18183</v>
      </c>
      <c r="S8641" s="34"/>
      <c r="T8641" s="34"/>
      <c r="U8641" s="34"/>
    </row>
    <row r="8642" spans="16:21" x14ac:dyDescent="0.45">
      <c r="P8642" s="33" t="s">
        <v>4978</v>
      </c>
      <c r="Q8642" t="s">
        <v>28873</v>
      </c>
      <c r="R8642" s="35" t="s">
        <v>18184</v>
      </c>
      <c r="S8642" s="34"/>
      <c r="T8642" s="34"/>
      <c r="U8642" s="34"/>
    </row>
    <row r="8643" spans="16:21" x14ac:dyDescent="0.45">
      <c r="P8643" s="33" t="s">
        <v>4979</v>
      </c>
      <c r="Q8643" t="s">
        <v>28873</v>
      </c>
      <c r="R8643" s="35" t="s">
        <v>18185</v>
      </c>
      <c r="S8643" s="34"/>
      <c r="T8643" s="34"/>
      <c r="U8643" s="34"/>
    </row>
    <row r="8644" spans="16:21" x14ac:dyDescent="0.45">
      <c r="P8644" s="33" t="s">
        <v>4979</v>
      </c>
      <c r="Q8644" t="s">
        <v>28873</v>
      </c>
      <c r="R8644" s="35" t="s">
        <v>18186</v>
      </c>
      <c r="S8644" s="34"/>
      <c r="T8644" s="34"/>
      <c r="U8644" s="34"/>
    </row>
    <row r="8645" spans="16:21" x14ac:dyDescent="0.45">
      <c r="P8645" s="33" t="s">
        <v>4980</v>
      </c>
      <c r="Q8645" t="s">
        <v>28873</v>
      </c>
      <c r="R8645" s="35" t="s">
        <v>18187</v>
      </c>
      <c r="S8645" s="34"/>
      <c r="T8645" s="34"/>
      <c r="U8645" s="34"/>
    </row>
    <row r="8646" spans="16:21" x14ac:dyDescent="0.45">
      <c r="P8646" s="33" t="s">
        <v>4980</v>
      </c>
      <c r="Q8646" t="s">
        <v>28873</v>
      </c>
      <c r="R8646" s="35" t="s">
        <v>18188</v>
      </c>
      <c r="S8646" s="34"/>
      <c r="T8646" s="34"/>
      <c r="U8646" s="34"/>
    </row>
    <row r="8647" spans="16:21" x14ac:dyDescent="0.45">
      <c r="P8647" s="33" t="s">
        <v>4981</v>
      </c>
      <c r="Q8647" t="s">
        <v>28873</v>
      </c>
      <c r="R8647" s="35" t="s">
        <v>18189</v>
      </c>
      <c r="S8647" s="34"/>
      <c r="T8647" s="34"/>
      <c r="U8647" s="34"/>
    </row>
    <row r="8648" spans="16:21" x14ac:dyDescent="0.45">
      <c r="P8648" s="33" t="s">
        <v>4981</v>
      </c>
      <c r="Q8648" t="s">
        <v>28873</v>
      </c>
      <c r="R8648" s="35" t="s">
        <v>18190</v>
      </c>
      <c r="S8648" s="34"/>
      <c r="T8648" s="34"/>
      <c r="U8648" s="34"/>
    </row>
    <row r="8649" spans="16:21" x14ac:dyDescent="0.45">
      <c r="P8649" s="33" t="s">
        <v>4982</v>
      </c>
      <c r="Q8649" t="s">
        <v>28873</v>
      </c>
      <c r="R8649" s="35" t="s">
        <v>18191</v>
      </c>
      <c r="S8649" s="34"/>
      <c r="T8649" s="34"/>
      <c r="U8649" s="34"/>
    </row>
    <row r="8650" spans="16:21" x14ac:dyDescent="0.45">
      <c r="P8650" s="33" t="s">
        <v>4982</v>
      </c>
      <c r="Q8650" t="s">
        <v>28873</v>
      </c>
      <c r="R8650" s="35" t="s">
        <v>18192</v>
      </c>
      <c r="S8650" s="34"/>
      <c r="T8650" s="34"/>
      <c r="U8650" s="34"/>
    </row>
    <row r="8651" spans="16:21" x14ac:dyDescent="0.45">
      <c r="P8651" s="33" t="s">
        <v>4983</v>
      </c>
      <c r="Q8651" t="s">
        <v>28873</v>
      </c>
      <c r="R8651" s="35" t="s">
        <v>18193</v>
      </c>
      <c r="S8651" s="34"/>
      <c r="T8651" s="34"/>
      <c r="U8651" s="34"/>
    </row>
    <row r="8652" spans="16:21" x14ac:dyDescent="0.45">
      <c r="P8652" s="33" t="s">
        <v>4983</v>
      </c>
      <c r="Q8652" t="s">
        <v>28873</v>
      </c>
      <c r="R8652" s="35" t="s">
        <v>18194</v>
      </c>
      <c r="S8652" s="34"/>
      <c r="T8652" s="34"/>
      <c r="U8652" s="34"/>
    </row>
    <row r="8653" spans="16:21" x14ac:dyDescent="0.45">
      <c r="P8653" s="33" t="s">
        <v>4984</v>
      </c>
      <c r="Q8653" t="s">
        <v>28873</v>
      </c>
      <c r="R8653" s="35" t="s">
        <v>18195</v>
      </c>
      <c r="S8653" s="34"/>
      <c r="T8653" s="34"/>
      <c r="U8653" s="34"/>
    </row>
    <row r="8654" spans="16:21" x14ac:dyDescent="0.45">
      <c r="P8654" s="33" t="s">
        <v>4984</v>
      </c>
      <c r="Q8654" t="s">
        <v>28873</v>
      </c>
      <c r="R8654" s="35" t="s">
        <v>18196</v>
      </c>
      <c r="S8654" s="34"/>
      <c r="T8654" s="34"/>
      <c r="U8654" s="34"/>
    </row>
    <row r="8655" spans="16:21" x14ac:dyDescent="0.45">
      <c r="P8655" s="33" t="s">
        <v>4985</v>
      </c>
      <c r="Q8655" t="s">
        <v>28873</v>
      </c>
      <c r="R8655" s="35" t="s">
        <v>18197</v>
      </c>
      <c r="S8655" s="34"/>
      <c r="T8655" s="34"/>
      <c r="U8655" s="34"/>
    </row>
    <row r="8656" spans="16:21" x14ac:dyDescent="0.45">
      <c r="P8656" s="33" t="s">
        <v>4985</v>
      </c>
      <c r="Q8656" t="s">
        <v>28873</v>
      </c>
      <c r="R8656" s="35" t="s">
        <v>18198</v>
      </c>
      <c r="S8656" s="34"/>
      <c r="T8656" s="34"/>
      <c r="U8656" s="34"/>
    </row>
    <row r="8657" spans="16:21" x14ac:dyDescent="0.45">
      <c r="P8657" s="33" t="s">
        <v>4986</v>
      </c>
      <c r="Q8657" t="s">
        <v>28873</v>
      </c>
      <c r="R8657" s="35" t="s">
        <v>18199</v>
      </c>
      <c r="S8657" s="34"/>
      <c r="T8657" s="34"/>
      <c r="U8657" s="34"/>
    </row>
    <row r="8658" spans="16:21" x14ac:dyDescent="0.45">
      <c r="P8658" s="33" t="s">
        <v>4986</v>
      </c>
      <c r="Q8658" t="s">
        <v>28873</v>
      </c>
      <c r="R8658" s="35" t="s">
        <v>18200</v>
      </c>
      <c r="S8658" s="34"/>
      <c r="T8658" s="34"/>
      <c r="U8658" s="34"/>
    </row>
    <row r="8659" spans="16:21" x14ac:dyDescent="0.45">
      <c r="P8659" s="33" t="s">
        <v>4987</v>
      </c>
      <c r="Q8659" t="s">
        <v>28873</v>
      </c>
      <c r="R8659" s="35" t="s">
        <v>18201</v>
      </c>
      <c r="S8659" s="34"/>
      <c r="T8659" s="34"/>
      <c r="U8659" s="34"/>
    </row>
    <row r="8660" spans="16:21" x14ac:dyDescent="0.45">
      <c r="P8660" s="33" t="s">
        <v>4987</v>
      </c>
      <c r="Q8660" t="s">
        <v>28873</v>
      </c>
      <c r="R8660" s="35" t="s">
        <v>18202</v>
      </c>
      <c r="S8660" s="34"/>
      <c r="T8660" s="34"/>
      <c r="U8660" s="34"/>
    </row>
    <row r="8661" spans="16:21" x14ac:dyDescent="0.45">
      <c r="P8661" s="33" t="s">
        <v>4988</v>
      </c>
      <c r="Q8661" t="s">
        <v>28873</v>
      </c>
      <c r="R8661" s="35" t="s">
        <v>18203</v>
      </c>
      <c r="S8661" s="34"/>
      <c r="T8661" s="34"/>
      <c r="U8661" s="34"/>
    </row>
    <row r="8662" spans="16:21" x14ac:dyDescent="0.45">
      <c r="P8662" s="33" t="s">
        <v>4988</v>
      </c>
      <c r="Q8662" t="s">
        <v>28873</v>
      </c>
      <c r="R8662" s="35" t="s">
        <v>18204</v>
      </c>
      <c r="S8662" s="34"/>
      <c r="T8662" s="34"/>
      <c r="U8662" s="34"/>
    </row>
    <row r="8663" spans="16:21" x14ac:dyDescent="0.45">
      <c r="P8663" s="33" t="s">
        <v>4989</v>
      </c>
      <c r="Q8663" t="s">
        <v>28873</v>
      </c>
      <c r="R8663" s="35" t="s">
        <v>18205</v>
      </c>
      <c r="S8663" s="34"/>
      <c r="T8663" s="34"/>
      <c r="U8663" s="34"/>
    </row>
    <row r="8664" spans="16:21" x14ac:dyDescent="0.45">
      <c r="P8664" s="33" t="s">
        <v>4989</v>
      </c>
      <c r="Q8664" t="s">
        <v>28873</v>
      </c>
      <c r="R8664" s="35" t="s">
        <v>18206</v>
      </c>
      <c r="S8664" s="34"/>
      <c r="T8664" s="34"/>
      <c r="U8664" s="34"/>
    </row>
    <row r="8665" spans="16:21" x14ac:dyDescent="0.45">
      <c r="P8665" s="33" t="s">
        <v>4990</v>
      </c>
      <c r="Q8665" t="s">
        <v>28873</v>
      </c>
      <c r="R8665" s="35" t="s">
        <v>18207</v>
      </c>
      <c r="S8665" s="34"/>
      <c r="T8665" s="34"/>
      <c r="U8665" s="34"/>
    </row>
    <row r="8666" spans="16:21" x14ac:dyDescent="0.45">
      <c r="P8666" s="33" t="s">
        <v>4990</v>
      </c>
      <c r="Q8666" t="s">
        <v>28873</v>
      </c>
      <c r="R8666" s="35" t="s">
        <v>18208</v>
      </c>
      <c r="S8666" s="34"/>
      <c r="T8666" s="34"/>
      <c r="U8666" s="34"/>
    </row>
    <row r="8667" spans="16:21" x14ac:dyDescent="0.45">
      <c r="P8667" s="33" t="s">
        <v>4991</v>
      </c>
      <c r="Q8667" t="s">
        <v>28873</v>
      </c>
      <c r="R8667" s="35" t="s">
        <v>18209</v>
      </c>
      <c r="S8667" s="34"/>
      <c r="T8667" s="34"/>
      <c r="U8667" s="34"/>
    </row>
    <row r="8668" spans="16:21" x14ac:dyDescent="0.45">
      <c r="P8668" s="33" t="s">
        <v>4991</v>
      </c>
      <c r="Q8668" t="s">
        <v>28873</v>
      </c>
      <c r="R8668" s="35" t="s">
        <v>18210</v>
      </c>
      <c r="S8668" s="34"/>
      <c r="T8668" s="34"/>
      <c r="U8668" s="34"/>
    </row>
    <row r="8669" spans="16:21" x14ac:dyDescent="0.45">
      <c r="P8669" s="33" t="s">
        <v>4992</v>
      </c>
      <c r="Q8669" t="s">
        <v>28873</v>
      </c>
      <c r="R8669" s="35" t="s">
        <v>18211</v>
      </c>
      <c r="S8669" s="34"/>
      <c r="T8669" s="34"/>
      <c r="U8669" s="34"/>
    </row>
    <row r="8670" spans="16:21" x14ac:dyDescent="0.45">
      <c r="P8670" s="33" t="s">
        <v>4992</v>
      </c>
      <c r="Q8670" t="s">
        <v>28873</v>
      </c>
      <c r="R8670" s="35" t="s">
        <v>18212</v>
      </c>
      <c r="S8670" s="34"/>
      <c r="T8670" s="34"/>
      <c r="U8670" s="34"/>
    </row>
    <row r="8671" spans="16:21" x14ac:dyDescent="0.45">
      <c r="P8671" s="33" t="s">
        <v>4993</v>
      </c>
      <c r="Q8671" t="s">
        <v>28873</v>
      </c>
      <c r="R8671" s="35" t="s">
        <v>18213</v>
      </c>
      <c r="S8671" s="34"/>
      <c r="T8671" s="34"/>
      <c r="U8671" s="34"/>
    </row>
    <row r="8672" spans="16:21" x14ac:dyDescent="0.45">
      <c r="P8672" s="33" t="s">
        <v>4993</v>
      </c>
      <c r="Q8672" t="s">
        <v>28873</v>
      </c>
      <c r="R8672" s="35" t="s">
        <v>18214</v>
      </c>
      <c r="S8672" s="34"/>
      <c r="T8672" s="34"/>
      <c r="U8672" s="34"/>
    </row>
    <row r="8673" spans="16:21" x14ac:dyDescent="0.45">
      <c r="P8673" s="33" t="s">
        <v>4994</v>
      </c>
      <c r="Q8673" t="s">
        <v>28873</v>
      </c>
      <c r="R8673" s="35" t="s">
        <v>18215</v>
      </c>
      <c r="S8673" s="34"/>
      <c r="T8673" s="34"/>
      <c r="U8673" s="34"/>
    </row>
    <row r="8674" spans="16:21" x14ac:dyDescent="0.45">
      <c r="P8674" s="33" t="s">
        <v>4994</v>
      </c>
      <c r="Q8674" t="s">
        <v>28873</v>
      </c>
      <c r="R8674" s="35" t="s">
        <v>18216</v>
      </c>
      <c r="S8674" s="34"/>
      <c r="T8674" s="34"/>
      <c r="U8674" s="34"/>
    </row>
    <row r="8675" spans="16:21" x14ac:dyDescent="0.45">
      <c r="P8675" s="33" t="s">
        <v>4995</v>
      </c>
      <c r="Q8675" t="s">
        <v>28873</v>
      </c>
      <c r="R8675" s="35" t="s">
        <v>18217</v>
      </c>
      <c r="S8675" s="34"/>
      <c r="T8675" s="34"/>
      <c r="U8675" s="34"/>
    </row>
    <row r="8676" spans="16:21" x14ac:dyDescent="0.45">
      <c r="P8676" s="33" t="s">
        <v>4995</v>
      </c>
      <c r="Q8676" t="s">
        <v>28873</v>
      </c>
      <c r="R8676" s="35" t="s">
        <v>18218</v>
      </c>
      <c r="S8676" s="34"/>
      <c r="T8676" s="34"/>
      <c r="U8676" s="34"/>
    </row>
    <row r="8677" spans="16:21" x14ac:dyDescent="0.45">
      <c r="P8677" s="33" t="s">
        <v>4996</v>
      </c>
      <c r="Q8677" t="s">
        <v>28873</v>
      </c>
      <c r="R8677" s="35" t="s">
        <v>18219</v>
      </c>
      <c r="S8677" s="34"/>
      <c r="T8677" s="34"/>
      <c r="U8677" s="34"/>
    </row>
    <row r="8678" spans="16:21" x14ac:dyDescent="0.45">
      <c r="P8678" s="33" t="s">
        <v>4996</v>
      </c>
      <c r="Q8678" t="s">
        <v>28873</v>
      </c>
      <c r="R8678" s="35" t="s">
        <v>18220</v>
      </c>
      <c r="S8678" s="34"/>
      <c r="T8678" s="34"/>
      <c r="U8678" s="34"/>
    </row>
    <row r="8679" spans="16:21" x14ac:dyDescent="0.45">
      <c r="P8679" s="33" t="s">
        <v>4997</v>
      </c>
      <c r="Q8679" t="s">
        <v>28873</v>
      </c>
      <c r="R8679" s="35" t="s">
        <v>18221</v>
      </c>
      <c r="S8679" s="34"/>
      <c r="T8679" s="34"/>
      <c r="U8679" s="34"/>
    </row>
    <row r="8680" spans="16:21" x14ac:dyDescent="0.45">
      <c r="P8680" s="33" t="s">
        <v>4997</v>
      </c>
      <c r="Q8680" t="s">
        <v>28873</v>
      </c>
      <c r="R8680" s="35" t="s">
        <v>18222</v>
      </c>
      <c r="S8680" s="34"/>
      <c r="T8680" s="34"/>
      <c r="U8680" s="34"/>
    </row>
    <row r="8681" spans="16:21" x14ac:dyDescent="0.45">
      <c r="P8681" s="33" t="s">
        <v>4998</v>
      </c>
      <c r="Q8681" t="s">
        <v>28873</v>
      </c>
      <c r="R8681" s="35" t="s">
        <v>18223</v>
      </c>
      <c r="S8681" s="34"/>
      <c r="T8681" s="34"/>
      <c r="U8681" s="34"/>
    </row>
    <row r="8682" spans="16:21" x14ac:dyDescent="0.45">
      <c r="P8682" s="33" t="s">
        <v>4998</v>
      </c>
      <c r="Q8682" t="s">
        <v>28873</v>
      </c>
      <c r="R8682" s="35" t="s">
        <v>18224</v>
      </c>
      <c r="S8682" s="34"/>
      <c r="T8682" s="34"/>
      <c r="U8682" s="34"/>
    </row>
    <row r="8683" spans="16:21" x14ac:dyDescent="0.45">
      <c r="P8683" s="33" t="s">
        <v>4999</v>
      </c>
      <c r="Q8683" t="s">
        <v>28873</v>
      </c>
      <c r="R8683" s="35" t="s">
        <v>18225</v>
      </c>
      <c r="S8683" s="34"/>
      <c r="T8683" s="34"/>
      <c r="U8683" s="34"/>
    </row>
    <row r="8684" spans="16:21" x14ac:dyDescent="0.45">
      <c r="P8684" s="33" t="s">
        <v>4999</v>
      </c>
      <c r="Q8684" t="s">
        <v>28873</v>
      </c>
      <c r="R8684" s="35" t="s">
        <v>18226</v>
      </c>
      <c r="S8684" s="34"/>
      <c r="T8684" s="34"/>
      <c r="U8684" s="34"/>
    </row>
    <row r="8685" spans="16:21" x14ac:dyDescent="0.45">
      <c r="P8685" s="33" t="s">
        <v>5000</v>
      </c>
      <c r="Q8685" t="s">
        <v>28873</v>
      </c>
      <c r="R8685" s="35" t="s">
        <v>18227</v>
      </c>
      <c r="S8685" s="34"/>
      <c r="T8685" s="34"/>
      <c r="U8685" s="34"/>
    </row>
    <row r="8686" spans="16:21" x14ac:dyDescent="0.45">
      <c r="P8686" s="33" t="s">
        <v>5000</v>
      </c>
      <c r="Q8686" t="s">
        <v>28873</v>
      </c>
      <c r="R8686" s="35" t="s">
        <v>18228</v>
      </c>
      <c r="S8686" s="34"/>
      <c r="T8686" s="34"/>
      <c r="U8686" s="34"/>
    </row>
    <row r="8687" spans="16:21" x14ac:dyDescent="0.45">
      <c r="P8687" s="33" t="s">
        <v>5001</v>
      </c>
      <c r="Q8687" t="s">
        <v>28873</v>
      </c>
      <c r="R8687" s="35" t="s">
        <v>18229</v>
      </c>
      <c r="S8687" s="34"/>
      <c r="T8687" s="34"/>
      <c r="U8687" s="34"/>
    </row>
    <row r="8688" spans="16:21" x14ac:dyDescent="0.45">
      <c r="P8688" s="33" t="s">
        <v>5001</v>
      </c>
      <c r="Q8688" t="s">
        <v>28873</v>
      </c>
      <c r="R8688" s="35" t="s">
        <v>18230</v>
      </c>
      <c r="S8688" s="34"/>
      <c r="T8688" s="34"/>
      <c r="U8688" s="34"/>
    </row>
    <row r="8689" spans="16:21" x14ac:dyDescent="0.45">
      <c r="P8689" s="33" t="s">
        <v>5002</v>
      </c>
      <c r="Q8689" t="s">
        <v>28873</v>
      </c>
      <c r="R8689" s="35" t="s">
        <v>18231</v>
      </c>
      <c r="S8689" s="34"/>
      <c r="T8689" s="34"/>
      <c r="U8689" s="34"/>
    </row>
    <row r="8690" spans="16:21" x14ac:dyDescent="0.45">
      <c r="P8690" s="33" t="s">
        <v>5002</v>
      </c>
      <c r="Q8690" t="s">
        <v>28873</v>
      </c>
      <c r="R8690" s="35" t="s">
        <v>18232</v>
      </c>
      <c r="S8690" s="34"/>
      <c r="T8690" s="34"/>
      <c r="U8690" s="34"/>
    </row>
    <row r="8691" spans="16:21" x14ac:dyDescent="0.45">
      <c r="P8691" s="33" t="s">
        <v>5003</v>
      </c>
      <c r="Q8691" t="s">
        <v>28873</v>
      </c>
      <c r="R8691" s="35" t="s">
        <v>18233</v>
      </c>
      <c r="S8691" s="34"/>
      <c r="T8691" s="34"/>
      <c r="U8691" s="34"/>
    </row>
    <row r="8692" spans="16:21" x14ac:dyDescent="0.45">
      <c r="P8692" s="33" t="s">
        <v>5003</v>
      </c>
      <c r="Q8692" t="s">
        <v>28873</v>
      </c>
      <c r="R8692" s="35" t="s">
        <v>18234</v>
      </c>
      <c r="S8692" s="34"/>
      <c r="T8692" s="34"/>
      <c r="U8692" s="34"/>
    </row>
    <row r="8693" spans="16:21" x14ac:dyDescent="0.45">
      <c r="P8693" s="33" t="s">
        <v>5004</v>
      </c>
      <c r="Q8693" t="s">
        <v>28873</v>
      </c>
      <c r="R8693" s="35" t="s">
        <v>18235</v>
      </c>
      <c r="S8693" s="34"/>
      <c r="T8693" s="34"/>
      <c r="U8693" s="34"/>
    </row>
    <row r="8694" spans="16:21" x14ac:dyDescent="0.45">
      <c r="P8694" s="33" t="s">
        <v>5004</v>
      </c>
      <c r="Q8694" t="s">
        <v>28873</v>
      </c>
      <c r="R8694" s="35" t="s">
        <v>18236</v>
      </c>
      <c r="S8694" s="34"/>
      <c r="T8694" s="34"/>
      <c r="U8694" s="34"/>
    </row>
    <row r="8695" spans="16:21" x14ac:dyDescent="0.45">
      <c r="P8695" s="33" t="s">
        <v>5005</v>
      </c>
      <c r="Q8695" t="s">
        <v>28873</v>
      </c>
      <c r="R8695" s="35" t="s">
        <v>18237</v>
      </c>
      <c r="S8695" s="34"/>
      <c r="T8695" s="34"/>
      <c r="U8695" s="34"/>
    </row>
    <row r="8696" spans="16:21" x14ac:dyDescent="0.45">
      <c r="P8696" s="33" t="s">
        <v>5005</v>
      </c>
      <c r="Q8696" t="s">
        <v>28873</v>
      </c>
      <c r="R8696" s="35" t="s">
        <v>18238</v>
      </c>
      <c r="S8696" s="34"/>
      <c r="T8696" s="34"/>
      <c r="U8696" s="34"/>
    </row>
    <row r="8697" spans="16:21" x14ac:dyDescent="0.45">
      <c r="P8697" s="33" t="s">
        <v>5006</v>
      </c>
      <c r="Q8697" t="s">
        <v>28873</v>
      </c>
      <c r="R8697" s="35" t="s">
        <v>18239</v>
      </c>
      <c r="S8697" s="34"/>
      <c r="T8697" s="34"/>
      <c r="U8697" s="34"/>
    </row>
    <row r="8698" spans="16:21" x14ac:dyDescent="0.45">
      <c r="P8698" s="33" t="s">
        <v>5006</v>
      </c>
      <c r="Q8698" t="s">
        <v>28873</v>
      </c>
      <c r="R8698" s="35" t="s">
        <v>18240</v>
      </c>
      <c r="S8698" s="34"/>
      <c r="T8698" s="34"/>
      <c r="U8698" s="34"/>
    </row>
    <row r="8699" spans="16:21" x14ac:dyDescent="0.45">
      <c r="P8699" s="33" t="s">
        <v>5007</v>
      </c>
      <c r="Q8699" t="s">
        <v>28873</v>
      </c>
      <c r="R8699" s="35" t="s">
        <v>18241</v>
      </c>
      <c r="S8699" s="34"/>
      <c r="T8699" s="34"/>
      <c r="U8699" s="34"/>
    </row>
    <row r="8700" spans="16:21" x14ac:dyDescent="0.45">
      <c r="P8700" s="33" t="s">
        <v>5007</v>
      </c>
      <c r="Q8700" t="s">
        <v>28873</v>
      </c>
      <c r="R8700" s="35" t="s">
        <v>18242</v>
      </c>
      <c r="S8700" s="34"/>
      <c r="T8700" s="34"/>
      <c r="U8700" s="34"/>
    </row>
    <row r="8701" spans="16:21" x14ac:dyDescent="0.45">
      <c r="P8701" s="33" t="s">
        <v>5008</v>
      </c>
      <c r="Q8701" t="s">
        <v>28873</v>
      </c>
      <c r="R8701" s="35" t="s">
        <v>18243</v>
      </c>
      <c r="S8701" s="34"/>
      <c r="T8701" s="34"/>
      <c r="U8701" s="34"/>
    </row>
    <row r="8702" spans="16:21" x14ac:dyDescent="0.45">
      <c r="P8702" s="33" t="s">
        <v>5008</v>
      </c>
      <c r="Q8702" t="s">
        <v>28873</v>
      </c>
      <c r="R8702" s="35" t="s">
        <v>18244</v>
      </c>
      <c r="S8702" s="34"/>
      <c r="T8702" s="34"/>
      <c r="U8702" s="34"/>
    </row>
    <row r="8703" spans="16:21" x14ac:dyDescent="0.45">
      <c r="P8703" s="33" t="s">
        <v>5009</v>
      </c>
      <c r="Q8703" t="s">
        <v>28873</v>
      </c>
      <c r="R8703" s="35" t="s">
        <v>18245</v>
      </c>
      <c r="S8703" s="34"/>
      <c r="T8703" s="34"/>
      <c r="U8703" s="34"/>
    </row>
    <row r="8704" spans="16:21" x14ac:dyDescent="0.45">
      <c r="P8704" s="33" t="s">
        <v>5009</v>
      </c>
      <c r="Q8704" t="s">
        <v>28873</v>
      </c>
      <c r="R8704" s="35" t="s">
        <v>18246</v>
      </c>
      <c r="S8704" s="34"/>
      <c r="T8704" s="34"/>
      <c r="U8704" s="34"/>
    </row>
    <row r="8705" spans="16:21" x14ac:dyDescent="0.45">
      <c r="P8705" s="33" t="s">
        <v>5010</v>
      </c>
      <c r="Q8705" t="s">
        <v>28873</v>
      </c>
      <c r="R8705" s="35" t="s">
        <v>18247</v>
      </c>
      <c r="S8705" s="34"/>
      <c r="T8705" s="34"/>
      <c r="U8705" s="34"/>
    </row>
    <row r="8706" spans="16:21" x14ac:dyDescent="0.45">
      <c r="P8706" s="33" t="s">
        <v>5010</v>
      </c>
      <c r="Q8706" t="s">
        <v>28873</v>
      </c>
      <c r="R8706" s="35" t="s">
        <v>18248</v>
      </c>
      <c r="S8706" s="34"/>
      <c r="T8706" s="34"/>
      <c r="U8706" s="34"/>
    </row>
    <row r="8707" spans="16:21" x14ac:dyDescent="0.45">
      <c r="P8707" s="33" t="s">
        <v>5011</v>
      </c>
      <c r="Q8707" t="s">
        <v>28873</v>
      </c>
      <c r="R8707" s="35" t="s">
        <v>17048</v>
      </c>
      <c r="S8707" s="34"/>
      <c r="T8707" s="34"/>
      <c r="U8707" s="34"/>
    </row>
    <row r="8708" spans="16:21" x14ac:dyDescent="0.45">
      <c r="P8708" s="33" t="s">
        <v>5011</v>
      </c>
      <c r="Q8708" t="s">
        <v>28873</v>
      </c>
      <c r="R8708" s="35" t="s">
        <v>18249</v>
      </c>
      <c r="S8708" s="34"/>
      <c r="T8708" s="34"/>
      <c r="U8708" s="34"/>
    </row>
    <row r="8709" spans="16:21" x14ac:dyDescent="0.45">
      <c r="P8709" s="33" t="s">
        <v>5012</v>
      </c>
      <c r="Q8709" t="s">
        <v>28873</v>
      </c>
      <c r="R8709" s="35" t="s">
        <v>18250</v>
      </c>
      <c r="S8709" s="34"/>
      <c r="T8709" s="34"/>
      <c r="U8709" s="34"/>
    </row>
    <row r="8710" spans="16:21" x14ac:dyDescent="0.45">
      <c r="P8710" s="33" t="s">
        <v>5012</v>
      </c>
      <c r="Q8710" t="s">
        <v>28873</v>
      </c>
      <c r="R8710" s="35" t="s">
        <v>18251</v>
      </c>
      <c r="S8710" s="34"/>
      <c r="T8710" s="34"/>
      <c r="U8710" s="34"/>
    </row>
    <row r="8711" spans="16:21" x14ac:dyDescent="0.45">
      <c r="P8711" s="33" t="s">
        <v>5013</v>
      </c>
      <c r="Q8711" t="s">
        <v>28873</v>
      </c>
      <c r="R8711" s="35" t="s">
        <v>18252</v>
      </c>
      <c r="S8711" s="34"/>
      <c r="T8711" s="34"/>
      <c r="U8711" s="34"/>
    </row>
    <row r="8712" spans="16:21" x14ac:dyDescent="0.45">
      <c r="P8712" s="33" t="s">
        <v>5013</v>
      </c>
      <c r="Q8712" t="s">
        <v>28873</v>
      </c>
      <c r="R8712" s="35" t="s">
        <v>18253</v>
      </c>
      <c r="S8712" s="34"/>
      <c r="T8712" s="34"/>
      <c r="U8712" s="34"/>
    </row>
    <row r="8713" spans="16:21" x14ac:dyDescent="0.45">
      <c r="P8713" s="33" t="s">
        <v>5014</v>
      </c>
      <c r="Q8713" t="s">
        <v>28873</v>
      </c>
      <c r="R8713" s="35" t="s">
        <v>18254</v>
      </c>
      <c r="S8713" s="34"/>
      <c r="T8713" s="34"/>
      <c r="U8713" s="34"/>
    </row>
    <row r="8714" spans="16:21" x14ac:dyDescent="0.45">
      <c r="P8714" s="33" t="s">
        <v>5014</v>
      </c>
      <c r="Q8714" t="s">
        <v>28873</v>
      </c>
      <c r="R8714" s="35" t="s">
        <v>18255</v>
      </c>
      <c r="S8714" s="34"/>
      <c r="T8714" s="34"/>
      <c r="U8714" s="34"/>
    </row>
    <row r="8715" spans="16:21" x14ac:dyDescent="0.45">
      <c r="P8715" s="33" t="s">
        <v>5015</v>
      </c>
      <c r="Q8715" t="s">
        <v>28873</v>
      </c>
      <c r="R8715" s="35" t="s">
        <v>18256</v>
      </c>
      <c r="S8715" s="34"/>
      <c r="T8715" s="34"/>
      <c r="U8715" s="34"/>
    </row>
    <row r="8716" spans="16:21" x14ac:dyDescent="0.45">
      <c r="P8716" s="33" t="s">
        <v>5015</v>
      </c>
      <c r="Q8716" t="s">
        <v>28873</v>
      </c>
      <c r="R8716" s="35" t="s">
        <v>18257</v>
      </c>
      <c r="S8716" s="34"/>
      <c r="T8716" s="34"/>
      <c r="U8716" s="34"/>
    </row>
    <row r="8717" spans="16:21" x14ac:dyDescent="0.45">
      <c r="P8717" s="33" t="s">
        <v>5016</v>
      </c>
      <c r="Q8717" t="s">
        <v>28873</v>
      </c>
      <c r="R8717" s="35" t="s">
        <v>18258</v>
      </c>
      <c r="S8717" s="34"/>
      <c r="T8717" s="34"/>
      <c r="U8717" s="34"/>
    </row>
    <row r="8718" spans="16:21" x14ac:dyDescent="0.45">
      <c r="P8718" s="33" t="s">
        <v>5016</v>
      </c>
      <c r="Q8718" t="s">
        <v>28873</v>
      </c>
      <c r="R8718" s="35" t="s">
        <v>18259</v>
      </c>
      <c r="S8718" s="34"/>
      <c r="T8718" s="34"/>
      <c r="U8718" s="34"/>
    </row>
    <row r="8719" spans="16:21" x14ac:dyDescent="0.45">
      <c r="P8719" s="33" t="s">
        <v>5017</v>
      </c>
      <c r="Q8719" t="s">
        <v>28873</v>
      </c>
      <c r="R8719" s="35" t="s">
        <v>18260</v>
      </c>
      <c r="S8719" s="34"/>
      <c r="T8719" s="34"/>
      <c r="U8719" s="34"/>
    </row>
    <row r="8720" spans="16:21" x14ac:dyDescent="0.45">
      <c r="P8720" s="33" t="s">
        <v>5017</v>
      </c>
      <c r="Q8720" t="s">
        <v>28873</v>
      </c>
      <c r="R8720" s="35" t="s">
        <v>18261</v>
      </c>
      <c r="S8720" s="34"/>
      <c r="T8720" s="34"/>
      <c r="U8720" s="34"/>
    </row>
    <row r="8721" spans="16:21" x14ac:dyDescent="0.45">
      <c r="P8721" s="33" t="s">
        <v>5018</v>
      </c>
      <c r="Q8721" t="s">
        <v>28873</v>
      </c>
      <c r="R8721" s="35" t="s">
        <v>18262</v>
      </c>
      <c r="S8721" s="34"/>
      <c r="T8721" s="34"/>
      <c r="U8721" s="34"/>
    </row>
    <row r="8722" spans="16:21" x14ac:dyDescent="0.45">
      <c r="P8722" s="33" t="s">
        <v>5018</v>
      </c>
      <c r="Q8722" t="s">
        <v>28873</v>
      </c>
      <c r="R8722" s="35" t="s">
        <v>18263</v>
      </c>
      <c r="S8722" s="34"/>
      <c r="T8722" s="34"/>
      <c r="U8722" s="34"/>
    </row>
    <row r="8723" spans="16:21" x14ac:dyDescent="0.45">
      <c r="P8723" s="33" t="s">
        <v>5019</v>
      </c>
      <c r="Q8723" t="s">
        <v>28873</v>
      </c>
      <c r="R8723" s="35" t="s">
        <v>18264</v>
      </c>
      <c r="S8723" s="34"/>
      <c r="T8723" s="34"/>
      <c r="U8723" s="34"/>
    </row>
    <row r="8724" spans="16:21" x14ac:dyDescent="0.45">
      <c r="P8724" s="33" t="s">
        <v>5019</v>
      </c>
      <c r="Q8724" t="s">
        <v>28873</v>
      </c>
      <c r="R8724" s="35" t="s">
        <v>18265</v>
      </c>
      <c r="S8724" s="34"/>
      <c r="T8724" s="34"/>
      <c r="U8724" s="34"/>
    </row>
    <row r="8725" spans="16:21" x14ac:dyDescent="0.45">
      <c r="P8725" s="33" t="s">
        <v>5020</v>
      </c>
      <c r="Q8725" t="s">
        <v>28873</v>
      </c>
      <c r="R8725" s="35" t="s">
        <v>18266</v>
      </c>
      <c r="S8725" s="34"/>
      <c r="T8725" s="34"/>
      <c r="U8725" s="34"/>
    </row>
    <row r="8726" spans="16:21" x14ac:dyDescent="0.45">
      <c r="P8726" s="33" t="s">
        <v>5020</v>
      </c>
      <c r="Q8726" t="s">
        <v>28873</v>
      </c>
      <c r="R8726" s="35" t="s">
        <v>18267</v>
      </c>
      <c r="S8726" s="34"/>
      <c r="T8726" s="34"/>
      <c r="U8726" s="34"/>
    </row>
    <row r="8727" spans="16:21" x14ac:dyDescent="0.45">
      <c r="P8727" s="33" t="s">
        <v>5021</v>
      </c>
      <c r="Q8727" t="s">
        <v>28873</v>
      </c>
      <c r="R8727" s="35" t="s">
        <v>18268</v>
      </c>
      <c r="S8727" s="34"/>
      <c r="T8727" s="34"/>
      <c r="U8727" s="34"/>
    </row>
    <row r="8728" spans="16:21" x14ac:dyDescent="0.45">
      <c r="P8728" s="33" t="s">
        <v>5021</v>
      </c>
      <c r="Q8728" t="s">
        <v>28873</v>
      </c>
      <c r="R8728" s="35" t="s">
        <v>18269</v>
      </c>
      <c r="S8728" s="34"/>
      <c r="T8728" s="34"/>
      <c r="U8728" s="34"/>
    </row>
    <row r="8729" spans="16:21" x14ac:dyDescent="0.45">
      <c r="P8729" s="33" t="s">
        <v>5022</v>
      </c>
      <c r="Q8729" t="s">
        <v>28873</v>
      </c>
      <c r="R8729" s="35" t="s">
        <v>18270</v>
      </c>
      <c r="S8729" s="34"/>
      <c r="T8729" s="34"/>
      <c r="U8729" s="34"/>
    </row>
    <row r="8730" spans="16:21" x14ac:dyDescent="0.45">
      <c r="P8730" s="33" t="s">
        <v>5022</v>
      </c>
      <c r="Q8730" t="s">
        <v>28873</v>
      </c>
      <c r="R8730" s="35" t="s">
        <v>18271</v>
      </c>
      <c r="S8730" s="34"/>
      <c r="T8730" s="34"/>
      <c r="U8730" s="34"/>
    </row>
    <row r="8731" spans="16:21" x14ac:dyDescent="0.45">
      <c r="P8731" s="33" t="s">
        <v>5023</v>
      </c>
      <c r="Q8731" t="s">
        <v>28873</v>
      </c>
      <c r="R8731" s="35" t="s">
        <v>18272</v>
      </c>
      <c r="S8731" s="34"/>
      <c r="T8731" s="34"/>
      <c r="U8731" s="34"/>
    </row>
    <row r="8732" spans="16:21" x14ac:dyDescent="0.45">
      <c r="P8732" s="33" t="s">
        <v>5023</v>
      </c>
      <c r="Q8732" t="s">
        <v>28873</v>
      </c>
      <c r="R8732" s="35" t="s">
        <v>18273</v>
      </c>
      <c r="S8732" s="34"/>
      <c r="T8732" s="34"/>
      <c r="U8732" s="34"/>
    </row>
    <row r="8733" spans="16:21" x14ac:dyDescent="0.45">
      <c r="P8733" s="33" t="s">
        <v>5024</v>
      </c>
      <c r="Q8733" t="s">
        <v>28873</v>
      </c>
      <c r="R8733" s="35" t="s">
        <v>18274</v>
      </c>
      <c r="S8733" s="34"/>
      <c r="T8733" s="34"/>
      <c r="U8733" s="34"/>
    </row>
    <row r="8734" spans="16:21" x14ac:dyDescent="0.45">
      <c r="P8734" s="33" t="s">
        <v>5024</v>
      </c>
      <c r="Q8734" t="s">
        <v>28873</v>
      </c>
      <c r="R8734" s="35" t="s">
        <v>18275</v>
      </c>
      <c r="S8734" s="34"/>
      <c r="T8734" s="34"/>
      <c r="U8734" s="34"/>
    </row>
    <row r="8735" spans="16:21" x14ac:dyDescent="0.45">
      <c r="P8735" s="33" t="s">
        <v>5025</v>
      </c>
      <c r="Q8735" t="s">
        <v>28873</v>
      </c>
      <c r="R8735" s="35" t="s">
        <v>18276</v>
      </c>
      <c r="S8735" s="34"/>
      <c r="T8735" s="34"/>
      <c r="U8735" s="34"/>
    </row>
    <row r="8736" spans="16:21" x14ac:dyDescent="0.45">
      <c r="P8736" s="33" t="s">
        <v>5025</v>
      </c>
      <c r="Q8736" t="s">
        <v>28873</v>
      </c>
      <c r="R8736" s="35" t="s">
        <v>18277</v>
      </c>
      <c r="S8736" s="34"/>
      <c r="T8736" s="34"/>
      <c r="U8736" s="34"/>
    </row>
    <row r="8737" spans="16:21" x14ac:dyDescent="0.45">
      <c r="P8737" s="33" t="s">
        <v>5026</v>
      </c>
      <c r="Q8737" t="s">
        <v>28873</v>
      </c>
      <c r="R8737" s="35" t="s">
        <v>18278</v>
      </c>
      <c r="S8737" s="34"/>
      <c r="T8737" s="34"/>
      <c r="U8737" s="34"/>
    </row>
    <row r="8738" spans="16:21" x14ac:dyDescent="0.45">
      <c r="P8738" s="33" t="s">
        <v>5026</v>
      </c>
      <c r="Q8738" t="s">
        <v>28873</v>
      </c>
      <c r="R8738" s="35" t="s">
        <v>18279</v>
      </c>
      <c r="S8738" s="34"/>
      <c r="T8738" s="34"/>
      <c r="U8738" s="34"/>
    </row>
    <row r="8739" spans="16:21" x14ac:dyDescent="0.45">
      <c r="P8739" s="33" t="s">
        <v>5027</v>
      </c>
      <c r="Q8739" t="s">
        <v>28873</v>
      </c>
      <c r="R8739" s="35" t="s">
        <v>18280</v>
      </c>
      <c r="S8739" s="34"/>
      <c r="T8739" s="34"/>
      <c r="U8739" s="34"/>
    </row>
    <row r="8740" spans="16:21" x14ac:dyDescent="0.45">
      <c r="P8740" s="33" t="s">
        <v>5027</v>
      </c>
      <c r="Q8740" t="s">
        <v>28873</v>
      </c>
      <c r="R8740" s="35" t="s">
        <v>18281</v>
      </c>
      <c r="S8740" s="34"/>
      <c r="T8740" s="34"/>
      <c r="U8740" s="34"/>
    </row>
    <row r="8741" spans="16:21" x14ac:dyDescent="0.45">
      <c r="P8741" s="33" t="s">
        <v>5028</v>
      </c>
      <c r="Q8741" t="s">
        <v>28873</v>
      </c>
      <c r="R8741" s="35" t="s">
        <v>18282</v>
      </c>
      <c r="S8741" s="34"/>
      <c r="T8741" s="34"/>
      <c r="U8741" s="34"/>
    </row>
    <row r="8742" spans="16:21" x14ac:dyDescent="0.45">
      <c r="P8742" s="33" t="s">
        <v>5028</v>
      </c>
      <c r="Q8742" t="s">
        <v>28873</v>
      </c>
      <c r="R8742" s="35" t="s">
        <v>18283</v>
      </c>
      <c r="S8742" s="34"/>
      <c r="T8742" s="34"/>
      <c r="U8742" s="34"/>
    </row>
    <row r="8743" spans="16:21" x14ac:dyDescent="0.45">
      <c r="P8743" s="33" t="s">
        <v>5029</v>
      </c>
      <c r="Q8743" t="s">
        <v>28873</v>
      </c>
      <c r="R8743" s="35" t="s">
        <v>18284</v>
      </c>
      <c r="S8743" s="34"/>
      <c r="T8743" s="34"/>
      <c r="U8743" s="34"/>
    </row>
    <row r="8744" spans="16:21" x14ac:dyDescent="0.45">
      <c r="P8744" s="33" t="s">
        <v>5029</v>
      </c>
      <c r="Q8744" t="s">
        <v>28873</v>
      </c>
      <c r="R8744" s="35" t="s">
        <v>18285</v>
      </c>
      <c r="S8744" s="34"/>
      <c r="T8744" s="34"/>
      <c r="U8744" s="34"/>
    </row>
    <row r="8745" spans="16:21" x14ac:dyDescent="0.45">
      <c r="P8745" s="33" t="s">
        <v>5030</v>
      </c>
      <c r="Q8745" t="s">
        <v>28873</v>
      </c>
      <c r="R8745" s="35" t="s">
        <v>18286</v>
      </c>
      <c r="S8745" s="34"/>
      <c r="T8745" s="34"/>
      <c r="U8745" s="34"/>
    </row>
    <row r="8746" spans="16:21" x14ac:dyDescent="0.45">
      <c r="P8746" s="33" t="s">
        <v>5030</v>
      </c>
      <c r="Q8746" t="s">
        <v>28873</v>
      </c>
      <c r="R8746" s="35" t="s">
        <v>18287</v>
      </c>
      <c r="S8746" s="34"/>
      <c r="T8746" s="34"/>
      <c r="U8746" s="34"/>
    </row>
    <row r="8747" spans="16:21" x14ac:dyDescent="0.45">
      <c r="P8747" s="33" t="s">
        <v>5031</v>
      </c>
      <c r="Q8747" t="s">
        <v>28873</v>
      </c>
      <c r="R8747" s="35" t="s">
        <v>18288</v>
      </c>
      <c r="S8747" s="34"/>
      <c r="T8747" s="34"/>
      <c r="U8747" s="34"/>
    </row>
    <row r="8748" spans="16:21" x14ac:dyDescent="0.45">
      <c r="P8748" s="33" t="s">
        <v>5031</v>
      </c>
      <c r="Q8748" t="s">
        <v>28873</v>
      </c>
      <c r="R8748" s="35" t="s">
        <v>18289</v>
      </c>
      <c r="S8748" s="34"/>
      <c r="T8748" s="34"/>
      <c r="U8748" s="34"/>
    </row>
    <row r="8749" spans="16:21" x14ac:dyDescent="0.45">
      <c r="P8749" s="33" t="s">
        <v>5032</v>
      </c>
      <c r="Q8749" t="s">
        <v>28873</v>
      </c>
      <c r="R8749" s="35" t="s">
        <v>18290</v>
      </c>
      <c r="S8749" s="34"/>
      <c r="T8749" s="34"/>
      <c r="U8749" s="34"/>
    </row>
    <row r="8750" spans="16:21" x14ac:dyDescent="0.45">
      <c r="P8750" s="33" t="s">
        <v>5032</v>
      </c>
      <c r="Q8750" t="s">
        <v>28873</v>
      </c>
      <c r="R8750" s="35" t="s">
        <v>18291</v>
      </c>
      <c r="S8750" s="34"/>
      <c r="T8750" s="34"/>
      <c r="U8750" s="34"/>
    </row>
    <row r="8751" spans="16:21" x14ac:dyDescent="0.45">
      <c r="P8751" s="33" t="s">
        <v>5033</v>
      </c>
      <c r="Q8751" t="s">
        <v>28873</v>
      </c>
      <c r="R8751" s="35" t="s">
        <v>18292</v>
      </c>
      <c r="S8751" s="34"/>
      <c r="T8751" s="34"/>
      <c r="U8751" s="34"/>
    </row>
    <row r="8752" spans="16:21" x14ac:dyDescent="0.45">
      <c r="P8752" s="33" t="s">
        <v>5033</v>
      </c>
      <c r="Q8752" t="s">
        <v>28873</v>
      </c>
      <c r="R8752" s="35" t="s">
        <v>18293</v>
      </c>
      <c r="S8752" s="34"/>
      <c r="T8752" s="34"/>
      <c r="U8752" s="34"/>
    </row>
    <row r="8753" spans="16:21" x14ac:dyDescent="0.45">
      <c r="P8753" s="33" t="s">
        <v>5034</v>
      </c>
      <c r="Q8753" t="s">
        <v>28873</v>
      </c>
      <c r="R8753" s="35" t="s">
        <v>18294</v>
      </c>
      <c r="S8753" s="34"/>
      <c r="T8753" s="34"/>
      <c r="U8753" s="34"/>
    </row>
    <row r="8754" spans="16:21" x14ac:dyDescent="0.45">
      <c r="P8754" s="33" t="s">
        <v>5034</v>
      </c>
      <c r="Q8754" t="s">
        <v>28873</v>
      </c>
      <c r="R8754" s="35" t="s">
        <v>18295</v>
      </c>
      <c r="S8754" s="34"/>
      <c r="T8754" s="34"/>
      <c r="U8754" s="34"/>
    </row>
    <row r="8755" spans="16:21" x14ac:dyDescent="0.45">
      <c r="P8755" s="33" t="s">
        <v>5035</v>
      </c>
      <c r="Q8755" t="s">
        <v>28873</v>
      </c>
      <c r="R8755" s="35" t="s">
        <v>18296</v>
      </c>
      <c r="S8755" s="34"/>
      <c r="T8755" s="34"/>
      <c r="U8755" s="34"/>
    </row>
    <row r="8756" spans="16:21" x14ac:dyDescent="0.45">
      <c r="P8756" s="33" t="s">
        <v>5035</v>
      </c>
      <c r="Q8756" t="s">
        <v>28873</v>
      </c>
      <c r="R8756" s="35" t="s">
        <v>18297</v>
      </c>
      <c r="S8756" s="34"/>
      <c r="T8756" s="34"/>
      <c r="U8756" s="34"/>
    </row>
    <row r="8757" spans="16:21" x14ac:dyDescent="0.45">
      <c r="P8757" s="33" t="s">
        <v>5036</v>
      </c>
      <c r="Q8757" t="s">
        <v>28873</v>
      </c>
      <c r="R8757" s="35" t="s">
        <v>18298</v>
      </c>
      <c r="S8757" s="34"/>
      <c r="T8757" s="34"/>
      <c r="U8757" s="34"/>
    </row>
    <row r="8758" spans="16:21" x14ac:dyDescent="0.45">
      <c r="P8758" s="33" t="s">
        <v>5036</v>
      </c>
      <c r="Q8758" t="s">
        <v>28873</v>
      </c>
      <c r="R8758" s="35" t="s">
        <v>18299</v>
      </c>
      <c r="S8758" s="34"/>
      <c r="T8758" s="34"/>
      <c r="U8758" s="34"/>
    </row>
    <row r="8759" spans="16:21" x14ac:dyDescent="0.45">
      <c r="P8759" s="33" t="s">
        <v>5037</v>
      </c>
      <c r="Q8759" t="s">
        <v>28873</v>
      </c>
      <c r="R8759" s="35" t="s">
        <v>18300</v>
      </c>
      <c r="S8759" s="34"/>
      <c r="T8759" s="34"/>
      <c r="U8759" s="34"/>
    </row>
    <row r="8760" spans="16:21" x14ac:dyDescent="0.45">
      <c r="P8760" s="33" t="s">
        <v>5037</v>
      </c>
      <c r="Q8760" t="s">
        <v>28873</v>
      </c>
      <c r="R8760" s="35" t="s">
        <v>18301</v>
      </c>
      <c r="S8760" s="34"/>
      <c r="T8760" s="34"/>
      <c r="U8760" s="34"/>
    </row>
    <row r="8761" spans="16:21" x14ac:dyDescent="0.45">
      <c r="P8761" s="33" t="s">
        <v>5038</v>
      </c>
      <c r="Q8761" t="s">
        <v>28873</v>
      </c>
      <c r="R8761" s="35" t="s">
        <v>18302</v>
      </c>
      <c r="S8761" s="34"/>
      <c r="T8761" s="34"/>
      <c r="U8761" s="34"/>
    </row>
    <row r="8762" spans="16:21" x14ac:dyDescent="0.45">
      <c r="P8762" s="33" t="s">
        <v>5038</v>
      </c>
      <c r="Q8762" t="s">
        <v>28873</v>
      </c>
      <c r="R8762" s="35" t="s">
        <v>18303</v>
      </c>
      <c r="S8762" s="34"/>
      <c r="T8762" s="34"/>
      <c r="U8762" s="34"/>
    </row>
    <row r="8763" spans="16:21" x14ac:dyDescent="0.45">
      <c r="P8763" s="33" t="s">
        <v>5039</v>
      </c>
      <c r="Q8763" t="s">
        <v>28873</v>
      </c>
      <c r="R8763" s="35" t="s">
        <v>18304</v>
      </c>
      <c r="S8763" s="34"/>
      <c r="T8763" s="34"/>
      <c r="U8763" s="34"/>
    </row>
    <row r="8764" spans="16:21" x14ac:dyDescent="0.45">
      <c r="P8764" s="33" t="s">
        <v>5039</v>
      </c>
      <c r="Q8764" t="s">
        <v>28873</v>
      </c>
      <c r="R8764" s="35" t="s">
        <v>18305</v>
      </c>
      <c r="S8764" s="34"/>
      <c r="T8764" s="34"/>
      <c r="U8764" s="34"/>
    </row>
    <row r="8765" spans="16:21" x14ac:dyDescent="0.45">
      <c r="P8765" s="33" t="s">
        <v>5040</v>
      </c>
      <c r="Q8765" t="s">
        <v>28873</v>
      </c>
      <c r="R8765" s="35" t="s">
        <v>18306</v>
      </c>
      <c r="S8765" s="34"/>
      <c r="T8765" s="34"/>
      <c r="U8765" s="34"/>
    </row>
    <row r="8766" spans="16:21" x14ac:dyDescent="0.45">
      <c r="P8766" s="33" t="s">
        <v>5040</v>
      </c>
      <c r="Q8766" t="s">
        <v>28873</v>
      </c>
      <c r="R8766" s="35" t="s">
        <v>18307</v>
      </c>
      <c r="S8766" s="34"/>
      <c r="T8766" s="34"/>
      <c r="U8766" s="34"/>
    </row>
    <row r="8767" spans="16:21" x14ac:dyDescent="0.45">
      <c r="P8767" s="33" t="s">
        <v>5041</v>
      </c>
      <c r="Q8767" t="s">
        <v>28873</v>
      </c>
      <c r="R8767" s="35" t="s">
        <v>18308</v>
      </c>
      <c r="S8767" s="34"/>
      <c r="T8767" s="34"/>
      <c r="U8767" s="34"/>
    </row>
    <row r="8768" spans="16:21" x14ac:dyDescent="0.45">
      <c r="P8768" s="33" t="s">
        <v>5041</v>
      </c>
      <c r="Q8768" t="s">
        <v>28873</v>
      </c>
      <c r="R8768" s="35" t="s">
        <v>18309</v>
      </c>
      <c r="S8768" s="34"/>
      <c r="T8768" s="34"/>
      <c r="U8768" s="34"/>
    </row>
    <row r="8769" spans="16:21" x14ac:dyDescent="0.45">
      <c r="P8769" s="33" t="s">
        <v>5042</v>
      </c>
      <c r="Q8769" t="s">
        <v>28873</v>
      </c>
      <c r="R8769" s="35" t="s">
        <v>18310</v>
      </c>
      <c r="S8769" s="34"/>
      <c r="T8769" s="34"/>
      <c r="U8769" s="34"/>
    </row>
    <row r="8770" spans="16:21" x14ac:dyDescent="0.45">
      <c r="P8770" s="33" t="s">
        <v>5042</v>
      </c>
      <c r="Q8770" t="s">
        <v>28873</v>
      </c>
      <c r="R8770" s="35" t="s">
        <v>18311</v>
      </c>
      <c r="S8770" s="34"/>
      <c r="T8770" s="34"/>
      <c r="U8770" s="34"/>
    </row>
    <row r="8771" spans="16:21" x14ac:dyDescent="0.45">
      <c r="P8771" s="33" t="s">
        <v>5043</v>
      </c>
      <c r="Q8771" t="s">
        <v>28873</v>
      </c>
      <c r="R8771" s="35" t="s">
        <v>18312</v>
      </c>
      <c r="S8771" s="34"/>
      <c r="T8771" s="34"/>
      <c r="U8771" s="34"/>
    </row>
    <row r="8772" spans="16:21" x14ac:dyDescent="0.45">
      <c r="P8772" s="33" t="s">
        <v>5043</v>
      </c>
      <c r="Q8772" t="s">
        <v>28873</v>
      </c>
      <c r="R8772" s="35" t="s">
        <v>18313</v>
      </c>
      <c r="S8772" s="34"/>
      <c r="T8772" s="34"/>
      <c r="U8772" s="34"/>
    </row>
    <row r="8773" spans="16:21" x14ac:dyDescent="0.45">
      <c r="P8773" s="33" t="s">
        <v>5044</v>
      </c>
      <c r="Q8773" t="s">
        <v>28873</v>
      </c>
      <c r="R8773" s="35" t="s">
        <v>18314</v>
      </c>
      <c r="S8773" s="34"/>
      <c r="T8773" s="34"/>
      <c r="U8773" s="34"/>
    </row>
    <row r="8774" spans="16:21" x14ac:dyDescent="0.45">
      <c r="P8774" s="33" t="s">
        <v>5044</v>
      </c>
      <c r="Q8774" t="s">
        <v>28873</v>
      </c>
      <c r="R8774" s="35" t="s">
        <v>18315</v>
      </c>
      <c r="S8774" s="34"/>
      <c r="T8774" s="34"/>
      <c r="U8774" s="34"/>
    </row>
    <row r="8775" spans="16:21" x14ac:dyDescent="0.45">
      <c r="P8775" s="33" t="s">
        <v>5045</v>
      </c>
      <c r="Q8775" t="s">
        <v>28873</v>
      </c>
      <c r="R8775" s="35" t="s">
        <v>18316</v>
      </c>
      <c r="S8775" s="34"/>
      <c r="T8775" s="34"/>
      <c r="U8775" s="34"/>
    </row>
    <row r="8776" spans="16:21" x14ac:dyDescent="0.45">
      <c r="P8776" s="33" t="s">
        <v>5045</v>
      </c>
      <c r="Q8776" t="s">
        <v>28873</v>
      </c>
      <c r="R8776" s="35" t="s">
        <v>18317</v>
      </c>
      <c r="S8776" s="34"/>
      <c r="T8776" s="34"/>
      <c r="U8776" s="34"/>
    </row>
    <row r="8777" spans="16:21" x14ac:dyDescent="0.45">
      <c r="P8777" s="33" t="s">
        <v>5046</v>
      </c>
      <c r="Q8777" t="s">
        <v>28873</v>
      </c>
      <c r="R8777" s="35" t="s">
        <v>18318</v>
      </c>
      <c r="S8777" s="34"/>
      <c r="T8777" s="34"/>
      <c r="U8777" s="34"/>
    </row>
    <row r="8778" spans="16:21" x14ac:dyDescent="0.45">
      <c r="P8778" s="33" t="s">
        <v>5046</v>
      </c>
      <c r="Q8778" t="s">
        <v>28873</v>
      </c>
      <c r="R8778" s="35" t="s">
        <v>18319</v>
      </c>
      <c r="S8778" s="34"/>
      <c r="T8778" s="34"/>
      <c r="U8778" s="34"/>
    </row>
    <row r="8779" spans="16:21" x14ac:dyDescent="0.45">
      <c r="P8779" s="33" t="s">
        <v>5047</v>
      </c>
      <c r="Q8779" t="s">
        <v>28873</v>
      </c>
      <c r="R8779" s="35" t="s">
        <v>18320</v>
      </c>
      <c r="S8779" s="34"/>
      <c r="T8779" s="34"/>
      <c r="U8779" s="34"/>
    </row>
    <row r="8780" spans="16:21" x14ac:dyDescent="0.45">
      <c r="P8780" s="33" t="s">
        <v>5047</v>
      </c>
      <c r="Q8780" t="s">
        <v>28873</v>
      </c>
      <c r="R8780" s="35" t="s">
        <v>18321</v>
      </c>
      <c r="S8780" s="34"/>
      <c r="T8780" s="34"/>
      <c r="U8780" s="34"/>
    </row>
    <row r="8781" spans="16:21" x14ac:dyDescent="0.45">
      <c r="P8781" s="33" t="s">
        <v>5048</v>
      </c>
      <c r="Q8781" t="s">
        <v>28873</v>
      </c>
      <c r="R8781" s="35" t="s">
        <v>18322</v>
      </c>
      <c r="S8781" s="34"/>
      <c r="T8781" s="34"/>
      <c r="U8781" s="34"/>
    </row>
    <row r="8782" spans="16:21" x14ac:dyDescent="0.45">
      <c r="P8782" s="33" t="s">
        <v>5048</v>
      </c>
      <c r="Q8782" t="s">
        <v>28873</v>
      </c>
      <c r="R8782" s="35" t="s">
        <v>18323</v>
      </c>
      <c r="S8782" s="34"/>
      <c r="T8782" s="34"/>
      <c r="U8782" s="34"/>
    </row>
    <row r="8783" spans="16:21" x14ac:dyDescent="0.45">
      <c r="P8783" s="33" t="s">
        <v>5049</v>
      </c>
      <c r="Q8783" t="s">
        <v>28873</v>
      </c>
      <c r="R8783" s="35" t="s">
        <v>18324</v>
      </c>
      <c r="S8783" s="34"/>
      <c r="T8783" s="34"/>
      <c r="U8783" s="34"/>
    </row>
    <row r="8784" spans="16:21" x14ac:dyDescent="0.45">
      <c r="P8784" s="33" t="s">
        <v>5049</v>
      </c>
      <c r="Q8784" t="s">
        <v>28873</v>
      </c>
      <c r="R8784" s="35" t="s">
        <v>18325</v>
      </c>
      <c r="S8784" s="34"/>
      <c r="T8784" s="34"/>
      <c r="U8784" s="34"/>
    </row>
    <row r="8785" spans="16:21" x14ac:dyDescent="0.45">
      <c r="P8785" s="33" t="s">
        <v>5050</v>
      </c>
      <c r="Q8785" t="s">
        <v>28873</v>
      </c>
      <c r="R8785" s="35" t="s">
        <v>18326</v>
      </c>
      <c r="S8785" s="34"/>
      <c r="T8785" s="34"/>
      <c r="U8785" s="34"/>
    </row>
    <row r="8786" spans="16:21" x14ac:dyDescent="0.45">
      <c r="P8786" s="33" t="s">
        <v>5050</v>
      </c>
      <c r="Q8786" t="s">
        <v>28873</v>
      </c>
      <c r="R8786" s="35" t="s">
        <v>18327</v>
      </c>
      <c r="S8786" s="34"/>
      <c r="T8786" s="34"/>
      <c r="U8786" s="34"/>
    </row>
    <row r="8787" spans="16:21" x14ac:dyDescent="0.45">
      <c r="P8787" s="33" t="s">
        <v>5051</v>
      </c>
      <c r="Q8787" t="s">
        <v>28873</v>
      </c>
      <c r="R8787" s="35" t="s">
        <v>18328</v>
      </c>
      <c r="S8787" s="34"/>
      <c r="T8787" s="34"/>
      <c r="U8787" s="34"/>
    </row>
    <row r="8788" spans="16:21" x14ac:dyDescent="0.45">
      <c r="P8788" s="33" t="s">
        <v>5051</v>
      </c>
      <c r="Q8788" t="s">
        <v>28873</v>
      </c>
      <c r="R8788" s="35" t="s">
        <v>18329</v>
      </c>
      <c r="S8788" s="34"/>
      <c r="T8788" s="34"/>
      <c r="U8788" s="34"/>
    </row>
    <row r="8789" spans="16:21" x14ac:dyDescent="0.45">
      <c r="P8789" s="33" t="s">
        <v>5052</v>
      </c>
      <c r="Q8789" t="s">
        <v>28873</v>
      </c>
      <c r="R8789" s="35" t="s">
        <v>18330</v>
      </c>
      <c r="S8789" s="34"/>
      <c r="T8789" s="34"/>
      <c r="U8789" s="34"/>
    </row>
    <row r="8790" spans="16:21" x14ac:dyDescent="0.45">
      <c r="P8790" s="33" t="s">
        <v>5052</v>
      </c>
      <c r="Q8790" t="s">
        <v>28873</v>
      </c>
      <c r="R8790" s="35" t="s">
        <v>18331</v>
      </c>
      <c r="S8790" s="34"/>
      <c r="T8790" s="34"/>
      <c r="U8790" s="34"/>
    </row>
    <row r="8791" spans="16:21" x14ac:dyDescent="0.45">
      <c r="P8791" s="33" t="s">
        <v>5053</v>
      </c>
      <c r="Q8791" t="s">
        <v>28873</v>
      </c>
      <c r="R8791" s="35" t="s">
        <v>18332</v>
      </c>
      <c r="S8791" s="34"/>
      <c r="T8791" s="34"/>
      <c r="U8791" s="34"/>
    </row>
    <row r="8792" spans="16:21" x14ac:dyDescent="0.45">
      <c r="P8792" s="33" t="s">
        <v>5053</v>
      </c>
      <c r="Q8792" t="s">
        <v>28873</v>
      </c>
      <c r="R8792" s="35" t="s">
        <v>18333</v>
      </c>
      <c r="S8792" s="34"/>
      <c r="T8792" s="34"/>
      <c r="U8792" s="34"/>
    </row>
    <row r="8793" spans="16:21" x14ac:dyDescent="0.45">
      <c r="P8793" s="33" t="s">
        <v>5054</v>
      </c>
      <c r="Q8793" t="s">
        <v>28873</v>
      </c>
      <c r="R8793" s="35" t="s">
        <v>18334</v>
      </c>
      <c r="S8793" s="34"/>
      <c r="T8793" s="34"/>
      <c r="U8793" s="34"/>
    </row>
    <row r="8794" spans="16:21" x14ac:dyDescent="0.45">
      <c r="P8794" s="33" t="s">
        <v>5054</v>
      </c>
      <c r="Q8794" t="s">
        <v>28873</v>
      </c>
      <c r="R8794" s="35" t="s">
        <v>18335</v>
      </c>
      <c r="S8794" s="34"/>
      <c r="T8794" s="34"/>
      <c r="U8794" s="34"/>
    </row>
    <row r="8795" spans="16:21" x14ac:dyDescent="0.45">
      <c r="P8795" s="33" t="s">
        <v>5055</v>
      </c>
      <c r="Q8795" t="s">
        <v>28873</v>
      </c>
      <c r="R8795" s="35" t="s">
        <v>18336</v>
      </c>
      <c r="S8795" s="34"/>
      <c r="T8795" s="34"/>
      <c r="U8795" s="34"/>
    </row>
    <row r="8796" spans="16:21" x14ac:dyDescent="0.45">
      <c r="P8796" s="33" t="s">
        <v>5055</v>
      </c>
      <c r="Q8796" t="s">
        <v>28873</v>
      </c>
      <c r="R8796" s="35" t="s">
        <v>18337</v>
      </c>
      <c r="S8796" s="34"/>
      <c r="T8796" s="34"/>
      <c r="U8796" s="34"/>
    </row>
    <row r="8797" spans="16:21" x14ac:dyDescent="0.45">
      <c r="P8797" s="33" t="s">
        <v>5056</v>
      </c>
      <c r="Q8797" t="s">
        <v>28873</v>
      </c>
      <c r="R8797" s="35" t="s">
        <v>18338</v>
      </c>
      <c r="S8797" s="34"/>
      <c r="T8797" s="34"/>
      <c r="U8797" s="34"/>
    </row>
    <row r="8798" spans="16:21" x14ac:dyDescent="0.45">
      <c r="P8798" s="33" t="s">
        <v>5056</v>
      </c>
      <c r="Q8798" t="s">
        <v>28873</v>
      </c>
      <c r="R8798" s="35" t="s">
        <v>18339</v>
      </c>
      <c r="S8798" s="34"/>
      <c r="T8798" s="34"/>
      <c r="U8798" s="34"/>
    </row>
    <row r="8799" spans="16:21" x14ac:dyDescent="0.45">
      <c r="P8799" s="33" t="s">
        <v>5057</v>
      </c>
      <c r="Q8799" t="s">
        <v>28873</v>
      </c>
      <c r="R8799" s="35" t="s">
        <v>18340</v>
      </c>
      <c r="S8799" s="34"/>
      <c r="T8799" s="34"/>
      <c r="U8799" s="34"/>
    </row>
    <row r="8800" spans="16:21" x14ac:dyDescent="0.45">
      <c r="P8800" s="33" t="s">
        <v>5057</v>
      </c>
      <c r="Q8800" t="s">
        <v>28873</v>
      </c>
      <c r="R8800" s="35" t="s">
        <v>18341</v>
      </c>
      <c r="S8800" s="34"/>
      <c r="T8800" s="34"/>
      <c r="U8800" s="34"/>
    </row>
    <row r="8801" spans="16:21" x14ac:dyDescent="0.45">
      <c r="P8801" s="33" t="s">
        <v>5058</v>
      </c>
      <c r="Q8801" t="s">
        <v>28873</v>
      </c>
      <c r="R8801" s="35" t="s">
        <v>18342</v>
      </c>
      <c r="S8801" s="34"/>
      <c r="T8801" s="34"/>
      <c r="U8801" s="34"/>
    </row>
    <row r="8802" spans="16:21" x14ac:dyDescent="0.45">
      <c r="P8802" s="33" t="s">
        <v>5058</v>
      </c>
      <c r="Q8802" t="s">
        <v>28873</v>
      </c>
      <c r="R8802" s="35" t="s">
        <v>18343</v>
      </c>
      <c r="S8802" s="34"/>
      <c r="T8802" s="34"/>
      <c r="U8802" s="34"/>
    </row>
    <row r="8803" spans="16:21" x14ac:dyDescent="0.45">
      <c r="P8803" s="33" t="s">
        <v>5059</v>
      </c>
      <c r="Q8803" t="s">
        <v>28873</v>
      </c>
      <c r="R8803" s="35" t="s">
        <v>18344</v>
      </c>
      <c r="S8803" s="34"/>
      <c r="T8803" s="34"/>
      <c r="U8803" s="34"/>
    </row>
    <row r="8804" spans="16:21" x14ac:dyDescent="0.45">
      <c r="P8804" s="33" t="s">
        <v>5059</v>
      </c>
      <c r="Q8804" t="s">
        <v>28873</v>
      </c>
      <c r="R8804" s="35" t="s">
        <v>18345</v>
      </c>
      <c r="S8804" s="34"/>
      <c r="T8804" s="34"/>
      <c r="U8804" s="34"/>
    </row>
    <row r="8805" spans="16:21" x14ac:dyDescent="0.45">
      <c r="P8805" s="33" t="s">
        <v>5060</v>
      </c>
      <c r="Q8805" t="s">
        <v>28873</v>
      </c>
      <c r="R8805" s="35" t="s">
        <v>18346</v>
      </c>
      <c r="S8805" s="34"/>
      <c r="T8805" s="34"/>
      <c r="U8805" s="34"/>
    </row>
    <row r="8806" spans="16:21" x14ac:dyDescent="0.45">
      <c r="P8806" s="33" t="s">
        <v>5060</v>
      </c>
      <c r="Q8806" t="s">
        <v>28873</v>
      </c>
      <c r="R8806" s="35" t="s">
        <v>18347</v>
      </c>
      <c r="S8806" s="34"/>
      <c r="T8806" s="34"/>
      <c r="U8806" s="34"/>
    </row>
    <row r="8807" spans="16:21" x14ac:dyDescent="0.45">
      <c r="P8807" s="33" t="s">
        <v>5061</v>
      </c>
      <c r="Q8807" t="s">
        <v>28873</v>
      </c>
      <c r="R8807" s="35" t="s">
        <v>18348</v>
      </c>
      <c r="S8807" s="34"/>
      <c r="T8807" s="34"/>
      <c r="U8807" s="34"/>
    </row>
    <row r="8808" spans="16:21" x14ac:dyDescent="0.45">
      <c r="P8808" s="33" t="s">
        <v>5061</v>
      </c>
      <c r="Q8808" t="s">
        <v>28873</v>
      </c>
      <c r="R8808" s="35" t="s">
        <v>18349</v>
      </c>
      <c r="S8808" s="34"/>
      <c r="T8808" s="34"/>
      <c r="U8808" s="34"/>
    </row>
    <row r="8809" spans="16:21" x14ac:dyDescent="0.45">
      <c r="P8809" s="33" t="s">
        <v>5062</v>
      </c>
      <c r="Q8809" t="s">
        <v>28873</v>
      </c>
      <c r="R8809" s="35" t="s">
        <v>18350</v>
      </c>
      <c r="S8809" s="34"/>
      <c r="T8809" s="34"/>
      <c r="U8809" s="34"/>
    </row>
    <row r="8810" spans="16:21" x14ac:dyDescent="0.45">
      <c r="P8810" s="33" t="s">
        <v>5062</v>
      </c>
      <c r="Q8810" t="s">
        <v>28873</v>
      </c>
      <c r="R8810" s="35" t="s">
        <v>18351</v>
      </c>
      <c r="S8810" s="34"/>
      <c r="T8810" s="34"/>
      <c r="U8810" s="34"/>
    </row>
    <row r="8811" spans="16:21" x14ac:dyDescent="0.45">
      <c r="P8811" s="33" t="s">
        <v>5063</v>
      </c>
      <c r="Q8811" t="s">
        <v>28873</v>
      </c>
      <c r="R8811" s="35" t="s">
        <v>18352</v>
      </c>
      <c r="S8811" s="34"/>
      <c r="T8811" s="34"/>
      <c r="U8811" s="34"/>
    </row>
    <row r="8812" spans="16:21" x14ac:dyDescent="0.45">
      <c r="P8812" s="33" t="s">
        <v>5063</v>
      </c>
      <c r="Q8812" t="s">
        <v>28873</v>
      </c>
      <c r="R8812" s="35" t="s">
        <v>18353</v>
      </c>
      <c r="S8812" s="34"/>
      <c r="T8812" s="34"/>
      <c r="U8812" s="34"/>
    </row>
    <row r="8813" spans="16:21" x14ac:dyDescent="0.45">
      <c r="P8813" s="33" t="s">
        <v>5064</v>
      </c>
      <c r="Q8813" t="s">
        <v>28873</v>
      </c>
      <c r="R8813" s="35" t="s">
        <v>18354</v>
      </c>
      <c r="S8813" s="34"/>
      <c r="T8813" s="34"/>
      <c r="U8813" s="34"/>
    </row>
    <row r="8814" spans="16:21" x14ac:dyDescent="0.45">
      <c r="P8814" s="33" t="s">
        <v>5064</v>
      </c>
      <c r="Q8814" t="s">
        <v>28873</v>
      </c>
      <c r="R8814" s="35" t="s">
        <v>18355</v>
      </c>
      <c r="S8814" s="34"/>
      <c r="T8814" s="34"/>
      <c r="U8814" s="34"/>
    </row>
    <row r="8815" spans="16:21" x14ac:dyDescent="0.45">
      <c r="P8815" s="33" t="s">
        <v>5065</v>
      </c>
      <c r="Q8815" t="s">
        <v>28873</v>
      </c>
      <c r="R8815" s="35" t="s">
        <v>18356</v>
      </c>
      <c r="S8815" s="34"/>
      <c r="T8815" s="34"/>
      <c r="U8815" s="34"/>
    </row>
    <row r="8816" spans="16:21" x14ac:dyDescent="0.45">
      <c r="P8816" s="33" t="s">
        <v>5065</v>
      </c>
      <c r="Q8816" t="s">
        <v>28873</v>
      </c>
      <c r="R8816" s="35" t="s">
        <v>18357</v>
      </c>
      <c r="S8816" s="34"/>
      <c r="T8816" s="34"/>
      <c r="U8816" s="34"/>
    </row>
    <row r="8817" spans="16:21" x14ac:dyDescent="0.45">
      <c r="P8817" s="33" t="s">
        <v>5066</v>
      </c>
      <c r="Q8817" t="s">
        <v>28873</v>
      </c>
      <c r="R8817" s="35" t="s">
        <v>18358</v>
      </c>
      <c r="S8817" s="34"/>
      <c r="T8817" s="34"/>
      <c r="U8817" s="34"/>
    </row>
    <row r="8818" spans="16:21" x14ac:dyDescent="0.45">
      <c r="P8818" s="33" t="s">
        <v>5066</v>
      </c>
      <c r="Q8818" t="s">
        <v>28873</v>
      </c>
      <c r="R8818" s="35" t="s">
        <v>18359</v>
      </c>
      <c r="S8818" s="34"/>
      <c r="T8818" s="34"/>
      <c r="U8818" s="34"/>
    </row>
    <row r="8819" spans="16:21" x14ac:dyDescent="0.45">
      <c r="P8819" s="33" t="s">
        <v>5067</v>
      </c>
      <c r="Q8819" t="s">
        <v>28873</v>
      </c>
      <c r="R8819" s="35" t="s">
        <v>18360</v>
      </c>
      <c r="S8819" s="34"/>
      <c r="T8819" s="34"/>
      <c r="U8819" s="34"/>
    </row>
    <row r="8820" spans="16:21" x14ac:dyDescent="0.45">
      <c r="P8820" s="33" t="s">
        <v>5067</v>
      </c>
      <c r="Q8820" t="s">
        <v>28873</v>
      </c>
      <c r="R8820" s="35" t="s">
        <v>18361</v>
      </c>
      <c r="S8820" s="34"/>
      <c r="T8820" s="34"/>
      <c r="U8820" s="34"/>
    </row>
    <row r="8821" spans="16:21" x14ac:dyDescent="0.45">
      <c r="P8821" s="33" t="s">
        <v>5068</v>
      </c>
      <c r="Q8821" t="s">
        <v>28873</v>
      </c>
      <c r="R8821" s="35" t="s">
        <v>18362</v>
      </c>
      <c r="S8821" s="34"/>
      <c r="T8821" s="34"/>
      <c r="U8821" s="34"/>
    </row>
    <row r="8822" spans="16:21" x14ac:dyDescent="0.45">
      <c r="P8822" s="33" t="s">
        <v>5068</v>
      </c>
      <c r="Q8822" t="s">
        <v>28873</v>
      </c>
      <c r="R8822" s="35" t="s">
        <v>18363</v>
      </c>
      <c r="S8822" s="34"/>
      <c r="T8822" s="34"/>
      <c r="U8822" s="34"/>
    </row>
    <row r="8823" spans="16:21" x14ac:dyDescent="0.45">
      <c r="P8823" s="33" t="s">
        <v>5069</v>
      </c>
      <c r="Q8823" t="s">
        <v>28873</v>
      </c>
      <c r="R8823" s="35" t="s">
        <v>18364</v>
      </c>
      <c r="S8823" s="34"/>
      <c r="T8823" s="34"/>
      <c r="U8823" s="34"/>
    </row>
    <row r="8824" spans="16:21" x14ac:dyDescent="0.45">
      <c r="P8824" s="33" t="s">
        <v>5069</v>
      </c>
      <c r="Q8824" t="s">
        <v>28873</v>
      </c>
      <c r="R8824" s="35" t="s">
        <v>18365</v>
      </c>
      <c r="S8824" s="34"/>
      <c r="T8824" s="34"/>
      <c r="U8824" s="34"/>
    </row>
    <row r="8825" spans="16:21" x14ac:dyDescent="0.45">
      <c r="P8825" s="33" t="s">
        <v>5070</v>
      </c>
      <c r="Q8825" t="s">
        <v>28873</v>
      </c>
      <c r="R8825" s="35" t="s">
        <v>18366</v>
      </c>
      <c r="S8825" s="34"/>
      <c r="T8825" s="34"/>
      <c r="U8825" s="34"/>
    </row>
    <row r="8826" spans="16:21" x14ac:dyDescent="0.45">
      <c r="P8826" s="33" t="s">
        <v>5070</v>
      </c>
      <c r="Q8826" t="s">
        <v>28873</v>
      </c>
      <c r="R8826" s="35" t="s">
        <v>18367</v>
      </c>
      <c r="S8826" s="34"/>
      <c r="T8826" s="34"/>
      <c r="U8826" s="34"/>
    </row>
    <row r="8827" spans="16:21" x14ac:dyDescent="0.45">
      <c r="P8827" s="33" t="s">
        <v>5071</v>
      </c>
      <c r="Q8827" t="s">
        <v>28873</v>
      </c>
      <c r="R8827" s="35" t="s">
        <v>18368</v>
      </c>
      <c r="S8827" s="34"/>
      <c r="T8827" s="34"/>
      <c r="U8827" s="34"/>
    </row>
    <row r="8828" spans="16:21" x14ac:dyDescent="0.45">
      <c r="P8828" s="33" t="s">
        <v>5071</v>
      </c>
      <c r="Q8828" t="s">
        <v>28873</v>
      </c>
      <c r="R8828" s="35" t="s">
        <v>18369</v>
      </c>
      <c r="S8828" s="34"/>
      <c r="T8828" s="34"/>
      <c r="U8828" s="34"/>
    </row>
    <row r="8829" spans="16:21" x14ac:dyDescent="0.45">
      <c r="P8829" s="33" t="s">
        <v>5072</v>
      </c>
      <c r="Q8829" t="s">
        <v>28873</v>
      </c>
      <c r="R8829" s="35" t="s">
        <v>18370</v>
      </c>
      <c r="S8829" s="34"/>
      <c r="T8829" s="34"/>
      <c r="U8829" s="34"/>
    </row>
    <row r="8830" spans="16:21" x14ac:dyDescent="0.45">
      <c r="P8830" s="33" t="s">
        <v>5072</v>
      </c>
      <c r="Q8830" t="s">
        <v>28873</v>
      </c>
      <c r="R8830" s="35" t="s">
        <v>18371</v>
      </c>
      <c r="S8830" s="34"/>
      <c r="T8830" s="34"/>
      <c r="U8830" s="34"/>
    </row>
    <row r="8831" spans="16:21" x14ac:dyDescent="0.45">
      <c r="P8831" s="33" t="s">
        <v>5073</v>
      </c>
      <c r="Q8831" t="s">
        <v>28873</v>
      </c>
      <c r="R8831" s="35" t="s">
        <v>18372</v>
      </c>
      <c r="S8831" s="34"/>
      <c r="T8831" s="34"/>
      <c r="U8831" s="34"/>
    </row>
    <row r="8832" spans="16:21" x14ac:dyDescent="0.45">
      <c r="P8832" s="33" t="s">
        <v>5073</v>
      </c>
      <c r="Q8832" t="s">
        <v>28873</v>
      </c>
      <c r="R8832" s="35" t="s">
        <v>18373</v>
      </c>
      <c r="S8832" s="34"/>
      <c r="T8832" s="34"/>
      <c r="U8832" s="34"/>
    </row>
    <row r="8833" spans="16:21" x14ac:dyDescent="0.45">
      <c r="P8833" s="33" t="s">
        <v>5074</v>
      </c>
      <c r="Q8833" t="s">
        <v>28873</v>
      </c>
      <c r="R8833" s="35" t="s">
        <v>18374</v>
      </c>
      <c r="S8833" s="34"/>
      <c r="T8833" s="34"/>
      <c r="U8833" s="34"/>
    </row>
    <row r="8834" spans="16:21" x14ac:dyDescent="0.45">
      <c r="P8834" s="33" t="s">
        <v>5074</v>
      </c>
      <c r="Q8834" t="s">
        <v>28873</v>
      </c>
      <c r="R8834" s="35" t="s">
        <v>18375</v>
      </c>
      <c r="S8834" s="34"/>
      <c r="T8834" s="34"/>
      <c r="U8834" s="34"/>
    </row>
    <row r="8835" spans="16:21" x14ac:dyDescent="0.45">
      <c r="P8835" s="33" t="s">
        <v>5075</v>
      </c>
      <c r="Q8835" t="s">
        <v>28873</v>
      </c>
      <c r="R8835" s="35" t="s">
        <v>18376</v>
      </c>
      <c r="S8835" s="34"/>
      <c r="T8835" s="34"/>
      <c r="U8835" s="34"/>
    </row>
    <row r="8836" spans="16:21" x14ac:dyDescent="0.45">
      <c r="P8836" s="33" t="s">
        <v>5075</v>
      </c>
      <c r="Q8836" t="s">
        <v>28873</v>
      </c>
      <c r="R8836" s="35" t="s">
        <v>18377</v>
      </c>
      <c r="S8836" s="34"/>
      <c r="T8836" s="34"/>
      <c r="U8836" s="34"/>
    </row>
    <row r="8837" spans="16:21" x14ac:dyDescent="0.45">
      <c r="P8837" s="33" t="s">
        <v>5076</v>
      </c>
      <c r="Q8837" t="s">
        <v>28873</v>
      </c>
      <c r="R8837" s="35" t="s">
        <v>18378</v>
      </c>
      <c r="S8837" s="34"/>
      <c r="T8837" s="34"/>
      <c r="U8837" s="34"/>
    </row>
    <row r="8838" spans="16:21" x14ac:dyDescent="0.45">
      <c r="P8838" s="33" t="s">
        <v>5076</v>
      </c>
      <c r="Q8838" t="s">
        <v>28873</v>
      </c>
      <c r="R8838" s="35" t="s">
        <v>18379</v>
      </c>
      <c r="S8838" s="34"/>
      <c r="T8838" s="34"/>
      <c r="U8838" s="34"/>
    </row>
    <row r="8839" spans="16:21" x14ac:dyDescent="0.45">
      <c r="P8839" s="33" t="s">
        <v>5077</v>
      </c>
      <c r="Q8839" t="s">
        <v>28873</v>
      </c>
      <c r="R8839" s="35" t="s">
        <v>18380</v>
      </c>
      <c r="S8839" s="34"/>
      <c r="T8839" s="34"/>
      <c r="U8839" s="34"/>
    </row>
    <row r="8840" spans="16:21" x14ac:dyDescent="0.45">
      <c r="P8840" s="33" t="s">
        <v>5077</v>
      </c>
      <c r="Q8840" t="s">
        <v>28873</v>
      </c>
      <c r="R8840" s="35" t="s">
        <v>18381</v>
      </c>
      <c r="S8840" s="34"/>
      <c r="T8840" s="34"/>
      <c r="U8840" s="34"/>
    </row>
    <row r="8841" spans="16:21" x14ac:dyDescent="0.45">
      <c r="P8841" s="33" t="s">
        <v>5078</v>
      </c>
      <c r="Q8841" t="s">
        <v>28873</v>
      </c>
      <c r="R8841" s="35" t="s">
        <v>18382</v>
      </c>
      <c r="S8841" s="34"/>
      <c r="T8841" s="34"/>
      <c r="U8841" s="34"/>
    </row>
    <row r="8842" spans="16:21" x14ac:dyDescent="0.45">
      <c r="P8842" s="33" t="s">
        <v>5078</v>
      </c>
      <c r="Q8842" t="s">
        <v>28873</v>
      </c>
      <c r="R8842" s="35" t="s">
        <v>18383</v>
      </c>
      <c r="S8842" s="34"/>
      <c r="T8842" s="34"/>
      <c r="U8842" s="34"/>
    </row>
    <row r="8843" spans="16:21" x14ac:dyDescent="0.45">
      <c r="P8843" s="33" t="s">
        <v>5079</v>
      </c>
      <c r="Q8843" t="s">
        <v>28873</v>
      </c>
      <c r="R8843" s="35" t="s">
        <v>18384</v>
      </c>
      <c r="S8843" s="34"/>
      <c r="T8843" s="34"/>
      <c r="U8843" s="34"/>
    </row>
    <row r="8844" spans="16:21" x14ac:dyDescent="0.45">
      <c r="P8844" s="33" t="s">
        <v>5079</v>
      </c>
      <c r="Q8844" t="s">
        <v>28873</v>
      </c>
      <c r="R8844" s="35" t="s">
        <v>18385</v>
      </c>
      <c r="S8844" s="34"/>
      <c r="T8844" s="34"/>
      <c r="U8844" s="34"/>
    </row>
    <row r="8845" spans="16:21" x14ac:dyDescent="0.45">
      <c r="P8845" s="33" t="s">
        <v>5080</v>
      </c>
      <c r="Q8845" t="s">
        <v>28873</v>
      </c>
      <c r="R8845" s="35" t="s">
        <v>18386</v>
      </c>
      <c r="S8845" s="34"/>
      <c r="T8845" s="34"/>
      <c r="U8845" s="34"/>
    </row>
    <row r="8846" spans="16:21" x14ac:dyDescent="0.45">
      <c r="P8846" s="33" t="s">
        <v>5080</v>
      </c>
      <c r="Q8846" t="s">
        <v>28873</v>
      </c>
      <c r="R8846" s="35" t="s">
        <v>18387</v>
      </c>
      <c r="S8846" s="34"/>
      <c r="T8846" s="34"/>
      <c r="U8846" s="34"/>
    </row>
    <row r="8847" spans="16:21" x14ac:dyDescent="0.45">
      <c r="P8847" s="33" t="s">
        <v>5081</v>
      </c>
      <c r="Q8847" t="s">
        <v>28873</v>
      </c>
      <c r="R8847" s="35" t="s">
        <v>18388</v>
      </c>
      <c r="S8847" s="34"/>
      <c r="T8847" s="34"/>
      <c r="U8847" s="34"/>
    </row>
    <row r="8848" spans="16:21" x14ac:dyDescent="0.45">
      <c r="P8848" s="33" t="s">
        <v>5081</v>
      </c>
      <c r="Q8848" t="s">
        <v>28873</v>
      </c>
      <c r="R8848" s="35" t="s">
        <v>18389</v>
      </c>
      <c r="S8848" s="34"/>
      <c r="T8848" s="34"/>
      <c r="U8848" s="34"/>
    </row>
    <row r="8849" spans="16:21" x14ac:dyDescent="0.45">
      <c r="P8849" s="33" t="s">
        <v>5082</v>
      </c>
      <c r="Q8849" t="s">
        <v>28873</v>
      </c>
      <c r="R8849" s="35" t="s">
        <v>18390</v>
      </c>
      <c r="S8849" s="34"/>
      <c r="T8849" s="34"/>
      <c r="U8849" s="34"/>
    </row>
    <row r="8850" spans="16:21" x14ac:dyDescent="0.45">
      <c r="P8850" s="33" t="s">
        <v>5082</v>
      </c>
      <c r="Q8850" t="s">
        <v>28873</v>
      </c>
      <c r="R8850" s="35" t="s">
        <v>18391</v>
      </c>
      <c r="S8850" s="34"/>
      <c r="T8850" s="34"/>
      <c r="U8850" s="34"/>
    </row>
    <row r="8851" spans="16:21" x14ac:dyDescent="0.45">
      <c r="P8851" s="33" t="s">
        <v>5083</v>
      </c>
      <c r="Q8851" t="s">
        <v>28873</v>
      </c>
      <c r="R8851" s="35" t="s">
        <v>18392</v>
      </c>
      <c r="S8851" s="34"/>
      <c r="T8851" s="34"/>
      <c r="U8851" s="34"/>
    </row>
    <row r="8852" spans="16:21" x14ac:dyDescent="0.45">
      <c r="P8852" s="33" t="s">
        <v>5083</v>
      </c>
      <c r="Q8852" t="s">
        <v>28873</v>
      </c>
      <c r="R8852" s="35" t="s">
        <v>18393</v>
      </c>
      <c r="S8852" s="34"/>
      <c r="T8852" s="34"/>
      <c r="U8852" s="34"/>
    </row>
    <row r="8853" spans="16:21" x14ac:dyDescent="0.45">
      <c r="P8853" s="33" t="s">
        <v>5084</v>
      </c>
      <c r="Q8853" t="s">
        <v>28873</v>
      </c>
      <c r="R8853" s="35" t="s">
        <v>18394</v>
      </c>
      <c r="S8853" s="34"/>
      <c r="T8853" s="34"/>
      <c r="U8853" s="34"/>
    </row>
    <row r="8854" spans="16:21" x14ac:dyDescent="0.45">
      <c r="P8854" s="33" t="s">
        <v>5084</v>
      </c>
      <c r="Q8854" t="s">
        <v>28873</v>
      </c>
      <c r="R8854" s="35" t="s">
        <v>18395</v>
      </c>
      <c r="S8854" s="34"/>
      <c r="T8854" s="34"/>
      <c r="U8854" s="34"/>
    </row>
    <row r="8855" spans="16:21" x14ac:dyDescent="0.45">
      <c r="P8855" s="33" t="s">
        <v>5085</v>
      </c>
      <c r="Q8855" t="s">
        <v>28873</v>
      </c>
      <c r="R8855" s="35" t="s">
        <v>18396</v>
      </c>
      <c r="S8855" s="34"/>
      <c r="T8855" s="34"/>
      <c r="U8855" s="34"/>
    </row>
    <row r="8856" spans="16:21" x14ac:dyDescent="0.45">
      <c r="P8856" s="33" t="s">
        <v>5085</v>
      </c>
      <c r="Q8856" t="s">
        <v>28873</v>
      </c>
      <c r="R8856" s="35" t="s">
        <v>18397</v>
      </c>
      <c r="S8856" s="34"/>
      <c r="T8856" s="34"/>
      <c r="U8856" s="34"/>
    </row>
    <row r="8857" spans="16:21" x14ac:dyDescent="0.45">
      <c r="P8857" s="33" t="s">
        <v>5086</v>
      </c>
      <c r="Q8857" t="s">
        <v>28873</v>
      </c>
      <c r="R8857" s="35" t="s">
        <v>18398</v>
      </c>
      <c r="S8857" s="34"/>
      <c r="T8857" s="34"/>
      <c r="U8857" s="34"/>
    </row>
    <row r="8858" spans="16:21" x14ac:dyDescent="0.45">
      <c r="P8858" s="33" t="s">
        <v>5086</v>
      </c>
      <c r="Q8858" t="s">
        <v>28873</v>
      </c>
      <c r="R8858" s="35" t="s">
        <v>18399</v>
      </c>
      <c r="S8858" s="34"/>
      <c r="T8858" s="34"/>
      <c r="U8858" s="34"/>
    </row>
    <row r="8859" spans="16:21" x14ac:dyDescent="0.45">
      <c r="P8859" s="33" t="s">
        <v>5087</v>
      </c>
      <c r="Q8859" t="s">
        <v>28873</v>
      </c>
      <c r="R8859" s="35" t="s">
        <v>18400</v>
      </c>
      <c r="S8859" s="34"/>
      <c r="T8859" s="34"/>
      <c r="U8859" s="34"/>
    </row>
    <row r="8860" spans="16:21" x14ac:dyDescent="0.45">
      <c r="P8860" s="33" t="s">
        <v>5087</v>
      </c>
      <c r="Q8860" t="s">
        <v>28873</v>
      </c>
      <c r="R8860" s="35" t="s">
        <v>18401</v>
      </c>
      <c r="S8860" s="34"/>
      <c r="T8860" s="34"/>
      <c r="U8860" s="34"/>
    </row>
    <row r="8861" spans="16:21" x14ac:dyDescent="0.45">
      <c r="P8861" s="33" t="s">
        <v>5088</v>
      </c>
      <c r="Q8861" t="s">
        <v>28873</v>
      </c>
      <c r="R8861" s="35" t="s">
        <v>18402</v>
      </c>
      <c r="S8861" s="34"/>
      <c r="T8861" s="34"/>
      <c r="U8861" s="34"/>
    </row>
    <row r="8862" spans="16:21" x14ac:dyDescent="0.45">
      <c r="P8862" s="33" t="s">
        <v>5088</v>
      </c>
      <c r="Q8862" t="s">
        <v>28873</v>
      </c>
      <c r="R8862" s="35" t="s">
        <v>18403</v>
      </c>
      <c r="S8862" s="34"/>
      <c r="T8862" s="34"/>
      <c r="U8862" s="34"/>
    </row>
    <row r="8863" spans="16:21" x14ac:dyDescent="0.45">
      <c r="P8863" s="33" t="s">
        <v>5089</v>
      </c>
      <c r="Q8863" t="s">
        <v>28873</v>
      </c>
      <c r="R8863" s="35" t="s">
        <v>18404</v>
      </c>
      <c r="S8863" s="34"/>
      <c r="T8863" s="34"/>
      <c r="U8863" s="34"/>
    </row>
    <row r="8864" spans="16:21" x14ac:dyDescent="0.45">
      <c r="P8864" s="33" t="s">
        <v>5089</v>
      </c>
      <c r="Q8864" t="s">
        <v>28873</v>
      </c>
      <c r="R8864" s="35" t="s">
        <v>18405</v>
      </c>
      <c r="S8864" s="34"/>
      <c r="T8864" s="34"/>
      <c r="U8864" s="34"/>
    </row>
    <row r="8865" spans="16:21" x14ac:dyDescent="0.45">
      <c r="P8865" s="33" t="s">
        <v>5090</v>
      </c>
      <c r="Q8865" t="s">
        <v>28873</v>
      </c>
      <c r="R8865" s="35" t="s">
        <v>18406</v>
      </c>
      <c r="S8865" s="34"/>
      <c r="T8865" s="34"/>
      <c r="U8865" s="34"/>
    </row>
    <row r="8866" spans="16:21" x14ac:dyDescent="0.45">
      <c r="P8866" s="33" t="s">
        <v>5090</v>
      </c>
      <c r="Q8866" t="s">
        <v>28873</v>
      </c>
      <c r="R8866" s="35" t="s">
        <v>18407</v>
      </c>
      <c r="S8866" s="34"/>
      <c r="T8866" s="34"/>
      <c r="U8866" s="34"/>
    </row>
    <row r="8867" spans="16:21" x14ac:dyDescent="0.45">
      <c r="P8867" s="33" t="s">
        <v>5091</v>
      </c>
      <c r="Q8867" t="s">
        <v>28873</v>
      </c>
      <c r="R8867" s="35" t="s">
        <v>18408</v>
      </c>
      <c r="S8867" s="34"/>
      <c r="T8867" s="34"/>
      <c r="U8867" s="34"/>
    </row>
    <row r="8868" spans="16:21" x14ac:dyDescent="0.45">
      <c r="P8868" s="33" t="s">
        <v>5091</v>
      </c>
      <c r="Q8868" t="s">
        <v>28873</v>
      </c>
      <c r="R8868" s="35" t="s">
        <v>18409</v>
      </c>
      <c r="S8868" s="34"/>
      <c r="T8868" s="34"/>
      <c r="U8868" s="34"/>
    </row>
    <row r="8869" spans="16:21" x14ac:dyDescent="0.45">
      <c r="P8869" s="33" t="s">
        <v>5092</v>
      </c>
      <c r="Q8869" t="s">
        <v>28873</v>
      </c>
      <c r="R8869" s="35" t="s">
        <v>18410</v>
      </c>
      <c r="S8869" s="34"/>
      <c r="T8869" s="34"/>
      <c r="U8869" s="34"/>
    </row>
    <row r="8870" spans="16:21" x14ac:dyDescent="0.45">
      <c r="P8870" s="33" t="s">
        <v>5092</v>
      </c>
      <c r="Q8870" t="s">
        <v>28873</v>
      </c>
      <c r="R8870" s="35" t="s">
        <v>18411</v>
      </c>
      <c r="S8870" s="34"/>
      <c r="T8870" s="34"/>
      <c r="U8870" s="34"/>
    </row>
    <row r="8871" spans="16:21" x14ac:dyDescent="0.45">
      <c r="P8871" s="33" t="s">
        <v>5093</v>
      </c>
      <c r="Q8871" t="s">
        <v>28873</v>
      </c>
      <c r="R8871" s="35" t="s">
        <v>18412</v>
      </c>
      <c r="S8871" s="34"/>
      <c r="T8871" s="34"/>
      <c r="U8871" s="34"/>
    </row>
    <row r="8872" spans="16:21" x14ac:dyDescent="0.45">
      <c r="P8872" s="33" t="s">
        <v>5093</v>
      </c>
      <c r="Q8872" t="s">
        <v>28873</v>
      </c>
      <c r="R8872" s="35" t="s">
        <v>18413</v>
      </c>
      <c r="S8872" s="34"/>
      <c r="T8872" s="34"/>
      <c r="U8872" s="34"/>
    </row>
    <row r="8873" spans="16:21" x14ac:dyDescent="0.45">
      <c r="P8873" s="33" t="s">
        <v>5094</v>
      </c>
      <c r="Q8873" t="s">
        <v>28873</v>
      </c>
      <c r="R8873" s="35" t="s">
        <v>16417</v>
      </c>
      <c r="S8873" s="34"/>
      <c r="T8873" s="34"/>
      <c r="U8873" s="34"/>
    </row>
    <row r="8874" spans="16:21" x14ac:dyDescent="0.45">
      <c r="P8874" s="33" t="s">
        <v>5094</v>
      </c>
      <c r="Q8874" t="s">
        <v>28873</v>
      </c>
      <c r="R8874" s="35" t="s">
        <v>18414</v>
      </c>
      <c r="S8874" s="34"/>
      <c r="T8874" s="34"/>
      <c r="U8874" s="34"/>
    </row>
    <row r="8875" spans="16:21" x14ac:dyDescent="0.45">
      <c r="P8875" s="33" t="s">
        <v>5095</v>
      </c>
      <c r="Q8875" t="s">
        <v>28873</v>
      </c>
      <c r="R8875" s="35" t="s">
        <v>18415</v>
      </c>
      <c r="S8875" s="34"/>
      <c r="T8875" s="34"/>
      <c r="U8875" s="34"/>
    </row>
    <row r="8876" spans="16:21" x14ac:dyDescent="0.45">
      <c r="P8876" s="33" t="s">
        <v>5095</v>
      </c>
      <c r="Q8876" t="s">
        <v>28873</v>
      </c>
      <c r="R8876" s="35" t="s">
        <v>18416</v>
      </c>
      <c r="S8876" s="34"/>
      <c r="T8876" s="34"/>
      <c r="U8876" s="34"/>
    </row>
    <row r="8877" spans="16:21" x14ac:dyDescent="0.45">
      <c r="P8877" s="33" t="s">
        <v>5096</v>
      </c>
      <c r="Q8877" t="s">
        <v>28873</v>
      </c>
      <c r="R8877" s="35" t="s">
        <v>18417</v>
      </c>
      <c r="S8877" s="34"/>
      <c r="T8877" s="34"/>
      <c r="U8877" s="34"/>
    </row>
    <row r="8878" spans="16:21" x14ac:dyDescent="0.45">
      <c r="P8878" s="33" t="s">
        <v>5096</v>
      </c>
      <c r="Q8878" t="s">
        <v>28873</v>
      </c>
      <c r="R8878" s="35" t="s">
        <v>18418</v>
      </c>
      <c r="S8878" s="34"/>
      <c r="T8878" s="34"/>
      <c r="U8878" s="34"/>
    </row>
    <row r="8879" spans="16:21" x14ac:dyDescent="0.45">
      <c r="P8879" s="33" t="s">
        <v>5097</v>
      </c>
      <c r="Q8879" t="s">
        <v>28873</v>
      </c>
      <c r="R8879" s="35" t="s">
        <v>18419</v>
      </c>
      <c r="S8879" s="34"/>
      <c r="T8879" s="34"/>
      <c r="U8879" s="34"/>
    </row>
    <row r="8880" spans="16:21" x14ac:dyDescent="0.45">
      <c r="P8880" s="33" t="s">
        <v>5097</v>
      </c>
      <c r="Q8880" t="s">
        <v>28873</v>
      </c>
      <c r="R8880" s="35" t="s">
        <v>18420</v>
      </c>
      <c r="S8880" s="34"/>
      <c r="T8880" s="34"/>
      <c r="U8880" s="34"/>
    </row>
    <row r="8881" spans="16:21" x14ac:dyDescent="0.45">
      <c r="P8881" s="33" t="s">
        <v>5098</v>
      </c>
      <c r="Q8881" t="s">
        <v>28873</v>
      </c>
      <c r="R8881" s="35" t="s">
        <v>18421</v>
      </c>
      <c r="S8881" s="34"/>
      <c r="T8881" s="34"/>
      <c r="U8881" s="34"/>
    </row>
    <row r="8882" spans="16:21" x14ac:dyDescent="0.45">
      <c r="P8882" s="33" t="s">
        <v>5098</v>
      </c>
      <c r="Q8882" t="s">
        <v>28873</v>
      </c>
      <c r="R8882" s="35" t="s">
        <v>18422</v>
      </c>
      <c r="S8882" s="34"/>
      <c r="T8882" s="34"/>
      <c r="U8882" s="34"/>
    </row>
    <row r="8883" spans="16:21" x14ac:dyDescent="0.45">
      <c r="P8883" s="33" t="s">
        <v>5099</v>
      </c>
      <c r="Q8883" t="s">
        <v>28873</v>
      </c>
      <c r="R8883" s="35" t="s">
        <v>18423</v>
      </c>
      <c r="S8883" s="34"/>
      <c r="T8883" s="34"/>
      <c r="U8883" s="34"/>
    </row>
    <row r="8884" spans="16:21" x14ac:dyDescent="0.45">
      <c r="P8884" s="33" t="s">
        <v>5099</v>
      </c>
      <c r="Q8884" t="s">
        <v>28873</v>
      </c>
      <c r="R8884" s="35" t="s">
        <v>18424</v>
      </c>
      <c r="S8884" s="34"/>
      <c r="T8884" s="34"/>
      <c r="U8884" s="34"/>
    </row>
    <row r="8885" spans="16:21" x14ac:dyDescent="0.45">
      <c r="P8885" s="33" t="s">
        <v>5100</v>
      </c>
      <c r="Q8885" t="s">
        <v>28873</v>
      </c>
      <c r="R8885" s="35" t="s">
        <v>18425</v>
      </c>
      <c r="S8885" s="34"/>
      <c r="T8885" s="34"/>
      <c r="U8885" s="34"/>
    </row>
    <row r="8886" spans="16:21" x14ac:dyDescent="0.45">
      <c r="P8886" s="33" t="s">
        <v>5100</v>
      </c>
      <c r="Q8886" t="s">
        <v>28873</v>
      </c>
      <c r="R8886" s="35" t="s">
        <v>18426</v>
      </c>
      <c r="S8886" s="34"/>
      <c r="T8886" s="34"/>
      <c r="U8886" s="34"/>
    </row>
    <row r="8887" spans="16:21" x14ac:dyDescent="0.45">
      <c r="P8887" s="33" t="s">
        <v>5101</v>
      </c>
      <c r="Q8887" t="s">
        <v>28873</v>
      </c>
      <c r="R8887" s="35" t="s">
        <v>18427</v>
      </c>
      <c r="S8887" s="34"/>
      <c r="T8887" s="34"/>
      <c r="U8887" s="34"/>
    </row>
    <row r="8888" spans="16:21" x14ac:dyDescent="0.45">
      <c r="P8888" s="33" t="s">
        <v>5101</v>
      </c>
      <c r="Q8888" t="s">
        <v>28873</v>
      </c>
      <c r="R8888" s="35" t="s">
        <v>18428</v>
      </c>
      <c r="S8888" s="34"/>
      <c r="T8888" s="34"/>
      <c r="U8888" s="34"/>
    </row>
    <row r="8889" spans="16:21" x14ac:dyDescent="0.45">
      <c r="P8889" s="33" t="s">
        <v>5102</v>
      </c>
      <c r="Q8889" t="s">
        <v>28873</v>
      </c>
      <c r="R8889" s="35" t="s">
        <v>16421</v>
      </c>
      <c r="S8889" s="34"/>
      <c r="T8889" s="34"/>
      <c r="U8889" s="34"/>
    </row>
    <row r="8890" spans="16:21" x14ac:dyDescent="0.45">
      <c r="P8890" s="33" t="s">
        <v>5102</v>
      </c>
      <c r="Q8890" t="s">
        <v>28873</v>
      </c>
      <c r="R8890" s="35" t="s">
        <v>18429</v>
      </c>
      <c r="S8890" s="34"/>
      <c r="T8890" s="34"/>
      <c r="U8890" s="34"/>
    </row>
    <row r="8891" spans="16:21" x14ac:dyDescent="0.45">
      <c r="P8891" s="33" t="s">
        <v>5103</v>
      </c>
      <c r="Q8891" t="s">
        <v>28873</v>
      </c>
      <c r="R8891" s="35" t="s">
        <v>18430</v>
      </c>
      <c r="S8891" s="34"/>
      <c r="T8891" s="34"/>
      <c r="U8891" s="34"/>
    </row>
    <row r="8892" spans="16:21" x14ac:dyDescent="0.45">
      <c r="P8892" s="33" t="s">
        <v>5103</v>
      </c>
      <c r="Q8892" t="s">
        <v>28873</v>
      </c>
      <c r="R8892" s="35" t="s">
        <v>18431</v>
      </c>
      <c r="S8892" s="34"/>
      <c r="T8892" s="34"/>
      <c r="U8892" s="34"/>
    </row>
    <row r="8893" spans="16:21" x14ac:dyDescent="0.45">
      <c r="P8893" s="33" t="s">
        <v>5104</v>
      </c>
      <c r="Q8893" t="s">
        <v>28873</v>
      </c>
      <c r="R8893" s="35" t="s">
        <v>18432</v>
      </c>
      <c r="S8893" s="34"/>
      <c r="T8893" s="34"/>
      <c r="U8893" s="34"/>
    </row>
    <row r="8894" spans="16:21" x14ac:dyDescent="0.45">
      <c r="P8894" s="33" t="s">
        <v>5104</v>
      </c>
      <c r="Q8894" t="s">
        <v>28873</v>
      </c>
      <c r="R8894" s="35" t="s">
        <v>18433</v>
      </c>
      <c r="S8894" s="34"/>
      <c r="T8894" s="34"/>
      <c r="U8894" s="34"/>
    </row>
    <row r="8895" spans="16:21" x14ac:dyDescent="0.45">
      <c r="P8895" s="33" t="s">
        <v>5105</v>
      </c>
      <c r="Q8895" t="s">
        <v>28873</v>
      </c>
      <c r="R8895" s="35" t="s">
        <v>18434</v>
      </c>
      <c r="S8895" s="34"/>
      <c r="T8895" s="34"/>
      <c r="U8895" s="34"/>
    </row>
    <row r="8896" spans="16:21" x14ac:dyDescent="0.45">
      <c r="P8896" s="33" t="s">
        <v>5105</v>
      </c>
      <c r="Q8896" t="s">
        <v>28873</v>
      </c>
      <c r="R8896" s="35" t="s">
        <v>18435</v>
      </c>
      <c r="S8896" s="34"/>
      <c r="T8896" s="34"/>
      <c r="U8896" s="34"/>
    </row>
    <row r="8897" spans="16:21" x14ac:dyDescent="0.45">
      <c r="P8897" s="33" t="s">
        <v>5106</v>
      </c>
      <c r="Q8897" t="s">
        <v>28873</v>
      </c>
      <c r="R8897" s="35" t="s">
        <v>18436</v>
      </c>
      <c r="S8897" s="34"/>
      <c r="T8897" s="34"/>
      <c r="U8897" s="34"/>
    </row>
    <row r="8898" spans="16:21" x14ac:dyDescent="0.45">
      <c r="P8898" s="33" t="s">
        <v>5106</v>
      </c>
      <c r="Q8898" t="s">
        <v>28873</v>
      </c>
      <c r="R8898" s="35" t="s">
        <v>18437</v>
      </c>
      <c r="S8898" s="34"/>
      <c r="T8898" s="34"/>
      <c r="U8898" s="34"/>
    </row>
    <row r="8899" spans="16:21" x14ac:dyDescent="0.45">
      <c r="P8899" s="33" t="s">
        <v>5107</v>
      </c>
      <c r="Q8899" t="s">
        <v>28873</v>
      </c>
      <c r="R8899" s="35" t="s">
        <v>18438</v>
      </c>
      <c r="S8899" s="34"/>
      <c r="T8899" s="34"/>
      <c r="U8899" s="34"/>
    </row>
    <row r="8900" spans="16:21" x14ac:dyDescent="0.45">
      <c r="P8900" s="33" t="s">
        <v>5107</v>
      </c>
      <c r="Q8900" t="s">
        <v>28873</v>
      </c>
      <c r="R8900" s="35" t="s">
        <v>18439</v>
      </c>
      <c r="S8900" s="34"/>
      <c r="T8900" s="34"/>
      <c r="U8900" s="34"/>
    </row>
    <row r="8901" spans="16:21" x14ac:dyDescent="0.45">
      <c r="P8901" s="33" t="s">
        <v>5108</v>
      </c>
      <c r="Q8901" t="s">
        <v>28873</v>
      </c>
      <c r="R8901" s="35" t="s">
        <v>18440</v>
      </c>
      <c r="S8901" s="34"/>
      <c r="T8901" s="34"/>
      <c r="U8901" s="34"/>
    </row>
    <row r="8902" spans="16:21" x14ac:dyDescent="0.45">
      <c r="P8902" s="33" t="s">
        <v>5108</v>
      </c>
      <c r="Q8902" t="s">
        <v>28873</v>
      </c>
      <c r="R8902" s="35" t="s">
        <v>18441</v>
      </c>
      <c r="S8902" s="34"/>
      <c r="T8902" s="34"/>
      <c r="U8902" s="34"/>
    </row>
    <row r="8903" spans="16:21" x14ac:dyDescent="0.45">
      <c r="P8903" s="33" t="s">
        <v>5109</v>
      </c>
      <c r="Q8903" t="s">
        <v>28873</v>
      </c>
      <c r="R8903" s="35" t="s">
        <v>18442</v>
      </c>
      <c r="S8903" s="34"/>
      <c r="T8903" s="34"/>
      <c r="U8903" s="34"/>
    </row>
    <row r="8904" spans="16:21" x14ac:dyDescent="0.45">
      <c r="P8904" s="33" t="s">
        <v>5109</v>
      </c>
      <c r="Q8904" t="s">
        <v>28873</v>
      </c>
      <c r="R8904" s="35" t="s">
        <v>18443</v>
      </c>
      <c r="S8904" s="34"/>
      <c r="T8904" s="34"/>
      <c r="U8904" s="34"/>
    </row>
    <row r="8905" spans="16:21" x14ac:dyDescent="0.45">
      <c r="P8905" s="33" t="s">
        <v>5110</v>
      </c>
      <c r="Q8905" t="s">
        <v>28873</v>
      </c>
      <c r="R8905" s="35" t="s">
        <v>18444</v>
      </c>
      <c r="S8905" s="34"/>
      <c r="T8905" s="34"/>
      <c r="U8905" s="34"/>
    </row>
    <row r="8906" spans="16:21" x14ac:dyDescent="0.45">
      <c r="P8906" s="33" t="s">
        <v>5110</v>
      </c>
      <c r="Q8906" t="s">
        <v>28873</v>
      </c>
      <c r="R8906" s="35" t="s">
        <v>18445</v>
      </c>
      <c r="S8906" s="34"/>
      <c r="T8906" s="34"/>
      <c r="U8906" s="34"/>
    </row>
    <row r="8907" spans="16:21" x14ac:dyDescent="0.45">
      <c r="P8907" s="33" t="s">
        <v>5111</v>
      </c>
      <c r="Q8907" t="s">
        <v>28873</v>
      </c>
      <c r="R8907" s="35" t="s">
        <v>18446</v>
      </c>
      <c r="S8907" s="34"/>
      <c r="T8907" s="34"/>
      <c r="U8907" s="34"/>
    </row>
    <row r="8908" spans="16:21" x14ac:dyDescent="0.45">
      <c r="P8908" s="33" t="s">
        <v>5111</v>
      </c>
      <c r="Q8908" t="s">
        <v>28873</v>
      </c>
      <c r="R8908" s="35" t="s">
        <v>18447</v>
      </c>
      <c r="S8908" s="34"/>
      <c r="T8908" s="34"/>
      <c r="U8908" s="34"/>
    </row>
    <row r="8909" spans="16:21" x14ac:dyDescent="0.45">
      <c r="P8909" s="33" t="s">
        <v>5112</v>
      </c>
      <c r="Q8909" t="s">
        <v>28873</v>
      </c>
      <c r="R8909" s="35" t="s">
        <v>18448</v>
      </c>
      <c r="S8909" s="34"/>
      <c r="T8909" s="34"/>
      <c r="U8909" s="34"/>
    </row>
    <row r="8910" spans="16:21" x14ac:dyDescent="0.45">
      <c r="P8910" s="33" t="s">
        <v>5112</v>
      </c>
      <c r="Q8910" t="s">
        <v>28873</v>
      </c>
      <c r="R8910" s="35" t="s">
        <v>18449</v>
      </c>
      <c r="S8910" s="34"/>
      <c r="T8910" s="34"/>
      <c r="U8910" s="34"/>
    </row>
    <row r="8911" spans="16:21" x14ac:dyDescent="0.45">
      <c r="P8911" s="33" t="s">
        <v>5113</v>
      </c>
      <c r="Q8911" t="s">
        <v>28873</v>
      </c>
      <c r="R8911" s="35" t="s">
        <v>18450</v>
      </c>
      <c r="S8911" s="34"/>
      <c r="T8911" s="34"/>
      <c r="U8911" s="34"/>
    </row>
    <row r="8912" spans="16:21" x14ac:dyDescent="0.45">
      <c r="P8912" s="33" t="s">
        <v>5113</v>
      </c>
      <c r="Q8912" t="s">
        <v>28873</v>
      </c>
      <c r="R8912" s="35" t="s">
        <v>18451</v>
      </c>
      <c r="S8912" s="34"/>
      <c r="T8912" s="34"/>
      <c r="U8912" s="34"/>
    </row>
    <row r="8913" spans="16:21" x14ac:dyDescent="0.45">
      <c r="P8913" s="33" t="s">
        <v>5114</v>
      </c>
      <c r="Q8913" t="s">
        <v>28873</v>
      </c>
      <c r="R8913" s="35" t="s">
        <v>18452</v>
      </c>
      <c r="S8913" s="34"/>
      <c r="T8913" s="34"/>
      <c r="U8913" s="34"/>
    </row>
    <row r="8914" spans="16:21" x14ac:dyDescent="0.45">
      <c r="P8914" s="33" t="s">
        <v>5114</v>
      </c>
      <c r="Q8914" t="s">
        <v>28873</v>
      </c>
      <c r="R8914" s="35" t="s">
        <v>18453</v>
      </c>
      <c r="S8914" s="34"/>
      <c r="T8914" s="34"/>
      <c r="U8914" s="34"/>
    </row>
    <row r="8915" spans="16:21" x14ac:dyDescent="0.45">
      <c r="P8915" s="33" t="s">
        <v>5115</v>
      </c>
      <c r="Q8915" t="s">
        <v>28873</v>
      </c>
      <c r="R8915" s="35" t="s">
        <v>18454</v>
      </c>
      <c r="S8915" s="34"/>
      <c r="T8915" s="34"/>
      <c r="U8915" s="34"/>
    </row>
    <row r="8916" spans="16:21" x14ac:dyDescent="0.45">
      <c r="P8916" s="33" t="s">
        <v>5115</v>
      </c>
      <c r="Q8916" t="s">
        <v>28873</v>
      </c>
      <c r="R8916" s="35" t="s">
        <v>18455</v>
      </c>
      <c r="S8916" s="34"/>
      <c r="T8916" s="34"/>
      <c r="U8916" s="34"/>
    </row>
    <row r="8917" spans="16:21" x14ac:dyDescent="0.45">
      <c r="P8917" s="33" t="s">
        <v>5116</v>
      </c>
      <c r="Q8917" t="s">
        <v>28873</v>
      </c>
      <c r="R8917" s="35" t="s">
        <v>18456</v>
      </c>
      <c r="S8917" s="34"/>
      <c r="T8917" s="34"/>
      <c r="U8917" s="34"/>
    </row>
    <row r="8918" spans="16:21" x14ac:dyDescent="0.45">
      <c r="P8918" s="33" t="s">
        <v>5116</v>
      </c>
      <c r="Q8918" t="s">
        <v>28873</v>
      </c>
      <c r="R8918" s="35" t="s">
        <v>18457</v>
      </c>
      <c r="S8918" s="34"/>
      <c r="T8918" s="34"/>
      <c r="U8918" s="34"/>
    </row>
    <row r="8919" spans="16:21" x14ac:dyDescent="0.45">
      <c r="P8919" s="33" t="s">
        <v>5117</v>
      </c>
      <c r="Q8919" t="s">
        <v>28873</v>
      </c>
      <c r="R8919" s="35" t="s">
        <v>18458</v>
      </c>
      <c r="S8919" s="34"/>
      <c r="T8919" s="34"/>
      <c r="U8919" s="34"/>
    </row>
    <row r="8920" spans="16:21" x14ac:dyDescent="0.45">
      <c r="P8920" s="33" t="s">
        <v>5117</v>
      </c>
      <c r="Q8920" t="s">
        <v>28873</v>
      </c>
      <c r="R8920" s="35" t="s">
        <v>18459</v>
      </c>
      <c r="S8920" s="34"/>
      <c r="T8920" s="34"/>
      <c r="U8920" s="34"/>
    </row>
    <row r="8921" spans="16:21" x14ac:dyDescent="0.45">
      <c r="P8921" s="33" t="s">
        <v>5118</v>
      </c>
      <c r="Q8921" t="s">
        <v>28873</v>
      </c>
      <c r="R8921" s="35" t="s">
        <v>18460</v>
      </c>
      <c r="S8921" s="34"/>
      <c r="T8921" s="34"/>
      <c r="U8921" s="34"/>
    </row>
    <row r="8922" spans="16:21" x14ac:dyDescent="0.45">
      <c r="P8922" s="33" t="s">
        <v>5118</v>
      </c>
      <c r="Q8922" t="s">
        <v>28873</v>
      </c>
      <c r="R8922" s="35" t="s">
        <v>18461</v>
      </c>
      <c r="S8922" s="34"/>
      <c r="T8922" s="34"/>
      <c r="U8922" s="34"/>
    </row>
    <row r="8923" spans="16:21" x14ac:dyDescent="0.45">
      <c r="P8923" s="33" t="s">
        <v>5119</v>
      </c>
      <c r="Q8923" t="s">
        <v>28873</v>
      </c>
      <c r="R8923" s="35" t="s">
        <v>18462</v>
      </c>
      <c r="S8923" s="34"/>
      <c r="T8923" s="34"/>
      <c r="U8923" s="34"/>
    </row>
    <row r="8924" spans="16:21" x14ac:dyDescent="0.45">
      <c r="P8924" s="33" t="s">
        <v>5119</v>
      </c>
      <c r="Q8924" t="s">
        <v>28873</v>
      </c>
      <c r="R8924" s="35" t="s">
        <v>18463</v>
      </c>
      <c r="S8924" s="34"/>
      <c r="T8924" s="34"/>
      <c r="U8924" s="34"/>
    </row>
    <row r="8925" spans="16:21" x14ac:dyDescent="0.45">
      <c r="P8925" s="33" t="s">
        <v>5120</v>
      </c>
      <c r="Q8925" t="s">
        <v>28873</v>
      </c>
      <c r="R8925" s="35" t="s">
        <v>18464</v>
      </c>
      <c r="S8925" s="34"/>
      <c r="T8925" s="34"/>
      <c r="U8925" s="34"/>
    </row>
    <row r="8926" spans="16:21" x14ac:dyDescent="0.45">
      <c r="P8926" s="33" t="s">
        <v>5120</v>
      </c>
      <c r="Q8926" t="s">
        <v>28873</v>
      </c>
      <c r="R8926" s="35" t="s">
        <v>18465</v>
      </c>
      <c r="S8926" s="34"/>
      <c r="T8926" s="34"/>
      <c r="U8926" s="34"/>
    </row>
    <row r="8927" spans="16:21" x14ac:dyDescent="0.45">
      <c r="P8927" s="33" t="s">
        <v>5121</v>
      </c>
      <c r="Q8927" t="s">
        <v>28873</v>
      </c>
      <c r="R8927" s="35" t="s">
        <v>18466</v>
      </c>
      <c r="S8927" s="34"/>
      <c r="T8927" s="34"/>
      <c r="U8927" s="34"/>
    </row>
    <row r="8928" spans="16:21" x14ac:dyDescent="0.45">
      <c r="P8928" s="33" t="s">
        <v>5121</v>
      </c>
      <c r="Q8928" t="s">
        <v>28873</v>
      </c>
      <c r="R8928" s="35" t="s">
        <v>18467</v>
      </c>
      <c r="S8928" s="34"/>
      <c r="T8928" s="34"/>
      <c r="U8928" s="34"/>
    </row>
    <row r="8929" spans="16:21" x14ac:dyDescent="0.45">
      <c r="P8929" s="33" t="s">
        <v>5122</v>
      </c>
      <c r="Q8929" t="s">
        <v>28873</v>
      </c>
      <c r="R8929" s="35" t="s">
        <v>18468</v>
      </c>
      <c r="S8929" s="34"/>
      <c r="T8929" s="34"/>
      <c r="U8929" s="34"/>
    </row>
    <row r="8930" spans="16:21" x14ac:dyDescent="0.45">
      <c r="P8930" s="33" t="s">
        <v>5122</v>
      </c>
      <c r="Q8930" t="s">
        <v>28873</v>
      </c>
      <c r="R8930" s="35" t="s">
        <v>18469</v>
      </c>
      <c r="S8930" s="34"/>
      <c r="T8930" s="34"/>
      <c r="U8930" s="34"/>
    </row>
    <row r="8931" spans="16:21" x14ac:dyDescent="0.45">
      <c r="P8931" s="33" t="s">
        <v>5123</v>
      </c>
      <c r="Q8931" t="s">
        <v>28873</v>
      </c>
      <c r="R8931" s="35" t="s">
        <v>18470</v>
      </c>
      <c r="S8931" s="34"/>
      <c r="T8931" s="34"/>
      <c r="U8931" s="34"/>
    </row>
    <row r="8932" spans="16:21" x14ac:dyDescent="0.45">
      <c r="P8932" s="33" t="s">
        <v>5123</v>
      </c>
      <c r="Q8932" t="s">
        <v>28873</v>
      </c>
      <c r="R8932" s="35" t="s">
        <v>18471</v>
      </c>
      <c r="S8932" s="34"/>
      <c r="T8932" s="34"/>
      <c r="U8932" s="34"/>
    </row>
    <row r="8933" spans="16:21" x14ac:dyDescent="0.45">
      <c r="P8933" s="33" t="s">
        <v>5124</v>
      </c>
      <c r="Q8933" t="s">
        <v>28873</v>
      </c>
      <c r="R8933" s="35" t="s">
        <v>18472</v>
      </c>
      <c r="S8933" s="34"/>
      <c r="T8933" s="34"/>
      <c r="U8933" s="34"/>
    </row>
    <row r="8934" spans="16:21" x14ac:dyDescent="0.45">
      <c r="P8934" s="33" t="s">
        <v>5124</v>
      </c>
      <c r="Q8934" t="s">
        <v>28873</v>
      </c>
      <c r="R8934" s="35" t="s">
        <v>18473</v>
      </c>
      <c r="S8934" s="34"/>
      <c r="T8934" s="34"/>
      <c r="U8934" s="34"/>
    </row>
    <row r="8935" spans="16:21" x14ac:dyDescent="0.45">
      <c r="P8935" s="33" t="s">
        <v>5125</v>
      </c>
      <c r="Q8935" t="s">
        <v>28873</v>
      </c>
      <c r="R8935" s="35" t="s">
        <v>18474</v>
      </c>
      <c r="S8935" s="34"/>
      <c r="T8935" s="34"/>
      <c r="U8935" s="34"/>
    </row>
    <row r="8936" spans="16:21" x14ac:dyDescent="0.45">
      <c r="P8936" s="33" t="s">
        <v>5125</v>
      </c>
      <c r="Q8936" t="s">
        <v>28873</v>
      </c>
      <c r="R8936" s="35" t="s">
        <v>18475</v>
      </c>
      <c r="S8936" s="34"/>
      <c r="T8936" s="34"/>
      <c r="U8936" s="34"/>
    </row>
    <row r="8937" spans="16:21" x14ac:dyDescent="0.45">
      <c r="P8937" s="33" t="s">
        <v>5126</v>
      </c>
      <c r="Q8937" t="s">
        <v>28873</v>
      </c>
      <c r="R8937" s="35" t="s">
        <v>18476</v>
      </c>
      <c r="S8937" s="34"/>
      <c r="T8937" s="34"/>
      <c r="U8937" s="34"/>
    </row>
    <row r="8938" spans="16:21" x14ac:dyDescent="0.45">
      <c r="P8938" s="33" t="s">
        <v>5126</v>
      </c>
      <c r="Q8938" t="s">
        <v>28873</v>
      </c>
      <c r="R8938" s="35" t="s">
        <v>18477</v>
      </c>
      <c r="S8938" s="34"/>
      <c r="T8938" s="34"/>
      <c r="U8938" s="34"/>
    </row>
    <row r="8939" spans="16:21" x14ac:dyDescent="0.45">
      <c r="P8939" s="33" t="s">
        <v>5127</v>
      </c>
      <c r="Q8939" t="s">
        <v>28873</v>
      </c>
      <c r="R8939" s="35" t="s">
        <v>18478</v>
      </c>
      <c r="S8939" s="34"/>
      <c r="T8939" s="34"/>
      <c r="U8939" s="34"/>
    </row>
    <row r="8940" spans="16:21" x14ac:dyDescent="0.45">
      <c r="P8940" s="33" t="s">
        <v>5127</v>
      </c>
      <c r="Q8940" t="s">
        <v>28873</v>
      </c>
      <c r="R8940" s="35" t="s">
        <v>18479</v>
      </c>
      <c r="S8940" s="34"/>
      <c r="T8940" s="34"/>
      <c r="U8940" s="34"/>
    </row>
    <row r="8941" spans="16:21" x14ac:dyDescent="0.45">
      <c r="P8941" s="33" t="s">
        <v>5128</v>
      </c>
      <c r="Q8941" t="s">
        <v>28873</v>
      </c>
      <c r="R8941" s="35" t="s">
        <v>18480</v>
      </c>
      <c r="S8941" s="34"/>
      <c r="T8941" s="34"/>
      <c r="U8941" s="34"/>
    </row>
    <row r="8942" spans="16:21" x14ac:dyDescent="0.45">
      <c r="P8942" s="33" t="s">
        <v>5128</v>
      </c>
      <c r="Q8942" t="s">
        <v>28873</v>
      </c>
      <c r="R8942" s="35" t="s">
        <v>18481</v>
      </c>
      <c r="S8942" s="34"/>
      <c r="T8942" s="34"/>
      <c r="U8942" s="34"/>
    </row>
    <row r="8943" spans="16:21" x14ac:dyDescent="0.45">
      <c r="P8943" s="33" t="s">
        <v>5129</v>
      </c>
      <c r="Q8943" t="s">
        <v>28873</v>
      </c>
      <c r="R8943" s="35" t="s">
        <v>18482</v>
      </c>
      <c r="S8943" s="34"/>
      <c r="T8943" s="34"/>
      <c r="U8943" s="34"/>
    </row>
    <row r="8944" spans="16:21" x14ac:dyDescent="0.45">
      <c r="P8944" s="33" t="s">
        <v>5129</v>
      </c>
      <c r="Q8944" t="s">
        <v>28873</v>
      </c>
      <c r="R8944" s="35" t="s">
        <v>18483</v>
      </c>
      <c r="S8944" s="34"/>
      <c r="T8944" s="34"/>
      <c r="U8944" s="34"/>
    </row>
    <row r="8945" spans="16:21" x14ac:dyDescent="0.45">
      <c r="P8945" s="33" t="s">
        <v>5130</v>
      </c>
      <c r="Q8945" t="s">
        <v>28873</v>
      </c>
      <c r="R8945" s="35" t="s">
        <v>18484</v>
      </c>
      <c r="S8945" s="34"/>
      <c r="T8945" s="34"/>
      <c r="U8945" s="34"/>
    </row>
    <row r="8946" spans="16:21" x14ac:dyDescent="0.45">
      <c r="P8946" s="33" t="s">
        <v>5130</v>
      </c>
      <c r="Q8946" t="s">
        <v>28873</v>
      </c>
      <c r="R8946" s="35" t="s">
        <v>18485</v>
      </c>
      <c r="S8946" s="34"/>
      <c r="T8946" s="34"/>
      <c r="U8946" s="34"/>
    </row>
    <row r="8947" spans="16:21" x14ac:dyDescent="0.45">
      <c r="P8947" s="33" t="s">
        <v>5131</v>
      </c>
      <c r="Q8947" t="s">
        <v>28873</v>
      </c>
      <c r="R8947" s="35" t="s">
        <v>18486</v>
      </c>
      <c r="S8947" s="34"/>
      <c r="T8947" s="34"/>
      <c r="U8947" s="34"/>
    </row>
    <row r="8948" spans="16:21" x14ac:dyDescent="0.45">
      <c r="P8948" s="33" t="s">
        <v>5131</v>
      </c>
      <c r="Q8948" t="s">
        <v>28873</v>
      </c>
      <c r="R8948" s="35" t="s">
        <v>18487</v>
      </c>
      <c r="S8948" s="34"/>
      <c r="T8948" s="34"/>
      <c r="U8948" s="34"/>
    </row>
    <row r="8949" spans="16:21" x14ac:dyDescent="0.45">
      <c r="P8949" s="33" t="s">
        <v>5132</v>
      </c>
      <c r="Q8949" t="s">
        <v>28873</v>
      </c>
      <c r="R8949" s="35" t="s">
        <v>18488</v>
      </c>
      <c r="S8949" s="34"/>
      <c r="T8949" s="34"/>
      <c r="U8949" s="34"/>
    </row>
    <row r="8950" spans="16:21" x14ac:dyDescent="0.45">
      <c r="P8950" s="33" t="s">
        <v>5132</v>
      </c>
      <c r="Q8950" t="s">
        <v>28873</v>
      </c>
      <c r="R8950" s="35" t="s">
        <v>18489</v>
      </c>
      <c r="S8950" s="34"/>
      <c r="T8950" s="34"/>
      <c r="U8950" s="34"/>
    </row>
    <row r="8951" spans="16:21" x14ac:dyDescent="0.45">
      <c r="P8951" s="33" t="s">
        <v>5133</v>
      </c>
      <c r="Q8951" t="s">
        <v>28873</v>
      </c>
      <c r="R8951" s="35" t="s">
        <v>18490</v>
      </c>
      <c r="S8951" s="34"/>
      <c r="T8951" s="34"/>
      <c r="U8951" s="34"/>
    </row>
    <row r="8952" spans="16:21" x14ac:dyDescent="0.45">
      <c r="P8952" s="33" t="s">
        <v>5133</v>
      </c>
      <c r="Q8952" t="s">
        <v>28873</v>
      </c>
      <c r="R8952" s="35" t="s">
        <v>18491</v>
      </c>
      <c r="S8952" s="34"/>
      <c r="T8952" s="34"/>
      <c r="U8952" s="34"/>
    </row>
    <row r="8953" spans="16:21" x14ac:dyDescent="0.45">
      <c r="P8953" s="33" t="s">
        <v>5134</v>
      </c>
      <c r="Q8953" t="s">
        <v>28873</v>
      </c>
      <c r="R8953" s="35" t="s">
        <v>18492</v>
      </c>
      <c r="S8953" s="34"/>
      <c r="T8953" s="34"/>
      <c r="U8953" s="34"/>
    </row>
    <row r="8954" spans="16:21" x14ac:dyDescent="0.45">
      <c r="P8954" s="33" t="s">
        <v>5134</v>
      </c>
      <c r="Q8954" t="s">
        <v>28873</v>
      </c>
      <c r="R8954" s="35" t="s">
        <v>18493</v>
      </c>
      <c r="S8954" s="34"/>
      <c r="T8954" s="34"/>
      <c r="U8954" s="34"/>
    </row>
    <row r="8955" spans="16:21" x14ac:dyDescent="0.45">
      <c r="P8955" s="33" t="s">
        <v>5135</v>
      </c>
      <c r="Q8955" t="s">
        <v>28873</v>
      </c>
      <c r="R8955" s="35" t="s">
        <v>18494</v>
      </c>
      <c r="S8955" s="34"/>
      <c r="T8955" s="34"/>
      <c r="U8955" s="34"/>
    </row>
    <row r="8956" spans="16:21" x14ac:dyDescent="0.45">
      <c r="P8956" s="33" t="s">
        <v>5135</v>
      </c>
      <c r="Q8956" t="s">
        <v>28873</v>
      </c>
      <c r="R8956" s="35" t="s">
        <v>18495</v>
      </c>
      <c r="S8956" s="34"/>
      <c r="T8956" s="34"/>
      <c r="U8956" s="34"/>
    </row>
    <row r="8957" spans="16:21" x14ac:dyDescent="0.45">
      <c r="P8957" s="33" t="s">
        <v>5136</v>
      </c>
      <c r="Q8957" t="s">
        <v>28873</v>
      </c>
      <c r="R8957" s="35" t="s">
        <v>18496</v>
      </c>
      <c r="S8957" s="34"/>
      <c r="T8957" s="34"/>
      <c r="U8957" s="34"/>
    </row>
    <row r="8958" spans="16:21" x14ac:dyDescent="0.45">
      <c r="P8958" s="33" t="s">
        <v>5136</v>
      </c>
      <c r="Q8958" t="s">
        <v>28873</v>
      </c>
      <c r="R8958" s="35" t="s">
        <v>18497</v>
      </c>
      <c r="S8958" s="34"/>
      <c r="T8958" s="34"/>
      <c r="U8958" s="34"/>
    </row>
    <row r="8959" spans="16:21" x14ac:dyDescent="0.45">
      <c r="P8959" s="33" t="s">
        <v>5137</v>
      </c>
      <c r="Q8959" t="s">
        <v>28873</v>
      </c>
      <c r="R8959" s="35" t="s">
        <v>18498</v>
      </c>
      <c r="S8959" s="34"/>
      <c r="T8959" s="34"/>
      <c r="U8959" s="34"/>
    </row>
    <row r="8960" spans="16:21" x14ac:dyDescent="0.45">
      <c r="P8960" s="33" t="s">
        <v>5137</v>
      </c>
      <c r="Q8960" t="s">
        <v>28873</v>
      </c>
      <c r="R8960" s="35" t="s">
        <v>18499</v>
      </c>
      <c r="S8960" s="34"/>
      <c r="T8960" s="34"/>
      <c r="U8960" s="34"/>
    </row>
    <row r="8961" spans="16:21" x14ac:dyDescent="0.45">
      <c r="P8961" s="33" t="s">
        <v>5138</v>
      </c>
      <c r="Q8961" t="s">
        <v>28873</v>
      </c>
      <c r="R8961" s="35" t="s">
        <v>18500</v>
      </c>
      <c r="S8961" s="34"/>
      <c r="T8961" s="34"/>
      <c r="U8961" s="34"/>
    </row>
    <row r="8962" spans="16:21" x14ac:dyDescent="0.45">
      <c r="P8962" s="33" t="s">
        <v>5138</v>
      </c>
      <c r="Q8962" t="s">
        <v>28873</v>
      </c>
      <c r="R8962" s="35" t="s">
        <v>18501</v>
      </c>
      <c r="S8962" s="34"/>
      <c r="T8962" s="34"/>
      <c r="U8962" s="34"/>
    </row>
    <row r="8963" spans="16:21" x14ac:dyDescent="0.45">
      <c r="P8963" s="33" t="s">
        <v>5139</v>
      </c>
      <c r="Q8963" t="s">
        <v>28873</v>
      </c>
      <c r="R8963" s="35" t="s">
        <v>18502</v>
      </c>
      <c r="S8963" s="34"/>
      <c r="T8963" s="34"/>
      <c r="U8963" s="34"/>
    </row>
    <row r="8964" spans="16:21" x14ac:dyDescent="0.45">
      <c r="P8964" s="33" t="s">
        <v>5139</v>
      </c>
      <c r="Q8964" t="s">
        <v>28873</v>
      </c>
      <c r="R8964" s="35" t="s">
        <v>18503</v>
      </c>
      <c r="S8964" s="34"/>
      <c r="T8964" s="34"/>
      <c r="U8964" s="34"/>
    </row>
    <row r="8965" spans="16:21" x14ac:dyDescent="0.45">
      <c r="P8965" s="33" t="s">
        <v>5140</v>
      </c>
      <c r="Q8965" t="s">
        <v>28873</v>
      </c>
      <c r="R8965" s="35" t="s">
        <v>18504</v>
      </c>
      <c r="S8965" s="34"/>
      <c r="T8965" s="34"/>
      <c r="U8965" s="34"/>
    </row>
    <row r="8966" spans="16:21" x14ac:dyDescent="0.45">
      <c r="P8966" s="33" t="s">
        <v>5140</v>
      </c>
      <c r="Q8966" t="s">
        <v>28873</v>
      </c>
      <c r="R8966" s="35" t="s">
        <v>18505</v>
      </c>
      <c r="S8966" s="34"/>
      <c r="T8966" s="34"/>
      <c r="U8966" s="34"/>
    </row>
    <row r="8967" spans="16:21" x14ac:dyDescent="0.45">
      <c r="P8967" s="33" t="s">
        <v>5141</v>
      </c>
      <c r="Q8967" t="s">
        <v>28873</v>
      </c>
      <c r="R8967" s="35" t="s">
        <v>18506</v>
      </c>
      <c r="S8967" s="34"/>
      <c r="T8967" s="34"/>
      <c r="U8967" s="34"/>
    </row>
    <row r="8968" spans="16:21" x14ac:dyDescent="0.45">
      <c r="P8968" s="33" t="s">
        <v>5141</v>
      </c>
      <c r="Q8968" t="s">
        <v>28873</v>
      </c>
      <c r="R8968" s="35" t="s">
        <v>18507</v>
      </c>
      <c r="S8968" s="34"/>
      <c r="T8968" s="34"/>
      <c r="U8968" s="34"/>
    </row>
    <row r="8969" spans="16:21" x14ac:dyDescent="0.45">
      <c r="P8969" s="33" t="s">
        <v>5142</v>
      </c>
      <c r="Q8969" t="s">
        <v>28873</v>
      </c>
      <c r="R8969" s="35" t="s">
        <v>18508</v>
      </c>
      <c r="S8969" s="34"/>
      <c r="T8969" s="34"/>
      <c r="U8969" s="34"/>
    </row>
    <row r="8970" spans="16:21" x14ac:dyDescent="0.45">
      <c r="P8970" s="33" t="s">
        <v>5142</v>
      </c>
      <c r="Q8970" t="s">
        <v>28873</v>
      </c>
      <c r="R8970" s="35" t="s">
        <v>18509</v>
      </c>
      <c r="S8970" s="34"/>
      <c r="T8970" s="34"/>
      <c r="U8970" s="34"/>
    </row>
    <row r="8971" spans="16:21" x14ac:dyDescent="0.45">
      <c r="P8971" s="33" t="s">
        <v>5143</v>
      </c>
      <c r="Q8971" t="s">
        <v>28873</v>
      </c>
      <c r="R8971" s="35" t="s">
        <v>18510</v>
      </c>
      <c r="S8971" s="34"/>
      <c r="T8971" s="34"/>
      <c r="U8971" s="34"/>
    </row>
    <row r="8972" spans="16:21" x14ac:dyDescent="0.45">
      <c r="P8972" s="33" t="s">
        <v>5143</v>
      </c>
      <c r="Q8972" t="s">
        <v>28873</v>
      </c>
      <c r="R8972" s="35" t="s">
        <v>18511</v>
      </c>
      <c r="S8972" s="34"/>
      <c r="T8972" s="34"/>
      <c r="U8972" s="34"/>
    </row>
    <row r="8973" spans="16:21" x14ac:dyDescent="0.45">
      <c r="P8973" s="33" t="s">
        <v>5144</v>
      </c>
      <c r="Q8973" t="s">
        <v>28873</v>
      </c>
      <c r="R8973" s="35" t="s">
        <v>18512</v>
      </c>
      <c r="S8973" s="34"/>
      <c r="T8973" s="34"/>
      <c r="U8973" s="34"/>
    </row>
    <row r="8974" spans="16:21" x14ac:dyDescent="0.45">
      <c r="P8974" s="33" t="s">
        <v>5144</v>
      </c>
      <c r="Q8974" t="s">
        <v>28873</v>
      </c>
      <c r="R8974" s="35" t="s">
        <v>18513</v>
      </c>
      <c r="S8974" s="34"/>
      <c r="T8974" s="34"/>
      <c r="U8974" s="34"/>
    </row>
    <row r="8975" spans="16:21" x14ac:dyDescent="0.45">
      <c r="P8975" s="33" t="s">
        <v>5145</v>
      </c>
      <c r="Q8975" t="s">
        <v>28873</v>
      </c>
      <c r="R8975" s="35" t="s">
        <v>18514</v>
      </c>
      <c r="S8975" s="34"/>
      <c r="T8975" s="34"/>
      <c r="U8975" s="34"/>
    </row>
    <row r="8976" spans="16:21" x14ac:dyDescent="0.45">
      <c r="P8976" s="33" t="s">
        <v>5145</v>
      </c>
      <c r="Q8976" t="s">
        <v>28873</v>
      </c>
      <c r="R8976" s="35" t="s">
        <v>18515</v>
      </c>
      <c r="S8976" s="34"/>
      <c r="T8976" s="34"/>
      <c r="U8976" s="34"/>
    </row>
    <row r="8977" spans="16:21" x14ac:dyDescent="0.45">
      <c r="P8977" s="33" t="s">
        <v>5146</v>
      </c>
      <c r="Q8977" t="s">
        <v>28873</v>
      </c>
      <c r="R8977" s="35" t="s">
        <v>18516</v>
      </c>
      <c r="S8977" s="34"/>
      <c r="T8977" s="34"/>
      <c r="U8977" s="34"/>
    </row>
    <row r="8978" spans="16:21" x14ac:dyDescent="0.45">
      <c r="P8978" s="33" t="s">
        <v>5146</v>
      </c>
      <c r="Q8978" t="s">
        <v>28873</v>
      </c>
      <c r="R8978" s="35" t="s">
        <v>18517</v>
      </c>
      <c r="S8978" s="34"/>
      <c r="T8978" s="34"/>
      <c r="U8978" s="34"/>
    </row>
    <row r="8979" spans="16:21" x14ac:dyDescent="0.45">
      <c r="P8979" s="33" t="s">
        <v>5147</v>
      </c>
      <c r="Q8979" t="s">
        <v>28873</v>
      </c>
      <c r="R8979" s="35" t="s">
        <v>18518</v>
      </c>
      <c r="S8979" s="34"/>
      <c r="T8979" s="34"/>
      <c r="U8979" s="34"/>
    </row>
    <row r="8980" spans="16:21" x14ac:dyDescent="0.45">
      <c r="P8980" s="33" t="s">
        <v>5147</v>
      </c>
      <c r="Q8980" t="s">
        <v>28873</v>
      </c>
      <c r="R8980" s="35" t="s">
        <v>18519</v>
      </c>
      <c r="S8980" s="34"/>
      <c r="T8980" s="34"/>
      <c r="U8980" s="34"/>
    </row>
    <row r="8981" spans="16:21" x14ac:dyDescent="0.45">
      <c r="P8981" s="33" t="s">
        <v>5148</v>
      </c>
      <c r="Q8981" t="s">
        <v>28873</v>
      </c>
      <c r="R8981" s="35" t="s">
        <v>18520</v>
      </c>
      <c r="S8981" s="34"/>
      <c r="T8981" s="34"/>
      <c r="U8981" s="34"/>
    </row>
    <row r="8982" spans="16:21" x14ac:dyDescent="0.45">
      <c r="P8982" s="33" t="s">
        <v>5148</v>
      </c>
      <c r="Q8982" t="s">
        <v>28873</v>
      </c>
      <c r="R8982" s="35" t="s">
        <v>18521</v>
      </c>
      <c r="S8982" s="34"/>
      <c r="T8982" s="34"/>
      <c r="U8982" s="34"/>
    </row>
    <row r="8983" spans="16:21" x14ac:dyDescent="0.45">
      <c r="P8983" s="33" t="s">
        <v>5149</v>
      </c>
      <c r="Q8983" t="s">
        <v>28873</v>
      </c>
      <c r="R8983" s="35" t="s">
        <v>18522</v>
      </c>
      <c r="S8983" s="34"/>
      <c r="T8983" s="34"/>
      <c r="U8983" s="34"/>
    </row>
    <row r="8984" spans="16:21" x14ac:dyDescent="0.45">
      <c r="P8984" s="33" t="s">
        <v>5149</v>
      </c>
      <c r="Q8984" t="s">
        <v>28873</v>
      </c>
      <c r="R8984" s="35" t="s">
        <v>18523</v>
      </c>
      <c r="S8984" s="34"/>
      <c r="T8984" s="34"/>
      <c r="U8984" s="34"/>
    </row>
    <row r="8985" spans="16:21" x14ac:dyDescent="0.45">
      <c r="P8985" s="33" t="s">
        <v>5150</v>
      </c>
      <c r="Q8985" t="s">
        <v>28873</v>
      </c>
      <c r="R8985" s="35" t="s">
        <v>18524</v>
      </c>
      <c r="S8985" s="34"/>
      <c r="T8985" s="34"/>
      <c r="U8985" s="34"/>
    </row>
    <row r="8986" spans="16:21" x14ac:dyDescent="0.45">
      <c r="P8986" s="33" t="s">
        <v>5150</v>
      </c>
      <c r="Q8986" t="s">
        <v>28873</v>
      </c>
      <c r="R8986" s="35" t="s">
        <v>18525</v>
      </c>
      <c r="S8986" s="34"/>
      <c r="T8986" s="34"/>
      <c r="U8986" s="34"/>
    </row>
    <row r="8987" spans="16:21" x14ac:dyDescent="0.45">
      <c r="P8987" s="33" t="s">
        <v>5151</v>
      </c>
      <c r="Q8987" t="s">
        <v>28873</v>
      </c>
      <c r="R8987" s="35" t="s">
        <v>18526</v>
      </c>
      <c r="S8987" s="34"/>
      <c r="T8987" s="34"/>
      <c r="U8987" s="34"/>
    </row>
    <row r="8988" spans="16:21" x14ac:dyDescent="0.45">
      <c r="P8988" s="33" t="s">
        <v>5151</v>
      </c>
      <c r="Q8988" t="s">
        <v>28873</v>
      </c>
      <c r="R8988" s="35" t="s">
        <v>18527</v>
      </c>
      <c r="S8988" s="34"/>
      <c r="T8988" s="34"/>
      <c r="U8988" s="34"/>
    </row>
    <row r="8989" spans="16:21" x14ac:dyDescent="0.45">
      <c r="P8989" s="33" t="s">
        <v>5152</v>
      </c>
      <c r="Q8989" t="s">
        <v>28873</v>
      </c>
      <c r="R8989" s="35" t="s">
        <v>18528</v>
      </c>
      <c r="S8989" s="34"/>
      <c r="T8989" s="34"/>
      <c r="U8989" s="34"/>
    </row>
    <row r="8990" spans="16:21" x14ac:dyDescent="0.45">
      <c r="P8990" s="33" t="s">
        <v>5152</v>
      </c>
      <c r="Q8990" t="s">
        <v>28873</v>
      </c>
      <c r="R8990" s="35" t="s">
        <v>18529</v>
      </c>
      <c r="S8990" s="34"/>
      <c r="T8990" s="34"/>
      <c r="U8990" s="34"/>
    </row>
    <row r="8991" spans="16:21" x14ac:dyDescent="0.45">
      <c r="P8991" s="33" t="s">
        <v>5153</v>
      </c>
      <c r="Q8991" t="s">
        <v>28873</v>
      </c>
      <c r="R8991" s="35" t="s">
        <v>18530</v>
      </c>
      <c r="S8991" s="34"/>
      <c r="T8991" s="34"/>
      <c r="U8991" s="34"/>
    </row>
    <row r="8992" spans="16:21" x14ac:dyDescent="0.45">
      <c r="P8992" s="33" t="s">
        <v>5153</v>
      </c>
      <c r="Q8992" t="s">
        <v>28873</v>
      </c>
      <c r="R8992" s="35" t="s">
        <v>18531</v>
      </c>
      <c r="S8992" s="34"/>
      <c r="T8992" s="34"/>
      <c r="U8992" s="34"/>
    </row>
    <row r="8993" spans="16:21" x14ac:dyDescent="0.45">
      <c r="P8993" s="33" t="s">
        <v>5154</v>
      </c>
      <c r="Q8993" t="s">
        <v>28873</v>
      </c>
      <c r="R8993" s="35" t="s">
        <v>18532</v>
      </c>
      <c r="S8993" s="34"/>
      <c r="T8993" s="34"/>
      <c r="U8993" s="34"/>
    </row>
    <row r="8994" spans="16:21" x14ac:dyDescent="0.45">
      <c r="P8994" s="33" t="s">
        <v>5154</v>
      </c>
      <c r="Q8994" t="s">
        <v>28873</v>
      </c>
      <c r="R8994" s="35" t="s">
        <v>18533</v>
      </c>
      <c r="S8994" s="34"/>
      <c r="T8994" s="34"/>
      <c r="U8994" s="34"/>
    </row>
    <row r="8995" spans="16:21" x14ac:dyDescent="0.45">
      <c r="P8995" s="33" t="s">
        <v>5155</v>
      </c>
      <c r="Q8995" t="s">
        <v>28873</v>
      </c>
      <c r="R8995" s="35" t="s">
        <v>18534</v>
      </c>
      <c r="S8995" s="34"/>
      <c r="T8995" s="34"/>
      <c r="U8995" s="34"/>
    </row>
    <row r="8996" spans="16:21" x14ac:dyDescent="0.45">
      <c r="P8996" s="33" t="s">
        <v>5155</v>
      </c>
      <c r="Q8996" t="s">
        <v>28873</v>
      </c>
      <c r="R8996" s="35" t="s">
        <v>18535</v>
      </c>
      <c r="S8996" s="34"/>
      <c r="T8996" s="34"/>
      <c r="U8996" s="34"/>
    </row>
    <row r="8997" spans="16:21" x14ac:dyDescent="0.45">
      <c r="P8997" s="33" t="s">
        <v>5156</v>
      </c>
      <c r="Q8997" t="s">
        <v>28873</v>
      </c>
      <c r="R8997" s="35" t="s">
        <v>18536</v>
      </c>
      <c r="S8997" s="34"/>
      <c r="T8997" s="34"/>
      <c r="U8997" s="34"/>
    </row>
    <row r="8998" spans="16:21" x14ac:dyDescent="0.45">
      <c r="P8998" s="33" t="s">
        <v>5156</v>
      </c>
      <c r="Q8998" t="s">
        <v>28873</v>
      </c>
      <c r="R8998" s="35" t="s">
        <v>18537</v>
      </c>
      <c r="S8998" s="34"/>
      <c r="T8998" s="34"/>
      <c r="U8998" s="34"/>
    </row>
    <row r="8999" spans="16:21" x14ac:dyDescent="0.45">
      <c r="P8999" s="33" t="s">
        <v>5157</v>
      </c>
      <c r="Q8999" t="s">
        <v>28873</v>
      </c>
      <c r="R8999" s="35" t="s">
        <v>18538</v>
      </c>
      <c r="S8999" s="34"/>
      <c r="T8999" s="34"/>
      <c r="U8999" s="34"/>
    </row>
    <row r="9000" spans="16:21" x14ac:dyDescent="0.45">
      <c r="P9000" s="33" t="s">
        <v>5157</v>
      </c>
      <c r="Q9000" t="s">
        <v>28873</v>
      </c>
      <c r="R9000" s="35" t="s">
        <v>18539</v>
      </c>
      <c r="S9000" s="34"/>
      <c r="T9000" s="34"/>
      <c r="U9000" s="34"/>
    </row>
    <row r="9001" spans="16:21" x14ac:dyDescent="0.45">
      <c r="P9001" s="33" t="s">
        <v>5158</v>
      </c>
      <c r="Q9001" t="s">
        <v>28873</v>
      </c>
      <c r="R9001" s="35" t="s">
        <v>18540</v>
      </c>
      <c r="S9001" s="34"/>
      <c r="T9001" s="34"/>
      <c r="U9001" s="34"/>
    </row>
    <row r="9002" spans="16:21" x14ac:dyDescent="0.45">
      <c r="P9002" s="33" t="s">
        <v>5158</v>
      </c>
      <c r="Q9002" t="s">
        <v>28873</v>
      </c>
      <c r="R9002" s="35" t="s">
        <v>18541</v>
      </c>
      <c r="S9002" s="34"/>
      <c r="T9002" s="34"/>
      <c r="U9002" s="34"/>
    </row>
    <row r="9003" spans="16:21" x14ac:dyDescent="0.45">
      <c r="P9003" s="33" t="s">
        <v>5159</v>
      </c>
      <c r="Q9003" t="s">
        <v>28873</v>
      </c>
      <c r="R9003" s="35" t="s">
        <v>18542</v>
      </c>
      <c r="S9003" s="34"/>
      <c r="T9003" s="34"/>
      <c r="U9003" s="34"/>
    </row>
    <row r="9004" spans="16:21" x14ac:dyDescent="0.45">
      <c r="P9004" s="33" t="s">
        <v>5159</v>
      </c>
      <c r="Q9004" t="s">
        <v>28873</v>
      </c>
      <c r="R9004" s="35" t="s">
        <v>18543</v>
      </c>
      <c r="S9004" s="34"/>
      <c r="T9004" s="34"/>
      <c r="U9004" s="34"/>
    </row>
    <row r="9005" spans="16:21" x14ac:dyDescent="0.45">
      <c r="P9005" s="33" t="s">
        <v>5160</v>
      </c>
      <c r="Q9005" t="s">
        <v>28873</v>
      </c>
      <c r="R9005" s="35" t="s">
        <v>18544</v>
      </c>
      <c r="S9005" s="34"/>
      <c r="T9005" s="34"/>
      <c r="U9005" s="34"/>
    </row>
    <row r="9006" spans="16:21" x14ac:dyDescent="0.45">
      <c r="P9006" s="33" t="s">
        <v>5160</v>
      </c>
      <c r="Q9006" t="s">
        <v>28873</v>
      </c>
      <c r="R9006" s="35" t="s">
        <v>18545</v>
      </c>
      <c r="S9006" s="34"/>
      <c r="T9006" s="34"/>
      <c r="U9006" s="34"/>
    </row>
    <row r="9007" spans="16:21" x14ac:dyDescent="0.45">
      <c r="P9007" s="33" t="s">
        <v>5161</v>
      </c>
      <c r="Q9007" t="s">
        <v>28873</v>
      </c>
      <c r="R9007" s="35" t="s">
        <v>18546</v>
      </c>
      <c r="S9007" s="34"/>
      <c r="T9007" s="34"/>
      <c r="U9007" s="34"/>
    </row>
    <row r="9008" spans="16:21" x14ac:dyDescent="0.45">
      <c r="P9008" s="33" t="s">
        <v>5161</v>
      </c>
      <c r="Q9008" t="s">
        <v>28873</v>
      </c>
      <c r="R9008" s="35" t="s">
        <v>18547</v>
      </c>
      <c r="S9008" s="34"/>
      <c r="T9008" s="34"/>
      <c r="U9008" s="34"/>
    </row>
    <row r="9009" spans="16:21" x14ac:dyDescent="0.45">
      <c r="P9009" s="33" t="s">
        <v>5162</v>
      </c>
      <c r="Q9009" t="s">
        <v>28873</v>
      </c>
      <c r="R9009" s="35" t="s">
        <v>18548</v>
      </c>
      <c r="S9009" s="34"/>
      <c r="T9009" s="34"/>
      <c r="U9009" s="34"/>
    </row>
    <row r="9010" spans="16:21" x14ac:dyDescent="0.45">
      <c r="P9010" s="33" t="s">
        <v>5162</v>
      </c>
      <c r="Q9010" t="s">
        <v>28873</v>
      </c>
      <c r="R9010" s="35" t="s">
        <v>18549</v>
      </c>
      <c r="S9010" s="34"/>
      <c r="T9010" s="34"/>
      <c r="U9010" s="34"/>
    </row>
    <row r="9011" spans="16:21" x14ac:dyDescent="0.45">
      <c r="P9011" s="33" t="s">
        <v>5163</v>
      </c>
      <c r="Q9011" t="s">
        <v>28873</v>
      </c>
      <c r="R9011" s="35" t="s">
        <v>18550</v>
      </c>
      <c r="S9011" s="34"/>
      <c r="T9011" s="34"/>
      <c r="U9011" s="34"/>
    </row>
    <row r="9012" spans="16:21" x14ac:dyDescent="0.45">
      <c r="P9012" s="33" t="s">
        <v>5163</v>
      </c>
      <c r="Q9012" t="s">
        <v>28873</v>
      </c>
      <c r="R9012" s="35" t="s">
        <v>18551</v>
      </c>
      <c r="S9012" s="34"/>
      <c r="T9012" s="34"/>
      <c r="U9012" s="34"/>
    </row>
    <row r="9013" spans="16:21" x14ac:dyDescent="0.45">
      <c r="P9013" s="33" t="s">
        <v>5164</v>
      </c>
      <c r="Q9013" t="s">
        <v>28873</v>
      </c>
      <c r="R9013" s="35" t="s">
        <v>18552</v>
      </c>
      <c r="S9013" s="34"/>
      <c r="T9013" s="34"/>
      <c r="U9013" s="34"/>
    </row>
    <row r="9014" spans="16:21" x14ac:dyDescent="0.45">
      <c r="P9014" s="33" t="s">
        <v>5164</v>
      </c>
      <c r="Q9014" t="s">
        <v>28873</v>
      </c>
      <c r="R9014" s="35" t="s">
        <v>18553</v>
      </c>
      <c r="S9014" s="34"/>
      <c r="T9014" s="34"/>
      <c r="U9014" s="34"/>
    </row>
    <row r="9015" spans="16:21" x14ac:dyDescent="0.45">
      <c r="P9015" s="33" t="s">
        <v>5165</v>
      </c>
      <c r="Q9015" t="s">
        <v>28873</v>
      </c>
      <c r="R9015" s="35" t="s">
        <v>18554</v>
      </c>
      <c r="S9015" s="34"/>
      <c r="T9015" s="34"/>
      <c r="U9015" s="34"/>
    </row>
    <row r="9016" spans="16:21" x14ac:dyDescent="0.45">
      <c r="P9016" s="33" t="s">
        <v>5165</v>
      </c>
      <c r="Q9016" t="s">
        <v>28873</v>
      </c>
      <c r="R9016" s="35" t="s">
        <v>18555</v>
      </c>
      <c r="S9016" s="34"/>
      <c r="T9016" s="34"/>
      <c r="U9016" s="34"/>
    </row>
    <row r="9017" spans="16:21" x14ac:dyDescent="0.45">
      <c r="P9017" s="33" t="s">
        <v>5166</v>
      </c>
      <c r="Q9017" t="s">
        <v>28873</v>
      </c>
      <c r="R9017" s="35" t="s">
        <v>18556</v>
      </c>
      <c r="S9017" s="34"/>
      <c r="T9017" s="34"/>
      <c r="U9017" s="34"/>
    </row>
    <row r="9018" spans="16:21" x14ac:dyDescent="0.45">
      <c r="P9018" s="33" t="s">
        <v>5166</v>
      </c>
      <c r="Q9018" t="s">
        <v>28873</v>
      </c>
      <c r="R9018" s="35" t="s">
        <v>18557</v>
      </c>
      <c r="S9018" s="34"/>
      <c r="T9018" s="34"/>
      <c r="U9018" s="34"/>
    </row>
    <row r="9019" spans="16:21" x14ac:dyDescent="0.45">
      <c r="P9019" s="33" t="s">
        <v>5167</v>
      </c>
      <c r="Q9019" t="s">
        <v>28873</v>
      </c>
      <c r="R9019" s="35" t="s">
        <v>18558</v>
      </c>
      <c r="S9019" s="34"/>
      <c r="T9019" s="34"/>
      <c r="U9019" s="34"/>
    </row>
    <row r="9020" spans="16:21" x14ac:dyDescent="0.45">
      <c r="P9020" s="33" t="s">
        <v>5167</v>
      </c>
      <c r="Q9020" t="s">
        <v>28873</v>
      </c>
      <c r="R9020" s="35" t="s">
        <v>18559</v>
      </c>
      <c r="S9020" s="34"/>
      <c r="T9020" s="34"/>
      <c r="U9020" s="34"/>
    </row>
    <row r="9021" spans="16:21" x14ac:dyDescent="0.45">
      <c r="P9021" s="33" t="s">
        <v>5168</v>
      </c>
      <c r="Q9021" t="s">
        <v>28873</v>
      </c>
      <c r="R9021" s="35" t="s">
        <v>18560</v>
      </c>
      <c r="S9021" s="34"/>
      <c r="T9021" s="34"/>
      <c r="U9021" s="34"/>
    </row>
    <row r="9022" spans="16:21" x14ac:dyDescent="0.45">
      <c r="P9022" s="33" t="s">
        <v>5168</v>
      </c>
      <c r="Q9022" t="s">
        <v>28873</v>
      </c>
      <c r="R9022" s="35" t="s">
        <v>18561</v>
      </c>
      <c r="S9022" s="34"/>
      <c r="T9022" s="34"/>
      <c r="U9022" s="34"/>
    </row>
    <row r="9023" spans="16:21" x14ac:dyDescent="0.45">
      <c r="P9023" s="33" t="s">
        <v>5169</v>
      </c>
      <c r="Q9023" t="s">
        <v>28873</v>
      </c>
      <c r="R9023" s="35" t="s">
        <v>18562</v>
      </c>
      <c r="S9023" s="34"/>
      <c r="T9023" s="34"/>
      <c r="U9023" s="34"/>
    </row>
    <row r="9024" spans="16:21" x14ac:dyDescent="0.45">
      <c r="P9024" s="33" t="s">
        <v>5169</v>
      </c>
      <c r="Q9024" t="s">
        <v>28873</v>
      </c>
      <c r="R9024" s="35" t="s">
        <v>18563</v>
      </c>
      <c r="S9024" s="34"/>
      <c r="T9024" s="34"/>
      <c r="U9024" s="34"/>
    </row>
    <row r="9025" spans="16:21" x14ac:dyDescent="0.45">
      <c r="P9025" s="33" t="s">
        <v>5170</v>
      </c>
      <c r="Q9025" t="s">
        <v>28873</v>
      </c>
      <c r="R9025" s="35" t="s">
        <v>18564</v>
      </c>
      <c r="S9025" s="34"/>
      <c r="T9025" s="34"/>
      <c r="U9025" s="34"/>
    </row>
    <row r="9026" spans="16:21" x14ac:dyDescent="0.45">
      <c r="P9026" s="33" t="s">
        <v>5170</v>
      </c>
      <c r="Q9026" t="s">
        <v>28873</v>
      </c>
      <c r="R9026" s="35" t="s">
        <v>18565</v>
      </c>
      <c r="S9026" s="34"/>
      <c r="T9026" s="34"/>
      <c r="U9026" s="34"/>
    </row>
    <row r="9027" spans="16:21" x14ac:dyDescent="0.45">
      <c r="P9027" s="33" t="s">
        <v>5171</v>
      </c>
      <c r="Q9027" t="s">
        <v>28873</v>
      </c>
      <c r="R9027" s="35" t="s">
        <v>16335</v>
      </c>
      <c r="S9027" s="34"/>
      <c r="T9027" s="34"/>
      <c r="U9027" s="34"/>
    </row>
    <row r="9028" spans="16:21" x14ac:dyDescent="0.45">
      <c r="P9028" s="33" t="s">
        <v>5171</v>
      </c>
      <c r="Q9028" t="s">
        <v>28873</v>
      </c>
      <c r="R9028" s="35" t="s">
        <v>17736</v>
      </c>
      <c r="S9028" s="34"/>
      <c r="T9028" s="34"/>
      <c r="U9028" s="34"/>
    </row>
    <row r="9029" spans="16:21" x14ac:dyDescent="0.45">
      <c r="P9029" s="33" t="s">
        <v>5172</v>
      </c>
      <c r="Q9029" t="s">
        <v>28873</v>
      </c>
      <c r="R9029" s="35" t="s">
        <v>18566</v>
      </c>
      <c r="S9029" s="34"/>
      <c r="T9029" s="34"/>
      <c r="U9029" s="34"/>
    </row>
    <row r="9030" spans="16:21" x14ac:dyDescent="0.45">
      <c r="P9030" s="33" t="s">
        <v>5172</v>
      </c>
      <c r="Q9030" t="s">
        <v>28873</v>
      </c>
      <c r="R9030" s="35" t="s">
        <v>18567</v>
      </c>
      <c r="S9030" s="34"/>
      <c r="T9030" s="34"/>
      <c r="U9030" s="34"/>
    </row>
    <row r="9031" spans="16:21" x14ac:dyDescent="0.45">
      <c r="P9031" s="33" t="s">
        <v>5173</v>
      </c>
      <c r="Q9031" t="s">
        <v>28873</v>
      </c>
      <c r="R9031" s="35" t="s">
        <v>18568</v>
      </c>
      <c r="S9031" s="34"/>
      <c r="T9031" s="34"/>
      <c r="U9031" s="34"/>
    </row>
    <row r="9032" spans="16:21" x14ac:dyDescent="0.45">
      <c r="P9032" s="33" t="s">
        <v>5173</v>
      </c>
      <c r="Q9032" t="s">
        <v>28873</v>
      </c>
      <c r="R9032" s="35" t="s">
        <v>18569</v>
      </c>
      <c r="S9032" s="34"/>
      <c r="T9032" s="34"/>
      <c r="U9032" s="34"/>
    </row>
    <row r="9033" spans="16:21" x14ac:dyDescent="0.45">
      <c r="P9033" s="33" t="s">
        <v>5174</v>
      </c>
      <c r="Q9033" t="s">
        <v>28873</v>
      </c>
      <c r="R9033" s="35" t="s">
        <v>18570</v>
      </c>
      <c r="S9033" s="34"/>
      <c r="T9033" s="34"/>
      <c r="U9033" s="34"/>
    </row>
    <row r="9034" spans="16:21" x14ac:dyDescent="0.45">
      <c r="P9034" s="33" t="s">
        <v>5174</v>
      </c>
      <c r="Q9034" t="s">
        <v>28873</v>
      </c>
      <c r="R9034" s="35" t="s">
        <v>18571</v>
      </c>
      <c r="S9034" s="34"/>
      <c r="T9034" s="34"/>
      <c r="U9034" s="34"/>
    </row>
    <row r="9035" spans="16:21" x14ac:dyDescent="0.45">
      <c r="P9035" s="33" t="s">
        <v>5175</v>
      </c>
      <c r="Q9035" t="s">
        <v>28873</v>
      </c>
      <c r="R9035" s="35" t="s">
        <v>18572</v>
      </c>
      <c r="S9035" s="34"/>
      <c r="T9035" s="34"/>
      <c r="U9035" s="34"/>
    </row>
    <row r="9036" spans="16:21" x14ac:dyDescent="0.45">
      <c r="P9036" s="33" t="s">
        <v>5175</v>
      </c>
      <c r="Q9036" t="s">
        <v>28873</v>
      </c>
      <c r="R9036" s="35" t="s">
        <v>18573</v>
      </c>
      <c r="S9036" s="34"/>
      <c r="T9036" s="34"/>
      <c r="U9036" s="34"/>
    </row>
    <row r="9037" spans="16:21" x14ac:dyDescent="0.45">
      <c r="P9037" s="33" t="s">
        <v>5176</v>
      </c>
      <c r="Q9037" t="s">
        <v>28873</v>
      </c>
      <c r="R9037" s="35" t="s">
        <v>18574</v>
      </c>
      <c r="S9037" s="34"/>
      <c r="T9037" s="34"/>
      <c r="U9037" s="34"/>
    </row>
    <row r="9038" spans="16:21" x14ac:dyDescent="0.45">
      <c r="P9038" s="33" t="s">
        <v>5176</v>
      </c>
      <c r="Q9038" t="s">
        <v>28873</v>
      </c>
      <c r="R9038" s="35" t="s">
        <v>18575</v>
      </c>
      <c r="S9038" s="34"/>
      <c r="T9038" s="34"/>
      <c r="U9038" s="34"/>
    </row>
    <row r="9039" spans="16:21" x14ac:dyDescent="0.45">
      <c r="P9039" s="33" t="s">
        <v>5177</v>
      </c>
      <c r="Q9039" t="s">
        <v>28873</v>
      </c>
      <c r="R9039" s="35" t="s">
        <v>18576</v>
      </c>
      <c r="S9039" s="34"/>
      <c r="T9039" s="34"/>
      <c r="U9039" s="34"/>
    </row>
    <row r="9040" spans="16:21" x14ac:dyDescent="0.45">
      <c r="P9040" s="33" t="s">
        <v>5177</v>
      </c>
      <c r="Q9040" t="s">
        <v>28873</v>
      </c>
      <c r="R9040" s="35" t="s">
        <v>18577</v>
      </c>
      <c r="S9040" s="34"/>
      <c r="T9040" s="34"/>
      <c r="U9040" s="34"/>
    </row>
    <row r="9041" spans="16:21" x14ac:dyDescent="0.45">
      <c r="P9041" s="33" t="s">
        <v>5178</v>
      </c>
      <c r="Q9041" t="s">
        <v>28873</v>
      </c>
      <c r="R9041" s="35" t="s">
        <v>18578</v>
      </c>
      <c r="S9041" s="34"/>
      <c r="T9041" s="34"/>
      <c r="U9041" s="34"/>
    </row>
    <row r="9042" spans="16:21" x14ac:dyDescent="0.45">
      <c r="P9042" s="33" t="s">
        <v>5178</v>
      </c>
      <c r="Q9042" t="s">
        <v>28873</v>
      </c>
      <c r="R9042" s="35" t="s">
        <v>18579</v>
      </c>
      <c r="S9042" s="34"/>
      <c r="T9042" s="34"/>
      <c r="U9042" s="34"/>
    </row>
    <row r="9043" spans="16:21" x14ac:dyDescent="0.45">
      <c r="P9043" s="33" t="s">
        <v>5179</v>
      </c>
      <c r="Q9043" t="s">
        <v>28873</v>
      </c>
      <c r="R9043" s="35" t="s">
        <v>18580</v>
      </c>
      <c r="S9043" s="34"/>
      <c r="T9043" s="34"/>
      <c r="U9043" s="34"/>
    </row>
    <row r="9044" spans="16:21" x14ac:dyDescent="0.45">
      <c r="P9044" s="33" t="s">
        <v>5179</v>
      </c>
      <c r="Q9044" t="s">
        <v>28873</v>
      </c>
      <c r="R9044" s="35" t="s">
        <v>18581</v>
      </c>
      <c r="S9044" s="34"/>
      <c r="T9044" s="34"/>
      <c r="U9044" s="34"/>
    </row>
    <row r="9045" spans="16:21" x14ac:dyDescent="0.45">
      <c r="P9045" s="33" t="s">
        <v>5180</v>
      </c>
      <c r="Q9045" t="s">
        <v>28873</v>
      </c>
      <c r="R9045" s="35" t="s">
        <v>18582</v>
      </c>
      <c r="S9045" s="34"/>
      <c r="T9045" s="34"/>
      <c r="U9045" s="34"/>
    </row>
    <row r="9046" spans="16:21" x14ac:dyDescent="0.45">
      <c r="P9046" s="33" t="s">
        <v>5180</v>
      </c>
      <c r="Q9046" t="s">
        <v>28873</v>
      </c>
      <c r="R9046" s="35" t="s">
        <v>18583</v>
      </c>
      <c r="S9046" s="34"/>
      <c r="T9046" s="34"/>
      <c r="U9046" s="34"/>
    </row>
    <row r="9047" spans="16:21" x14ac:dyDescent="0.45">
      <c r="P9047" s="33" t="s">
        <v>5181</v>
      </c>
      <c r="Q9047" t="s">
        <v>28873</v>
      </c>
      <c r="R9047" s="35" t="s">
        <v>18584</v>
      </c>
      <c r="S9047" s="34"/>
      <c r="T9047" s="34"/>
      <c r="U9047" s="34"/>
    </row>
    <row r="9048" spans="16:21" x14ac:dyDescent="0.45">
      <c r="P9048" s="33" t="s">
        <v>5181</v>
      </c>
      <c r="Q9048" t="s">
        <v>28873</v>
      </c>
      <c r="R9048" s="35" t="s">
        <v>18585</v>
      </c>
      <c r="S9048" s="34"/>
      <c r="T9048" s="34"/>
      <c r="U9048" s="34"/>
    </row>
    <row r="9049" spans="16:21" x14ac:dyDescent="0.45">
      <c r="P9049" s="33" t="s">
        <v>5182</v>
      </c>
      <c r="Q9049" t="s">
        <v>28873</v>
      </c>
      <c r="R9049" s="35" t="s">
        <v>18586</v>
      </c>
      <c r="S9049" s="34"/>
      <c r="T9049" s="34"/>
      <c r="U9049" s="34"/>
    </row>
    <row r="9050" spans="16:21" x14ac:dyDescent="0.45">
      <c r="P9050" s="33" t="s">
        <v>5182</v>
      </c>
      <c r="Q9050" t="s">
        <v>28873</v>
      </c>
      <c r="R9050" s="35" t="s">
        <v>18587</v>
      </c>
      <c r="S9050" s="34"/>
      <c r="T9050" s="34"/>
      <c r="U9050" s="34"/>
    </row>
    <row r="9051" spans="16:21" x14ac:dyDescent="0.45">
      <c r="P9051" s="33" t="s">
        <v>5183</v>
      </c>
      <c r="Q9051" t="s">
        <v>28873</v>
      </c>
      <c r="R9051" s="35" t="s">
        <v>18588</v>
      </c>
      <c r="S9051" s="34"/>
      <c r="T9051" s="34"/>
      <c r="U9051" s="34"/>
    </row>
    <row r="9052" spans="16:21" x14ac:dyDescent="0.45">
      <c r="P9052" s="33" t="s">
        <v>5183</v>
      </c>
      <c r="Q9052" t="s">
        <v>28873</v>
      </c>
      <c r="R9052" s="35" t="s">
        <v>18589</v>
      </c>
      <c r="S9052" s="34"/>
      <c r="T9052" s="34"/>
      <c r="U9052" s="34"/>
    </row>
    <row r="9053" spans="16:21" x14ac:dyDescent="0.45">
      <c r="P9053" s="33" t="s">
        <v>5184</v>
      </c>
      <c r="Q9053" t="s">
        <v>28873</v>
      </c>
      <c r="R9053" s="35" t="s">
        <v>18590</v>
      </c>
      <c r="S9053" s="34"/>
      <c r="T9053" s="34"/>
      <c r="U9053" s="34"/>
    </row>
    <row r="9054" spans="16:21" x14ac:dyDescent="0.45">
      <c r="P9054" s="33" t="s">
        <v>5184</v>
      </c>
      <c r="Q9054" t="s">
        <v>28873</v>
      </c>
      <c r="R9054" s="35" t="s">
        <v>18591</v>
      </c>
      <c r="S9054" s="34"/>
      <c r="T9054" s="34"/>
      <c r="U9054" s="34"/>
    </row>
    <row r="9055" spans="16:21" x14ac:dyDescent="0.45">
      <c r="P9055" s="33" t="s">
        <v>5185</v>
      </c>
      <c r="Q9055" t="s">
        <v>28873</v>
      </c>
      <c r="R9055" s="35" t="s">
        <v>18592</v>
      </c>
      <c r="S9055" s="34"/>
      <c r="T9055" s="34"/>
      <c r="U9055" s="34"/>
    </row>
    <row r="9056" spans="16:21" x14ac:dyDescent="0.45">
      <c r="P9056" s="33" t="s">
        <v>5185</v>
      </c>
      <c r="Q9056" t="s">
        <v>28873</v>
      </c>
      <c r="R9056" s="35" t="s">
        <v>18593</v>
      </c>
      <c r="S9056" s="34"/>
      <c r="T9056" s="34"/>
      <c r="U9056" s="34"/>
    </row>
    <row r="9057" spans="16:21" x14ac:dyDescent="0.45">
      <c r="P9057" s="33" t="s">
        <v>5186</v>
      </c>
      <c r="Q9057" t="s">
        <v>28873</v>
      </c>
      <c r="R9057" s="35" t="s">
        <v>18594</v>
      </c>
      <c r="S9057" s="34"/>
      <c r="T9057" s="34"/>
      <c r="U9057" s="34"/>
    </row>
    <row r="9058" spans="16:21" x14ac:dyDescent="0.45">
      <c r="P9058" s="33" t="s">
        <v>5186</v>
      </c>
      <c r="Q9058" t="s">
        <v>28873</v>
      </c>
      <c r="R9058" s="35" t="s">
        <v>18595</v>
      </c>
      <c r="S9058" s="34"/>
      <c r="T9058" s="34"/>
      <c r="U9058" s="34"/>
    </row>
    <row r="9059" spans="16:21" x14ac:dyDescent="0.45">
      <c r="P9059" s="33" t="s">
        <v>5187</v>
      </c>
      <c r="Q9059" t="s">
        <v>28873</v>
      </c>
      <c r="R9059" s="35" t="s">
        <v>18596</v>
      </c>
      <c r="S9059" s="34"/>
      <c r="T9059" s="34"/>
      <c r="U9059" s="34"/>
    </row>
    <row r="9060" spans="16:21" x14ac:dyDescent="0.45">
      <c r="P9060" s="33" t="s">
        <v>5187</v>
      </c>
      <c r="Q9060" t="s">
        <v>28873</v>
      </c>
      <c r="R9060" s="35" t="s">
        <v>18597</v>
      </c>
      <c r="S9060" s="34"/>
      <c r="T9060" s="34"/>
      <c r="U9060" s="34"/>
    </row>
    <row r="9061" spans="16:21" x14ac:dyDescent="0.45">
      <c r="P9061" s="33" t="s">
        <v>5188</v>
      </c>
      <c r="Q9061" t="s">
        <v>28873</v>
      </c>
      <c r="R9061" s="35" t="s">
        <v>18598</v>
      </c>
      <c r="S9061" s="34"/>
      <c r="T9061" s="34"/>
      <c r="U9061" s="34"/>
    </row>
    <row r="9062" spans="16:21" x14ac:dyDescent="0.45">
      <c r="P9062" s="33" t="s">
        <v>5188</v>
      </c>
      <c r="Q9062" t="s">
        <v>28873</v>
      </c>
      <c r="R9062" s="35" t="s">
        <v>18599</v>
      </c>
      <c r="S9062" s="34"/>
      <c r="T9062" s="34"/>
      <c r="U9062" s="34"/>
    </row>
    <row r="9063" spans="16:21" x14ac:dyDescent="0.45">
      <c r="P9063" s="33" t="s">
        <v>5189</v>
      </c>
      <c r="Q9063" t="s">
        <v>28873</v>
      </c>
      <c r="R9063" s="35" t="s">
        <v>18600</v>
      </c>
      <c r="S9063" s="34"/>
      <c r="T9063" s="34"/>
      <c r="U9063" s="34"/>
    </row>
    <row r="9064" spans="16:21" x14ac:dyDescent="0.45">
      <c r="P9064" s="33" t="s">
        <v>5189</v>
      </c>
      <c r="Q9064" t="s">
        <v>28873</v>
      </c>
      <c r="R9064" s="35" t="s">
        <v>18601</v>
      </c>
      <c r="S9064" s="34"/>
      <c r="T9064" s="34"/>
      <c r="U9064" s="34"/>
    </row>
    <row r="9065" spans="16:21" x14ac:dyDescent="0.45">
      <c r="P9065" s="33" t="s">
        <v>5190</v>
      </c>
      <c r="Q9065" t="s">
        <v>28873</v>
      </c>
      <c r="R9065" s="35" t="s">
        <v>18602</v>
      </c>
      <c r="S9065" s="34"/>
      <c r="T9065" s="34"/>
      <c r="U9065" s="34"/>
    </row>
    <row r="9066" spans="16:21" x14ac:dyDescent="0.45">
      <c r="P9066" s="33" t="s">
        <v>5190</v>
      </c>
      <c r="Q9066" t="s">
        <v>28873</v>
      </c>
      <c r="R9066" s="35" t="s">
        <v>18603</v>
      </c>
      <c r="S9066" s="34"/>
      <c r="T9066" s="34"/>
      <c r="U9066" s="34"/>
    </row>
    <row r="9067" spans="16:21" x14ac:dyDescent="0.45">
      <c r="P9067" s="33" t="s">
        <v>5191</v>
      </c>
      <c r="Q9067" t="s">
        <v>28873</v>
      </c>
      <c r="R9067" s="35" t="s">
        <v>18604</v>
      </c>
      <c r="S9067" s="34"/>
      <c r="T9067" s="34"/>
      <c r="U9067" s="34"/>
    </row>
    <row r="9068" spans="16:21" x14ac:dyDescent="0.45">
      <c r="P9068" s="33" t="s">
        <v>5191</v>
      </c>
      <c r="Q9068" t="s">
        <v>28873</v>
      </c>
      <c r="R9068" s="35" t="s">
        <v>18605</v>
      </c>
      <c r="S9068" s="34"/>
      <c r="T9068" s="34"/>
      <c r="U9068" s="34"/>
    </row>
    <row r="9069" spans="16:21" x14ac:dyDescent="0.45">
      <c r="P9069" s="33" t="s">
        <v>5192</v>
      </c>
      <c r="Q9069" t="s">
        <v>28873</v>
      </c>
      <c r="R9069" s="35" t="s">
        <v>18606</v>
      </c>
      <c r="S9069" s="34"/>
      <c r="T9069" s="34"/>
      <c r="U9069" s="34"/>
    </row>
    <row r="9070" spans="16:21" x14ac:dyDescent="0.45">
      <c r="P9070" s="33" t="s">
        <v>5192</v>
      </c>
      <c r="Q9070" t="s">
        <v>28873</v>
      </c>
      <c r="R9070" s="35" t="s">
        <v>18607</v>
      </c>
      <c r="S9070" s="34"/>
      <c r="T9070" s="34"/>
      <c r="U9070" s="34"/>
    </row>
    <row r="9071" spans="16:21" x14ac:dyDescent="0.45">
      <c r="P9071" s="33" t="s">
        <v>5193</v>
      </c>
      <c r="Q9071" t="s">
        <v>28873</v>
      </c>
      <c r="R9071" s="35" t="s">
        <v>18608</v>
      </c>
      <c r="S9071" s="34"/>
      <c r="T9071" s="34"/>
      <c r="U9071" s="34"/>
    </row>
    <row r="9072" spans="16:21" x14ac:dyDescent="0.45">
      <c r="P9072" s="33" t="s">
        <v>5193</v>
      </c>
      <c r="Q9072" t="s">
        <v>28873</v>
      </c>
      <c r="R9072" s="35" t="s">
        <v>18609</v>
      </c>
      <c r="S9072" s="34"/>
      <c r="T9072" s="34"/>
      <c r="U9072" s="34"/>
    </row>
    <row r="9073" spans="16:21" x14ac:dyDescent="0.45">
      <c r="P9073" s="33" t="s">
        <v>5194</v>
      </c>
      <c r="Q9073" t="s">
        <v>28873</v>
      </c>
      <c r="R9073" s="35" t="s">
        <v>18610</v>
      </c>
      <c r="S9073" s="34"/>
      <c r="T9073" s="34"/>
      <c r="U9073" s="34"/>
    </row>
    <row r="9074" spans="16:21" x14ac:dyDescent="0.45">
      <c r="P9074" s="33" t="s">
        <v>5194</v>
      </c>
      <c r="Q9074" t="s">
        <v>28873</v>
      </c>
      <c r="R9074" s="35" t="s">
        <v>18611</v>
      </c>
      <c r="S9074" s="34"/>
      <c r="T9074" s="34"/>
      <c r="U9074" s="34"/>
    </row>
    <row r="9075" spans="16:21" x14ac:dyDescent="0.45">
      <c r="P9075" s="33" t="s">
        <v>5195</v>
      </c>
      <c r="Q9075" t="s">
        <v>28873</v>
      </c>
      <c r="R9075" s="35" t="s">
        <v>18612</v>
      </c>
      <c r="S9075" s="34"/>
      <c r="T9075" s="34"/>
      <c r="U9075" s="34"/>
    </row>
    <row r="9076" spans="16:21" x14ac:dyDescent="0.45">
      <c r="P9076" s="33" t="s">
        <v>5195</v>
      </c>
      <c r="Q9076" t="s">
        <v>28873</v>
      </c>
      <c r="R9076" s="35" t="s">
        <v>18613</v>
      </c>
      <c r="S9076" s="34"/>
      <c r="T9076" s="34"/>
      <c r="U9076" s="34"/>
    </row>
    <row r="9077" spans="16:21" x14ac:dyDescent="0.45">
      <c r="P9077" s="33" t="s">
        <v>5196</v>
      </c>
      <c r="Q9077" t="s">
        <v>28873</v>
      </c>
      <c r="R9077" s="35" t="s">
        <v>18614</v>
      </c>
      <c r="S9077" s="34"/>
      <c r="T9077" s="34"/>
      <c r="U9077" s="34"/>
    </row>
    <row r="9078" spans="16:21" x14ac:dyDescent="0.45">
      <c r="P9078" s="33" t="s">
        <v>5196</v>
      </c>
      <c r="Q9078" t="s">
        <v>28873</v>
      </c>
      <c r="R9078" s="35" t="s">
        <v>18615</v>
      </c>
      <c r="S9078" s="34"/>
      <c r="T9078" s="34"/>
      <c r="U9078" s="34"/>
    </row>
    <row r="9079" spans="16:21" x14ac:dyDescent="0.45">
      <c r="P9079" s="33" t="s">
        <v>5197</v>
      </c>
      <c r="Q9079" t="s">
        <v>28873</v>
      </c>
      <c r="R9079" s="35" t="s">
        <v>18616</v>
      </c>
      <c r="S9079" s="34"/>
      <c r="T9079" s="34"/>
      <c r="U9079" s="34"/>
    </row>
    <row r="9080" spans="16:21" x14ac:dyDescent="0.45">
      <c r="P9080" s="33" t="s">
        <v>5197</v>
      </c>
      <c r="Q9080" t="s">
        <v>28873</v>
      </c>
      <c r="R9080" s="35" t="s">
        <v>18617</v>
      </c>
      <c r="S9080" s="34"/>
      <c r="T9080" s="34"/>
      <c r="U9080" s="34"/>
    </row>
    <row r="9081" spans="16:21" x14ac:dyDescent="0.45">
      <c r="P9081" s="33" t="s">
        <v>5198</v>
      </c>
      <c r="Q9081" t="s">
        <v>28873</v>
      </c>
      <c r="R9081" s="35" t="s">
        <v>18618</v>
      </c>
      <c r="S9081" s="34"/>
      <c r="T9081" s="34"/>
      <c r="U9081" s="34"/>
    </row>
    <row r="9082" spans="16:21" x14ac:dyDescent="0.45">
      <c r="P9082" s="33" t="s">
        <v>5198</v>
      </c>
      <c r="Q9082" t="s">
        <v>28873</v>
      </c>
      <c r="R9082" s="35" t="s">
        <v>18619</v>
      </c>
      <c r="S9082" s="34"/>
      <c r="T9082" s="34"/>
      <c r="U9082" s="34"/>
    </row>
    <row r="9083" spans="16:21" x14ac:dyDescent="0.45">
      <c r="P9083" s="33" t="s">
        <v>5199</v>
      </c>
      <c r="Q9083" t="s">
        <v>28873</v>
      </c>
      <c r="R9083" s="35" t="s">
        <v>18620</v>
      </c>
      <c r="S9083" s="34"/>
      <c r="T9083" s="34"/>
      <c r="U9083" s="34"/>
    </row>
    <row r="9084" spans="16:21" x14ac:dyDescent="0.45">
      <c r="P9084" s="33" t="s">
        <v>5199</v>
      </c>
      <c r="Q9084" t="s">
        <v>28873</v>
      </c>
      <c r="R9084" s="35" t="s">
        <v>18621</v>
      </c>
      <c r="S9084" s="34"/>
      <c r="T9084" s="34"/>
      <c r="U9084" s="34"/>
    </row>
    <row r="9085" spans="16:21" x14ac:dyDescent="0.45">
      <c r="P9085" s="33" t="s">
        <v>5200</v>
      </c>
      <c r="Q9085" t="s">
        <v>28873</v>
      </c>
      <c r="R9085" s="35" t="s">
        <v>18622</v>
      </c>
      <c r="S9085" s="34"/>
      <c r="T9085" s="34"/>
      <c r="U9085" s="34"/>
    </row>
    <row r="9086" spans="16:21" x14ac:dyDescent="0.45">
      <c r="P9086" s="33" t="s">
        <v>5200</v>
      </c>
      <c r="Q9086" t="s">
        <v>28873</v>
      </c>
      <c r="R9086" s="35" t="s">
        <v>18623</v>
      </c>
      <c r="S9086" s="34"/>
      <c r="T9086" s="34"/>
      <c r="U9086" s="34"/>
    </row>
    <row r="9087" spans="16:21" x14ac:dyDescent="0.45">
      <c r="P9087" s="33" t="s">
        <v>5201</v>
      </c>
      <c r="Q9087" t="s">
        <v>28873</v>
      </c>
      <c r="R9087" s="35" t="s">
        <v>18624</v>
      </c>
      <c r="S9087" s="34"/>
      <c r="T9087" s="34"/>
      <c r="U9087" s="34"/>
    </row>
    <row r="9088" spans="16:21" x14ac:dyDescent="0.45">
      <c r="P9088" s="33" t="s">
        <v>5201</v>
      </c>
      <c r="Q9088" t="s">
        <v>28873</v>
      </c>
      <c r="R9088" s="35" t="s">
        <v>18625</v>
      </c>
      <c r="S9088" s="34"/>
      <c r="T9088" s="34"/>
      <c r="U9088" s="34"/>
    </row>
    <row r="9089" spans="16:21" x14ac:dyDescent="0.45">
      <c r="P9089" s="33" t="s">
        <v>5202</v>
      </c>
      <c r="Q9089" t="s">
        <v>28873</v>
      </c>
      <c r="R9089" s="35" t="s">
        <v>18626</v>
      </c>
      <c r="S9089" s="34"/>
      <c r="T9089" s="34"/>
      <c r="U9089" s="34"/>
    </row>
    <row r="9090" spans="16:21" x14ac:dyDescent="0.45">
      <c r="P9090" s="33" t="s">
        <v>5202</v>
      </c>
      <c r="Q9090" t="s">
        <v>28873</v>
      </c>
      <c r="R9090" s="35" t="s">
        <v>18627</v>
      </c>
      <c r="S9090" s="34"/>
      <c r="T9090" s="34"/>
      <c r="U9090" s="34"/>
    </row>
    <row r="9091" spans="16:21" x14ac:dyDescent="0.45">
      <c r="P9091" s="33" t="s">
        <v>5203</v>
      </c>
      <c r="Q9091" t="s">
        <v>28873</v>
      </c>
      <c r="R9091" s="35" t="s">
        <v>18628</v>
      </c>
      <c r="S9091" s="34"/>
      <c r="T9091" s="34"/>
      <c r="U9091" s="34"/>
    </row>
    <row r="9092" spans="16:21" x14ac:dyDescent="0.45">
      <c r="P9092" s="33" t="s">
        <v>5203</v>
      </c>
      <c r="Q9092" t="s">
        <v>28873</v>
      </c>
      <c r="R9092" s="35" t="s">
        <v>18629</v>
      </c>
      <c r="S9092" s="34"/>
      <c r="T9092" s="34"/>
      <c r="U9092" s="34"/>
    </row>
    <row r="9093" spans="16:21" x14ac:dyDescent="0.45">
      <c r="P9093" s="33" t="s">
        <v>5204</v>
      </c>
      <c r="Q9093" t="s">
        <v>28873</v>
      </c>
      <c r="R9093" s="35" t="s">
        <v>18630</v>
      </c>
      <c r="S9093" s="34"/>
      <c r="T9093" s="34"/>
      <c r="U9093" s="34"/>
    </row>
    <row r="9094" spans="16:21" x14ac:dyDescent="0.45">
      <c r="P9094" s="33" t="s">
        <v>5204</v>
      </c>
      <c r="Q9094" t="s">
        <v>28873</v>
      </c>
      <c r="R9094" s="35" t="s">
        <v>18631</v>
      </c>
      <c r="S9094" s="34"/>
      <c r="T9094" s="34"/>
      <c r="U9094" s="34"/>
    </row>
    <row r="9095" spans="16:21" x14ac:dyDescent="0.45">
      <c r="P9095" s="33" t="s">
        <v>5205</v>
      </c>
      <c r="Q9095" t="s">
        <v>28873</v>
      </c>
      <c r="R9095" s="35" t="s">
        <v>18632</v>
      </c>
      <c r="S9095" s="34"/>
      <c r="T9095" s="34"/>
      <c r="U9095" s="34"/>
    </row>
    <row r="9096" spans="16:21" x14ac:dyDescent="0.45">
      <c r="P9096" s="33" t="s">
        <v>5205</v>
      </c>
      <c r="Q9096" t="s">
        <v>28873</v>
      </c>
      <c r="R9096" s="35" t="s">
        <v>18633</v>
      </c>
      <c r="S9096" s="34"/>
      <c r="T9096" s="34"/>
      <c r="U9096" s="34"/>
    </row>
    <row r="9097" spans="16:21" x14ac:dyDescent="0.45">
      <c r="P9097" s="33" t="s">
        <v>5206</v>
      </c>
      <c r="Q9097" t="s">
        <v>28873</v>
      </c>
      <c r="R9097" s="35" t="s">
        <v>18634</v>
      </c>
      <c r="S9097" s="34"/>
      <c r="T9097" s="34"/>
      <c r="U9097" s="34"/>
    </row>
    <row r="9098" spans="16:21" x14ac:dyDescent="0.45">
      <c r="P9098" s="33" t="s">
        <v>5206</v>
      </c>
      <c r="Q9098" t="s">
        <v>28873</v>
      </c>
      <c r="R9098" s="35" t="s">
        <v>18635</v>
      </c>
      <c r="S9098" s="34"/>
      <c r="T9098" s="34"/>
      <c r="U9098" s="34"/>
    </row>
    <row r="9099" spans="16:21" x14ac:dyDescent="0.45">
      <c r="P9099" s="33" t="s">
        <v>5207</v>
      </c>
      <c r="Q9099" t="s">
        <v>28873</v>
      </c>
      <c r="R9099" s="35" t="s">
        <v>18636</v>
      </c>
      <c r="S9099" s="34"/>
      <c r="T9099" s="34"/>
      <c r="U9099" s="34"/>
    </row>
    <row r="9100" spans="16:21" x14ac:dyDescent="0.45">
      <c r="P9100" s="33" t="s">
        <v>5207</v>
      </c>
      <c r="Q9100" t="s">
        <v>28873</v>
      </c>
      <c r="R9100" s="35" t="s">
        <v>18637</v>
      </c>
      <c r="S9100" s="34"/>
      <c r="T9100" s="34"/>
      <c r="U9100" s="34"/>
    </row>
    <row r="9101" spans="16:21" x14ac:dyDescent="0.45">
      <c r="P9101" s="33" t="s">
        <v>5208</v>
      </c>
      <c r="Q9101" t="s">
        <v>28873</v>
      </c>
      <c r="R9101" s="35" t="s">
        <v>18638</v>
      </c>
      <c r="S9101" s="34"/>
      <c r="T9101" s="34"/>
      <c r="U9101" s="34"/>
    </row>
    <row r="9102" spans="16:21" x14ac:dyDescent="0.45">
      <c r="P9102" s="33" t="s">
        <v>5208</v>
      </c>
      <c r="Q9102" t="s">
        <v>28873</v>
      </c>
      <c r="R9102" s="35" t="s">
        <v>18639</v>
      </c>
      <c r="S9102" s="34"/>
      <c r="T9102" s="34"/>
      <c r="U9102" s="34"/>
    </row>
    <row r="9103" spans="16:21" x14ac:dyDescent="0.45">
      <c r="P9103" s="33" t="s">
        <v>5209</v>
      </c>
      <c r="Q9103" t="s">
        <v>28873</v>
      </c>
      <c r="R9103" s="35" t="s">
        <v>18640</v>
      </c>
      <c r="S9103" s="34"/>
      <c r="T9103" s="34"/>
      <c r="U9103" s="34"/>
    </row>
    <row r="9104" spans="16:21" x14ac:dyDescent="0.45">
      <c r="P9104" s="33" t="s">
        <v>5209</v>
      </c>
      <c r="Q9104" t="s">
        <v>28873</v>
      </c>
      <c r="R9104" s="35" t="s">
        <v>18641</v>
      </c>
      <c r="S9104" s="34"/>
      <c r="T9104" s="34"/>
      <c r="U9104" s="34"/>
    </row>
    <row r="9105" spans="16:21" x14ac:dyDescent="0.45">
      <c r="P9105" s="33" t="s">
        <v>5210</v>
      </c>
      <c r="Q9105" t="s">
        <v>28873</v>
      </c>
      <c r="R9105" s="35" t="s">
        <v>18642</v>
      </c>
      <c r="S9105" s="34"/>
      <c r="T9105" s="34"/>
      <c r="U9105" s="34"/>
    </row>
    <row r="9106" spans="16:21" x14ac:dyDescent="0.45">
      <c r="P9106" s="33" t="s">
        <v>5210</v>
      </c>
      <c r="Q9106" t="s">
        <v>28873</v>
      </c>
      <c r="R9106" s="35" t="s">
        <v>18643</v>
      </c>
      <c r="S9106" s="34"/>
      <c r="T9106" s="34"/>
      <c r="U9106" s="34"/>
    </row>
    <row r="9107" spans="16:21" x14ac:dyDescent="0.45">
      <c r="P9107" s="33" t="s">
        <v>5211</v>
      </c>
      <c r="Q9107" t="s">
        <v>28873</v>
      </c>
      <c r="R9107" s="35" t="s">
        <v>18644</v>
      </c>
      <c r="S9107" s="34"/>
      <c r="T9107" s="34"/>
      <c r="U9107" s="34"/>
    </row>
    <row r="9108" spans="16:21" x14ac:dyDescent="0.45">
      <c r="P9108" s="33" t="s">
        <v>5211</v>
      </c>
      <c r="Q9108" t="s">
        <v>28873</v>
      </c>
      <c r="R9108" s="35" t="s">
        <v>18645</v>
      </c>
      <c r="S9108" s="34"/>
      <c r="T9108" s="34"/>
      <c r="U9108" s="34"/>
    </row>
    <row r="9109" spans="16:21" x14ac:dyDescent="0.45">
      <c r="P9109" s="33" t="s">
        <v>5212</v>
      </c>
      <c r="Q9109" t="s">
        <v>28873</v>
      </c>
      <c r="R9109" s="35" t="s">
        <v>18646</v>
      </c>
      <c r="S9109" s="34"/>
      <c r="T9109" s="34"/>
      <c r="U9109" s="34"/>
    </row>
    <row r="9110" spans="16:21" x14ac:dyDescent="0.45">
      <c r="P9110" s="33" t="s">
        <v>5212</v>
      </c>
      <c r="Q9110" t="s">
        <v>28873</v>
      </c>
      <c r="R9110" s="35" t="s">
        <v>18647</v>
      </c>
      <c r="S9110" s="34"/>
      <c r="T9110" s="34"/>
      <c r="U9110" s="34"/>
    </row>
    <row r="9111" spans="16:21" x14ac:dyDescent="0.45">
      <c r="P9111" s="33" t="s">
        <v>5213</v>
      </c>
      <c r="Q9111" t="s">
        <v>28873</v>
      </c>
      <c r="R9111" s="35" t="s">
        <v>18648</v>
      </c>
      <c r="S9111" s="34"/>
      <c r="T9111" s="34"/>
      <c r="U9111" s="34"/>
    </row>
    <row r="9112" spans="16:21" x14ac:dyDescent="0.45">
      <c r="P9112" s="33" t="s">
        <v>5213</v>
      </c>
      <c r="Q9112" t="s">
        <v>28873</v>
      </c>
      <c r="R9112" s="35" t="s">
        <v>18649</v>
      </c>
      <c r="S9112" s="34"/>
      <c r="T9112" s="34"/>
      <c r="U9112" s="34"/>
    </row>
    <row r="9113" spans="16:21" x14ac:dyDescent="0.45">
      <c r="P9113" s="33" t="s">
        <v>5214</v>
      </c>
      <c r="Q9113" t="s">
        <v>28873</v>
      </c>
      <c r="R9113" s="35" t="s">
        <v>18650</v>
      </c>
      <c r="S9113" s="34"/>
      <c r="T9113" s="34"/>
      <c r="U9113" s="34"/>
    </row>
    <row r="9114" spans="16:21" x14ac:dyDescent="0.45">
      <c r="P9114" s="33" t="s">
        <v>5214</v>
      </c>
      <c r="Q9114" t="s">
        <v>28873</v>
      </c>
      <c r="R9114" s="35" t="s">
        <v>18651</v>
      </c>
      <c r="S9114" s="34"/>
      <c r="T9114" s="34"/>
      <c r="U9114" s="34"/>
    </row>
    <row r="9115" spans="16:21" x14ac:dyDescent="0.45">
      <c r="P9115" s="33" t="s">
        <v>5215</v>
      </c>
      <c r="Q9115" t="s">
        <v>28873</v>
      </c>
      <c r="R9115" s="35" t="s">
        <v>18652</v>
      </c>
      <c r="S9115" s="34"/>
      <c r="T9115" s="34"/>
      <c r="U9115" s="34"/>
    </row>
    <row r="9116" spans="16:21" x14ac:dyDescent="0.45">
      <c r="P9116" s="33" t="s">
        <v>5215</v>
      </c>
      <c r="Q9116" t="s">
        <v>28873</v>
      </c>
      <c r="R9116" s="35" t="s">
        <v>18653</v>
      </c>
      <c r="S9116" s="34"/>
      <c r="T9116" s="34"/>
      <c r="U9116" s="34"/>
    </row>
    <row r="9117" spans="16:21" x14ac:dyDescent="0.45">
      <c r="P9117" s="33" t="s">
        <v>5216</v>
      </c>
      <c r="Q9117" t="s">
        <v>28873</v>
      </c>
      <c r="R9117" s="35" t="s">
        <v>18654</v>
      </c>
      <c r="S9117" s="34"/>
      <c r="T9117" s="34"/>
      <c r="U9117" s="34"/>
    </row>
    <row r="9118" spans="16:21" x14ac:dyDescent="0.45">
      <c r="P9118" s="33" t="s">
        <v>5216</v>
      </c>
      <c r="Q9118" t="s">
        <v>28873</v>
      </c>
      <c r="R9118" s="35" t="s">
        <v>18655</v>
      </c>
      <c r="S9118" s="34"/>
      <c r="T9118" s="34"/>
      <c r="U9118" s="34"/>
    </row>
    <row r="9119" spans="16:21" x14ac:dyDescent="0.45">
      <c r="P9119" s="33" t="s">
        <v>5217</v>
      </c>
      <c r="Q9119" t="s">
        <v>28873</v>
      </c>
      <c r="R9119" s="35" t="s">
        <v>18656</v>
      </c>
      <c r="S9119" s="34"/>
      <c r="T9119" s="34"/>
      <c r="U9119" s="34"/>
    </row>
    <row r="9120" spans="16:21" x14ac:dyDescent="0.45">
      <c r="P9120" s="33" t="s">
        <v>5217</v>
      </c>
      <c r="Q9120" t="s">
        <v>28873</v>
      </c>
      <c r="R9120" s="35" t="s">
        <v>18657</v>
      </c>
      <c r="S9120" s="34"/>
      <c r="T9120" s="34"/>
      <c r="U9120" s="34"/>
    </row>
    <row r="9121" spans="16:21" x14ac:dyDescent="0.45">
      <c r="P9121" s="33" t="s">
        <v>5218</v>
      </c>
      <c r="Q9121" t="s">
        <v>28873</v>
      </c>
      <c r="R9121" s="35" t="s">
        <v>18658</v>
      </c>
      <c r="S9121" s="34"/>
      <c r="T9121" s="34"/>
      <c r="U9121" s="34"/>
    </row>
    <row r="9122" spans="16:21" x14ac:dyDescent="0.45">
      <c r="P9122" s="33" t="s">
        <v>5218</v>
      </c>
      <c r="Q9122" t="s">
        <v>28873</v>
      </c>
      <c r="R9122" s="35" t="s">
        <v>18659</v>
      </c>
      <c r="S9122" s="34"/>
      <c r="T9122" s="34"/>
      <c r="U9122" s="34"/>
    </row>
    <row r="9123" spans="16:21" x14ac:dyDescent="0.45">
      <c r="P9123" s="33" t="s">
        <v>5219</v>
      </c>
      <c r="Q9123" t="s">
        <v>28873</v>
      </c>
      <c r="R9123" s="35" t="s">
        <v>18660</v>
      </c>
      <c r="S9123" s="34"/>
      <c r="T9123" s="34"/>
      <c r="U9123" s="34"/>
    </row>
    <row r="9124" spans="16:21" x14ac:dyDescent="0.45">
      <c r="P9124" s="33" t="s">
        <v>5219</v>
      </c>
      <c r="Q9124" t="s">
        <v>28873</v>
      </c>
      <c r="R9124" s="35" t="s">
        <v>18661</v>
      </c>
      <c r="S9124" s="34"/>
      <c r="T9124" s="34"/>
      <c r="U9124" s="34"/>
    </row>
    <row r="9125" spans="16:21" x14ac:dyDescent="0.45">
      <c r="P9125" s="33" t="s">
        <v>5220</v>
      </c>
      <c r="Q9125" t="s">
        <v>28873</v>
      </c>
      <c r="R9125" s="35" t="s">
        <v>18662</v>
      </c>
      <c r="S9125" s="34"/>
      <c r="T9125" s="34"/>
      <c r="U9125" s="34"/>
    </row>
    <row r="9126" spans="16:21" x14ac:dyDescent="0.45">
      <c r="P9126" s="33" t="s">
        <v>5220</v>
      </c>
      <c r="Q9126" t="s">
        <v>28873</v>
      </c>
      <c r="R9126" s="35" t="s">
        <v>18663</v>
      </c>
      <c r="S9126" s="34"/>
      <c r="T9126" s="34"/>
      <c r="U9126" s="34"/>
    </row>
    <row r="9127" spans="16:21" x14ac:dyDescent="0.45">
      <c r="P9127" s="33" t="s">
        <v>5221</v>
      </c>
      <c r="Q9127" t="s">
        <v>28873</v>
      </c>
      <c r="R9127" s="35" t="s">
        <v>18664</v>
      </c>
      <c r="S9127" s="34"/>
      <c r="T9127" s="34"/>
      <c r="U9127" s="34"/>
    </row>
    <row r="9128" spans="16:21" x14ac:dyDescent="0.45">
      <c r="P9128" s="33" t="s">
        <v>5221</v>
      </c>
      <c r="Q9128" t="s">
        <v>28873</v>
      </c>
      <c r="R9128" s="35" t="s">
        <v>18665</v>
      </c>
      <c r="S9128" s="34"/>
      <c r="T9128" s="34"/>
      <c r="U9128" s="34"/>
    </row>
    <row r="9129" spans="16:21" x14ac:dyDescent="0.45">
      <c r="P9129" s="33" t="s">
        <v>5222</v>
      </c>
      <c r="Q9129" t="s">
        <v>28873</v>
      </c>
      <c r="R9129" s="35" t="s">
        <v>18666</v>
      </c>
      <c r="S9129" s="34"/>
      <c r="T9129" s="34"/>
      <c r="U9129" s="34"/>
    </row>
    <row r="9130" spans="16:21" x14ac:dyDescent="0.45">
      <c r="P9130" s="33" t="s">
        <v>5222</v>
      </c>
      <c r="Q9130" t="s">
        <v>28873</v>
      </c>
      <c r="R9130" s="35" t="s">
        <v>18667</v>
      </c>
      <c r="S9130" s="34"/>
      <c r="T9130" s="34"/>
      <c r="U9130" s="34"/>
    </row>
    <row r="9131" spans="16:21" x14ac:dyDescent="0.45">
      <c r="P9131" s="33" t="s">
        <v>5223</v>
      </c>
      <c r="Q9131" t="s">
        <v>28873</v>
      </c>
      <c r="R9131" s="35" t="s">
        <v>18668</v>
      </c>
      <c r="S9131" s="34"/>
      <c r="T9131" s="34"/>
      <c r="U9131" s="34"/>
    </row>
    <row r="9132" spans="16:21" x14ac:dyDescent="0.45">
      <c r="P9132" s="33" t="s">
        <v>5223</v>
      </c>
      <c r="Q9132" t="s">
        <v>28873</v>
      </c>
      <c r="R9132" s="35" t="s">
        <v>18669</v>
      </c>
      <c r="S9132" s="34"/>
      <c r="T9132" s="34"/>
      <c r="U9132" s="34"/>
    </row>
    <row r="9133" spans="16:21" x14ac:dyDescent="0.45">
      <c r="P9133" s="33" t="s">
        <v>5224</v>
      </c>
      <c r="Q9133" t="s">
        <v>28873</v>
      </c>
      <c r="R9133" s="35" t="s">
        <v>18670</v>
      </c>
      <c r="S9133" s="34"/>
      <c r="T9133" s="34"/>
      <c r="U9133" s="34"/>
    </row>
    <row r="9134" spans="16:21" x14ac:dyDescent="0.45">
      <c r="P9134" s="33" t="s">
        <v>5224</v>
      </c>
      <c r="Q9134" t="s">
        <v>28873</v>
      </c>
      <c r="R9134" s="35" t="s">
        <v>18671</v>
      </c>
      <c r="S9134" s="34"/>
      <c r="T9134" s="34"/>
      <c r="U9134" s="34"/>
    </row>
    <row r="9135" spans="16:21" x14ac:dyDescent="0.45">
      <c r="P9135" s="33" t="s">
        <v>5225</v>
      </c>
      <c r="Q9135" t="s">
        <v>28873</v>
      </c>
      <c r="R9135" s="35" t="s">
        <v>18672</v>
      </c>
      <c r="S9135" s="34"/>
      <c r="T9135" s="34"/>
      <c r="U9135" s="34"/>
    </row>
    <row r="9136" spans="16:21" x14ac:dyDescent="0.45">
      <c r="P9136" s="33" t="s">
        <v>5225</v>
      </c>
      <c r="Q9136" t="s">
        <v>28873</v>
      </c>
      <c r="R9136" s="35" t="s">
        <v>18673</v>
      </c>
      <c r="S9136" s="34"/>
      <c r="T9136" s="34"/>
      <c r="U9136" s="34"/>
    </row>
    <row r="9137" spans="16:21" x14ac:dyDescent="0.45">
      <c r="P9137" s="33" t="s">
        <v>5226</v>
      </c>
      <c r="Q9137" t="s">
        <v>28873</v>
      </c>
      <c r="R9137" s="35" t="s">
        <v>18674</v>
      </c>
      <c r="S9137" s="34"/>
      <c r="T9137" s="34"/>
      <c r="U9137" s="34"/>
    </row>
    <row r="9138" spans="16:21" x14ac:dyDescent="0.45">
      <c r="P9138" s="33" t="s">
        <v>5226</v>
      </c>
      <c r="Q9138" t="s">
        <v>28873</v>
      </c>
      <c r="R9138" s="35" t="s">
        <v>18675</v>
      </c>
      <c r="S9138" s="34"/>
      <c r="T9138" s="34"/>
      <c r="U9138" s="34"/>
    </row>
    <row r="9139" spans="16:21" x14ac:dyDescent="0.45">
      <c r="P9139" s="33" t="s">
        <v>5227</v>
      </c>
      <c r="Q9139" t="s">
        <v>28873</v>
      </c>
      <c r="R9139" s="35" t="s">
        <v>18676</v>
      </c>
      <c r="S9139" s="34"/>
      <c r="T9139" s="34"/>
      <c r="U9139" s="34"/>
    </row>
    <row r="9140" spans="16:21" x14ac:dyDescent="0.45">
      <c r="P9140" s="33" t="s">
        <v>5227</v>
      </c>
      <c r="Q9140" t="s">
        <v>28873</v>
      </c>
      <c r="R9140" s="35" t="s">
        <v>18677</v>
      </c>
      <c r="S9140" s="34"/>
      <c r="T9140" s="34"/>
      <c r="U9140" s="34"/>
    </row>
    <row r="9141" spans="16:21" x14ac:dyDescent="0.45">
      <c r="P9141" s="33" t="s">
        <v>5228</v>
      </c>
      <c r="Q9141" t="s">
        <v>28873</v>
      </c>
      <c r="R9141" s="35" t="s">
        <v>18678</v>
      </c>
      <c r="S9141" s="34"/>
      <c r="T9141" s="34"/>
      <c r="U9141" s="34"/>
    </row>
    <row r="9142" spans="16:21" x14ac:dyDescent="0.45">
      <c r="P9142" s="33" t="s">
        <v>5228</v>
      </c>
      <c r="Q9142" t="s">
        <v>28873</v>
      </c>
      <c r="R9142" s="35" t="s">
        <v>18679</v>
      </c>
      <c r="S9142" s="34"/>
      <c r="T9142" s="34"/>
      <c r="U9142" s="34"/>
    </row>
    <row r="9143" spans="16:21" x14ac:dyDescent="0.45">
      <c r="P9143" s="33" t="s">
        <v>5229</v>
      </c>
      <c r="Q9143" t="s">
        <v>28873</v>
      </c>
      <c r="R9143" s="35" t="s">
        <v>18680</v>
      </c>
      <c r="S9143" s="34"/>
      <c r="T9143" s="34"/>
      <c r="U9143" s="34"/>
    </row>
    <row r="9144" spans="16:21" x14ac:dyDescent="0.45">
      <c r="P9144" s="33" t="s">
        <v>5229</v>
      </c>
      <c r="Q9144" t="s">
        <v>28873</v>
      </c>
      <c r="R9144" s="35" t="s">
        <v>18681</v>
      </c>
      <c r="S9144" s="34"/>
      <c r="T9144" s="34"/>
      <c r="U9144" s="34"/>
    </row>
    <row r="9145" spans="16:21" x14ac:dyDescent="0.45">
      <c r="P9145" s="33" t="s">
        <v>5230</v>
      </c>
      <c r="Q9145" t="s">
        <v>28873</v>
      </c>
      <c r="R9145" s="35" t="s">
        <v>18682</v>
      </c>
      <c r="S9145" s="34"/>
      <c r="T9145" s="34"/>
      <c r="U9145" s="34"/>
    </row>
    <row r="9146" spans="16:21" x14ac:dyDescent="0.45">
      <c r="P9146" s="33" t="s">
        <v>5230</v>
      </c>
      <c r="Q9146" t="s">
        <v>28873</v>
      </c>
      <c r="R9146" s="35" t="s">
        <v>18683</v>
      </c>
      <c r="S9146" s="34"/>
      <c r="T9146" s="34"/>
      <c r="U9146" s="34"/>
    </row>
    <row r="9147" spans="16:21" x14ac:dyDescent="0.45">
      <c r="P9147" s="33" t="s">
        <v>5231</v>
      </c>
      <c r="Q9147" t="s">
        <v>28873</v>
      </c>
      <c r="R9147" s="35" t="s">
        <v>18684</v>
      </c>
      <c r="S9147" s="34"/>
      <c r="T9147" s="34"/>
      <c r="U9147" s="34"/>
    </row>
    <row r="9148" spans="16:21" x14ac:dyDescent="0.45">
      <c r="P9148" s="33" t="s">
        <v>5231</v>
      </c>
      <c r="Q9148" t="s">
        <v>28873</v>
      </c>
      <c r="R9148" s="35" t="s">
        <v>18685</v>
      </c>
      <c r="S9148" s="34"/>
      <c r="T9148" s="34"/>
      <c r="U9148" s="34"/>
    </row>
    <row r="9149" spans="16:21" x14ac:dyDescent="0.45">
      <c r="P9149" s="33" t="s">
        <v>5232</v>
      </c>
      <c r="Q9149" t="s">
        <v>28873</v>
      </c>
      <c r="R9149" s="35" t="s">
        <v>18686</v>
      </c>
      <c r="S9149" s="34"/>
      <c r="T9149" s="34"/>
      <c r="U9149" s="34"/>
    </row>
    <row r="9150" spans="16:21" x14ac:dyDescent="0.45">
      <c r="P9150" s="33" t="s">
        <v>5232</v>
      </c>
      <c r="Q9150" t="s">
        <v>28873</v>
      </c>
      <c r="R9150" s="35" t="s">
        <v>18687</v>
      </c>
      <c r="S9150" s="34"/>
      <c r="T9150" s="34"/>
      <c r="U9150" s="34"/>
    </row>
    <row r="9151" spans="16:21" x14ac:dyDescent="0.45">
      <c r="P9151" s="33" t="s">
        <v>5233</v>
      </c>
      <c r="Q9151" t="s">
        <v>28873</v>
      </c>
      <c r="R9151" s="35" t="s">
        <v>18688</v>
      </c>
      <c r="S9151" s="34"/>
      <c r="T9151" s="34"/>
      <c r="U9151" s="34"/>
    </row>
    <row r="9152" spans="16:21" x14ac:dyDescent="0.45">
      <c r="P9152" s="33" t="s">
        <v>5233</v>
      </c>
      <c r="Q9152" t="s">
        <v>28873</v>
      </c>
      <c r="R9152" s="35" t="s">
        <v>18689</v>
      </c>
      <c r="S9152" s="34"/>
      <c r="T9152" s="34"/>
      <c r="U9152" s="34"/>
    </row>
    <row r="9153" spans="16:21" x14ac:dyDescent="0.45">
      <c r="P9153" s="33" t="s">
        <v>5234</v>
      </c>
      <c r="Q9153" t="s">
        <v>28873</v>
      </c>
      <c r="R9153" s="35" t="s">
        <v>18690</v>
      </c>
      <c r="S9153" s="34"/>
      <c r="T9153" s="34"/>
      <c r="U9153" s="34"/>
    </row>
    <row r="9154" spans="16:21" x14ac:dyDescent="0.45">
      <c r="P9154" s="33" t="s">
        <v>5234</v>
      </c>
      <c r="Q9154" t="s">
        <v>28873</v>
      </c>
      <c r="R9154" s="35" t="s">
        <v>18691</v>
      </c>
      <c r="S9154" s="34"/>
      <c r="T9154" s="34"/>
      <c r="U9154" s="34"/>
    </row>
    <row r="9155" spans="16:21" x14ac:dyDescent="0.45">
      <c r="P9155" s="33" t="s">
        <v>5235</v>
      </c>
      <c r="Q9155" t="s">
        <v>28873</v>
      </c>
      <c r="R9155" s="35" t="s">
        <v>18692</v>
      </c>
      <c r="S9155" s="34"/>
      <c r="T9155" s="34"/>
      <c r="U9155" s="34"/>
    </row>
    <row r="9156" spans="16:21" x14ac:dyDescent="0.45">
      <c r="P9156" s="33" t="s">
        <v>5235</v>
      </c>
      <c r="Q9156" t="s">
        <v>28873</v>
      </c>
      <c r="R9156" s="35" t="s">
        <v>18693</v>
      </c>
      <c r="S9156" s="34"/>
      <c r="T9156" s="34"/>
      <c r="U9156" s="34"/>
    </row>
    <row r="9157" spans="16:21" x14ac:dyDescent="0.45">
      <c r="P9157" s="33" t="s">
        <v>5236</v>
      </c>
      <c r="Q9157" t="s">
        <v>28873</v>
      </c>
      <c r="R9157" s="35" t="s">
        <v>18694</v>
      </c>
      <c r="S9157" s="34"/>
      <c r="T9157" s="34"/>
      <c r="U9157" s="34"/>
    </row>
    <row r="9158" spans="16:21" x14ac:dyDescent="0.45">
      <c r="P9158" s="33" t="s">
        <v>5236</v>
      </c>
      <c r="Q9158" t="s">
        <v>28873</v>
      </c>
      <c r="R9158" s="35" t="s">
        <v>18695</v>
      </c>
      <c r="S9158" s="34"/>
      <c r="T9158" s="34"/>
      <c r="U9158" s="34"/>
    </row>
    <row r="9159" spans="16:21" x14ac:dyDescent="0.45">
      <c r="P9159" s="33" t="s">
        <v>5237</v>
      </c>
      <c r="Q9159" t="s">
        <v>28873</v>
      </c>
      <c r="R9159" s="35" t="s">
        <v>18696</v>
      </c>
      <c r="S9159" s="34"/>
      <c r="T9159" s="34"/>
      <c r="U9159" s="34"/>
    </row>
    <row r="9160" spans="16:21" x14ac:dyDescent="0.45">
      <c r="P9160" s="33" t="s">
        <v>5237</v>
      </c>
      <c r="Q9160" t="s">
        <v>28873</v>
      </c>
      <c r="R9160" s="35" t="s">
        <v>18697</v>
      </c>
      <c r="S9160" s="34"/>
      <c r="T9160" s="34"/>
      <c r="U9160" s="34"/>
    </row>
    <row r="9161" spans="16:21" x14ac:dyDescent="0.45">
      <c r="P9161" s="33" t="s">
        <v>5238</v>
      </c>
      <c r="Q9161" t="s">
        <v>28873</v>
      </c>
      <c r="R9161" s="35" t="s">
        <v>18698</v>
      </c>
      <c r="S9161" s="34"/>
      <c r="T9161" s="34"/>
      <c r="U9161" s="34"/>
    </row>
    <row r="9162" spans="16:21" x14ac:dyDescent="0.45">
      <c r="P9162" s="33" t="s">
        <v>5238</v>
      </c>
      <c r="Q9162" t="s">
        <v>28873</v>
      </c>
      <c r="R9162" s="35" t="s">
        <v>18699</v>
      </c>
      <c r="S9162" s="34"/>
      <c r="T9162" s="34"/>
      <c r="U9162" s="34"/>
    </row>
    <row r="9163" spans="16:21" x14ac:dyDescent="0.45">
      <c r="P9163" s="33" t="s">
        <v>5239</v>
      </c>
      <c r="Q9163" t="s">
        <v>28873</v>
      </c>
      <c r="R9163" s="35" t="s">
        <v>18700</v>
      </c>
      <c r="S9163" s="34"/>
      <c r="T9163" s="34"/>
      <c r="U9163" s="34"/>
    </row>
    <row r="9164" spans="16:21" x14ac:dyDescent="0.45">
      <c r="P9164" s="33" t="s">
        <v>5239</v>
      </c>
      <c r="Q9164" t="s">
        <v>28873</v>
      </c>
      <c r="R9164" s="35" t="s">
        <v>18701</v>
      </c>
      <c r="S9164" s="34"/>
      <c r="T9164" s="34"/>
      <c r="U9164" s="34"/>
    </row>
    <row r="9165" spans="16:21" x14ac:dyDescent="0.45">
      <c r="P9165" s="33" t="s">
        <v>5240</v>
      </c>
      <c r="Q9165" t="s">
        <v>28873</v>
      </c>
      <c r="R9165" s="35" t="s">
        <v>18702</v>
      </c>
      <c r="S9165" s="34"/>
      <c r="T9165" s="34"/>
      <c r="U9165" s="34"/>
    </row>
    <row r="9166" spans="16:21" x14ac:dyDescent="0.45">
      <c r="P9166" s="33" t="s">
        <v>5240</v>
      </c>
      <c r="Q9166" t="s">
        <v>28873</v>
      </c>
      <c r="R9166" s="35" t="s">
        <v>18703</v>
      </c>
      <c r="S9166" s="34"/>
      <c r="T9166" s="34"/>
      <c r="U9166" s="34"/>
    </row>
    <row r="9167" spans="16:21" x14ac:dyDescent="0.45">
      <c r="P9167" s="33" t="s">
        <v>5241</v>
      </c>
      <c r="Q9167" t="s">
        <v>28873</v>
      </c>
      <c r="R9167" s="35" t="s">
        <v>18704</v>
      </c>
      <c r="S9167" s="34"/>
      <c r="T9167" s="34"/>
      <c r="U9167" s="34"/>
    </row>
    <row r="9168" spans="16:21" x14ac:dyDescent="0.45">
      <c r="P9168" s="33" t="s">
        <v>5241</v>
      </c>
      <c r="Q9168" t="s">
        <v>28873</v>
      </c>
      <c r="R9168" s="35" t="s">
        <v>18705</v>
      </c>
      <c r="S9168" s="34"/>
      <c r="T9168" s="34"/>
      <c r="U9168" s="34"/>
    </row>
    <row r="9169" spans="16:21" x14ac:dyDescent="0.45">
      <c r="P9169" s="33" t="s">
        <v>5242</v>
      </c>
      <c r="Q9169" t="s">
        <v>28873</v>
      </c>
      <c r="R9169" s="35" t="s">
        <v>18706</v>
      </c>
      <c r="S9169" s="34"/>
      <c r="T9169" s="34"/>
      <c r="U9169" s="34"/>
    </row>
    <row r="9170" spans="16:21" x14ac:dyDescent="0.45">
      <c r="P9170" s="33" t="s">
        <v>5242</v>
      </c>
      <c r="Q9170" t="s">
        <v>28873</v>
      </c>
      <c r="R9170" s="35" t="s">
        <v>18707</v>
      </c>
      <c r="S9170" s="34"/>
      <c r="T9170" s="34"/>
      <c r="U9170" s="34"/>
    </row>
    <row r="9171" spans="16:21" x14ac:dyDescent="0.45">
      <c r="P9171" s="33" t="s">
        <v>5243</v>
      </c>
      <c r="Q9171" t="s">
        <v>28873</v>
      </c>
      <c r="R9171" s="35" t="s">
        <v>18708</v>
      </c>
      <c r="S9171" s="34"/>
      <c r="T9171" s="34"/>
      <c r="U9171" s="34"/>
    </row>
    <row r="9172" spans="16:21" x14ac:dyDescent="0.45">
      <c r="P9172" s="33" t="s">
        <v>5243</v>
      </c>
      <c r="Q9172" t="s">
        <v>28873</v>
      </c>
      <c r="R9172" s="35" t="s">
        <v>18709</v>
      </c>
      <c r="S9172" s="34"/>
      <c r="T9172" s="34"/>
      <c r="U9172" s="34"/>
    </row>
    <row r="9173" spans="16:21" x14ac:dyDescent="0.45">
      <c r="P9173" s="33" t="s">
        <v>5244</v>
      </c>
      <c r="Q9173" t="s">
        <v>28873</v>
      </c>
      <c r="R9173" s="35" t="s">
        <v>16335</v>
      </c>
      <c r="S9173" s="34"/>
      <c r="T9173" s="34"/>
      <c r="U9173" s="34"/>
    </row>
    <row r="9174" spans="16:21" x14ac:dyDescent="0.45">
      <c r="P9174" s="33" t="s">
        <v>5244</v>
      </c>
      <c r="Q9174" t="s">
        <v>28873</v>
      </c>
      <c r="R9174" s="35" t="s">
        <v>18710</v>
      </c>
      <c r="S9174" s="34"/>
      <c r="T9174" s="34"/>
      <c r="U9174" s="34"/>
    </row>
    <row r="9175" spans="16:21" x14ac:dyDescent="0.45">
      <c r="P9175" s="33" t="s">
        <v>5245</v>
      </c>
      <c r="Q9175" t="s">
        <v>28873</v>
      </c>
      <c r="R9175" s="35" t="s">
        <v>18711</v>
      </c>
      <c r="S9175" s="34"/>
      <c r="T9175" s="34"/>
      <c r="U9175" s="34"/>
    </row>
    <row r="9176" spans="16:21" x14ac:dyDescent="0.45">
      <c r="P9176" s="33" t="s">
        <v>5245</v>
      </c>
      <c r="Q9176" t="s">
        <v>28873</v>
      </c>
      <c r="R9176" s="35" t="s">
        <v>18712</v>
      </c>
      <c r="S9176" s="34"/>
      <c r="T9176" s="34"/>
      <c r="U9176" s="34"/>
    </row>
    <row r="9177" spans="16:21" x14ac:dyDescent="0.45">
      <c r="P9177" s="33" t="s">
        <v>5246</v>
      </c>
      <c r="Q9177" t="s">
        <v>28873</v>
      </c>
      <c r="R9177" s="35" t="s">
        <v>17082</v>
      </c>
      <c r="S9177" s="34"/>
      <c r="T9177" s="34"/>
      <c r="U9177" s="34"/>
    </row>
    <row r="9178" spans="16:21" x14ac:dyDescent="0.45">
      <c r="P9178" s="33" t="s">
        <v>5246</v>
      </c>
      <c r="Q9178" t="s">
        <v>28873</v>
      </c>
      <c r="R9178" s="35" t="s">
        <v>18713</v>
      </c>
      <c r="S9178" s="34"/>
      <c r="T9178" s="34"/>
      <c r="U9178" s="34"/>
    </row>
    <row r="9179" spans="16:21" x14ac:dyDescent="0.45">
      <c r="P9179" s="33" t="s">
        <v>5247</v>
      </c>
      <c r="Q9179" t="s">
        <v>28873</v>
      </c>
      <c r="R9179" s="35" t="s">
        <v>18714</v>
      </c>
      <c r="S9179" s="34"/>
      <c r="T9179" s="34"/>
      <c r="U9179" s="34"/>
    </row>
    <row r="9180" spans="16:21" x14ac:dyDescent="0.45">
      <c r="P9180" s="33" t="s">
        <v>5247</v>
      </c>
      <c r="Q9180" t="s">
        <v>28873</v>
      </c>
      <c r="R9180" s="35" t="s">
        <v>18715</v>
      </c>
      <c r="S9180" s="34"/>
      <c r="T9180" s="34"/>
      <c r="U9180" s="34"/>
    </row>
    <row r="9181" spans="16:21" x14ac:dyDescent="0.45">
      <c r="P9181" s="33" t="s">
        <v>5248</v>
      </c>
      <c r="Q9181" t="s">
        <v>28873</v>
      </c>
      <c r="R9181" s="35" t="s">
        <v>18716</v>
      </c>
      <c r="S9181" s="34"/>
      <c r="T9181" s="34"/>
      <c r="U9181" s="34"/>
    </row>
    <row r="9182" spans="16:21" x14ac:dyDescent="0.45">
      <c r="P9182" s="33" t="s">
        <v>5248</v>
      </c>
      <c r="Q9182" t="s">
        <v>28873</v>
      </c>
      <c r="R9182" s="35" t="s">
        <v>18717</v>
      </c>
      <c r="S9182" s="34"/>
      <c r="T9182" s="34"/>
      <c r="U9182" s="34"/>
    </row>
    <row r="9183" spans="16:21" x14ac:dyDescent="0.45">
      <c r="P9183" s="33" t="s">
        <v>5249</v>
      </c>
      <c r="Q9183" t="s">
        <v>28873</v>
      </c>
      <c r="R9183" s="35" t="s">
        <v>18718</v>
      </c>
      <c r="S9183" s="34"/>
      <c r="T9183" s="34"/>
      <c r="U9183" s="34"/>
    </row>
    <row r="9184" spans="16:21" x14ac:dyDescent="0.45">
      <c r="P9184" s="33" t="s">
        <v>5249</v>
      </c>
      <c r="Q9184" t="s">
        <v>28873</v>
      </c>
      <c r="R9184" s="35" t="s">
        <v>18719</v>
      </c>
      <c r="S9184" s="34"/>
      <c r="T9184" s="34"/>
      <c r="U9184" s="34"/>
    </row>
    <row r="9185" spans="16:21" x14ac:dyDescent="0.45">
      <c r="P9185" s="33" t="s">
        <v>5250</v>
      </c>
      <c r="Q9185" t="s">
        <v>28873</v>
      </c>
      <c r="R9185" s="35" t="s">
        <v>18720</v>
      </c>
      <c r="S9185" s="34"/>
      <c r="T9185" s="34"/>
      <c r="U9185" s="34"/>
    </row>
    <row r="9186" spans="16:21" x14ac:dyDescent="0.45">
      <c r="P9186" s="33" t="s">
        <v>5250</v>
      </c>
      <c r="Q9186" t="s">
        <v>28873</v>
      </c>
      <c r="R9186" s="35" t="s">
        <v>18721</v>
      </c>
      <c r="S9186" s="34"/>
      <c r="T9186" s="34"/>
      <c r="U9186" s="34"/>
    </row>
    <row r="9187" spans="16:21" x14ac:dyDescent="0.45">
      <c r="P9187" s="33" t="s">
        <v>5251</v>
      </c>
      <c r="Q9187" t="s">
        <v>28873</v>
      </c>
      <c r="R9187" s="35" t="s">
        <v>18722</v>
      </c>
      <c r="S9187" s="34"/>
      <c r="T9187" s="34"/>
      <c r="U9187" s="34"/>
    </row>
    <row r="9188" spans="16:21" x14ac:dyDescent="0.45">
      <c r="P9188" s="33" t="s">
        <v>5251</v>
      </c>
      <c r="Q9188" t="s">
        <v>28873</v>
      </c>
      <c r="R9188" s="35" t="s">
        <v>18723</v>
      </c>
      <c r="S9188" s="34"/>
      <c r="T9188" s="34"/>
      <c r="U9188" s="34"/>
    </row>
    <row r="9189" spans="16:21" x14ac:dyDescent="0.45">
      <c r="P9189" s="33" t="s">
        <v>5252</v>
      </c>
      <c r="Q9189" t="s">
        <v>28873</v>
      </c>
      <c r="R9189" s="35" t="s">
        <v>18724</v>
      </c>
      <c r="S9189" s="34"/>
      <c r="T9189" s="34"/>
      <c r="U9189" s="34"/>
    </row>
    <row r="9190" spans="16:21" x14ac:dyDescent="0.45">
      <c r="P9190" s="33" t="s">
        <v>5252</v>
      </c>
      <c r="Q9190" t="s">
        <v>28873</v>
      </c>
      <c r="R9190" s="35" t="s">
        <v>18725</v>
      </c>
      <c r="S9190" s="34"/>
      <c r="T9190" s="34"/>
      <c r="U9190" s="34"/>
    </row>
    <row r="9191" spans="16:21" x14ac:dyDescent="0.45">
      <c r="P9191" s="33" t="s">
        <v>5253</v>
      </c>
      <c r="Q9191" t="s">
        <v>28873</v>
      </c>
      <c r="R9191" s="35" t="s">
        <v>18726</v>
      </c>
      <c r="S9191" s="34"/>
      <c r="T9191" s="34"/>
      <c r="U9191" s="34"/>
    </row>
    <row r="9192" spans="16:21" x14ac:dyDescent="0.45">
      <c r="P9192" s="33" t="s">
        <v>5253</v>
      </c>
      <c r="Q9192" t="s">
        <v>28873</v>
      </c>
      <c r="R9192" s="35" t="s">
        <v>18727</v>
      </c>
      <c r="S9192" s="34"/>
      <c r="T9192" s="34"/>
      <c r="U9192" s="34"/>
    </row>
    <row r="9193" spans="16:21" x14ac:dyDescent="0.45">
      <c r="P9193" s="33" t="s">
        <v>5254</v>
      </c>
      <c r="Q9193" t="s">
        <v>28873</v>
      </c>
      <c r="R9193" s="35" t="s">
        <v>18728</v>
      </c>
      <c r="S9193" s="34"/>
      <c r="T9193" s="34"/>
      <c r="U9193" s="34"/>
    </row>
    <row r="9194" spans="16:21" x14ac:dyDescent="0.45">
      <c r="P9194" s="33" t="s">
        <v>5254</v>
      </c>
      <c r="Q9194" t="s">
        <v>28873</v>
      </c>
      <c r="R9194" s="35" t="s">
        <v>18729</v>
      </c>
      <c r="S9194" s="34"/>
      <c r="T9194" s="34"/>
      <c r="U9194" s="34"/>
    </row>
    <row r="9195" spans="16:21" x14ac:dyDescent="0.45">
      <c r="P9195" s="33" t="s">
        <v>5255</v>
      </c>
      <c r="Q9195" t="s">
        <v>28873</v>
      </c>
      <c r="R9195" s="35" t="s">
        <v>18730</v>
      </c>
      <c r="S9195" s="34"/>
      <c r="T9195" s="34"/>
      <c r="U9195" s="34"/>
    </row>
    <row r="9196" spans="16:21" x14ac:dyDescent="0.45">
      <c r="P9196" s="33" t="s">
        <v>5255</v>
      </c>
      <c r="Q9196" t="s">
        <v>28873</v>
      </c>
      <c r="R9196" s="35" t="s">
        <v>18731</v>
      </c>
      <c r="S9196" s="34"/>
      <c r="T9196" s="34"/>
      <c r="U9196" s="34"/>
    </row>
    <row r="9197" spans="16:21" x14ac:dyDescent="0.45">
      <c r="P9197" s="33" t="s">
        <v>5256</v>
      </c>
      <c r="Q9197" t="s">
        <v>28873</v>
      </c>
      <c r="R9197" s="35" t="s">
        <v>18732</v>
      </c>
      <c r="S9197" s="34"/>
      <c r="T9197" s="34"/>
      <c r="U9197" s="34"/>
    </row>
    <row r="9198" spans="16:21" x14ac:dyDescent="0.45">
      <c r="P9198" s="33" t="s">
        <v>5256</v>
      </c>
      <c r="Q9198" t="s">
        <v>28873</v>
      </c>
      <c r="R9198" s="35" t="s">
        <v>18733</v>
      </c>
      <c r="S9198" s="34"/>
      <c r="T9198" s="34"/>
      <c r="U9198" s="34"/>
    </row>
    <row r="9199" spans="16:21" x14ac:dyDescent="0.45">
      <c r="P9199" s="33" t="s">
        <v>5257</v>
      </c>
      <c r="Q9199" t="s">
        <v>28873</v>
      </c>
      <c r="R9199" s="35" t="s">
        <v>18734</v>
      </c>
      <c r="S9199" s="34"/>
      <c r="T9199" s="34"/>
      <c r="U9199" s="34"/>
    </row>
    <row r="9200" spans="16:21" x14ac:dyDescent="0.45">
      <c r="P9200" s="33" t="s">
        <v>5257</v>
      </c>
      <c r="Q9200" t="s">
        <v>28873</v>
      </c>
      <c r="R9200" s="35" t="s">
        <v>18735</v>
      </c>
      <c r="S9200" s="34"/>
      <c r="T9200" s="34"/>
      <c r="U9200" s="34"/>
    </row>
    <row r="9201" spans="16:21" x14ac:dyDescent="0.45">
      <c r="P9201" s="33" t="s">
        <v>5258</v>
      </c>
      <c r="Q9201" t="s">
        <v>28873</v>
      </c>
      <c r="R9201" s="35" t="s">
        <v>18736</v>
      </c>
      <c r="S9201" s="34"/>
      <c r="T9201" s="34"/>
      <c r="U9201" s="34"/>
    </row>
    <row r="9202" spans="16:21" x14ac:dyDescent="0.45">
      <c r="P9202" s="33" t="s">
        <v>5258</v>
      </c>
      <c r="Q9202" t="s">
        <v>28873</v>
      </c>
      <c r="R9202" s="35" t="s">
        <v>18737</v>
      </c>
      <c r="S9202" s="34"/>
      <c r="T9202" s="34"/>
      <c r="U9202" s="34"/>
    </row>
    <row r="9203" spans="16:21" x14ac:dyDescent="0.45">
      <c r="P9203" s="33" t="s">
        <v>5259</v>
      </c>
      <c r="Q9203" t="s">
        <v>28873</v>
      </c>
      <c r="R9203" s="35" t="s">
        <v>18738</v>
      </c>
      <c r="S9203" s="34"/>
      <c r="T9203" s="34"/>
      <c r="U9203" s="34"/>
    </row>
    <row r="9204" spans="16:21" x14ac:dyDescent="0.45">
      <c r="P9204" s="33" t="s">
        <v>5259</v>
      </c>
      <c r="Q9204" t="s">
        <v>28873</v>
      </c>
      <c r="R9204" s="35" t="s">
        <v>18739</v>
      </c>
      <c r="S9204" s="34"/>
      <c r="T9204" s="34"/>
      <c r="U9204" s="34"/>
    </row>
    <row r="9205" spans="16:21" x14ac:dyDescent="0.45">
      <c r="P9205" s="33" t="s">
        <v>5260</v>
      </c>
      <c r="Q9205" t="s">
        <v>28873</v>
      </c>
      <c r="R9205" s="35" t="s">
        <v>18740</v>
      </c>
      <c r="S9205" s="34"/>
      <c r="T9205" s="34"/>
      <c r="U9205" s="34"/>
    </row>
    <row r="9206" spans="16:21" x14ac:dyDescent="0.45">
      <c r="P9206" s="33" t="s">
        <v>5260</v>
      </c>
      <c r="Q9206" t="s">
        <v>28873</v>
      </c>
      <c r="R9206" s="35" t="s">
        <v>18741</v>
      </c>
      <c r="S9206" s="34"/>
      <c r="T9206" s="34"/>
      <c r="U9206" s="34"/>
    </row>
    <row r="9207" spans="16:21" x14ac:dyDescent="0.45">
      <c r="P9207" s="33" t="s">
        <v>5261</v>
      </c>
      <c r="Q9207" t="s">
        <v>28873</v>
      </c>
      <c r="R9207" s="35" t="s">
        <v>18742</v>
      </c>
      <c r="S9207" s="34"/>
      <c r="T9207" s="34"/>
      <c r="U9207" s="34"/>
    </row>
    <row r="9208" spans="16:21" x14ac:dyDescent="0.45">
      <c r="P9208" s="33" t="s">
        <v>5261</v>
      </c>
      <c r="Q9208" t="s">
        <v>28873</v>
      </c>
      <c r="R9208" s="35" t="s">
        <v>18743</v>
      </c>
      <c r="S9208" s="34"/>
      <c r="T9208" s="34"/>
      <c r="U9208" s="34"/>
    </row>
    <row r="9209" spans="16:21" x14ac:dyDescent="0.45">
      <c r="P9209" s="33" t="s">
        <v>5262</v>
      </c>
      <c r="Q9209" t="s">
        <v>28873</v>
      </c>
      <c r="R9209" s="35" t="s">
        <v>18744</v>
      </c>
      <c r="S9209" s="34"/>
      <c r="T9209" s="34"/>
      <c r="U9209" s="34"/>
    </row>
    <row r="9210" spans="16:21" x14ac:dyDescent="0.45">
      <c r="P9210" s="33" t="s">
        <v>5262</v>
      </c>
      <c r="Q9210" t="s">
        <v>28873</v>
      </c>
      <c r="R9210" s="35" t="s">
        <v>18745</v>
      </c>
      <c r="S9210" s="34"/>
      <c r="T9210" s="34"/>
      <c r="U9210" s="34"/>
    </row>
    <row r="9211" spans="16:21" x14ac:dyDescent="0.45">
      <c r="P9211" s="33" t="s">
        <v>5263</v>
      </c>
      <c r="Q9211" t="s">
        <v>28873</v>
      </c>
      <c r="R9211" s="35" t="s">
        <v>18746</v>
      </c>
      <c r="S9211" s="34"/>
      <c r="T9211" s="34"/>
      <c r="U9211" s="34"/>
    </row>
    <row r="9212" spans="16:21" x14ac:dyDescent="0.45">
      <c r="P9212" s="33" t="s">
        <v>5263</v>
      </c>
      <c r="Q9212" t="s">
        <v>28873</v>
      </c>
      <c r="R9212" s="35" t="s">
        <v>18747</v>
      </c>
      <c r="S9212" s="34"/>
      <c r="T9212" s="34"/>
      <c r="U9212" s="34"/>
    </row>
    <row r="9213" spans="16:21" x14ac:dyDescent="0.45">
      <c r="P9213" s="33" t="s">
        <v>5264</v>
      </c>
      <c r="Q9213" t="s">
        <v>28873</v>
      </c>
      <c r="R9213" s="35" t="s">
        <v>18748</v>
      </c>
      <c r="S9213" s="34"/>
      <c r="T9213" s="34"/>
      <c r="U9213" s="34"/>
    </row>
    <row r="9214" spans="16:21" x14ac:dyDescent="0.45">
      <c r="P9214" s="33" t="s">
        <v>5264</v>
      </c>
      <c r="Q9214" t="s">
        <v>28873</v>
      </c>
      <c r="R9214" s="35" t="s">
        <v>18749</v>
      </c>
      <c r="S9214" s="34"/>
      <c r="T9214" s="34"/>
      <c r="U9214" s="34"/>
    </row>
    <row r="9215" spans="16:21" x14ac:dyDescent="0.45">
      <c r="P9215" s="33" t="s">
        <v>5265</v>
      </c>
      <c r="Q9215" t="s">
        <v>28873</v>
      </c>
      <c r="R9215" s="35" t="s">
        <v>18750</v>
      </c>
      <c r="S9215" s="34"/>
      <c r="T9215" s="34"/>
      <c r="U9215" s="34"/>
    </row>
    <row r="9216" spans="16:21" x14ac:dyDescent="0.45">
      <c r="P9216" s="33" t="s">
        <v>5265</v>
      </c>
      <c r="Q9216" t="s">
        <v>28873</v>
      </c>
      <c r="R9216" s="35" t="s">
        <v>18751</v>
      </c>
      <c r="S9216" s="34"/>
      <c r="T9216" s="34"/>
      <c r="U9216" s="34"/>
    </row>
    <row r="9217" spans="16:21" x14ac:dyDescent="0.45">
      <c r="P9217" s="33" t="s">
        <v>5266</v>
      </c>
      <c r="Q9217" t="s">
        <v>28873</v>
      </c>
      <c r="R9217" s="35" t="s">
        <v>18752</v>
      </c>
      <c r="S9217" s="34"/>
      <c r="T9217" s="34"/>
      <c r="U9217" s="34"/>
    </row>
    <row r="9218" spans="16:21" x14ac:dyDescent="0.45">
      <c r="P9218" s="33" t="s">
        <v>5266</v>
      </c>
      <c r="Q9218" t="s">
        <v>28873</v>
      </c>
      <c r="R9218" s="35" t="s">
        <v>18753</v>
      </c>
      <c r="S9218" s="34"/>
      <c r="T9218" s="34"/>
      <c r="U9218" s="34"/>
    </row>
    <row r="9219" spans="16:21" x14ac:dyDescent="0.45">
      <c r="P9219" s="33" t="s">
        <v>5267</v>
      </c>
      <c r="Q9219" t="s">
        <v>28873</v>
      </c>
      <c r="R9219" s="35" t="s">
        <v>18754</v>
      </c>
      <c r="S9219" s="34"/>
      <c r="T9219" s="34"/>
      <c r="U9219" s="34"/>
    </row>
    <row r="9220" spans="16:21" x14ac:dyDescent="0.45">
      <c r="P9220" s="33" t="s">
        <v>5267</v>
      </c>
      <c r="Q9220" t="s">
        <v>28873</v>
      </c>
      <c r="R9220" s="35" t="s">
        <v>18755</v>
      </c>
      <c r="S9220" s="34"/>
      <c r="T9220" s="34"/>
      <c r="U9220" s="34"/>
    </row>
    <row r="9221" spans="16:21" x14ac:dyDescent="0.45">
      <c r="P9221" s="33" t="s">
        <v>5268</v>
      </c>
      <c r="Q9221" t="s">
        <v>28873</v>
      </c>
      <c r="R9221" s="35" t="s">
        <v>18756</v>
      </c>
      <c r="S9221" s="34"/>
      <c r="T9221" s="34"/>
      <c r="U9221" s="34"/>
    </row>
    <row r="9222" spans="16:21" x14ac:dyDescent="0.45">
      <c r="P9222" s="33" t="s">
        <v>5268</v>
      </c>
      <c r="Q9222" t="s">
        <v>28873</v>
      </c>
      <c r="R9222" s="35" t="s">
        <v>18757</v>
      </c>
      <c r="S9222" s="34"/>
      <c r="T9222" s="34"/>
      <c r="U9222" s="34"/>
    </row>
    <row r="9223" spans="16:21" x14ac:dyDescent="0.45">
      <c r="P9223" s="33" t="s">
        <v>5269</v>
      </c>
      <c r="Q9223" t="s">
        <v>28873</v>
      </c>
      <c r="R9223" s="35" t="s">
        <v>18758</v>
      </c>
      <c r="S9223" s="34"/>
      <c r="T9223" s="34"/>
      <c r="U9223" s="34"/>
    </row>
    <row r="9224" spans="16:21" x14ac:dyDescent="0.45">
      <c r="P9224" s="33" t="s">
        <v>5269</v>
      </c>
      <c r="Q9224" t="s">
        <v>28873</v>
      </c>
      <c r="R9224" s="35" t="s">
        <v>18759</v>
      </c>
      <c r="S9224" s="34"/>
      <c r="T9224" s="34"/>
      <c r="U9224" s="34"/>
    </row>
    <row r="9225" spans="16:21" x14ac:dyDescent="0.45">
      <c r="P9225" s="33" t="s">
        <v>5270</v>
      </c>
      <c r="Q9225" t="s">
        <v>28873</v>
      </c>
      <c r="R9225" s="35" t="s">
        <v>18760</v>
      </c>
      <c r="S9225" s="34"/>
      <c r="T9225" s="34"/>
      <c r="U9225" s="34"/>
    </row>
    <row r="9226" spans="16:21" x14ac:dyDescent="0.45">
      <c r="P9226" s="33" t="s">
        <v>5270</v>
      </c>
      <c r="Q9226" t="s">
        <v>28873</v>
      </c>
      <c r="R9226" s="35" t="s">
        <v>18761</v>
      </c>
      <c r="S9226" s="34"/>
      <c r="T9226" s="34"/>
      <c r="U9226" s="34"/>
    </row>
    <row r="9227" spans="16:21" x14ac:dyDescent="0.45">
      <c r="P9227" s="33" t="s">
        <v>5271</v>
      </c>
      <c r="Q9227" t="s">
        <v>28873</v>
      </c>
      <c r="R9227" s="35" t="s">
        <v>18762</v>
      </c>
      <c r="S9227" s="34"/>
      <c r="T9227" s="34"/>
      <c r="U9227" s="34"/>
    </row>
    <row r="9228" spans="16:21" x14ac:dyDescent="0.45">
      <c r="P9228" s="33" t="s">
        <v>5271</v>
      </c>
      <c r="Q9228" t="s">
        <v>28873</v>
      </c>
      <c r="R9228" s="35" t="s">
        <v>18763</v>
      </c>
      <c r="S9228" s="34"/>
      <c r="T9228" s="34"/>
      <c r="U9228" s="34"/>
    </row>
    <row r="9229" spans="16:21" x14ac:dyDescent="0.45">
      <c r="P9229" s="33" t="s">
        <v>5272</v>
      </c>
      <c r="Q9229" t="s">
        <v>28873</v>
      </c>
      <c r="R9229" s="35" t="s">
        <v>18764</v>
      </c>
      <c r="S9229" s="34"/>
      <c r="T9229" s="34"/>
      <c r="U9229" s="34"/>
    </row>
    <row r="9230" spans="16:21" x14ac:dyDescent="0.45">
      <c r="P9230" s="33" t="s">
        <v>5272</v>
      </c>
      <c r="Q9230" t="s">
        <v>28873</v>
      </c>
      <c r="R9230" s="35" t="s">
        <v>18765</v>
      </c>
      <c r="S9230" s="34"/>
      <c r="T9230" s="34"/>
      <c r="U9230" s="34"/>
    </row>
    <row r="9231" spans="16:21" x14ac:dyDescent="0.45">
      <c r="P9231" s="33" t="s">
        <v>5273</v>
      </c>
      <c r="Q9231" t="s">
        <v>28873</v>
      </c>
      <c r="R9231" s="35" t="s">
        <v>18766</v>
      </c>
      <c r="S9231" s="34"/>
      <c r="T9231" s="34"/>
      <c r="U9231" s="34"/>
    </row>
    <row r="9232" spans="16:21" x14ac:dyDescent="0.45">
      <c r="P9232" s="33" t="s">
        <v>5273</v>
      </c>
      <c r="Q9232" t="s">
        <v>28873</v>
      </c>
      <c r="R9232" s="35" t="s">
        <v>18767</v>
      </c>
      <c r="S9232" s="34"/>
      <c r="T9232" s="34"/>
      <c r="U9232" s="34"/>
    </row>
    <row r="9233" spans="16:21" x14ac:dyDescent="0.45">
      <c r="P9233" s="33" t="s">
        <v>5274</v>
      </c>
      <c r="Q9233" t="s">
        <v>28873</v>
      </c>
      <c r="R9233" s="35" t="s">
        <v>18768</v>
      </c>
      <c r="S9233" s="34"/>
      <c r="T9233" s="34"/>
      <c r="U9233" s="34"/>
    </row>
    <row r="9234" spans="16:21" x14ac:dyDescent="0.45">
      <c r="P9234" s="33" t="s">
        <v>5274</v>
      </c>
      <c r="Q9234" t="s">
        <v>28873</v>
      </c>
      <c r="R9234" s="35" t="s">
        <v>18769</v>
      </c>
      <c r="S9234" s="34"/>
      <c r="T9234" s="34"/>
      <c r="U9234" s="34"/>
    </row>
    <row r="9235" spans="16:21" x14ac:dyDescent="0.45">
      <c r="P9235" s="33" t="s">
        <v>5275</v>
      </c>
      <c r="Q9235" t="s">
        <v>28873</v>
      </c>
      <c r="R9235" s="35" t="s">
        <v>16670</v>
      </c>
      <c r="S9235" s="34"/>
      <c r="T9235" s="34"/>
      <c r="U9235" s="34"/>
    </row>
    <row r="9236" spans="16:21" x14ac:dyDescent="0.45">
      <c r="P9236" s="33" t="s">
        <v>5275</v>
      </c>
      <c r="Q9236" t="s">
        <v>28873</v>
      </c>
      <c r="R9236" s="35" t="s">
        <v>18770</v>
      </c>
      <c r="S9236" s="34"/>
      <c r="T9236" s="34"/>
      <c r="U9236" s="34"/>
    </row>
    <row r="9237" spans="16:21" x14ac:dyDescent="0.45">
      <c r="P9237" s="33" t="s">
        <v>5276</v>
      </c>
      <c r="Q9237" t="s">
        <v>28873</v>
      </c>
      <c r="R9237" s="35" t="s">
        <v>18771</v>
      </c>
      <c r="S9237" s="34"/>
      <c r="T9237" s="34"/>
      <c r="U9237" s="34"/>
    </row>
    <row r="9238" spans="16:21" x14ac:dyDescent="0.45">
      <c r="P9238" s="33" t="s">
        <v>5276</v>
      </c>
      <c r="Q9238" t="s">
        <v>28873</v>
      </c>
      <c r="R9238" s="35" t="s">
        <v>18772</v>
      </c>
      <c r="S9238" s="34"/>
      <c r="T9238" s="34"/>
      <c r="U9238" s="34"/>
    </row>
    <row r="9239" spans="16:21" x14ac:dyDescent="0.45">
      <c r="P9239" s="33" t="s">
        <v>5277</v>
      </c>
      <c r="Q9239" t="s">
        <v>28873</v>
      </c>
      <c r="R9239" s="35" t="s">
        <v>16672</v>
      </c>
      <c r="S9239" s="34"/>
      <c r="T9239" s="34"/>
      <c r="U9239" s="34"/>
    </row>
    <row r="9240" spans="16:21" x14ac:dyDescent="0.45">
      <c r="P9240" s="33" t="s">
        <v>5277</v>
      </c>
      <c r="Q9240" t="s">
        <v>28873</v>
      </c>
      <c r="R9240" s="35" t="s">
        <v>18773</v>
      </c>
      <c r="S9240" s="34"/>
      <c r="T9240" s="34"/>
      <c r="U9240" s="34"/>
    </row>
    <row r="9241" spans="16:21" x14ac:dyDescent="0.45">
      <c r="P9241" s="33" t="s">
        <v>5278</v>
      </c>
      <c r="Q9241" t="s">
        <v>28873</v>
      </c>
      <c r="R9241" s="35" t="s">
        <v>16787</v>
      </c>
      <c r="S9241" s="34"/>
      <c r="T9241" s="34"/>
      <c r="U9241" s="34"/>
    </row>
    <row r="9242" spans="16:21" x14ac:dyDescent="0.45">
      <c r="P9242" s="33" t="s">
        <v>5278</v>
      </c>
      <c r="Q9242" t="s">
        <v>28873</v>
      </c>
      <c r="R9242" s="35" t="s">
        <v>18774</v>
      </c>
      <c r="S9242" s="34"/>
      <c r="T9242" s="34"/>
      <c r="U9242" s="34"/>
    </row>
    <row r="9243" spans="16:21" x14ac:dyDescent="0.45">
      <c r="P9243" s="33" t="s">
        <v>5279</v>
      </c>
      <c r="Q9243" t="s">
        <v>28873</v>
      </c>
      <c r="R9243" s="35" t="s">
        <v>16682</v>
      </c>
      <c r="S9243" s="34"/>
      <c r="T9243" s="34"/>
      <c r="U9243" s="34"/>
    </row>
    <row r="9244" spans="16:21" x14ac:dyDescent="0.45">
      <c r="P9244" s="33" t="s">
        <v>5279</v>
      </c>
      <c r="Q9244" t="s">
        <v>28873</v>
      </c>
      <c r="R9244" s="35" t="s">
        <v>16673</v>
      </c>
      <c r="S9244" s="34"/>
      <c r="T9244" s="34"/>
      <c r="U9244" s="34"/>
    </row>
    <row r="9245" spans="16:21" x14ac:dyDescent="0.45">
      <c r="P9245" s="33" t="s">
        <v>5280</v>
      </c>
      <c r="Q9245" t="s">
        <v>28873</v>
      </c>
      <c r="R9245" s="35" t="s">
        <v>16791</v>
      </c>
      <c r="S9245" s="34"/>
      <c r="T9245" s="34"/>
      <c r="U9245" s="34"/>
    </row>
    <row r="9246" spans="16:21" x14ac:dyDescent="0.45">
      <c r="P9246" s="33" t="s">
        <v>5280</v>
      </c>
      <c r="Q9246" t="s">
        <v>28873</v>
      </c>
      <c r="R9246" s="35" t="s">
        <v>18775</v>
      </c>
      <c r="S9246" s="34"/>
      <c r="T9246" s="34"/>
      <c r="U9246" s="34"/>
    </row>
    <row r="9247" spans="16:21" x14ac:dyDescent="0.45">
      <c r="P9247" s="33" t="s">
        <v>5281</v>
      </c>
      <c r="Q9247" t="s">
        <v>28873</v>
      </c>
      <c r="R9247" s="35" t="s">
        <v>16663</v>
      </c>
      <c r="S9247" s="34"/>
      <c r="T9247" s="34"/>
      <c r="U9247" s="34"/>
    </row>
    <row r="9248" spans="16:21" x14ac:dyDescent="0.45">
      <c r="P9248" s="33" t="s">
        <v>5281</v>
      </c>
      <c r="Q9248" t="s">
        <v>28873</v>
      </c>
      <c r="R9248" s="35" t="s">
        <v>18776</v>
      </c>
      <c r="S9248" s="34"/>
      <c r="T9248" s="34"/>
      <c r="U9248" s="34"/>
    </row>
    <row r="9249" spans="16:21" x14ac:dyDescent="0.45">
      <c r="P9249" s="33" t="s">
        <v>5282</v>
      </c>
      <c r="Q9249" t="s">
        <v>28873</v>
      </c>
      <c r="R9249" s="35" t="s">
        <v>16775</v>
      </c>
      <c r="S9249" s="34"/>
      <c r="T9249" s="34"/>
      <c r="U9249" s="34"/>
    </row>
    <row r="9250" spans="16:21" x14ac:dyDescent="0.45">
      <c r="P9250" s="33" t="s">
        <v>5282</v>
      </c>
      <c r="Q9250" t="s">
        <v>28873</v>
      </c>
      <c r="R9250" s="35" t="s">
        <v>18777</v>
      </c>
      <c r="S9250" s="34"/>
      <c r="T9250" s="34"/>
      <c r="U9250" s="34"/>
    </row>
    <row r="9251" spans="16:21" x14ac:dyDescent="0.45">
      <c r="P9251" s="33" t="s">
        <v>5283</v>
      </c>
      <c r="Q9251" t="s">
        <v>28873</v>
      </c>
      <c r="R9251" s="35" t="s">
        <v>18778</v>
      </c>
      <c r="S9251" s="34"/>
      <c r="T9251" s="34"/>
      <c r="U9251" s="34"/>
    </row>
    <row r="9252" spans="16:21" x14ac:dyDescent="0.45">
      <c r="P9252" s="33" t="s">
        <v>5283</v>
      </c>
      <c r="Q9252" t="s">
        <v>28873</v>
      </c>
      <c r="R9252" s="35" t="s">
        <v>18779</v>
      </c>
      <c r="S9252" s="34"/>
      <c r="T9252" s="34"/>
      <c r="U9252" s="34"/>
    </row>
    <row r="9253" spans="16:21" x14ac:dyDescent="0.45">
      <c r="P9253" s="33" t="s">
        <v>5284</v>
      </c>
      <c r="Q9253" t="s">
        <v>28873</v>
      </c>
      <c r="R9253" s="35" t="s">
        <v>18780</v>
      </c>
      <c r="S9253" s="34"/>
      <c r="T9253" s="34"/>
      <c r="U9253" s="34"/>
    </row>
    <row r="9254" spans="16:21" x14ac:dyDescent="0.45">
      <c r="P9254" s="33" t="s">
        <v>5284</v>
      </c>
      <c r="Q9254" t="s">
        <v>28873</v>
      </c>
      <c r="R9254" s="35" t="s">
        <v>18781</v>
      </c>
      <c r="S9254" s="34"/>
      <c r="T9254" s="34"/>
      <c r="U9254" s="34"/>
    </row>
    <row r="9255" spans="16:21" x14ac:dyDescent="0.45">
      <c r="P9255" s="33" t="s">
        <v>5285</v>
      </c>
      <c r="Q9255" t="s">
        <v>28873</v>
      </c>
      <c r="R9255" s="35" t="s">
        <v>18782</v>
      </c>
      <c r="S9255" s="34"/>
      <c r="T9255" s="34"/>
      <c r="U9255" s="34"/>
    </row>
    <row r="9256" spans="16:21" x14ac:dyDescent="0.45">
      <c r="P9256" s="33" t="s">
        <v>5285</v>
      </c>
      <c r="Q9256" t="s">
        <v>28873</v>
      </c>
      <c r="R9256" s="35" t="s">
        <v>18783</v>
      </c>
      <c r="S9256" s="34"/>
      <c r="T9256" s="34"/>
      <c r="U9256" s="34"/>
    </row>
    <row r="9257" spans="16:21" x14ac:dyDescent="0.45">
      <c r="P9257" s="33" t="s">
        <v>5286</v>
      </c>
      <c r="Q9257" t="s">
        <v>28873</v>
      </c>
      <c r="R9257" s="35" t="s">
        <v>18784</v>
      </c>
      <c r="S9257" s="34"/>
      <c r="T9257" s="34"/>
      <c r="U9257" s="34"/>
    </row>
    <row r="9258" spans="16:21" x14ac:dyDescent="0.45">
      <c r="P9258" s="33" t="s">
        <v>5286</v>
      </c>
      <c r="Q9258" t="s">
        <v>28873</v>
      </c>
      <c r="R9258" s="35" t="s">
        <v>18785</v>
      </c>
      <c r="S9258" s="34"/>
      <c r="T9258" s="34"/>
      <c r="U9258" s="34"/>
    </row>
    <row r="9259" spans="16:21" x14ac:dyDescent="0.45">
      <c r="P9259" s="33" t="s">
        <v>5287</v>
      </c>
      <c r="Q9259" t="s">
        <v>28873</v>
      </c>
      <c r="R9259" s="35" t="s">
        <v>18786</v>
      </c>
      <c r="S9259" s="34"/>
      <c r="T9259" s="34"/>
      <c r="U9259" s="34"/>
    </row>
    <row r="9260" spans="16:21" x14ac:dyDescent="0.45">
      <c r="P9260" s="33" t="s">
        <v>5287</v>
      </c>
      <c r="Q9260" t="s">
        <v>28873</v>
      </c>
      <c r="R9260" s="35" t="s">
        <v>18787</v>
      </c>
      <c r="S9260" s="34"/>
      <c r="T9260" s="34"/>
      <c r="U9260" s="34"/>
    </row>
    <row r="9261" spans="16:21" x14ac:dyDescent="0.45">
      <c r="P9261" s="33" t="s">
        <v>5288</v>
      </c>
      <c r="Q9261" t="s">
        <v>28873</v>
      </c>
      <c r="R9261" s="35" t="s">
        <v>18788</v>
      </c>
      <c r="S9261" s="34"/>
      <c r="T9261" s="34"/>
      <c r="U9261" s="34"/>
    </row>
    <row r="9262" spans="16:21" x14ac:dyDescent="0.45">
      <c r="P9262" s="33" t="s">
        <v>5288</v>
      </c>
      <c r="Q9262" t="s">
        <v>28873</v>
      </c>
      <c r="R9262" s="35" t="s">
        <v>18789</v>
      </c>
      <c r="S9262" s="34"/>
      <c r="T9262" s="34"/>
      <c r="U9262" s="34"/>
    </row>
    <row r="9263" spans="16:21" x14ac:dyDescent="0.45">
      <c r="P9263" s="33" t="s">
        <v>5289</v>
      </c>
      <c r="Q9263" t="s">
        <v>28873</v>
      </c>
      <c r="R9263" s="35" t="s">
        <v>18790</v>
      </c>
      <c r="S9263" s="34"/>
      <c r="T9263" s="34"/>
      <c r="U9263" s="34"/>
    </row>
    <row r="9264" spans="16:21" x14ac:dyDescent="0.45">
      <c r="P9264" s="33" t="s">
        <v>5289</v>
      </c>
      <c r="Q9264" t="s">
        <v>28873</v>
      </c>
      <c r="R9264" s="35" t="s">
        <v>18791</v>
      </c>
      <c r="S9264" s="34"/>
      <c r="T9264" s="34"/>
      <c r="U9264" s="34"/>
    </row>
    <row r="9265" spans="16:21" x14ac:dyDescent="0.45">
      <c r="P9265" s="33" t="s">
        <v>5290</v>
      </c>
      <c r="Q9265" t="s">
        <v>28873</v>
      </c>
      <c r="R9265" s="35" t="s">
        <v>18792</v>
      </c>
      <c r="S9265" s="34"/>
      <c r="T9265" s="34"/>
      <c r="U9265" s="34"/>
    </row>
    <row r="9266" spans="16:21" x14ac:dyDescent="0.45">
      <c r="P9266" s="33" t="s">
        <v>5290</v>
      </c>
      <c r="Q9266" t="s">
        <v>28873</v>
      </c>
      <c r="R9266" s="35" t="s">
        <v>18793</v>
      </c>
      <c r="S9266" s="34"/>
      <c r="T9266" s="34"/>
      <c r="U9266" s="34"/>
    </row>
    <row r="9267" spans="16:21" x14ac:dyDescent="0.45">
      <c r="P9267" s="33" t="s">
        <v>5291</v>
      </c>
      <c r="Q9267" t="s">
        <v>28873</v>
      </c>
      <c r="R9267" s="35" t="s">
        <v>18794</v>
      </c>
      <c r="S9267" s="34"/>
      <c r="T9267" s="34"/>
      <c r="U9267" s="34"/>
    </row>
    <row r="9268" spans="16:21" x14ac:dyDescent="0.45">
      <c r="P9268" s="33" t="s">
        <v>5291</v>
      </c>
      <c r="Q9268" t="s">
        <v>28873</v>
      </c>
      <c r="R9268" s="35" t="s">
        <v>18795</v>
      </c>
      <c r="S9268" s="34"/>
      <c r="T9268" s="34"/>
      <c r="U9268" s="34"/>
    </row>
    <row r="9269" spans="16:21" x14ac:dyDescent="0.45">
      <c r="P9269" s="33" t="s">
        <v>5292</v>
      </c>
      <c r="Q9269" t="s">
        <v>28873</v>
      </c>
      <c r="R9269" s="35" t="s">
        <v>18796</v>
      </c>
      <c r="S9269" s="34"/>
      <c r="T9269" s="34"/>
      <c r="U9269" s="34"/>
    </row>
    <row r="9270" spans="16:21" x14ac:dyDescent="0.45">
      <c r="P9270" s="33" t="s">
        <v>5292</v>
      </c>
      <c r="Q9270" t="s">
        <v>28873</v>
      </c>
      <c r="R9270" s="35" t="s">
        <v>18797</v>
      </c>
      <c r="S9270" s="34"/>
      <c r="T9270" s="34"/>
      <c r="U9270" s="34"/>
    </row>
    <row r="9271" spans="16:21" x14ac:dyDescent="0.45">
      <c r="P9271" s="33" t="s">
        <v>5293</v>
      </c>
      <c r="Q9271" t="s">
        <v>28873</v>
      </c>
      <c r="R9271" s="35" t="s">
        <v>18798</v>
      </c>
      <c r="S9271" s="34"/>
      <c r="T9271" s="34"/>
      <c r="U9271" s="34"/>
    </row>
    <row r="9272" spans="16:21" x14ac:dyDescent="0.45">
      <c r="P9272" s="33" t="s">
        <v>5293</v>
      </c>
      <c r="Q9272" t="s">
        <v>28873</v>
      </c>
      <c r="R9272" s="35" t="s">
        <v>18799</v>
      </c>
      <c r="S9272" s="34"/>
      <c r="T9272" s="34"/>
      <c r="U9272" s="34"/>
    </row>
    <row r="9273" spans="16:21" x14ac:dyDescent="0.45">
      <c r="P9273" s="33" t="s">
        <v>5294</v>
      </c>
      <c r="Q9273" t="s">
        <v>28873</v>
      </c>
      <c r="R9273" s="35" t="s">
        <v>18800</v>
      </c>
      <c r="S9273" s="34"/>
      <c r="T9273" s="34"/>
      <c r="U9273" s="34"/>
    </row>
    <row r="9274" spans="16:21" x14ac:dyDescent="0.45">
      <c r="P9274" s="33" t="s">
        <v>5294</v>
      </c>
      <c r="Q9274" t="s">
        <v>28873</v>
      </c>
      <c r="R9274" s="35" t="s">
        <v>18801</v>
      </c>
      <c r="S9274" s="34"/>
      <c r="T9274" s="34"/>
      <c r="U9274" s="34"/>
    </row>
    <row r="9275" spans="16:21" x14ac:dyDescent="0.45">
      <c r="P9275" s="33" t="s">
        <v>5295</v>
      </c>
      <c r="Q9275" t="s">
        <v>28873</v>
      </c>
      <c r="R9275" s="35" t="s">
        <v>18802</v>
      </c>
      <c r="S9275" s="34"/>
      <c r="T9275" s="34"/>
      <c r="U9275" s="34"/>
    </row>
    <row r="9276" spans="16:21" x14ac:dyDescent="0.45">
      <c r="P9276" s="33" t="s">
        <v>5295</v>
      </c>
      <c r="Q9276" t="s">
        <v>28873</v>
      </c>
      <c r="R9276" s="35" t="s">
        <v>18803</v>
      </c>
      <c r="S9276" s="34"/>
      <c r="T9276" s="34"/>
      <c r="U9276" s="34"/>
    </row>
    <row r="9277" spans="16:21" x14ac:dyDescent="0.45">
      <c r="P9277" s="33" t="s">
        <v>5296</v>
      </c>
      <c r="Q9277" t="s">
        <v>28873</v>
      </c>
      <c r="R9277" s="35" t="s">
        <v>18804</v>
      </c>
      <c r="S9277" s="34"/>
      <c r="T9277" s="34"/>
      <c r="U9277" s="34"/>
    </row>
    <row r="9278" spans="16:21" x14ac:dyDescent="0.45">
      <c r="P9278" s="33" t="s">
        <v>5296</v>
      </c>
      <c r="Q9278" t="s">
        <v>28873</v>
      </c>
      <c r="R9278" s="35" t="s">
        <v>18805</v>
      </c>
      <c r="S9278" s="34"/>
      <c r="T9278" s="34"/>
      <c r="U9278" s="34"/>
    </row>
    <row r="9279" spans="16:21" x14ac:dyDescent="0.45">
      <c r="P9279" s="33" t="s">
        <v>5297</v>
      </c>
      <c r="Q9279" t="s">
        <v>28873</v>
      </c>
      <c r="R9279" s="35" t="s">
        <v>18806</v>
      </c>
      <c r="S9279" s="34"/>
      <c r="T9279" s="34"/>
      <c r="U9279" s="34"/>
    </row>
    <row r="9280" spans="16:21" x14ac:dyDescent="0.45">
      <c r="P9280" s="33" t="s">
        <v>5297</v>
      </c>
      <c r="Q9280" t="s">
        <v>28873</v>
      </c>
      <c r="R9280" s="35" t="s">
        <v>18807</v>
      </c>
      <c r="S9280" s="34"/>
      <c r="T9280" s="34"/>
      <c r="U9280" s="34"/>
    </row>
    <row r="9281" spans="16:21" x14ac:dyDescent="0.45">
      <c r="P9281" s="33" t="s">
        <v>5298</v>
      </c>
      <c r="Q9281" t="s">
        <v>28873</v>
      </c>
      <c r="R9281" s="35" t="s">
        <v>18808</v>
      </c>
      <c r="S9281" s="34"/>
      <c r="T9281" s="34"/>
      <c r="U9281" s="34"/>
    </row>
    <row r="9282" spans="16:21" x14ac:dyDescent="0.45">
      <c r="P9282" s="33" t="s">
        <v>5298</v>
      </c>
      <c r="Q9282" t="s">
        <v>28873</v>
      </c>
      <c r="R9282" s="35" t="s">
        <v>18809</v>
      </c>
      <c r="S9282" s="34"/>
      <c r="T9282" s="34"/>
      <c r="U9282" s="34"/>
    </row>
    <row r="9283" spans="16:21" x14ac:dyDescent="0.45">
      <c r="P9283" s="33" t="s">
        <v>5299</v>
      </c>
      <c r="Q9283" t="s">
        <v>28873</v>
      </c>
      <c r="R9283" s="35" t="s">
        <v>18810</v>
      </c>
      <c r="S9283" s="34"/>
      <c r="T9283" s="34"/>
      <c r="U9283" s="34"/>
    </row>
    <row r="9284" spans="16:21" x14ac:dyDescent="0.45">
      <c r="P9284" s="33" t="s">
        <v>5299</v>
      </c>
      <c r="Q9284" t="s">
        <v>28873</v>
      </c>
      <c r="R9284" s="35" t="s">
        <v>18811</v>
      </c>
      <c r="S9284" s="34"/>
      <c r="T9284" s="34"/>
      <c r="U9284" s="34"/>
    </row>
    <row r="9285" spans="16:21" x14ac:dyDescent="0.45">
      <c r="P9285" s="33" t="s">
        <v>5300</v>
      </c>
      <c r="Q9285" t="s">
        <v>28873</v>
      </c>
      <c r="R9285" s="35" t="s">
        <v>18812</v>
      </c>
      <c r="S9285" s="34"/>
      <c r="T9285" s="34"/>
      <c r="U9285" s="34"/>
    </row>
    <row r="9286" spans="16:21" x14ac:dyDescent="0.45">
      <c r="P9286" s="33" t="s">
        <v>5300</v>
      </c>
      <c r="Q9286" t="s">
        <v>28873</v>
      </c>
      <c r="R9286" s="35" t="s">
        <v>18813</v>
      </c>
      <c r="S9286" s="34"/>
      <c r="T9286" s="34"/>
      <c r="U9286" s="34"/>
    </row>
    <row r="9287" spans="16:21" x14ac:dyDescent="0.45">
      <c r="P9287" s="33" t="s">
        <v>5301</v>
      </c>
      <c r="Q9287" t="s">
        <v>28873</v>
      </c>
      <c r="R9287" s="35" t="s">
        <v>18814</v>
      </c>
      <c r="S9287" s="34"/>
      <c r="T9287" s="34"/>
      <c r="U9287" s="34"/>
    </row>
    <row r="9288" spans="16:21" x14ac:dyDescent="0.45">
      <c r="P9288" s="33" t="s">
        <v>5301</v>
      </c>
      <c r="Q9288" t="s">
        <v>28873</v>
      </c>
      <c r="R9288" s="35" t="s">
        <v>18815</v>
      </c>
      <c r="S9288" s="34"/>
      <c r="T9288" s="34"/>
      <c r="U9288" s="34"/>
    </row>
    <row r="9289" spans="16:21" x14ac:dyDescent="0.45">
      <c r="P9289" s="33" t="s">
        <v>5302</v>
      </c>
      <c r="Q9289" t="s">
        <v>28873</v>
      </c>
      <c r="R9289" s="35" t="s">
        <v>18816</v>
      </c>
      <c r="S9289" s="34"/>
      <c r="T9289" s="34"/>
      <c r="U9289" s="34"/>
    </row>
    <row r="9290" spans="16:21" x14ac:dyDescent="0.45">
      <c r="P9290" s="33" t="s">
        <v>5302</v>
      </c>
      <c r="Q9290" t="s">
        <v>28873</v>
      </c>
      <c r="R9290" s="35" t="s">
        <v>18817</v>
      </c>
      <c r="S9290" s="34"/>
      <c r="T9290" s="34"/>
      <c r="U9290" s="34"/>
    </row>
    <row r="9291" spans="16:21" x14ac:dyDescent="0.45">
      <c r="P9291" s="33" t="s">
        <v>5303</v>
      </c>
      <c r="Q9291" t="s">
        <v>28873</v>
      </c>
      <c r="R9291" s="35" t="s">
        <v>18818</v>
      </c>
      <c r="S9291" s="34"/>
      <c r="T9291" s="34"/>
      <c r="U9291" s="34"/>
    </row>
    <row r="9292" spans="16:21" x14ac:dyDescent="0.45">
      <c r="P9292" s="33" t="s">
        <v>5303</v>
      </c>
      <c r="Q9292" t="s">
        <v>28873</v>
      </c>
      <c r="R9292" s="35" t="s">
        <v>18819</v>
      </c>
      <c r="S9292" s="34"/>
      <c r="T9292" s="34"/>
      <c r="U9292" s="34"/>
    </row>
    <row r="9293" spans="16:21" x14ac:dyDescent="0.45">
      <c r="P9293" s="33" t="s">
        <v>5304</v>
      </c>
      <c r="Q9293" t="s">
        <v>28873</v>
      </c>
      <c r="R9293" s="35" t="s">
        <v>18820</v>
      </c>
      <c r="S9293" s="34"/>
      <c r="T9293" s="34"/>
      <c r="U9293" s="34"/>
    </row>
    <row r="9294" spans="16:21" x14ac:dyDescent="0.45">
      <c r="P9294" s="33" t="s">
        <v>5304</v>
      </c>
      <c r="Q9294" t="s">
        <v>28873</v>
      </c>
      <c r="R9294" s="35" t="s">
        <v>18821</v>
      </c>
      <c r="S9294" s="34"/>
      <c r="T9294" s="34"/>
      <c r="U9294" s="34"/>
    </row>
    <row r="9295" spans="16:21" x14ac:dyDescent="0.45">
      <c r="P9295" s="33" t="s">
        <v>5305</v>
      </c>
      <c r="Q9295" t="s">
        <v>28873</v>
      </c>
      <c r="R9295" s="35" t="s">
        <v>18822</v>
      </c>
      <c r="S9295" s="34"/>
      <c r="T9295" s="34"/>
      <c r="U9295" s="34"/>
    </row>
    <row r="9296" spans="16:21" x14ac:dyDescent="0.45">
      <c r="P9296" s="33" t="s">
        <v>5305</v>
      </c>
      <c r="Q9296" t="s">
        <v>28873</v>
      </c>
      <c r="R9296" s="35" t="s">
        <v>18823</v>
      </c>
      <c r="S9296" s="34"/>
      <c r="T9296" s="34"/>
      <c r="U9296" s="34"/>
    </row>
    <row r="9297" spans="16:21" x14ac:dyDescent="0.45">
      <c r="P9297" s="33" t="s">
        <v>5306</v>
      </c>
      <c r="Q9297" t="s">
        <v>28873</v>
      </c>
      <c r="R9297" s="35" t="s">
        <v>18824</v>
      </c>
      <c r="S9297" s="34"/>
      <c r="T9297" s="34"/>
      <c r="U9297" s="34"/>
    </row>
    <row r="9298" spans="16:21" x14ac:dyDescent="0.45">
      <c r="P9298" s="33" t="s">
        <v>5306</v>
      </c>
      <c r="Q9298" t="s">
        <v>28873</v>
      </c>
      <c r="R9298" s="35" t="s">
        <v>18825</v>
      </c>
      <c r="S9298" s="34"/>
      <c r="T9298" s="34"/>
      <c r="U9298" s="34"/>
    </row>
    <row r="9299" spans="16:21" x14ac:dyDescent="0.45">
      <c r="P9299" s="33" t="s">
        <v>5307</v>
      </c>
      <c r="Q9299" t="s">
        <v>28873</v>
      </c>
      <c r="R9299" s="35" t="s">
        <v>18826</v>
      </c>
      <c r="S9299" s="34"/>
      <c r="T9299" s="34"/>
      <c r="U9299" s="34"/>
    </row>
    <row r="9300" spans="16:21" x14ac:dyDescent="0.45">
      <c r="P9300" s="33" t="s">
        <v>5307</v>
      </c>
      <c r="Q9300" t="s">
        <v>28873</v>
      </c>
      <c r="R9300" s="35" t="s">
        <v>18827</v>
      </c>
      <c r="S9300" s="34"/>
      <c r="T9300" s="34"/>
      <c r="U9300" s="34"/>
    </row>
    <row r="9301" spans="16:21" x14ac:dyDescent="0.45">
      <c r="P9301" s="33" t="s">
        <v>5308</v>
      </c>
      <c r="Q9301" t="s">
        <v>28873</v>
      </c>
      <c r="R9301" s="35" t="s">
        <v>18828</v>
      </c>
      <c r="S9301" s="34"/>
      <c r="T9301" s="34"/>
      <c r="U9301" s="34"/>
    </row>
    <row r="9302" spans="16:21" x14ac:dyDescent="0.45">
      <c r="P9302" s="33" t="s">
        <v>5308</v>
      </c>
      <c r="Q9302" t="s">
        <v>28873</v>
      </c>
      <c r="R9302" s="35" t="s">
        <v>18829</v>
      </c>
      <c r="S9302" s="34"/>
      <c r="T9302" s="34"/>
      <c r="U9302" s="34"/>
    </row>
    <row r="9303" spans="16:21" x14ac:dyDescent="0.45">
      <c r="P9303" s="33" t="s">
        <v>5309</v>
      </c>
      <c r="Q9303" t="s">
        <v>28873</v>
      </c>
      <c r="R9303" s="35" t="s">
        <v>18830</v>
      </c>
      <c r="S9303" s="34"/>
      <c r="T9303" s="34"/>
      <c r="U9303" s="34"/>
    </row>
    <row r="9304" spans="16:21" x14ac:dyDescent="0.45">
      <c r="P9304" s="33" t="s">
        <v>5309</v>
      </c>
      <c r="Q9304" t="s">
        <v>28873</v>
      </c>
      <c r="R9304" s="35" t="s">
        <v>18831</v>
      </c>
      <c r="S9304" s="34"/>
      <c r="T9304" s="34"/>
      <c r="U9304" s="34"/>
    </row>
    <row r="9305" spans="16:21" x14ac:dyDescent="0.45">
      <c r="P9305" s="33" t="s">
        <v>5310</v>
      </c>
      <c r="Q9305" t="s">
        <v>28873</v>
      </c>
      <c r="R9305" s="35" t="s">
        <v>18832</v>
      </c>
      <c r="S9305" s="34"/>
      <c r="T9305" s="34"/>
      <c r="U9305" s="34"/>
    </row>
    <row r="9306" spans="16:21" x14ac:dyDescent="0.45">
      <c r="P9306" s="33" t="s">
        <v>5310</v>
      </c>
      <c r="Q9306" t="s">
        <v>28873</v>
      </c>
      <c r="R9306" s="35" t="s">
        <v>18833</v>
      </c>
      <c r="S9306" s="34"/>
      <c r="T9306" s="34"/>
      <c r="U9306" s="34"/>
    </row>
    <row r="9307" spans="16:21" x14ac:dyDescent="0.45">
      <c r="P9307" s="33" t="s">
        <v>5311</v>
      </c>
      <c r="Q9307" t="s">
        <v>28873</v>
      </c>
      <c r="R9307" s="35" t="s">
        <v>18834</v>
      </c>
      <c r="S9307" s="34"/>
      <c r="T9307" s="34"/>
      <c r="U9307" s="34"/>
    </row>
    <row r="9308" spans="16:21" x14ac:dyDescent="0.45">
      <c r="P9308" s="33" t="s">
        <v>5311</v>
      </c>
      <c r="Q9308" t="s">
        <v>28873</v>
      </c>
      <c r="R9308" s="35" t="s">
        <v>18835</v>
      </c>
      <c r="S9308" s="34"/>
      <c r="T9308" s="34"/>
      <c r="U9308" s="34"/>
    </row>
    <row r="9309" spans="16:21" x14ac:dyDescent="0.45">
      <c r="P9309" s="33" t="s">
        <v>5312</v>
      </c>
      <c r="Q9309" t="s">
        <v>28873</v>
      </c>
      <c r="R9309" s="35" t="s">
        <v>18836</v>
      </c>
      <c r="S9309" s="34"/>
      <c r="T9309" s="34"/>
      <c r="U9309" s="34"/>
    </row>
    <row r="9310" spans="16:21" x14ac:dyDescent="0.45">
      <c r="P9310" s="33" t="s">
        <v>5312</v>
      </c>
      <c r="Q9310" t="s">
        <v>28873</v>
      </c>
      <c r="R9310" s="35" t="s">
        <v>18837</v>
      </c>
      <c r="S9310" s="34"/>
      <c r="T9310" s="34"/>
      <c r="U9310" s="34"/>
    </row>
    <row r="9311" spans="16:21" x14ac:dyDescent="0.45">
      <c r="P9311" s="33" t="s">
        <v>5313</v>
      </c>
      <c r="Q9311" t="s">
        <v>28873</v>
      </c>
      <c r="R9311" s="35" t="s">
        <v>18838</v>
      </c>
      <c r="S9311" s="34"/>
      <c r="T9311" s="34"/>
      <c r="U9311" s="34"/>
    </row>
    <row r="9312" spans="16:21" x14ac:dyDescent="0.45">
      <c r="P9312" s="33" t="s">
        <v>5313</v>
      </c>
      <c r="Q9312" t="s">
        <v>28873</v>
      </c>
      <c r="R9312" s="35" t="s">
        <v>18839</v>
      </c>
      <c r="S9312" s="34"/>
      <c r="T9312" s="34"/>
      <c r="U9312" s="34"/>
    </row>
    <row r="9313" spans="16:21" x14ac:dyDescent="0.45">
      <c r="P9313" s="33" t="s">
        <v>5314</v>
      </c>
      <c r="Q9313" t="s">
        <v>28873</v>
      </c>
      <c r="R9313" s="35" t="s">
        <v>18840</v>
      </c>
      <c r="S9313" s="34"/>
      <c r="T9313" s="34"/>
      <c r="U9313" s="34"/>
    </row>
    <row r="9314" spans="16:21" x14ac:dyDescent="0.45">
      <c r="P9314" s="33" t="s">
        <v>5314</v>
      </c>
      <c r="Q9314" t="s">
        <v>28873</v>
      </c>
      <c r="R9314" s="35" t="s">
        <v>18841</v>
      </c>
      <c r="S9314" s="34"/>
      <c r="T9314" s="34"/>
      <c r="U9314" s="34"/>
    </row>
    <row r="9315" spans="16:21" x14ac:dyDescent="0.45">
      <c r="P9315" s="33" t="s">
        <v>5315</v>
      </c>
      <c r="Q9315" t="s">
        <v>28873</v>
      </c>
      <c r="R9315" s="35" t="s">
        <v>16950</v>
      </c>
      <c r="S9315" s="34"/>
      <c r="T9315" s="34"/>
      <c r="U9315" s="34"/>
    </row>
    <row r="9316" spans="16:21" x14ac:dyDescent="0.45">
      <c r="P9316" s="33" t="s">
        <v>5315</v>
      </c>
      <c r="Q9316" t="s">
        <v>28873</v>
      </c>
      <c r="R9316" s="35" t="s">
        <v>18842</v>
      </c>
      <c r="S9316" s="34"/>
      <c r="T9316" s="34"/>
      <c r="U9316" s="34"/>
    </row>
    <row r="9317" spans="16:21" x14ac:dyDescent="0.45">
      <c r="P9317" s="33" t="s">
        <v>5316</v>
      </c>
      <c r="Q9317" t="s">
        <v>28873</v>
      </c>
      <c r="R9317" s="35" t="s">
        <v>16952</v>
      </c>
      <c r="S9317" s="34"/>
      <c r="T9317" s="34"/>
      <c r="U9317" s="34"/>
    </row>
    <row r="9318" spans="16:21" x14ac:dyDescent="0.45">
      <c r="P9318" s="33" t="s">
        <v>5316</v>
      </c>
      <c r="Q9318" t="s">
        <v>28873</v>
      </c>
      <c r="R9318" s="35" t="s">
        <v>18843</v>
      </c>
      <c r="S9318" s="34"/>
      <c r="T9318" s="34"/>
      <c r="U9318" s="34"/>
    </row>
    <row r="9319" spans="16:21" x14ac:dyDescent="0.45">
      <c r="P9319" s="33" t="s">
        <v>5317</v>
      </c>
      <c r="Q9319" t="s">
        <v>28873</v>
      </c>
      <c r="R9319" s="35" t="s">
        <v>16461</v>
      </c>
      <c r="S9319" s="34"/>
      <c r="T9319" s="34"/>
      <c r="U9319" s="34"/>
    </row>
    <row r="9320" spans="16:21" x14ac:dyDescent="0.45">
      <c r="P9320" s="33" t="s">
        <v>5317</v>
      </c>
      <c r="Q9320" t="s">
        <v>28873</v>
      </c>
      <c r="R9320" s="35" t="s">
        <v>16462</v>
      </c>
      <c r="S9320" s="34"/>
      <c r="T9320" s="34"/>
      <c r="U9320" s="34"/>
    </row>
    <row r="9321" spans="16:21" x14ac:dyDescent="0.45">
      <c r="P9321" s="33" t="s">
        <v>5318</v>
      </c>
      <c r="Q9321" t="s">
        <v>28873</v>
      </c>
      <c r="R9321" s="35" t="s">
        <v>18844</v>
      </c>
      <c r="S9321" s="34"/>
      <c r="T9321" s="34"/>
      <c r="U9321" s="34"/>
    </row>
    <row r="9322" spans="16:21" x14ac:dyDescent="0.45">
      <c r="P9322" s="33" t="s">
        <v>5318</v>
      </c>
      <c r="Q9322" t="s">
        <v>28873</v>
      </c>
      <c r="R9322" s="35" t="s">
        <v>18845</v>
      </c>
      <c r="S9322" s="34"/>
      <c r="T9322" s="34"/>
      <c r="U9322" s="34"/>
    </row>
    <row r="9323" spans="16:21" x14ac:dyDescent="0.45">
      <c r="P9323" s="33" t="s">
        <v>5319</v>
      </c>
      <c r="Q9323" t="s">
        <v>28873</v>
      </c>
      <c r="R9323" s="35" t="s">
        <v>18846</v>
      </c>
      <c r="S9323" s="34"/>
      <c r="T9323" s="34"/>
      <c r="U9323" s="34"/>
    </row>
    <row r="9324" spans="16:21" x14ac:dyDescent="0.45">
      <c r="P9324" s="33" t="s">
        <v>5319</v>
      </c>
      <c r="Q9324" t="s">
        <v>28873</v>
      </c>
      <c r="R9324" s="35" t="s">
        <v>18847</v>
      </c>
      <c r="S9324" s="34"/>
      <c r="T9324" s="34"/>
      <c r="U9324" s="34"/>
    </row>
    <row r="9325" spans="16:21" x14ac:dyDescent="0.45">
      <c r="P9325" s="33" t="s">
        <v>5320</v>
      </c>
      <c r="Q9325" t="s">
        <v>28873</v>
      </c>
      <c r="R9325" s="35" t="s">
        <v>18848</v>
      </c>
      <c r="S9325" s="34"/>
      <c r="T9325" s="34"/>
      <c r="U9325" s="34"/>
    </row>
    <row r="9326" spans="16:21" x14ac:dyDescent="0.45">
      <c r="P9326" s="33" t="s">
        <v>5320</v>
      </c>
      <c r="Q9326" t="s">
        <v>28873</v>
      </c>
      <c r="R9326" s="35" t="s">
        <v>18849</v>
      </c>
      <c r="S9326" s="34"/>
      <c r="T9326" s="34"/>
      <c r="U9326" s="34"/>
    </row>
    <row r="9327" spans="16:21" x14ac:dyDescent="0.45">
      <c r="P9327" s="33" t="s">
        <v>5321</v>
      </c>
      <c r="Q9327" t="s">
        <v>28873</v>
      </c>
      <c r="R9327" s="35" t="s">
        <v>18850</v>
      </c>
      <c r="S9327" s="34"/>
      <c r="T9327" s="34"/>
      <c r="U9327" s="34"/>
    </row>
    <row r="9328" spans="16:21" x14ac:dyDescent="0.45">
      <c r="P9328" s="33" t="s">
        <v>5321</v>
      </c>
      <c r="Q9328" t="s">
        <v>28873</v>
      </c>
      <c r="R9328" s="35" t="s">
        <v>18851</v>
      </c>
      <c r="S9328" s="34"/>
      <c r="T9328" s="34"/>
      <c r="U9328" s="34"/>
    </row>
    <row r="9329" spans="16:21" x14ac:dyDescent="0.45">
      <c r="P9329" s="33" t="s">
        <v>5322</v>
      </c>
      <c r="Q9329" t="s">
        <v>28873</v>
      </c>
      <c r="R9329" s="35" t="s">
        <v>18852</v>
      </c>
      <c r="S9329" s="34"/>
      <c r="T9329" s="34"/>
      <c r="U9329" s="34"/>
    </row>
    <row r="9330" spans="16:21" x14ac:dyDescent="0.45">
      <c r="P9330" s="33" t="s">
        <v>5322</v>
      </c>
      <c r="Q9330" t="s">
        <v>28873</v>
      </c>
      <c r="R9330" s="35" t="s">
        <v>18853</v>
      </c>
      <c r="S9330" s="34"/>
      <c r="T9330" s="34"/>
      <c r="U9330" s="34"/>
    </row>
    <row r="9331" spans="16:21" x14ac:dyDescent="0.45">
      <c r="P9331" s="33" t="s">
        <v>5323</v>
      </c>
      <c r="Q9331" t="s">
        <v>28873</v>
      </c>
      <c r="R9331" s="35" t="s">
        <v>18854</v>
      </c>
      <c r="S9331" s="34"/>
      <c r="T9331" s="34"/>
      <c r="U9331" s="34"/>
    </row>
    <row r="9332" spans="16:21" x14ac:dyDescent="0.45">
      <c r="P9332" s="33" t="s">
        <v>5323</v>
      </c>
      <c r="Q9332" t="s">
        <v>28873</v>
      </c>
      <c r="R9332" s="35" t="s">
        <v>18855</v>
      </c>
      <c r="S9332" s="34"/>
      <c r="T9332" s="34"/>
      <c r="U9332" s="34"/>
    </row>
    <row r="9333" spans="16:21" x14ac:dyDescent="0.45">
      <c r="P9333" s="33" t="s">
        <v>5324</v>
      </c>
      <c r="Q9333" t="s">
        <v>28873</v>
      </c>
      <c r="R9333" s="35" t="s">
        <v>18856</v>
      </c>
      <c r="S9333" s="34"/>
      <c r="T9333" s="34"/>
      <c r="U9333" s="34"/>
    </row>
    <row r="9334" spans="16:21" x14ac:dyDescent="0.45">
      <c r="P9334" s="33" t="s">
        <v>5324</v>
      </c>
      <c r="Q9334" t="s">
        <v>28873</v>
      </c>
      <c r="R9334" s="35" t="s">
        <v>18857</v>
      </c>
      <c r="S9334" s="34"/>
      <c r="T9334" s="34"/>
      <c r="U9334" s="34"/>
    </row>
    <row r="9335" spans="16:21" x14ac:dyDescent="0.45">
      <c r="P9335" s="33" t="s">
        <v>5325</v>
      </c>
      <c r="Q9335" t="s">
        <v>28873</v>
      </c>
      <c r="R9335" s="35" t="s">
        <v>18858</v>
      </c>
      <c r="S9335" s="34"/>
      <c r="T9335" s="34"/>
      <c r="U9335" s="34"/>
    </row>
    <row r="9336" spans="16:21" x14ac:dyDescent="0.45">
      <c r="P9336" s="33" t="s">
        <v>5325</v>
      </c>
      <c r="Q9336" t="s">
        <v>28873</v>
      </c>
      <c r="R9336" s="35" t="s">
        <v>18859</v>
      </c>
      <c r="S9336" s="34"/>
      <c r="T9336" s="34"/>
      <c r="U9336" s="34"/>
    </row>
    <row r="9337" spans="16:21" x14ac:dyDescent="0.45">
      <c r="P9337" s="33" t="s">
        <v>5326</v>
      </c>
      <c r="Q9337" t="s">
        <v>28873</v>
      </c>
      <c r="R9337" s="35" t="s">
        <v>18860</v>
      </c>
      <c r="S9337" s="34"/>
      <c r="T9337" s="34"/>
      <c r="U9337" s="34"/>
    </row>
    <row r="9338" spans="16:21" x14ac:dyDescent="0.45">
      <c r="P9338" s="33" t="s">
        <v>5326</v>
      </c>
      <c r="Q9338" t="s">
        <v>28873</v>
      </c>
      <c r="R9338" s="35" t="s">
        <v>18861</v>
      </c>
      <c r="S9338" s="34"/>
      <c r="T9338" s="34"/>
      <c r="U9338" s="34"/>
    </row>
    <row r="9339" spans="16:21" x14ac:dyDescent="0.45">
      <c r="P9339" s="33" t="s">
        <v>5327</v>
      </c>
      <c r="Q9339" t="s">
        <v>28873</v>
      </c>
      <c r="R9339" s="35" t="s">
        <v>18862</v>
      </c>
      <c r="S9339" s="34"/>
      <c r="T9339" s="34"/>
      <c r="U9339" s="34"/>
    </row>
    <row r="9340" spans="16:21" x14ac:dyDescent="0.45">
      <c r="P9340" s="33" t="s">
        <v>5327</v>
      </c>
      <c r="Q9340" t="s">
        <v>28873</v>
      </c>
      <c r="R9340" s="35" t="s">
        <v>18863</v>
      </c>
      <c r="S9340" s="34"/>
      <c r="T9340" s="34"/>
      <c r="U9340" s="34"/>
    </row>
    <row r="9341" spans="16:21" x14ac:dyDescent="0.45">
      <c r="P9341" s="33" t="s">
        <v>5328</v>
      </c>
      <c r="Q9341" t="s">
        <v>28873</v>
      </c>
      <c r="R9341" s="35" t="s">
        <v>18864</v>
      </c>
      <c r="S9341" s="34"/>
      <c r="T9341" s="34"/>
      <c r="U9341" s="34"/>
    </row>
    <row r="9342" spans="16:21" x14ac:dyDescent="0.45">
      <c r="P9342" s="33" t="s">
        <v>5328</v>
      </c>
      <c r="Q9342" t="s">
        <v>28873</v>
      </c>
      <c r="R9342" s="35" t="s">
        <v>18865</v>
      </c>
      <c r="S9342" s="34"/>
      <c r="T9342" s="34"/>
      <c r="U9342" s="34"/>
    </row>
    <row r="9343" spans="16:21" x14ac:dyDescent="0.45">
      <c r="P9343" s="33" t="s">
        <v>5329</v>
      </c>
      <c r="Q9343" t="s">
        <v>28873</v>
      </c>
      <c r="R9343" s="35" t="s">
        <v>16666</v>
      </c>
      <c r="S9343" s="34"/>
      <c r="T9343" s="34"/>
      <c r="U9343" s="34"/>
    </row>
    <row r="9344" spans="16:21" x14ac:dyDescent="0.45">
      <c r="P9344" s="33" t="s">
        <v>5329</v>
      </c>
      <c r="Q9344" t="s">
        <v>28873</v>
      </c>
      <c r="R9344" s="35" t="s">
        <v>18866</v>
      </c>
      <c r="S9344" s="34"/>
      <c r="T9344" s="34"/>
      <c r="U9344" s="34"/>
    </row>
    <row r="9345" spans="16:21" x14ac:dyDescent="0.45">
      <c r="P9345" s="33" t="s">
        <v>5330</v>
      </c>
      <c r="Q9345" t="s">
        <v>28873</v>
      </c>
      <c r="R9345" s="35" t="s">
        <v>18867</v>
      </c>
      <c r="S9345" s="34"/>
      <c r="T9345" s="34"/>
      <c r="U9345" s="34"/>
    </row>
    <row r="9346" spans="16:21" x14ac:dyDescent="0.45">
      <c r="P9346" s="33" t="s">
        <v>5330</v>
      </c>
      <c r="Q9346" t="s">
        <v>28873</v>
      </c>
      <c r="R9346" s="35" t="s">
        <v>18868</v>
      </c>
      <c r="S9346" s="34"/>
      <c r="T9346" s="34"/>
      <c r="U9346" s="34"/>
    </row>
    <row r="9347" spans="16:21" x14ac:dyDescent="0.45">
      <c r="P9347" s="33" t="s">
        <v>5331</v>
      </c>
      <c r="Q9347" t="s">
        <v>28873</v>
      </c>
      <c r="R9347" s="35" t="s">
        <v>16708</v>
      </c>
      <c r="S9347" s="34"/>
      <c r="T9347" s="34"/>
      <c r="U9347" s="34"/>
    </row>
    <row r="9348" spans="16:21" x14ac:dyDescent="0.45">
      <c r="P9348" s="33" t="s">
        <v>5331</v>
      </c>
      <c r="Q9348" t="s">
        <v>28873</v>
      </c>
      <c r="R9348" s="35" t="s">
        <v>18869</v>
      </c>
      <c r="S9348" s="34"/>
      <c r="T9348" s="34"/>
      <c r="U9348" s="34"/>
    </row>
    <row r="9349" spans="16:21" x14ac:dyDescent="0.45">
      <c r="P9349" s="33" t="s">
        <v>5332</v>
      </c>
      <c r="Q9349" t="s">
        <v>28873</v>
      </c>
      <c r="R9349" s="35" t="s">
        <v>16674</v>
      </c>
      <c r="S9349" s="34"/>
      <c r="T9349" s="34"/>
      <c r="U9349" s="34"/>
    </row>
    <row r="9350" spans="16:21" x14ac:dyDescent="0.45">
      <c r="P9350" s="33" t="s">
        <v>5332</v>
      </c>
      <c r="Q9350" t="s">
        <v>28873</v>
      </c>
      <c r="R9350" s="35" t="s">
        <v>18870</v>
      </c>
      <c r="S9350" s="34"/>
      <c r="T9350" s="34"/>
      <c r="U9350" s="34"/>
    </row>
    <row r="9351" spans="16:21" x14ac:dyDescent="0.45">
      <c r="P9351" s="33" t="s">
        <v>5333</v>
      </c>
      <c r="Q9351" t="s">
        <v>28873</v>
      </c>
      <c r="R9351" s="35" t="s">
        <v>18871</v>
      </c>
      <c r="S9351" s="34"/>
      <c r="T9351" s="34"/>
      <c r="U9351" s="34"/>
    </row>
    <row r="9352" spans="16:21" x14ac:dyDescent="0.45">
      <c r="P9352" s="33" t="s">
        <v>5333</v>
      </c>
      <c r="Q9352" t="s">
        <v>28873</v>
      </c>
      <c r="R9352" s="35" t="s">
        <v>18872</v>
      </c>
      <c r="S9352" s="34"/>
      <c r="T9352" s="34"/>
      <c r="U9352" s="34"/>
    </row>
    <row r="9353" spans="16:21" x14ac:dyDescent="0.45">
      <c r="P9353" s="33" t="s">
        <v>5334</v>
      </c>
      <c r="Q9353" t="s">
        <v>28873</v>
      </c>
      <c r="R9353" s="35" t="s">
        <v>18873</v>
      </c>
      <c r="S9353" s="34"/>
      <c r="T9353" s="34"/>
      <c r="U9353" s="34"/>
    </row>
    <row r="9354" spans="16:21" x14ac:dyDescent="0.45">
      <c r="P9354" s="33" t="s">
        <v>5334</v>
      </c>
      <c r="Q9354" t="s">
        <v>28873</v>
      </c>
      <c r="R9354" s="35" t="s">
        <v>18874</v>
      </c>
      <c r="S9354" s="34"/>
      <c r="T9354" s="34"/>
      <c r="U9354" s="34"/>
    </row>
    <row r="9355" spans="16:21" x14ac:dyDescent="0.45">
      <c r="P9355" s="33" t="s">
        <v>5335</v>
      </c>
      <c r="Q9355" t="s">
        <v>28873</v>
      </c>
      <c r="R9355" s="35" t="s">
        <v>18875</v>
      </c>
      <c r="S9355" s="34"/>
      <c r="T9355" s="34"/>
      <c r="U9355" s="34"/>
    </row>
    <row r="9356" spans="16:21" x14ac:dyDescent="0.45">
      <c r="P9356" s="33" t="s">
        <v>5335</v>
      </c>
      <c r="Q9356" t="s">
        <v>28873</v>
      </c>
      <c r="R9356" s="35" t="s">
        <v>18876</v>
      </c>
      <c r="S9356" s="34"/>
      <c r="T9356" s="34"/>
      <c r="U9356" s="34"/>
    </row>
    <row r="9357" spans="16:21" x14ac:dyDescent="0.45">
      <c r="P9357" s="33" t="s">
        <v>5336</v>
      </c>
      <c r="Q9357" t="s">
        <v>28873</v>
      </c>
      <c r="R9357" s="35" t="s">
        <v>18877</v>
      </c>
      <c r="S9357" s="34"/>
      <c r="T9357" s="34"/>
      <c r="U9357" s="34"/>
    </row>
    <row r="9358" spans="16:21" x14ac:dyDescent="0.45">
      <c r="P9358" s="33" t="s">
        <v>5336</v>
      </c>
      <c r="Q9358" t="s">
        <v>28873</v>
      </c>
      <c r="R9358" s="35" t="s">
        <v>18878</v>
      </c>
      <c r="S9358" s="34"/>
      <c r="T9358" s="34"/>
      <c r="U9358" s="34"/>
    </row>
    <row r="9359" spans="16:21" x14ac:dyDescent="0.45">
      <c r="P9359" s="33" t="s">
        <v>5337</v>
      </c>
      <c r="Q9359" t="s">
        <v>28873</v>
      </c>
      <c r="R9359" s="35" t="s">
        <v>18879</v>
      </c>
      <c r="S9359" s="34"/>
      <c r="T9359" s="34"/>
      <c r="U9359" s="34"/>
    </row>
    <row r="9360" spans="16:21" x14ac:dyDescent="0.45">
      <c r="P9360" s="33" t="s">
        <v>5337</v>
      </c>
      <c r="Q9360" t="s">
        <v>28873</v>
      </c>
      <c r="R9360" s="35" t="s">
        <v>18880</v>
      </c>
      <c r="S9360" s="34"/>
      <c r="T9360" s="34"/>
      <c r="U9360" s="34"/>
    </row>
    <row r="9361" spans="16:21" x14ac:dyDescent="0.45">
      <c r="P9361" s="33" t="s">
        <v>5338</v>
      </c>
      <c r="Q9361" t="s">
        <v>28873</v>
      </c>
      <c r="R9361" s="35" t="s">
        <v>18881</v>
      </c>
      <c r="S9361" s="34"/>
      <c r="T9361" s="34"/>
      <c r="U9361" s="34"/>
    </row>
    <row r="9362" spans="16:21" x14ac:dyDescent="0.45">
      <c r="P9362" s="33" t="s">
        <v>5338</v>
      </c>
      <c r="Q9362" t="s">
        <v>28873</v>
      </c>
      <c r="R9362" s="35" t="s">
        <v>18882</v>
      </c>
      <c r="S9362" s="34"/>
      <c r="T9362" s="34"/>
      <c r="U9362" s="34"/>
    </row>
    <row r="9363" spans="16:21" x14ac:dyDescent="0.45">
      <c r="P9363" s="33" t="s">
        <v>5339</v>
      </c>
      <c r="Q9363" t="s">
        <v>28873</v>
      </c>
      <c r="R9363" s="35" t="s">
        <v>18883</v>
      </c>
      <c r="S9363" s="34"/>
      <c r="T9363" s="34"/>
      <c r="U9363" s="34"/>
    </row>
    <row r="9364" spans="16:21" x14ac:dyDescent="0.45">
      <c r="P9364" s="33" t="s">
        <v>5339</v>
      </c>
      <c r="Q9364" t="s">
        <v>28873</v>
      </c>
      <c r="R9364" s="35" t="s">
        <v>18884</v>
      </c>
      <c r="S9364" s="34"/>
      <c r="T9364" s="34"/>
      <c r="U9364" s="34"/>
    </row>
    <row r="9365" spans="16:21" x14ac:dyDescent="0.45">
      <c r="P9365" s="33" t="s">
        <v>5340</v>
      </c>
      <c r="Q9365" t="s">
        <v>28873</v>
      </c>
      <c r="R9365" s="35" t="s">
        <v>18885</v>
      </c>
      <c r="S9365" s="34"/>
      <c r="T9365" s="34"/>
      <c r="U9365" s="34"/>
    </row>
    <row r="9366" spans="16:21" x14ac:dyDescent="0.45">
      <c r="P9366" s="33" t="s">
        <v>5340</v>
      </c>
      <c r="Q9366" t="s">
        <v>28873</v>
      </c>
      <c r="R9366" s="35" t="s">
        <v>18886</v>
      </c>
      <c r="S9366" s="34"/>
      <c r="T9366" s="34"/>
      <c r="U9366" s="34"/>
    </row>
    <row r="9367" spans="16:21" x14ac:dyDescent="0.45">
      <c r="P9367" s="33" t="s">
        <v>5341</v>
      </c>
      <c r="Q9367" t="s">
        <v>28873</v>
      </c>
      <c r="R9367" s="35" t="s">
        <v>18887</v>
      </c>
      <c r="S9367" s="34"/>
      <c r="T9367" s="34"/>
      <c r="U9367" s="34"/>
    </row>
    <row r="9368" spans="16:21" x14ac:dyDescent="0.45">
      <c r="P9368" s="33" t="s">
        <v>5341</v>
      </c>
      <c r="Q9368" t="s">
        <v>28873</v>
      </c>
      <c r="R9368" s="35" t="s">
        <v>18888</v>
      </c>
      <c r="S9368" s="34"/>
      <c r="T9368" s="34"/>
      <c r="U9368" s="34"/>
    </row>
    <row r="9369" spans="16:21" x14ac:dyDescent="0.45">
      <c r="P9369" s="33" t="s">
        <v>5342</v>
      </c>
      <c r="Q9369" t="s">
        <v>28873</v>
      </c>
      <c r="R9369" s="35" t="s">
        <v>18889</v>
      </c>
      <c r="S9369" s="34"/>
      <c r="T9369" s="34"/>
      <c r="U9369" s="34"/>
    </row>
    <row r="9370" spans="16:21" x14ac:dyDescent="0.45">
      <c r="P9370" s="33" t="s">
        <v>5342</v>
      </c>
      <c r="Q9370" t="s">
        <v>28873</v>
      </c>
      <c r="R9370" s="35" t="s">
        <v>18890</v>
      </c>
      <c r="S9370" s="34"/>
      <c r="T9370" s="34"/>
      <c r="U9370" s="34"/>
    </row>
    <row r="9371" spans="16:21" x14ac:dyDescent="0.45">
      <c r="P9371" s="33" t="s">
        <v>5343</v>
      </c>
      <c r="Q9371" t="s">
        <v>28873</v>
      </c>
      <c r="R9371" s="35" t="s">
        <v>18891</v>
      </c>
      <c r="S9371" s="34"/>
      <c r="T9371" s="34"/>
      <c r="U9371" s="34"/>
    </row>
    <row r="9372" spans="16:21" x14ac:dyDescent="0.45">
      <c r="P9372" s="33" t="s">
        <v>5343</v>
      </c>
      <c r="Q9372" t="s">
        <v>28873</v>
      </c>
      <c r="R9372" s="35" t="s">
        <v>18892</v>
      </c>
      <c r="S9372" s="34"/>
      <c r="T9372" s="34"/>
      <c r="U9372" s="34"/>
    </row>
    <row r="9373" spans="16:21" x14ac:dyDescent="0.45">
      <c r="P9373" s="33" t="s">
        <v>5344</v>
      </c>
      <c r="Q9373" t="s">
        <v>28873</v>
      </c>
      <c r="R9373" s="35" t="s">
        <v>18893</v>
      </c>
      <c r="S9373" s="34"/>
      <c r="T9373" s="34"/>
      <c r="U9373" s="34"/>
    </row>
    <row r="9374" spans="16:21" x14ac:dyDescent="0.45">
      <c r="P9374" s="33" t="s">
        <v>5344</v>
      </c>
      <c r="Q9374" t="s">
        <v>28873</v>
      </c>
      <c r="R9374" s="35" t="s">
        <v>18894</v>
      </c>
      <c r="S9374" s="34"/>
      <c r="T9374" s="34"/>
      <c r="U9374" s="34"/>
    </row>
    <row r="9375" spans="16:21" x14ac:dyDescent="0.45">
      <c r="P9375" s="33" t="s">
        <v>5345</v>
      </c>
      <c r="Q9375" t="s">
        <v>28873</v>
      </c>
      <c r="R9375" s="35" t="s">
        <v>18895</v>
      </c>
      <c r="S9375" s="34"/>
      <c r="T9375" s="34"/>
      <c r="U9375" s="34"/>
    </row>
    <row r="9376" spans="16:21" x14ac:dyDescent="0.45">
      <c r="P9376" s="33" t="s">
        <v>5345</v>
      </c>
      <c r="Q9376" t="s">
        <v>28873</v>
      </c>
      <c r="R9376" s="35" t="s">
        <v>18896</v>
      </c>
      <c r="S9376" s="34"/>
      <c r="T9376" s="34"/>
      <c r="U9376" s="34"/>
    </row>
    <row r="9377" spans="16:21" x14ac:dyDescent="0.45">
      <c r="P9377" s="33" t="s">
        <v>5346</v>
      </c>
      <c r="Q9377" t="s">
        <v>28873</v>
      </c>
      <c r="R9377" s="35" t="s">
        <v>18897</v>
      </c>
      <c r="S9377" s="34"/>
      <c r="T9377" s="34"/>
      <c r="U9377" s="34"/>
    </row>
    <row r="9378" spans="16:21" x14ac:dyDescent="0.45">
      <c r="P9378" s="33" t="s">
        <v>5346</v>
      </c>
      <c r="Q9378" t="s">
        <v>28873</v>
      </c>
      <c r="R9378" s="35" t="s">
        <v>18898</v>
      </c>
      <c r="S9378" s="34"/>
      <c r="T9378" s="34"/>
      <c r="U9378" s="34"/>
    </row>
    <row r="9379" spans="16:21" x14ac:dyDescent="0.45">
      <c r="P9379" s="33" t="s">
        <v>5347</v>
      </c>
      <c r="Q9379" t="s">
        <v>28873</v>
      </c>
      <c r="R9379" s="35" t="s">
        <v>18899</v>
      </c>
      <c r="S9379" s="34"/>
      <c r="T9379" s="34"/>
      <c r="U9379" s="34"/>
    </row>
    <row r="9380" spans="16:21" x14ac:dyDescent="0.45">
      <c r="P9380" s="33" t="s">
        <v>5347</v>
      </c>
      <c r="Q9380" t="s">
        <v>28873</v>
      </c>
      <c r="R9380" s="35" t="s">
        <v>18900</v>
      </c>
      <c r="S9380" s="34"/>
      <c r="T9380" s="34"/>
      <c r="U9380" s="34"/>
    </row>
    <row r="9381" spans="16:21" x14ac:dyDescent="0.45">
      <c r="P9381" s="33" t="s">
        <v>5348</v>
      </c>
      <c r="Q9381" t="s">
        <v>28873</v>
      </c>
      <c r="R9381" s="35" t="s">
        <v>18901</v>
      </c>
      <c r="S9381" s="34"/>
      <c r="T9381" s="34"/>
      <c r="U9381" s="34"/>
    </row>
    <row r="9382" spans="16:21" x14ac:dyDescent="0.45">
      <c r="P9382" s="33" t="s">
        <v>5348</v>
      </c>
      <c r="Q9382" t="s">
        <v>28873</v>
      </c>
      <c r="R9382" s="35" t="s">
        <v>18902</v>
      </c>
      <c r="S9382" s="34"/>
      <c r="T9382" s="34"/>
      <c r="U9382" s="34"/>
    </row>
    <row r="9383" spans="16:21" x14ac:dyDescent="0.45">
      <c r="P9383" s="33" t="s">
        <v>5349</v>
      </c>
      <c r="Q9383" t="s">
        <v>28873</v>
      </c>
      <c r="R9383" s="35" t="s">
        <v>18903</v>
      </c>
      <c r="S9383" s="34"/>
      <c r="T9383" s="34"/>
      <c r="U9383" s="34"/>
    </row>
    <row r="9384" spans="16:21" x14ac:dyDescent="0.45">
      <c r="P9384" s="33" t="s">
        <v>5349</v>
      </c>
      <c r="Q9384" t="s">
        <v>28873</v>
      </c>
      <c r="R9384" s="35" t="s">
        <v>18904</v>
      </c>
      <c r="S9384" s="34"/>
      <c r="T9384" s="34"/>
      <c r="U9384" s="34"/>
    </row>
    <row r="9385" spans="16:21" x14ac:dyDescent="0.45">
      <c r="P9385" s="33" t="s">
        <v>5350</v>
      </c>
      <c r="Q9385" t="s">
        <v>28873</v>
      </c>
      <c r="R9385" s="35" t="s">
        <v>18905</v>
      </c>
      <c r="S9385" s="34"/>
      <c r="T9385" s="34"/>
      <c r="U9385" s="34"/>
    </row>
    <row r="9386" spans="16:21" x14ac:dyDescent="0.45">
      <c r="P9386" s="33" t="s">
        <v>5350</v>
      </c>
      <c r="Q9386" t="s">
        <v>28873</v>
      </c>
      <c r="R9386" s="35" t="s">
        <v>18898</v>
      </c>
      <c r="S9386" s="34"/>
      <c r="T9386" s="34"/>
      <c r="U9386" s="34"/>
    </row>
    <row r="9387" spans="16:21" x14ac:dyDescent="0.45">
      <c r="P9387" s="33" t="s">
        <v>5351</v>
      </c>
      <c r="Q9387" t="s">
        <v>28873</v>
      </c>
      <c r="R9387" s="35" t="s">
        <v>18906</v>
      </c>
      <c r="S9387" s="34"/>
      <c r="T9387" s="34"/>
      <c r="U9387" s="34"/>
    </row>
    <row r="9388" spans="16:21" x14ac:dyDescent="0.45">
      <c r="P9388" s="33" t="s">
        <v>5351</v>
      </c>
      <c r="Q9388" t="s">
        <v>28873</v>
      </c>
      <c r="R9388" s="35" t="s">
        <v>18900</v>
      </c>
      <c r="S9388" s="34"/>
      <c r="T9388" s="34"/>
      <c r="U9388" s="34"/>
    </row>
    <row r="9389" spans="16:21" x14ac:dyDescent="0.45">
      <c r="P9389" s="33" t="s">
        <v>5352</v>
      </c>
      <c r="Q9389" t="s">
        <v>28873</v>
      </c>
      <c r="R9389" s="35" t="s">
        <v>18907</v>
      </c>
      <c r="S9389" s="34"/>
      <c r="T9389" s="34"/>
      <c r="U9389" s="34"/>
    </row>
    <row r="9390" spans="16:21" x14ac:dyDescent="0.45">
      <c r="P9390" s="33" t="s">
        <v>5352</v>
      </c>
      <c r="Q9390" t="s">
        <v>28873</v>
      </c>
      <c r="R9390" s="35" t="s">
        <v>18902</v>
      </c>
      <c r="S9390" s="34"/>
      <c r="T9390" s="34"/>
      <c r="U9390" s="34"/>
    </row>
    <row r="9391" spans="16:21" x14ac:dyDescent="0.45">
      <c r="P9391" s="33" t="s">
        <v>5353</v>
      </c>
      <c r="Q9391" t="s">
        <v>28873</v>
      </c>
      <c r="R9391" s="35" t="s">
        <v>18908</v>
      </c>
      <c r="S9391" s="34"/>
      <c r="T9391" s="34"/>
      <c r="U9391" s="34"/>
    </row>
    <row r="9392" spans="16:21" x14ac:dyDescent="0.45">
      <c r="P9392" s="33" t="s">
        <v>5353</v>
      </c>
      <c r="Q9392" t="s">
        <v>28873</v>
      </c>
      <c r="R9392" s="35" t="s">
        <v>18909</v>
      </c>
      <c r="S9392" s="34"/>
      <c r="T9392" s="34"/>
      <c r="U9392" s="34"/>
    </row>
    <row r="9393" spans="16:21" x14ac:dyDescent="0.45">
      <c r="P9393" s="33" t="s">
        <v>5354</v>
      </c>
      <c r="Q9393" t="s">
        <v>28873</v>
      </c>
      <c r="R9393" s="35" t="s">
        <v>18910</v>
      </c>
      <c r="S9393" s="34"/>
      <c r="T9393" s="34"/>
      <c r="U9393" s="34"/>
    </row>
    <row r="9394" spans="16:21" x14ac:dyDescent="0.45">
      <c r="P9394" s="33" t="s">
        <v>5354</v>
      </c>
      <c r="Q9394" t="s">
        <v>28873</v>
      </c>
      <c r="R9394" s="35" t="s">
        <v>18911</v>
      </c>
      <c r="S9394" s="34"/>
      <c r="T9394" s="34"/>
      <c r="U9394" s="34"/>
    </row>
    <row r="9395" spans="16:21" x14ac:dyDescent="0.45">
      <c r="P9395" s="33" t="s">
        <v>5355</v>
      </c>
      <c r="Q9395" t="s">
        <v>28873</v>
      </c>
      <c r="R9395" s="35" t="s">
        <v>18912</v>
      </c>
      <c r="S9395" s="34"/>
      <c r="T9395" s="34"/>
      <c r="U9395" s="34"/>
    </row>
    <row r="9396" spans="16:21" x14ac:dyDescent="0.45">
      <c r="P9396" s="33" t="s">
        <v>5355</v>
      </c>
      <c r="Q9396" t="s">
        <v>28873</v>
      </c>
      <c r="R9396" s="35" t="s">
        <v>18913</v>
      </c>
      <c r="S9396" s="34"/>
      <c r="T9396" s="34"/>
      <c r="U9396" s="34"/>
    </row>
    <row r="9397" spans="16:21" x14ac:dyDescent="0.45">
      <c r="P9397" s="33" t="s">
        <v>5356</v>
      </c>
      <c r="Q9397" t="s">
        <v>28873</v>
      </c>
      <c r="R9397" s="35" t="s">
        <v>18914</v>
      </c>
      <c r="S9397" s="34"/>
      <c r="T9397" s="34"/>
      <c r="U9397" s="34"/>
    </row>
    <row r="9398" spans="16:21" x14ac:dyDescent="0.45">
      <c r="P9398" s="33" t="s">
        <v>5356</v>
      </c>
      <c r="Q9398" t="s">
        <v>28873</v>
      </c>
      <c r="R9398" s="35" t="s">
        <v>18915</v>
      </c>
      <c r="S9398" s="34"/>
      <c r="T9398" s="34"/>
      <c r="U9398" s="34"/>
    </row>
    <row r="9399" spans="16:21" x14ac:dyDescent="0.45">
      <c r="P9399" s="33" t="s">
        <v>5357</v>
      </c>
      <c r="Q9399" t="s">
        <v>28873</v>
      </c>
      <c r="R9399" s="35" t="s">
        <v>18916</v>
      </c>
      <c r="S9399" s="34"/>
      <c r="T9399" s="34"/>
      <c r="U9399" s="34"/>
    </row>
    <row r="9400" spans="16:21" x14ac:dyDescent="0.45">
      <c r="P9400" s="33" t="s">
        <v>5357</v>
      </c>
      <c r="Q9400" t="s">
        <v>28873</v>
      </c>
      <c r="R9400" s="35" t="s">
        <v>18917</v>
      </c>
      <c r="S9400" s="34"/>
      <c r="T9400" s="34"/>
      <c r="U9400" s="34"/>
    </row>
    <row r="9401" spans="16:21" x14ac:dyDescent="0.45">
      <c r="P9401" s="33" t="s">
        <v>5358</v>
      </c>
      <c r="Q9401" t="s">
        <v>28873</v>
      </c>
      <c r="R9401" s="35" t="s">
        <v>18918</v>
      </c>
      <c r="S9401" s="34"/>
      <c r="T9401" s="34"/>
      <c r="U9401" s="34"/>
    </row>
    <row r="9402" spans="16:21" x14ac:dyDescent="0.45">
      <c r="P9402" s="33" t="s">
        <v>5358</v>
      </c>
      <c r="Q9402" t="s">
        <v>28873</v>
      </c>
      <c r="R9402" s="35" t="s">
        <v>18919</v>
      </c>
      <c r="S9402" s="34"/>
      <c r="T9402" s="34"/>
      <c r="U9402" s="34"/>
    </row>
    <row r="9403" spans="16:21" x14ac:dyDescent="0.45">
      <c r="P9403" s="33" t="s">
        <v>5359</v>
      </c>
      <c r="Q9403" t="s">
        <v>28873</v>
      </c>
      <c r="R9403" s="35" t="s">
        <v>18920</v>
      </c>
      <c r="S9403" s="34"/>
      <c r="T9403" s="34"/>
      <c r="U9403" s="34"/>
    </row>
    <row r="9404" spans="16:21" x14ac:dyDescent="0.45">
      <c r="P9404" s="33" t="s">
        <v>5359</v>
      </c>
      <c r="Q9404" t="s">
        <v>28873</v>
      </c>
      <c r="R9404" s="35" t="s">
        <v>18921</v>
      </c>
      <c r="S9404" s="34"/>
      <c r="T9404" s="34"/>
      <c r="U9404" s="34"/>
    </row>
    <row r="9405" spans="16:21" x14ac:dyDescent="0.45">
      <c r="P9405" s="33" t="s">
        <v>5360</v>
      </c>
      <c r="Q9405" t="s">
        <v>28873</v>
      </c>
      <c r="R9405" s="35" t="s">
        <v>18922</v>
      </c>
      <c r="S9405" s="34"/>
      <c r="T9405" s="34"/>
      <c r="U9405" s="34"/>
    </row>
    <row r="9406" spans="16:21" x14ac:dyDescent="0.45">
      <c r="P9406" s="33" t="s">
        <v>5360</v>
      </c>
      <c r="Q9406" t="s">
        <v>28873</v>
      </c>
      <c r="R9406" s="35" t="s">
        <v>18923</v>
      </c>
      <c r="S9406" s="34"/>
      <c r="T9406" s="34"/>
      <c r="U9406" s="34"/>
    </row>
    <row r="9407" spans="16:21" x14ac:dyDescent="0.45">
      <c r="P9407" s="33" t="s">
        <v>5361</v>
      </c>
      <c r="Q9407" t="s">
        <v>28873</v>
      </c>
      <c r="R9407" s="35" t="s">
        <v>18924</v>
      </c>
      <c r="S9407" s="34"/>
      <c r="T9407" s="34"/>
      <c r="U9407" s="34"/>
    </row>
    <row r="9408" spans="16:21" x14ac:dyDescent="0.45">
      <c r="P9408" s="33" t="s">
        <v>5361</v>
      </c>
      <c r="Q9408" t="s">
        <v>28873</v>
      </c>
      <c r="R9408" s="35" t="s">
        <v>18925</v>
      </c>
      <c r="S9408" s="34"/>
      <c r="T9408" s="34"/>
      <c r="U9408" s="34"/>
    </row>
    <row r="9409" spans="16:21" x14ac:dyDescent="0.45">
      <c r="P9409" s="33" t="s">
        <v>5362</v>
      </c>
      <c r="Q9409" t="s">
        <v>28873</v>
      </c>
      <c r="R9409" s="35" t="s">
        <v>18926</v>
      </c>
      <c r="S9409" s="34"/>
      <c r="T9409" s="34"/>
      <c r="U9409" s="34"/>
    </row>
    <row r="9410" spans="16:21" x14ac:dyDescent="0.45">
      <c r="P9410" s="33" t="s">
        <v>5362</v>
      </c>
      <c r="Q9410" t="s">
        <v>28873</v>
      </c>
      <c r="R9410" s="35" t="s">
        <v>18927</v>
      </c>
      <c r="S9410" s="34"/>
      <c r="T9410" s="34"/>
      <c r="U9410" s="34"/>
    </row>
    <row r="9411" spans="16:21" x14ac:dyDescent="0.45">
      <c r="P9411" s="33" t="s">
        <v>5363</v>
      </c>
      <c r="Q9411" t="s">
        <v>28873</v>
      </c>
      <c r="R9411" s="35" t="s">
        <v>18928</v>
      </c>
      <c r="S9411" s="34"/>
      <c r="T9411" s="34"/>
      <c r="U9411" s="34"/>
    </row>
    <row r="9412" spans="16:21" x14ac:dyDescent="0.45">
      <c r="P9412" s="33" t="s">
        <v>5363</v>
      </c>
      <c r="Q9412" t="s">
        <v>28873</v>
      </c>
      <c r="R9412" s="35" t="s">
        <v>18929</v>
      </c>
      <c r="S9412" s="34"/>
      <c r="T9412" s="34"/>
      <c r="U9412" s="34"/>
    </row>
    <row r="9413" spans="16:21" x14ac:dyDescent="0.45">
      <c r="P9413" s="33" t="s">
        <v>5364</v>
      </c>
      <c r="Q9413" t="s">
        <v>28873</v>
      </c>
      <c r="R9413" s="35" t="s">
        <v>18930</v>
      </c>
      <c r="S9413" s="34"/>
      <c r="T9413" s="34"/>
      <c r="U9413" s="34"/>
    </row>
    <row r="9414" spans="16:21" x14ac:dyDescent="0.45">
      <c r="P9414" s="33" t="s">
        <v>5364</v>
      </c>
      <c r="Q9414" t="s">
        <v>28873</v>
      </c>
      <c r="R9414" s="35" t="s">
        <v>18931</v>
      </c>
      <c r="S9414" s="34"/>
      <c r="T9414" s="34"/>
      <c r="U9414" s="34"/>
    </row>
    <row r="9415" spans="16:21" x14ac:dyDescent="0.45">
      <c r="P9415" s="33" t="s">
        <v>5365</v>
      </c>
      <c r="Q9415" t="s">
        <v>28873</v>
      </c>
      <c r="R9415" s="35" t="s">
        <v>18932</v>
      </c>
      <c r="S9415" s="34"/>
      <c r="T9415" s="34"/>
      <c r="U9415" s="34"/>
    </row>
    <row r="9416" spans="16:21" x14ac:dyDescent="0.45">
      <c r="P9416" s="33" t="s">
        <v>5365</v>
      </c>
      <c r="Q9416" t="s">
        <v>28873</v>
      </c>
      <c r="R9416" s="35" t="s">
        <v>18933</v>
      </c>
      <c r="S9416" s="34"/>
      <c r="T9416" s="34"/>
      <c r="U9416" s="34"/>
    </row>
    <row r="9417" spans="16:21" x14ac:dyDescent="0.45">
      <c r="P9417" s="33" t="s">
        <v>5366</v>
      </c>
      <c r="Q9417" t="s">
        <v>28873</v>
      </c>
      <c r="R9417" s="35" t="s">
        <v>18934</v>
      </c>
      <c r="S9417" s="34"/>
      <c r="T9417" s="34"/>
      <c r="U9417" s="34"/>
    </row>
    <row r="9418" spans="16:21" x14ac:dyDescent="0.45">
      <c r="P9418" s="33" t="s">
        <v>5366</v>
      </c>
      <c r="Q9418" t="s">
        <v>28873</v>
      </c>
      <c r="R9418" s="35" t="s">
        <v>18935</v>
      </c>
      <c r="S9418" s="34"/>
      <c r="T9418" s="34"/>
      <c r="U9418" s="34"/>
    </row>
    <row r="9419" spans="16:21" x14ac:dyDescent="0.45">
      <c r="P9419" s="33" t="s">
        <v>5367</v>
      </c>
      <c r="Q9419" t="s">
        <v>28873</v>
      </c>
      <c r="R9419" s="35" t="s">
        <v>18936</v>
      </c>
      <c r="S9419" s="34"/>
      <c r="T9419" s="34"/>
      <c r="U9419" s="34"/>
    </row>
    <row r="9420" spans="16:21" x14ac:dyDescent="0.45">
      <c r="P9420" s="33" t="s">
        <v>5367</v>
      </c>
      <c r="Q9420" t="s">
        <v>28873</v>
      </c>
      <c r="R9420" s="35" t="s">
        <v>18937</v>
      </c>
      <c r="S9420" s="34"/>
      <c r="T9420" s="34"/>
      <c r="U9420" s="34"/>
    </row>
    <row r="9421" spans="16:21" x14ac:dyDescent="0.45">
      <c r="P9421" s="33" t="s">
        <v>5368</v>
      </c>
      <c r="Q9421" t="s">
        <v>28873</v>
      </c>
      <c r="R9421" s="35" t="s">
        <v>18938</v>
      </c>
      <c r="S9421" s="34"/>
      <c r="T9421" s="34"/>
      <c r="U9421" s="34"/>
    </row>
    <row r="9422" spans="16:21" x14ac:dyDescent="0.45">
      <c r="P9422" s="33" t="s">
        <v>5368</v>
      </c>
      <c r="Q9422" t="s">
        <v>28873</v>
      </c>
      <c r="R9422" s="35" t="s">
        <v>18939</v>
      </c>
      <c r="S9422" s="34"/>
      <c r="T9422" s="34"/>
      <c r="U9422" s="34"/>
    </row>
    <row r="9423" spans="16:21" x14ac:dyDescent="0.45">
      <c r="P9423" s="33" t="s">
        <v>5369</v>
      </c>
      <c r="Q9423" t="s">
        <v>28873</v>
      </c>
      <c r="R9423" s="35" t="s">
        <v>18940</v>
      </c>
      <c r="S9423" s="34"/>
      <c r="T9423" s="34"/>
      <c r="U9423" s="34"/>
    </row>
    <row r="9424" spans="16:21" x14ac:dyDescent="0.45">
      <c r="P9424" s="33" t="s">
        <v>5369</v>
      </c>
      <c r="Q9424" t="s">
        <v>28873</v>
      </c>
      <c r="R9424" s="35" t="s">
        <v>18941</v>
      </c>
      <c r="S9424" s="34"/>
      <c r="T9424" s="34"/>
      <c r="U9424" s="34"/>
    </row>
    <row r="9425" spans="16:21" x14ac:dyDescent="0.45">
      <c r="P9425" s="33" t="s">
        <v>5370</v>
      </c>
      <c r="Q9425" t="s">
        <v>28873</v>
      </c>
      <c r="R9425" s="35" t="s">
        <v>18942</v>
      </c>
      <c r="S9425" s="34"/>
      <c r="T9425" s="34"/>
      <c r="U9425" s="34"/>
    </row>
    <row r="9426" spans="16:21" x14ac:dyDescent="0.45">
      <c r="P9426" s="33" t="s">
        <v>5370</v>
      </c>
      <c r="Q9426" t="s">
        <v>28873</v>
      </c>
      <c r="R9426" s="35" t="s">
        <v>18943</v>
      </c>
      <c r="S9426" s="34"/>
      <c r="T9426" s="34"/>
      <c r="U9426" s="34"/>
    </row>
    <row r="9427" spans="16:21" x14ac:dyDescent="0.45">
      <c r="P9427" s="33" t="s">
        <v>5371</v>
      </c>
      <c r="Q9427" t="s">
        <v>28873</v>
      </c>
      <c r="R9427" s="35" t="s">
        <v>18944</v>
      </c>
      <c r="S9427" s="34"/>
      <c r="T9427" s="34"/>
      <c r="U9427" s="34"/>
    </row>
    <row r="9428" spans="16:21" x14ac:dyDescent="0.45">
      <c r="P9428" s="33" t="s">
        <v>5371</v>
      </c>
      <c r="Q9428" t="s">
        <v>28873</v>
      </c>
      <c r="R9428" s="35" t="s">
        <v>18945</v>
      </c>
      <c r="S9428" s="34"/>
      <c r="T9428" s="34"/>
      <c r="U9428" s="34"/>
    </row>
    <row r="9429" spans="16:21" x14ac:dyDescent="0.45">
      <c r="P9429" s="33" t="s">
        <v>5372</v>
      </c>
      <c r="Q9429" t="s">
        <v>28873</v>
      </c>
      <c r="R9429" s="35" t="s">
        <v>18946</v>
      </c>
      <c r="S9429" s="34"/>
      <c r="T9429" s="34"/>
      <c r="U9429" s="34"/>
    </row>
    <row r="9430" spans="16:21" x14ac:dyDescent="0.45">
      <c r="P9430" s="33" t="s">
        <v>5372</v>
      </c>
      <c r="Q9430" t="s">
        <v>28873</v>
      </c>
      <c r="R9430" s="35" t="s">
        <v>18947</v>
      </c>
      <c r="S9430" s="34"/>
      <c r="T9430" s="34"/>
      <c r="U9430" s="34"/>
    </row>
    <row r="9431" spans="16:21" x14ac:dyDescent="0.45">
      <c r="P9431" s="33" t="s">
        <v>5373</v>
      </c>
      <c r="Q9431" t="s">
        <v>28873</v>
      </c>
      <c r="R9431" s="35" t="s">
        <v>18948</v>
      </c>
      <c r="S9431" s="34"/>
      <c r="T9431" s="34"/>
      <c r="U9431" s="34"/>
    </row>
    <row r="9432" spans="16:21" x14ac:dyDescent="0.45">
      <c r="P9432" s="33" t="s">
        <v>5373</v>
      </c>
      <c r="Q9432" t="s">
        <v>28873</v>
      </c>
      <c r="R9432" s="35" t="s">
        <v>18949</v>
      </c>
      <c r="S9432" s="34"/>
      <c r="T9432" s="34"/>
      <c r="U9432" s="34"/>
    </row>
    <row r="9433" spans="16:21" x14ac:dyDescent="0.45">
      <c r="P9433" s="33" t="s">
        <v>5374</v>
      </c>
      <c r="Q9433" t="s">
        <v>28873</v>
      </c>
      <c r="R9433" s="35" t="s">
        <v>18950</v>
      </c>
      <c r="S9433" s="34"/>
      <c r="T9433" s="34"/>
      <c r="U9433" s="34"/>
    </row>
    <row r="9434" spans="16:21" x14ac:dyDescent="0.45">
      <c r="P9434" s="33" t="s">
        <v>5374</v>
      </c>
      <c r="Q9434" t="s">
        <v>28873</v>
      </c>
      <c r="R9434" s="35" t="s">
        <v>18951</v>
      </c>
      <c r="S9434" s="34"/>
      <c r="T9434" s="34"/>
      <c r="U9434" s="34"/>
    </row>
    <row r="9435" spans="16:21" x14ac:dyDescent="0.45">
      <c r="P9435" s="33" t="s">
        <v>5375</v>
      </c>
      <c r="Q9435" t="s">
        <v>28873</v>
      </c>
      <c r="R9435" s="35" t="s">
        <v>18952</v>
      </c>
      <c r="S9435" s="34"/>
      <c r="T9435" s="34"/>
      <c r="U9435" s="34"/>
    </row>
    <row r="9436" spans="16:21" x14ac:dyDescent="0.45">
      <c r="P9436" s="33" t="s">
        <v>5375</v>
      </c>
      <c r="Q9436" t="s">
        <v>28873</v>
      </c>
      <c r="R9436" s="35" t="s">
        <v>18953</v>
      </c>
      <c r="S9436" s="34"/>
      <c r="T9436" s="34"/>
      <c r="U9436" s="34"/>
    </row>
    <row r="9437" spans="16:21" x14ac:dyDescent="0.45">
      <c r="P9437" s="33" t="s">
        <v>5376</v>
      </c>
      <c r="Q9437" t="s">
        <v>28873</v>
      </c>
      <c r="R9437" s="35" t="s">
        <v>18954</v>
      </c>
      <c r="S9437" s="34"/>
      <c r="T9437" s="34"/>
      <c r="U9437" s="34"/>
    </row>
    <row r="9438" spans="16:21" x14ac:dyDescent="0.45">
      <c r="P9438" s="33" t="s">
        <v>5376</v>
      </c>
      <c r="Q9438" t="s">
        <v>28873</v>
      </c>
      <c r="R9438" s="35" t="s">
        <v>18955</v>
      </c>
      <c r="S9438" s="34"/>
      <c r="T9438" s="34"/>
      <c r="U9438" s="34"/>
    </row>
    <row r="9439" spans="16:21" x14ac:dyDescent="0.45">
      <c r="P9439" s="33" t="s">
        <v>5377</v>
      </c>
      <c r="Q9439" t="s">
        <v>28873</v>
      </c>
      <c r="R9439" s="35" t="s">
        <v>18956</v>
      </c>
      <c r="S9439" s="34"/>
      <c r="T9439" s="34"/>
      <c r="U9439" s="34"/>
    </row>
    <row r="9440" spans="16:21" x14ac:dyDescent="0.45">
      <c r="P9440" s="33" t="s">
        <v>5377</v>
      </c>
      <c r="Q9440" t="s">
        <v>28873</v>
      </c>
      <c r="R9440" s="35" t="s">
        <v>18957</v>
      </c>
      <c r="S9440" s="34"/>
      <c r="T9440" s="34"/>
      <c r="U9440" s="34"/>
    </row>
    <row r="9441" spans="16:21" x14ac:dyDescent="0.45">
      <c r="P9441" s="33" t="s">
        <v>5378</v>
      </c>
      <c r="Q9441" t="s">
        <v>28873</v>
      </c>
      <c r="R9441" s="35" t="s">
        <v>18958</v>
      </c>
      <c r="S9441" s="34"/>
      <c r="T9441" s="34"/>
      <c r="U9441" s="34"/>
    </row>
    <row r="9442" spans="16:21" x14ac:dyDescent="0.45">
      <c r="P9442" s="33" t="s">
        <v>5378</v>
      </c>
      <c r="Q9442" t="s">
        <v>28873</v>
      </c>
      <c r="R9442" s="35" t="s">
        <v>18959</v>
      </c>
      <c r="S9442" s="34"/>
      <c r="T9442" s="34"/>
      <c r="U9442" s="34"/>
    </row>
    <row r="9443" spans="16:21" x14ac:dyDescent="0.45">
      <c r="P9443" s="33" t="s">
        <v>5379</v>
      </c>
      <c r="Q9443" t="s">
        <v>28873</v>
      </c>
      <c r="R9443" s="35" t="s">
        <v>16710</v>
      </c>
      <c r="S9443" s="34"/>
      <c r="T9443" s="34"/>
      <c r="U9443" s="34"/>
    </row>
    <row r="9444" spans="16:21" x14ac:dyDescent="0.45">
      <c r="P9444" s="33" t="s">
        <v>5379</v>
      </c>
      <c r="Q9444" t="s">
        <v>28873</v>
      </c>
      <c r="R9444" s="35" t="s">
        <v>16711</v>
      </c>
      <c r="S9444" s="34"/>
      <c r="T9444" s="34"/>
      <c r="U9444" s="34"/>
    </row>
    <row r="9445" spans="16:21" x14ac:dyDescent="0.45">
      <c r="P9445" s="33" t="s">
        <v>5380</v>
      </c>
      <c r="Q9445" t="s">
        <v>28873</v>
      </c>
      <c r="R9445" s="35" t="s">
        <v>18960</v>
      </c>
      <c r="S9445" s="34"/>
      <c r="T9445" s="34"/>
      <c r="U9445" s="34"/>
    </row>
    <row r="9446" spans="16:21" x14ac:dyDescent="0.45">
      <c r="P9446" s="33" t="s">
        <v>5380</v>
      </c>
      <c r="Q9446" t="s">
        <v>28873</v>
      </c>
      <c r="R9446" s="35" t="s">
        <v>18961</v>
      </c>
      <c r="S9446" s="34"/>
      <c r="T9446" s="34"/>
      <c r="U9446" s="34"/>
    </row>
    <row r="9447" spans="16:21" x14ac:dyDescent="0.45">
      <c r="P9447" s="33" t="s">
        <v>5381</v>
      </c>
      <c r="Q9447" t="s">
        <v>28873</v>
      </c>
      <c r="R9447" s="35" t="s">
        <v>16769</v>
      </c>
      <c r="S9447" s="34"/>
      <c r="T9447" s="34"/>
      <c r="U9447" s="34"/>
    </row>
    <row r="9448" spans="16:21" x14ac:dyDescent="0.45">
      <c r="P9448" s="33" t="s">
        <v>5381</v>
      </c>
      <c r="Q9448" t="s">
        <v>28873</v>
      </c>
      <c r="R9448" s="35" t="s">
        <v>18962</v>
      </c>
      <c r="S9448" s="34"/>
      <c r="T9448" s="34"/>
      <c r="U9448" s="34"/>
    </row>
    <row r="9449" spans="16:21" x14ac:dyDescent="0.45">
      <c r="P9449" s="33" t="s">
        <v>5382</v>
      </c>
      <c r="Q9449" t="s">
        <v>28873</v>
      </c>
      <c r="R9449" s="35" t="s">
        <v>18963</v>
      </c>
      <c r="S9449" s="34"/>
      <c r="T9449" s="34"/>
      <c r="U9449" s="34"/>
    </row>
    <row r="9450" spans="16:21" x14ac:dyDescent="0.45">
      <c r="P9450" s="33" t="s">
        <v>5382</v>
      </c>
      <c r="Q9450" t="s">
        <v>28873</v>
      </c>
      <c r="R9450" s="35" t="s">
        <v>18964</v>
      </c>
      <c r="S9450" s="34"/>
      <c r="T9450" s="34"/>
      <c r="U9450" s="34"/>
    </row>
    <row r="9451" spans="16:21" x14ac:dyDescent="0.45">
      <c r="P9451" s="33" t="s">
        <v>5383</v>
      </c>
      <c r="Q9451" t="s">
        <v>28873</v>
      </c>
      <c r="R9451" s="35" t="s">
        <v>18965</v>
      </c>
      <c r="S9451" s="34"/>
      <c r="T9451" s="34"/>
      <c r="U9451" s="34"/>
    </row>
    <row r="9452" spans="16:21" x14ac:dyDescent="0.45">
      <c r="P9452" s="33" t="s">
        <v>5383</v>
      </c>
      <c r="Q9452" t="s">
        <v>28873</v>
      </c>
      <c r="R9452" s="35" t="s">
        <v>18966</v>
      </c>
      <c r="S9452" s="34"/>
      <c r="T9452" s="34"/>
      <c r="U9452" s="34"/>
    </row>
    <row r="9453" spans="16:21" x14ac:dyDescent="0.45">
      <c r="P9453" s="33" t="s">
        <v>5384</v>
      </c>
      <c r="Q9453" t="s">
        <v>28873</v>
      </c>
      <c r="R9453" s="35" t="s">
        <v>18967</v>
      </c>
      <c r="S9453" s="34"/>
      <c r="T9453" s="34"/>
      <c r="U9453" s="34"/>
    </row>
    <row r="9454" spans="16:21" x14ac:dyDescent="0.45">
      <c r="P9454" s="33" t="s">
        <v>5384</v>
      </c>
      <c r="Q9454" t="s">
        <v>28873</v>
      </c>
      <c r="R9454" s="35" t="s">
        <v>18968</v>
      </c>
      <c r="S9454" s="34"/>
      <c r="T9454" s="34"/>
      <c r="U9454" s="34"/>
    </row>
    <row r="9455" spans="16:21" x14ac:dyDescent="0.45">
      <c r="P9455" s="33" t="s">
        <v>5385</v>
      </c>
      <c r="Q9455" t="s">
        <v>28873</v>
      </c>
      <c r="R9455" s="35" t="s">
        <v>18969</v>
      </c>
      <c r="S9455" s="34"/>
      <c r="T9455" s="34"/>
      <c r="U9455" s="34"/>
    </row>
    <row r="9456" spans="16:21" x14ac:dyDescent="0.45">
      <c r="P9456" s="33" t="s">
        <v>5385</v>
      </c>
      <c r="Q9456" t="s">
        <v>28873</v>
      </c>
      <c r="R9456" s="35" t="s">
        <v>18970</v>
      </c>
      <c r="S9456" s="34"/>
      <c r="T9456" s="34"/>
      <c r="U9456" s="34"/>
    </row>
    <row r="9457" spans="16:21" x14ac:dyDescent="0.45">
      <c r="P9457" s="33" t="s">
        <v>5386</v>
      </c>
      <c r="Q9457" t="s">
        <v>28873</v>
      </c>
      <c r="R9457" s="35" t="s">
        <v>18971</v>
      </c>
      <c r="S9457" s="34"/>
      <c r="T9457" s="34"/>
      <c r="U9457" s="34"/>
    </row>
    <row r="9458" spans="16:21" x14ac:dyDescent="0.45">
      <c r="P9458" s="33" t="s">
        <v>5386</v>
      </c>
      <c r="Q9458" t="s">
        <v>28873</v>
      </c>
      <c r="R9458" s="35" t="s">
        <v>18972</v>
      </c>
      <c r="S9458" s="34"/>
      <c r="T9458" s="34"/>
      <c r="U9458" s="34"/>
    </row>
    <row r="9459" spans="16:21" x14ac:dyDescent="0.45">
      <c r="P9459" s="33" t="s">
        <v>5387</v>
      </c>
      <c r="Q9459" t="s">
        <v>28873</v>
      </c>
      <c r="R9459" s="35" t="s">
        <v>18973</v>
      </c>
      <c r="S9459" s="34"/>
      <c r="T9459" s="34"/>
      <c r="U9459" s="34"/>
    </row>
    <row r="9460" spans="16:21" x14ac:dyDescent="0.45">
      <c r="P9460" s="33" t="s">
        <v>5387</v>
      </c>
      <c r="Q9460" t="s">
        <v>28873</v>
      </c>
      <c r="R9460" s="35" t="s">
        <v>18974</v>
      </c>
      <c r="S9460" s="34"/>
      <c r="T9460" s="34"/>
      <c r="U9460" s="34"/>
    </row>
    <row r="9461" spans="16:21" x14ac:dyDescent="0.45">
      <c r="P9461" s="33" t="s">
        <v>5388</v>
      </c>
      <c r="Q9461" t="s">
        <v>28873</v>
      </c>
      <c r="R9461" s="35" t="s">
        <v>18975</v>
      </c>
      <c r="S9461" s="34"/>
      <c r="T9461" s="34"/>
      <c r="U9461" s="34"/>
    </row>
    <row r="9462" spans="16:21" x14ac:dyDescent="0.45">
      <c r="P9462" s="33" t="s">
        <v>5388</v>
      </c>
      <c r="Q9462" t="s">
        <v>28873</v>
      </c>
      <c r="R9462" s="35" t="s">
        <v>18976</v>
      </c>
      <c r="S9462" s="34"/>
      <c r="T9462" s="34"/>
      <c r="U9462" s="34"/>
    </row>
    <row r="9463" spans="16:21" x14ac:dyDescent="0.45">
      <c r="P9463" s="33" t="s">
        <v>5389</v>
      </c>
      <c r="Q9463" t="s">
        <v>28873</v>
      </c>
      <c r="R9463" s="35" t="s">
        <v>18977</v>
      </c>
      <c r="S9463" s="34"/>
      <c r="T9463" s="34"/>
      <c r="U9463" s="34"/>
    </row>
    <row r="9464" spans="16:21" x14ac:dyDescent="0.45">
      <c r="P9464" s="33" t="s">
        <v>5389</v>
      </c>
      <c r="Q9464" t="s">
        <v>28873</v>
      </c>
      <c r="R9464" s="35" t="s">
        <v>18978</v>
      </c>
      <c r="S9464" s="34"/>
      <c r="T9464" s="34"/>
      <c r="U9464" s="34"/>
    </row>
    <row r="9465" spans="16:21" x14ac:dyDescent="0.45">
      <c r="P9465" s="33" t="s">
        <v>5390</v>
      </c>
      <c r="Q9465" t="s">
        <v>28873</v>
      </c>
      <c r="R9465" s="35" t="s">
        <v>18979</v>
      </c>
      <c r="S9465" s="34"/>
      <c r="T9465" s="34"/>
      <c r="U9465" s="34"/>
    </row>
    <row r="9466" spans="16:21" x14ac:dyDescent="0.45">
      <c r="P9466" s="33" t="s">
        <v>5390</v>
      </c>
      <c r="Q9466" t="s">
        <v>28873</v>
      </c>
      <c r="R9466" s="35" t="s">
        <v>18980</v>
      </c>
      <c r="S9466" s="34"/>
      <c r="T9466" s="34"/>
      <c r="U9466" s="34"/>
    </row>
    <row r="9467" spans="16:21" x14ac:dyDescent="0.45">
      <c r="P9467" s="33" t="s">
        <v>5391</v>
      </c>
      <c r="Q9467" t="s">
        <v>28873</v>
      </c>
      <c r="R9467" s="35" t="s">
        <v>18981</v>
      </c>
      <c r="S9467" s="34"/>
      <c r="T9467" s="34"/>
      <c r="U9467" s="34"/>
    </row>
    <row r="9468" spans="16:21" x14ac:dyDescent="0.45">
      <c r="P9468" s="33" t="s">
        <v>5391</v>
      </c>
      <c r="Q9468" t="s">
        <v>28873</v>
      </c>
      <c r="R9468" s="35" t="s">
        <v>18982</v>
      </c>
      <c r="S9468" s="34"/>
      <c r="T9468" s="34"/>
      <c r="U9468" s="34"/>
    </row>
    <row r="9469" spans="16:21" x14ac:dyDescent="0.45">
      <c r="P9469" s="33" t="s">
        <v>5392</v>
      </c>
      <c r="Q9469" t="s">
        <v>28873</v>
      </c>
      <c r="R9469" s="35" t="s">
        <v>18983</v>
      </c>
      <c r="S9469" s="34"/>
      <c r="T9469" s="34"/>
      <c r="U9469" s="34"/>
    </row>
    <row r="9470" spans="16:21" x14ac:dyDescent="0.45">
      <c r="P9470" s="33" t="s">
        <v>5392</v>
      </c>
      <c r="Q9470" t="s">
        <v>28873</v>
      </c>
      <c r="R9470" s="35" t="s">
        <v>18984</v>
      </c>
      <c r="S9470" s="34"/>
      <c r="T9470" s="34"/>
      <c r="U9470" s="34"/>
    </row>
    <row r="9471" spans="16:21" x14ac:dyDescent="0.45">
      <c r="P9471" s="33" t="s">
        <v>5393</v>
      </c>
      <c r="Q9471" t="s">
        <v>28873</v>
      </c>
      <c r="R9471" s="35" t="s">
        <v>18985</v>
      </c>
      <c r="S9471" s="34"/>
      <c r="T9471" s="34"/>
      <c r="U9471" s="34"/>
    </row>
    <row r="9472" spans="16:21" x14ac:dyDescent="0.45">
      <c r="P9472" s="33" t="s">
        <v>5393</v>
      </c>
      <c r="Q9472" t="s">
        <v>28873</v>
      </c>
      <c r="R9472" s="35" t="s">
        <v>18986</v>
      </c>
      <c r="S9472" s="34"/>
      <c r="T9472" s="34"/>
      <c r="U9472" s="34"/>
    </row>
    <row r="9473" spans="16:21" x14ac:dyDescent="0.45">
      <c r="P9473" s="33" t="s">
        <v>5394</v>
      </c>
      <c r="Q9473" t="s">
        <v>28873</v>
      </c>
      <c r="R9473" s="35" t="s">
        <v>18987</v>
      </c>
      <c r="S9473" s="34"/>
      <c r="T9473" s="34"/>
      <c r="U9473" s="34"/>
    </row>
    <row r="9474" spans="16:21" x14ac:dyDescent="0.45">
      <c r="P9474" s="33" t="s">
        <v>5394</v>
      </c>
      <c r="Q9474" t="s">
        <v>28873</v>
      </c>
      <c r="R9474" s="35" t="s">
        <v>18988</v>
      </c>
      <c r="S9474" s="34"/>
      <c r="T9474" s="34"/>
      <c r="U9474" s="34"/>
    </row>
    <row r="9475" spans="16:21" x14ac:dyDescent="0.45">
      <c r="P9475" s="33" t="s">
        <v>5395</v>
      </c>
      <c r="Q9475" t="s">
        <v>28873</v>
      </c>
      <c r="R9475" s="35" t="s">
        <v>18989</v>
      </c>
      <c r="S9475" s="34"/>
      <c r="T9475" s="34"/>
      <c r="U9475" s="34"/>
    </row>
    <row r="9476" spans="16:21" x14ac:dyDescent="0.45">
      <c r="P9476" s="33" t="s">
        <v>5395</v>
      </c>
      <c r="Q9476" t="s">
        <v>28873</v>
      </c>
      <c r="R9476" s="35" t="s">
        <v>18990</v>
      </c>
      <c r="S9476" s="34"/>
      <c r="T9476" s="34"/>
      <c r="U9476" s="34"/>
    </row>
    <row r="9477" spans="16:21" x14ac:dyDescent="0.45">
      <c r="P9477" s="33" t="s">
        <v>5396</v>
      </c>
      <c r="Q9477" t="s">
        <v>28873</v>
      </c>
      <c r="R9477" s="35" t="s">
        <v>18991</v>
      </c>
      <c r="S9477" s="34"/>
      <c r="T9477" s="34"/>
      <c r="U9477" s="34"/>
    </row>
    <row r="9478" spans="16:21" x14ac:dyDescent="0.45">
      <c r="P9478" s="33" t="s">
        <v>5396</v>
      </c>
      <c r="Q9478" t="s">
        <v>28873</v>
      </c>
      <c r="R9478" s="35" t="s">
        <v>18992</v>
      </c>
      <c r="S9478" s="34"/>
      <c r="T9478" s="34"/>
      <c r="U9478" s="34"/>
    </row>
    <row r="9479" spans="16:21" x14ac:dyDescent="0.45">
      <c r="P9479" s="33" t="s">
        <v>5397</v>
      </c>
      <c r="Q9479" t="s">
        <v>28873</v>
      </c>
      <c r="R9479" s="35" t="s">
        <v>18993</v>
      </c>
      <c r="S9479" s="34"/>
      <c r="T9479" s="34"/>
      <c r="U9479" s="34"/>
    </row>
    <row r="9480" spans="16:21" x14ac:dyDescent="0.45">
      <c r="P9480" s="33" t="s">
        <v>5397</v>
      </c>
      <c r="Q9480" t="s">
        <v>28873</v>
      </c>
      <c r="R9480" s="35" t="s">
        <v>18994</v>
      </c>
      <c r="S9480" s="34"/>
      <c r="T9480" s="34"/>
      <c r="U9480" s="34"/>
    </row>
    <row r="9481" spans="16:21" x14ac:dyDescent="0.45">
      <c r="P9481" s="33" t="s">
        <v>5398</v>
      </c>
      <c r="Q9481" t="s">
        <v>28873</v>
      </c>
      <c r="R9481" s="35" t="s">
        <v>18995</v>
      </c>
      <c r="S9481" s="34"/>
      <c r="T9481" s="34"/>
      <c r="U9481" s="34"/>
    </row>
    <row r="9482" spans="16:21" x14ac:dyDescent="0.45">
      <c r="P9482" s="33" t="s">
        <v>5398</v>
      </c>
      <c r="Q9482" t="s">
        <v>28873</v>
      </c>
      <c r="R9482" s="35" t="s">
        <v>18996</v>
      </c>
      <c r="S9482" s="34"/>
      <c r="T9482" s="34"/>
      <c r="U9482" s="34"/>
    </row>
    <row r="9483" spans="16:21" x14ac:dyDescent="0.45">
      <c r="P9483" s="33" t="s">
        <v>5399</v>
      </c>
      <c r="Q9483" t="s">
        <v>28873</v>
      </c>
      <c r="R9483" s="35" t="s">
        <v>18997</v>
      </c>
      <c r="S9483" s="34"/>
      <c r="T9483" s="34"/>
      <c r="U9483" s="34"/>
    </row>
    <row r="9484" spans="16:21" x14ac:dyDescent="0.45">
      <c r="P9484" s="33" t="s">
        <v>5399</v>
      </c>
      <c r="Q9484" t="s">
        <v>28873</v>
      </c>
      <c r="R9484" s="35" t="s">
        <v>18998</v>
      </c>
      <c r="S9484" s="34"/>
      <c r="T9484" s="34"/>
      <c r="U9484" s="34"/>
    </row>
    <row r="9485" spans="16:21" x14ac:dyDescent="0.45">
      <c r="P9485" s="33" t="s">
        <v>5400</v>
      </c>
      <c r="Q9485" t="s">
        <v>28873</v>
      </c>
      <c r="R9485" s="35" t="s">
        <v>14409</v>
      </c>
      <c r="S9485" s="34"/>
      <c r="T9485" s="34"/>
      <c r="U9485" s="34"/>
    </row>
    <row r="9486" spans="16:21" x14ac:dyDescent="0.45">
      <c r="P9486" s="33" t="s">
        <v>5400</v>
      </c>
      <c r="Q9486" t="s">
        <v>28873</v>
      </c>
      <c r="R9486" s="35" t="s">
        <v>18999</v>
      </c>
      <c r="S9486" s="34"/>
      <c r="T9486" s="34"/>
      <c r="U9486" s="34"/>
    </row>
    <row r="9487" spans="16:21" x14ac:dyDescent="0.45">
      <c r="P9487" s="33" t="s">
        <v>5401</v>
      </c>
      <c r="Q9487" t="s">
        <v>28873</v>
      </c>
      <c r="R9487" s="35" t="s">
        <v>19000</v>
      </c>
      <c r="S9487" s="34"/>
      <c r="T9487" s="34"/>
      <c r="U9487" s="34"/>
    </row>
    <row r="9488" spans="16:21" x14ac:dyDescent="0.45">
      <c r="P9488" s="33" t="s">
        <v>5401</v>
      </c>
      <c r="Q9488" t="s">
        <v>28873</v>
      </c>
      <c r="R9488" s="35" t="s">
        <v>19001</v>
      </c>
      <c r="S9488" s="34"/>
      <c r="T9488" s="34"/>
      <c r="U9488" s="34"/>
    </row>
    <row r="9489" spans="16:21" x14ac:dyDescent="0.45">
      <c r="P9489" s="33" t="s">
        <v>5402</v>
      </c>
      <c r="Q9489" t="s">
        <v>28873</v>
      </c>
      <c r="R9489" s="35" t="s">
        <v>19002</v>
      </c>
      <c r="S9489" s="34"/>
      <c r="T9489" s="34"/>
      <c r="U9489" s="34"/>
    </row>
    <row r="9490" spans="16:21" x14ac:dyDescent="0.45">
      <c r="P9490" s="33" t="s">
        <v>5402</v>
      </c>
      <c r="Q9490" t="s">
        <v>28873</v>
      </c>
      <c r="R9490" s="35" t="s">
        <v>19003</v>
      </c>
      <c r="S9490" s="34"/>
      <c r="T9490" s="34"/>
      <c r="U9490" s="34"/>
    </row>
    <row r="9491" spans="16:21" x14ac:dyDescent="0.45">
      <c r="P9491" s="33" t="s">
        <v>5403</v>
      </c>
      <c r="Q9491" t="s">
        <v>28873</v>
      </c>
      <c r="R9491" s="35" t="s">
        <v>19004</v>
      </c>
      <c r="S9491" s="34"/>
      <c r="T9491" s="34"/>
      <c r="U9491" s="34"/>
    </row>
    <row r="9492" spans="16:21" x14ac:dyDescent="0.45">
      <c r="P9492" s="33" t="s">
        <v>5403</v>
      </c>
      <c r="Q9492" t="s">
        <v>28873</v>
      </c>
      <c r="R9492" s="35" t="s">
        <v>19005</v>
      </c>
      <c r="S9492" s="34"/>
      <c r="T9492" s="34"/>
      <c r="U9492" s="34"/>
    </row>
    <row r="9493" spans="16:21" x14ac:dyDescent="0.45">
      <c r="P9493" s="33" t="s">
        <v>5404</v>
      </c>
      <c r="Q9493" t="s">
        <v>28873</v>
      </c>
      <c r="R9493" s="35" t="s">
        <v>19006</v>
      </c>
      <c r="S9493" s="34"/>
      <c r="T9493" s="34"/>
      <c r="U9493" s="34"/>
    </row>
    <row r="9494" spans="16:21" x14ac:dyDescent="0.45">
      <c r="P9494" s="33" t="s">
        <v>5404</v>
      </c>
      <c r="Q9494" t="s">
        <v>28873</v>
      </c>
      <c r="R9494" s="35" t="s">
        <v>19007</v>
      </c>
      <c r="S9494" s="34"/>
      <c r="T9494" s="34"/>
      <c r="U9494" s="34"/>
    </row>
    <row r="9495" spans="16:21" x14ac:dyDescent="0.45">
      <c r="P9495" s="33" t="s">
        <v>5405</v>
      </c>
      <c r="Q9495" t="s">
        <v>28873</v>
      </c>
      <c r="R9495" s="35" t="s">
        <v>19008</v>
      </c>
      <c r="S9495" s="34"/>
      <c r="T9495" s="34"/>
      <c r="U9495" s="34"/>
    </row>
    <row r="9496" spans="16:21" x14ac:dyDescent="0.45">
      <c r="P9496" s="33" t="s">
        <v>5405</v>
      </c>
      <c r="Q9496" t="s">
        <v>28873</v>
      </c>
      <c r="R9496" s="35" t="s">
        <v>19009</v>
      </c>
      <c r="S9496" s="34"/>
      <c r="T9496" s="34"/>
      <c r="U9496" s="34"/>
    </row>
    <row r="9497" spans="16:21" x14ac:dyDescent="0.45">
      <c r="P9497" s="33" t="s">
        <v>5406</v>
      </c>
      <c r="Q9497" t="s">
        <v>28873</v>
      </c>
      <c r="R9497" s="35" t="s">
        <v>19010</v>
      </c>
      <c r="S9497" s="34"/>
      <c r="T9497" s="34"/>
      <c r="U9497" s="34"/>
    </row>
    <row r="9498" spans="16:21" x14ac:dyDescent="0.45">
      <c r="P9498" s="33" t="s">
        <v>5406</v>
      </c>
      <c r="Q9498" t="s">
        <v>28873</v>
      </c>
      <c r="R9498" s="35" t="s">
        <v>19011</v>
      </c>
      <c r="S9498" s="34"/>
      <c r="T9498" s="34"/>
      <c r="U9498" s="34"/>
    </row>
    <row r="9499" spans="16:21" x14ac:dyDescent="0.45">
      <c r="P9499" s="33" t="s">
        <v>5407</v>
      </c>
      <c r="Q9499" t="s">
        <v>28873</v>
      </c>
      <c r="R9499" s="35" t="s">
        <v>19012</v>
      </c>
      <c r="S9499" s="34"/>
      <c r="T9499" s="34"/>
      <c r="U9499" s="34"/>
    </row>
    <row r="9500" spans="16:21" x14ac:dyDescent="0.45">
      <c r="P9500" s="33" t="s">
        <v>5407</v>
      </c>
      <c r="Q9500" t="s">
        <v>28873</v>
      </c>
      <c r="R9500" s="35" t="s">
        <v>19013</v>
      </c>
      <c r="S9500" s="34"/>
      <c r="T9500" s="34"/>
      <c r="U9500" s="34"/>
    </row>
    <row r="9501" spans="16:21" x14ac:dyDescent="0.45">
      <c r="P9501" s="33" t="s">
        <v>5408</v>
      </c>
      <c r="Q9501" t="s">
        <v>28873</v>
      </c>
      <c r="R9501" s="35" t="s">
        <v>19014</v>
      </c>
      <c r="S9501" s="34"/>
      <c r="T9501" s="34"/>
      <c r="U9501" s="34"/>
    </row>
    <row r="9502" spans="16:21" x14ac:dyDescent="0.45">
      <c r="P9502" s="33" t="s">
        <v>5408</v>
      </c>
      <c r="Q9502" t="s">
        <v>28873</v>
      </c>
      <c r="R9502" s="35" t="s">
        <v>19015</v>
      </c>
      <c r="S9502" s="34"/>
      <c r="T9502" s="34"/>
      <c r="U9502" s="34"/>
    </row>
    <row r="9503" spans="16:21" x14ac:dyDescent="0.45">
      <c r="P9503" s="33" t="s">
        <v>5409</v>
      </c>
      <c r="Q9503" t="s">
        <v>28873</v>
      </c>
      <c r="R9503" s="35" t="s">
        <v>19016</v>
      </c>
      <c r="S9503" s="34"/>
      <c r="T9503" s="34"/>
      <c r="U9503" s="34"/>
    </row>
    <row r="9504" spans="16:21" x14ac:dyDescent="0.45">
      <c r="P9504" s="33" t="s">
        <v>5409</v>
      </c>
      <c r="Q9504" t="s">
        <v>28873</v>
      </c>
      <c r="R9504" s="35" t="s">
        <v>19017</v>
      </c>
      <c r="S9504" s="34"/>
      <c r="T9504" s="34"/>
      <c r="U9504" s="34"/>
    </row>
    <row r="9505" spans="16:21" x14ac:dyDescent="0.45">
      <c r="P9505" s="33" t="s">
        <v>5410</v>
      </c>
      <c r="Q9505" t="s">
        <v>28873</v>
      </c>
      <c r="R9505" s="35" t="s">
        <v>19018</v>
      </c>
      <c r="S9505" s="34"/>
      <c r="T9505" s="34"/>
      <c r="U9505" s="34"/>
    </row>
    <row r="9506" spans="16:21" x14ac:dyDescent="0.45">
      <c r="P9506" s="33" t="s">
        <v>5410</v>
      </c>
      <c r="Q9506" t="s">
        <v>28873</v>
      </c>
      <c r="R9506" s="35" t="s">
        <v>19019</v>
      </c>
      <c r="S9506" s="34"/>
      <c r="T9506" s="34"/>
      <c r="U9506" s="34"/>
    </row>
    <row r="9507" spans="16:21" x14ac:dyDescent="0.45">
      <c r="P9507" s="33" t="s">
        <v>5411</v>
      </c>
      <c r="Q9507" t="s">
        <v>28873</v>
      </c>
      <c r="R9507" s="35" t="s">
        <v>19020</v>
      </c>
      <c r="S9507" s="34"/>
      <c r="T9507" s="34"/>
      <c r="U9507" s="34"/>
    </row>
    <row r="9508" spans="16:21" x14ac:dyDescent="0.45">
      <c r="P9508" s="33" t="s">
        <v>5411</v>
      </c>
      <c r="Q9508" t="s">
        <v>28873</v>
      </c>
      <c r="R9508" s="35" t="s">
        <v>19021</v>
      </c>
      <c r="S9508" s="34"/>
      <c r="T9508" s="34"/>
      <c r="U9508" s="34"/>
    </row>
    <row r="9509" spans="16:21" x14ac:dyDescent="0.45">
      <c r="P9509" s="33" t="s">
        <v>5412</v>
      </c>
      <c r="Q9509" t="s">
        <v>28873</v>
      </c>
      <c r="R9509" s="35" t="s">
        <v>19022</v>
      </c>
      <c r="S9509" s="34"/>
      <c r="T9509" s="34"/>
      <c r="U9509" s="34"/>
    </row>
    <row r="9510" spans="16:21" x14ac:dyDescent="0.45">
      <c r="P9510" s="33" t="s">
        <v>5412</v>
      </c>
      <c r="Q9510" t="s">
        <v>28873</v>
      </c>
      <c r="R9510" s="35" t="s">
        <v>19023</v>
      </c>
      <c r="S9510" s="34"/>
      <c r="T9510" s="34"/>
      <c r="U9510" s="34"/>
    </row>
    <row r="9511" spans="16:21" x14ac:dyDescent="0.45">
      <c r="P9511" s="33" t="s">
        <v>5413</v>
      </c>
      <c r="Q9511" t="s">
        <v>28873</v>
      </c>
      <c r="R9511" s="35" t="s">
        <v>19024</v>
      </c>
      <c r="S9511" s="34"/>
      <c r="T9511" s="34"/>
      <c r="U9511" s="34"/>
    </row>
    <row r="9512" spans="16:21" x14ac:dyDescent="0.45">
      <c r="P9512" s="33" t="s">
        <v>5413</v>
      </c>
      <c r="Q9512" t="s">
        <v>28873</v>
      </c>
      <c r="R9512" s="35" t="s">
        <v>19025</v>
      </c>
      <c r="S9512" s="34"/>
      <c r="T9512" s="34"/>
      <c r="U9512" s="34"/>
    </row>
    <row r="9513" spans="16:21" x14ac:dyDescent="0.45">
      <c r="P9513" s="33" t="s">
        <v>5414</v>
      </c>
      <c r="Q9513" t="s">
        <v>28873</v>
      </c>
      <c r="R9513" s="35" t="s">
        <v>19026</v>
      </c>
      <c r="S9513" s="34"/>
      <c r="T9513" s="34"/>
      <c r="U9513" s="34"/>
    </row>
    <row r="9514" spans="16:21" x14ac:dyDescent="0.45">
      <c r="P9514" s="33" t="s">
        <v>5414</v>
      </c>
      <c r="Q9514" t="s">
        <v>28873</v>
      </c>
      <c r="R9514" s="35" t="s">
        <v>19027</v>
      </c>
      <c r="S9514" s="34"/>
      <c r="T9514" s="34"/>
      <c r="U9514" s="34"/>
    </row>
    <row r="9515" spans="16:21" x14ac:dyDescent="0.45">
      <c r="P9515" s="33" t="s">
        <v>5415</v>
      </c>
      <c r="Q9515" t="s">
        <v>28873</v>
      </c>
      <c r="R9515" s="35" t="s">
        <v>19028</v>
      </c>
      <c r="S9515" s="34"/>
      <c r="T9515" s="34"/>
      <c r="U9515" s="34"/>
    </row>
    <row r="9516" spans="16:21" x14ac:dyDescent="0.45">
      <c r="P9516" s="33" t="s">
        <v>5415</v>
      </c>
      <c r="Q9516" t="s">
        <v>28873</v>
      </c>
      <c r="R9516" s="35" t="s">
        <v>19029</v>
      </c>
      <c r="S9516" s="34"/>
      <c r="T9516" s="34"/>
      <c r="U9516" s="34"/>
    </row>
    <row r="9517" spans="16:21" x14ac:dyDescent="0.45">
      <c r="P9517" s="33" t="s">
        <v>5416</v>
      </c>
      <c r="Q9517" t="s">
        <v>28873</v>
      </c>
      <c r="R9517" s="35" t="s">
        <v>19030</v>
      </c>
      <c r="S9517" s="34"/>
      <c r="T9517" s="34"/>
      <c r="U9517" s="34"/>
    </row>
    <row r="9518" spans="16:21" x14ac:dyDescent="0.45">
      <c r="P9518" s="33" t="s">
        <v>5416</v>
      </c>
      <c r="Q9518" t="s">
        <v>28873</v>
      </c>
      <c r="R9518" s="35" t="s">
        <v>19031</v>
      </c>
      <c r="S9518" s="34"/>
      <c r="T9518" s="34"/>
      <c r="U9518" s="34"/>
    </row>
    <row r="9519" spans="16:21" x14ac:dyDescent="0.45">
      <c r="P9519" s="33" t="s">
        <v>5417</v>
      </c>
      <c r="Q9519" t="s">
        <v>28873</v>
      </c>
      <c r="R9519" s="35" t="s">
        <v>19032</v>
      </c>
      <c r="S9519" s="34"/>
      <c r="T9519" s="34"/>
      <c r="U9519" s="34"/>
    </row>
    <row r="9520" spans="16:21" x14ac:dyDescent="0.45">
      <c r="P9520" s="33" t="s">
        <v>5417</v>
      </c>
      <c r="Q9520" t="s">
        <v>28873</v>
      </c>
      <c r="R9520" s="35" t="s">
        <v>19033</v>
      </c>
      <c r="S9520" s="34"/>
      <c r="T9520" s="34"/>
      <c r="U9520" s="34"/>
    </row>
    <row r="9521" spans="16:21" x14ac:dyDescent="0.45">
      <c r="P9521" s="33" t="s">
        <v>5418</v>
      </c>
      <c r="Q9521" t="s">
        <v>28873</v>
      </c>
      <c r="R9521" s="35" t="s">
        <v>19034</v>
      </c>
      <c r="S9521" s="34"/>
      <c r="T9521" s="34"/>
      <c r="U9521" s="34"/>
    </row>
    <row r="9522" spans="16:21" x14ac:dyDescent="0.45">
      <c r="P9522" s="33" t="s">
        <v>5418</v>
      </c>
      <c r="Q9522" t="s">
        <v>28873</v>
      </c>
      <c r="R9522" s="35" t="s">
        <v>19035</v>
      </c>
      <c r="S9522" s="34"/>
      <c r="T9522" s="34"/>
      <c r="U9522" s="34"/>
    </row>
    <row r="9523" spans="16:21" x14ac:dyDescent="0.45">
      <c r="P9523" s="33" t="s">
        <v>5419</v>
      </c>
      <c r="Q9523" t="s">
        <v>28873</v>
      </c>
      <c r="R9523" s="35" t="s">
        <v>19036</v>
      </c>
      <c r="S9523" s="34"/>
      <c r="T9523" s="34"/>
      <c r="U9523" s="34"/>
    </row>
    <row r="9524" spans="16:21" x14ac:dyDescent="0.45">
      <c r="P9524" s="33" t="s">
        <v>5419</v>
      </c>
      <c r="Q9524" t="s">
        <v>28873</v>
      </c>
      <c r="R9524" s="35" t="s">
        <v>19037</v>
      </c>
      <c r="S9524" s="34"/>
      <c r="T9524" s="34"/>
      <c r="U9524" s="34"/>
    </row>
    <row r="9525" spans="16:21" x14ac:dyDescent="0.45">
      <c r="P9525" s="33" t="s">
        <v>5420</v>
      </c>
      <c r="Q9525" t="s">
        <v>28873</v>
      </c>
      <c r="R9525" s="35" t="s">
        <v>19038</v>
      </c>
      <c r="S9525" s="34"/>
      <c r="T9525" s="34"/>
      <c r="U9525" s="34"/>
    </row>
    <row r="9526" spans="16:21" x14ac:dyDescent="0.45">
      <c r="P9526" s="33" t="s">
        <v>5420</v>
      </c>
      <c r="Q9526" t="s">
        <v>28873</v>
      </c>
      <c r="R9526" s="35" t="s">
        <v>19039</v>
      </c>
      <c r="S9526" s="34"/>
      <c r="T9526" s="34"/>
      <c r="U9526" s="34"/>
    </row>
    <row r="9527" spans="16:21" x14ac:dyDescent="0.45">
      <c r="P9527" s="33" t="s">
        <v>5421</v>
      </c>
      <c r="Q9527" t="s">
        <v>28873</v>
      </c>
      <c r="R9527" s="35" t="s">
        <v>19040</v>
      </c>
      <c r="S9527" s="34"/>
      <c r="T9527" s="34"/>
      <c r="U9527" s="34"/>
    </row>
    <row r="9528" spans="16:21" x14ac:dyDescent="0.45">
      <c r="P9528" s="33" t="s">
        <v>5421</v>
      </c>
      <c r="Q9528" t="s">
        <v>28873</v>
      </c>
      <c r="R9528" s="35" t="s">
        <v>19041</v>
      </c>
      <c r="S9528" s="34"/>
      <c r="T9528" s="34"/>
      <c r="U9528" s="34"/>
    </row>
    <row r="9529" spans="16:21" x14ac:dyDescent="0.45">
      <c r="P9529" s="33" t="s">
        <v>5422</v>
      </c>
      <c r="Q9529" t="s">
        <v>28873</v>
      </c>
      <c r="R9529" s="35" t="s">
        <v>19042</v>
      </c>
      <c r="S9529" s="34"/>
      <c r="T9529" s="34"/>
      <c r="U9529" s="34"/>
    </row>
    <row r="9530" spans="16:21" x14ac:dyDescent="0.45">
      <c r="P9530" s="33" t="s">
        <v>5422</v>
      </c>
      <c r="Q9530" t="s">
        <v>28873</v>
      </c>
      <c r="R9530" s="35" t="s">
        <v>19043</v>
      </c>
      <c r="S9530" s="34"/>
      <c r="T9530" s="34"/>
      <c r="U9530" s="34"/>
    </row>
    <row r="9531" spans="16:21" x14ac:dyDescent="0.45">
      <c r="P9531" s="33" t="s">
        <v>5423</v>
      </c>
      <c r="Q9531" t="s">
        <v>28873</v>
      </c>
      <c r="R9531" s="35" t="s">
        <v>19044</v>
      </c>
      <c r="S9531" s="34"/>
      <c r="T9531" s="34"/>
      <c r="U9531" s="34"/>
    </row>
    <row r="9532" spans="16:21" x14ac:dyDescent="0.45">
      <c r="P9532" s="33" t="s">
        <v>5423</v>
      </c>
      <c r="Q9532" t="s">
        <v>28873</v>
      </c>
      <c r="R9532" s="35" t="s">
        <v>19045</v>
      </c>
      <c r="S9532" s="34"/>
      <c r="T9532" s="34"/>
      <c r="U9532" s="34"/>
    </row>
    <row r="9533" spans="16:21" x14ac:dyDescent="0.45">
      <c r="P9533" s="33" t="s">
        <v>5424</v>
      </c>
      <c r="Q9533" t="s">
        <v>28873</v>
      </c>
      <c r="R9533" s="35" t="s">
        <v>19046</v>
      </c>
      <c r="S9533" s="34"/>
      <c r="T9533" s="34"/>
      <c r="U9533" s="34"/>
    </row>
    <row r="9534" spans="16:21" x14ac:dyDescent="0.45">
      <c r="P9534" s="33" t="s">
        <v>5424</v>
      </c>
      <c r="Q9534" t="s">
        <v>28873</v>
      </c>
      <c r="R9534" s="35" t="s">
        <v>19047</v>
      </c>
      <c r="S9534" s="34"/>
      <c r="T9534" s="34"/>
      <c r="U9534" s="34"/>
    </row>
    <row r="9535" spans="16:21" x14ac:dyDescent="0.45">
      <c r="P9535" s="33" t="s">
        <v>5425</v>
      </c>
      <c r="Q9535" t="s">
        <v>28873</v>
      </c>
      <c r="R9535" s="35" t="s">
        <v>19048</v>
      </c>
      <c r="S9535" s="34"/>
      <c r="T9535" s="34"/>
      <c r="U9535" s="34"/>
    </row>
    <row r="9536" spans="16:21" x14ac:dyDescent="0.45">
      <c r="P9536" s="33" t="s">
        <v>5425</v>
      </c>
      <c r="Q9536" t="s">
        <v>28873</v>
      </c>
      <c r="R9536" s="35" t="s">
        <v>19049</v>
      </c>
      <c r="S9536" s="34"/>
      <c r="T9536" s="34"/>
      <c r="U9536" s="34"/>
    </row>
    <row r="9537" spans="16:21" x14ac:dyDescent="0.45">
      <c r="P9537" s="33" t="s">
        <v>5426</v>
      </c>
      <c r="Q9537" t="s">
        <v>28873</v>
      </c>
      <c r="R9537" s="35" t="s">
        <v>16672</v>
      </c>
      <c r="S9537" s="34"/>
      <c r="T9537" s="34"/>
      <c r="U9537" s="34"/>
    </row>
    <row r="9538" spans="16:21" x14ac:dyDescent="0.45">
      <c r="P9538" s="33" t="s">
        <v>5426</v>
      </c>
      <c r="Q9538" t="s">
        <v>28873</v>
      </c>
      <c r="R9538" s="35" t="s">
        <v>19050</v>
      </c>
      <c r="S9538" s="34"/>
      <c r="T9538" s="34"/>
      <c r="U9538" s="34"/>
    </row>
    <row r="9539" spans="16:21" x14ac:dyDescent="0.45">
      <c r="P9539" s="33" t="s">
        <v>5427</v>
      </c>
      <c r="Q9539" t="s">
        <v>28873</v>
      </c>
      <c r="R9539" s="35" t="s">
        <v>16787</v>
      </c>
      <c r="S9539" s="34"/>
      <c r="T9539" s="34"/>
      <c r="U9539" s="34"/>
    </row>
    <row r="9540" spans="16:21" x14ac:dyDescent="0.45">
      <c r="P9540" s="33" t="s">
        <v>5427</v>
      </c>
      <c r="Q9540" t="s">
        <v>28873</v>
      </c>
      <c r="R9540" s="35" t="s">
        <v>16788</v>
      </c>
      <c r="S9540" s="34"/>
      <c r="T9540" s="34"/>
      <c r="U9540" s="34"/>
    </row>
    <row r="9541" spans="16:21" x14ac:dyDescent="0.45">
      <c r="P9541" s="33" t="s">
        <v>5428</v>
      </c>
      <c r="Q9541" t="s">
        <v>28873</v>
      </c>
      <c r="R9541" s="35" t="s">
        <v>16751</v>
      </c>
      <c r="S9541" s="34"/>
      <c r="T9541" s="34"/>
      <c r="U9541" s="34"/>
    </row>
    <row r="9542" spans="16:21" x14ac:dyDescent="0.45">
      <c r="P9542" s="33" t="s">
        <v>5428</v>
      </c>
      <c r="Q9542" t="s">
        <v>28873</v>
      </c>
      <c r="R9542" s="35" t="s">
        <v>19051</v>
      </c>
      <c r="S9542" s="34"/>
      <c r="T9542" s="34"/>
      <c r="U9542" s="34"/>
    </row>
    <row r="9543" spans="16:21" x14ac:dyDescent="0.45">
      <c r="P9543" s="33" t="s">
        <v>5429</v>
      </c>
      <c r="Q9543" t="s">
        <v>28873</v>
      </c>
      <c r="R9543" s="35" t="s">
        <v>16682</v>
      </c>
      <c r="S9543" s="34"/>
      <c r="T9543" s="34"/>
      <c r="U9543" s="34"/>
    </row>
    <row r="9544" spans="16:21" x14ac:dyDescent="0.45">
      <c r="P9544" s="33" t="s">
        <v>5429</v>
      </c>
      <c r="Q9544" t="s">
        <v>28873</v>
      </c>
      <c r="R9544" s="35" t="s">
        <v>16683</v>
      </c>
      <c r="S9544" s="34"/>
      <c r="T9544" s="34"/>
      <c r="U9544" s="34"/>
    </row>
    <row r="9545" spans="16:21" x14ac:dyDescent="0.45">
      <c r="P9545" s="33" t="s">
        <v>5430</v>
      </c>
      <c r="Q9545" t="s">
        <v>28873</v>
      </c>
      <c r="R9545" s="35" t="s">
        <v>19052</v>
      </c>
      <c r="S9545" s="34"/>
      <c r="T9545" s="34"/>
      <c r="U9545" s="34"/>
    </row>
    <row r="9546" spans="16:21" x14ac:dyDescent="0.45">
      <c r="P9546" s="33" t="s">
        <v>5430</v>
      </c>
      <c r="Q9546" t="s">
        <v>28873</v>
      </c>
      <c r="R9546" s="35" t="s">
        <v>16792</v>
      </c>
      <c r="S9546" s="34"/>
      <c r="T9546" s="34"/>
      <c r="U9546" s="34"/>
    </row>
    <row r="9547" spans="16:21" x14ac:dyDescent="0.45">
      <c r="P9547" s="33" t="s">
        <v>5431</v>
      </c>
      <c r="Q9547" t="s">
        <v>28873</v>
      </c>
      <c r="R9547" s="35" t="s">
        <v>16678</v>
      </c>
      <c r="S9547" s="34"/>
      <c r="T9547" s="34"/>
      <c r="U9547" s="34"/>
    </row>
    <row r="9548" spans="16:21" x14ac:dyDescent="0.45">
      <c r="P9548" s="33" t="s">
        <v>5431</v>
      </c>
      <c r="Q9548" t="s">
        <v>28873</v>
      </c>
      <c r="R9548" s="35" t="s">
        <v>16679</v>
      </c>
      <c r="S9548" s="34"/>
      <c r="T9548" s="34"/>
      <c r="U9548" s="34"/>
    </row>
    <row r="9549" spans="16:21" x14ac:dyDescent="0.45">
      <c r="P9549" s="33" t="s">
        <v>5432</v>
      </c>
      <c r="Q9549" t="s">
        <v>28873</v>
      </c>
      <c r="R9549" s="35" t="s">
        <v>16795</v>
      </c>
      <c r="S9549" s="34"/>
      <c r="T9549" s="34"/>
      <c r="U9549" s="34"/>
    </row>
    <row r="9550" spans="16:21" x14ac:dyDescent="0.45">
      <c r="P9550" s="33" t="s">
        <v>5432</v>
      </c>
      <c r="Q9550" t="s">
        <v>28873</v>
      </c>
      <c r="R9550" s="35" t="s">
        <v>16796</v>
      </c>
      <c r="S9550" s="34"/>
      <c r="T9550" s="34"/>
      <c r="U9550" s="34"/>
    </row>
    <row r="9551" spans="16:21" x14ac:dyDescent="0.45">
      <c r="P9551" s="33" t="s">
        <v>5433</v>
      </c>
      <c r="Q9551" t="s">
        <v>28873</v>
      </c>
      <c r="R9551" s="35" t="s">
        <v>16674</v>
      </c>
      <c r="S9551" s="34"/>
      <c r="T9551" s="34"/>
      <c r="U9551" s="34"/>
    </row>
    <row r="9552" spans="16:21" x14ac:dyDescent="0.45">
      <c r="P9552" s="33" t="s">
        <v>5433</v>
      </c>
      <c r="Q9552" t="s">
        <v>28873</v>
      </c>
      <c r="R9552" s="35" t="s">
        <v>16675</v>
      </c>
      <c r="S9552" s="34"/>
      <c r="T9552" s="34"/>
      <c r="U9552" s="34"/>
    </row>
    <row r="9553" spans="16:21" x14ac:dyDescent="0.45">
      <c r="P9553" s="33" t="s">
        <v>5434</v>
      </c>
      <c r="Q9553" t="s">
        <v>28873</v>
      </c>
      <c r="R9553" s="35" t="s">
        <v>19053</v>
      </c>
      <c r="S9553" s="34"/>
      <c r="T9553" s="34"/>
      <c r="U9553" s="34"/>
    </row>
    <row r="9554" spans="16:21" x14ac:dyDescent="0.45">
      <c r="P9554" s="33" t="s">
        <v>5434</v>
      </c>
      <c r="Q9554" t="s">
        <v>28873</v>
      </c>
      <c r="R9554" s="35" t="s">
        <v>19054</v>
      </c>
      <c r="S9554" s="34"/>
      <c r="T9554" s="34"/>
      <c r="U9554" s="34"/>
    </row>
    <row r="9555" spans="16:21" x14ac:dyDescent="0.45">
      <c r="P9555" s="33" t="s">
        <v>5435</v>
      </c>
      <c r="Q9555" t="s">
        <v>28873</v>
      </c>
      <c r="R9555" s="35" t="s">
        <v>19055</v>
      </c>
      <c r="S9555" s="34"/>
      <c r="T9555" s="34"/>
      <c r="U9555" s="34"/>
    </row>
    <row r="9556" spans="16:21" x14ac:dyDescent="0.45">
      <c r="P9556" s="33" t="s">
        <v>5435</v>
      </c>
      <c r="Q9556" t="s">
        <v>28873</v>
      </c>
      <c r="R9556" s="35" t="s">
        <v>19056</v>
      </c>
      <c r="S9556" s="34"/>
      <c r="T9556" s="34"/>
      <c r="U9556" s="34"/>
    </row>
    <row r="9557" spans="16:21" x14ac:dyDescent="0.45">
      <c r="P9557" s="33" t="s">
        <v>5436</v>
      </c>
      <c r="Q9557" t="s">
        <v>28873</v>
      </c>
      <c r="R9557" s="35" t="s">
        <v>19057</v>
      </c>
      <c r="S9557" s="34"/>
      <c r="T9557" s="34"/>
      <c r="U9557" s="34"/>
    </row>
    <row r="9558" spans="16:21" x14ac:dyDescent="0.45">
      <c r="P9558" s="33" t="s">
        <v>5436</v>
      </c>
      <c r="Q9558" t="s">
        <v>28873</v>
      </c>
      <c r="R9558" s="35" t="s">
        <v>19058</v>
      </c>
      <c r="S9558" s="34"/>
      <c r="T9558" s="34"/>
      <c r="U9558" s="34"/>
    </row>
    <row r="9559" spans="16:21" x14ac:dyDescent="0.45">
      <c r="P9559" s="33" t="s">
        <v>5437</v>
      </c>
      <c r="Q9559" t="s">
        <v>28873</v>
      </c>
      <c r="R9559" s="35" t="s">
        <v>19059</v>
      </c>
      <c r="S9559" s="34"/>
      <c r="T9559" s="34"/>
      <c r="U9559" s="34"/>
    </row>
    <row r="9560" spans="16:21" x14ac:dyDescent="0.45">
      <c r="P9560" s="33" t="s">
        <v>5437</v>
      </c>
      <c r="Q9560" t="s">
        <v>28873</v>
      </c>
      <c r="R9560" s="35" t="s">
        <v>19060</v>
      </c>
      <c r="S9560" s="34"/>
      <c r="T9560" s="34"/>
      <c r="U9560" s="34"/>
    </row>
    <row r="9561" spans="16:21" x14ac:dyDescent="0.45">
      <c r="P9561" s="33" t="s">
        <v>5438</v>
      </c>
      <c r="Q9561" t="s">
        <v>28873</v>
      </c>
      <c r="R9561" s="35" t="s">
        <v>19061</v>
      </c>
      <c r="S9561" s="34"/>
      <c r="T9561" s="34"/>
      <c r="U9561" s="34"/>
    </row>
    <row r="9562" spans="16:21" x14ac:dyDescent="0.45">
      <c r="P9562" s="33" t="s">
        <v>5438</v>
      </c>
      <c r="Q9562" t="s">
        <v>28873</v>
      </c>
      <c r="R9562" s="35" t="s">
        <v>19062</v>
      </c>
      <c r="S9562" s="34"/>
      <c r="T9562" s="34"/>
      <c r="U9562" s="34"/>
    </row>
    <row r="9563" spans="16:21" x14ac:dyDescent="0.45">
      <c r="P9563" s="33" t="s">
        <v>5439</v>
      </c>
      <c r="Q9563" t="s">
        <v>28873</v>
      </c>
      <c r="R9563" s="35" t="s">
        <v>19063</v>
      </c>
      <c r="S9563" s="34"/>
      <c r="T9563" s="34"/>
      <c r="U9563" s="34"/>
    </row>
    <row r="9564" spans="16:21" x14ac:dyDescent="0.45">
      <c r="P9564" s="33" t="s">
        <v>5439</v>
      </c>
      <c r="Q9564" t="s">
        <v>28873</v>
      </c>
      <c r="R9564" s="35" t="s">
        <v>19064</v>
      </c>
      <c r="S9564" s="34"/>
      <c r="T9564" s="34"/>
      <c r="U9564" s="34"/>
    </row>
    <row r="9565" spans="16:21" x14ac:dyDescent="0.45">
      <c r="P9565" s="33" t="s">
        <v>5440</v>
      </c>
      <c r="Q9565" t="s">
        <v>28873</v>
      </c>
      <c r="R9565" s="35" t="s">
        <v>19065</v>
      </c>
      <c r="S9565" s="34"/>
      <c r="T9565" s="34"/>
      <c r="U9565" s="34"/>
    </row>
    <row r="9566" spans="16:21" x14ac:dyDescent="0.45">
      <c r="P9566" s="33" t="s">
        <v>5440</v>
      </c>
      <c r="Q9566" t="s">
        <v>28873</v>
      </c>
      <c r="R9566" s="35" t="s">
        <v>19066</v>
      </c>
      <c r="S9566" s="34"/>
      <c r="T9566" s="34"/>
      <c r="U9566" s="34"/>
    </row>
    <row r="9567" spans="16:21" x14ac:dyDescent="0.45">
      <c r="P9567" s="33" t="s">
        <v>5441</v>
      </c>
      <c r="Q9567" t="s">
        <v>28873</v>
      </c>
      <c r="R9567" s="35" t="s">
        <v>19067</v>
      </c>
      <c r="S9567" s="34"/>
      <c r="T9567" s="34"/>
      <c r="U9567" s="34"/>
    </row>
    <row r="9568" spans="16:21" x14ac:dyDescent="0.45">
      <c r="P9568" s="33" t="s">
        <v>5441</v>
      </c>
      <c r="Q9568" t="s">
        <v>28873</v>
      </c>
      <c r="R9568" s="35" t="s">
        <v>19068</v>
      </c>
      <c r="S9568" s="34"/>
      <c r="T9568" s="34"/>
      <c r="U9568" s="34"/>
    </row>
    <row r="9569" spans="16:21" x14ac:dyDescent="0.45">
      <c r="P9569" s="33" t="s">
        <v>5442</v>
      </c>
      <c r="Q9569" t="s">
        <v>28873</v>
      </c>
      <c r="R9569" s="35" t="s">
        <v>19069</v>
      </c>
      <c r="S9569" s="34"/>
      <c r="T9569" s="34"/>
      <c r="U9569" s="34"/>
    </row>
    <row r="9570" spans="16:21" x14ac:dyDescent="0.45">
      <c r="P9570" s="33" t="s">
        <v>5442</v>
      </c>
      <c r="Q9570" t="s">
        <v>28873</v>
      </c>
      <c r="R9570" s="35" t="s">
        <v>19070</v>
      </c>
      <c r="S9570" s="34"/>
      <c r="T9570" s="34"/>
      <c r="U9570" s="34"/>
    </row>
    <row r="9571" spans="16:21" x14ac:dyDescent="0.45">
      <c r="P9571" s="33" t="s">
        <v>5443</v>
      </c>
      <c r="Q9571" t="s">
        <v>28873</v>
      </c>
      <c r="R9571" s="35" t="s">
        <v>19071</v>
      </c>
      <c r="S9571" s="34"/>
      <c r="T9571" s="34"/>
      <c r="U9571" s="34"/>
    </row>
    <row r="9572" spans="16:21" x14ac:dyDescent="0.45">
      <c r="P9572" s="33" t="s">
        <v>5443</v>
      </c>
      <c r="Q9572" t="s">
        <v>28873</v>
      </c>
      <c r="R9572" s="35" t="s">
        <v>19072</v>
      </c>
      <c r="S9572" s="34"/>
      <c r="T9572" s="34"/>
      <c r="U9572" s="34"/>
    </row>
    <row r="9573" spans="16:21" x14ac:dyDescent="0.45">
      <c r="P9573" s="33" t="s">
        <v>5444</v>
      </c>
      <c r="Q9573" t="s">
        <v>28873</v>
      </c>
      <c r="R9573" s="35" t="s">
        <v>19073</v>
      </c>
      <c r="S9573" s="34"/>
      <c r="T9573" s="34"/>
      <c r="U9573" s="34"/>
    </row>
    <row r="9574" spans="16:21" x14ac:dyDescent="0.45">
      <c r="P9574" s="33" t="s">
        <v>5444</v>
      </c>
      <c r="Q9574" t="s">
        <v>28873</v>
      </c>
      <c r="R9574" s="35" t="s">
        <v>19074</v>
      </c>
      <c r="S9574" s="34"/>
      <c r="T9574" s="34"/>
      <c r="U9574" s="34"/>
    </row>
    <row r="9575" spans="16:21" x14ac:dyDescent="0.45">
      <c r="P9575" s="33" t="s">
        <v>5445</v>
      </c>
      <c r="Q9575" t="s">
        <v>28873</v>
      </c>
      <c r="R9575" s="35" t="s">
        <v>19075</v>
      </c>
      <c r="S9575" s="34"/>
      <c r="T9575" s="34"/>
      <c r="U9575" s="34"/>
    </row>
    <row r="9576" spans="16:21" x14ac:dyDescent="0.45">
      <c r="P9576" s="33" t="s">
        <v>5445</v>
      </c>
      <c r="Q9576" t="s">
        <v>28873</v>
      </c>
      <c r="R9576" s="35" t="s">
        <v>19076</v>
      </c>
      <c r="S9576" s="34"/>
      <c r="T9576" s="34"/>
      <c r="U9576" s="34"/>
    </row>
    <row r="9577" spans="16:21" x14ac:dyDescent="0.45">
      <c r="P9577" s="33" t="s">
        <v>5446</v>
      </c>
      <c r="Q9577" t="s">
        <v>28873</v>
      </c>
      <c r="R9577" s="35" t="s">
        <v>19077</v>
      </c>
      <c r="S9577" s="34"/>
      <c r="T9577" s="34"/>
      <c r="U9577" s="34"/>
    </row>
    <row r="9578" spans="16:21" x14ac:dyDescent="0.45">
      <c r="P9578" s="33" t="s">
        <v>5446</v>
      </c>
      <c r="Q9578" t="s">
        <v>28873</v>
      </c>
      <c r="R9578" s="35" t="s">
        <v>19078</v>
      </c>
      <c r="S9578" s="34"/>
      <c r="T9578" s="34"/>
      <c r="U9578" s="34"/>
    </row>
    <row r="9579" spans="16:21" x14ac:dyDescent="0.45">
      <c r="P9579" s="33" t="s">
        <v>5447</v>
      </c>
      <c r="Q9579" t="s">
        <v>28873</v>
      </c>
      <c r="R9579" s="35" t="s">
        <v>19079</v>
      </c>
      <c r="S9579" s="34"/>
      <c r="T9579" s="34"/>
      <c r="U9579" s="34"/>
    </row>
    <row r="9580" spans="16:21" x14ac:dyDescent="0.45">
      <c r="P9580" s="33" t="s">
        <v>5447</v>
      </c>
      <c r="Q9580" t="s">
        <v>28873</v>
      </c>
      <c r="R9580" s="35" t="s">
        <v>19080</v>
      </c>
      <c r="S9580" s="34"/>
      <c r="T9580" s="34"/>
      <c r="U9580" s="34"/>
    </row>
    <row r="9581" spans="16:21" x14ac:dyDescent="0.45">
      <c r="P9581" s="33" t="s">
        <v>5448</v>
      </c>
      <c r="Q9581" t="s">
        <v>28873</v>
      </c>
      <c r="R9581" s="35" t="s">
        <v>19081</v>
      </c>
      <c r="S9581" s="34"/>
      <c r="T9581" s="34"/>
      <c r="U9581" s="34"/>
    </row>
    <row r="9582" spans="16:21" x14ac:dyDescent="0.45">
      <c r="P9582" s="33" t="s">
        <v>5448</v>
      </c>
      <c r="Q9582" t="s">
        <v>28873</v>
      </c>
      <c r="R9582" s="35" t="s">
        <v>19082</v>
      </c>
      <c r="S9582" s="34"/>
      <c r="T9582" s="34"/>
      <c r="U9582" s="34"/>
    </row>
    <row r="9583" spans="16:21" x14ac:dyDescent="0.45">
      <c r="P9583" s="33" t="s">
        <v>5449</v>
      </c>
      <c r="Q9583" t="s">
        <v>28873</v>
      </c>
      <c r="R9583" s="35" t="s">
        <v>19083</v>
      </c>
      <c r="S9583" s="34"/>
      <c r="T9583" s="34"/>
      <c r="U9583" s="34"/>
    </row>
    <row r="9584" spans="16:21" x14ac:dyDescent="0.45">
      <c r="P9584" s="33" t="s">
        <v>5449</v>
      </c>
      <c r="Q9584" t="s">
        <v>28873</v>
      </c>
      <c r="R9584" s="35" t="s">
        <v>16681</v>
      </c>
      <c r="S9584" s="34"/>
      <c r="T9584" s="34"/>
      <c r="U9584" s="34"/>
    </row>
    <row r="9585" spans="16:21" x14ac:dyDescent="0.45">
      <c r="P9585" s="33" t="s">
        <v>5450</v>
      </c>
      <c r="Q9585" t="s">
        <v>28873</v>
      </c>
      <c r="R9585" s="35" t="s">
        <v>19084</v>
      </c>
      <c r="S9585" s="34"/>
      <c r="T9585" s="34"/>
      <c r="U9585" s="34"/>
    </row>
    <row r="9586" spans="16:21" x14ac:dyDescent="0.45">
      <c r="P9586" s="33" t="s">
        <v>5450</v>
      </c>
      <c r="Q9586" t="s">
        <v>28873</v>
      </c>
      <c r="R9586" s="35" t="s">
        <v>19085</v>
      </c>
      <c r="S9586" s="34"/>
      <c r="T9586" s="34"/>
      <c r="U9586" s="34"/>
    </row>
    <row r="9587" spans="16:21" x14ac:dyDescent="0.45">
      <c r="P9587" s="33" t="s">
        <v>5451</v>
      </c>
      <c r="Q9587" t="s">
        <v>28873</v>
      </c>
      <c r="R9587" s="35" t="s">
        <v>19086</v>
      </c>
      <c r="S9587" s="34"/>
      <c r="T9587" s="34"/>
      <c r="U9587" s="34"/>
    </row>
    <row r="9588" spans="16:21" x14ac:dyDescent="0.45">
      <c r="P9588" s="33" t="s">
        <v>5451</v>
      </c>
      <c r="Q9588" t="s">
        <v>28873</v>
      </c>
      <c r="R9588" s="35" t="s">
        <v>19087</v>
      </c>
      <c r="S9588" s="34"/>
      <c r="T9588" s="34"/>
      <c r="U9588" s="34"/>
    </row>
    <row r="9589" spans="16:21" x14ac:dyDescent="0.45">
      <c r="P9589" s="33" t="s">
        <v>5452</v>
      </c>
      <c r="Q9589" t="s">
        <v>28873</v>
      </c>
      <c r="R9589" s="35" t="s">
        <v>19088</v>
      </c>
      <c r="S9589" s="34"/>
      <c r="T9589" s="34"/>
      <c r="U9589" s="34"/>
    </row>
    <row r="9590" spans="16:21" x14ac:dyDescent="0.45">
      <c r="P9590" s="33" t="s">
        <v>5452</v>
      </c>
      <c r="Q9590" t="s">
        <v>28873</v>
      </c>
      <c r="R9590" s="35" t="s">
        <v>19089</v>
      </c>
      <c r="S9590" s="34"/>
      <c r="T9590" s="34"/>
      <c r="U9590" s="34"/>
    </row>
    <row r="9591" spans="16:21" x14ac:dyDescent="0.45">
      <c r="P9591" s="33" t="s">
        <v>5453</v>
      </c>
      <c r="Q9591" t="s">
        <v>28873</v>
      </c>
      <c r="R9591" s="35" t="s">
        <v>19090</v>
      </c>
      <c r="S9591" s="34"/>
      <c r="T9591" s="34"/>
      <c r="U9591" s="34"/>
    </row>
    <row r="9592" spans="16:21" x14ac:dyDescent="0.45">
      <c r="P9592" s="33" t="s">
        <v>5453</v>
      </c>
      <c r="Q9592" t="s">
        <v>28873</v>
      </c>
      <c r="R9592" s="35" t="s">
        <v>19091</v>
      </c>
      <c r="S9592" s="34"/>
      <c r="T9592" s="34"/>
      <c r="U9592" s="34"/>
    </row>
    <row r="9593" spans="16:21" x14ac:dyDescent="0.45">
      <c r="P9593" s="33" t="s">
        <v>5454</v>
      </c>
      <c r="Q9593" t="s">
        <v>28873</v>
      </c>
      <c r="R9593" s="35" t="s">
        <v>19092</v>
      </c>
      <c r="S9593" s="34"/>
      <c r="T9593" s="34"/>
      <c r="U9593" s="34"/>
    </row>
    <row r="9594" spans="16:21" x14ac:dyDescent="0.45">
      <c r="P9594" s="33" t="s">
        <v>5454</v>
      </c>
      <c r="Q9594" t="s">
        <v>28873</v>
      </c>
      <c r="R9594" s="35" t="s">
        <v>19093</v>
      </c>
      <c r="S9594" s="34"/>
      <c r="T9594" s="34"/>
      <c r="U9594" s="34"/>
    </row>
    <row r="9595" spans="16:21" x14ac:dyDescent="0.45">
      <c r="P9595" s="33" t="s">
        <v>5455</v>
      </c>
      <c r="Q9595" t="s">
        <v>28873</v>
      </c>
      <c r="R9595" s="35" t="s">
        <v>19094</v>
      </c>
      <c r="S9595" s="34"/>
      <c r="T9595" s="34"/>
      <c r="U9595" s="34"/>
    </row>
    <row r="9596" spans="16:21" x14ac:dyDescent="0.45">
      <c r="P9596" s="33" t="s">
        <v>5455</v>
      </c>
      <c r="Q9596" t="s">
        <v>28873</v>
      </c>
      <c r="R9596" s="35" t="s">
        <v>19095</v>
      </c>
      <c r="S9596" s="34"/>
      <c r="T9596" s="34"/>
      <c r="U9596" s="34"/>
    </row>
    <row r="9597" spans="16:21" x14ac:dyDescent="0.45">
      <c r="P9597" s="33" t="s">
        <v>5456</v>
      </c>
      <c r="Q9597" t="s">
        <v>28873</v>
      </c>
      <c r="R9597" s="35" t="s">
        <v>19096</v>
      </c>
      <c r="S9597" s="34"/>
      <c r="T9597" s="34"/>
      <c r="U9597" s="34"/>
    </row>
    <row r="9598" spans="16:21" x14ac:dyDescent="0.45">
      <c r="P9598" s="33" t="s">
        <v>5456</v>
      </c>
      <c r="Q9598" t="s">
        <v>28873</v>
      </c>
      <c r="R9598" s="35" t="s">
        <v>19097</v>
      </c>
      <c r="S9598" s="34"/>
      <c r="T9598" s="34"/>
      <c r="U9598" s="34"/>
    </row>
    <row r="9599" spans="16:21" x14ac:dyDescent="0.45">
      <c r="P9599" s="33" t="s">
        <v>5457</v>
      </c>
      <c r="Q9599" t="s">
        <v>28873</v>
      </c>
      <c r="R9599" s="35" t="s">
        <v>19098</v>
      </c>
      <c r="S9599" s="34"/>
      <c r="T9599" s="34"/>
      <c r="U9599" s="34"/>
    </row>
    <row r="9600" spans="16:21" x14ac:dyDescent="0.45">
      <c r="P9600" s="33" t="s">
        <v>5457</v>
      </c>
      <c r="Q9600" t="s">
        <v>28873</v>
      </c>
      <c r="R9600" s="35" t="s">
        <v>19099</v>
      </c>
      <c r="S9600" s="34"/>
      <c r="T9600" s="34"/>
      <c r="U9600" s="34"/>
    </row>
    <row r="9601" spans="16:21" x14ac:dyDescent="0.45">
      <c r="P9601" s="33" t="s">
        <v>5458</v>
      </c>
      <c r="Q9601" t="s">
        <v>28873</v>
      </c>
      <c r="R9601" s="35" t="s">
        <v>19100</v>
      </c>
      <c r="S9601" s="34"/>
      <c r="T9601" s="34"/>
      <c r="U9601" s="34"/>
    </row>
    <row r="9602" spans="16:21" x14ac:dyDescent="0.45">
      <c r="P9602" s="33" t="s">
        <v>5458</v>
      </c>
      <c r="Q9602" t="s">
        <v>28873</v>
      </c>
      <c r="R9602" s="35" t="s">
        <v>19101</v>
      </c>
      <c r="S9602" s="34"/>
      <c r="T9602" s="34"/>
      <c r="U9602" s="34"/>
    </row>
    <row r="9603" spans="16:21" x14ac:dyDescent="0.45">
      <c r="P9603" s="33" t="s">
        <v>5459</v>
      </c>
      <c r="Q9603" t="s">
        <v>28873</v>
      </c>
      <c r="R9603" s="35" t="s">
        <v>19102</v>
      </c>
      <c r="S9603" s="34"/>
      <c r="T9603" s="34"/>
      <c r="U9603" s="34"/>
    </row>
    <row r="9604" spans="16:21" x14ac:dyDescent="0.45">
      <c r="P9604" s="33" t="s">
        <v>5459</v>
      </c>
      <c r="Q9604" t="s">
        <v>28873</v>
      </c>
      <c r="R9604" s="35" t="s">
        <v>19103</v>
      </c>
      <c r="S9604" s="34"/>
      <c r="T9604" s="34"/>
      <c r="U9604" s="34"/>
    </row>
    <row r="9605" spans="16:21" x14ac:dyDescent="0.45">
      <c r="P9605" s="33" t="s">
        <v>5460</v>
      </c>
      <c r="Q9605" t="s">
        <v>28873</v>
      </c>
      <c r="R9605" s="35" t="s">
        <v>19104</v>
      </c>
      <c r="S9605" s="34"/>
      <c r="T9605" s="34"/>
      <c r="U9605" s="34"/>
    </row>
    <row r="9606" spans="16:21" x14ac:dyDescent="0.45">
      <c r="P9606" s="33" t="s">
        <v>5460</v>
      </c>
      <c r="Q9606" t="s">
        <v>28873</v>
      </c>
      <c r="R9606" s="35" t="s">
        <v>19105</v>
      </c>
      <c r="S9606" s="34"/>
      <c r="T9606" s="34"/>
      <c r="U9606" s="34"/>
    </row>
    <row r="9607" spans="16:21" x14ac:dyDescent="0.45">
      <c r="P9607" s="33" t="s">
        <v>5461</v>
      </c>
      <c r="Q9607" t="s">
        <v>28873</v>
      </c>
      <c r="R9607" s="35" t="s">
        <v>19106</v>
      </c>
      <c r="S9607" s="34"/>
      <c r="T9607" s="34"/>
      <c r="U9607" s="34"/>
    </row>
    <row r="9608" spans="16:21" x14ac:dyDescent="0.45">
      <c r="P9608" s="33" t="s">
        <v>5461</v>
      </c>
      <c r="Q9608" t="s">
        <v>28873</v>
      </c>
      <c r="R9608" s="35" t="s">
        <v>19107</v>
      </c>
      <c r="S9608" s="34"/>
      <c r="T9608" s="34"/>
      <c r="U9608" s="34"/>
    </row>
    <row r="9609" spans="16:21" x14ac:dyDescent="0.45">
      <c r="P9609" s="33" t="s">
        <v>5462</v>
      </c>
      <c r="Q9609" t="s">
        <v>28873</v>
      </c>
      <c r="R9609" s="35" t="s">
        <v>19108</v>
      </c>
      <c r="S9609" s="34"/>
      <c r="T9609" s="34"/>
      <c r="U9609" s="34"/>
    </row>
    <row r="9610" spans="16:21" x14ac:dyDescent="0.45">
      <c r="P9610" s="33" t="s">
        <v>5462</v>
      </c>
      <c r="Q9610" t="s">
        <v>28873</v>
      </c>
      <c r="R9610" s="35" t="s">
        <v>19109</v>
      </c>
      <c r="S9610" s="34"/>
      <c r="T9610" s="34"/>
      <c r="U9610" s="34"/>
    </row>
    <row r="9611" spans="16:21" x14ac:dyDescent="0.45">
      <c r="P9611" s="33" t="s">
        <v>5463</v>
      </c>
      <c r="Q9611" t="s">
        <v>28873</v>
      </c>
      <c r="R9611" s="35" t="s">
        <v>19110</v>
      </c>
      <c r="S9611" s="34"/>
      <c r="T9611" s="34"/>
      <c r="U9611" s="34"/>
    </row>
    <row r="9612" spans="16:21" x14ac:dyDescent="0.45">
      <c r="P9612" s="33" t="s">
        <v>5463</v>
      </c>
      <c r="Q9612" t="s">
        <v>28873</v>
      </c>
      <c r="R9612" s="35" t="s">
        <v>19111</v>
      </c>
      <c r="S9612" s="34"/>
      <c r="T9612" s="34"/>
      <c r="U9612" s="34"/>
    </row>
    <row r="9613" spans="16:21" x14ac:dyDescent="0.45">
      <c r="P9613" s="33" t="s">
        <v>5464</v>
      </c>
      <c r="Q9613" t="s">
        <v>28873</v>
      </c>
      <c r="R9613" s="35" t="s">
        <v>19112</v>
      </c>
      <c r="S9613" s="34"/>
      <c r="T9613" s="34"/>
      <c r="U9613" s="34"/>
    </row>
    <row r="9614" spans="16:21" x14ac:dyDescent="0.45">
      <c r="P9614" s="33" t="s">
        <v>5464</v>
      </c>
      <c r="Q9614" t="s">
        <v>28873</v>
      </c>
      <c r="R9614" s="35" t="s">
        <v>19113</v>
      </c>
      <c r="S9614" s="34"/>
      <c r="T9614" s="34"/>
      <c r="U9614" s="34"/>
    </row>
    <row r="9615" spans="16:21" x14ac:dyDescent="0.45">
      <c r="P9615" s="33" t="s">
        <v>5465</v>
      </c>
      <c r="Q9615" t="s">
        <v>28873</v>
      </c>
      <c r="R9615" s="35" t="s">
        <v>19114</v>
      </c>
      <c r="S9615" s="34"/>
      <c r="T9615" s="34"/>
      <c r="U9615" s="34"/>
    </row>
    <row r="9616" spans="16:21" x14ac:dyDescent="0.45">
      <c r="P9616" s="33" t="s">
        <v>5465</v>
      </c>
      <c r="Q9616" t="s">
        <v>28873</v>
      </c>
      <c r="R9616" s="35" t="s">
        <v>19115</v>
      </c>
      <c r="S9616" s="34"/>
      <c r="T9616" s="34"/>
      <c r="U9616" s="34"/>
    </row>
    <row r="9617" spans="16:21" x14ac:dyDescent="0.45">
      <c r="P9617" s="33" t="s">
        <v>5466</v>
      </c>
      <c r="Q9617" t="s">
        <v>28873</v>
      </c>
      <c r="R9617" s="35" t="s">
        <v>19114</v>
      </c>
      <c r="S9617" s="34"/>
      <c r="T9617" s="34"/>
      <c r="U9617" s="34"/>
    </row>
    <row r="9618" spans="16:21" x14ac:dyDescent="0.45">
      <c r="P9618" s="33" t="s">
        <v>5466</v>
      </c>
      <c r="Q9618" t="s">
        <v>28873</v>
      </c>
      <c r="R9618" s="35" t="s">
        <v>19116</v>
      </c>
      <c r="S9618" s="34"/>
      <c r="T9618" s="34"/>
      <c r="U9618" s="34"/>
    </row>
    <row r="9619" spans="16:21" x14ac:dyDescent="0.45">
      <c r="P9619" s="33" t="s">
        <v>5467</v>
      </c>
      <c r="Q9619" t="s">
        <v>28873</v>
      </c>
      <c r="R9619" s="35" t="s">
        <v>19117</v>
      </c>
      <c r="S9619" s="34"/>
      <c r="T9619" s="34"/>
      <c r="U9619" s="34"/>
    </row>
    <row r="9620" spans="16:21" x14ac:dyDescent="0.45">
      <c r="P9620" s="33" t="s">
        <v>5467</v>
      </c>
      <c r="Q9620" t="s">
        <v>28873</v>
      </c>
      <c r="R9620" s="35" t="s">
        <v>19118</v>
      </c>
      <c r="S9620" s="34"/>
      <c r="T9620" s="34"/>
      <c r="U9620" s="34"/>
    </row>
    <row r="9621" spans="16:21" x14ac:dyDescent="0.45">
      <c r="P9621" s="33" t="s">
        <v>5468</v>
      </c>
      <c r="Q9621" t="s">
        <v>28873</v>
      </c>
      <c r="R9621" s="35" t="s">
        <v>19119</v>
      </c>
      <c r="S9621" s="34"/>
      <c r="T9621" s="34"/>
      <c r="U9621" s="34"/>
    </row>
    <row r="9622" spans="16:21" x14ac:dyDescent="0.45">
      <c r="P9622" s="33" t="s">
        <v>5468</v>
      </c>
      <c r="Q9622" t="s">
        <v>28873</v>
      </c>
      <c r="R9622" s="35" t="s">
        <v>19120</v>
      </c>
      <c r="S9622" s="34"/>
      <c r="T9622" s="34"/>
      <c r="U9622" s="34"/>
    </row>
    <row r="9623" spans="16:21" x14ac:dyDescent="0.45">
      <c r="P9623" s="33" t="s">
        <v>5469</v>
      </c>
      <c r="Q9623" t="s">
        <v>28873</v>
      </c>
      <c r="R9623" s="35" t="s">
        <v>19121</v>
      </c>
      <c r="S9623" s="34"/>
      <c r="T9623" s="34"/>
      <c r="U9623" s="34"/>
    </row>
    <row r="9624" spans="16:21" x14ac:dyDescent="0.45">
      <c r="P9624" s="33" t="s">
        <v>5469</v>
      </c>
      <c r="Q9624" t="s">
        <v>28873</v>
      </c>
      <c r="R9624" s="35" t="s">
        <v>19122</v>
      </c>
      <c r="S9624" s="34"/>
      <c r="T9624" s="34"/>
      <c r="U9624" s="34"/>
    </row>
    <row r="9625" spans="16:21" x14ac:dyDescent="0.45">
      <c r="P9625" s="33" t="s">
        <v>5470</v>
      </c>
      <c r="Q9625" t="s">
        <v>28873</v>
      </c>
      <c r="R9625" s="35" t="s">
        <v>19123</v>
      </c>
      <c r="S9625" s="34"/>
      <c r="T9625" s="34"/>
      <c r="U9625" s="34"/>
    </row>
    <row r="9626" spans="16:21" x14ac:dyDescent="0.45">
      <c r="P9626" s="33" t="s">
        <v>5470</v>
      </c>
      <c r="Q9626" t="s">
        <v>28873</v>
      </c>
      <c r="R9626" s="35" t="s">
        <v>19124</v>
      </c>
      <c r="S9626" s="34"/>
      <c r="T9626" s="34"/>
      <c r="U9626" s="34"/>
    </row>
    <row r="9627" spans="16:21" x14ac:dyDescent="0.45">
      <c r="P9627" s="33" t="s">
        <v>5471</v>
      </c>
      <c r="Q9627" t="s">
        <v>28873</v>
      </c>
      <c r="R9627" s="35" t="s">
        <v>19125</v>
      </c>
      <c r="S9627" s="34"/>
      <c r="T9627" s="34"/>
      <c r="U9627" s="34"/>
    </row>
    <row r="9628" spans="16:21" x14ac:dyDescent="0.45">
      <c r="P9628" s="33" t="s">
        <v>5471</v>
      </c>
      <c r="Q9628" t="s">
        <v>28873</v>
      </c>
      <c r="R9628" s="35" t="s">
        <v>19126</v>
      </c>
      <c r="S9628" s="34"/>
      <c r="T9628" s="34"/>
      <c r="U9628" s="34"/>
    </row>
    <row r="9629" spans="16:21" x14ac:dyDescent="0.45">
      <c r="P9629" s="33" t="s">
        <v>5472</v>
      </c>
      <c r="Q9629" t="s">
        <v>28873</v>
      </c>
      <c r="R9629" s="35" t="s">
        <v>19127</v>
      </c>
      <c r="S9629" s="34"/>
      <c r="T9629" s="34"/>
      <c r="U9629" s="34"/>
    </row>
    <row r="9630" spans="16:21" x14ac:dyDescent="0.45">
      <c r="P9630" s="33" t="s">
        <v>5472</v>
      </c>
      <c r="Q9630" t="s">
        <v>28873</v>
      </c>
      <c r="R9630" s="35" t="s">
        <v>19128</v>
      </c>
      <c r="S9630" s="34"/>
      <c r="T9630" s="34"/>
      <c r="U9630" s="34"/>
    </row>
    <row r="9631" spans="16:21" x14ac:dyDescent="0.45">
      <c r="P9631" s="33" t="s">
        <v>5473</v>
      </c>
      <c r="Q9631" t="s">
        <v>28873</v>
      </c>
      <c r="R9631" s="35" t="s">
        <v>19129</v>
      </c>
      <c r="S9631" s="34"/>
      <c r="T9631" s="34"/>
      <c r="U9631" s="34"/>
    </row>
    <row r="9632" spans="16:21" x14ac:dyDescent="0.45">
      <c r="P9632" s="33" t="s">
        <v>5473</v>
      </c>
      <c r="Q9632" t="s">
        <v>28873</v>
      </c>
      <c r="R9632" s="35" t="s">
        <v>19130</v>
      </c>
      <c r="S9632" s="34"/>
      <c r="T9632" s="34"/>
      <c r="U9632" s="34"/>
    </row>
    <row r="9633" spans="16:21" x14ac:dyDescent="0.45">
      <c r="P9633" s="33" t="s">
        <v>5474</v>
      </c>
      <c r="Q9633" t="s">
        <v>28873</v>
      </c>
      <c r="R9633" s="35" t="s">
        <v>19131</v>
      </c>
      <c r="S9633" s="34"/>
      <c r="T9633" s="34"/>
      <c r="U9633" s="34"/>
    </row>
    <row r="9634" spans="16:21" x14ac:dyDescent="0.45">
      <c r="P9634" s="33" t="s">
        <v>5474</v>
      </c>
      <c r="Q9634" t="s">
        <v>28873</v>
      </c>
      <c r="R9634" s="35" t="s">
        <v>19132</v>
      </c>
      <c r="S9634" s="34"/>
      <c r="T9634" s="34"/>
      <c r="U9634" s="34"/>
    </row>
    <row r="9635" spans="16:21" x14ac:dyDescent="0.45">
      <c r="P9635" s="33" t="s">
        <v>5475</v>
      </c>
      <c r="Q9635" t="s">
        <v>28873</v>
      </c>
      <c r="R9635" s="35" t="s">
        <v>19133</v>
      </c>
      <c r="S9635" s="34"/>
      <c r="T9635" s="34"/>
      <c r="U9635" s="34"/>
    </row>
    <row r="9636" spans="16:21" x14ac:dyDescent="0.45">
      <c r="P9636" s="33" t="s">
        <v>5475</v>
      </c>
      <c r="Q9636" t="s">
        <v>28873</v>
      </c>
      <c r="R9636" s="35" t="s">
        <v>19134</v>
      </c>
      <c r="S9636" s="34"/>
      <c r="T9636" s="34"/>
      <c r="U9636" s="34"/>
    </row>
    <row r="9637" spans="16:21" x14ac:dyDescent="0.45">
      <c r="P9637" s="33" t="s">
        <v>5476</v>
      </c>
      <c r="Q9637" t="s">
        <v>28873</v>
      </c>
      <c r="R9637" s="35" t="s">
        <v>19135</v>
      </c>
      <c r="S9637" s="34"/>
      <c r="T9637" s="34"/>
      <c r="U9637" s="34"/>
    </row>
    <row r="9638" spans="16:21" x14ac:dyDescent="0.45">
      <c r="P9638" s="33" t="s">
        <v>5476</v>
      </c>
      <c r="Q9638" t="s">
        <v>28873</v>
      </c>
      <c r="R9638" s="35" t="s">
        <v>19136</v>
      </c>
      <c r="S9638" s="34"/>
      <c r="T9638" s="34"/>
      <c r="U9638" s="34"/>
    </row>
    <row r="9639" spans="16:21" x14ac:dyDescent="0.45">
      <c r="P9639" s="33" t="s">
        <v>5477</v>
      </c>
      <c r="Q9639" t="s">
        <v>28873</v>
      </c>
      <c r="R9639" s="35" t="s">
        <v>19137</v>
      </c>
      <c r="S9639" s="34"/>
      <c r="T9639" s="34"/>
      <c r="U9639" s="34"/>
    </row>
    <row r="9640" spans="16:21" x14ac:dyDescent="0.45">
      <c r="P9640" s="33" t="s">
        <v>5477</v>
      </c>
      <c r="Q9640" t="s">
        <v>28873</v>
      </c>
      <c r="R9640" s="35" t="s">
        <v>19138</v>
      </c>
      <c r="S9640" s="34"/>
      <c r="T9640" s="34"/>
      <c r="U9640" s="34"/>
    </row>
    <row r="9641" spans="16:21" x14ac:dyDescent="0.45">
      <c r="P9641" s="33" t="s">
        <v>5478</v>
      </c>
      <c r="Q9641" t="s">
        <v>28873</v>
      </c>
      <c r="R9641" s="35" t="s">
        <v>19139</v>
      </c>
      <c r="S9641" s="34"/>
      <c r="T9641" s="34"/>
      <c r="U9641" s="34"/>
    </row>
    <row r="9642" spans="16:21" x14ac:dyDescent="0.45">
      <c r="P9642" s="33" t="s">
        <v>5478</v>
      </c>
      <c r="Q9642" t="s">
        <v>28873</v>
      </c>
      <c r="R9642" s="35" t="s">
        <v>19140</v>
      </c>
      <c r="S9642" s="34"/>
      <c r="T9642" s="34"/>
      <c r="U9642" s="34"/>
    </row>
    <row r="9643" spans="16:21" x14ac:dyDescent="0.45">
      <c r="P9643" s="33" t="s">
        <v>5479</v>
      </c>
      <c r="Q9643" t="s">
        <v>28873</v>
      </c>
      <c r="R9643" s="35" t="s">
        <v>19141</v>
      </c>
      <c r="S9643" s="34"/>
      <c r="T9643" s="34"/>
      <c r="U9643" s="34"/>
    </row>
    <row r="9644" spans="16:21" x14ac:dyDescent="0.45">
      <c r="P9644" s="33" t="s">
        <v>5479</v>
      </c>
      <c r="Q9644" t="s">
        <v>28873</v>
      </c>
      <c r="R9644" s="35" t="s">
        <v>19142</v>
      </c>
      <c r="S9644" s="34"/>
      <c r="T9644" s="34"/>
      <c r="U9644" s="34"/>
    </row>
    <row r="9645" spans="16:21" x14ac:dyDescent="0.45">
      <c r="P9645" s="33" t="s">
        <v>5480</v>
      </c>
      <c r="Q9645" t="s">
        <v>28873</v>
      </c>
      <c r="R9645" s="35" t="s">
        <v>19143</v>
      </c>
      <c r="S9645" s="34"/>
      <c r="T9645" s="34"/>
      <c r="U9645" s="34"/>
    </row>
    <row r="9646" spans="16:21" x14ac:dyDescent="0.45">
      <c r="P9646" s="33" t="s">
        <v>5480</v>
      </c>
      <c r="Q9646" t="s">
        <v>28873</v>
      </c>
      <c r="R9646" s="35" t="s">
        <v>19144</v>
      </c>
      <c r="S9646" s="34"/>
      <c r="T9646" s="34"/>
      <c r="U9646" s="34"/>
    </row>
    <row r="9647" spans="16:21" x14ac:dyDescent="0.45">
      <c r="P9647" s="33" t="s">
        <v>5481</v>
      </c>
      <c r="Q9647" t="s">
        <v>28873</v>
      </c>
      <c r="R9647" s="35" t="s">
        <v>19145</v>
      </c>
      <c r="S9647" s="34"/>
      <c r="T9647" s="34"/>
      <c r="U9647" s="34"/>
    </row>
    <row r="9648" spans="16:21" x14ac:dyDescent="0.45">
      <c r="P9648" s="33" t="s">
        <v>5481</v>
      </c>
      <c r="Q9648" t="s">
        <v>28873</v>
      </c>
      <c r="R9648" s="35" t="s">
        <v>19146</v>
      </c>
      <c r="S9648" s="34"/>
      <c r="T9648" s="34"/>
      <c r="U9648" s="34"/>
    </row>
    <row r="9649" spans="16:21" x14ac:dyDescent="0.45">
      <c r="P9649" s="33" t="s">
        <v>5482</v>
      </c>
      <c r="Q9649" t="s">
        <v>28873</v>
      </c>
      <c r="R9649" s="35" t="s">
        <v>19147</v>
      </c>
      <c r="S9649" s="34"/>
      <c r="T9649" s="34"/>
      <c r="U9649" s="34"/>
    </row>
    <row r="9650" spans="16:21" x14ac:dyDescent="0.45">
      <c r="P9650" s="33" t="s">
        <v>5482</v>
      </c>
      <c r="Q9650" t="s">
        <v>28873</v>
      </c>
      <c r="R9650" s="35" t="s">
        <v>19148</v>
      </c>
      <c r="S9650" s="34"/>
      <c r="T9650" s="34"/>
      <c r="U9650" s="34"/>
    </row>
    <row r="9651" spans="16:21" x14ac:dyDescent="0.45">
      <c r="P9651" s="33" t="s">
        <v>5483</v>
      </c>
      <c r="Q9651" t="s">
        <v>28873</v>
      </c>
      <c r="R9651" s="35" t="s">
        <v>19149</v>
      </c>
      <c r="S9651" s="34"/>
      <c r="T9651" s="34"/>
      <c r="U9651" s="34"/>
    </row>
    <row r="9652" spans="16:21" x14ac:dyDescent="0.45">
      <c r="P9652" s="33" t="s">
        <v>5483</v>
      </c>
      <c r="Q9652" t="s">
        <v>28873</v>
      </c>
      <c r="R9652" s="35" t="s">
        <v>19150</v>
      </c>
      <c r="S9652" s="34"/>
      <c r="T9652" s="34"/>
      <c r="U9652" s="34"/>
    </row>
    <row r="9653" spans="16:21" x14ac:dyDescent="0.45">
      <c r="P9653" s="33" t="s">
        <v>5484</v>
      </c>
      <c r="Q9653" t="s">
        <v>28873</v>
      </c>
      <c r="R9653" s="35" t="s">
        <v>19151</v>
      </c>
      <c r="S9653" s="34"/>
      <c r="T9653" s="34"/>
      <c r="U9653" s="34"/>
    </row>
    <row r="9654" spans="16:21" x14ac:dyDescent="0.45">
      <c r="P9654" s="33" t="s">
        <v>5484</v>
      </c>
      <c r="Q9654" t="s">
        <v>28873</v>
      </c>
      <c r="R9654" s="35" t="s">
        <v>19152</v>
      </c>
      <c r="S9654" s="34"/>
      <c r="T9654" s="34"/>
      <c r="U9654" s="34"/>
    </row>
    <row r="9655" spans="16:21" x14ac:dyDescent="0.45">
      <c r="P9655" s="33" t="s">
        <v>5485</v>
      </c>
      <c r="Q9655" t="s">
        <v>28873</v>
      </c>
      <c r="R9655" s="35" t="s">
        <v>19153</v>
      </c>
      <c r="S9655" s="34"/>
      <c r="T9655" s="34"/>
      <c r="U9655" s="34"/>
    </row>
    <row r="9656" spans="16:21" x14ac:dyDescent="0.45">
      <c r="P9656" s="33" t="s">
        <v>5485</v>
      </c>
      <c r="Q9656" t="s">
        <v>28873</v>
      </c>
      <c r="R9656" s="35" t="s">
        <v>19154</v>
      </c>
      <c r="S9656" s="34"/>
      <c r="T9656" s="34"/>
      <c r="U9656" s="34"/>
    </row>
    <row r="9657" spans="16:21" x14ac:dyDescent="0.45">
      <c r="P9657" s="33" t="s">
        <v>5486</v>
      </c>
      <c r="Q9657" t="s">
        <v>28873</v>
      </c>
      <c r="R9657" s="35" t="s">
        <v>19155</v>
      </c>
      <c r="S9657" s="34"/>
      <c r="T9657" s="34"/>
      <c r="U9657" s="34"/>
    </row>
    <row r="9658" spans="16:21" x14ac:dyDescent="0.45">
      <c r="P9658" s="33" t="s">
        <v>5486</v>
      </c>
      <c r="Q9658" t="s">
        <v>28873</v>
      </c>
      <c r="R9658" s="35" t="s">
        <v>19156</v>
      </c>
      <c r="S9658" s="34"/>
      <c r="T9658" s="34"/>
      <c r="U9658" s="34"/>
    </row>
    <row r="9659" spans="16:21" x14ac:dyDescent="0.45">
      <c r="P9659" s="33" t="s">
        <v>5487</v>
      </c>
      <c r="Q9659" t="s">
        <v>28873</v>
      </c>
      <c r="R9659" s="35" t="s">
        <v>19157</v>
      </c>
      <c r="S9659" s="34"/>
      <c r="T9659" s="34"/>
      <c r="U9659" s="34"/>
    </row>
    <row r="9660" spans="16:21" x14ac:dyDescent="0.45">
      <c r="P9660" s="33" t="s">
        <v>5487</v>
      </c>
      <c r="Q9660" t="s">
        <v>28873</v>
      </c>
      <c r="R9660" s="35" t="s">
        <v>19158</v>
      </c>
      <c r="S9660" s="34"/>
      <c r="T9660" s="34"/>
      <c r="U9660" s="34"/>
    </row>
    <row r="9661" spans="16:21" x14ac:dyDescent="0.45">
      <c r="P9661" s="33" t="s">
        <v>5488</v>
      </c>
      <c r="Q9661" t="s">
        <v>28873</v>
      </c>
      <c r="R9661" s="35" t="s">
        <v>19159</v>
      </c>
      <c r="S9661" s="34"/>
      <c r="T9661" s="34"/>
      <c r="U9661" s="34"/>
    </row>
    <row r="9662" spans="16:21" x14ac:dyDescent="0.45">
      <c r="P9662" s="33" t="s">
        <v>5488</v>
      </c>
      <c r="Q9662" t="s">
        <v>28873</v>
      </c>
      <c r="R9662" s="35" t="s">
        <v>19160</v>
      </c>
      <c r="S9662" s="34"/>
      <c r="T9662" s="34"/>
      <c r="U9662" s="34"/>
    </row>
    <row r="9663" spans="16:21" x14ac:dyDescent="0.45">
      <c r="P9663" s="33" t="s">
        <v>5489</v>
      </c>
      <c r="Q9663" t="s">
        <v>28873</v>
      </c>
      <c r="R9663" s="35" t="s">
        <v>19161</v>
      </c>
      <c r="S9663" s="34"/>
      <c r="T9663" s="34"/>
      <c r="U9663" s="34"/>
    </row>
    <row r="9664" spans="16:21" x14ac:dyDescent="0.45">
      <c r="P9664" s="33" t="s">
        <v>5489</v>
      </c>
      <c r="Q9664" t="s">
        <v>28873</v>
      </c>
      <c r="R9664" s="35" t="s">
        <v>19162</v>
      </c>
      <c r="S9664" s="34"/>
      <c r="T9664" s="34"/>
      <c r="U9664" s="34"/>
    </row>
    <row r="9665" spans="16:21" x14ac:dyDescent="0.45">
      <c r="P9665" s="33" t="s">
        <v>5490</v>
      </c>
      <c r="Q9665" t="s">
        <v>28873</v>
      </c>
      <c r="R9665" s="35" t="s">
        <v>19163</v>
      </c>
      <c r="S9665" s="34"/>
      <c r="T9665" s="34"/>
      <c r="U9665" s="34"/>
    </row>
    <row r="9666" spans="16:21" x14ac:dyDescent="0.45">
      <c r="P9666" s="33" t="s">
        <v>5490</v>
      </c>
      <c r="Q9666" t="s">
        <v>28873</v>
      </c>
      <c r="R9666" s="35" t="s">
        <v>19164</v>
      </c>
      <c r="S9666" s="34"/>
      <c r="T9666" s="34"/>
      <c r="U9666" s="34"/>
    </row>
    <row r="9667" spans="16:21" x14ac:dyDescent="0.45">
      <c r="P9667" s="33" t="s">
        <v>5491</v>
      </c>
      <c r="Q9667" t="s">
        <v>28873</v>
      </c>
      <c r="R9667" s="35" t="s">
        <v>18889</v>
      </c>
      <c r="S9667" s="34"/>
      <c r="T9667" s="34"/>
      <c r="U9667" s="34"/>
    </row>
    <row r="9668" spans="16:21" x14ac:dyDescent="0.45">
      <c r="P9668" s="33" t="s">
        <v>5491</v>
      </c>
      <c r="Q9668" t="s">
        <v>28873</v>
      </c>
      <c r="R9668" s="35" t="s">
        <v>19165</v>
      </c>
      <c r="S9668" s="34"/>
      <c r="T9668" s="34"/>
      <c r="U9668" s="34"/>
    </row>
    <row r="9669" spans="16:21" x14ac:dyDescent="0.45">
      <c r="P9669" s="33" t="s">
        <v>5492</v>
      </c>
      <c r="Q9669" t="s">
        <v>28873</v>
      </c>
      <c r="R9669" s="35" t="s">
        <v>19166</v>
      </c>
      <c r="S9669" s="34"/>
      <c r="T9669" s="34"/>
      <c r="U9669" s="34"/>
    </row>
    <row r="9670" spans="16:21" x14ac:dyDescent="0.45">
      <c r="P9670" s="33" t="s">
        <v>5492</v>
      </c>
      <c r="Q9670" t="s">
        <v>28873</v>
      </c>
      <c r="R9670" s="35" t="s">
        <v>19167</v>
      </c>
      <c r="S9670" s="34"/>
      <c r="T9670" s="34"/>
      <c r="U9670" s="34"/>
    </row>
    <row r="9671" spans="16:21" x14ac:dyDescent="0.45">
      <c r="P9671" s="33" t="s">
        <v>5493</v>
      </c>
      <c r="Q9671" t="s">
        <v>28873</v>
      </c>
      <c r="R9671" s="35" t="s">
        <v>19168</v>
      </c>
      <c r="S9671" s="34"/>
      <c r="T9671" s="34"/>
      <c r="U9671" s="34"/>
    </row>
    <row r="9672" spans="16:21" x14ac:dyDescent="0.45">
      <c r="P9672" s="33" t="s">
        <v>5493</v>
      </c>
      <c r="Q9672" t="s">
        <v>28873</v>
      </c>
      <c r="R9672" s="35" t="s">
        <v>19169</v>
      </c>
      <c r="S9672" s="34"/>
      <c r="T9672" s="34"/>
      <c r="U9672" s="34"/>
    </row>
    <row r="9673" spans="16:21" x14ac:dyDescent="0.45">
      <c r="P9673" s="33" t="s">
        <v>5494</v>
      </c>
      <c r="Q9673" t="s">
        <v>28873</v>
      </c>
      <c r="R9673" s="35" t="s">
        <v>19170</v>
      </c>
      <c r="S9673" s="34"/>
      <c r="T9673" s="34"/>
      <c r="U9673" s="34"/>
    </row>
    <row r="9674" spans="16:21" x14ac:dyDescent="0.45">
      <c r="P9674" s="33" t="s">
        <v>5494</v>
      </c>
      <c r="Q9674" t="s">
        <v>28873</v>
      </c>
      <c r="R9674" s="35" t="s">
        <v>19171</v>
      </c>
      <c r="S9674" s="34"/>
      <c r="T9674" s="34"/>
      <c r="U9674" s="34"/>
    </row>
    <row r="9675" spans="16:21" x14ac:dyDescent="0.45">
      <c r="P9675" s="33" t="s">
        <v>5495</v>
      </c>
      <c r="Q9675" t="s">
        <v>28873</v>
      </c>
      <c r="R9675" s="35" t="s">
        <v>19172</v>
      </c>
      <c r="S9675" s="34"/>
      <c r="T9675" s="34"/>
      <c r="U9675" s="34"/>
    </row>
    <row r="9676" spans="16:21" x14ac:dyDescent="0.45">
      <c r="P9676" s="33" t="s">
        <v>5495</v>
      </c>
      <c r="Q9676" t="s">
        <v>28873</v>
      </c>
      <c r="R9676" s="35" t="s">
        <v>19173</v>
      </c>
      <c r="S9676" s="34"/>
      <c r="T9676" s="34"/>
      <c r="U9676" s="34"/>
    </row>
    <row r="9677" spans="16:21" x14ac:dyDescent="0.45">
      <c r="P9677" s="33" t="s">
        <v>5496</v>
      </c>
      <c r="Q9677" t="s">
        <v>28873</v>
      </c>
      <c r="R9677" s="35" t="s">
        <v>19174</v>
      </c>
      <c r="S9677" s="34"/>
      <c r="T9677" s="34"/>
      <c r="U9677" s="34"/>
    </row>
    <row r="9678" spans="16:21" x14ac:dyDescent="0.45">
      <c r="P9678" s="33" t="s">
        <v>5496</v>
      </c>
      <c r="Q9678" t="s">
        <v>28873</v>
      </c>
      <c r="R9678" s="35" t="s">
        <v>19175</v>
      </c>
      <c r="S9678" s="34"/>
      <c r="T9678" s="34"/>
      <c r="U9678" s="34"/>
    </row>
    <row r="9679" spans="16:21" x14ac:dyDescent="0.45">
      <c r="P9679" s="33" t="s">
        <v>5497</v>
      </c>
      <c r="Q9679" t="s">
        <v>28873</v>
      </c>
      <c r="R9679" s="35" t="s">
        <v>19176</v>
      </c>
      <c r="S9679" s="34"/>
      <c r="T9679" s="34"/>
      <c r="U9679" s="34"/>
    </row>
    <row r="9680" spans="16:21" x14ac:dyDescent="0.45">
      <c r="P9680" s="33" t="s">
        <v>5497</v>
      </c>
      <c r="Q9680" t="s">
        <v>28873</v>
      </c>
      <c r="R9680" s="35" t="s">
        <v>19177</v>
      </c>
      <c r="S9680" s="34"/>
      <c r="T9680" s="34"/>
      <c r="U9680" s="34"/>
    </row>
    <row r="9681" spans="16:21" x14ac:dyDescent="0.45">
      <c r="P9681" s="33" t="s">
        <v>5498</v>
      </c>
      <c r="Q9681" t="s">
        <v>28873</v>
      </c>
      <c r="R9681" s="35" t="s">
        <v>19178</v>
      </c>
      <c r="S9681" s="34"/>
      <c r="T9681" s="34"/>
      <c r="U9681" s="34"/>
    </row>
    <row r="9682" spans="16:21" x14ac:dyDescent="0.45">
      <c r="P9682" s="33" t="s">
        <v>5498</v>
      </c>
      <c r="Q9682" t="s">
        <v>28873</v>
      </c>
      <c r="R9682" s="35" t="s">
        <v>19179</v>
      </c>
      <c r="S9682" s="34"/>
      <c r="T9682" s="34"/>
      <c r="U9682" s="34"/>
    </row>
    <row r="9683" spans="16:21" x14ac:dyDescent="0.45">
      <c r="P9683" s="33" t="s">
        <v>5499</v>
      </c>
      <c r="Q9683" t="s">
        <v>28873</v>
      </c>
      <c r="R9683" s="35" t="s">
        <v>16461</v>
      </c>
      <c r="S9683" s="34"/>
      <c r="T9683" s="34"/>
      <c r="U9683" s="34"/>
    </row>
    <row r="9684" spans="16:21" x14ac:dyDescent="0.45">
      <c r="P9684" s="33" t="s">
        <v>5499</v>
      </c>
      <c r="Q9684" t="s">
        <v>28873</v>
      </c>
      <c r="R9684" s="35" t="s">
        <v>19180</v>
      </c>
      <c r="S9684" s="34"/>
      <c r="T9684" s="34"/>
      <c r="U9684" s="34"/>
    </row>
    <row r="9685" spans="16:21" x14ac:dyDescent="0.45">
      <c r="P9685" s="33" t="s">
        <v>5500</v>
      </c>
      <c r="Q9685" t="s">
        <v>28873</v>
      </c>
      <c r="R9685" s="35" t="s">
        <v>19181</v>
      </c>
      <c r="S9685" s="34"/>
      <c r="T9685" s="34"/>
      <c r="U9685" s="34"/>
    </row>
    <row r="9686" spans="16:21" x14ac:dyDescent="0.45">
      <c r="P9686" s="33" t="s">
        <v>5500</v>
      </c>
      <c r="Q9686" t="s">
        <v>28873</v>
      </c>
      <c r="R9686" s="35" t="s">
        <v>19182</v>
      </c>
      <c r="S9686" s="34"/>
      <c r="T9686" s="34"/>
      <c r="U9686" s="34"/>
    </row>
    <row r="9687" spans="16:21" x14ac:dyDescent="0.45">
      <c r="P9687" s="33" t="s">
        <v>5501</v>
      </c>
      <c r="Q9687" t="s">
        <v>28873</v>
      </c>
      <c r="R9687" s="35" t="s">
        <v>19183</v>
      </c>
      <c r="S9687" s="34"/>
      <c r="T9687" s="34"/>
      <c r="U9687" s="34"/>
    </row>
    <row r="9688" spans="16:21" x14ac:dyDescent="0.45">
      <c r="P9688" s="33" t="s">
        <v>5501</v>
      </c>
      <c r="Q9688" t="s">
        <v>28873</v>
      </c>
      <c r="R9688" s="35" t="s">
        <v>19184</v>
      </c>
      <c r="S9688" s="34"/>
      <c r="T9688" s="34"/>
      <c r="U9688" s="34"/>
    </row>
    <row r="9689" spans="16:21" x14ac:dyDescent="0.45">
      <c r="P9689" s="33" t="s">
        <v>5502</v>
      </c>
      <c r="Q9689" t="s">
        <v>28873</v>
      </c>
      <c r="R9689" s="35" t="s">
        <v>19185</v>
      </c>
      <c r="S9689" s="34"/>
      <c r="T9689" s="34"/>
      <c r="U9689" s="34"/>
    </row>
    <row r="9690" spans="16:21" x14ac:dyDescent="0.45">
      <c r="P9690" s="33" t="s">
        <v>5502</v>
      </c>
      <c r="Q9690" t="s">
        <v>28873</v>
      </c>
      <c r="R9690" s="35" t="s">
        <v>19186</v>
      </c>
      <c r="S9690" s="34"/>
      <c r="T9690" s="34"/>
      <c r="U9690" s="34"/>
    </row>
    <row r="9691" spans="16:21" x14ac:dyDescent="0.45">
      <c r="P9691" s="33" t="s">
        <v>5503</v>
      </c>
      <c r="Q9691" t="s">
        <v>28873</v>
      </c>
      <c r="R9691" s="35" t="s">
        <v>19187</v>
      </c>
      <c r="S9691" s="34"/>
      <c r="T9691" s="34"/>
      <c r="U9691" s="34"/>
    </row>
    <row r="9692" spans="16:21" x14ac:dyDescent="0.45">
      <c r="P9692" s="33" t="s">
        <v>5503</v>
      </c>
      <c r="Q9692" t="s">
        <v>28873</v>
      </c>
      <c r="R9692" s="35" t="s">
        <v>19188</v>
      </c>
      <c r="S9692" s="34"/>
      <c r="T9692" s="34"/>
      <c r="U9692" s="34"/>
    </row>
    <row r="9693" spans="16:21" x14ac:dyDescent="0.45">
      <c r="P9693" s="33" t="s">
        <v>5504</v>
      </c>
      <c r="Q9693" t="s">
        <v>28873</v>
      </c>
      <c r="R9693" s="35" t="s">
        <v>19189</v>
      </c>
      <c r="S9693" s="34"/>
      <c r="T9693" s="34"/>
      <c r="U9693" s="34"/>
    </row>
    <row r="9694" spans="16:21" x14ac:dyDescent="0.45">
      <c r="P9694" s="33" t="s">
        <v>5504</v>
      </c>
      <c r="Q9694" t="s">
        <v>28873</v>
      </c>
      <c r="R9694" s="35" t="s">
        <v>19190</v>
      </c>
      <c r="S9694" s="34"/>
      <c r="T9694" s="34"/>
      <c r="U9694" s="34"/>
    </row>
    <row r="9695" spans="16:21" x14ac:dyDescent="0.45">
      <c r="P9695" s="33" t="s">
        <v>5505</v>
      </c>
      <c r="Q9695" t="s">
        <v>28873</v>
      </c>
      <c r="R9695" s="35" t="s">
        <v>19191</v>
      </c>
      <c r="S9695" s="34"/>
      <c r="T9695" s="34"/>
      <c r="U9695" s="34"/>
    </row>
    <row r="9696" spans="16:21" x14ac:dyDescent="0.45">
      <c r="P9696" s="33" t="s">
        <v>5505</v>
      </c>
      <c r="Q9696" t="s">
        <v>28873</v>
      </c>
      <c r="R9696" s="35" t="s">
        <v>19192</v>
      </c>
      <c r="S9696" s="34"/>
      <c r="T9696" s="34"/>
      <c r="U9696" s="34"/>
    </row>
    <row r="9697" spans="16:21" x14ac:dyDescent="0.45">
      <c r="P9697" s="33" t="s">
        <v>5506</v>
      </c>
      <c r="Q9697" t="s">
        <v>28873</v>
      </c>
      <c r="R9697" s="35" t="s">
        <v>19193</v>
      </c>
      <c r="S9697" s="34"/>
      <c r="T9697" s="34"/>
      <c r="U9697" s="34"/>
    </row>
    <row r="9698" spans="16:21" x14ac:dyDescent="0.45">
      <c r="P9698" s="33" t="s">
        <v>5506</v>
      </c>
      <c r="Q9698" t="s">
        <v>28873</v>
      </c>
      <c r="R9698" s="35" t="s">
        <v>19194</v>
      </c>
      <c r="S9698" s="34"/>
      <c r="T9698" s="34"/>
      <c r="U9698" s="34"/>
    </row>
    <row r="9699" spans="16:21" x14ac:dyDescent="0.45">
      <c r="P9699" s="33" t="s">
        <v>5507</v>
      </c>
      <c r="Q9699" t="s">
        <v>28873</v>
      </c>
      <c r="R9699" s="35" t="s">
        <v>19195</v>
      </c>
      <c r="S9699" s="34"/>
      <c r="T9699" s="34"/>
      <c r="U9699" s="34"/>
    </row>
    <row r="9700" spans="16:21" x14ac:dyDescent="0.45">
      <c r="P9700" s="33" t="s">
        <v>5507</v>
      </c>
      <c r="Q9700" t="s">
        <v>28873</v>
      </c>
      <c r="R9700" s="35" t="s">
        <v>19196</v>
      </c>
      <c r="S9700" s="34"/>
      <c r="T9700" s="34"/>
      <c r="U9700" s="34"/>
    </row>
    <row r="9701" spans="16:21" x14ac:dyDescent="0.45">
      <c r="P9701" s="33" t="s">
        <v>5508</v>
      </c>
      <c r="Q9701" t="s">
        <v>28873</v>
      </c>
      <c r="R9701" s="35" t="s">
        <v>19197</v>
      </c>
      <c r="S9701" s="34"/>
      <c r="T9701" s="34"/>
      <c r="U9701" s="34"/>
    </row>
    <row r="9702" spans="16:21" x14ac:dyDescent="0.45">
      <c r="P9702" s="33" t="s">
        <v>5508</v>
      </c>
      <c r="Q9702" t="s">
        <v>28873</v>
      </c>
      <c r="R9702" s="35" t="s">
        <v>19198</v>
      </c>
      <c r="S9702" s="34"/>
      <c r="T9702" s="34"/>
      <c r="U9702" s="34"/>
    </row>
    <row r="9703" spans="16:21" x14ac:dyDescent="0.45">
      <c r="P9703" s="33" t="s">
        <v>5509</v>
      </c>
      <c r="Q9703" t="s">
        <v>28873</v>
      </c>
      <c r="R9703" s="35" t="s">
        <v>19199</v>
      </c>
      <c r="S9703" s="34"/>
      <c r="T9703" s="34"/>
      <c r="U9703" s="34"/>
    </row>
    <row r="9704" spans="16:21" x14ac:dyDescent="0.45">
      <c r="P9704" s="33" t="s">
        <v>5509</v>
      </c>
      <c r="Q9704" t="s">
        <v>28873</v>
      </c>
      <c r="R9704" s="35" t="s">
        <v>19200</v>
      </c>
      <c r="S9704" s="34"/>
      <c r="T9704" s="34"/>
      <c r="U9704" s="34"/>
    </row>
    <row r="9705" spans="16:21" x14ac:dyDescent="0.45">
      <c r="P9705" s="33" t="s">
        <v>5510</v>
      </c>
      <c r="Q9705" t="s">
        <v>28873</v>
      </c>
      <c r="R9705" s="35" t="s">
        <v>19201</v>
      </c>
      <c r="S9705" s="34"/>
      <c r="T9705" s="34"/>
      <c r="U9705" s="34"/>
    </row>
    <row r="9706" spans="16:21" x14ac:dyDescent="0.45">
      <c r="P9706" s="33" t="s">
        <v>5510</v>
      </c>
      <c r="Q9706" t="s">
        <v>28873</v>
      </c>
      <c r="R9706" s="35" t="s">
        <v>19202</v>
      </c>
      <c r="S9706" s="34"/>
      <c r="T9706" s="34"/>
      <c r="U9706" s="34"/>
    </row>
    <row r="9707" spans="16:21" x14ac:dyDescent="0.45">
      <c r="P9707" s="33" t="s">
        <v>5511</v>
      </c>
      <c r="Q9707" t="s">
        <v>28873</v>
      </c>
      <c r="R9707" s="35" t="s">
        <v>19203</v>
      </c>
      <c r="S9707" s="34"/>
      <c r="T9707" s="34"/>
      <c r="U9707" s="34"/>
    </row>
    <row r="9708" spans="16:21" x14ac:dyDescent="0.45">
      <c r="P9708" s="33" t="s">
        <v>5511</v>
      </c>
      <c r="Q9708" t="s">
        <v>28873</v>
      </c>
      <c r="R9708" s="35" t="s">
        <v>19204</v>
      </c>
      <c r="S9708" s="34"/>
      <c r="T9708" s="34"/>
      <c r="U9708" s="34"/>
    </row>
    <row r="9709" spans="16:21" x14ac:dyDescent="0.45">
      <c r="P9709" s="33" t="s">
        <v>5512</v>
      </c>
      <c r="Q9709" t="s">
        <v>28873</v>
      </c>
      <c r="R9709" s="35" t="s">
        <v>19205</v>
      </c>
      <c r="S9709" s="34"/>
      <c r="T9709" s="34"/>
      <c r="U9709" s="34"/>
    </row>
    <row r="9710" spans="16:21" x14ac:dyDescent="0.45">
      <c r="P9710" s="33" t="s">
        <v>5512</v>
      </c>
      <c r="Q9710" t="s">
        <v>28873</v>
      </c>
      <c r="R9710" s="35" t="s">
        <v>19206</v>
      </c>
      <c r="S9710" s="34"/>
      <c r="T9710" s="34"/>
      <c r="U9710" s="34"/>
    </row>
    <row r="9711" spans="16:21" x14ac:dyDescent="0.45">
      <c r="P9711" s="33" t="s">
        <v>5513</v>
      </c>
      <c r="Q9711" t="s">
        <v>28873</v>
      </c>
      <c r="R9711" s="35" t="s">
        <v>19207</v>
      </c>
      <c r="S9711" s="34"/>
      <c r="T9711" s="34"/>
      <c r="U9711" s="34"/>
    </row>
    <row r="9712" spans="16:21" x14ac:dyDescent="0.45">
      <c r="P9712" s="33" t="s">
        <v>5513</v>
      </c>
      <c r="Q9712" t="s">
        <v>28873</v>
      </c>
      <c r="R9712" s="35" t="s">
        <v>19208</v>
      </c>
      <c r="S9712" s="34"/>
      <c r="T9712" s="34"/>
      <c r="U9712" s="34"/>
    </row>
    <row r="9713" spans="16:21" x14ac:dyDescent="0.45">
      <c r="P9713" s="33" t="s">
        <v>5514</v>
      </c>
      <c r="Q9713" t="s">
        <v>28873</v>
      </c>
      <c r="R9713" s="35" t="s">
        <v>19209</v>
      </c>
      <c r="S9713" s="34"/>
      <c r="T9713" s="34"/>
      <c r="U9713" s="34"/>
    </row>
    <row r="9714" spans="16:21" x14ac:dyDescent="0.45">
      <c r="P9714" s="33" t="s">
        <v>5514</v>
      </c>
      <c r="Q9714" t="s">
        <v>28873</v>
      </c>
      <c r="R9714" s="35" t="s">
        <v>19210</v>
      </c>
      <c r="S9714" s="34"/>
      <c r="T9714" s="34"/>
      <c r="U9714" s="34"/>
    </row>
    <row r="9715" spans="16:21" x14ac:dyDescent="0.45">
      <c r="P9715" s="33" t="s">
        <v>5515</v>
      </c>
      <c r="Q9715" t="s">
        <v>28873</v>
      </c>
      <c r="R9715" s="35" t="s">
        <v>19211</v>
      </c>
      <c r="S9715" s="34"/>
      <c r="T9715" s="34"/>
      <c r="U9715" s="34"/>
    </row>
    <row r="9716" spans="16:21" x14ac:dyDescent="0.45">
      <c r="P9716" s="33" t="s">
        <v>5515</v>
      </c>
      <c r="Q9716" t="s">
        <v>28873</v>
      </c>
      <c r="R9716" s="35" t="s">
        <v>19212</v>
      </c>
      <c r="S9716" s="34"/>
      <c r="T9716" s="34"/>
      <c r="U9716" s="34"/>
    </row>
    <row r="9717" spans="16:21" x14ac:dyDescent="0.45">
      <c r="P9717" s="33" t="s">
        <v>5516</v>
      </c>
      <c r="Q9717" t="s">
        <v>28873</v>
      </c>
      <c r="R9717" s="35" t="s">
        <v>19213</v>
      </c>
      <c r="S9717" s="34"/>
      <c r="T9717" s="34"/>
      <c r="U9717" s="34"/>
    </row>
    <row r="9718" spans="16:21" x14ac:dyDescent="0.45">
      <c r="P9718" s="33" t="s">
        <v>5516</v>
      </c>
      <c r="Q9718" t="s">
        <v>28873</v>
      </c>
      <c r="R9718" s="35" t="s">
        <v>19214</v>
      </c>
      <c r="S9718" s="34"/>
      <c r="T9718" s="34"/>
      <c r="U9718" s="34"/>
    </row>
    <row r="9719" spans="16:21" x14ac:dyDescent="0.45">
      <c r="P9719" s="33" t="s">
        <v>5517</v>
      </c>
      <c r="Q9719" t="s">
        <v>28873</v>
      </c>
      <c r="R9719" s="35" t="s">
        <v>19215</v>
      </c>
      <c r="S9719" s="34"/>
      <c r="T9719" s="34"/>
      <c r="U9719" s="34"/>
    </row>
    <row r="9720" spans="16:21" x14ac:dyDescent="0.45">
      <c r="P9720" s="33" t="s">
        <v>5517</v>
      </c>
      <c r="Q9720" t="s">
        <v>28873</v>
      </c>
      <c r="R9720" s="35" t="s">
        <v>19216</v>
      </c>
      <c r="S9720" s="34"/>
      <c r="T9720" s="34"/>
      <c r="U9720" s="34"/>
    </row>
    <row r="9721" spans="16:21" x14ac:dyDescent="0.45">
      <c r="P9721" s="33" t="s">
        <v>5518</v>
      </c>
      <c r="Q9721" t="s">
        <v>28873</v>
      </c>
      <c r="R9721" s="35" t="s">
        <v>19217</v>
      </c>
      <c r="S9721" s="34"/>
      <c r="T9721" s="34"/>
      <c r="U9721" s="34"/>
    </row>
    <row r="9722" spans="16:21" x14ac:dyDescent="0.45">
      <c r="P9722" s="33" t="s">
        <v>5518</v>
      </c>
      <c r="Q9722" t="s">
        <v>28873</v>
      </c>
      <c r="R9722" s="35" t="s">
        <v>19218</v>
      </c>
      <c r="S9722" s="34"/>
      <c r="T9722" s="34"/>
      <c r="U9722" s="34"/>
    </row>
    <row r="9723" spans="16:21" x14ac:dyDescent="0.45">
      <c r="P9723" s="33" t="s">
        <v>5519</v>
      </c>
      <c r="Q9723" t="s">
        <v>28873</v>
      </c>
      <c r="R9723" s="35" t="s">
        <v>19219</v>
      </c>
      <c r="S9723" s="34"/>
      <c r="T9723" s="34"/>
      <c r="U9723" s="34"/>
    </row>
    <row r="9724" spans="16:21" x14ac:dyDescent="0.45">
      <c r="P9724" s="33" t="s">
        <v>5519</v>
      </c>
      <c r="Q9724" t="s">
        <v>28873</v>
      </c>
      <c r="R9724" s="35" t="s">
        <v>19220</v>
      </c>
      <c r="S9724" s="34"/>
      <c r="T9724" s="34"/>
      <c r="U9724" s="34"/>
    </row>
    <row r="9725" spans="16:21" x14ac:dyDescent="0.45">
      <c r="P9725" s="33" t="s">
        <v>5520</v>
      </c>
      <c r="Q9725" t="s">
        <v>28873</v>
      </c>
      <c r="R9725" s="35" t="s">
        <v>19221</v>
      </c>
      <c r="S9725" s="34"/>
      <c r="T9725" s="34"/>
      <c r="U9725" s="34"/>
    </row>
    <row r="9726" spans="16:21" x14ac:dyDescent="0.45">
      <c r="P9726" s="33" t="s">
        <v>5520</v>
      </c>
      <c r="Q9726" t="s">
        <v>28873</v>
      </c>
      <c r="R9726" s="35" t="s">
        <v>19222</v>
      </c>
      <c r="S9726" s="34"/>
      <c r="T9726" s="34"/>
      <c r="U9726" s="34"/>
    </row>
    <row r="9727" spans="16:21" x14ac:dyDescent="0.45">
      <c r="P9727" s="33" t="s">
        <v>5521</v>
      </c>
      <c r="Q9727" t="s">
        <v>28873</v>
      </c>
      <c r="R9727" s="35" t="s">
        <v>19223</v>
      </c>
      <c r="S9727" s="34"/>
      <c r="T9727" s="34"/>
      <c r="U9727" s="34"/>
    </row>
    <row r="9728" spans="16:21" x14ac:dyDescent="0.45">
      <c r="P9728" s="33" t="s">
        <v>5521</v>
      </c>
      <c r="Q9728" t="s">
        <v>28873</v>
      </c>
      <c r="R9728" s="35" t="s">
        <v>19224</v>
      </c>
      <c r="S9728" s="34"/>
      <c r="T9728" s="34"/>
      <c r="U9728" s="34"/>
    </row>
    <row r="9729" spans="16:21" x14ac:dyDescent="0.45">
      <c r="P9729" s="33" t="s">
        <v>5522</v>
      </c>
      <c r="Q9729" t="s">
        <v>28873</v>
      </c>
      <c r="R9729" s="35" t="s">
        <v>19225</v>
      </c>
      <c r="S9729" s="34"/>
      <c r="T9729" s="34"/>
      <c r="U9729" s="34"/>
    </row>
    <row r="9730" spans="16:21" x14ac:dyDescent="0.45">
      <c r="P9730" s="33" t="s">
        <v>5522</v>
      </c>
      <c r="Q9730" t="s">
        <v>28873</v>
      </c>
      <c r="R9730" s="35" t="s">
        <v>19226</v>
      </c>
      <c r="S9730" s="34"/>
      <c r="T9730" s="34"/>
      <c r="U9730" s="34"/>
    </row>
    <row r="9731" spans="16:21" x14ac:dyDescent="0.45">
      <c r="P9731" s="33" t="s">
        <v>5523</v>
      </c>
      <c r="Q9731" t="s">
        <v>28873</v>
      </c>
      <c r="R9731" s="35" t="s">
        <v>19227</v>
      </c>
      <c r="S9731" s="34"/>
      <c r="T9731" s="34"/>
      <c r="U9731" s="34"/>
    </row>
    <row r="9732" spans="16:21" x14ac:dyDescent="0.45">
      <c r="P9732" s="33" t="s">
        <v>5523</v>
      </c>
      <c r="Q9732" t="s">
        <v>28873</v>
      </c>
      <c r="R9732" s="35" t="s">
        <v>19228</v>
      </c>
      <c r="S9732" s="34"/>
      <c r="T9732" s="34"/>
      <c r="U9732" s="34"/>
    </row>
    <row r="9733" spans="16:21" x14ac:dyDescent="0.45">
      <c r="P9733" s="33" t="s">
        <v>5524</v>
      </c>
      <c r="Q9733" t="s">
        <v>28873</v>
      </c>
      <c r="R9733" s="35" t="s">
        <v>19229</v>
      </c>
      <c r="S9733" s="34"/>
      <c r="T9733" s="34"/>
      <c r="U9733" s="34"/>
    </row>
    <row r="9734" spans="16:21" x14ac:dyDescent="0.45">
      <c r="P9734" s="33" t="s">
        <v>5524</v>
      </c>
      <c r="Q9734" t="s">
        <v>28873</v>
      </c>
      <c r="R9734" s="35" t="s">
        <v>19230</v>
      </c>
      <c r="S9734" s="34"/>
      <c r="T9734" s="34"/>
      <c r="U9734" s="34"/>
    </row>
    <row r="9735" spans="16:21" x14ac:dyDescent="0.45">
      <c r="P9735" s="33" t="s">
        <v>5525</v>
      </c>
      <c r="Q9735" t="s">
        <v>28873</v>
      </c>
      <c r="R9735" s="35" t="s">
        <v>19231</v>
      </c>
      <c r="S9735" s="34"/>
      <c r="T9735" s="34"/>
      <c r="U9735" s="34"/>
    </row>
    <row r="9736" spans="16:21" x14ac:dyDescent="0.45">
      <c r="P9736" s="33" t="s">
        <v>5525</v>
      </c>
      <c r="Q9736" t="s">
        <v>28873</v>
      </c>
      <c r="R9736" s="35" t="s">
        <v>19232</v>
      </c>
      <c r="S9736" s="34"/>
      <c r="T9736" s="34"/>
      <c r="U9736" s="34"/>
    </row>
    <row r="9737" spans="16:21" x14ac:dyDescent="0.45">
      <c r="P9737" s="33" t="s">
        <v>5526</v>
      </c>
      <c r="Q9737" t="s">
        <v>28873</v>
      </c>
      <c r="R9737" s="35" t="s">
        <v>19233</v>
      </c>
      <c r="S9737" s="34"/>
      <c r="T9737" s="34"/>
      <c r="U9737" s="34"/>
    </row>
    <row r="9738" spans="16:21" x14ac:dyDescent="0.45">
      <c r="P9738" s="33" t="s">
        <v>5526</v>
      </c>
      <c r="Q9738" t="s">
        <v>28873</v>
      </c>
      <c r="R9738" s="35" t="s">
        <v>19234</v>
      </c>
      <c r="S9738" s="34"/>
      <c r="T9738" s="34"/>
      <c r="U9738" s="34"/>
    </row>
    <row r="9739" spans="16:21" x14ac:dyDescent="0.45">
      <c r="P9739" s="33" t="s">
        <v>5527</v>
      </c>
      <c r="Q9739" t="s">
        <v>28873</v>
      </c>
      <c r="R9739" s="35" t="s">
        <v>19235</v>
      </c>
      <c r="S9739" s="34"/>
      <c r="T9739" s="34"/>
      <c r="U9739" s="34"/>
    </row>
    <row r="9740" spans="16:21" x14ac:dyDescent="0.45">
      <c r="P9740" s="33" t="s">
        <v>5527</v>
      </c>
      <c r="Q9740" t="s">
        <v>28873</v>
      </c>
      <c r="R9740" s="35" t="s">
        <v>19236</v>
      </c>
      <c r="S9740" s="34"/>
      <c r="T9740" s="34"/>
      <c r="U9740" s="34"/>
    </row>
    <row r="9741" spans="16:21" x14ac:dyDescent="0.45">
      <c r="P9741" s="33" t="s">
        <v>5528</v>
      </c>
      <c r="Q9741" t="s">
        <v>28873</v>
      </c>
      <c r="R9741" s="35" t="s">
        <v>19237</v>
      </c>
      <c r="S9741" s="34"/>
      <c r="T9741" s="34"/>
      <c r="U9741" s="34"/>
    </row>
    <row r="9742" spans="16:21" x14ac:dyDescent="0.45">
      <c r="P9742" s="33" t="s">
        <v>5528</v>
      </c>
      <c r="Q9742" t="s">
        <v>28873</v>
      </c>
      <c r="R9742" s="35" t="s">
        <v>19238</v>
      </c>
      <c r="S9742" s="34"/>
      <c r="T9742" s="34"/>
      <c r="U9742" s="34"/>
    </row>
    <row r="9743" spans="16:21" x14ac:dyDescent="0.45">
      <c r="P9743" s="33" t="s">
        <v>5529</v>
      </c>
      <c r="Q9743" t="s">
        <v>28873</v>
      </c>
      <c r="R9743" s="35" t="s">
        <v>19239</v>
      </c>
      <c r="S9743" s="34"/>
      <c r="T9743" s="34"/>
      <c r="U9743" s="34"/>
    </row>
    <row r="9744" spans="16:21" x14ac:dyDescent="0.45">
      <c r="P9744" s="33" t="s">
        <v>5529</v>
      </c>
      <c r="Q9744" t="s">
        <v>28873</v>
      </c>
      <c r="R9744" s="35" t="s">
        <v>19240</v>
      </c>
      <c r="S9744" s="34"/>
      <c r="T9744" s="34"/>
      <c r="U9744" s="34"/>
    </row>
    <row r="9745" spans="16:21" x14ac:dyDescent="0.45">
      <c r="P9745" s="33" t="s">
        <v>5530</v>
      </c>
      <c r="Q9745" t="s">
        <v>28873</v>
      </c>
      <c r="R9745" s="35" t="s">
        <v>19241</v>
      </c>
      <c r="S9745" s="34"/>
      <c r="T9745" s="34"/>
      <c r="U9745" s="34"/>
    </row>
    <row r="9746" spans="16:21" x14ac:dyDescent="0.45">
      <c r="P9746" s="33" t="s">
        <v>5530</v>
      </c>
      <c r="Q9746" t="s">
        <v>28873</v>
      </c>
      <c r="R9746" s="35" t="s">
        <v>19242</v>
      </c>
      <c r="S9746" s="34"/>
      <c r="T9746" s="34"/>
      <c r="U9746" s="34"/>
    </row>
    <row r="9747" spans="16:21" x14ac:dyDescent="0.45">
      <c r="P9747" s="33" t="s">
        <v>5531</v>
      </c>
      <c r="Q9747" t="s">
        <v>28873</v>
      </c>
      <c r="R9747" s="35" t="s">
        <v>19243</v>
      </c>
      <c r="S9747" s="34"/>
      <c r="T9747" s="34"/>
      <c r="U9747" s="34"/>
    </row>
    <row r="9748" spans="16:21" x14ac:dyDescent="0.45">
      <c r="P9748" s="33" t="s">
        <v>5531</v>
      </c>
      <c r="Q9748" t="s">
        <v>28873</v>
      </c>
      <c r="R9748" s="35" t="s">
        <v>19244</v>
      </c>
      <c r="S9748" s="34"/>
      <c r="T9748" s="34"/>
      <c r="U9748" s="34"/>
    </row>
    <row r="9749" spans="16:21" x14ac:dyDescent="0.45">
      <c r="P9749" s="33" t="s">
        <v>5532</v>
      </c>
      <c r="Q9749" t="s">
        <v>28873</v>
      </c>
      <c r="R9749" s="35" t="s">
        <v>19245</v>
      </c>
      <c r="S9749" s="34"/>
      <c r="T9749" s="34"/>
      <c r="U9749" s="34"/>
    </row>
    <row r="9750" spans="16:21" x14ac:dyDescent="0.45">
      <c r="P9750" s="33" t="s">
        <v>5532</v>
      </c>
      <c r="Q9750" t="s">
        <v>28873</v>
      </c>
      <c r="R9750" s="35" t="s">
        <v>19246</v>
      </c>
      <c r="S9750" s="34"/>
      <c r="T9750" s="34"/>
      <c r="U9750" s="34"/>
    </row>
    <row r="9751" spans="16:21" x14ac:dyDescent="0.45">
      <c r="P9751" s="33" t="s">
        <v>5533</v>
      </c>
      <c r="Q9751" t="s">
        <v>28873</v>
      </c>
      <c r="R9751" s="35" t="s">
        <v>19247</v>
      </c>
      <c r="S9751" s="34"/>
      <c r="T9751" s="34"/>
      <c r="U9751" s="34"/>
    </row>
    <row r="9752" spans="16:21" x14ac:dyDescent="0.45">
      <c r="P9752" s="33" t="s">
        <v>5533</v>
      </c>
      <c r="Q9752" t="s">
        <v>28873</v>
      </c>
      <c r="R9752" s="35" t="s">
        <v>19248</v>
      </c>
      <c r="S9752" s="34"/>
      <c r="T9752" s="34"/>
      <c r="U9752" s="34"/>
    </row>
    <row r="9753" spans="16:21" x14ac:dyDescent="0.45">
      <c r="P9753" s="33" t="s">
        <v>5534</v>
      </c>
      <c r="Q9753" t="s">
        <v>28873</v>
      </c>
      <c r="R9753" s="35" t="s">
        <v>19249</v>
      </c>
      <c r="S9753" s="34"/>
      <c r="T9753" s="34"/>
      <c r="U9753" s="34"/>
    </row>
    <row r="9754" spans="16:21" x14ac:dyDescent="0.45">
      <c r="P9754" s="33" t="s">
        <v>5534</v>
      </c>
      <c r="Q9754" t="s">
        <v>28873</v>
      </c>
      <c r="R9754" s="35" t="s">
        <v>19250</v>
      </c>
      <c r="S9754" s="34"/>
      <c r="T9754" s="34"/>
      <c r="U9754" s="34"/>
    </row>
    <row r="9755" spans="16:21" x14ac:dyDescent="0.45">
      <c r="P9755" s="33" t="s">
        <v>5535</v>
      </c>
      <c r="Q9755" t="s">
        <v>28873</v>
      </c>
      <c r="R9755" s="35" t="s">
        <v>19251</v>
      </c>
      <c r="S9755" s="34"/>
      <c r="T9755" s="34"/>
      <c r="U9755" s="34"/>
    </row>
    <row r="9756" spans="16:21" x14ac:dyDescent="0.45">
      <c r="P9756" s="33" t="s">
        <v>5535</v>
      </c>
      <c r="Q9756" t="s">
        <v>28873</v>
      </c>
      <c r="R9756" s="35" t="s">
        <v>19252</v>
      </c>
      <c r="S9756" s="34"/>
      <c r="T9756" s="34"/>
      <c r="U9756" s="34"/>
    </row>
    <row r="9757" spans="16:21" x14ac:dyDescent="0.45">
      <c r="P9757" s="33" t="s">
        <v>5536</v>
      </c>
      <c r="Q9757" t="s">
        <v>28873</v>
      </c>
      <c r="R9757" s="35" t="s">
        <v>19253</v>
      </c>
      <c r="S9757" s="34"/>
      <c r="T9757" s="34"/>
      <c r="U9757" s="34"/>
    </row>
    <row r="9758" spans="16:21" x14ac:dyDescent="0.45">
      <c r="P9758" s="33" t="s">
        <v>5536</v>
      </c>
      <c r="Q9758" t="s">
        <v>28873</v>
      </c>
      <c r="R9758" s="35" t="s">
        <v>19254</v>
      </c>
      <c r="S9758" s="34"/>
      <c r="T9758" s="34"/>
      <c r="U9758" s="34"/>
    </row>
    <row r="9759" spans="16:21" x14ac:dyDescent="0.45">
      <c r="P9759" s="33" t="s">
        <v>5537</v>
      </c>
      <c r="Q9759" t="s">
        <v>28873</v>
      </c>
      <c r="R9759" s="35" t="s">
        <v>19255</v>
      </c>
      <c r="S9759" s="34"/>
      <c r="T9759" s="34"/>
      <c r="U9759" s="34"/>
    </row>
    <row r="9760" spans="16:21" x14ac:dyDescent="0.45">
      <c r="P9760" s="33" t="s">
        <v>5537</v>
      </c>
      <c r="Q9760" t="s">
        <v>28873</v>
      </c>
      <c r="R9760" s="35" t="s">
        <v>19256</v>
      </c>
      <c r="S9760" s="34"/>
      <c r="T9760" s="34"/>
      <c r="U9760" s="34"/>
    </row>
    <row r="9761" spans="16:21" x14ac:dyDescent="0.45">
      <c r="P9761" s="33" t="s">
        <v>5538</v>
      </c>
      <c r="Q9761" t="s">
        <v>28873</v>
      </c>
      <c r="R9761" s="35" t="s">
        <v>19257</v>
      </c>
      <c r="S9761" s="34"/>
      <c r="T9761" s="34"/>
      <c r="U9761" s="34"/>
    </row>
    <row r="9762" spans="16:21" x14ac:dyDescent="0.45">
      <c r="P9762" s="33" t="s">
        <v>5538</v>
      </c>
      <c r="Q9762" t="s">
        <v>28873</v>
      </c>
      <c r="R9762" s="35" t="s">
        <v>19258</v>
      </c>
      <c r="S9762" s="34"/>
      <c r="T9762" s="34"/>
      <c r="U9762" s="34"/>
    </row>
    <row r="9763" spans="16:21" x14ac:dyDescent="0.45">
      <c r="P9763" s="33" t="s">
        <v>5539</v>
      </c>
      <c r="Q9763" t="s">
        <v>28873</v>
      </c>
      <c r="R9763" s="35" t="s">
        <v>19259</v>
      </c>
      <c r="S9763" s="34"/>
      <c r="T9763" s="34"/>
      <c r="U9763" s="34"/>
    </row>
    <row r="9764" spans="16:21" x14ac:dyDescent="0.45">
      <c r="P9764" s="33" t="s">
        <v>5539</v>
      </c>
      <c r="Q9764" t="s">
        <v>28873</v>
      </c>
      <c r="R9764" s="35" t="s">
        <v>19260</v>
      </c>
      <c r="S9764" s="34"/>
      <c r="T9764" s="34"/>
      <c r="U9764" s="34"/>
    </row>
    <row r="9765" spans="16:21" x14ac:dyDescent="0.45">
      <c r="P9765" s="33" t="s">
        <v>5540</v>
      </c>
      <c r="Q9765" t="s">
        <v>28873</v>
      </c>
      <c r="R9765" s="35" t="s">
        <v>19261</v>
      </c>
      <c r="S9765" s="34"/>
      <c r="T9765" s="34"/>
      <c r="U9765" s="34"/>
    </row>
    <row r="9766" spans="16:21" x14ac:dyDescent="0.45">
      <c r="P9766" s="33" t="s">
        <v>5540</v>
      </c>
      <c r="Q9766" t="s">
        <v>28873</v>
      </c>
      <c r="R9766" s="35" t="s">
        <v>19262</v>
      </c>
      <c r="S9766" s="34"/>
      <c r="T9766" s="34"/>
      <c r="U9766" s="34"/>
    </row>
    <row r="9767" spans="16:21" x14ac:dyDescent="0.45">
      <c r="P9767" s="33" t="s">
        <v>5541</v>
      </c>
      <c r="Q9767" t="s">
        <v>28873</v>
      </c>
      <c r="R9767" s="35" t="s">
        <v>19263</v>
      </c>
      <c r="S9767" s="34"/>
      <c r="T9767" s="34"/>
      <c r="U9767" s="34"/>
    </row>
    <row r="9768" spans="16:21" x14ac:dyDescent="0.45">
      <c r="P9768" s="33" t="s">
        <v>5541</v>
      </c>
      <c r="Q9768" t="s">
        <v>28873</v>
      </c>
      <c r="R9768" s="35" t="s">
        <v>19264</v>
      </c>
      <c r="S9768" s="34"/>
      <c r="T9768" s="34"/>
      <c r="U9768" s="34"/>
    </row>
    <row r="9769" spans="16:21" x14ac:dyDescent="0.45">
      <c r="P9769" s="33" t="s">
        <v>5542</v>
      </c>
      <c r="Q9769" t="s">
        <v>28873</v>
      </c>
      <c r="R9769" s="35" t="s">
        <v>19265</v>
      </c>
      <c r="S9769" s="34"/>
      <c r="T9769" s="34"/>
      <c r="U9769" s="34"/>
    </row>
    <row r="9770" spans="16:21" x14ac:dyDescent="0.45">
      <c r="P9770" s="33" t="s">
        <v>5542</v>
      </c>
      <c r="Q9770" t="s">
        <v>28873</v>
      </c>
      <c r="R9770" s="35" t="s">
        <v>19266</v>
      </c>
      <c r="S9770" s="34"/>
      <c r="T9770" s="34"/>
      <c r="U9770" s="34"/>
    </row>
    <row r="9771" spans="16:21" x14ac:dyDescent="0.45">
      <c r="P9771" s="33" t="s">
        <v>5543</v>
      </c>
      <c r="Q9771" t="s">
        <v>28873</v>
      </c>
      <c r="R9771" s="35" t="s">
        <v>19267</v>
      </c>
      <c r="S9771" s="34"/>
      <c r="T9771" s="34"/>
      <c r="U9771" s="34"/>
    </row>
    <row r="9772" spans="16:21" x14ac:dyDescent="0.45">
      <c r="P9772" s="33" t="s">
        <v>5543</v>
      </c>
      <c r="Q9772" t="s">
        <v>28873</v>
      </c>
      <c r="R9772" s="35" t="s">
        <v>19268</v>
      </c>
      <c r="S9772" s="34"/>
      <c r="T9772" s="34"/>
      <c r="U9772" s="34"/>
    </row>
    <row r="9773" spans="16:21" x14ac:dyDescent="0.45">
      <c r="P9773" s="33" t="s">
        <v>5544</v>
      </c>
      <c r="Q9773" t="s">
        <v>28873</v>
      </c>
      <c r="R9773" s="35" t="s">
        <v>19269</v>
      </c>
      <c r="S9773" s="34"/>
      <c r="T9773" s="34"/>
      <c r="U9773" s="34"/>
    </row>
    <row r="9774" spans="16:21" x14ac:dyDescent="0.45">
      <c r="P9774" s="33" t="s">
        <v>5544</v>
      </c>
      <c r="Q9774" t="s">
        <v>28873</v>
      </c>
      <c r="R9774" s="35" t="s">
        <v>19270</v>
      </c>
      <c r="S9774" s="34"/>
      <c r="T9774" s="34"/>
      <c r="U9774" s="34"/>
    </row>
    <row r="9775" spans="16:21" x14ac:dyDescent="0.45">
      <c r="P9775" s="33" t="s">
        <v>5545</v>
      </c>
      <c r="Q9775" t="s">
        <v>28873</v>
      </c>
      <c r="R9775" s="35" t="s">
        <v>19271</v>
      </c>
      <c r="S9775" s="34"/>
      <c r="T9775" s="34"/>
      <c r="U9775" s="34"/>
    </row>
    <row r="9776" spans="16:21" x14ac:dyDescent="0.45">
      <c r="P9776" s="33" t="s">
        <v>5545</v>
      </c>
      <c r="Q9776" t="s">
        <v>28873</v>
      </c>
      <c r="R9776" s="35" t="s">
        <v>19272</v>
      </c>
      <c r="S9776" s="34"/>
      <c r="T9776" s="34"/>
      <c r="U9776" s="34"/>
    </row>
    <row r="9777" spans="16:21" x14ac:dyDescent="0.45">
      <c r="P9777" s="33" t="s">
        <v>5546</v>
      </c>
      <c r="Q9777" t="s">
        <v>28873</v>
      </c>
      <c r="R9777" s="35" t="s">
        <v>19273</v>
      </c>
      <c r="S9777" s="34"/>
      <c r="T9777" s="34"/>
      <c r="U9777" s="34"/>
    </row>
    <row r="9778" spans="16:21" x14ac:dyDescent="0.45">
      <c r="P9778" s="33" t="s">
        <v>5546</v>
      </c>
      <c r="Q9778" t="s">
        <v>28873</v>
      </c>
      <c r="R9778" s="35" t="s">
        <v>19274</v>
      </c>
      <c r="S9778" s="34"/>
      <c r="T9778" s="34"/>
      <c r="U9778" s="34"/>
    </row>
    <row r="9779" spans="16:21" x14ac:dyDescent="0.45">
      <c r="P9779" s="33" t="s">
        <v>5547</v>
      </c>
      <c r="Q9779" t="s">
        <v>28873</v>
      </c>
      <c r="R9779" s="35" t="s">
        <v>19275</v>
      </c>
      <c r="S9779" s="34"/>
      <c r="T9779" s="34"/>
      <c r="U9779" s="34"/>
    </row>
    <row r="9780" spans="16:21" x14ac:dyDescent="0.45">
      <c r="P9780" s="33" t="s">
        <v>5547</v>
      </c>
      <c r="Q9780" t="s">
        <v>28873</v>
      </c>
      <c r="R9780" s="35" t="s">
        <v>19276</v>
      </c>
      <c r="S9780" s="34"/>
      <c r="T9780" s="34"/>
      <c r="U9780" s="34"/>
    </row>
    <row r="9781" spans="16:21" x14ac:dyDescent="0.45">
      <c r="P9781" s="33" t="s">
        <v>5548</v>
      </c>
      <c r="Q9781" t="s">
        <v>28873</v>
      </c>
      <c r="R9781" s="35" t="s">
        <v>19277</v>
      </c>
      <c r="S9781" s="34"/>
      <c r="T9781" s="34"/>
      <c r="U9781" s="34"/>
    </row>
    <row r="9782" spans="16:21" x14ac:dyDescent="0.45">
      <c r="P9782" s="33" t="s">
        <v>5548</v>
      </c>
      <c r="Q9782" t="s">
        <v>28873</v>
      </c>
      <c r="R9782" s="35" t="s">
        <v>19278</v>
      </c>
      <c r="S9782" s="34"/>
      <c r="T9782" s="34"/>
      <c r="U9782" s="34"/>
    </row>
    <row r="9783" spans="16:21" x14ac:dyDescent="0.45">
      <c r="P9783" s="33" t="s">
        <v>5549</v>
      </c>
      <c r="Q9783" t="s">
        <v>28873</v>
      </c>
      <c r="R9783" s="35" t="s">
        <v>19279</v>
      </c>
      <c r="S9783" s="34"/>
      <c r="T9783" s="34"/>
      <c r="U9783" s="34"/>
    </row>
    <row r="9784" spans="16:21" x14ac:dyDescent="0.45">
      <c r="P9784" s="33" t="s">
        <v>5549</v>
      </c>
      <c r="Q9784" t="s">
        <v>28873</v>
      </c>
      <c r="R9784" s="35" t="s">
        <v>19280</v>
      </c>
      <c r="S9784" s="34"/>
      <c r="T9784" s="34"/>
      <c r="U9784" s="34"/>
    </row>
    <row r="9785" spans="16:21" x14ac:dyDescent="0.45">
      <c r="P9785" s="33" t="s">
        <v>5550</v>
      </c>
      <c r="Q9785" t="s">
        <v>28873</v>
      </c>
      <c r="R9785" s="35" t="s">
        <v>19281</v>
      </c>
      <c r="S9785" s="34"/>
      <c r="T9785" s="34"/>
      <c r="U9785" s="34"/>
    </row>
    <row r="9786" spans="16:21" x14ac:dyDescent="0.45">
      <c r="P9786" s="33" t="s">
        <v>5550</v>
      </c>
      <c r="Q9786" t="s">
        <v>28873</v>
      </c>
      <c r="R9786" s="35" t="s">
        <v>19282</v>
      </c>
      <c r="S9786" s="34"/>
      <c r="T9786" s="34"/>
      <c r="U9786" s="34"/>
    </row>
    <row r="9787" spans="16:21" x14ac:dyDescent="0.45">
      <c r="P9787" s="33" t="s">
        <v>5551</v>
      </c>
      <c r="Q9787" t="s">
        <v>28873</v>
      </c>
      <c r="R9787" s="35" t="s">
        <v>16313</v>
      </c>
      <c r="S9787" s="34"/>
      <c r="T9787" s="34"/>
      <c r="U9787" s="34"/>
    </row>
    <row r="9788" spans="16:21" x14ac:dyDescent="0.45">
      <c r="P9788" s="33" t="s">
        <v>5551</v>
      </c>
      <c r="Q9788" t="s">
        <v>28873</v>
      </c>
      <c r="R9788" s="35" t="s">
        <v>19283</v>
      </c>
      <c r="S9788" s="34"/>
      <c r="T9788" s="34"/>
      <c r="U9788" s="34"/>
    </row>
    <row r="9789" spans="16:21" x14ac:dyDescent="0.45">
      <c r="P9789" s="33" t="s">
        <v>5552</v>
      </c>
      <c r="Q9789" t="s">
        <v>28873</v>
      </c>
      <c r="R9789" s="35" t="s">
        <v>16315</v>
      </c>
      <c r="S9789" s="34"/>
      <c r="T9789" s="34"/>
      <c r="U9789" s="34"/>
    </row>
    <row r="9790" spans="16:21" x14ac:dyDescent="0.45">
      <c r="P9790" s="33" t="s">
        <v>5552</v>
      </c>
      <c r="Q9790" t="s">
        <v>28873</v>
      </c>
      <c r="R9790" s="35" t="s">
        <v>19284</v>
      </c>
      <c r="S9790" s="34"/>
      <c r="T9790" s="34"/>
      <c r="U9790" s="34"/>
    </row>
    <row r="9791" spans="16:21" x14ac:dyDescent="0.45">
      <c r="P9791" s="33" t="s">
        <v>5553</v>
      </c>
      <c r="Q9791" t="s">
        <v>28873</v>
      </c>
      <c r="R9791" s="35" t="s">
        <v>16615</v>
      </c>
      <c r="S9791" s="34"/>
      <c r="T9791" s="34"/>
      <c r="U9791" s="34"/>
    </row>
    <row r="9792" spans="16:21" x14ac:dyDescent="0.45">
      <c r="P9792" s="33" t="s">
        <v>5553</v>
      </c>
      <c r="Q9792" t="s">
        <v>28873</v>
      </c>
      <c r="R9792" s="35" t="s">
        <v>19285</v>
      </c>
      <c r="S9792" s="34"/>
      <c r="T9792" s="34"/>
      <c r="U9792" s="34"/>
    </row>
    <row r="9793" spans="16:21" x14ac:dyDescent="0.45">
      <c r="P9793" s="33" t="s">
        <v>5554</v>
      </c>
      <c r="Q9793" t="s">
        <v>28873</v>
      </c>
      <c r="R9793" s="35" t="s">
        <v>19286</v>
      </c>
      <c r="S9793" s="34"/>
      <c r="T9793" s="34"/>
      <c r="U9793" s="34"/>
    </row>
    <row r="9794" spans="16:21" x14ac:dyDescent="0.45">
      <c r="P9794" s="33" t="s">
        <v>5554</v>
      </c>
      <c r="Q9794" t="s">
        <v>28873</v>
      </c>
      <c r="R9794" s="35" t="s">
        <v>19287</v>
      </c>
      <c r="S9794" s="34"/>
      <c r="T9794" s="34"/>
      <c r="U9794" s="34"/>
    </row>
    <row r="9795" spans="16:21" x14ac:dyDescent="0.45">
      <c r="P9795" s="33" t="s">
        <v>5555</v>
      </c>
      <c r="Q9795" t="s">
        <v>28873</v>
      </c>
      <c r="R9795" s="35" t="s">
        <v>19288</v>
      </c>
      <c r="S9795" s="34"/>
      <c r="T9795" s="34"/>
      <c r="U9795" s="34"/>
    </row>
    <row r="9796" spans="16:21" x14ac:dyDescent="0.45">
      <c r="P9796" s="33" t="s">
        <v>5555</v>
      </c>
      <c r="Q9796" t="s">
        <v>28873</v>
      </c>
      <c r="R9796" s="35" t="s">
        <v>19289</v>
      </c>
      <c r="S9796" s="34"/>
      <c r="T9796" s="34"/>
      <c r="U9796" s="34"/>
    </row>
    <row r="9797" spans="16:21" x14ac:dyDescent="0.45">
      <c r="P9797" s="33" t="s">
        <v>5556</v>
      </c>
      <c r="Q9797" t="s">
        <v>28873</v>
      </c>
      <c r="R9797" s="35" t="s">
        <v>19290</v>
      </c>
      <c r="S9797" s="34"/>
      <c r="T9797" s="34"/>
      <c r="U9797" s="34"/>
    </row>
    <row r="9798" spans="16:21" x14ac:dyDescent="0.45">
      <c r="P9798" s="33" t="s">
        <v>5556</v>
      </c>
      <c r="Q9798" t="s">
        <v>28873</v>
      </c>
      <c r="R9798" s="35" t="s">
        <v>19291</v>
      </c>
      <c r="S9798" s="34"/>
      <c r="T9798" s="34"/>
      <c r="U9798" s="34"/>
    </row>
    <row r="9799" spans="16:21" x14ac:dyDescent="0.45">
      <c r="P9799" s="33" t="s">
        <v>5557</v>
      </c>
      <c r="Q9799" t="s">
        <v>28873</v>
      </c>
      <c r="R9799" s="35" t="s">
        <v>19292</v>
      </c>
      <c r="S9799" s="34"/>
      <c r="T9799" s="34"/>
      <c r="U9799" s="34"/>
    </row>
    <row r="9800" spans="16:21" x14ac:dyDescent="0.45">
      <c r="P9800" s="33" t="s">
        <v>5557</v>
      </c>
      <c r="Q9800" t="s">
        <v>28873</v>
      </c>
      <c r="R9800" s="35" t="s">
        <v>19293</v>
      </c>
      <c r="S9800" s="34"/>
      <c r="T9800" s="34"/>
      <c r="U9800" s="34"/>
    </row>
    <row r="9801" spans="16:21" x14ac:dyDescent="0.45">
      <c r="P9801" s="33" t="s">
        <v>5558</v>
      </c>
      <c r="Q9801" t="s">
        <v>28873</v>
      </c>
      <c r="R9801" s="35" t="s">
        <v>19294</v>
      </c>
      <c r="S9801" s="34"/>
      <c r="T9801" s="34"/>
      <c r="U9801" s="34"/>
    </row>
    <row r="9802" spans="16:21" x14ac:dyDescent="0.45">
      <c r="P9802" s="33" t="s">
        <v>5558</v>
      </c>
      <c r="Q9802" t="s">
        <v>28873</v>
      </c>
      <c r="R9802" s="35" t="s">
        <v>19295</v>
      </c>
      <c r="S9802" s="34"/>
      <c r="T9802" s="34"/>
      <c r="U9802" s="34"/>
    </row>
    <row r="9803" spans="16:21" x14ac:dyDescent="0.45">
      <c r="P9803" s="33" t="s">
        <v>5559</v>
      </c>
      <c r="Q9803" t="s">
        <v>28873</v>
      </c>
      <c r="R9803" s="35" t="s">
        <v>19296</v>
      </c>
      <c r="S9803" s="34"/>
      <c r="T9803" s="34"/>
      <c r="U9803" s="34"/>
    </row>
    <row r="9804" spans="16:21" x14ac:dyDescent="0.45">
      <c r="P9804" s="33" t="s">
        <v>5559</v>
      </c>
      <c r="Q9804" t="s">
        <v>28873</v>
      </c>
      <c r="R9804" s="35" t="s">
        <v>19297</v>
      </c>
      <c r="S9804" s="34"/>
      <c r="T9804" s="34"/>
      <c r="U9804" s="34"/>
    </row>
    <row r="9805" spans="16:21" x14ac:dyDescent="0.45">
      <c r="P9805" s="33" t="s">
        <v>5560</v>
      </c>
      <c r="Q9805" t="s">
        <v>28873</v>
      </c>
      <c r="R9805" s="35" t="s">
        <v>19298</v>
      </c>
      <c r="S9805" s="34"/>
      <c r="T9805" s="34"/>
      <c r="U9805" s="34"/>
    </row>
    <row r="9806" spans="16:21" x14ac:dyDescent="0.45">
      <c r="P9806" s="33" t="s">
        <v>5560</v>
      </c>
      <c r="Q9806" t="s">
        <v>28873</v>
      </c>
      <c r="R9806" s="35" t="s">
        <v>19299</v>
      </c>
      <c r="S9806" s="34"/>
      <c r="T9806" s="34"/>
      <c r="U9806" s="34"/>
    </row>
    <row r="9807" spans="16:21" x14ac:dyDescent="0.45">
      <c r="P9807" s="33" t="s">
        <v>5561</v>
      </c>
      <c r="Q9807" t="s">
        <v>28873</v>
      </c>
      <c r="R9807" s="35" t="s">
        <v>19300</v>
      </c>
      <c r="S9807" s="34"/>
      <c r="T9807" s="34"/>
      <c r="U9807" s="34"/>
    </row>
    <row r="9808" spans="16:21" x14ac:dyDescent="0.45">
      <c r="P9808" s="33" t="s">
        <v>5561</v>
      </c>
      <c r="Q9808" t="s">
        <v>28873</v>
      </c>
      <c r="R9808" s="35" t="s">
        <v>19301</v>
      </c>
      <c r="S9808" s="34"/>
      <c r="T9808" s="34"/>
      <c r="U9808" s="34"/>
    </row>
    <row r="9809" spans="16:21" x14ac:dyDescent="0.45">
      <c r="P9809" s="33" t="s">
        <v>5562</v>
      </c>
      <c r="Q9809" t="s">
        <v>28873</v>
      </c>
      <c r="R9809" s="35" t="s">
        <v>19302</v>
      </c>
      <c r="S9809" s="34"/>
      <c r="T9809" s="34"/>
      <c r="U9809" s="34"/>
    </row>
    <row r="9810" spans="16:21" x14ac:dyDescent="0.45">
      <c r="P9810" s="33" t="s">
        <v>5562</v>
      </c>
      <c r="Q9810" t="s">
        <v>28873</v>
      </c>
      <c r="R9810" s="35" t="s">
        <v>19303</v>
      </c>
      <c r="S9810" s="34"/>
      <c r="T9810" s="34"/>
      <c r="U9810" s="34"/>
    </row>
    <row r="9811" spans="16:21" x14ac:dyDescent="0.45">
      <c r="P9811" s="33" t="s">
        <v>5563</v>
      </c>
      <c r="Q9811" t="s">
        <v>28873</v>
      </c>
      <c r="R9811" s="35" t="s">
        <v>19304</v>
      </c>
      <c r="S9811" s="34"/>
      <c r="T9811" s="34"/>
      <c r="U9811" s="34"/>
    </row>
    <row r="9812" spans="16:21" x14ac:dyDescent="0.45">
      <c r="P9812" s="33" t="s">
        <v>5563</v>
      </c>
      <c r="Q9812" t="s">
        <v>28873</v>
      </c>
      <c r="R9812" s="35" t="s">
        <v>19305</v>
      </c>
      <c r="S9812" s="34"/>
      <c r="T9812" s="34"/>
      <c r="U9812" s="34"/>
    </row>
    <row r="9813" spans="16:21" x14ac:dyDescent="0.45">
      <c r="P9813" s="33" t="s">
        <v>5564</v>
      </c>
      <c r="Q9813" t="s">
        <v>28873</v>
      </c>
      <c r="R9813" s="35" t="s">
        <v>19306</v>
      </c>
      <c r="S9813" s="34"/>
      <c r="T9813" s="34"/>
      <c r="U9813" s="34"/>
    </row>
    <row r="9814" spans="16:21" x14ac:dyDescent="0.45">
      <c r="P9814" s="33" t="s">
        <v>5564</v>
      </c>
      <c r="Q9814" t="s">
        <v>28873</v>
      </c>
      <c r="R9814" s="35" t="s">
        <v>19307</v>
      </c>
      <c r="S9814" s="34"/>
      <c r="T9814" s="34"/>
      <c r="U9814" s="34"/>
    </row>
    <row r="9815" spans="16:21" x14ac:dyDescent="0.45">
      <c r="P9815" s="33" t="s">
        <v>5565</v>
      </c>
      <c r="Q9815" t="s">
        <v>28873</v>
      </c>
      <c r="R9815" s="35" t="s">
        <v>19308</v>
      </c>
      <c r="S9815" s="34"/>
      <c r="T9815" s="34"/>
      <c r="U9815" s="34"/>
    </row>
    <row r="9816" spans="16:21" x14ac:dyDescent="0.45">
      <c r="P9816" s="33" t="s">
        <v>5565</v>
      </c>
      <c r="Q9816" t="s">
        <v>28873</v>
      </c>
      <c r="R9816" s="35" t="s">
        <v>19309</v>
      </c>
      <c r="S9816" s="34"/>
      <c r="T9816" s="34"/>
      <c r="U9816" s="34"/>
    </row>
    <row r="9817" spans="16:21" x14ac:dyDescent="0.45">
      <c r="P9817" s="33" t="s">
        <v>5566</v>
      </c>
      <c r="Q9817" t="s">
        <v>28873</v>
      </c>
      <c r="R9817" s="35" t="s">
        <v>19310</v>
      </c>
      <c r="S9817" s="34"/>
      <c r="T9817" s="34"/>
      <c r="U9817" s="34"/>
    </row>
    <row r="9818" spans="16:21" x14ac:dyDescent="0.45">
      <c r="P9818" s="33" t="s">
        <v>5566</v>
      </c>
      <c r="Q9818" t="s">
        <v>28873</v>
      </c>
      <c r="R9818" s="35" t="s">
        <v>19311</v>
      </c>
      <c r="S9818" s="34"/>
      <c r="T9818" s="34"/>
      <c r="U9818" s="34"/>
    </row>
    <row r="9819" spans="16:21" x14ac:dyDescent="0.45">
      <c r="P9819" s="33" t="s">
        <v>5567</v>
      </c>
      <c r="Q9819" t="s">
        <v>28873</v>
      </c>
      <c r="R9819" s="35" t="s">
        <v>19312</v>
      </c>
      <c r="S9819" s="34"/>
      <c r="T9819" s="34"/>
      <c r="U9819" s="34"/>
    </row>
    <row r="9820" spans="16:21" x14ac:dyDescent="0.45">
      <c r="P9820" s="33" t="s">
        <v>5567</v>
      </c>
      <c r="Q9820" t="s">
        <v>28873</v>
      </c>
      <c r="R9820" s="35" t="s">
        <v>19313</v>
      </c>
      <c r="S9820" s="34"/>
      <c r="T9820" s="34"/>
      <c r="U9820" s="34"/>
    </row>
    <row r="9821" spans="16:21" x14ac:dyDescent="0.45">
      <c r="P9821" s="33" t="s">
        <v>5568</v>
      </c>
      <c r="Q9821" t="s">
        <v>28873</v>
      </c>
      <c r="R9821" s="35" t="s">
        <v>19314</v>
      </c>
      <c r="S9821" s="34"/>
      <c r="T9821" s="34"/>
      <c r="U9821" s="34"/>
    </row>
    <row r="9822" spans="16:21" x14ac:dyDescent="0.45">
      <c r="P9822" s="33" t="s">
        <v>5568</v>
      </c>
      <c r="Q9822" t="s">
        <v>28873</v>
      </c>
      <c r="R9822" s="35" t="s">
        <v>19315</v>
      </c>
      <c r="S9822" s="34"/>
      <c r="T9822" s="34"/>
      <c r="U9822" s="34"/>
    </row>
    <row r="9823" spans="16:21" x14ac:dyDescent="0.45">
      <c r="P9823" s="33" t="s">
        <v>5569</v>
      </c>
      <c r="Q9823" t="s">
        <v>28873</v>
      </c>
      <c r="R9823" s="35" t="s">
        <v>19316</v>
      </c>
      <c r="S9823" s="34"/>
      <c r="T9823" s="34"/>
      <c r="U9823" s="34"/>
    </row>
    <row r="9824" spans="16:21" x14ac:dyDescent="0.45">
      <c r="P9824" s="33" t="s">
        <v>5569</v>
      </c>
      <c r="Q9824" t="s">
        <v>28873</v>
      </c>
      <c r="R9824" s="35" t="s">
        <v>19317</v>
      </c>
      <c r="S9824" s="34"/>
      <c r="T9824" s="34"/>
      <c r="U9824" s="34"/>
    </row>
    <row r="9825" spans="16:21" x14ac:dyDescent="0.45">
      <c r="P9825" s="33" t="s">
        <v>5570</v>
      </c>
      <c r="Q9825" t="s">
        <v>28873</v>
      </c>
      <c r="R9825" s="35" t="s">
        <v>19318</v>
      </c>
      <c r="S9825" s="34"/>
      <c r="T9825" s="34"/>
      <c r="U9825" s="34"/>
    </row>
    <row r="9826" spans="16:21" x14ac:dyDescent="0.45">
      <c r="P9826" s="33" t="s">
        <v>5570</v>
      </c>
      <c r="Q9826" t="s">
        <v>28873</v>
      </c>
      <c r="R9826" s="35" t="s">
        <v>19319</v>
      </c>
      <c r="S9826" s="34"/>
      <c r="T9826" s="34"/>
      <c r="U9826" s="34"/>
    </row>
    <row r="9827" spans="16:21" x14ac:dyDescent="0.45">
      <c r="P9827" s="33" t="s">
        <v>5571</v>
      </c>
      <c r="Q9827" t="s">
        <v>28873</v>
      </c>
      <c r="R9827" s="35" t="s">
        <v>19320</v>
      </c>
      <c r="S9827" s="34"/>
      <c r="T9827" s="34"/>
      <c r="U9827" s="34"/>
    </row>
    <row r="9828" spans="16:21" x14ac:dyDescent="0.45">
      <c r="P9828" s="33" t="s">
        <v>5571</v>
      </c>
      <c r="Q9828" t="s">
        <v>28873</v>
      </c>
      <c r="R9828" s="35" t="s">
        <v>19321</v>
      </c>
      <c r="S9828" s="34"/>
      <c r="T9828" s="34"/>
      <c r="U9828" s="34"/>
    </row>
    <row r="9829" spans="16:21" x14ac:dyDescent="0.45">
      <c r="P9829" s="33" t="s">
        <v>5572</v>
      </c>
      <c r="Q9829" t="s">
        <v>28873</v>
      </c>
      <c r="R9829" s="35" t="s">
        <v>19322</v>
      </c>
      <c r="S9829" s="34"/>
      <c r="T9829" s="34"/>
      <c r="U9829" s="34"/>
    </row>
    <row r="9830" spans="16:21" x14ac:dyDescent="0.45">
      <c r="P9830" s="33" t="s">
        <v>5572</v>
      </c>
      <c r="Q9830" t="s">
        <v>28873</v>
      </c>
      <c r="R9830" s="35" t="s">
        <v>19323</v>
      </c>
      <c r="S9830" s="34"/>
      <c r="T9830" s="34"/>
      <c r="U9830" s="34"/>
    </row>
    <row r="9831" spans="16:21" x14ac:dyDescent="0.45">
      <c r="P9831" s="33" t="s">
        <v>5573</v>
      </c>
      <c r="Q9831" t="s">
        <v>28873</v>
      </c>
      <c r="R9831" s="35" t="s">
        <v>19324</v>
      </c>
      <c r="S9831" s="34"/>
      <c r="T9831" s="34"/>
      <c r="U9831" s="34"/>
    </row>
    <row r="9832" spans="16:21" x14ac:dyDescent="0.45">
      <c r="P9832" s="33" t="s">
        <v>5573</v>
      </c>
      <c r="Q9832" t="s">
        <v>28873</v>
      </c>
      <c r="R9832" s="35" t="s">
        <v>19325</v>
      </c>
      <c r="S9832" s="34"/>
      <c r="T9832" s="34"/>
      <c r="U9832" s="34"/>
    </row>
    <row r="9833" spans="16:21" x14ac:dyDescent="0.45">
      <c r="P9833" s="33" t="s">
        <v>5574</v>
      </c>
      <c r="Q9833" t="s">
        <v>28873</v>
      </c>
      <c r="R9833" s="35" t="s">
        <v>19326</v>
      </c>
      <c r="S9833" s="34"/>
      <c r="T9833" s="34"/>
      <c r="U9833" s="34"/>
    </row>
    <row r="9834" spans="16:21" x14ac:dyDescent="0.45">
      <c r="P9834" s="33" t="s">
        <v>5574</v>
      </c>
      <c r="Q9834" t="s">
        <v>28873</v>
      </c>
      <c r="R9834" s="35" t="s">
        <v>19327</v>
      </c>
      <c r="S9834" s="34"/>
      <c r="T9834" s="34"/>
      <c r="U9834" s="34"/>
    </row>
    <row r="9835" spans="16:21" x14ac:dyDescent="0.45">
      <c r="P9835" s="33" t="s">
        <v>5575</v>
      </c>
      <c r="Q9835" t="s">
        <v>28873</v>
      </c>
      <c r="R9835" s="35" t="s">
        <v>19328</v>
      </c>
      <c r="S9835" s="34"/>
      <c r="T9835" s="34"/>
      <c r="U9835" s="34"/>
    </row>
    <row r="9836" spans="16:21" x14ac:dyDescent="0.45">
      <c r="P9836" s="33" t="s">
        <v>5575</v>
      </c>
      <c r="Q9836" t="s">
        <v>28873</v>
      </c>
      <c r="R9836" s="35" t="s">
        <v>19329</v>
      </c>
      <c r="S9836" s="34"/>
      <c r="T9836" s="34"/>
      <c r="U9836" s="34"/>
    </row>
    <row r="9837" spans="16:21" x14ac:dyDescent="0.45">
      <c r="P9837" s="33" t="s">
        <v>5576</v>
      </c>
      <c r="Q9837" t="s">
        <v>28873</v>
      </c>
      <c r="R9837" s="35" t="s">
        <v>19330</v>
      </c>
      <c r="S9837" s="34"/>
      <c r="T9837" s="34"/>
      <c r="U9837" s="34"/>
    </row>
    <row r="9838" spans="16:21" x14ac:dyDescent="0.45">
      <c r="P9838" s="33" t="s">
        <v>5576</v>
      </c>
      <c r="Q9838" t="s">
        <v>28873</v>
      </c>
      <c r="R9838" s="35" t="s">
        <v>19331</v>
      </c>
      <c r="S9838" s="34"/>
      <c r="T9838" s="34"/>
      <c r="U9838" s="34"/>
    </row>
    <row r="9839" spans="16:21" x14ac:dyDescent="0.45">
      <c r="P9839" s="33" t="s">
        <v>5577</v>
      </c>
      <c r="Q9839" t="s">
        <v>28873</v>
      </c>
      <c r="R9839" s="35" t="s">
        <v>19332</v>
      </c>
      <c r="S9839" s="34"/>
      <c r="T9839" s="34"/>
      <c r="U9839" s="34"/>
    </row>
    <row r="9840" spans="16:21" x14ac:dyDescent="0.45">
      <c r="P9840" s="33" t="s">
        <v>5577</v>
      </c>
      <c r="Q9840" t="s">
        <v>28873</v>
      </c>
      <c r="R9840" s="35" t="s">
        <v>19333</v>
      </c>
      <c r="S9840" s="34"/>
      <c r="T9840" s="34"/>
      <c r="U9840" s="34"/>
    </row>
    <row r="9841" spans="16:21" x14ac:dyDescent="0.45">
      <c r="P9841" s="33" t="s">
        <v>5578</v>
      </c>
      <c r="Q9841" t="s">
        <v>28873</v>
      </c>
      <c r="R9841" s="35" t="s">
        <v>19334</v>
      </c>
      <c r="S9841" s="34"/>
      <c r="T9841" s="34"/>
      <c r="U9841" s="34"/>
    </row>
    <row r="9842" spans="16:21" x14ac:dyDescent="0.45">
      <c r="P9842" s="33" t="s">
        <v>5578</v>
      </c>
      <c r="Q9842" t="s">
        <v>28873</v>
      </c>
      <c r="R9842" s="35" t="s">
        <v>19335</v>
      </c>
      <c r="S9842" s="34"/>
      <c r="T9842" s="34"/>
      <c r="U9842" s="34"/>
    </row>
    <row r="9843" spans="16:21" x14ac:dyDescent="0.45">
      <c r="P9843" s="33" t="s">
        <v>5579</v>
      </c>
      <c r="Q9843" t="s">
        <v>28873</v>
      </c>
      <c r="R9843" s="35" t="s">
        <v>19336</v>
      </c>
      <c r="S9843" s="34"/>
      <c r="T9843" s="34"/>
      <c r="U9843" s="34"/>
    </row>
    <row r="9844" spans="16:21" x14ac:dyDescent="0.45">
      <c r="P9844" s="33" t="s">
        <v>5579</v>
      </c>
      <c r="Q9844" t="s">
        <v>28873</v>
      </c>
      <c r="R9844" s="35" t="s">
        <v>19337</v>
      </c>
      <c r="S9844" s="34"/>
      <c r="T9844" s="34"/>
      <c r="U9844" s="34"/>
    </row>
    <row r="9845" spans="16:21" x14ac:dyDescent="0.45">
      <c r="P9845" s="33" t="s">
        <v>5580</v>
      </c>
      <c r="Q9845" t="s">
        <v>28873</v>
      </c>
      <c r="R9845" s="35" t="s">
        <v>19338</v>
      </c>
      <c r="S9845" s="34"/>
      <c r="T9845" s="34"/>
      <c r="U9845" s="34"/>
    </row>
    <row r="9846" spans="16:21" x14ac:dyDescent="0.45">
      <c r="P9846" s="33" t="s">
        <v>5580</v>
      </c>
      <c r="Q9846" t="s">
        <v>28873</v>
      </c>
      <c r="R9846" s="35" t="s">
        <v>19339</v>
      </c>
      <c r="S9846" s="34"/>
      <c r="T9846" s="34"/>
      <c r="U9846" s="34"/>
    </row>
    <row r="9847" spans="16:21" x14ac:dyDescent="0.45">
      <c r="P9847" s="33" t="s">
        <v>5581</v>
      </c>
      <c r="Q9847" t="s">
        <v>28873</v>
      </c>
      <c r="R9847" s="35" t="s">
        <v>19340</v>
      </c>
      <c r="S9847" s="34"/>
      <c r="T9847" s="34"/>
      <c r="U9847" s="34"/>
    </row>
    <row r="9848" spans="16:21" x14ac:dyDescent="0.45">
      <c r="P9848" s="33" t="s">
        <v>5581</v>
      </c>
      <c r="Q9848" t="s">
        <v>28873</v>
      </c>
      <c r="R9848" s="35" t="s">
        <v>19341</v>
      </c>
      <c r="S9848" s="34"/>
      <c r="T9848" s="34"/>
      <c r="U9848" s="34"/>
    </row>
    <row r="9849" spans="16:21" x14ac:dyDescent="0.45">
      <c r="P9849" s="33" t="s">
        <v>5582</v>
      </c>
      <c r="Q9849" t="s">
        <v>28873</v>
      </c>
      <c r="R9849" s="35" t="s">
        <v>19342</v>
      </c>
      <c r="S9849" s="34"/>
      <c r="T9849" s="34"/>
      <c r="U9849" s="34"/>
    </row>
    <row r="9850" spans="16:21" x14ac:dyDescent="0.45">
      <c r="P9850" s="33" t="s">
        <v>5582</v>
      </c>
      <c r="Q9850" t="s">
        <v>28873</v>
      </c>
      <c r="R9850" s="35" t="s">
        <v>19343</v>
      </c>
      <c r="S9850" s="34"/>
      <c r="T9850" s="34"/>
      <c r="U9850" s="34"/>
    </row>
    <row r="9851" spans="16:21" x14ac:dyDescent="0.45">
      <c r="P9851" s="33" t="s">
        <v>5583</v>
      </c>
      <c r="Q9851" t="s">
        <v>28873</v>
      </c>
      <c r="R9851" s="35" t="s">
        <v>19344</v>
      </c>
      <c r="S9851" s="34"/>
      <c r="T9851" s="34"/>
      <c r="U9851" s="34"/>
    </row>
    <row r="9852" spans="16:21" x14ac:dyDescent="0.45">
      <c r="P9852" s="33" t="s">
        <v>5583</v>
      </c>
      <c r="Q9852" t="s">
        <v>28873</v>
      </c>
      <c r="R9852" s="35" t="s">
        <v>19345</v>
      </c>
      <c r="S9852" s="34"/>
      <c r="T9852" s="34"/>
      <c r="U9852" s="34"/>
    </row>
    <row r="9853" spans="16:21" x14ac:dyDescent="0.45">
      <c r="P9853" s="33" t="s">
        <v>5584</v>
      </c>
      <c r="Q9853" t="s">
        <v>28873</v>
      </c>
      <c r="R9853" s="35" t="s">
        <v>19346</v>
      </c>
      <c r="S9853" s="34"/>
      <c r="T9853" s="34"/>
      <c r="U9853" s="34"/>
    </row>
    <row r="9854" spans="16:21" x14ac:dyDescent="0.45">
      <c r="P9854" s="33" t="s">
        <v>5584</v>
      </c>
      <c r="Q9854" t="s">
        <v>28873</v>
      </c>
      <c r="R9854" s="35" t="s">
        <v>19347</v>
      </c>
      <c r="S9854" s="34"/>
      <c r="T9854" s="34"/>
      <c r="U9854" s="34"/>
    </row>
    <row r="9855" spans="16:21" x14ac:dyDescent="0.45">
      <c r="P9855" s="33" t="s">
        <v>5585</v>
      </c>
      <c r="Q9855" t="s">
        <v>28873</v>
      </c>
      <c r="R9855" s="35" t="s">
        <v>19348</v>
      </c>
      <c r="S9855" s="34"/>
      <c r="T9855" s="34"/>
      <c r="U9855" s="34"/>
    </row>
    <row r="9856" spans="16:21" x14ac:dyDescent="0.45">
      <c r="P9856" s="33" t="s">
        <v>5585</v>
      </c>
      <c r="Q9856" t="s">
        <v>28873</v>
      </c>
      <c r="R9856" s="35" t="s">
        <v>19349</v>
      </c>
      <c r="S9856" s="34"/>
      <c r="T9856" s="34"/>
      <c r="U9856" s="34"/>
    </row>
    <row r="9857" spans="16:21" x14ac:dyDescent="0.45">
      <c r="P9857" s="33" t="s">
        <v>5586</v>
      </c>
      <c r="Q9857" t="s">
        <v>28873</v>
      </c>
      <c r="R9857" s="35" t="s">
        <v>19350</v>
      </c>
      <c r="S9857" s="34"/>
      <c r="T9857" s="34"/>
      <c r="U9857" s="34"/>
    </row>
    <row r="9858" spans="16:21" x14ac:dyDescent="0.45">
      <c r="P9858" s="33" t="s">
        <v>5586</v>
      </c>
      <c r="Q9858" t="s">
        <v>28873</v>
      </c>
      <c r="R9858" s="35" t="s">
        <v>19351</v>
      </c>
      <c r="S9858" s="34"/>
      <c r="T9858" s="34"/>
      <c r="U9858" s="34"/>
    </row>
    <row r="9859" spans="16:21" x14ac:dyDescent="0.45">
      <c r="P9859" s="33" t="s">
        <v>5587</v>
      </c>
      <c r="Q9859" t="s">
        <v>28873</v>
      </c>
      <c r="R9859" s="35" t="s">
        <v>19352</v>
      </c>
      <c r="S9859" s="34"/>
      <c r="T9859" s="34"/>
      <c r="U9859" s="34"/>
    </row>
    <row r="9860" spans="16:21" x14ac:dyDescent="0.45">
      <c r="P9860" s="33" t="s">
        <v>5587</v>
      </c>
      <c r="Q9860" t="s">
        <v>28873</v>
      </c>
      <c r="R9860" s="35" t="s">
        <v>19353</v>
      </c>
      <c r="S9860" s="34"/>
      <c r="T9860" s="34"/>
      <c r="U9860" s="34"/>
    </row>
    <row r="9861" spans="16:21" x14ac:dyDescent="0.45">
      <c r="P9861" s="33" t="s">
        <v>5588</v>
      </c>
      <c r="Q9861" t="s">
        <v>28873</v>
      </c>
      <c r="R9861" s="35" t="s">
        <v>19354</v>
      </c>
      <c r="S9861" s="34"/>
      <c r="T9861" s="34"/>
      <c r="U9861" s="34"/>
    </row>
    <row r="9862" spans="16:21" x14ac:dyDescent="0.45">
      <c r="P9862" s="33" t="s">
        <v>5588</v>
      </c>
      <c r="Q9862" t="s">
        <v>28873</v>
      </c>
      <c r="R9862" s="35" t="s">
        <v>19355</v>
      </c>
      <c r="S9862" s="34"/>
      <c r="T9862" s="34"/>
      <c r="U9862" s="34"/>
    </row>
    <row r="9863" spans="16:21" x14ac:dyDescent="0.45">
      <c r="P9863" s="33" t="s">
        <v>5589</v>
      </c>
      <c r="Q9863" t="s">
        <v>28873</v>
      </c>
      <c r="R9863" s="35" t="s">
        <v>19356</v>
      </c>
      <c r="S9863" s="34"/>
      <c r="T9863" s="34"/>
      <c r="U9863" s="34"/>
    </row>
    <row r="9864" spans="16:21" x14ac:dyDescent="0.45">
      <c r="P9864" s="33" t="s">
        <v>5589</v>
      </c>
      <c r="Q9864" t="s">
        <v>28873</v>
      </c>
      <c r="R9864" s="35" t="s">
        <v>19357</v>
      </c>
      <c r="S9864" s="34"/>
      <c r="T9864" s="34"/>
      <c r="U9864" s="34"/>
    </row>
    <row r="9865" spans="16:21" x14ac:dyDescent="0.45">
      <c r="P9865" s="33" t="s">
        <v>5590</v>
      </c>
      <c r="Q9865" t="s">
        <v>28873</v>
      </c>
      <c r="R9865" s="35" t="s">
        <v>19358</v>
      </c>
      <c r="S9865" s="34"/>
      <c r="T9865" s="34"/>
      <c r="U9865" s="34"/>
    </row>
    <row r="9866" spans="16:21" x14ac:dyDescent="0.45">
      <c r="P9866" s="33" t="s">
        <v>5590</v>
      </c>
      <c r="Q9866" t="s">
        <v>28873</v>
      </c>
      <c r="R9866" s="35" t="s">
        <v>19359</v>
      </c>
      <c r="S9866" s="34"/>
      <c r="T9866" s="34"/>
      <c r="U9866" s="34"/>
    </row>
    <row r="9867" spans="16:21" x14ac:dyDescent="0.45">
      <c r="P9867" s="33" t="s">
        <v>5591</v>
      </c>
      <c r="Q9867" t="s">
        <v>28873</v>
      </c>
      <c r="R9867" s="35" t="s">
        <v>19360</v>
      </c>
      <c r="S9867" s="34"/>
      <c r="T9867" s="34"/>
      <c r="U9867" s="34"/>
    </row>
    <row r="9868" spans="16:21" x14ac:dyDescent="0.45">
      <c r="P9868" s="33" t="s">
        <v>5591</v>
      </c>
      <c r="Q9868" t="s">
        <v>28873</v>
      </c>
      <c r="R9868" s="35" t="s">
        <v>19361</v>
      </c>
      <c r="S9868" s="34"/>
      <c r="T9868" s="34"/>
      <c r="U9868" s="34"/>
    </row>
    <row r="9869" spans="16:21" x14ac:dyDescent="0.45">
      <c r="P9869" s="33" t="s">
        <v>5592</v>
      </c>
      <c r="Q9869" t="s">
        <v>28873</v>
      </c>
      <c r="R9869" s="35" t="s">
        <v>19362</v>
      </c>
      <c r="S9869" s="34"/>
      <c r="T9869" s="34"/>
      <c r="U9869" s="34"/>
    </row>
    <row r="9870" spans="16:21" x14ac:dyDescent="0.45">
      <c r="P9870" s="33" t="s">
        <v>5592</v>
      </c>
      <c r="Q9870" t="s">
        <v>28873</v>
      </c>
      <c r="R9870" s="35" t="s">
        <v>19363</v>
      </c>
      <c r="S9870" s="34"/>
      <c r="T9870" s="34"/>
      <c r="U9870" s="34"/>
    </row>
    <row r="9871" spans="16:21" x14ac:dyDescent="0.45">
      <c r="P9871" s="33" t="s">
        <v>5593</v>
      </c>
      <c r="Q9871" t="s">
        <v>28873</v>
      </c>
      <c r="R9871" s="35" t="s">
        <v>19364</v>
      </c>
      <c r="S9871" s="34"/>
      <c r="T9871" s="34"/>
      <c r="U9871" s="34"/>
    </row>
    <row r="9872" spans="16:21" x14ac:dyDescent="0.45">
      <c r="P9872" s="33" t="s">
        <v>5593</v>
      </c>
      <c r="Q9872" t="s">
        <v>28873</v>
      </c>
      <c r="R9872" s="35" t="s">
        <v>19365</v>
      </c>
      <c r="S9872" s="34"/>
      <c r="T9872" s="34"/>
      <c r="U9872" s="34"/>
    </row>
    <row r="9873" spans="16:21" x14ac:dyDescent="0.45">
      <c r="P9873" s="33" t="s">
        <v>5594</v>
      </c>
      <c r="Q9873" t="s">
        <v>28873</v>
      </c>
      <c r="R9873" s="35" t="s">
        <v>19366</v>
      </c>
      <c r="S9873" s="34"/>
      <c r="T9873" s="34"/>
      <c r="U9873" s="34"/>
    </row>
    <row r="9874" spans="16:21" x14ac:dyDescent="0.45">
      <c r="P9874" s="33" t="s">
        <v>5594</v>
      </c>
      <c r="Q9874" t="s">
        <v>28873</v>
      </c>
      <c r="R9874" s="35" t="s">
        <v>19367</v>
      </c>
      <c r="S9874" s="34"/>
      <c r="T9874" s="34"/>
      <c r="U9874" s="34"/>
    </row>
    <row r="9875" spans="16:21" x14ac:dyDescent="0.45">
      <c r="P9875" s="33" t="s">
        <v>5595</v>
      </c>
      <c r="Q9875" t="s">
        <v>28873</v>
      </c>
      <c r="R9875" s="35" t="s">
        <v>19368</v>
      </c>
      <c r="S9875" s="34"/>
      <c r="T9875" s="34"/>
      <c r="U9875" s="34"/>
    </row>
    <row r="9876" spans="16:21" x14ac:dyDescent="0.45">
      <c r="P9876" s="33" t="s">
        <v>5595</v>
      </c>
      <c r="Q9876" t="s">
        <v>28873</v>
      </c>
      <c r="R9876" s="35" t="s">
        <v>19369</v>
      </c>
      <c r="S9876" s="34"/>
      <c r="T9876" s="34"/>
      <c r="U9876" s="34"/>
    </row>
    <row r="9877" spans="16:21" x14ac:dyDescent="0.45">
      <c r="P9877" s="33" t="s">
        <v>5596</v>
      </c>
      <c r="Q9877" t="s">
        <v>28873</v>
      </c>
      <c r="R9877" s="35" t="s">
        <v>19370</v>
      </c>
      <c r="S9877" s="34"/>
      <c r="T9877" s="34"/>
      <c r="U9877" s="34"/>
    </row>
    <row r="9878" spans="16:21" x14ac:dyDescent="0.45">
      <c r="P9878" s="33" t="s">
        <v>5596</v>
      </c>
      <c r="Q9878" t="s">
        <v>28873</v>
      </c>
      <c r="R9878" s="35" t="s">
        <v>19371</v>
      </c>
      <c r="S9878" s="34"/>
      <c r="T9878" s="34"/>
      <c r="U9878" s="34"/>
    </row>
    <row r="9879" spans="16:21" x14ac:dyDescent="0.45">
      <c r="P9879" s="33" t="s">
        <v>5597</v>
      </c>
      <c r="Q9879" t="s">
        <v>28873</v>
      </c>
      <c r="R9879" s="35" t="s">
        <v>19372</v>
      </c>
      <c r="S9879" s="34"/>
      <c r="T9879" s="34"/>
      <c r="U9879" s="34"/>
    </row>
    <row r="9880" spans="16:21" x14ac:dyDescent="0.45">
      <c r="P9880" s="33" t="s">
        <v>5597</v>
      </c>
      <c r="Q9880" t="s">
        <v>28873</v>
      </c>
      <c r="R9880" s="35" t="s">
        <v>19373</v>
      </c>
      <c r="S9880" s="34"/>
      <c r="T9880" s="34"/>
      <c r="U9880" s="34"/>
    </row>
    <row r="9881" spans="16:21" x14ac:dyDescent="0.45">
      <c r="P9881" s="33" t="s">
        <v>5598</v>
      </c>
      <c r="Q9881" t="s">
        <v>28873</v>
      </c>
      <c r="R9881" s="35" t="s">
        <v>19374</v>
      </c>
      <c r="S9881" s="34"/>
      <c r="T9881" s="34"/>
      <c r="U9881" s="34"/>
    </row>
    <row r="9882" spans="16:21" x14ac:dyDescent="0.45">
      <c r="P9882" s="33" t="s">
        <v>5598</v>
      </c>
      <c r="Q9882" t="s">
        <v>28873</v>
      </c>
      <c r="R9882" s="35" t="s">
        <v>19375</v>
      </c>
      <c r="S9882" s="34"/>
      <c r="T9882" s="34"/>
      <c r="U9882" s="34"/>
    </row>
    <row r="9883" spans="16:21" x14ac:dyDescent="0.45">
      <c r="P9883" s="33" t="s">
        <v>5599</v>
      </c>
      <c r="Q9883" t="s">
        <v>28873</v>
      </c>
      <c r="R9883" s="35" t="s">
        <v>19376</v>
      </c>
      <c r="S9883" s="34"/>
      <c r="T9883" s="34"/>
      <c r="U9883" s="34"/>
    </row>
    <row r="9884" spans="16:21" x14ac:dyDescent="0.45">
      <c r="P9884" s="33" t="s">
        <v>5599</v>
      </c>
      <c r="Q9884" t="s">
        <v>28873</v>
      </c>
      <c r="R9884" s="35" t="s">
        <v>16716</v>
      </c>
      <c r="S9884" s="34"/>
      <c r="T9884" s="34"/>
      <c r="U9884" s="34"/>
    </row>
    <row r="9885" spans="16:21" x14ac:dyDescent="0.45">
      <c r="P9885" s="33" t="s">
        <v>5600</v>
      </c>
      <c r="Q9885" t="s">
        <v>28873</v>
      </c>
      <c r="R9885" s="35" t="s">
        <v>19377</v>
      </c>
      <c r="S9885" s="34"/>
      <c r="T9885" s="34"/>
      <c r="U9885" s="34"/>
    </row>
    <row r="9886" spans="16:21" x14ac:dyDescent="0.45">
      <c r="P9886" s="33" t="s">
        <v>5600</v>
      </c>
      <c r="Q9886" t="s">
        <v>28873</v>
      </c>
      <c r="R9886" s="35" t="s">
        <v>19378</v>
      </c>
      <c r="S9886" s="34"/>
      <c r="T9886" s="34"/>
      <c r="U9886" s="34"/>
    </row>
    <row r="9887" spans="16:21" x14ac:dyDescent="0.45">
      <c r="P9887" s="33" t="s">
        <v>5601</v>
      </c>
      <c r="Q9887" t="s">
        <v>28873</v>
      </c>
      <c r="R9887" s="35" t="s">
        <v>19379</v>
      </c>
      <c r="S9887" s="34"/>
      <c r="T9887" s="34"/>
      <c r="U9887" s="34"/>
    </row>
    <row r="9888" spans="16:21" x14ac:dyDescent="0.45">
      <c r="P9888" s="33" t="s">
        <v>5601</v>
      </c>
      <c r="Q9888" t="s">
        <v>28873</v>
      </c>
      <c r="R9888" s="35" t="s">
        <v>19380</v>
      </c>
      <c r="S9888" s="34"/>
      <c r="T9888" s="34"/>
      <c r="U9888" s="34"/>
    </row>
    <row r="9889" spans="16:21" x14ac:dyDescent="0.45">
      <c r="P9889" s="33" t="s">
        <v>5602</v>
      </c>
      <c r="Q9889" t="s">
        <v>28873</v>
      </c>
      <c r="R9889" s="35" t="s">
        <v>19381</v>
      </c>
      <c r="S9889" s="34"/>
      <c r="T9889" s="34"/>
      <c r="U9889" s="34"/>
    </row>
    <row r="9890" spans="16:21" x14ac:dyDescent="0.45">
      <c r="P9890" s="33" t="s">
        <v>5602</v>
      </c>
      <c r="Q9890" t="s">
        <v>28873</v>
      </c>
      <c r="R9890" s="35" t="s">
        <v>19382</v>
      </c>
      <c r="S9890" s="34"/>
      <c r="T9890" s="34"/>
      <c r="U9890" s="34"/>
    </row>
    <row r="9891" spans="16:21" x14ac:dyDescent="0.45">
      <c r="P9891" s="33" t="s">
        <v>5603</v>
      </c>
      <c r="Q9891" t="s">
        <v>28873</v>
      </c>
      <c r="R9891" s="35" t="s">
        <v>19383</v>
      </c>
      <c r="S9891" s="34"/>
      <c r="T9891" s="34"/>
      <c r="U9891" s="34"/>
    </row>
    <row r="9892" spans="16:21" x14ac:dyDescent="0.45">
      <c r="P9892" s="33" t="s">
        <v>5603</v>
      </c>
      <c r="Q9892" t="s">
        <v>28873</v>
      </c>
      <c r="R9892" s="35" t="s">
        <v>19384</v>
      </c>
      <c r="S9892" s="34"/>
      <c r="T9892" s="34"/>
      <c r="U9892" s="34"/>
    </row>
    <row r="9893" spans="16:21" x14ac:dyDescent="0.45">
      <c r="P9893" s="33" t="s">
        <v>5604</v>
      </c>
      <c r="Q9893" t="s">
        <v>28873</v>
      </c>
      <c r="R9893" s="35" t="s">
        <v>19385</v>
      </c>
      <c r="S9893" s="34"/>
      <c r="T9893" s="34"/>
      <c r="U9893" s="34"/>
    </row>
    <row r="9894" spans="16:21" x14ac:dyDescent="0.45">
      <c r="P9894" s="33" t="s">
        <v>5604</v>
      </c>
      <c r="Q9894" t="s">
        <v>28873</v>
      </c>
      <c r="R9894" s="35" t="s">
        <v>19386</v>
      </c>
      <c r="S9894" s="34"/>
      <c r="T9894" s="34"/>
      <c r="U9894" s="34"/>
    </row>
    <row r="9895" spans="16:21" x14ac:dyDescent="0.45">
      <c r="P9895" s="33" t="s">
        <v>5605</v>
      </c>
      <c r="Q9895" t="s">
        <v>28873</v>
      </c>
      <c r="R9895" s="35" t="s">
        <v>19387</v>
      </c>
      <c r="S9895" s="34"/>
      <c r="T9895" s="34"/>
      <c r="U9895" s="34"/>
    </row>
    <row r="9896" spans="16:21" x14ac:dyDescent="0.45">
      <c r="P9896" s="33" t="s">
        <v>5605</v>
      </c>
      <c r="Q9896" t="s">
        <v>28873</v>
      </c>
      <c r="R9896" s="35" t="s">
        <v>19388</v>
      </c>
      <c r="S9896" s="34"/>
      <c r="T9896" s="34"/>
      <c r="U9896" s="34"/>
    </row>
    <row r="9897" spans="16:21" x14ac:dyDescent="0.45">
      <c r="P9897" s="33" t="s">
        <v>5606</v>
      </c>
      <c r="Q9897" t="s">
        <v>28873</v>
      </c>
      <c r="R9897" s="35" t="s">
        <v>19389</v>
      </c>
      <c r="S9897" s="34"/>
      <c r="T9897" s="34"/>
      <c r="U9897" s="34"/>
    </row>
    <row r="9898" spans="16:21" x14ac:dyDescent="0.45">
      <c r="P9898" s="33" t="s">
        <v>5606</v>
      </c>
      <c r="Q9898" t="s">
        <v>28873</v>
      </c>
      <c r="R9898" s="35" t="s">
        <v>19390</v>
      </c>
      <c r="S9898" s="34"/>
      <c r="T9898" s="34"/>
      <c r="U9898" s="34"/>
    </row>
    <row r="9899" spans="16:21" x14ac:dyDescent="0.45">
      <c r="P9899" s="33" t="s">
        <v>5607</v>
      </c>
      <c r="Q9899" t="s">
        <v>28873</v>
      </c>
      <c r="R9899" s="35" t="s">
        <v>19391</v>
      </c>
      <c r="S9899" s="34"/>
      <c r="T9899" s="34"/>
      <c r="U9899" s="34"/>
    </row>
    <row r="9900" spans="16:21" x14ac:dyDescent="0.45">
      <c r="P9900" s="33" t="s">
        <v>5607</v>
      </c>
      <c r="Q9900" t="s">
        <v>28873</v>
      </c>
      <c r="R9900" s="35" t="s">
        <v>19392</v>
      </c>
      <c r="S9900" s="34"/>
      <c r="T9900" s="34"/>
      <c r="U9900" s="34"/>
    </row>
    <row r="9901" spans="16:21" x14ac:dyDescent="0.45">
      <c r="P9901" s="33" t="s">
        <v>5608</v>
      </c>
      <c r="Q9901" t="s">
        <v>28873</v>
      </c>
      <c r="R9901" s="35" t="s">
        <v>19393</v>
      </c>
      <c r="S9901" s="34"/>
      <c r="T9901" s="34"/>
      <c r="U9901" s="34"/>
    </row>
    <row r="9902" spans="16:21" x14ac:dyDescent="0.45">
      <c r="P9902" s="33" t="s">
        <v>5608</v>
      </c>
      <c r="Q9902" t="s">
        <v>28873</v>
      </c>
      <c r="R9902" s="35" t="s">
        <v>19394</v>
      </c>
      <c r="S9902" s="34"/>
      <c r="T9902" s="34"/>
      <c r="U9902" s="34"/>
    </row>
    <row r="9903" spans="16:21" x14ac:dyDescent="0.45">
      <c r="P9903" s="33" t="s">
        <v>5609</v>
      </c>
      <c r="Q9903" t="s">
        <v>28873</v>
      </c>
      <c r="R9903" s="35" t="s">
        <v>19166</v>
      </c>
      <c r="S9903" s="34"/>
      <c r="T9903" s="34"/>
      <c r="U9903" s="34"/>
    </row>
    <row r="9904" spans="16:21" x14ac:dyDescent="0.45">
      <c r="P9904" s="33" t="s">
        <v>5609</v>
      </c>
      <c r="Q9904" t="s">
        <v>28873</v>
      </c>
      <c r="R9904" s="35" t="s">
        <v>19395</v>
      </c>
      <c r="S9904" s="34"/>
      <c r="T9904" s="34"/>
      <c r="U9904" s="34"/>
    </row>
    <row r="9905" spans="16:21" x14ac:dyDescent="0.45">
      <c r="P9905" s="33" t="s">
        <v>5610</v>
      </c>
      <c r="Q9905" t="s">
        <v>28873</v>
      </c>
      <c r="R9905" s="35" t="s">
        <v>19396</v>
      </c>
      <c r="S9905" s="34"/>
      <c r="T9905" s="34"/>
      <c r="U9905" s="34"/>
    </row>
    <row r="9906" spans="16:21" x14ac:dyDescent="0.45">
      <c r="P9906" s="33" t="s">
        <v>5610</v>
      </c>
      <c r="Q9906" t="s">
        <v>28873</v>
      </c>
      <c r="R9906" s="35" t="s">
        <v>19397</v>
      </c>
      <c r="S9906" s="34"/>
      <c r="T9906" s="34"/>
      <c r="U9906" s="34"/>
    </row>
    <row r="9907" spans="16:21" x14ac:dyDescent="0.45">
      <c r="P9907" s="33" t="s">
        <v>5611</v>
      </c>
      <c r="Q9907" t="s">
        <v>28873</v>
      </c>
      <c r="R9907" s="35" t="s">
        <v>19398</v>
      </c>
      <c r="S9907" s="34"/>
      <c r="T9907" s="34"/>
      <c r="U9907" s="34"/>
    </row>
    <row r="9908" spans="16:21" x14ac:dyDescent="0.45">
      <c r="P9908" s="33" t="s">
        <v>5611</v>
      </c>
      <c r="Q9908" t="s">
        <v>28873</v>
      </c>
      <c r="R9908" s="35" t="s">
        <v>19399</v>
      </c>
      <c r="S9908" s="34"/>
      <c r="T9908" s="34"/>
      <c r="U9908" s="34"/>
    </row>
    <row r="9909" spans="16:21" x14ac:dyDescent="0.45">
      <c r="P9909" s="33" t="s">
        <v>5612</v>
      </c>
      <c r="Q9909" t="s">
        <v>28873</v>
      </c>
      <c r="R9909" s="35" t="s">
        <v>19400</v>
      </c>
      <c r="S9909" s="34"/>
      <c r="T9909" s="34"/>
      <c r="U9909" s="34"/>
    </row>
    <row r="9910" spans="16:21" x14ac:dyDescent="0.45">
      <c r="P9910" s="33" t="s">
        <v>5612</v>
      </c>
      <c r="Q9910" t="s">
        <v>28873</v>
      </c>
      <c r="R9910" s="35" t="s">
        <v>19401</v>
      </c>
      <c r="S9910" s="34"/>
      <c r="T9910" s="34"/>
      <c r="U9910" s="34"/>
    </row>
    <row r="9911" spans="16:21" x14ac:dyDescent="0.45">
      <c r="P9911" s="33" t="s">
        <v>5613</v>
      </c>
      <c r="Q9911" t="s">
        <v>28873</v>
      </c>
      <c r="R9911" s="35" t="s">
        <v>19402</v>
      </c>
      <c r="S9911" s="34"/>
      <c r="T9911" s="34"/>
      <c r="U9911" s="34"/>
    </row>
    <row r="9912" spans="16:21" x14ac:dyDescent="0.45">
      <c r="P9912" s="33" t="s">
        <v>5613</v>
      </c>
      <c r="Q9912" t="s">
        <v>28873</v>
      </c>
      <c r="R9912" s="35" t="s">
        <v>19403</v>
      </c>
      <c r="S9912" s="34"/>
      <c r="T9912" s="34"/>
      <c r="U9912" s="34"/>
    </row>
    <row r="9913" spans="16:21" x14ac:dyDescent="0.45">
      <c r="P9913" s="33" t="s">
        <v>5614</v>
      </c>
      <c r="Q9913" t="s">
        <v>28873</v>
      </c>
      <c r="R9913" s="35" t="s">
        <v>19404</v>
      </c>
      <c r="S9913" s="34"/>
      <c r="T9913" s="34"/>
      <c r="U9913" s="34"/>
    </row>
    <row r="9914" spans="16:21" x14ac:dyDescent="0.45">
      <c r="P9914" s="33" t="s">
        <v>5614</v>
      </c>
      <c r="Q9914" t="s">
        <v>28873</v>
      </c>
      <c r="R9914" s="35" t="s">
        <v>19405</v>
      </c>
      <c r="S9914" s="34"/>
      <c r="T9914" s="34"/>
      <c r="U9914" s="34"/>
    </row>
    <row r="9915" spans="16:21" x14ac:dyDescent="0.45">
      <c r="P9915" s="33" t="s">
        <v>5615</v>
      </c>
      <c r="Q9915" t="s">
        <v>28873</v>
      </c>
      <c r="R9915" s="35" t="s">
        <v>19406</v>
      </c>
      <c r="S9915" s="34"/>
      <c r="T9915" s="34"/>
      <c r="U9915" s="34"/>
    </row>
    <row r="9916" spans="16:21" x14ac:dyDescent="0.45">
      <c r="P9916" s="33" t="s">
        <v>5615</v>
      </c>
      <c r="Q9916" t="s">
        <v>28873</v>
      </c>
      <c r="R9916" s="35" t="s">
        <v>19407</v>
      </c>
      <c r="S9916" s="34"/>
      <c r="T9916" s="34"/>
      <c r="U9916" s="34"/>
    </row>
    <row r="9917" spans="16:21" x14ac:dyDescent="0.45">
      <c r="P9917" s="33" t="s">
        <v>5616</v>
      </c>
      <c r="Q9917" t="s">
        <v>28873</v>
      </c>
      <c r="R9917" s="35" t="s">
        <v>19408</v>
      </c>
      <c r="S9917" s="34"/>
      <c r="T9917" s="34"/>
      <c r="U9917" s="34"/>
    </row>
    <row r="9918" spans="16:21" x14ac:dyDescent="0.45">
      <c r="P9918" s="33" t="s">
        <v>5616</v>
      </c>
      <c r="Q9918" t="s">
        <v>28873</v>
      </c>
      <c r="R9918" s="35" t="s">
        <v>19409</v>
      </c>
      <c r="S9918" s="34"/>
      <c r="T9918" s="34"/>
      <c r="U9918" s="34"/>
    </row>
    <row r="9919" spans="16:21" x14ac:dyDescent="0.45">
      <c r="P9919" s="33" t="s">
        <v>5617</v>
      </c>
      <c r="Q9919" t="s">
        <v>28873</v>
      </c>
      <c r="R9919" s="35" t="s">
        <v>19410</v>
      </c>
      <c r="S9919" s="34"/>
      <c r="T9919" s="34"/>
      <c r="U9919" s="34"/>
    </row>
    <row r="9920" spans="16:21" x14ac:dyDescent="0.45">
      <c r="P9920" s="33" t="s">
        <v>5617</v>
      </c>
      <c r="Q9920" t="s">
        <v>28873</v>
      </c>
      <c r="R9920" s="35" t="s">
        <v>19411</v>
      </c>
      <c r="S9920" s="34"/>
      <c r="T9920" s="34"/>
      <c r="U9920" s="34"/>
    </row>
    <row r="9921" spans="16:21" x14ac:dyDescent="0.45">
      <c r="P9921" s="33" t="s">
        <v>5618</v>
      </c>
      <c r="Q9921" t="s">
        <v>28873</v>
      </c>
      <c r="R9921" s="35" t="s">
        <v>19412</v>
      </c>
      <c r="S9921" s="34"/>
      <c r="T9921" s="34"/>
      <c r="U9921" s="34"/>
    </row>
    <row r="9922" spans="16:21" x14ac:dyDescent="0.45">
      <c r="P9922" s="33" t="s">
        <v>5618</v>
      </c>
      <c r="Q9922" t="s">
        <v>28873</v>
      </c>
      <c r="R9922" s="35" t="s">
        <v>19413</v>
      </c>
      <c r="S9922" s="34"/>
      <c r="T9922" s="34"/>
      <c r="U9922" s="34"/>
    </row>
    <row r="9923" spans="16:21" x14ac:dyDescent="0.45">
      <c r="P9923" s="33" t="s">
        <v>5619</v>
      </c>
      <c r="Q9923" t="s">
        <v>28873</v>
      </c>
      <c r="R9923" s="35" t="s">
        <v>19414</v>
      </c>
      <c r="S9923" s="34"/>
      <c r="T9923" s="34"/>
      <c r="U9923" s="34"/>
    </row>
    <row r="9924" spans="16:21" x14ac:dyDescent="0.45">
      <c r="P9924" s="33" t="s">
        <v>5619</v>
      </c>
      <c r="Q9924" t="s">
        <v>28873</v>
      </c>
      <c r="R9924" s="35" t="s">
        <v>19415</v>
      </c>
      <c r="S9924" s="34"/>
      <c r="T9924" s="34"/>
      <c r="U9924" s="34"/>
    </row>
    <row r="9925" spans="16:21" x14ac:dyDescent="0.45">
      <c r="P9925" s="33" t="s">
        <v>5620</v>
      </c>
      <c r="Q9925" t="s">
        <v>28873</v>
      </c>
      <c r="R9925" s="35" t="s">
        <v>19416</v>
      </c>
      <c r="S9925" s="34"/>
      <c r="T9925" s="34"/>
      <c r="U9925" s="34"/>
    </row>
    <row r="9926" spans="16:21" x14ac:dyDescent="0.45">
      <c r="P9926" s="33" t="s">
        <v>5620</v>
      </c>
      <c r="Q9926" t="s">
        <v>28873</v>
      </c>
      <c r="R9926" s="35" t="s">
        <v>19417</v>
      </c>
      <c r="S9926" s="34"/>
      <c r="T9926" s="34"/>
      <c r="U9926" s="34"/>
    </row>
    <row r="9927" spans="16:21" x14ac:dyDescent="0.45">
      <c r="P9927" s="33" t="s">
        <v>5621</v>
      </c>
      <c r="Q9927" t="s">
        <v>28873</v>
      </c>
      <c r="R9927" s="35" t="s">
        <v>19418</v>
      </c>
      <c r="S9927" s="34"/>
      <c r="T9927" s="34"/>
      <c r="U9927" s="34"/>
    </row>
    <row r="9928" spans="16:21" x14ac:dyDescent="0.45">
      <c r="P9928" s="33" t="s">
        <v>5621</v>
      </c>
      <c r="Q9928" t="s">
        <v>28873</v>
      </c>
      <c r="R9928" s="35" t="s">
        <v>19419</v>
      </c>
      <c r="S9928" s="34"/>
      <c r="T9928" s="34"/>
      <c r="U9928" s="34"/>
    </row>
    <row r="9929" spans="16:21" x14ac:dyDescent="0.45">
      <c r="P9929" s="33" t="s">
        <v>5622</v>
      </c>
      <c r="Q9929" t="s">
        <v>28873</v>
      </c>
      <c r="R9929" s="35" t="s">
        <v>19420</v>
      </c>
      <c r="S9929" s="34"/>
      <c r="T9929" s="34"/>
      <c r="U9929" s="34"/>
    </row>
    <row r="9930" spans="16:21" x14ac:dyDescent="0.45">
      <c r="P9930" s="33" t="s">
        <v>5622</v>
      </c>
      <c r="Q9930" t="s">
        <v>28873</v>
      </c>
      <c r="R9930" s="35" t="s">
        <v>19421</v>
      </c>
      <c r="S9930" s="34"/>
      <c r="T9930" s="34"/>
      <c r="U9930" s="34"/>
    </row>
    <row r="9931" spans="16:21" x14ac:dyDescent="0.45">
      <c r="P9931" s="33" t="s">
        <v>5623</v>
      </c>
      <c r="Q9931" t="s">
        <v>28873</v>
      </c>
      <c r="R9931" s="35" t="s">
        <v>19422</v>
      </c>
      <c r="S9931" s="34"/>
      <c r="T9931" s="34"/>
      <c r="U9931" s="34"/>
    </row>
    <row r="9932" spans="16:21" x14ac:dyDescent="0.45">
      <c r="P9932" s="33" t="s">
        <v>5623</v>
      </c>
      <c r="Q9932" t="s">
        <v>28873</v>
      </c>
      <c r="R9932" s="35" t="s">
        <v>19423</v>
      </c>
      <c r="S9932" s="34"/>
      <c r="T9932" s="34"/>
      <c r="U9932" s="34"/>
    </row>
    <row r="9933" spans="16:21" x14ac:dyDescent="0.45">
      <c r="P9933" s="33" t="s">
        <v>5624</v>
      </c>
      <c r="Q9933" t="s">
        <v>28873</v>
      </c>
      <c r="R9933" s="35" t="s">
        <v>19424</v>
      </c>
      <c r="S9933" s="34"/>
      <c r="T9933" s="34"/>
      <c r="U9933" s="34"/>
    </row>
    <row r="9934" spans="16:21" x14ac:dyDescent="0.45">
      <c r="P9934" s="33" t="s">
        <v>5624</v>
      </c>
      <c r="Q9934" t="s">
        <v>28873</v>
      </c>
      <c r="R9934" s="35" t="s">
        <v>19425</v>
      </c>
      <c r="S9934" s="34"/>
      <c r="T9934" s="34"/>
      <c r="U9934" s="34"/>
    </row>
    <row r="9935" spans="16:21" x14ac:dyDescent="0.45">
      <c r="P9935" s="33" t="s">
        <v>5625</v>
      </c>
      <c r="Q9935" t="s">
        <v>28873</v>
      </c>
      <c r="R9935" s="35" t="s">
        <v>19426</v>
      </c>
      <c r="S9935" s="34"/>
      <c r="T9935" s="34"/>
      <c r="U9935" s="34"/>
    </row>
    <row r="9936" spans="16:21" x14ac:dyDescent="0.45">
      <c r="P9936" s="33" t="s">
        <v>5625</v>
      </c>
      <c r="Q9936" t="s">
        <v>28873</v>
      </c>
      <c r="R9936" s="35" t="s">
        <v>19427</v>
      </c>
      <c r="S9936" s="34"/>
      <c r="T9936" s="34"/>
      <c r="U9936" s="34"/>
    </row>
    <row r="9937" spans="16:21" x14ac:dyDescent="0.45">
      <c r="P9937" s="33" t="s">
        <v>5626</v>
      </c>
      <c r="Q9937" t="s">
        <v>28873</v>
      </c>
      <c r="R9937" s="35" t="s">
        <v>19428</v>
      </c>
      <c r="S9937" s="34"/>
      <c r="T9937" s="34"/>
      <c r="U9937" s="34"/>
    </row>
    <row r="9938" spans="16:21" x14ac:dyDescent="0.45">
      <c r="P9938" s="33" t="s">
        <v>5626</v>
      </c>
      <c r="Q9938" t="s">
        <v>28873</v>
      </c>
      <c r="R9938" s="35" t="s">
        <v>19429</v>
      </c>
      <c r="S9938" s="34"/>
      <c r="T9938" s="34"/>
      <c r="U9938" s="34"/>
    </row>
    <row r="9939" spans="16:21" x14ac:dyDescent="0.45">
      <c r="P9939" s="33" t="s">
        <v>5627</v>
      </c>
      <c r="Q9939" t="s">
        <v>28873</v>
      </c>
      <c r="R9939" s="35" t="s">
        <v>19430</v>
      </c>
      <c r="S9939" s="34"/>
      <c r="T9939" s="34"/>
      <c r="U9939" s="34"/>
    </row>
    <row r="9940" spans="16:21" x14ac:dyDescent="0.45">
      <c r="P9940" s="33" t="s">
        <v>5627</v>
      </c>
      <c r="Q9940" t="s">
        <v>28873</v>
      </c>
      <c r="R9940" s="35" t="s">
        <v>19431</v>
      </c>
      <c r="S9940" s="34"/>
      <c r="T9940" s="34"/>
      <c r="U9940" s="34"/>
    </row>
    <row r="9941" spans="16:21" x14ac:dyDescent="0.45">
      <c r="P9941" s="33" t="s">
        <v>5628</v>
      </c>
      <c r="Q9941" t="s">
        <v>28873</v>
      </c>
      <c r="R9941" s="35" t="s">
        <v>19432</v>
      </c>
      <c r="S9941" s="34"/>
      <c r="T9941" s="34"/>
      <c r="U9941" s="34"/>
    </row>
    <row r="9942" spans="16:21" x14ac:dyDescent="0.45">
      <c r="P9942" s="33" t="s">
        <v>5628</v>
      </c>
      <c r="Q9942" t="s">
        <v>28873</v>
      </c>
      <c r="R9942" s="35" t="s">
        <v>19433</v>
      </c>
      <c r="S9942" s="34"/>
      <c r="T9942" s="34"/>
      <c r="U9942" s="34"/>
    </row>
    <row r="9943" spans="16:21" x14ac:dyDescent="0.45">
      <c r="P9943" s="33" t="s">
        <v>5629</v>
      </c>
      <c r="Q9943" t="s">
        <v>28873</v>
      </c>
      <c r="R9943" s="35" t="s">
        <v>19434</v>
      </c>
      <c r="S9943" s="34"/>
      <c r="T9943" s="34"/>
      <c r="U9943" s="34"/>
    </row>
    <row r="9944" spans="16:21" x14ac:dyDescent="0.45">
      <c r="P9944" s="33" t="s">
        <v>5629</v>
      </c>
      <c r="Q9944" t="s">
        <v>28873</v>
      </c>
      <c r="R9944" s="35" t="s">
        <v>19435</v>
      </c>
      <c r="S9944" s="34"/>
      <c r="T9944" s="34"/>
      <c r="U9944" s="34"/>
    </row>
    <row r="9945" spans="16:21" x14ac:dyDescent="0.45">
      <c r="P9945" s="33" t="s">
        <v>5630</v>
      </c>
      <c r="Q9945" t="s">
        <v>28873</v>
      </c>
      <c r="R9945" s="35" t="s">
        <v>19436</v>
      </c>
      <c r="S9945" s="34"/>
      <c r="T9945" s="34"/>
      <c r="U9945" s="34"/>
    </row>
    <row r="9946" spans="16:21" x14ac:dyDescent="0.45">
      <c r="P9946" s="33" t="s">
        <v>5630</v>
      </c>
      <c r="Q9946" t="s">
        <v>28873</v>
      </c>
      <c r="R9946" s="35" t="s">
        <v>19437</v>
      </c>
      <c r="S9946" s="34"/>
      <c r="T9946" s="34"/>
      <c r="U9946" s="34"/>
    </row>
    <row r="9947" spans="16:21" x14ac:dyDescent="0.45">
      <c r="P9947" s="33" t="s">
        <v>5631</v>
      </c>
      <c r="Q9947" t="s">
        <v>28873</v>
      </c>
      <c r="R9947" s="35" t="s">
        <v>19438</v>
      </c>
      <c r="S9947" s="34"/>
      <c r="T9947" s="34"/>
      <c r="U9947" s="34"/>
    </row>
    <row r="9948" spans="16:21" x14ac:dyDescent="0.45">
      <c r="P9948" s="33" t="s">
        <v>5631</v>
      </c>
      <c r="Q9948" t="s">
        <v>28873</v>
      </c>
      <c r="R9948" s="35" t="s">
        <v>19439</v>
      </c>
      <c r="S9948" s="34"/>
      <c r="T9948" s="34"/>
      <c r="U9948" s="34"/>
    </row>
    <row r="9949" spans="16:21" x14ac:dyDescent="0.45">
      <c r="P9949" s="33" t="s">
        <v>5632</v>
      </c>
      <c r="Q9949" t="s">
        <v>28873</v>
      </c>
      <c r="R9949" s="35" t="s">
        <v>19440</v>
      </c>
      <c r="S9949" s="34"/>
      <c r="T9949" s="34"/>
      <c r="U9949" s="34"/>
    </row>
    <row r="9950" spans="16:21" x14ac:dyDescent="0.45">
      <c r="P9950" s="33" t="s">
        <v>5632</v>
      </c>
      <c r="Q9950" t="s">
        <v>28873</v>
      </c>
      <c r="R9950" s="35" t="s">
        <v>19441</v>
      </c>
      <c r="S9950" s="34"/>
      <c r="T9950" s="34"/>
      <c r="U9950" s="34"/>
    </row>
    <row r="9951" spans="16:21" x14ac:dyDescent="0.45">
      <c r="P9951" s="33" t="s">
        <v>5633</v>
      </c>
      <c r="Q9951" t="s">
        <v>28873</v>
      </c>
      <c r="R9951" s="35" t="s">
        <v>19442</v>
      </c>
      <c r="S9951" s="34"/>
      <c r="T9951" s="34"/>
      <c r="U9951" s="34"/>
    </row>
    <row r="9952" spans="16:21" x14ac:dyDescent="0.45">
      <c r="P9952" s="33" t="s">
        <v>5633</v>
      </c>
      <c r="Q9952" t="s">
        <v>28873</v>
      </c>
      <c r="R9952" s="35" t="s">
        <v>19443</v>
      </c>
      <c r="S9952" s="34"/>
      <c r="T9952" s="34"/>
      <c r="U9952" s="34"/>
    </row>
    <row r="9953" spans="16:21" x14ac:dyDescent="0.45">
      <c r="P9953" s="33" t="s">
        <v>5634</v>
      </c>
      <c r="Q9953" t="s">
        <v>28873</v>
      </c>
      <c r="R9953" s="35" t="s">
        <v>19444</v>
      </c>
      <c r="S9953" s="34"/>
      <c r="T9953" s="34"/>
      <c r="U9953" s="34"/>
    </row>
    <row r="9954" spans="16:21" x14ac:dyDescent="0.45">
      <c r="P9954" s="33" t="s">
        <v>5634</v>
      </c>
      <c r="Q9954" t="s">
        <v>28873</v>
      </c>
      <c r="R9954" s="35" t="s">
        <v>19445</v>
      </c>
      <c r="S9954" s="34"/>
      <c r="T9954" s="34"/>
      <c r="U9954" s="34"/>
    </row>
    <row r="9955" spans="16:21" x14ac:dyDescent="0.45">
      <c r="P9955" s="33" t="s">
        <v>5635</v>
      </c>
      <c r="Q9955" t="s">
        <v>28873</v>
      </c>
      <c r="R9955" s="35" t="s">
        <v>19446</v>
      </c>
      <c r="S9955" s="34"/>
      <c r="T9955" s="34"/>
      <c r="U9955" s="34"/>
    </row>
    <row r="9956" spans="16:21" x14ac:dyDescent="0.45">
      <c r="P9956" s="33" t="s">
        <v>5635</v>
      </c>
      <c r="Q9956" t="s">
        <v>28873</v>
      </c>
      <c r="R9956" s="35" t="s">
        <v>19447</v>
      </c>
      <c r="S9956" s="34"/>
      <c r="T9956" s="34"/>
      <c r="U9956" s="34"/>
    </row>
    <row r="9957" spans="16:21" x14ac:dyDescent="0.45">
      <c r="P9957" s="33" t="s">
        <v>5636</v>
      </c>
      <c r="Q9957" t="s">
        <v>28873</v>
      </c>
      <c r="R9957" s="35" t="s">
        <v>19448</v>
      </c>
      <c r="S9957" s="34"/>
      <c r="T9957" s="34"/>
      <c r="U9957" s="34"/>
    </row>
    <row r="9958" spans="16:21" x14ac:dyDescent="0.45">
      <c r="P9958" s="33" t="s">
        <v>5636</v>
      </c>
      <c r="Q9958" t="s">
        <v>28873</v>
      </c>
      <c r="R9958" s="35" t="s">
        <v>19449</v>
      </c>
      <c r="S9958" s="34"/>
      <c r="T9958" s="34"/>
      <c r="U9958" s="34"/>
    </row>
    <row r="9959" spans="16:21" x14ac:dyDescent="0.45">
      <c r="P9959" s="33" t="s">
        <v>5637</v>
      </c>
      <c r="Q9959" t="s">
        <v>28873</v>
      </c>
      <c r="R9959" s="35" t="s">
        <v>19450</v>
      </c>
      <c r="S9959" s="34"/>
      <c r="T9959" s="34"/>
      <c r="U9959" s="34"/>
    </row>
    <row r="9960" spans="16:21" x14ac:dyDescent="0.45">
      <c r="P9960" s="33" t="s">
        <v>5637</v>
      </c>
      <c r="Q9960" t="s">
        <v>28873</v>
      </c>
      <c r="R9960" s="35" t="s">
        <v>19449</v>
      </c>
      <c r="S9960" s="34"/>
      <c r="T9960" s="34"/>
      <c r="U9960" s="34"/>
    </row>
    <row r="9961" spans="16:21" x14ac:dyDescent="0.45">
      <c r="P9961" s="33" t="s">
        <v>5638</v>
      </c>
      <c r="Q9961" t="s">
        <v>28873</v>
      </c>
      <c r="R9961" s="35" t="s">
        <v>19451</v>
      </c>
      <c r="S9961" s="34"/>
      <c r="T9961" s="34"/>
      <c r="U9961" s="34"/>
    </row>
    <row r="9962" spans="16:21" x14ac:dyDescent="0.45">
      <c r="P9962" s="33" t="s">
        <v>5638</v>
      </c>
      <c r="Q9962" t="s">
        <v>28873</v>
      </c>
      <c r="R9962" s="35" t="s">
        <v>19452</v>
      </c>
      <c r="S9962" s="34"/>
      <c r="T9962" s="34"/>
      <c r="U9962" s="34"/>
    </row>
    <row r="9963" spans="16:21" x14ac:dyDescent="0.45">
      <c r="P9963" s="33" t="s">
        <v>5639</v>
      </c>
      <c r="Q9963" t="s">
        <v>28873</v>
      </c>
      <c r="R9963" s="35" t="s">
        <v>19453</v>
      </c>
      <c r="S9963" s="34"/>
      <c r="T9963" s="34"/>
      <c r="U9963" s="34"/>
    </row>
    <row r="9964" spans="16:21" x14ac:dyDescent="0.45">
      <c r="P9964" s="33" t="s">
        <v>5639</v>
      </c>
      <c r="Q9964" t="s">
        <v>28873</v>
      </c>
      <c r="R9964" s="35" t="s">
        <v>19454</v>
      </c>
      <c r="S9964" s="34"/>
      <c r="T9964" s="34"/>
      <c r="U9964" s="34"/>
    </row>
    <row r="9965" spans="16:21" x14ac:dyDescent="0.45">
      <c r="P9965" s="33" t="s">
        <v>5640</v>
      </c>
      <c r="Q9965" t="s">
        <v>28873</v>
      </c>
      <c r="R9965" s="35" t="s">
        <v>19455</v>
      </c>
      <c r="S9965" s="34"/>
      <c r="T9965" s="34"/>
      <c r="U9965" s="34"/>
    </row>
    <row r="9966" spans="16:21" x14ac:dyDescent="0.45">
      <c r="P9966" s="33" t="s">
        <v>5640</v>
      </c>
      <c r="Q9966" t="s">
        <v>28873</v>
      </c>
      <c r="R9966" s="35" t="s">
        <v>19456</v>
      </c>
      <c r="S9966" s="34"/>
      <c r="T9966" s="34"/>
      <c r="U9966" s="34"/>
    </row>
    <row r="9967" spans="16:21" x14ac:dyDescent="0.45">
      <c r="P9967" s="33" t="s">
        <v>5641</v>
      </c>
      <c r="Q9967" t="s">
        <v>28873</v>
      </c>
      <c r="R9967" s="35" t="s">
        <v>19457</v>
      </c>
      <c r="S9967" s="34"/>
      <c r="T9967" s="34"/>
      <c r="U9967" s="34"/>
    </row>
    <row r="9968" spans="16:21" x14ac:dyDescent="0.45">
      <c r="P9968" s="33" t="s">
        <v>5641</v>
      </c>
      <c r="Q9968" t="s">
        <v>28873</v>
      </c>
      <c r="R9968" s="35" t="s">
        <v>19458</v>
      </c>
      <c r="S9968" s="34"/>
      <c r="T9968" s="34"/>
      <c r="U9968" s="34"/>
    </row>
    <row r="9969" spans="16:21" x14ac:dyDescent="0.45">
      <c r="P9969" s="33" t="s">
        <v>5642</v>
      </c>
      <c r="Q9969" t="s">
        <v>28873</v>
      </c>
      <c r="R9969" s="35" t="s">
        <v>19459</v>
      </c>
      <c r="S9969" s="34"/>
      <c r="T9969" s="34"/>
      <c r="U9969" s="34"/>
    </row>
    <row r="9970" spans="16:21" x14ac:dyDescent="0.45">
      <c r="P9970" s="33" t="s">
        <v>5642</v>
      </c>
      <c r="Q9970" t="s">
        <v>28873</v>
      </c>
      <c r="R9970" s="35" t="s">
        <v>19460</v>
      </c>
      <c r="S9970" s="34"/>
      <c r="T9970" s="34"/>
      <c r="U9970" s="34"/>
    </row>
    <row r="9971" spans="16:21" x14ac:dyDescent="0.45">
      <c r="P9971" s="33" t="s">
        <v>5643</v>
      </c>
      <c r="Q9971" t="s">
        <v>28873</v>
      </c>
      <c r="R9971" s="35" t="s">
        <v>19461</v>
      </c>
      <c r="S9971" s="34"/>
      <c r="T9971" s="34"/>
      <c r="U9971" s="34"/>
    </row>
    <row r="9972" spans="16:21" x14ac:dyDescent="0.45">
      <c r="P9972" s="33" t="s">
        <v>5643</v>
      </c>
      <c r="Q9972" t="s">
        <v>28873</v>
      </c>
      <c r="R9972" s="35" t="s">
        <v>19462</v>
      </c>
      <c r="S9972" s="34"/>
      <c r="T9972" s="34"/>
      <c r="U9972" s="34"/>
    </row>
    <row r="9973" spans="16:21" x14ac:dyDescent="0.45">
      <c r="P9973" s="33" t="s">
        <v>5644</v>
      </c>
      <c r="Q9973" t="s">
        <v>28873</v>
      </c>
      <c r="R9973" s="35" t="s">
        <v>19463</v>
      </c>
      <c r="S9973" s="34"/>
      <c r="T9973" s="34"/>
      <c r="U9973" s="34"/>
    </row>
    <row r="9974" spans="16:21" x14ac:dyDescent="0.45">
      <c r="P9974" s="33" t="s">
        <v>5644</v>
      </c>
      <c r="Q9974" t="s">
        <v>28873</v>
      </c>
      <c r="R9974" s="35" t="s">
        <v>19464</v>
      </c>
      <c r="S9974" s="34"/>
      <c r="T9974" s="34"/>
      <c r="U9974" s="34"/>
    </row>
    <row r="9975" spans="16:21" x14ac:dyDescent="0.45">
      <c r="P9975" s="33" t="s">
        <v>5645</v>
      </c>
      <c r="Q9975" t="s">
        <v>28873</v>
      </c>
      <c r="R9975" s="35" t="s">
        <v>19465</v>
      </c>
      <c r="S9975" s="34"/>
      <c r="T9975" s="34"/>
      <c r="U9975" s="34"/>
    </row>
    <row r="9976" spans="16:21" x14ac:dyDescent="0.45">
      <c r="P9976" s="33" t="s">
        <v>5645</v>
      </c>
      <c r="Q9976" t="s">
        <v>28873</v>
      </c>
      <c r="R9976" s="35" t="s">
        <v>19466</v>
      </c>
      <c r="S9976" s="34"/>
      <c r="T9976" s="34"/>
      <c r="U9976" s="34"/>
    </row>
    <row r="9977" spans="16:21" x14ac:dyDescent="0.45">
      <c r="P9977" s="33" t="s">
        <v>5646</v>
      </c>
      <c r="Q9977" t="s">
        <v>28873</v>
      </c>
      <c r="R9977" s="35" t="s">
        <v>19467</v>
      </c>
      <c r="S9977" s="34"/>
      <c r="T9977" s="34"/>
      <c r="U9977" s="34"/>
    </row>
    <row r="9978" spans="16:21" x14ac:dyDescent="0.45">
      <c r="P9978" s="33" t="s">
        <v>5646</v>
      </c>
      <c r="Q9978" t="s">
        <v>28873</v>
      </c>
      <c r="R9978" s="35" t="s">
        <v>19468</v>
      </c>
      <c r="S9978" s="34"/>
      <c r="T9978" s="34"/>
      <c r="U9978" s="34"/>
    </row>
    <row r="9979" spans="16:21" x14ac:dyDescent="0.45">
      <c r="P9979" s="33" t="s">
        <v>5647</v>
      </c>
      <c r="Q9979" t="s">
        <v>28873</v>
      </c>
      <c r="R9979" s="35" t="s">
        <v>19469</v>
      </c>
      <c r="S9979" s="34"/>
      <c r="T9979" s="34"/>
      <c r="U9979" s="34"/>
    </row>
    <row r="9980" spans="16:21" x14ac:dyDescent="0.45">
      <c r="P9980" s="33" t="s">
        <v>5647</v>
      </c>
      <c r="Q9980" t="s">
        <v>28873</v>
      </c>
      <c r="R9980" s="35" t="s">
        <v>19470</v>
      </c>
      <c r="S9980" s="34"/>
      <c r="T9980" s="34"/>
      <c r="U9980" s="34"/>
    </row>
    <row r="9981" spans="16:21" x14ac:dyDescent="0.45">
      <c r="P9981" s="33" t="s">
        <v>5648</v>
      </c>
      <c r="Q9981" t="s">
        <v>28873</v>
      </c>
      <c r="R9981" s="35" t="s">
        <v>19471</v>
      </c>
      <c r="S9981" s="34"/>
      <c r="T9981" s="34"/>
      <c r="U9981" s="34"/>
    </row>
    <row r="9982" spans="16:21" x14ac:dyDescent="0.45">
      <c r="P9982" s="33" t="s">
        <v>5648</v>
      </c>
      <c r="Q9982" t="s">
        <v>28873</v>
      </c>
      <c r="R9982" s="35" t="s">
        <v>19472</v>
      </c>
      <c r="S9982" s="34"/>
      <c r="T9982" s="34"/>
      <c r="U9982" s="34"/>
    </row>
    <row r="9983" spans="16:21" x14ac:dyDescent="0.45">
      <c r="P9983" s="33" t="s">
        <v>5649</v>
      </c>
      <c r="Q9983" t="s">
        <v>28873</v>
      </c>
      <c r="R9983" s="35" t="s">
        <v>19473</v>
      </c>
      <c r="S9983" s="34"/>
      <c r="T9983" s="34"/>
      <c r="U9983" s="34"/>
    </row>
    <row r="9984" spans="16:21" x14ac:dyDescent="0.45">
      <c r="P9984" s="33" t="s">
        <v>5649</v>
      </c>
      <c r="Q9984" t="s">
        <v>28873</v>
      </c>
      <c r="R9984" s="35" t="s">
        <v>19474</v>
      </c>
      <c r="S9984" s="34"/>
      <c r="T9984" s="34"/>
      <c r="U9984" s="34"/>
    </row>
    <row r="9985" spans="16:21" x14ac:dyDescent="0.45">
      <c r="P9985" s="33" t="s">
        <v>5650</v>
      </c>
      <c r="Q9985" t="s">
        <v>28873</v>
      </c>
      <c r="R9985" s="35" t="s">
        <v>19475</v>
      </c>
      <c r="S9985" s="34"/>
      <c r="T9985" s="34"/>
      <c r="U9985" s="34"/>
    </row>
    <row r="9986" spans="16:21" x14ac:dyDescent="0.45">
      <c r="P9986" s="33" t="s">
        <v>5650</v>
      </c>
      <c r="Q9986" t="s">
        <v>28873</v>
      </c>
      <c r="R9986" s="35" t="s">
        <v>19476</v>
      </c>
      <c r="S9986" s="34"/>
      <c r="T9986" s="34"/>
      <c r="U9986" s="34"/>
    </row>
    <row r="9987" spans="16:21" x14ac:dyDescent="0.45">
      <c r="P9987" s="33" t="s">
        <v>5651</v>
      </c>
      <c r="Q9987" t="s">
        <v>28873</v>
      </c>
      <c r="R9987" s="35" t="s">
        <v>19477</v>
      </c>
      <c r="S9987" s="34"/>
      <c r="T9987" s="34"/>
      <c r="U9987" s="34"/>
    </row>
    <row r="9988" spans="16:21" x14ac:dyDescent="0.45">
      <c r="P9988" s="33" t="s">
        <v>5651</v>
      </c>
      <c r="Q9988" t="s">
        <v>28873</v>
      </c>
      <c r="R9988" s="35" t="s">
        <v>19478</v>
      </c>
      <c r="S9988" s="34"/>
      <c r="T9988" s="34"/>
      <c r="U9988" s="34"/>
    </row>
    <row r="9989" spans="16:21" x14ac:dyDescent="0.45">
      <c r="P9989" s="33" t="s">
        <v>5652</v>
      </c>
      <c r="Q9989" t="s">
        <v>28873</v>
      </c>
      <c r="R9989" s="35" t="s">
        <v>19479</v>
      </c>
      <c r="S9989" s="34"/>
      <c r="T9989" s="34"/>
      <c r="U9989" s="34"/>
    </row>
    <row r="9990" spans="16:21" x14ac:dyDescent="0.45">
      <c r="P9990" s="33" t="s">
        <v>5652</v>
      </c>
      <c r="Q9990" t="s">
        <v>28873</v>
      </c>
      <c r="R9990" s="35" t="s">
        <v>19480</v>
      </c>
      <c r="S9990" s="34"/>
      <c r="T9990" s="34"/>
      <c r="U9990" s="34"/>
    </row>
    <row r="9991" spans="16:21" x14ac:dyDescent="0.45">
      <c r="P9991" s="33" t="s">
        <v>5653</v>
      </c>
      <c r="Q9991" t="s">
        <v>28873</v>
      </c>
      <c r="R9991" s="35" t="s">
        <v>19481</v>
      </c>
      <c r="S9991" s="34"/>
      <c r="T9991" s="34"/>
      <c r="U9991" s="34"/>
    </row>
    <row r="9992" spans="16:21" x14ac:dyDescent="0.45">
      <c r="P9992" s="33" t="s">
        <v>5653</v>
      </c>
      <c r="Q9992" t="s">
        <v>28873</v>
      </c>
      <c r="R9992" s="35" t="s">
        <v>19482</v>
      </c>
      <c r="S9992" s="34"/>
      <c r="T9992" s="34"/>
      <c r="U9992" s="34"/>
    </row>
    <row r="9993" spans="16:21" x14ac:dyDescent="0.45">
      <c r="P9993" s="33" t="s">
        <v>5654</v>
      </c>
      <c r="Q9993" t="s">
        <v>28873</v>
      </c>
      <c r="R9993" s="35" t="s">
        <v>19483</v>
      </c>
      <c r="S9993" s="34"/>
      <c r="T9993" s="34"/>
      <c r="U9993" s="34"/>
    </row>
    <row r="9994" spans="16:21" x14ac:dyDescent="0.45">
      <c r="P9994" s="33" t="s">
        <v>5654</v>
      </c>
      <c r="Q9994" t="s">
        <v>28873</v>
      </c>
      <c r="R9994" s="35" t="s">
        <v>19484</v>
      </c>
      <c r="S9994" s="34"/>
      <c r="T9994" s="34"/>
      <c r="U9994" s="34"/>
    </row>
    <row r="9995" spans="16:21" x14ac:dyDescent="0.45">
      <c r="P9995" s="33" t="s">
        <v>5655</v>
      </c>
      <c r="Q9995" t="s">
        <v>28873</v>
      </c>
      <c r="R9995" s="35" t="s">
        <v>19485</v>
      </c>
      <c r="S9995" s="34"/>
      <c r="T9995" s="34"/>
      <c r="U9995" s="34"/>
    </row>
    <row r="9996" spans="16:21" x14ac:dyDescent="0.45">
      <c r="P9996" s="33" t="s">
        <v>5655</v>
      </c>
      <c r="Q9996" t="s">
        <v>28873</v>
      </c>
      <c r="R9996" s="35" t="s">
        <v>19486</v>
      </c>
      <c r="S9996" s="34"/>
      <c r="T9996" s="34"/>
      <c r="U9996" s="34"/>
    </row>
    <row r="9997" spans="16:21" x14ac:dyDescent="0.45">
      <c r="P9997" s="33" t="s">
        <v>5656</v>
      </c>
      <c r="Q9997" t="s">
        <v>28873</v>
      </c>
      <c r="R9997" s="35" t="s">
        <v>19487</v>
      </c>
      <c r="S9997" s="34"/>
      <c r="T9997" s="34"/>
      <c r="U9997" s="34"/>
    </row>
    <row r="9998" spans="16:21" x14ac:dyDescent="0.45">
      <c r="P9998" s="33" t="s">
        <v>5656</v>
      </c>
      <c r="Q9998" t="s">
        <v>28873</v>
      </c>
      <c r="R9998" s="35" t="s">
        <v>19488</v>
      </c>
      <c r="S9998" s="34"/>
      <c r="T9998" s="34"/>
      <c r="U9998" s="34"/>
    </row>
    <row r="9999" spans="16:21" x14ac:dyDescent="0.45">
      <c r="P9999" s="33" t="s">
        <v>5657</v>
      </c>
      <c r="Q9999" t="s">
        <v>28873</v>
      </c>
      <c r="R9999" s="35" t="s">
        <v>19489</v>
      </c>
      <c r="S9999" s="34"/>
      <c r="T9999" s="34"/>
      <c r="U9999" s="34"/>
    </row>
    <row r="10000" spans="16:21" x14ac:dyDescent="0.45">
      <c r="P10000" s="33" t="s">
        <v>5657</v>
      </c>
      <c r="Q10000" t="s">
        <v>28873</v>
      </c>
      <c r="R10000" s="35" t="s">
        <v>19490</v>
      </c>
      <c r="S10000" s="34"/>
      <c r="T10000" s="34"/>
      <c r="U10000" s="34"/>
    </row>
    <row r="10001" spans="16:21" x14ac:dyDescent="0.45">
      <c r="P10001" s="33" t="s">
        <v>5658</v>
      </c>
      <c r="Q10001" t="s">
        <v>28873</v>
      </c>
      <c r="R10001" s="35" t="s">
        <v>19491</v>
      </c>
      <c r="S10001" s="34"/>
      <c r="T10001" s="34"/>
      <c r="U10001" s="34"/>
    </row>
    <row r="10002" spans="16:21" x14ac:dyDescent="0.45">
      <c r="P10002" s="33" t="s">
        <v>5658</v>
      </c>
      <c r="Q10002" t="s">
        <v>28873</v>
      </c>
      <c r="R10002" s="35" t="s">
        <v>19492</v>
      </c>
      <c r="S10002" s="34"/>
      <c r="T10002" s="34"/>
      <c r="U10002" s="34"/>
    </row>
    <row r="10003" spans="16:21" x14ac:dyDescent="0.45">
      <c r="P10003" s="33" t="s">
        <v>5659</v>
      </c>
      <c r="Q10003" t="s">
        <v>28873</v>
      </c>
      <c r="R10003" s="35" t="s">
        <v>19493</v>
      </c>
      <c r="S10003" s="34"/>
      <c r="T10003" s="34"/>
      <c r="U10003" s="34"/>
    </row>
    <row r="10004" spans="16:21" x14ac:dyDescent="0.45">
      <c r="P10004" s="33" t="s">
        <v>5659</v>
      </c>
      <c r="Q10004" t="s">
        <v>28873</v>
      </c>
      <c r="R10004" s="35" t="s">
        <v>19494</v>
      </c>
      <c r="S10004" s="34"/>
      <c r="T10004" s="34"/>
      <c r="U10004" s="34"/>
    </row>
    <row r="10005" spans="16:21" x14ac:dyDescent="0.45">
      <c r="P10005" s="33" t="s">
        <v>5660</v>
      </c>
      <c r="Q10005" t="s">
        <v>28873</v>
      </c>
      <c r="R10005" s="35" t="s">
        <v>19495</v>
      </c>
      <c r="S10005" s="34"/>
      <c r="T10005" s="34"/>
      <c r="U10005" s="34"/>
    </row>
    <row r="10006" spans="16:21" x14ac:dyDescent="0.45">
      <c r="P10006" s="33" t="s">
        <v>5660</v>
      </c>
      <c r="Q10006" t="s">
        <v>28873</v>
      </c>
      <c r="R10006" s="35" t="s">
        <v>19496</v>
      </c>
      <c r="S10006" s="34"/>
      <c r="T10006" s="34"/>
      <c r="U10006" s="34"/>
    </row>
    <row r="10007" spans="16:21" x14ac:dyDescent="0.45">
      <c r="P10007" s="33" t="s">
        <v>5661</v>
      </c>
      <c r="Q10007" t="s">
        <v>28873</v>
      </c>
      <c r="R10007" s="35" t="s">
        <v>19497</v>
      </c>
      <c r="S10007" s="34"/>
      <c r="T10007" s="34"/>
      <c r="U10007" s="34"/>
    </row>
    <row r="10008" spans="16:21" x14ac:dyDescent="0.45">
      <c r="P10008" s="33" t="s">
        <v>5661</v>
      </c>
      <c r="Q10008" t="s">
        <v>28873</v>
      </c>
      <c r="R10008" s="35" t="s">
        <v>19498</v>
      </c>
      <c r="S10008" s="34"/>
      <c r="T10008" s="34"/>
      <c r="U10008" s="34"/>
    </row>
    <row r="10009" spans="16:21" x14ac:dyDescent="0.45">
      <c r="P10009" s="33" t="s">
        <v>5662</v>
      </c>
      <c r="Q10009" t="s">
        <v>28873</v>
      </c>
      <c r="R10009" s="35" t="s">
        <v>19499</v>
      </c>
      <c r="S10009" s="34"/>
      <c r="T10009" s="34"/>
      <c r="U10009" s="34"/>
    </row>
    <row r="10010" spans="16:21" x14ac:dyDescent="0.45">
      <c r="P10010" s="33" t="s">
        <v>5662</v>
      </c>
      <c r="Q10010" t="s">
        <v>28873</v>
      </c>
      <c r="R10010" s="35" t="s">
        <v>19500</v>
      </c>
      <c r="S10010" s="34"/>
      <c r="T10010" s="34"/>
      <c r="U10010" s="34"/>
    </row>
    <row r="10011" spans="16:21" x14ac:dyDescent="0.45">
      <c r="P10011" s="33" t="s">
        <v>5663</v>
      </c>
      <c r="Q10011" t="s">
        <v>28873</v>
      </c>
      <c r="R10011" s="35" t="s">
        <v>19501</v>
      </c>
      <c r="S10011" s="34"/>
      <c r="T10011" s="34"/>
      <c r="U10011" s="34"/>
    </row>
    <row r="10012" spans="16:21" x14ac:dyDescent="0.45">
      <c r="P10012" s="33" t="s">
        <v>5663</v>
      </c>
      <c r="Q10012" t="s">
        <v>28873</v>
      </c>
      <c r="R10012" s="35" t="s">
        <v>19502</v>
      </c>
      <c r="S10012" s="34"/>
      <c r="T10012" s="34"/>
      <c r="U10012" s="34"/>
    </row>
    <row r="10013" spans="16:21" x14ac:dyDescent="0.45">
      <c r="P10013" s="33" t="s">
        <v>5664</v>
      </c>
      <c r="Q10013" t="s">
        <v>28873</v>
      </c>
      <c r="R10013" s="35" t="s">
        <v>19503</v>
      </c>
      <c r="S10013" s="34"/>
      <c r="T10013" s="34"/>
      <c r="U10013" s="34"/>
    </row>
    <row r="10014" spans="16:21" x14ac:dyDescent="0.45">
      <c r="P10014" s="33" t="s">
        <v>5664</v>
      </c>
      <c r="Q10014" t="s">
        <v>28873</v>
      </c>
      <c r="R10014" s="35" t="s">
        <v>19504</v>
      </c>
      <c r="S10014" s="34"/>
      <c r="T10014" s="34"/>
      <c r="U10014" s="34"/>
    </row>
    <row r="10015" spans="16:21" x14ac:dyDescent="0.45">
      <c r="P10015" s="33" t="s">
        <v>5665</v>
      </c>
      <c r="Q10015" t="s">
        <v>28873</v>
      </c>
      <c r="R10015" s="35" t="s">
        <v>19505</v>
      </c>
      <c r="S10015" s="34"/>
      <c r="T10015" s="34"/>
      <c r="U10015" s="34"/>
    </row>
    <row r="10016" spans="16:21" x14ac:dyDescent="0.45">
      <c r="P10016" s="33" t="s">
        <v>5665</v>
      </c>
      <c r="Q10016" t="s">
        <v>28873</v>
      </c>
      <c r="R10016" s="35" t="s">
        <v>19506</v>
      </c>
      <c r="S10016" s="34"/>
      <c r="T10016" s="34"/>
      <c r="U10016" s="34"/>
    </row>
    <row r="10017" spans="16:21" x14ac:dyDescent="0.45">
      <c r="P10017" s="33" t="s">
        <v>5666</v>
      </c>
      <c r="Q10017" t="s">
        <v>28873</v>
      </c>
      <c r="R10017" s="35" t="s">
        <v>19507</v>
      </c>
      <c r="S10017" s="34"/>
      <c r="T10017" s="34"/>
      <c r="U10017" s="34"/>
    </row>
    <row r="10018" spans="16:21" x14ac:dyDescent="0.45">
      <c r="P10018" s="33" t="s">
        <v>5666</v>
      </c>
      <c r="Q10018" t="s">
        <v>28873</v>
      </c>
      <c r="R10018" s="35" t="s">
        <v>19508</v>
      </c>
      <c r="S10018" s="34"/>
      <c r="T10018" s="34"/>
      <c r="U10018" s="34"/>
    </row>
    <row r="10019" spans="16:21" x14ac:dyDescent="0.45">
      <c r="P10019" s="33" t="s">
        <v>5667</v>
      </c>
      <c r="Q10019" t="s">
        <v>28873</v>
      </c>
      <c r="R10019" s="35" t="s">
        <v>19509</v>
      </c>
      <c r="S10019" s="34"/>
      <c r="T10019" s="34"/>
      <c r="U10019" s="34"/>
    </row>
    <row r="10020" spans="16:21" x14ac:dyDescent="0.45">
      <c r="P10020" s="33" t="s">
        <v>5667</v>
      </c>
      <c r="Q10020" t="s">
        <v>28873</v>
      </c>
      <c r="R10020" s="35" t="s">
        <v>19510</v>
      </c>
      <c r="S10020" s="34"/>
      <c r="T10020" s="34"/>
      <c r="U10020" s="34"/>
    </row>
    <row r="10021" spans="16:21" x14ac:dyDescent="0.45">
      <c r="P10021" s="33" t="s">
        <v>5668</v>
      </c>
      <c r="Q10021" t="s">
        <v>28873</v>
      </c>
      <c r="R10021" s="35" t="s">
        <v>19511</v>
      </c>
      <c r="S10021" s="34"/>
      <c r="T10021" s="34"/>
      <c r="U10021" s="34"/>
    </row>
    <row r="10022" spans="16:21" x14ac:dyDescent="0.45">
      <c r="P10022" s="33" t="s">
        <v>5668</v>
      </c>
      <c r="Q10022" t="s">
        <v>28873</v>
      </c>
      <c r="R10022" s="35" t="s">
        <v>19512</v>
      </c>
      <c r="S10022" s="34"/>
      <c r="T10022" s="34"/>
      <c r="U10022" s="34"/>
    </row>
    <row r="10023" spans="16:21" x14ac:dyDescent="0.45">
      <c r="P10023" s="33" t="s">
        <v>5669</v>
      </c>
      <c r="Q10023" t="s">
        <v>28873</v>
      </c>
      <c r="R10023" s="35" t="s">
        <v>19513</v>
      </c>
      <c r="S10023" s="34"/>
      <c r="T10023" s="34"/>
      <c r="U10023" s="34"/>
    </row>
    <row r="10024" spans="16:21" x14ac:dyDescent="0.45">
      <c r="P10024" s="33" t="s">
        <v>5669</v>
      </c>
      <c r="Q10024" t="s">
        <v>28873</v>
      </c>
      <c r="R10024" s="35" t="s">
        <v>19514</v>
      </c>
      <c r="S10024" s="34"/>
      <c r="T10024" s="34"/>
      <c r="U10024" s="34"/>
    </row>
    <row r="10025" spans="16:21" x14ac:dyDescent="0.45">
      <c r="P10025" s="33" t="s">
        <v>5670</v>
      </c>
      <c r="Q10025" t="s">
        <v>28873</v>
      </c>
      <c r="R10025" s="35" t="s">
        <v>19515</v>
      </c>
      <c r="S10025" s="34"/>
      <c r="T10025" s="34"/>
      <c r="U10025" s="34"/>
    </row>
    <row r="10026" spans="16:21" x14ac:dyDescent="0.45">
      <c r="P10026" s="33" t="s">
        <v>5670</v>
      </c>
      <c r="Q10026" t="s">
        <v>28873</v>
      </c>
      <c r="R10026" s="35" t="s">
        <v>19516</v>
      </c>
      <c r="S10026" s="34"/>
      <c r="T10026" s="34"/>
      <c r="U10026" s="34"/>
    </row>
    <row r="10027" spans="16:21" x14ac:dyDescent="0.45">
      <c r="P10027" s="33" t="s">
        <v>5671</v>
      </c>
      <c r="Q10027" t="s">
        <v>28873</v>
      </c>
      <c r="R10027" s="35" t="s">
        <v>19517</v>
      </c>
      <c r="S10027" s="34"/>
      <c r="T10027" s="34"/>
      <c r="U10027" s="34"/>
    </row>
    <row r="10028" spans="16:21" x14ac:dyDescent="0.45">
      <c r="P10028" s="33" t="s">
        <v>5671</v>
      </c>
      <c r="Q10028" t="s">
        <v>28873</v>
      </c>
      <c r="R10028" s="35" t="s">
        <v>19518</v>
      </c>
      <c r="S10028" s="34"/>
      <c r="T10028" s="34"/>
      <c r="U10028" s="34"/>
    </row>
    <row r="10029" spans="16:21" x14ac:dyDescent="0.45">
      <c r="P10029" s="33" t="s">
        <v>5672</v>
      </c>
      <c r="Q10029" t="s">
        <v>28873</v>
      </c>
      <c r="R10029" s="35" t="s">
        <v>19519</v>
      </c>
      <c r="S10029" s="34"/>
      <c r="T10029" s="34"/>
      <c r="U10029" s="34"/>
    </row>
    <row r="10030" spans="16:21" x14ac:dyDescent="0.45">
      <c r="P10030" s="33" t="s">
        <v>5672</v>
      </c>
      <c r="Q10030" t="s">
        <v>28873</v>
      </c>
      <c r="R10030" s="35" t="s">
        <v>19520</v>
      </c>
      <c r="S10030" s="34"/>
      <c r="T10030" s="34"/>
      <c r="U10030" s="34"/>
    </row>
    <row r="10031" spans="16:21" x14ac:dyDescent="0.45">
      <c r="P10031" s="33" t="s">
        <v>5673</v>
      </c>
      <c r="Q10031" t="s">
        <v>28873</v>
      </c>
      <c r="R10031" s="35" t="s">
        <v>19521</v>
      </c>
      <c r="S10031" s="34"/>
      <c r="T10031" s="34"/>
      <c r="U10031" s="34"/>
    </row>
    <row r="10032" spans="16:21" x14ac:dyDescent="0.45">
      <c r="P10032" s="33" t="s">
        <v>5673</v>
      </c>
      <c r="Q10032" t="s">
        <v>28873</v>
      </c>
      <c r="R10032" s="35" t="s">
        <v>19522</v>
      </c>
      <c r="S10032" s="34"/>
      <c r="T10032" s="34"/>
      <c r="U10032" s="34"/>
    </row>
    <row r="10033" spans="16:21" x14ac:dyDescent="0.45">
      <c r="P10033" s="33" t="s">
        <v>5674</v>
      </c>
      <c r="Q10033" t="s">
        <v>28873</v>
      </c>
      <c r="R10033" s="35" t="s">
        <v>19523</v>
      </c>
      <c r="S10033" s="34"/>
      <c r="T10033" s="34"/>
      <c r="U10033" s="34"/>
    </row>
    <row r="10034" spans="16:21" x14ac:dyDescent="0.45">
      <c r="P10034" s="33" t="s">
        <v>5674</v>
      </c>
      <c r="Q10034" t="s">
        <v>28873</v>
      </c>
      <c r="R10034" s="35" t="s">
        <v>19524</v>
      </c>
      <c r="S10034" s="34"/>
      <c r="T10034" s="34"/>
      <c r="U10034" s="34"/>
    </row>
    <row r="10035" spans="16:21" x14ac:dyDescent="0.45">
      <c r="P10035" s="33" t="s">
        <v>5675</v>
      </c>
      <c r="Q10035" t="s">
        <v>28873</v>
      </c>
      <c r="R10035" s="35" t="s">
        <v>16417</v>
      </c>
      <c r="S10035" s="34"/>
      <c r="T10035" s="34"/>
      <c r="U10035" s="34"/>
    </row>
    <row r="10036" spans="16:21" x14ac:dyDescent="0.45">
      <c r="P10036" s="33" t="s">
        <v>5675</v>
      </c>
      <c r="Q10036" t="s">
        <v>28873</v>
      </c>
      <c r="R10036" s="35" t="s">
        <v>19525</v>
      </c>
      <c r="S10036" s="34"/>
      <c r="T10036" s="34"/>
      <c r="U10036" s="34"/>
    </row>
    <row r="10037" spans="16:21" x14ac:dyDescent="0.45">
      <c r="P10037" s="33" t="s">
        <v>5676</v>
      </c>
      <c r="Q10037" t="s">
        <v>28873</v>
      </c>
      <c r="R10037" s="35" t="s">
        <v>16419</v>
      </c>
      <c r="S10037" s="34"/>
      <c r="T10037" s="34"/>
      <c r="U10037" s="34"/>
    </row>
    <row r="10038" spans="16:21" x14ac:dyDescent="0.45">
      <c r="P10038" s="33" t="s">
        <v>5676</v>
      </c>
      <c r="Q10038" t="s">
        <v>28873</v>
      </c>
      <c r="R10038" s="35" t="s">
        <v>19526</v>
      </c>
      <c r="S10038" s="34"/>
      <c r="T10038" s="34"/>
      <c r="U10038" s="34"/>
    </row>
    <row r="10039" spans="16:21" x14ac:dyDescent="0.45">
      <c r="P10039" s="33" t="s">
        <v>5677</v>
      </c>
      <c r="Q10039" t="s">
        <v>28873</v>
      </c>
      <c r="R10039" s="35" t="s">
        <v>19527</v>
      </c>
      <c r="S10039" s="34"/>
      <c r="T10039" s="34"/>
      <c r="U10039" s="34"/>
    </row>
    <row r="10040" spans="16:21" x14ac:dyDescent="0.45">
      <c r="P10040" s="33" t="s">
        <v>5677</v>
      </c>
      <c r="Q10040" t="s">
        <v>28873</v>
      </c>
      <c r="R10040" s="35" t="s">
        <v>19528</v>
      </c>
      <c r="S10040" s="34"/>
      <c r="T10040" s="34"/>
      <c r="U10040" s="34"/>
    </row>
    <row r="10041" spans="16:21" x14ac:dyDescent="0.45">
      <c r="P10041" s="33" t="s">
        <v>5678</v>
      </c>
      <c r="Q10041" t="s">
        <v>28873</v>
      </c>
      <c r="R10041" s="35" t="s">
        <v>19529</v>
      </c>
      <c r="S10041" s="34"/>
      <c r="T10041" s="34"/>
      <c r="U10041" s="34"/>
    </row>
    <row r="10042" spans="16:21" x14ac:dyDescent="0.45">
      <c r="P10042" s="33" t="s">
        <v>5678</v>
      </c>
      <c r="Q10042" t="s">
        <v>28873</v>
      </c>
      <c r="R10042" s="35" t="s">
        <v>19530</v>
      </c>
      <c r="S10042" s="34"/>
      <c r="T10042" s="34"/>
      <c r="U10042" s="34"/>
    </row>
    <row r="10043" spans="16:21" x14ac:dyDescent="0.45">
      <c r="P10043" s="33" t="s">
        <v>5679</v>
      </c>
      <c r="Q10043" t="s">
        <v>28873</v>
      </c>
      <c r="R10043" s="35" t="s">
        <v>19531</v>
      </c>
      <c r="S10043" s="34"/>
      <c r="T10043" s="34"/>
      <c r="U10043" s="34"/>
    </row>
    <row r="10044" spans="16:21" x14ac:dyDescent="0.45">
      <c r="P10044" s="33" t="s">
        <v>5679</v>
      </c>
      <c r="Q10044" t="s">
        <v>28873</v>
      </c>
      <c r="R10044" s="35" t="s">
        <v>19532</v>
      </c>
      <c r="S10044" s="34"/>
      <c r="T10044" s="34"/>
      <c r="U10044" s="34"/>
    </row>
    <row r="10045" spans="16:21" x14ac:dyDescent="0.45">
      <c r="P10045" s="33" t="s">
        <v>5680</v>
      </c>
      <c r="Q10045" t="s">
        <v>28873</v>
      </c>
      <c r="R10045" s="35" t="s">
        <v>19533</v>
      </c>
      <c r="S10045" s="34"/>
      <c r="T10045" s="34"/>
      <c r="U10045" s="34"/>
    </row>
    <row r="10046" spans="16:21" x14ac:dyDescent="0.45">
      <c r="P10046" s="33" t="s">
        <v>5680</v>
      </c>
      <c r="Q10046" t="s">
        <v>28873</v>
      </c>
      <c r="R10046" s="35" t="s">
        <v>19534</v>
      </c>
      <c r="S10046" s="34"/>
      <c r="T10046" s="34"/>
      <c r="U10046" s="34"/>
    </row>
    <row r="10047" spans="16:21" x14ac:dyDescent="0.45">
      <c r="P10047" s="33" t="s">
        <v>5681</v>
      </c>
      <c r="Q10047" t="s">
        <v>28873</v>
      </c>
      <c r="R10047" s="35" t="s">
        <v>16461</v>
      </c>
      <c r="S10047" s="34"/>
      <c r="T10047" s="34"/>
      <c r="U10047" s="34"/>
    </row>
    <row r="10048" spans="16:21" x14ac:dyDescent="0.45">
      <c r="P10048" s="33" t="s">
        <v>5681</v>
      </c>
      <c r="Q10048" t="s">
        <v>28873</v>
      </c>
      <c r="R10048" s="35" t="s">
        <v>19535</v>
      </c>
      <c r="S10048" s="34"/>
      <c r="T10048" s="34"/>
      <c r="U10048" s="34"/>
    </row>
    <row r="10049" spans="16:21" x14ac:dyDescent="0.45">
      <c r="P10049" s="33" t="s">
        <v>5682</v>
      </c>
      <c r="Q10049" t="s">
        <v>28873</v>
      </c>
      <c r="R10049" s="35" t="s">
        <v>19536</v>
      </c>
      <c r="S10049" s="34"/>
      <c r="T10049" s="34"/>
      <c r="U10049" s="34"/>
    </row>
    <row r="10050" spans="16:21" x14ac:dyDescent="0.45">
      <c r="P10050" s="33" t="s">
        <v>5682</v>
      </c>
      <c r="Q10050" t="s">
        <v>28873</v>
      </c>
      <c r="R10050" s="35" t="s">
        <v>19537</v>
      </c>
      <c r="S10050" s="34"/>
      <c r="T10050" s="34"/>
      <c r="U10050" s="34"/>
    </row>
    <row r="10051" spans="16:21" x14ac:dyDescent="0.45">
      <c r="P10051" s="33" t="s">
        <v>5683</v>
      </c>
      <c r="Q10051" t="s">
        <v>28873</v>
      </c>
      <c r="R10051" s="35" t="s">
        <v>19538</v>
      </c>
      <c r="S10051" s="34"/>
      <c r="T10051" s="34"/>
      <c r="U10051" s="34"/>
    </row>
    <row r="10052" spans="16:21" x14ac:dyDescent="0.45">
      <c r="P10052" s="33" t="s">
        <v>5683</v>
      </c>
      <c r="Q10052" t="s">
        <v>28873</v>
      </c>
      <c r="R10052" s="35" t="s">
        <v>19539</v>
      </c>
      <c r="S10052" s="34"/>
      <c r="T10052" s="34"/>
      <c r="U10052" s="34"/>
    </row>
    <row r="10053" spans="16:21" x14ac:dyDescent="0.45">
      <c r="P10053" s="33" t="s">
        <v>5684</v>
      </c>
      <c r="Q10053" t="s">
        <v>28873</v>
      </c>
      <c r="R10053" s="35" t="s">
        <v>19540</v>
      </c>
      <c r="S10053" s="34"/>
      <c r="T10053" s="34"/>
      <c r="U10053" s="34"/>
    </row>
    <row r="10054" spans="16:21" x14ac:dyDescent="0.45">
      <c r="P10054" s="33" t="s">
        <v>5684</v>
      </c>
      <c r="Q10054" t="s">
        <v>28873</v>
      </c>
      <c r="R10054" s="35" t="s">
        <v>19541</v>
      </c>
      <c r="S10054" s="34"/>
      <c r="T10054" s="34"/>
      <c r="U10054" s="34"/>
    </row>
    <row r="10055" spans="16:21" x14ac:dyDescent="0.45">
      <c r="P10055" s="33" t="s">
        <v>5685</v>
      </c>
      <c r="Q10055" t="s">
        <v>28873</v>
      </c>
      <c r="R10055" s="35" t="s">
        <v>19542</v>
      </c>
      <c r="S10055" s="34"/>
      <c r="T10055" s="34"/>
      <c r="U10055" s="34"/>
    </row>
    <row r="10056" spans="16:21" x14ac:dyDescent="0.45">
      <c r="P10056" s="33" t="s">
        <v>5685</v>
      </c>
      <c r="Q10056" t="s">
        <v>28873</v>
      </c>
      <c r="R10056" s="35" t="s">
        <v>19543</v>
      </c>
      <c r="S10056" s="34"/>
      <c r="T10056" s="34"/>
      <c r="U10056" s="34"/>
    </row>
    <row r="10057" spans="16:21" x14ac:dyDescent="0.45">
      <c r="P10057" s="33" t="s">
        <v>5686</v>
      </c>
      <c r="Q10057" t="s">
        <v>28873</v>
      </c>
      <c r="R10057" s="35" t="s">
        <v>19544</v>
      </c>
      <c r="S10057" s="34"/>
      <c r="T10057" s="34"/>
      <c r="U10057" s="34"/>
    </row>
    <row r="10058" spans="16:21" x14ac:dyDescent="0.45">
      <c r="P10058" s="33" t="s">
        <v>5686</v>
      </c>
      <c r="Q10058" t="s">
        <v>28873</v>
      </c>
      <c r="R10058" s="35" t="s">
        <v>19545</v>
      </c>
      <c r="S10058" s="34"/>
      <c r="T10058" s="34"/>
      <c r="U10058" s="34"/>
    </row>
    <row r="10059" spans="16:21" x14ac:dyDescent="0.45">
      <c r="P10059" s="33" t="s">
        <v>5687</v>
      </c>
      <c r="Q10059" t="s">
        <v>28873</v>
      </c>
      <c r="R10059" s="35" t="s">
        <v>19546</v>
      </c>
      <c r="S10059" s="34"/>
      <c r="T10059" s="34"/>
      <c r="U10059" s="34"/>
    </row>
    <row r="10060" spans="16:21" x14ac:dyDescent="0.45">
      <c r="P10060" s="33" t="s">
        <v>5687</v>
      </c>
      <c r="Q10060" t="s">
        <v>28873</v>
      </c>
      <c r="R10060" s="35" t="s">
        <v>19547</v>
      </c>
      <c r="S10060" s="34"/>
      <c r="T10060" s="34"/>
      <c r="U10060" s="34"/>
    </row>
    <row r="10061" spans="16:21" x14ac:dyDescent="0.45">
      <c r="P10061" s="33" t="s">
        <v>5688</v>
      </c>
      <c r="Q10061" t="s">
        <v>28873</v>
      </c>
      <c r="R10061" s="35" t="s">
        <v>19548</v>
      </c>
      <c r="S10061" s="34"/>
      <c r="T10061" s="34"/>
      <c r="U10061" s="34"/>
    </row>
    <row r="10062" spans="16:21" x14ac:dyDescent="0.45">
      <c r="P10062" s="33" t="s">
        <v>5688</v>
      </c>
      <c r="Q10062" t="s">
        <v>28873</v>
      </c>
      <c r="R10062" s="35" t="s">
        <v>19549</v>
      </c>
      <c r="S10062" s="34"/>
      <c r="T10062" s="34"/>
      <c r="U10062" s="34"/>
    </row>
    <row r="10063" spans="16:21" x14ac:dyDescent="0.45">
      <c r="P10063" s="33" t="s">
        <v>5689</v>
      </c>
      <c r="Q10063" t="s">
        <v>28873</v>
      </c>
      <c r="R10063" s="35" t="s">
        <v>19550</v>
      </c>
      <c r="S10063" s="34"/>
      <c r="T10063" s="34"/>
      <c r="U10063" s="34"/>
    </row>
    <row r="10064" spans="16:21" x14ac:dyDescent="0.45">
      <c r="P10064" s="33" t="s">
        <v>5689</v>
      </c>
      <c r="Q10064" t="s">
        <v>28873</v>
      </c>
      <c r="R10064" s="35" t="s">
        <v>19551</v>
      </c>
      <c r="S10064" s="34"/>
      <c r="T10064" s="34"/>
      <c r="U10064" s="34"/>
    </row>
    <row r="10065" spans="16:21" x14ac:dyDescent="0.45">
      <c r="P10065" s="33" t="s">
        <v>5690</v>
      </c>
      <c r="Q10065" t="s">
        <v>28873</v>
      </c>
      <c r="R10065" s="35" t="s">
        <v>19552</v>
      </c>
      <c r="S10065" s="34"/>
      <c r="T10065" s="34"/>
      <c r="U10065" s="34"/>
    </row>
    <row r="10066" spans="16:21" x14ac:dyDescent="0.45">
      <c r="P10066" s="33" t="s">
        <v>5690</v>
      </c>
      <c r="Q10066" t="s">
        <v>28873</v>
      </c>
      <c r="R10066" s="35" t="s">
        <v>19553</v>
      </c>
      <c r="S10066" s="34"/>
      <c r="T10066" s="34"/>
      <c r="U10066" s="34"/>
    </row>
    <row r="10067" spans="16:21" x14ac:dyDescent="0.45">
      <c r="P10067" s="33" t="s">
        <v>5691</v>
      </c>
      <c r="Q10067" t="s">
        <v>28873</v>
      </c>
      <c r="R10067" s="35" t="s">
        <v>19554</v>
      </c>
      <c r="S10067" s="34"/>
      <c r="T10067" s="34"/>
      <c r="U10067" s="34"/>
    </row>
    <row r="10068" spans="16:21" x14ac:dyDescent="0.45">
      <c r="P10068" s="33" t="s">
        <v>5691</v>
      </c>
      <c r="Q10068" t="s">
        <v>28873</v>
      </c>
      <c r="R10068" s="35" t="s">
        <v>19555</v>
      </c>
      <c r="S10068" s="34"/>
      <c r="T10068" s="34"/>
      <c r="U10068" s="34"/>
    </row>
    <row r="10069" spans="16:21" x14ac:dyDescent="0.45">
      <c r="P10069" s="33" t="s">
        <v>5692</v>
      </c>
      <c r="Q10069" t="s">
        <v>28873</v>
      </c>
      <c r="R10069" s="35" t="s">
        <v>19556</v>
      </c>
      <c r="S10069" s="34"/>
      <c r="T10069" s="34"/>
      <c r="U10069" s="34"/>
    </row>
    <row r="10070" spans="16:21" x14ac:dyDescent="0.45">
      <c r="P10070" s="33" t="s">
        <v>5692</v>
      </c>
      <c r="Q10070" t="s">
        <v>28873</v>
      </c>
      <c r="R10070" s="35" t="s">
        <v>19557</v>
      </c>
      <c r="S10070" s="34"/>
      <c r="T10070" s="34"/>
      <c r="U10070" s="34"/>
    </row>
    <row r="10071" spans="16:21" x14ac:dyDescent="0.45">
      <c r="P10071" s="33" t="s">
        <v>5693</v>
      </c>
      <c r="Q10071" t="s">
        <v>28873</v>
      </c>
      <c r="R10071" s="35" t="s">
        <v>19558</v>
      </c>
      <c r="S10071" s="34"/>
      <c r="T10071" s="34"/>
      <c r="U10071" s="34"/>
    </row>
    <row r="10072" spans="16:21" x14ac:dyDescent="0.45">
      <c r="P10072" s="33" t="s">
        <v>5693</v>
      </c>
      <c r="Q10072" t="s">
        <v>28873</v>
      </c>
      <c r="R10072" s="35" t="s">
        <v>19559</v>
      </c>
      <c r="S10072" s="34"/>
      <c r="T10072" s="34"/>
      <c r="U10072" s="34"/>
    </row>
    <row r="10073" spans="16:21" x14ac:dyDescent="0.45">
      <c r="P10073" s="33" t="s">
        <v>5694</v>
      </c>
      <c r="Q10073" t="s">
        <v>28873</v>
      </c>
      <c r="R10073" s="35" t="s">
        <v>19560</v>
      </c>
      <c r="S10073" s="34"/>
      <c r="T10073" s="34"/>
      <c r="U10073" s="34"/>
    </row>
    <row r="10074" spans="16:21" x14ac:dyDescent="0.45">
      <c r="P10074" s="33" t="s">
        <v>5694</v>
      </c>
      <c r="Q10074" t="s">
        <v>28873</v>
      </c>
      <c r="R10074" s="35" t="s">
        <v>19561</v>
      </c>
      <c r="S10074" s="34"/>
      <c r="T10074" s="34"/>
      <c r="U10074" s="34"/>
    </row>
    <row r="10075" spans="16:21" x14ac:dyDescent="0.45">
      <c r="P10075" s="33" t="s">
        <v>5695</v>
      </c>
      <c r="Q10075" t="s">
        <v>28873</v>
      </c>
      <c r="R10075" s="35" t="s">
        <v>19562</v>
      </c>
      <c r="S10075" s="34"/>
      <c r="T10075" s="34"/>
      <c r="U10075" s="34"/>
    </row>
    <row r="10076" spans="16:21" x14ac:dyDescent="0.45">
      <c r="P10076" s="33" t="s">
        <v>5695</v>
      </c>
      <c r="Q10076" t="s">
        <v>28873</v>
      </c>
      <c r="R10076" s="35" t="s">
        <v>19563</v>
      </c>
      <c r="S10076" s="34"/>
      <c r="T10076" s="34"/>
      <c r="U10076" s="34"/>
    </row>
    <row r="10077" spans="16:21" x14ac:dyDescent="0.45">
      <c r="P10077" s="33" t="s">
        <v>5696</v>
      </c>
      <c r="Q10077" t="s">
        <v>28873</v>
      </c>
      <c r="R10077" s="35" t="s">
        <v>19564</v>
      </c>
      <c r="S10077" s="34"/>
      <c r="T10077" s="34"/>
      <c r="U10077" s="34"/>
    </row>
    <row r="10078" spans="16:21" x14ac:dyDescent="0.45">
      <c r="P10078" s="33" t="s">
        <v>5696</v>
      </c>
      <c r="Q10078" t="s">
        <v>28873</v>
      </c>
      <c r="R10078" s="35" t="s">
        <v>19565</v>
      </c>
      <c r="S10078" s="34"/>
      <c r="T10078" s="34"/>
      <c r="U10078" s="34"/>
    </row>
    <row r="10079" spans="16:21" x14ac:dyDescent="0.45">
      <c r="P10079" s="33" t="s">
        <v>5697</v>
      </c>
      <c r="Q10079" t="s">
        <v>28873</v>
      </c>
      <c r="R10079" s="35" t="s">
        <v>19566</v>
      </c>
      <c r="S10079" s="34"/>
      <c r="T10079" s="34"/>
      <c r="U10079" s="34"/>
    </row>
    <row r="10080" spans="16:21" x14ac:dyDescent="0.45">
      <c r="P10080" s="33" t="s">
        <v>5697</v>
      </c>
      <c r="Q10080" t="s">
        <v>28873</v>
      </c>
      <c r="R10080" s="35" t="s">
        <v>19567</v>
      </c>
      <c r="S10080" s="34"/>
      <c r="T10080" s="34"/>
      <c r="U10080" s="34"/>
    </row>
    <row r="10081" spans="16:21" x14ac:dyDescent="0.45">
      <c r="P10081" s="33" t="s">
        <v>5698</v>
      </c>
      <c r="Q10081" t="s">
        <v>28873</v>
      </c>
      <c r="R10081" s="35" t="s">
        <v>19568</v>
      </c>
      <c r="S10081" s="34"/>
      <c r="T10081" s="34"/>
      <c r="U10081" s="34"/>
    </row>
    <row r="10082" spans="16:21" x14ac:dyDescent="0.45">
      <c r="P10082" s="33" t="s">
        <v>5698</v>
      </c>
      <c r="Q10082" t="s">
        <v>28873</v>
      </c>
      <c r="R10082" s="35" t="s">
        <v>19569</v>
      </c>
      <c r="S10082" s="34"/>
      <c r="T10082" s="34"/>
      <c r="U10082" s="34"/>
    </row>
    <row r="10083" spans="16:21" x14ac:dyDescent="0.45">
      <c r="P10083" s="33" t="s">
        <v>5699</v>
      </c>
      <c r="Q10083" t="s">
        <v>28873</v>
      </c>
      <c r="R10083" s="35" t="s">
        <v>19570</v>
      </c>
      <c r="S10083" s="34"/>
      <c r="T10083" s="34"/>
      <c r="U10083" s="34"/>
    </row>
    <row r="10084" spans="16:21" x14ac:dyDescent="0.45">
      <c r="P10084" s="33" t="s">
        <v>5699</v>
      </c>
      <c r="Q10084" t="s">
        <v>28873</v>
      </c>
      <c r="R10084" s="35" t="s">
        <v>19571</v>
      </c>
      <c r="S10084" s="34"/>
      <c r="T10084" s="34"/>
      <c r="U10084" s="34"/>
    </row>
    <row r="10085" spans="16:21" x14ac:dyDescent="0.45">
      <c r="P10085" s="33" t="s">
        <v>5700</v>
      </c>
      <c r="Q10085" t="s">
        <v>28873</v>
      </c>
      <c r="R10085" s="35" t="s">
        <v>19572</v>
      </c>
      <c r="S10085" s="34"/>
      <c r="T10085" s="34"/>
      <c r="U10085" s="34"/>
    </row>
    <row r="10086" spans="16:21" x14ac:dyDescent="0.45">
      <c r="P10086" s="33" t="s">
        <v>5700</v>
      </c>
      <c r="Q10086" t="s">
        <v>28873</v>
      </c>
      <c r="R10086" s="35" t="s">
        <v>19573</v>
      </c>
      <c r="S10086" s="34"/>
      <c r="T10086" s="34"/>
      <c r="U10086" s="34"/>
    </row>
    <row r="10087" spans="16:21" x14ac:dyDescent="0.45">
      <c r="P10087" s="33" t="s">
        <v>5701</v>
      </c>
      <c r="Q10087" t="s">
        <v>28873</v>
      </c>
      <c r="R10087" s="35" t="s">
        <v>19574</v>
      </c>
      <c r="S10087" s="34"/>
      <c r="T10087" s="34"/>
      <c r="U10087" s="34"/>
    </row>
    <row r="10088" spans="16:21" x14ac:dyDescent="0.45">
      <c r="P10088" s="33" t="s">
        <v>5701</v>
      </c>
      <c r="Q10088" t="s">
        <v>28873</v>
      </c>
      <c r="R10088" s="35" t="s">
        <v>19575</v>
      </c>
      <c r="S10088" s="34"/>
      <c r="T10088" s="34"/>
      <c r="U10088" s="34"/>
    </row>
    <row r="10089" spans="16:21" x14ac:dyDescent="0.45">
      <c r="P10089" s="33" t="s">
        <v>5702</v>
      </c>
      <c r="Q10089" t="s">
        <v>28873</v>
      </c>
      <c r="R10089" s="35" t="s">
        <v>19576</v>
      </c>
      <c r="S10089" s="34"/>
      <c r="T10089" s="34"/>
      <c r="U10089" s="34"/>
    </row>
    <row r="10090" spans="16:21" x14ac:dyDescent="0.45">
      <c r="P10090" s="33" t="s">
        <v>5702</v>
      </c>
      <c r="Q10090" t="s">
        <v>28873</v>
      </c>
      <c r="R10090" s="35" t="s">
        <v>19577</v>
      </c>
      <c r="S10090" s="34"/>
      <c r="T10090" s="34"/>
      <c r="U10090" s="34"/>
    </row>
    <row r="10091" spans="16:21" x14ac:dyDescent="0.45">
      <c r="P10091" s="33" t="s">
        <v>5703</v>
      </c>
      <c r="Q10091" t="s">
        <v>28873</v>
      </c>
      <c r="R10091" s="35" t="s">
        <v>19578</v>
      </c>
      <c r="S10091" s="34"/>
      <c r="T10091" s="34"/>
      <c r="U10091" s="34"/>
    </row>
    <row r="10092" spans="16:21" x14ac:dyDescent="0.45">
      <c r="P10092" s="33" t="s">
        <v>5703</v>
      </c>
      <c r="Q10092" t="s">
        <v>28873</v>
      </c>
      <c r="R10092" s="35" t="s">
        <v>19579</v>
      </c>
      <c r="S10092" s="34"/>
      <c r="T10092" s="34"/>
      <c r="U10092" s="34"/>
    </row>
    <row r="10093" spans="16:21" x14ac:dyDescent="0.45">
      <c r="P10093" s="33" t="s">
        <v>5704</v>
      </c>
      <c r="Q10093" t="s">
        <v>28873</v>
      </c>
      <c r="R10093" s="35" t="s">
        <v>19580</v>
      </c>
      <c r="S10093" s="34"/>
      <c r="T10093" s="34"/>
      <c r="U10093" s="34"/>
    </row>
    <row r="10094" spans="16:21" x14ac:dyDescent="0.45">
      <c r="P10094" s="33" t="s">
        <v>5704</v>
      </c>
      <c r="Q10094" t="s">
        <v>28873</v>
      </c>
      <c r="R10094" s="35" t="s">
        <v>19581</v>
      </c>
      <c r="S10094" s="34"/>
      <c r="T10094" s="34"/>
      <c r="U10094" s="34"/>
    </row>
    <row r="10095" spans="16:21" x14ac:dyDescent="0.45">
      <c r="P10095" s="33" t="s">
        <v>5705</v>
      </c>
      <c r="Q10095" t="s">
        <v>28873</v>
      </c>
      <c r="R10095" s="35" t="s">
        <v>19582</v>
      </c>
      <c r="S10095" s="34"/>
      <c r="T10095" s="34"/>
      <c r="U10095" s="34"/>
    </row>
    <row r="10096" spans="16:21" x14ac:dyDescent="0.45">
      <c r="P10096" s="33" t="s">
        <v>5705</v>
      </c>
      <c r="Q10096" t="s">
        <v>28873</v>
      </c>
      <c r="R10096" s="35" t="s">
        <v>19583</v>
      </c>
      <c r="S10096" s="34"/>
      <c r="T10096" s="34"/>
      <c r="U10096" s="34"/>
    </row>
    <row r="10097" spans="16:21" x14ac:dyDescent="0.45">
      <c r="P10097" s="33" t="s">
        <v>5706</v>
      </c>
      <c r="Q10097" t="s">
        <v>28873</v>
      </c>
      <c r="R10097" s="35" t="s">
        <v>19584</v>
      </c>
      <c r="S10097" s="34"/>
      <c r="T10097" s="34"/>
      <c r="U10097" s="34"/>
    </row>
    <row r="10098" spans="16:21" x14ac:dyDescent="0.45">
      <c r="P10098" s="33" t="s">
        <v>5706</v>
      </c>
      <c r="Q10098" t="s">
        <v>28873</v>
      </c>
      <c r="R10098" s="35" t="s">
        <v>19585</v>
      </c>
      <c r="S10098" s="34"/>
      <c r="T10098" s="34"/>
      <c r="U10098" s="34"/>
    </row>
    <row r="10099" spans="16:21" x14ac:dyDescent="0.45">
      <c r="P10099" s="33" t="s">
        <v>5707</v>
      </c>
      <c r="Q10099" t="s">
        <v>28873</v>
      </c>
      <c r="R10099" s="35" t="s">
        <v>19586</v>
      </c>
      <c r="S10099" s="34"/>
      <c r="T10099" s="34"/>
      <c r="U10099" s="34"/>
    </row>
    <row r="10100" spans="16:21" x14ac:dyDescent="0.45">
      <c r="P10100" s="33" t="s">
        <v>5707</v>
      </c>
      <c r="Q10100" t="s">
        <v>28873</v>
      </c>
      <c r="R10100" s="35" t="s">
        <v>19587</v>
      </c>
      <c r="S10100" s="34"/>
      <c r="T10100" s="34"/>
      <c r="U10100" s="34"/>
    </row>
    <row r="10101" spans="16:21" x14ac:dyDescent="0.45">
      <c r="P10101" s="33" t="s">
        <v>5708</v>
      </c>
      <c r="Q10101" t="s">
        <v>28873</v>
      </c>
      <c r="R10101" s="35" t="s">
        <v>19588</v>
      </c>
      <c r="S10101" s="34"/>
      <c r="T10101" s="34"/>
      <c r="U10101" s="34"/>
    </row>
    <row r="10102" spans="16:21" x14ac:dyDescent="0.45">
      <c r="P10102" s="33" t="s">
        <v>5708</v>
      </c>
      <c r="Q10102" t="s">
        <v>28873</v>
      </c>
      <c r="R10102" s="35" t="s">
        <v>19589</v>
      </c>
      <c r="S10102" s="34"/>
      <c r="T10102" s="34"/>
      <c r="U10102" s="34"/>
    </row>
    <row r="10103" spans="16:21" x14ac:dyDescent="0.45">
      <c r="P10103" s="33" t="s">
        <v>5709</v>
      </c>
      <c r="Q10103" t="s">
        <v>28873</v>
      </c>
      <c r="R10103" s="35" t="s">
        <v>19590</v>
      </c>
      <c r="S10103" s="34"/>
      <c r="T10103" s="34"/>
      <c r="U10103" s="34"/>
    </row>
    <row r="10104" spans="16:21" x14ac:dyDescent="0.45">
      <c r="P10104" s="33" t="s">
        <v>5709</v>
      </c>
      <c r="Q10104" t="s">
        <v>28873</v>
      </c>
      <c r="R10104" s="35" t="s">
        <v>19591</v>
      </c>
      <c r="S10104" s="34"/>
      <c r="T10104" s="34"/>
      <c r="U10104" s="34"/>
    </row>
    <row r="10105" spans="16:21" x14ac:dyDescent="0.45">
      <c r="P10105" s="33" t="s">
        <v>5710</v>
      </c>
      <c r="Q10105" t="s">
        <v>28873</v>
      </c>
      <c r="R10105" s="35" t="s">
        <v>19592</v>
      </c>
      <c r="S10105" s="34"/>
      <c r="T10105" s="34"/>
      <c r="U10105" s="34"/>
    </row>
    <row r="10106" spans="16:21" x14ac:dyDescent="0.45">
      <c r="P10106" s="33" t="s">
        <v>5710</v>
      </c>
      <c r="Q10106" t="s">
        <v>28873</v>
      </c>
      <c r="R10106" s="35" t="s">
        <v>19593</v>
      </c>
      <c r="S10106" s="34"/>
      <c r="T10106" s="34"/>
      <c r="U10106" s="34"/>
    </row>
    <row r="10107" spans="16:21" x14ac:dyDescent="0.45">
      <c r="P10107" s="33" t="s">
        <v>5711</v>
      </c>
      <c r="Q10107" t="s">
        <v>28873</v>
      </c>
      <c r="R10107" s="35" t="s">
        <v>19594</v>
      </c>
      <c r="S10107" s="34"/>
      <c r="T10107" s="34"/>
      <c r="U10107" s="34"/>
    </row>
    <row r="10108" spans="16:21" x14ac:dyDescent="0.45">
      <c r="P10108" s="33" t="s">
        <v>5711</v>
      </c>
      <c r="Q10108" t="s">
        <v>28873</v>
      </c>
      <c r="R10108" s="35" t="s">
        <v>19595</v>
      </c>
      <c r="S10108" s="34"/>
      <c r="T10108" s="34"/>
      <c r="U10108" s="34"/>
    </row>
    <row r="10109" spans="16:21" x14ac:dyDescent="0.45">
      <c r="P10109" s="33" t="s">
        <v>5712</v>
      </c>
      <c r="Q10109" t="s">
        <v>28873</v>
      </c>
      <c r="R10109" s="35" t="s">
        <v>19596</v>
      </c>
      <c r="S10109" s="34"/>
      <c r="T10109" s="34"/>
      <c r="U10109" s="34"/>
    </row>
    <row r="10110" spans="16:21" x14ac:dyDescent="0.45">
      <c r="P10110" s="33" t="s">
        <v>5712</v>
      </c>
      <c r="Q10110" t="s">
        <v>28873</v>
      </c>
      <c r="R10110" s="35" t="s">
        <v>19597</v>
      </c>
      <c r="S10110" s="34"/>
      <c r="T10110" s="34"/>
      <c r="U10110" s="34"/>
    </row>
    <row r="10111" spans="16:21" x14ac:dyDescent="0.45">
      <c r="P10111" s="33" t="s">
        <v>5713</v>
      </c>
      <c r="Q10111" t="s">
        <v>28873</v>
      </c>
      <c r="R10111" s="35" t="s">
        <v>19598</v>
      </c>
      <c r="S10111" s="34"/>
      <c r="T10111" s="34"/>
      <c r="U10111" s="34"/>
    </row>
    <row r="10112" spans="16:21" x14ac:dyDescent="0.45">
      <c r="P10112" s="33" t="s">
        <v>5713</v>
      </c>
      <c r="Q10112" t="s">
        <v>28873</v>
      </c>
      <c r="R10112" s="35" t="s">
        <v>19599</v>
      </c>
      <c r="S10112" s="34"/>
      <c r="T10112" s="34"/>
      <c r="U10112" s="34"/>
    </row>
    <row r="10113" spans="16:21" x14ac:dyDescent="0.45">
      <c r="P10113" s="33" t="s">
        <v>5714</v>
      </c>
      <c r="Q10113" t="s">
        <v>28873</v>
      </c>
      <c r="R10113" s="35" t="s">
        <v>19600</v>
      </c>
      <c r="S10113" s="34"/>
      <c r="T10113" s="34"/>
      <c r="U10113" s="34"/>
    </row>
    <row r="10114" spans="16:21" x14ac:dyDescent="0.45">
      <c r="P10114" s="33" t="s">
        <v>5714</v>
      </c>
      <c r="Q10114" t="s">
        <v>28873</v>
      </c>
      <c r="R10114" s="35" t="s">
        <v>19601</v>
      </c>
      <c r="S10114" s="34"/>
      <c r="T10114" s="34"/>
      <c r="U10114" s="34"/>
    </row>
    <row r="10115" spans="16:21" x14ac:dyDescent="0.45">
      <c r="P10115" s="33" t="s">
        <v>5715</v>
      </c>
      <c r="Q10115" t="s">
        <v>28873</v>
      </c>
      <c r="R10115" s="35" t="s">
        <v>19602</v>
      </c>
      <c r="S10115" s="34"/>
      <c r="T10115" s="34"/>
      <c r="U10115" s="34"/>
    </row>
    <row r="10116" spans="16:21" x14ac:dyDescent="0.45">
      <c r="P10116" s="33" t="s">
        <v>5715</v>
      </c>
      <c r="Q10116" t="s">
        <v>28873</v>
      </c>
      <c r="R10116" s="35" t="s">
        <v>19603</v>
      </c>
      <c r="S10116" s="34"/>
      <c r="T10116" s="34"/>
      <c r="U10116" s="34"/>
    </row>
    <row r="10117" spans="16:21" x14ac:dyDescent="0.45">
      <c r="P10117" s="33" t="s">
        <v>5716</v>
      </c>
      <c r="Q10117" t="s">
        <v>28873</v>
      </c>
      <c r="R10117" s="35" t="s">
        <v>19604</v>
      </c>
      <c r="S10117" s="34"/>
      <c r="T10117" s="34"/>
      <c r="U10117" s="34"/>
    </row>
    <row r="10118" spans="16:21" x14ac:dyDescent="0.45">
      <c r="P10118" s="33" t="s">
        <v>5716</v>
      </c>
      <c r="Q10118" t="s">
        <v>28873</v>
      </c>
      <c r="R10118" s="35" t="s">
        <v>19605</v>
      </c>
      <c r="S10118" s="34"/>
      <c r="T10118" s="34"/>
      <c r="U10118" s="34"/>
    </row>
    <row r="10119" spans="16:21" x14ac:dyDescent="0.45">
      <c r="P10119" s="33" t="s">
        <v>5717</v>
      </c>
      <c r="Q10119" t="s">
        <v>28873</v>
      </c>
      <c r="R10119" s="35" t="s">
        <v>19606</v>
      </c>
      <c r="S10119" s="34"/>
      <c r="T10119" s="34"/>
      <c r="U10119" s="34"/>
    </row>
    <row r="10120" spans="16:21" x14ac:dyDescent="0.45">
      <c r="P10120" s="33" t="s">
        <v>5717</v>
      </c>
      <c r="Q10120" t="s">
        <v>28873</v>
      </c>
      <c r="R10120" s="35" t="s">
        <v>19607</v>
      </c>
      <c r="S10120" s="34"/>
      <c r="T10120" s="34"/>
      <c r="U10120" s="34"/>
    </row>
    <row r="10121" spans="16:21" x14ac:dyDescent="0.45">
      <c r="P10121" s="33" t="s">
        <v>5718</v>
      </c>
      <c r="Q10121" t="s">
        <v>28873</v>
      </c>
      <c r="R10121" s="35" t="s">
        <v>19608</v>
      </c>
      <c r="S10121" s="34"/>
      <c r="T10121" s="34"/>
      <c r="U10121" s="34"/>
    </row>
    <row r="10122" spans="16:21" x14ac:dyDescent="0.45">
      <c r="P10122" s="33" t="s">
        <v>5718</v>
      </c>
      <c r="Q10122" t="s">
        <v>28873</v>
      </c>
      <c r="R10122" s="35" t="s">
        <v>19609</v>
      </c>
      <c r="S10122" s="34"/>
      <c r="T10122" s="34"/>
      <c r="U10122" s="34"/>
    </row>
    <row r="10123" spans="16:21" x14ac:dyDescent="0.45">
      <c r="P10123" s="33" t="s">
        <v>5719</v>
      </c>
      <c r="Q10123" t="s">
        <v>28873</v>
      </c>
      <c r="R10123" s="35" t="s">
        <v>19610</v>
      </c>
      <c r="S10123" s="34"/>
      <c r="T10123" s="34"/>
      <c r="U10123" s="34"/>
    </row>
    <row r="10124" spans="16:21" x14ac:dyDescent="0.45">
      <c r="P10124" s="33" t="s">
        <v>5719</v>
      </c>
      <c r="Q10124" t="s">
        <v>28873</v>
      </c>
      <c r="R10124" s="35" t="s">
        <v>19611</v>
      </c>
      <c r="S10124" s="34"/>
      <c r="T10124" s="34"/>
      <c r="U10124" s="34"/>
    </row>
    <row r="10125" spans="16:21" x14ac:dyDescent="0.45">
      <c r="P10125" s="33" t="s">
        <v>5720</v>
      </c>
      <c r="Q10125" t="s">
        <v>28873</v>
      </c>
      <c r="R10125" s="35" t="s">
        <v>19376</v>
      </c>
      <c r="S10125" s="34"/>
      <c r="T10125" s="34"/>
      <c r="U10125" s="34"/>
    </row>
    <row r="10126" spans="16:21" x14ac:dyDescent="0.45">
      <c r="P10126" s="33" t="s">
        <v>5720</v>
      </c>
      <c r="Q10126" t="s">
        <v>28873</v>
      </c>
      <c r="R10126" s="35" t="s">
        <v>16716</v>
      </c>
      <c r="S10126" s="34"/>
      <c r="T10126" s="34"/>
      <c r="U10126" s="34"/>
    </row>
    <row r="10127" spans="16:21" x14ac:dyDescent="0.45">
      <c r="P10127" s="33" t="s">
        <v>5721</v>
      </c>
      <c r="Q10127" t="s">
        <v>28873</v>
      </c>
      <c r="R10127" s="35" t="s">
        <v>19612</v>
      </c>
      <c r="S10127" s="34"/>
      <c r="T10127" s="34"/>
      <c r="U10127" s="34"/>
    </row>
    <row r="10128" spans="16:21" x14ac:dyDescent="0.45">
      <c r="P10128" s="33" t="s">
        <v>5721</v>
      </c>
      <c r="Q10128" t="s">
        <v>28873</v>
      </c>
      <c r="R10128" s="35" t="s">
        <v>19613</v>
      </c>
      <c r="S10128" s="34"/>
      <c r="T10128" s="34"/>
      <c r="U10128" s="34"/>
    </row>
    <row r="10129" spans="16:21" x14ac:dyDescent="0.45">
      <c r="P10129" s="33" t="s">
        <v>5722</v>
      </c>
      <c r="Q10129" t="s">
        <v>28873</v>
      </c>
      <c r="R10129" s="35" t="s">
        <v>19614</v>
      </c>
      <c r="S10129" s="34"/>
      <c r="T10129" s="34"/>
      <c r="U10129" s="34"/>
    </row>
    <row r="10130" spans="16:21" x14ac:dyDescent="0.45">
      <c r="P10130" s="33" t="s">
        <v>5722</v>
      </c>
      <c r="Q10130" t="s">
        <v>28873</v>
      </c>
      <c r="R10130" s="35" t="s">
        <v>19615</v>
      </c>
      <c r="S10130" s="34"/>
      <c r="T10130" s="34"/>
      <c r="U10130" s="34"/>
    </row>
    <row r="10131" spans="16:21" x14ac:dyDescent="0.45">
      <c r="P10131" s="33" t="s">
        <v>5723</v>
      </c>
      <c r="Q10131" t="s">
        <v>28873</v>
      </c>
      <c r="R10131" s="35" t="s">
        <v>19616</v>
      </c>
      <c r="S10131" s="34"/>
      <c r="T10131" s="34"/>
      <c r="U10131" s="34"/>
    </row>
    <row r="10132" spans="16:21" x14ac:dyDescent="0.45">
      <c r="P10132" s="33" t="s">
        <v>5723</v>
      </c>
      <c r="Q10132" t="s">
        <v>28873</v>
      </c>
      <c r="R10132" s="35" t="s">
        <v>19617</v>
      </c>
      <c r="S10132" s="34"/>
      <c r="T10132" s="34"/>
      <c r="U10132" s="34"/>
    </row>
    <row r="10133" spans="16:21" x14ac:dyDescent="0.45">
      <c r="P10133" s="33" t="s">
        <v>5724</v>
      </c>
      <c r="Q10133" t="s">
        <v>28873</v>
      </c>
      <c r="R10133" s="35" t="s">
        <v>19618</v>
      </c>
      <c r="S10133" s="34"/>
      <c r="T10133" s="34"/>
      <c r="U10133" s="34"/>
    </row>
    <row r="10134" spans="16:21" x14ac:dyDescent="0.45">
      <c r="P10134" s="33" t="s">
        <v>5724</v>
      </c>
      <c r="Q10134" t="s">
        <v>28873</v>
      </c>
      <c r="R10134" s="35" t="s">
        <v>19619</v>
      </c>
      <c r="S10134" s="34"/>
      <c r="T10134" s="34"/>
      <c r="U10134" s="34"/>
    </row>
    <row r="10135" spans="16:21" x14ac:dyDescent="0.45">
      <c r="P10135" s="33" t="s">
        <v>5725</v>
      </c>
      <c r="Q10135" t="s">
        <v>28873</v>
      </c>
      <c r="R10135" s="35" t="s">
        <v>19620</v>
      </c>
      <c r="S10135" s="34"/>
      <c r="T10135" s="34"/>
      <c r="U10135" s="34"/>
    </row>
    <row r="10136" spans="16:21" x14ac:dyDescent="0.45">
      <c r="P10136" s="33" t="s">
        <v>5725</v>
      </c>
      <c r="Q10136" t="s">
        <v>28873</v>
      </c>
      <c r="R10136" s="35" t="s">
        <v>19621</v>
      </c>
      <c r="S10136" s="34"/>
      <c r="T10136" s="34"/>
      <c r="U10136" s="34"/>
    </row>
    <row r="10137" spans="16:21" x14ac:dyDescent="0.45">
      <c r="P10137" s="33" t="s">
        <v>5726</v>
      </c>
      <c r="Q10137" t="s">
        <v>28873</v>
      </c>
      <c r="R10137" s="35" t="s">
        <v>19622</v>
      </c>
      <c r="S10137" s="34"/>
      <c r="T10137" s="34"/>
      <c r="U10137" s="34"/>
    </row>
    <row r="10138" spans="16:21" x14ac:dyDescent="0.45">
      <c r="P10138" s="33" t="s">
        <v>5726</v>
      </c>
      <c r="Q10138" t="s">
        <v>28873</v>
      </c>
      <c r="R10138" s="35" t="s">
        <v>19623</v>
      </c>
      <c r="S10138" s="34"/>
      <c r="T10138" s="34"/>
      <c r="U10138" s="34"/>
    </row>
    <row r="10139" spans="16:21" x14ac:dyDescent="0.45">
      <c r="P10139" s="33" t="s">
        <v>5727</v>
      </c>
      <c r="Q10139" t="s">
        <v>28873</v>
      </c>
      <c r="R10139" s="35" t="s">
        <v>19624</v>
      </c>
      <c r="S10139" s="34"/>
      <c r="T10139" s="34"/>
      <c r="U10139" s="34"/>
    </row>
    <row r="10140" spans="16:21" x14ac:dyDescent="0.45">
      <c r="P10140" s="33" t="s">
        <v>5727</v>
      </c>
      <c r="Q10140" t="s">
        <v>28873</v>
      </c>
      <c r="R10140" s="35" t="s">
        <v>19625</v>
      </c>
      <c r="S10140" s="34"/>
      <c r="T10140" s="34"/>
      <c r="U10140" s="34"/>
    </row>
    <row r="10141" spans="16:21" x14ac:dyDescent="0.45">
      <c r="P10141" s="33" t="s">
        <v>5728</v>
      </c>
      <c r="Q10141" t="s">
        <v>28873</v>
      </c>
      <c r="R10141" s="35" t="s">
        <v>19626</v>
      </c>
      <c r="S10141" s="34"/>
      <c r="T10141" s="34"/>
      <c r="U10141" s="34"/>
    </row>
    <row r="10142" spans="16:21" x14ac:dyDescent="0.45">
      <c r="P10142" s="33" t="s">
        <v>5728</v>
      </c>
      <c r="Q10142" t="s">
        <v>28873</v>
      </c>
      <c r="R10142" s="35" t="s">
        <v>19627</v>
      </c>
      <c r="S10142" s="34"/>
      <c r="T10142" s="34"/>
      <c r="U10142" s="34"/>
    </row>
    <row r="10143" spans="16:21" x14ac:dyDescent="0.45">
      <c r="P10143" s="33" t="s">
        <v>5729</v>
      </c>
      <c r="Q10143" t="s">
        <v>28873</v>
      </c>
      <c r="R10143" s="35" t="s">
        <v>19628</v>
      </c>
      <c r="S10143" s="34"/>
      <c r="T10143" s="34"/>
      <c r="U10143" s="34"/>
    </row>
    <row r="10144" spans="16:21" x14ac:dyDescent="0.45">
      <c r="P10144" s="33" t="s">
        <v>5729</v>
      </c>
      <c r="Q10144" t="s">
        <v>28873</v>
      </c>
      <c r="R10144" s="35" t="s">
        <v>19629</v>
      </c>
      <c r="S10144" s="34"/>
      <c r="T10144" s="34"/>
      <c r="U10144" s="34"/>
    </row>
    <row r="10145" spans="16:21" x14ac:dyDescent="0.45">
      <c r="P10145" s="33" t="s">
        <v>5730</v>
      </c>
      <c r="Q10145" t="s">
        <v>28873</v>
      </c>
      <c r="R10145" s="35" t="s">
        <v>19630</v>
      </c>
      <c r="S10145" s="34"/>
      <c r="T10145" s="34"/>
      <c r="U10145" s="34"/>
    </row>
    <row r="10146" spans="16:21" x14ac:dyDescent="0.45">
      <c r="P10146" s="33" t="s">
        <v>5730</v>
      </c>
      <c r="Q10146" t="s">
        <v>28873</v>
      </c>
      <c r="R10146" s="35" t="s">
        <v>19631</v>
      </c>
      <c r="S10146" s="34"/>
      <c r="T10146" s="34"/>
      <c r="U10146" s="34"/>
    </row>
    <row r="10147" spans="16:21" x14ac:dyDescent="0.45">
      <c r="P10147" s="33" t="s">
        <v>5731</v>
      </c>
      <c r="Q10147" t="s">
        <v>28873</v>
      </c>
      <c r="R10147" s="35" t="s">
        <v>19632</v>
      </c>
      <c r="S10147" s="34"/>
      <c r="T10147" s="34"/>
      <c r="U10147" s="34"/>
    </row>
    <row r="10148" spans="16:21" x14ac:dyDescent="0.45">
      <c r="P10148" s="33" t="s">
        <v>5731</v>
      </c>
      <c r="Q10148" t="s">
        <v>28873</v>
      </c>
      <c r="R10148" s="35" t="s">
        <v>19633</v>
      </c>
      <c r="S10148" s="34"/>
      <c r="T10148" s="34"/>
      <c r="U10148" s="34"/>
    </row>
    <row r="10149" spans="16:21" x14ac:dyDescent="0.45">
      <c r="P10149" s="33" t="s">
        <v>5732</v>
      </c>
      <c r="Q10149" t="s">
        <v>28873</v>
      </c>
      <c r="R10149" s="35" t="s">
        <v>19634</v>
      </c>
      <c r="S10149" s="34"/>
      <c r="T10149" s="34"/>
      <c r="U10149" s="34"/>
    </row>
    <row r="10150" spans="16:21" x14ac:dyDescent="0.45">
      <c r="P10150" s="33" t="s">
        <v>5732</v>
      </c>
      <c r="Q10150" t="s">
        <v>28873</v>
      </c>
      <c r="R10150" s="35" t="s">
        <v>19635</v>
      </c>
      <c r="S10150" s="34"/>
      <c r="T10150" s="34"/>
      <c r="U10150" s="34"/>
    </row>
    <row r="10151" spans="16:21" x14ac:dyDescent="0.45">
      <c r="P10151" s="33" t="s">
        <v>5733</v>
      </c>
      <c r="Q10151" t="s">
        <v>28873</v>
      </c>
      <c r="R10151" s="35" t="s">
        <v>19636</v>
      </c>
      <c r="S10151" s="34"/>
      <c r="T10151" s="34"/>
      <c r="U10151" s="34"/>
    </row>
    <row r="10152" spans="16:21" x14ac:dyDescent="0.45">
      <c r="P10152" s="33" t="s">
        <v>5733</v>
      </c>
      <c r="Q10152" t="s">
        <v>28873</v>
      </c>
      <c r="R10152" s="35" t="s">
        <v>19637</v>
      </c>
      <c r="S10152" s="34"/>
      <c r="T10152" s="34"/>
      <c r="U10152" s="34"/>
    </row>
    <row r="10153" spans="16:21" x14ac:dyDescent="0.45">
      <c r="P10153" s="33" t="s">
        <v>5734</v>
      </c>
      <c r="Q10153" t="s">
        <v>28873</v>
      </c>
      <c r="R10153" s="35" t="s">
        <v>19638</v>
      </c>
      <c r="S10153" s="34"/>
      <c r="T10153" s="34"/>
      <c r="U10153" s="34"/>
    </row>
    <row r="10154" spans="16:21" x14ac:dyDescent="0.45">
      <c r="P10154" s="33" t="s">
        <v>5734</v>
      </c>
      <c r="Q10154" t="s">
        <v>28873</v>
      </c>
      <c r="R10154" s="35" t="s">
        <v>19639</v>
      </c>
      <c r="S10154" s="34"/>
      <c r="T10154" s="34"/>
      <c r="U10154" s="34"/>
    </row>
    <row r="10155" spans="16:21" x14ac:dyDescent="0.45">
      <c r="P10155" s="33" t="s">
        <v>5735</v>
      </c>
      <c r="Q10155" t="s">
        <v>28873</v>
      </c>
      <c r="R10155" s="35" t="s">
        <v>19640</v>
      </c>
      <c r="S10155" s="34"/>
      <c r="T10155" s="34"/>
      <c r="U10155" s="34"/>
    </row>
    <row r="10156" spans="16:21" x14ac:dyDescent="0.45">
      <c r="P10156" s="33" t="s">
        <v>5736</v>
      </c>
      <c r="Q10156" t="s">
        <v>28873</v>
      </c>
      <c r="R10156" s="35" t="s">
        <v>19641</v>
      </c>
      <c r="S10156" s="34"/>
      <c r="T10156" s="34"/>
      <c r="U10156" s="34"/>
    </row>
    <row r="10157" spans="16:21" x14ac:dyDescent="0.45">
      <c r="P10157" s="33" t="s">
        <v>5737</v>
      </c>
      <c r="Q10157" t="s">
        <v>28873</v>
      </c>
      <c r="R10157" s="35" t="s">
        <v>19642</v>
      </c>
      <c r="S10157" s="34"/>
      <c r="T10157" s="34"/>
      <c r="U10157" s="34"/>
    </row>
    <row r="10158" spans="16:21" x14ac:dyDescent="0.45">
      <c r="P10158" s="33" t="s">
        <v>5738</v>
      </c>
      <c r="Q10158" t="s">
        <v>28873</v>
      </c>
      <c r="R10158" s="35" t="s">
        <v>19643</v>
      </c>
      <c r="S10158" s="34"/>
      <c r="T10158" s="34"/>
      <c r="U10158" s="34"/>
    </row>
    <row r="10159" spans="16:21" x14ac:dyDescent="0.45">
      <c r="P10159" s="33" t="s">
        <v>5739</v>
      </c>
      <c r="Q10159" t="s">
        <v>28873</v>
      </c>
      <c r="R10159" s="35" t="s">
        <v>19644</v>
      </c>
      <c r="S10159" s="34"/>
      <c r="T10159" s="34"/>
      <c r="U10159" s="34"/>
    </row>
    <row r="10160" spans="16:21" x14ac:dyDescent="0.45">
      <c r="P10160" s="33" t="s">
        <v>5740</v>
      </c>
      <c r="Q10160" t="s">
        <v>28873</v>
      </c>
      <c r="R10160" s="35" t="s">
        <v>19645</v>
      </c>
      <c r="S10160" s="34"/>
      <c r="T10160" s="34"/>
      <c r="U10160" s="34"/>
    </row>
    <row r="10161" spans="16:21" x14ac:dyDescent="0.45">
      <c r="P10161" s="33" t="s">
        <v>5741</v>
      </c>
      <c r="Q10161" t="s">
        <v>28873</v>
      </c>
      <c r="R10161" s="35" t="s">
        <v>19646</v>
      </c>
      <c r="S10161" s="34"/>
      <c r="T10161" s="34"/>
      <c r="U10161" s="34"/>
    </row>
    <row r="10162" spans="16:21" x14ac:dyDescent="0.45">
      <c r="P10162" s="33" t="s">
        <v>5742</v>
      </c>
      <c r="Q10162" t="s">
        <v>28873</v>
      </c>
      <c r="R10162" s="35" t="s">
        <v>19647</v>
      </c>
      <c r="S10162" s="34"/>
      <c r="T10162" s="34"/>
      <c r="U10162" s="34"/>
    </row>
    <row r="10163" spans="16:21" x14ac:dyDescent="0.45">
      <c r="P10163" s="33" t="s">
        <v>5742</v>
      </c>
      <c r="Q10163" t="s">
        <v>28873</v>
      </c>
      <c r="R10163" s="35" t="s">
        <v>19648</v>
      </c>
      <c r="S10163" s="34"/>
      <c r="T10163" s="34"/>
      <c r="U10163" s="34"/>
    </row>
    <row r="10164" spans="16:21" x14ac:dyDescent="0.45">
      <c r="P10164" s="33" t="s">
        <v>5743</v>
      </c>
      <c r="Q10164" t="s">
        <v>28873</v>
      </c>
      <c r="R10164" s="35" t="s">
        <v>19649</v>
      </c>
      <c r="S10164" s="34"/>
      <c r="T10164" s="34"/>
      <c r="U10164" s="34"/>
    </row>
    <row r="10165" spans="16:21" x14ac:dyDescent="0.45">
      <c r="P10165" s="33" t="s">
        <v>5743</v>
      </c>
      <c r="Q10165" t="s">
        <v>28873</v>
      </c>
      <c r="R10165" s="35" t="s">
        <v>19650</v>
      </c>
      <c r="S10165" s="34"/>
      <c r="T10165" s="34"/>
      <c r="U10165" s="34"/>
    </row>
    <row r="10166" spans="16:21" x14ac:dyDescent="0.45">
      <c r="P10166" s="33" t="s">
        <v>5744</v>
      </c>
      <c r="Q10166" t="s">
        <v>28873</v>
      </c>
      <c r="R10166" s="35" t="s">
        <v>19651</v>
      </c>
      <c r="S10166" s="34"/>
      <c r="T10166" s="34"/>
      <c r="U10166" s="34"/>
    </row>
    <row r="10167" spans="16:21" x14ac:dyDescent="0.45">
      <c r="P10167" s="33" t="s">
        <v>5744</v>
      </c>
      <c r="Q10167" t="s">
        <v>28873</v>
      </c>
      <c r="R10167" s="35" t="s">
        <v>19652</v>
      </c>
      <c r="S10167" s="34"/>
      <c r="T10167" s="34"/>
      <c r="U10167" s="34"/>
    </row>
    <row r="10168" spans="16:21" x14ac:dyDescent="0.45">
      <c r="P10168" s="33" t="s">
        <v>5745</v>
      </c>
      <c r="Q10168" t="s">
        <v>28873</v>
      </c>
      <c r="R10168" s="35" t="s">
        <v>19653</v>
      </c>
      <c r="S10168" s="34"/>
      <c r="T10168" s="34"/>
      <c r="U10168" s="34"/>
    </row>
    <row r="10169" spans="16:21" x14ac:dyDescent="0.45">
      <c r="P10169" s="33" t="s">
        <v>5745</v>
      </c>
      <c r="Q10169" t="s">
        <v>28873</v>
      </c>
      <c r="R10169" s="35" t="s">
        <v>19654</v>
      </c>
      <c r="S10169" s="34"/>
      <c r="T10169" s="34"/>
      <c r="U10169" s="34"/>
    </row>
    <row r="10170" spans="16:21" x14ac:dyDescent="0.45">
      <c r="P10170" s="33" t="s">
        <v>5746</v>
      </c>
      <c r="Q10170" t="s">
        <v>28873</v>
      </c>
      <c r="R10170" s="35" t="s">
        <v>19655</v>
      </c>
      <c r="S10170" s="34"/>
      <c r="T10170" s="34"/>
      <c r="U10170" s="34"/>
    </row>
    <row r="10171" spans="16:21" x14ac:dyDescent="0.45">
      <c r="P10171" s="33" t="s">
        <v>5746</v>
      </c>
      <c r="Q10171" t="s">
        <v>28873</v>
      </c>
      <c r="R10171" s="35" t="s">
        <v>19656</v>
      </c>
      <c r="S10171" s="34"/>
      <c r="T10171" s="34"/>
      <c r="U10171" s="34"/>
    </row>
    <row r="10172" spans="16:21" x14ac:dyDescent="0.45">
      <c r="P10172" s="33" t="s">
        <v>5747</v>
      </c>
      <c r="Q10172" t="s">
        <v>28873</v>
      </c>
      <c r="R10172" s="35" t="s">
        <v>19657</v>
      </c>
      <c r="S10172" s="34"/>
      <c r="T10172" s="34"/>
      <c r="U10172" s="34"/>
    </row>
    <row r="10173" spans="16:21" x14ac:dyDescent="0.45">
      <c r="P10173" s="33" t="s">
        <v>5747</v>
      </c>
      <c r="Q10173" t="s">
        <v>28873</v>
      </c>
      <c r="R10173" s="35" t="s">
        <v>19658</v>
      </c>
      <c r="S10173" s="34"/>
      <c r="T10173" s="34"/>
      <c r="U10173" s="34"/>
    </row>
    <row r="10174" spans="16:21" x14ac:dyDescent="0.45">
      <c r="P10174" s="33" t="s">
        <v>5748</v>
      </c>
      <c r="Q10174" t="s">
        <v>28873</v>
      </c>
      <c r="R10174" s="35" t="s">
        <v>19659</v>
      </c>
      <c r="S10174" s="34"/>
      <c r="T10174" s="34"/>
      <c r="U10174" s="34"/>
    </row>
    <row r="10175" spans="16:21" x14ac:dyDescent="0.45">
      <c r="P10175" s="33" t="s">
        <v>5748</v>
      </c>
      <c r="Q10175" t="s">
        <v>28873</v>
      </c>
      <c r="R10175" s="35" t="s">
        <v>19660</v>
      </c>
      <c r="S10175" s="34"/>
      <c r="T10175" s="34"/>
      <c r="U10175" s="34"/>
    </row>
    <row r="10176" spans="16:21" x14ac:dyDescent="0.45">
      <c r="P10176" s="33" t="s">
        <v>5749</v>
      </c>
      <c r="Q10176" t="s">
        <v>28873</v>
      </c>
      <c r="R10176" s="35" t="s">
        <v>19661</v>
      </c>
      <c r="S10176" s="34"/>
      <c r="T10176" s="34"/>
      <c r="U10176" s="34"/>
    </row>
    <row r="10177" spans="16:21" x14ac:dyDescent="0.45">
      <c r="P10177" s="33" t="s">
        <v>5749</v>
      </c>
      <c r="Q10177" t="s">
        <v>28873</v>
      </c>
      <c r="R10177" s="35" t="s">
        <v>19662</v>
      </c>
      <c r="S10177" s="34"/>
      <c r="T10177" s="34"/>
      <c r="U10177" s="34"/>
    </row>
    <row r="10178" spans="16:21" x14ac:dyDescent="0.45">
      <c r="P10178" s="33" t="s">
        <v>5750</v>
      </c>
      <c r="Q10178" t="s">
        <v>28873</v>
      </c>
      <c r="R10178" s="35" t="s">
        <v>19663</v>
      </c>
      <c r="S10178" s="34"/>
      <c r="T10178" s="34"/>
      <c r="U10178" s="34"/>
    </row>
    <row r="10179" spans="16:21" x14ac:dyDescent="0.45">
      <c r="P10179" s="33" t="s">
        <v>5750</v>
      </c>
      <c r="Q10179" t="s">
        <v>28873</v>
      </c>
      <c r="R10179" s="35" t="s">
        <v>19664</v>
      </c>
      <c r="S10179" s="34"/>
      <c r="T10179" s="34"/>
      <c r="U10179" s="34"/>
    </row>
    <row r="10180" spans="16:21" x14ac:dyDescent="0.45">
      <c r="P10180" s="33" t="s">
        <v>5751</v>
      </c>
      <c r="Q10180" t="s">
        <v>28873</v>
      </c>
      <c r="R10180" s="35" t="s">
        <v>19665</v>
      </c>
      <c r="S10180" s="34"/>
      <c r="T10180" s="34"/>
      <c r="U10180" s="34"/>
    </row>
    <row r="10181" spans="16:21" x14ac:dyDescent="0.45">
      <c r="P10181" s="33" t="s">
        <v>5751</v>
      </c>
      <c r="Q10181" t="s">
        <v>28873</v>
      </c>
      <c r="R10181" s="35" t="s">
        <v>19666</v>
      </c>
      <c r="S10181" s="34"/>
      <c r="T10181" s="34"/>
      <c r="U10181" s="34"/>
    </row>
    <row r="10182" spans="16:21" x14ac:dyDescent="0.45">
      <c r="P10182" s="33" t="s">
        <v>5752</v>
      </c>
      <c r="Q10182" t="s">
        <v>28873</v>
      </c>
      <c r="R10182" s="35" t="s">
        <v>19667</v>
      </c>
      <c r="S10182" s="34"/>
      <c r="T10182" s="34"/>
      <c r="U10182" s="34"/>
    </row>
    <row r="10183" spans="16:21" x14ac:dyDescent="0.45">
      <c r="P10183" s="33" t="s">
        <v>5752</v>
      </c>
      <c r="Q10183" t="s">
        <v>28873</v>
      </c>
      <c r="R10183" s="35" t="s">
        <v>19668</v>
      </c>
      <c r="S10183" s="34"/>
      <c r="T10183" s="34"/>
      <c r="U10183" s="34"/>
    </row>
    <row r="10184" spans="16:21" x14ac:dyDescent="0.45">
      <c r="P10184" s="33" t="s">
        <v>5753</v>
      </c>
      <c r="Q10184" t="s">
        <v>28873</v>
      </c>
      <c r="R10184" s="35" t="s">
        <v>19669</v>
      </c>
      <c r="S10184" s="34"/>
      <c r="T10184" s="34"/>
      <c r="U10184" s="34"/>
    </row>
    <row r="10185" spans="16:21" x14ac:dyDescent="0.45">
      <c r="P10185" s="33" t="s">
        <v>5753</v>
      </c>
      <c r="Q10185" t="s">
        <v>28873</v>
      </c>
      <c r="R10185" s="35" t="s">
        <v>19670</v>
      </c>
      <c r="S10185" s="34"/>
      <c r="T10185" s="34"/>
      <c r="U10185" s="34"/>
    </row>
    <row r="10186" spans="16:21" x14ac:dyDescent="0.45">
      <c r="P10186" s="33" t="s">
        <v>5754</v>
      </c>
      <c r="Q10186" t="s">
        <v>28873</v>
      </c>
      <c r="R10186" s="35" t="s">
        <v>19671</v>
      </c>
      <c r="S10186" s="34"/>
      <c r="T10186" s="34"/>
      <c r="U10186" s="34"/>
    </row>
    <row r="10187" spans="16:21" x14ac:dyDescent="0.45">
      <c r="P10187" s="33" t="s">
        <v>5754</v>
      </c>
      <c r="Q10187" t="s">
        <v>28873</v>
      </c>
      <c r="R10187" s="35" t="s">
        <v>19672</v>
      </c>
      <c r="S10187" s="34"/>
      <c r="T10187" s="34"/>
      <c r="U10187" s="34"/>
    </row>
    <row r="10188" spans="16:21" x14ac:dyDescent="0.45">
      <c r="P10188" s="33" t="s">
        <v>5755</v>
      </c>
      <c r="Q10188" t="s">
        <v>28873</v>
      </c>
      <c r="R10188" s="35" t="s">
        <v>19673</v>
      </c>
      <c r="S10188" s="34"/>
      <c r="T10188" s="34"/>
      <c r="U10188" s="34"/>
    </row>
    <row r="10189" spans="16:21" x14ac:dyDescent="0.45">
      <c r="P10189" s="33" t="s">
        <v>5755</v>
      </c>
      <c r="Q10189" t="s">
        <v>28873</v>
      </c>
      <c r="R10189" s="35" t="s">
        <v>19674</v>
      </c>
      <c r="S10189" s="34"/>
      <c r="T10189" s="34"/>
      <c r="U10189" s="34"/>
    </row>
    <row r="10190" spans="16:21" x14ac:dyDescent="0.45">
      <c r="P10190" s="33" t="s">
        <v>5756</v>
      </c>
      <c r="Q10190" t="s">
        <v>28873</v>
      </c>
      <c r="R10190" s="35" t="s">
        <v>19675</v>
      </c>
      <c r="S10190" s="34"/>
      <c r="T10190" s="34"/>
      <c r="U10190" s="34"/>
    </row>
    <row r="10191" spans="16:21" x14ac:dyDescent="0.45">
      <c r="P10191" s="33" t="s">
        <v>5756</v>
      </c>
      <c r="Q10191" t="s">
        <v>28873</v>
      </c>
      <c r="R10191" s="35" t="s">
        <v>19676</v>
      </c>
      <c r="S10191" s="34"/>
      <c r="T10191" s="34"/>
      <c r="U10191" s="34"/>
    </row>
    <row r="10192" spans="16:21" x14ac:dyDescent="0.45">
      <c r="P10192" s="33" t="s">
        <v>5757</v>
      </c>
      <c r="Q10192" t="s">
        <v>28873</v>
      </c>
      <c r="R10192" s="35" t="s">
        <v>19677</v>
      </c>
      <c r="S10192" s="34"/>
      <c r="T10192" s="34"/>
      <c r="U10192" s="34"/>
    </row>
    <row r="10193" spans="16:21" x14ac:dyDescent="0.45">
      <c r="P10193" s="33" t="s">
        <v>5757</v>
      </c>
      <c r="Q10193" t="s">
        <v>28873</v>
      </c>
      <c r="R10193" s="35" t="s">
        <v>19678</v>
      </c>
      <c r="S10193" s="34"/>
      <c r="T10193" s="34"/>
      <c r="U10193" s="34"/>
    </row>
    <row r="10194" spans="16:21" x14ac:dyDescent="0.45">
      <c r="P10194" s="33" t="s">
        <v>5758</v>
      </c>
      <c r="Q10194" t="s">
        <v>28873</v>
      </c>
      <c r="R10194" s="35" t="s">
        <v>19679</v>
      </c>
      <c r="S10194" s="34"/>
      <c r="T10194" s="34"/>
      <c r="U10194" s="34"/>
    </row>
    <row r="10195" spans="16:21" x14ac:dyDescent="0.45">
      <c r="P10195" s="33" t="s">
        <v>5758</v>
      </c>
      <c r="Q10195" t="s">
        <v>28873</v>
      </c>
      <c r="R10195" s="35" t="s">
        <v>19680</v>
      </c>
      <c r="S10195" s="34"/>
      <c r="T10195" s="34"/>
      <c r="U10195" s="34"/>
    </row>
    <row r="10196" spans="16:21" x14ac:dyDescent="0.45">
      <c r="P10196" s="33" t="s">
        <v>5759</v>
      </c>
      <c r="Q10196" t="s">
        <v>28873</v>
      </c>
      <c r="R10196" s="35" t="s">
        <v>19681</v>
      </c>
      <c r="S10196" s="34"/>
      <c r="T10196" s="34"/>
      <c r="U10196" s="34"/>
    </row>
    <row r="10197" spans="16:21" x14ac:dyDescent="0.45">
      <c r="P10197" s="33" t="s">
        <v>5759</v>
      </c>
      <c r="Q10197" t="s">
        <v>28873</v>
      </c>
      <c r="R10197" s="35" t="s">
        <v>19682</v>
      </c>
      <c r="S10197" s="34"/>
      <c r="T10197" s="34"/>
      <c r="U10197" s="34"/>
    </row>
    <row r="10198" spans="16:21" x14ac:dyDescent="0.45">
      <c r="P10198" s="33" t="s">
        <v>5760</v>
      </c>
      <c r="Q10198" t="s">
        <v>28873</v>
      </c>
      <c r="R10198" s="35" t="s">
        <v>19683</v>
      </c>
      <c r="S10198" s="34"/>
      <c r="T10198" s="34"/>
      <c r="U10198" s="34"/>
    </row>
    <row r="10199" spans="16:21" x14ac:dyDescent="0.45">
      <c r="P10199" s="33" t="s">
        <v>5760</v>
      </c>
      <c r="Q10199" t="s">
        <v>28873</v>
      </c>
      <c r="R10199" s="35" t="s">
        <v>19684</v>
      </c>
      <c r="S10199" s="34"/>
      <c r="T10199" s="34"/>
      <c r="U10199" s="34"/>
    </row>
    <row r="10200" spans="16:21" x14ac:dyDescent="0.45">
      <c r="P10200" s="33" t="s">
        <v>5761</v>
      </c>
      <c r="Q10200" t="s">
        <v>28873</v>
      </c>
      <c r="R10200" s="35" t="s">
        <v>19685</v>
      </c>
      <c r="S10200" s="34"/>
      <c r="T10200" s="34"/>
      <c r="U10200" s="34"/>
    </row>
    <row r="10201" spans="16:21" x14ac:dyDescent="0.45">
      <c r="P10201" s="33" t="s">
        <v>5761</v>
      </c>
      <c r="Q10201" t="s">
        <v>28873</v>
      </c>
      <c r="R10201" s="35" t="s">
        <v>19686</v>
      </c>
      <c r="S10201" s="34"/>
      <c r="T10201" s="34"/>
      <c r="U10201" s="34"/>
    </row>
    <row r="10202" spans="16:21" x14ac:dyDescent="0.45">
      <c r="P10202" s="33" t="s">
        <v>5762</v>
      </c>
      <c r="Q10202" t="s">
        <v>28873</v>
      </c>
      <c r="R10202" s="35" t="s">
        <v>19336</v>
      </c>
      <c r="S10202" s="34"/>
      <c r="T10202" s="34"/>
      <c r="U10202" s="34"/>
    </row>
    <row r="10203" spans="16:21" x14ac:dyDescent="0.45">
      <c r="P10203" s="33" t="s">
        <v>5762</v>
      </c>
      <c r="Q10203" t="s">
        <v>28873</v>
      </c>
      <c r="R10203" s="35" t="s">
        <v>19687</v>
      </c>
      <c r="S10203" s="34"/>
      <c r="T10203" s="34"/>
      <c r="U10203" s="34"/>
    </row>
    <row r="10204" spans="16:21" x14ac:dyDescent="0.45">
      <c r="P10204" s="33" t="s">
        <v>5763</v>
      </c>
      <c r="Q10204" t="s">
        <v>28873</v>
      </c>
      <c r="R10204" s="35" t="s">
        <v>19688</v>
      </c>
      <c r="S10204" s="34"/>
      <c r="T10204" s="34"/>
      <c r="U10204" s="34"/>
    </row>
    <row r="10205" spans="16:21" x14ac:dyDescent="0.45">
      <c r="P10205" s="33" t="s">
        <v>5763</v>
      </c>
      <c r="Q10205" t="s">
        <v>28873</v>
      </c>
      <c r="R10205" s="35" t="s">
        <v>19689</v>
      </c>
      <c r="S10205" s="34"/>
      <c r="T10205" s="34"/>
      <c r="U10205" s="34"/>
    </row>
    <row r="10206" spans="16:21" x14ac:dyDescent="0.45">
      <c r="P10206" s="33" t="s">
        <v>5764</v>
      </c>
      <c r="Q10206" t="s">
        <v>28873</v>
      </c>
      <c r="R10206" s="35" t="s">
        <v>19690</v>
      </c>
      <c r="S10206" s="34"/>
      <c r="T10206" s="34"/>
      <c r="U10206" s="34"/>
    </row>
    <row r="10207" spans="16:21" x14ac:dyDescent="0.45">
      <c r="P10207" s="33" t="s">
        <v>5764</v>
      </c>
      <c r="Q10207" t="s">
        <v>28873</v>
      </c>
      <c r="R10207" s="35" t="s">
        <v>19691</v>
      </c>
      <c r="S10207" s="34"/>
      <c r="T10207" s="34"/>
      <c r="U10207" s="34"/>
    </row>
    <row r="10208" spans="16:21" x14ac:dyDescent="0.45">
      <c r="P10208" s="33" t="s">
        <v>5765</v>
      </c>
      <c r="Q10208" t="s">
        <v>28873</v>
      </c>
      <c r="R10208" s="35" t="s">
        <v>19692</v>
      </c>
      <c r="S10208" s="34"/>
      <c r="T10208" s="34"/>
      <c r="U10208" s="34"/>
    </row>
    <row r="10209" spans="16:21" x14ac:dyDescent="0.45">
      <c r="P10209" s="33" t="s">
        <v>5765</v>
      </c>
      <c r="Q10209" t="s">
        <v>28873</v>
      </c>
      <c r="R10209" s="35" t="s">
        <v>19693</v>
      </c>
      <c r="S10209" s="34"/>
      <c r="T10209" s="34"/>
      <c r="U10209" s="34"/>
    </row>
    <row r="10210" spans="16:21" x14ac:dyDescent="0.45">
      <c r="P10210" s="33" t="s">
        <v>5766</v>
      </c>
      <c r="Q10210" t="s">
        <v>28873</v>
      </c>
      <c r="R10210" s="35" t="s">
        <v>19694</v>
      </c>
      <c r="S10210" s="34"/>
      <c r="T10210" s="34"/>
      <c r="U10210" s="34"/>
    </row>
    <row r="10211" spans="16:21" x14ac:dyDescent="0.45">
      <c r="P10211" s="33" t="s">
        <v>5766</v>
      </c>
      <c r="Q10211" t="s">
        <v>28873</v>
      </c>
      <c r="R10211" s="35" t="s">
        <v>19695</v>
      </c>
      <c r="S10211" s="34"/>
      <c r="T10211" s="34"/>
      <c r="U10211" s="34"/>
    </row>
    <row r="10212" spans="16:21" x14ac:dyDescent="0.45">
      <c r="P10212" s="33" t="s">
        <v>5767</v>
      </c>
      <c r="Q10212" t="s">
        <v>28873</v>
      </c>
      <c r="R10212" s="35" t="s">
        <v>19696</v>
      </c>
      <c r="S10212" s="34"/>
      <c r="T10212" s="34"/>
      <c r="U10212" s="34"/>
    </row>
    <row r="10213" spans="16:21" x14ac:dyDescent="0.45">
      <c r="P10213" s="33" t="s">
        <v>5767</v>
      </c>
      <c r="Q10213" t="s">
        <v>28873</v>
      </c>
      <c r="R10213" s="35" t="s">
        <v>19697</v>
      </c>
      <c r="S10213" s="34"/>
      <c r="T10213" s="34"/>
      <c r="U10213" s="34"/>
    </row>
    <row r="10214" spans="16:21" x14ac:dyDescent="0.45">
      <c r="P10214" s="33" t="s">
        <v>5768</v>
      </c>
      <c r="Q10214" t="s">
        <v>28873</v>
      </c>
      <c r="R10214" s="35" t="s">
        <v>19698</v>
      </c>
      <c r="S10214" s="34"/>
      <c r="T10214" s="34"/>
      <c r="U10214" s="34"/>
    </row>
    <row r="10215" spans="16:21" x14ac:dyDescent="0.45">
      <c r="P10215" s="33" t="s">
        <v>5768</v>
      </c>
      <c r="Q10215" t="s">
        <v>28873</v>
      </c>
      <c r="R10215" s="35" t="s">
        <v>19699</v>
      </c>
      <c r="S10215" s="34"/>
      <c r="T10215" s="34"/>
      <c r="U10215" s="34"/>
    </row>
    <row r="10216" spans="16:21" x14ac:dyDescent="0.45">
      <c r="P10216" s="33" t="s">
        <v>5769</v>
      </c>
      <c r="Q10216" t="s">
        <v>28873</v>
      </c>
      <c r="R10216" s="35" t="s">
        <v>19700</v>
      </c>
      <c r="S10216" s="34"/>
      <c r="T10216" s="34"/>
      <c r="U10216" s="34"/>
    </row>
    <row r="10217" spans="16:21" x14ac:dyDescent="0.45">
      <c r="P10217" s="33" t="s">
        <v>5769</v>
      </c>
      <c r="Q10217" t="s">
        <v>28873</v>
      </c>
      <c r="R10217" s="35" t="s">
        <v>19701</v>
      </c>
      <c r="S10217" s="34"/>
      <c r="T10217" s="34"/>
      <c r="U10217" s="34"/>
    </row>
    <row r="10218" spans="16:21" x14ac:dyDescent="0.45">
      <c r="P10218" s="33" t="s">
        <v>5770</v>
      </c>
      <c r="Q10218" t="s">
        <v>28873</v>
      </c>
      <c r="R10218" s="35" t="s">
        <v>19702</v>
      </c>
      <c r="S10218" s="34"/>
      <c r="T10218" s="34"/>
      <c r="U10218" s="34"/>
    </row>
    <row r="10219" spans="16:21" x14ac:dyDescent="0.45">
      <c r="P10219" s="33" t="s">
        <v>5770</v>
      </c>
      <c r="Q10219" t="s">
        <v>28873</v>
      </c>
      <c r="R10219" s="35" t="s">
        <v>19703</v>
      </c>
      <c r="S10219" s="34"/>
      <c r="T10219" s="34"/>
      <c r="U10219" s="34"/>
    </row>
    <row r="10220" spans="16:21" x14ac:dyDescent="0.45">
      <c r="P10220" s="33" t="s">
        <v>5771</v>
      </c>
      <c r="Q10220" t="s">
        <v>28873</v>
      </c>
      <c r="R10220" s="35" t="s">
        <v>19704</v>
      </c>
      <c r="S10220" s="34"/>
      <c r="T10220" s="34"/>
      <c r="U10220" s="34"/>
    </row>
    <row r="10221" spans="16:21" x14ac:dyDescent="0.45">
      <c r="P10221" s="33" t="s">
        <v>5771</v>
      </c>
      <c r="Q10221" t="s">
        <v>28873</v>
      </c>
      <c r="R10221" s="35" t="s">
        <v>19705</v>
      </c>
      <c r="S10221" s="34"/>
      <c r="T10221" s="34"/>
      <c r="U10221" s="34"/>
    </row>
    <row r="10222" spans="16:21" x14ac:dyDescent="0.45">
      <c r="P10222" s="33" t="s">
        <v>5772</v>
      </c>
      <c r="Q10222" t="s">
        <v>28873</v>
      </c>
      <c r="R10222" s="35" t="s">
        <v>19706</v>
      </c>
      <c r="S10222" s="34"/>
      <c r="T10222" s="34"/>
      <c r="U10222" s="34"/>
    </row>
    <row r="10223" spans="16:21" x14ac:dyDescent="0.45">
      <c r="P10223" s="33" t="s">
        <v>5772</v>
      </c>
      <c r="Q10223" t="s">
        <v>28873</v>
      </c>
      <c r="R10223" s="35" t="s">
        <v>19707</v>
      </c>
      <c r="S10223" s="34"/>
      <c r="T10223" s="34"/>
      <c r="U10223" s="34"/>
    </row>
    <row r="10224" spans="16:21" x14ac:dyDescent="0.45">
      <c r="P10224" s="33" t="s">
        <v>5773</v>
      </c>
      <c r="Q10224" t="s">
        <v>28873</v>
      </c>
      <c r="R10224" s="35" t="s">
        <v>19708</v>
      </c>
      <c r="S10224" s="34"/>
      <c r="T10224" s="34"/>
      <c r="U10224" s="34"/>
    </row>
    <row r="10225" spans="16:21" x14ac:dyDescent="0.45">
      <c r="P10225" s="33" t="s">
        <v>5773</v>
      </c>
      <c r="Q10225" t="s">
        <v>28873</v>
      </c>
      <c r="R10225" s="35" t="s">
        <v>19709</v>
      </c>
      <c r="S10225" s="34"/>
      <c r="T10225" s="34"/>
      <c r="U10225" s="34"/>
    </row>
    <row r="10226" spans="16:21" x14ac:dyDescent="0.45">
      <c r="P10226" s="33" t="s">
        <v>5774</v>
      </c>
      <c r="Q10226" t="s">
        <v>28873</v>
      </c>
      <c r="R10226" s="35" t="s">
        <v>19710</v>
      </c>
      <c r="S10226" s="34"/>
      <c r="T10226" s="34"/>
      <c r="U10226" s="34"/>
    </row>
    <row r="10227" spans="16:21" x14ac:dyDescent="0.45">
      <c r="P10227" s="33" t="s">
        <v>5774</v>
      </c>
      <c r="Q10227" t="s">
        <v>28873</v>
      </c>
      <c r="R10227" s="35" t="s">
        <v>19711</v>
      </c>
      <c r="S10227" s="34"/>
      <c r="T10227" s="34"/>
      <c r="U10227" s="34"/>
    </row>
    <row r="10228" spans="16:21" x14ac:dyDescent="0.45">
      <c r="P10228" s="33" t="s">
        <v>5775</v>
      </c>
      <c r="Q10228" t="s">
        <v>28873</v>
      </c>
      <c r="R10228" s="35" t="s">
        <v>19712</v>
      </c>
      <c r="S10228" s="34"/>
      <c r="T10228" s="34"/>
      <c r="U10228" s="34"/>
    </row>
    <row r="10229" spans="16:21" x14ac:dyDescent="0.45">
      <c r="P10229" s="33" t="s">
        <v>5775</v>
      </c>
      <c r="Q10229" t="s">
        <v>28873</v>
      </c>
      <c r="R10229" s="35" t="s">
        <v>19713</v>
      </c>
      <c r="S10229" s="34"/>
      <c r="T10229" s="34"/>
      <c r="U10229" s="34"/>
    </row>
    <row r="10230" spans="16:21" x14ac:dyDescent="0.45">
      <c r="P10230" s="33" t="s">
        <v>5776</v>
      </c>
      <c r="Q10230" t="s">
        <v>28873</v>
      </c>
      <c r="R10230" s="35" t="s">
        <v>19714</v>
      </c>
      <c r="S10230" s="34"/>
      <c r="T10230" s="34"/>
      <c r="U10230" s="34"/>
    </row>
    <row r="10231" spans="16:21" x14ac:dyDescent="0.45">
      <c r="P10231" s="33" t="s">
        <v>5776</v>
      </c>
      <c r="Q10231" t="s">
        <v>28873</v>
      </c>
      <c r="R10231" s="35" t="s">
        <v>19715</v>
      </c>
      <c r="S10231" s="34"/>
      <c r="T10231" s="34"/>
      <c r="U10231" s="34"/>
    </row>
    <row r="10232" spans="16:21" x14ac:dyDescent="0.45">
      <c r="P10232" s="33" t="s">
        <v>5777</v>
      </c>
      <c r="Q10232" t="s">
        <v>28873</v>
      </c>
      <c r="R10232" s="35" t="s">
        <v>19716</v>
      </c>
      <c r="S10232" s="34"/>
      <c r="T10232" s="34"/>
      <c r="U10232" s="34"/>
    </row>
    <row r="10233" spans="16:21" x14ac:dyDescent="0.45">
      <c r="P10233" s="33" t="s">
        <v>5777</v>
      </c>
      <c r="Q10233" t="s">
        <v>28873</v>
      </c>
      <c r="R10233" s="35" t="s">
        <v>19717</v>
      </c>
      <c r="S10233" s="34"/>
      <c r="T10233" s="34"/>
      <c r="U10233" s="34"/>
    </row>
    <row r="10234" spans="16:21" x14ac:dyDescent="0.45">
      <c r="P10234" s="33" t="s">
        <v>5778</v>
      </c>
      <c r="Q10234" t="s">
        <v>28873</v>
      </c>
      <c r="R10234" s="35" t="s">
        <v>19718</v>
      </c>
      <c r="S10234" s="34"/>
      <c r="T10234" s="34"/>
      <c r="U10234" s="34"/>
    </row>
    <row r="10235" spans="16:21" x14ac:dyDescent="0.45">
      <c r="P10235" s="33" t="s">
        <v>5778</v>
      </c>
      <c r="Q10235" t="s">
        <v>28873</v>
      </c>
      <c r="R10235" s="35" t="s">
        <v>19719</v>
      </c>
      <c r="S10235" s="34"/>
      <c r="T10235" s="34"/>
      <c r="U10235" s="34"/>
    </row>
    <row r="10236" spans="16:21" x14ac:dyDescent="0.45">
      <c r="P10236" s="33" t="s">
        <v>5779</v>
      </c>
      <c r="Q10236" t="s">
        <v>28873</v>
      </c>
      <c r="R10236" s="35" t="s">
        <v>19720</v>
      </c>
      <c r="S10236" s="34"/>
      <c r="T10236" s="34"/>
      <c r="U10236" s="34"/>
    </row>
    <row r="10237" spans="16:21" x14ac:dyDescent="0.45">
      <c r="P10237" s="33" t="s">
        <v>5779</v>
      </c>
      <c r="Q10237" t="s">
        <v>28873</v>
      </c>
      <c r="R10237" s="35" t="s">
        <v>19721</v>
      </c>
      <c r="S10237" s="34"/>
      <c r="T10237" s="34"/>
      <c r="U10237" s="34"/>
    </row>
    <row r="10238" spans="16:21" x14ac:dyDescent="0.45">
      <c r="P10238" s="33" t="s">
        <v>5780</v>
      </c>
      <c r="Q10238" t="s">
        <v>28873</v>
      </c>
      <c r="R10238" s="35" t="s">
        <v>19722</v>
      </c>
      <c r="S10238" s="34"/>
      <c r="T10238" s="34"/>
      <c r="U10238" s="34"/>
    </row>
    <row r="10239" spans="16:21" x14ac:dyDescent="0.45">
      <c r="P10239" s="33" t="s">
        <v>5780</v>
      </c>
      <c r="Q10239" t="s">
        <v>28873</v>
      </c>
      <c r="R10239" s="35" t="s">
        <v>19723</v>
      </c>
      <c r="S10239" s="34"/>
      <c r="T10239" s="34"/>
      <c r="U10239" s="34"/>
    </row>
    <row r="10240" spans="16:21" x14ac:dyDescent="0.45">
      <c r="P10240" s="33" t="s">
        <v>5781</v>
      </c>
      <c r="Q10240" t="s">
        <v>28873</v>
      </c>
      <c r="R10240" s="35" t="s">
        <v>19724</v>
      </c>
      <c r="S10240" s="34"/>
      <c r="T10240" s="34"/>
      <c r="U10240" s="34"/>
    </row>
    <row r="10241" spans="16:21" x14ac:dyDescent="0.45">
      <c r="P10241" s="33" t="s">
        <v>5781</v>
      </c>
      <c r="Q10241" t="s">
        <v>28873</v>
      </c>
      <c r="R10241" s="35" t="s">
        <v>19725</v>
      </c>
      <c r="S10241" s="34"/>
      <c r="T10241" s="34"/>
      <c r="U10241" s="34"/>
    </row>
    <row r="10242" spans="16:21" x14ac:dyDescent="0.45">
      <c r="P10242" s="33" t="s">
        <v>5782</v>
      </c>
      <c r="Q10242" t="s">
        <v>28873</v>
      </c>
      <c r="R10242" s="35" t="s">
        <v>19726</v>
      </c>
      <c r="S10242" s="34"/>
      <c r="T10242" s="34"/>
      <c r="U10242" s="34"/>
    </row>
    <row r="10243" spans="16:21" x14ac:dyDescent="0.45">
      <c r="P10243" s="33" t="s">
        <v>5782</v>
      </c>
      <c r="Q10243" t="s">
        <v>28873</v>
      </c>
      <c r="R10243" s="35" t="s">
        <v>19727</v>
      </c>
      <c r="S10243" s="34"/>
      <c r="T10243" s="34"/>
      <c r="U10243" s="34"/>
    </row>
    <row r="10244" spans="16:21" x14ac:dyDescent="0.45">
      <c r="P10244" s="33" t="s">
        <v>5783</v>
      </c>
      <c r="Q10244" t="s">
        <v>28873</v>
      </c>
      <c r="R10244" s="35" t="s">
        <v>19728</v>
      </c>
      <c r="S10244" s="34"/>
      <c r="T10244" s="34"/>
      <c r="U10244" s="34"/>
    </row>
    <row r="10245" spans="16:21" x14ac:dyDescent="0.45">
      <c r="P10245" s="33" t="s">
        <v>5783</v>
      </c>
      <c r="Q10245" t="s">
        <v>28873</v>
      </c>
      <c r="R10245" s="35" t="s">
        <v>19729</v>
      </c>
      <c r="S10245" s="34"/>
      <c r="T10245" s="34"/>
      <c r="U10245" s="34"/>
    </row>
    <row r="10246" spans="16:21" x14ac:dyDescent="0.45">
      <c r="P10246" s="33" t="s">
        <v>5784</v>
      </c>
      <c r="Q10246" t="s">
        <v>28873</v>
      </c>
      <c r="R10246" s="35" t="s">
        <v>19730</v>
      </c>
      <c r="S10246" s="34"/>
      <c r="T10246" s="34"/>
      <c r="U10246" s="34"/>
    </row>
    <row r="10247" spans="16:21" x14ac:dyDescent="0.45">
      <c r="P10247" s="33" t="s">
        <v>5784</v>
      </c>
      <c r="Q10247" t="s">
        <v>28873</v>
      </c>
      <c r="R10247" s="35" t="s">
        <v>19731</v>
      </c>
      <c r="S10247" s="34"/>
      <c r="T10247" s="34"/>
      <c r="U10247" s="34"/>
    </row>
    <row r="10248" spans="16:21" x14ac:dyDescent="0.45">
      <c r="P10248" s="33" t="s">
        <v>5785</v>
      </c>
      <c r="Q10248" t="s">
        <v>28873</v>
      </c>
      <c r="R10248" s="35" t="s">
        <v>19732</v>
      </c>
      <c r="S10248" s="34"/>
      <c r="T10248" s="34"/>
      <c r="U10248" s="34"/>
    </row>
    <row r="10249" spans="16:21" x14ac:dyDescent="0.45">
      <c r="P10249" s="33" t="s">
        <v>5785</v>
      </c>
      <c r="Q10249" t="s">
        <v>28873</v>
      </c>
      <c r="R10249" s="35" t="s">
        <v>19733</v>
      </c>
      <c r="S10249" s="34"/>
      <c r="T10249" s="34"/>
      <c r="U10249" s="34"/>
    </row>
    <row r="10250" spans="16:21" x14ac:dyDescent="0.45">
      <c r="P10250" s="33" t="s">
        <v>5786</v>
      </c>
      <c r="Q10250" t="s">
        <v>28873</v>
      </c>
      <c r="R10250" s="35" t="s">
        <v>19734</v>
      </c>
      <c r="S10250" s="34"/>
      <c r="T10250" s="34"/>
      <c r="U10250" s="34"/>
    </row>
    <row r="10251" spans="16:21" x14ac:dyDescent="0.45">
      <c r="P10251" s="33" t="s">
        <v>5786</v>
      </c>
      <c r="Q10251" t="s">
        <v>28873</v>
      </c>
      <c r="R10251" s="35" t="s">
        <v>19735</v>
      </c>
      <c r="S10251" s="34"/>
      <c r="T10251" s="34"/>
      <c r="U10251" s="34"/>
    </row>
    <row r="10252" spans="16:21" x14ac:dyDescent="0.45">
      <c r="P10252" s="33" t="s">
        <v>5787</v>
      </c>
      <c r="Q10252" t="s">
        <v>28873</v>
      </c>
      <c r="R10252" s="35" t="s">
        <v>19736</v>
      </c>
      <c r="S10252" s="34"/>
      <c r="T10252" s="34"/>
      <c r="U10252" s="34"/>
    </row>
    <row r="10253" spans="16:21" x14ac:dyDescent="0.45">
      <c r="P10253" s="33" t="s">
        <v>5788</v>
      </c>
      <c r="Q10253" t="s">
        <v>28873</v>
      </c>
      <c r="R10253" s="35" t="s">
        <v>19737</v>
      </c>
      <c r="S10253" s="34"/>
      <c r="T10253" s="34"/>
      <c r="U10253" s="34"/>
    </row>
    <row r="10254" spans="16:21" x14ac:dyDescent="0.45">
      <c r="P10254" s="33" t="s">
        <v>5788</v>
      </c>
      <c r="Q10254" t="s">
        <v>28873</v>
      </c>
      <c r="R10254" s="35" t="s">
        <v>19738</v>
      </c>
      <c r="S10254" s="34"/>
      <c r="T10254" s="34"/>
      <c r="U10254" s="34"/>
    </row>
    <row r="10255" spans="16:21" x14ac:dyDescent="0.45">
      <c r="P10255" s="33" t="s">
        <v>5789</v>
      </c>
      <c r="Q10255" t="s">
        <v>28873</v>
      </c>
      <c r="R10255" s="35" t="s">
        <v>19739</v>
      </c>
      <c r="S10255" s="34"/>
      <c r="T10255" s="34"/>
      <c r="U10255" s="34"/>
    </row>
    <row r="10256" spans="16:21" x14ac:dyDescent="0.45">
      <c r="P10256" s="33" t="s">
        <v>5789</v>
      </c>
      <c r="Q10256" t="s">
        <v>28873</v>
      </c>
      <c r="R10256" s="35" t="s">
        <v>19740</v>
      </c>
      <c r="S10256" s="34"/>
      <c r="T10256" s="34"/>
      <c r="U10256" s="34"/>
    </row>
    <row r="10257" spans="16:21" x14ac:dyDescent="0.45">
      <c r="P10257" s="33" t="s">
        <v>5790</v>
      </c>
      <c r="Q10257" t="s">
        <v>28873</v>
      </c>
      <c r="R10257" s="35" t="s">
        <v>19741</v>
      </c>
      <c r="S10257" s="34"/>
      <c r="T10257" s="34"/>
      <c r="U10257" s="34"/>
    </row>
    <row r="10258" spans="16:21" x14ac:dyDescent="0.45">
      <c r="P10258" s="33" t="s">
        <v>5790</v>
      </c>
      <c r="Q10258" t="s">
        <v>28873</v>
      </c>
      <c r="R10258" s="35" t="s">
        <v>19742</v>
      </c>
      <c r="S10258" s="34"/>
      <c r="T10258" s="34"/>
      <c r="U10258" s="34"/>
    </row>
    <row r="10259" spans="16:21" x14ac:dyDescent="0.45">
      <c r="P10259" s="33" t="s">
        <v>5791</v>
      </c>
      <c r="Q10259" t="s">
        <v>28873</v>
      </c>
      <c r="R10259" s="35" t="s">
        <v>19743</v>
      </c>
      <c r="S10259" s="34"/>
      <c r="T10259" s="34"/>
      <c r="U10259" s="34"/>
    </row>
    <row r="10260" spans="16:21" x14ac:dyDescent="0.45">
      <c r="P10260" s="33" t="s">
        <v>5791</v>
      </c>
      <c r="Q10260" t="s">
        <v>28873</v>
      </c>
      <c r="R10260" s="35" t="s">
        <v>19744</v>
      </c>
      <c r="S10260" s="34"/>
      <c r="T10260" s="34"/>
      <c r="U10260" s="34"/>
    </row>
    <row r="10261" spans="16:21" x14ac:dyDescent="0.45">
      <c r="P10261" s="33" t="s">
        <v>5792</v>
      </c>
      <c r="Q10261" t="s">
        <v>28873</v>
      </c>
      <c r="R10261" s="35" t="s">
        <v>19745</v>
      </c>
      <c r="S10261" s="34"/>
      <c r="T10261" s="34"/>
      <c r="U10261" s="34"/>
    </row>
    <row r="10262" spans="16:21" x14ac:dyDescent="0.45">
      <c r="P10262" s="33" t="s">
        <v>5792</v>
      </c>
      <c r="Q10262" t="s">
        <v>28873</v>
      </c>
      <c r="R10262" s="35" t="s">
        <v>19746</v>
      </c>
      <c r="S10262" s="34"/>
      <c r="T10262" s="34"/>
      <c r="U10262" s="34"/>
    </row>
    <row r="10263" spans="16:21" x14ac:dyDescent="0.45">
      <c r="P10263" s="33" t="s">
        <v>5793</v>
      </c>
      <c r="Q10263" t="s">
        <v>28873</v>
      </c>
      <c r="R10263" s="35" t="s">
        <v>19747</v>
      </c>
      <c r="S10263" s="34"/>
      <c r="T10263" s="34"/>
      <c r="U10263" s="34"/>
    </row>
    <row r="10264" spans="16:21" x14ac:dyDescent="0.45">
      <c r="P10264" s="33" t="s">
        <v>5793</v>
      </c>
      <c r="Q10264" t="s">
        <v>28873</v>
      </c>
      <c r="R10264" s="35" t="s">
        <v>19748</v>
      </c>
      <c r="S10264" s="34"/>
      <c r="T10264" s="34"/>
      <c r="U10264" s="34"/>
    </row>
    <row r="10265" spans="16:21" x14ac:dyDescent="0.45">
      <c r="P10265" s="33" t="s">
        <v>5794</v>
      </c>
      <c r="Q10265" t="s">
        <v>28873</v>
      </c>
      <c r="R10265" s="35" t="s">
        <v>19749</v>
      </c>
      <c r="S10265" s="34"/>
      <c r="T10265" s="34"/>
      <c r="U10265" s="34"/>
    </row>
    <row r="10266" spans="16:21" x14ac:dyDescent="0.45">
      <c r="P10266" s="33" t="s">
        <v>5794</v>
      </c>
      <c r="Q10266" t="s">
        <v>28873</v>
      </c>
      <c r="R10266" s="35" t="s">
        <v>19750</v>
      </c>
      <c r="S10266" s="34"/>
      <c r="T10266" s="34"/>
      <c r="U10266" s="34"/>
    </row>
    <row r="10267" spans="16:21" x14ac:dyDescent="0.45">
      <c r="P10267" s="33" t="s">
        <v>5795</v>
      </c>
      <c r="Q10267" t="s">
        <v>28873</v>
      </c>
      <c r="R10267" s="35" t="s">
        <v>19751</v>
      </c>
      <c r="S10267" s="34"/>
      <c r="T10267" s="34"/>
      <c r="U10267" s="34"/>
    </row>
    <row r="10268" spans="16:21" x14ac:dyDescent="0.45">
      <c r="P10268" s="33" t="s">
        <v>5795</v>
      </c>
      <c r="Q10268" t="s">
        <v>28873</v>
      </c>
      <c r="R10268" s="35" t="s">
        <v>19752</v>
      </c>
      <c r="S10268" s="34"/>
      <c r="T10268" s="34"/>
      <c r="U10268" s="34"/>
    </row>
    <row r="10269" spans="16:21" x14ac:dyDescent="0.45">
      <c r="P10269" s="33" t="s">
        <v>5796</v>
      </c>
      <c r="Q10269" t="s">
        <v>28873</v>
      </c>
      <c r="R10269" s="35" t="s">
        <v>11192</v>
      </c>
      <c r="S10269" s="34"/>
      <c r="T10269" s="34"/>
      <c r="U10269" s="34"/>
    </row>
    <row r="10270" spans="16:21" x14ac:dyDescent="0.45">
      <c r="P10270" s="33" t="s">
        <v>5797</v>
      </c>
      <c r="Q10270" t="s">
        <v>28873</v>
      </c>
      <c r="R10270" s="35" t="s">
        <v>19753</v>
      </c>
      <c r="S10270" s="34"/>
      <c r="T10270" s="34"/>
      <c r="U10270" s="34"/>
    </row>
    <row r="10271" spans="16:21" x14ac:dyDescent="0.45">
      <c r="P10271" s="33" t="s">
        <v>5797</v>
      </c>
      <c r="Q10271" t="s">
        <v>28873</v>
      </c>
      <c r="R10271" s="35" t="s">
        <v>19754</v>
      </c>
      <c r="S10271" s="34"/>
      <c r="T10271" s="34"/>
      <c r="U10271" s="34"/>
    </row>
    <row r="10272" spans="16:21" x14ac:dyDescent="0.45">
      <c r="P10272" s="33" t="s">
        <v>5798</v>
      </c>
      <c r="Q10272" t="s">
        <v>28873</v>
      </c>
      <c r="R10272" s="35" t="s">
        <v>19755</v>
      </c>
      <c r="S10272" s="34"/>
      <c r="T10272" s="34"/>
      <c r="U10272" s="34"/>
    </row>
    <row r="10273" spans="16:21" x14ac:dyDescent="0.45">
      <c r="P10273" s="33" t="s">
        <v>5798</v>
      </c>
      <c r="Q10273" t="s">
        <v>28873</v>
      </c>
      <c r="R10273" s="35" t="s">
        <v>19756</v>
      </c>
      <c r="S10273" s="34"/>
      <c r="T10273" s="34"/>
      <c r="U10273" s="34"/>
    </row>
    <row r="10274" spans="16:21" x14ac:dyDescent="0.45">
      <c r="P10274" s="33" t="s">
        <v>5799</v>
      </c>
      <c r="Q10274" t="s">
        <v>28873</v>
      </c>
      <c r="R10274" s="35" t="s">
        <v>19757</v>
      </c>
      <c r="S10274" s="34"/>
      <c r="T10274" s="34"/>
      <c r="U10274" s="34"/>
    </row>
    <row r="10275" spans="16:21" x14ac:dyDescent="0.45">
      <c r="P10275" s="33" t="s">
        <v>5799</v>
      </c>
      <c r="Q10275" t="s">
        <v>28873</v>
      </c>
      <c r="R10275" s="35" t="s">
        <v>19758</v>
      </c>
      <c r="S10275" s="34"/>
      <c r="T10275" s="34"/>
      <c r="U10275" s="34"/>
    </row>
    <row r="10276" spans="16:21" x14ac:dyDescent="0.45">
      <c r="P10276" s="33" t="s">
        <v>5800</v>
      </c>
      <c r="Q10276" t="s">
        <v>28873</v>
      </c>
      <c r="R10276" s="35" t="s">
        <v>19759</v>
      </c>
      <c r="S10276" s="34"/>
      <c r="T10276" s="34"/>
      <c r="U10276" s="34"/>
    </row>
    <row r="10277" spans="16:21" x14ac:dyDescent="0.45">
      <c r="P10277" s="33" t="s">
        <v>5800</v>
      </c>
      <c r="Q10277" t="s">
        <v>28873</v>
      </c>
      <c r="R10277" s="35" t="s">
        <v>19760</v>
      </c>
      <c r="S10277" s="34"/>
      <c r="T10277" s="34"/>
      <c r="U10277" s="34"/>
    </row>
    <row r="10278" spans="16:21" x14ac:dyDescent="0.45">
      <c r="P10278" s="33" t="s">
        <v>5801</v>
      </c>
      <c r="Q10278" t="s">
        <v>28873</v>
      </c>
      <c r="R10278" s="35" t="s">
        <v>19761</v>
      </c>
      <c r="S10278" s="34"/>
      <c r="T10278" s="34"/>
      <c r="U10278" s="34"/>
    </row>
    <row r="10279" spans="16:21" x14ac:dyDescent="0.45">
      <c r="P10279" s="33" t="s">
        <v>5801</v>
      </c>
      <c r="Q10279" t="s">
        <v>28873</v>
      </c>
      <c r="R10279" s="35" t="s">
        <v>19762</v>
      </c>
      <c r="S10279" s="34"/>
      <c r="T10279" s="34"/>
      <c r="U10279" s="34"/>
    </row>
    <row r="10280" spans="16:21" x14ac:dyDescent="0.45">
      <c r="P10280" s="33" t="s">
        <v>5802</v>
      </c>
      <c r="Q10280" t="s">
        <v>28873</v>
      </c>
      <c r="R10280" s="35" t="s">
        <v>19763</v>
      </c>
      <c r="S10280" s="34"/>
      <c r="T10280" s="34"/>
      <c r="U10280" s="34"/>
    </row>
    <row r="10281" spans="16:21" x14ac:dyDescent="0.45">
      <c r="P10281" s="33" t="s">
        <v>5802</v>
      </c>
      <c r="Q10281" t="s">
        <v>28873</v>
      </c>
      <c r="R10281" s="35" t="s">
        <v>19764</v>
      </c>
      <c r="S10281" s="34"/>
      <c r="T10281" s="34"/>
      <c r="U10281" s="34"/>
    </row>
    <row r="10282" spans="16:21" x14ac:dyDescent="0.45">
      <c r="P10282" s="33" t="s">
        <v>5803</v>
      </c>
      <c r="Q10282" t="s">
        <v>28873</v>
      </c>
      <c r="R10282" s="35" t="s">
        <v>19765</v>
      </c>
      <c r="S10282" s="34"/>
      <c r="T10282" s="34"/>
      <c r="U10282" s="34"/>
    </row>
    <row r="10283" spans="16:21" x14ac:dyDescent="0.45">
      <c r="P10283" s="33" t="s">
        <v>5803</v>
      </c>
      <c r="Q10283" t="s">
        <v>28873</v>
      </c>
      <c r="R10283" s="35" t="s">
        <v>19766</v>
      </c>
      <c r="S10283" s="34"/>
      <c r="T10283" s="34"/>
      <c r="U10283" s="34"/>
    </row>
    <row r="10284" spans="16:21" x14ac:dyDescent="0.45">
      <c r="P10284" s="33" t="s">
        <v>5804</v>
      </c>
      <c r="Q10284" t="s">
        <v>28873</v>
      </c>
      <c r="R10284" s="35" t="s">
        <v>19767</v>
      </c>
      <c r="S10284" s="34"/>
      <c r="T10284" s="34"/>
      <c r="U10284" s="34"/>
    </row>
    <row r="10285" spans="16:21" x14ac:dyDescent="0.45">
      <c r="P10285" s="33" t="s">
        <v>5804</v>
      </c>
      <c r="Q10285" t="s">
        <v>28873</v>
      </c>
      <c r="R10285" s="35" t="s">
        <v>19768</v>
      </c>
      <c r="S10285" s="34"/>
      <c r="T10285" s="34"/>
      <c r="U10285" s="34"/>
    </row>
    <row r="10286" spans="16:21" x14ac:dyDescent="0.45">
      <c r="P10286" s="33" t="s">
        <v>5805</v>
      </c>
      <c r="Q10286" t="s">
        <v>28873</v>
      </c>
      <c r="R10286" s="35" t="s">
        <v>19769</v>
      </c>
      <c r="S10286" s="34"/>
      <c r="T10286" s="34"/>
      <c r="U10286" s="34"/>
    </row>
    <row r="10287" spans="16:21" x14ac:dyDescent="0.45">
      <c r="P10287" s="33" t="s">
        <v>5805</v>
      </c>
      <c r="Q10287" t="s">
        <v>28873</v>
      </c>
      <c r="R10287" s="35" t="s">
        <v>19770</v>
      </c>
      <c r="S10287" s="34"/>
      <c r="T10287" s="34"/>
      <c r="U10287" s="34"/>
    </row>
    <row r="10288" spans="16:21" x14ac:dyDescent="0.45">
      <c r="P10288" s="33" t="s">
        <v>5806</v>
      </c>
      <c r="Q10288" t="s">
        <v>28873</v>
      </c>
      <c r="R10288" s="35" t="s">
        <v>19771</v>
      </c>
      <c r="S10288" s="34"/>
      <c r="T10288" s="34"/>
      <c r="U10288" s="34"/>
    </row>
    <row r="10289" spans="16:21" x14ac:dyDescent="0.45">
      <c r="P10289" s="33" t="s">
        <v>5806</v>
      </c>
      <c r="Q10289" t="s">
        <v>28873</v>
      </c>
      <c r="R10289" s="35" t="s">
        <v>19772</v>
      </c>
      <c r="S10289" s="34"/>
      <c r="T10289" s="34"/>
      <c r="U10289" s="34"/>
    </row>
    <row r="10290" spans="16:21" x14ac:dyDescent="0.45">
      <c r="P10290" s="33" t="s">
        <v>5807</v>
      </c>
      <c r="Q10290" t="s">
        <v>28873</v>
      </c>
      <c r="R10290" s="35" t="s">
        <v>19773</v>
      </c>
      <c r="S10290" s="34"/>
      <c r="T10290" s="34"/>
      <c r="U10290" s="34"/>
    </row>
    <row r="10291" spans="16:21" x14ac:dyDescent="0.45">
      <c r="P10291" s="33" t="s">
        <v>5807</v>
      </c>
      <c r="Q10291" t="s">
        <v>28873</v>
      </c>
      <c r="R10291" s="35" t="s">
        <v>19774</v>
      </c>
      <c r="S10291" s="34"/>
      <c r="T10291" s="34"/>
      <c r="U10291" s="34"/>
    </row>
    <row r="10292" spans="16:21" x14ac:dyDescent="0.45">
      <c r="P10292" s="33" t="s">
        <v>5808</v>
      </c>
      <c r="Q10292" t="s">
        <v>28873</v>
      </c>
      <c r="R10292" s="35" t="s">
        <v>19775</v>
      </c>
      <c r="S10292" s="34"/>
      <c r="T10292" s="34"/>
      <c r="U10292" s="34"/>
    </row>
    <row r="10293" spans="16:21" x14ac:dyDescent="0.45">
      <c r="P10293" s="33" t="s">
        <v>5808</v>
      </c>
      <c r="Q10293" t="s">
        <v>28873</v>
      </c>
      <c r="R10293" s="35" t="s">
        <v>19776</v>
      </c>
      <c r="S10293" s="34"/>
      <c r="T10293" s="34"/>
      <c r="U10293" s="34"/>
    </row>
    <row r="10294" spans="16:21" x14ac:dyDescent="0.45">
      <c r="P10294" s="33" t="s">
        <v>5809</v>
      </c>
      <c r="Q10294" t="s">
        <v>28873</v>
      </c>
      <c r="R10294" s="35" t="s">
        <v>19777</v>
      </c>
      <c r="S10294" s="34"/>
      <c r="T10294" s="34"/>
      <c r="U10294" s="34"/>
    </row>
    <row r="10295" spans="16:21" x14ac:dyDescent="0.45">
      <c r="P10295" s="33" t="s">
        <v>5809</v>
      </c>
      <c r="Q10295" t="s">
        <v>28873</v>
      </c>
      <c r="R10295" s="35" t="s">
        <v>19778</v>
      </c>
      <c r="S10295" s="34"/>
      <c r="T10295" s="34"/>
      <c r="U10295" s="34"/>
    </row>
    <row r="10296" spans="16:21" x14ac:dyDescent="0.45">
      <c r="P10296" s="33" t="s">
        <v>5810</v>
      </c>
      <c r="Q10296" t="s">
        <v>28873</v>
      </c>
      <c r="R10296" s="35" t="s">
        <v>19779</v>
      </c>
      <c r="S10296" s="34"/>
      <c r="T10296" s="34"/>
      <c r="U10296" s="34"/>
    </row>
    <row r="10297" spans="16:21" x14ac:dyDescent="0.45">
      <c r="P10297" s="33" t="s">
        <v>5810</v>
      </c>
      <c r="Q10297" t="s">
        <v>28873</v>
      </c>
      <c r="R10297" s="35" t="s">
        <v>19780</v>
      </c>
      <c r="S10297" s="34"/>
      <c r="T10297" s="34"/>
      <c r="U10297" s="34"/>
    </row>
    <row r="10298" spans="16:21" x14ac:dyDescent="0.45">
      <c r="P10298" s="33" t="s">
        <v>5811</v>
      </c>
      <c r="Q10298" t="s">
        <v>28873</v>
      </c>
      <c r="R10298" s="35" t="s">
        <v>19781</v>
      </c>
      <c r="S10298" s="34"/>
      <c r="T10298" s="34"/>
      <c r="U10298" s="34"/>
    </row>
    <row r="10299" spans="16:21" x14ac:dyDescent="0.45">
      <c r="P10299" s="33" t="s">
        <v>5811</v>
      </c>
      <c r="Q10299" t="s">
        <v>28873</v>
      </c>
      <c r="R10299" s="35" t="s">
        <v>19782</v>
      </c>
      <c r="S10299" s="34"/>
      <c r="T10299" s="34"/>
      <c r="U10299" s="34"/>
    </row>
    <row r="10300" spans="16:21" x14ac:dyDescent="0.45">
      <c r="P10300" s="33" t="s">
        <v>5812</v>
      </c>
      <c r="Q10300" t="s">
        <v>28873</v>
      </c>
      <c r="R10300" s="35" t="s">
        <v>19783</v>
      </c>
      <c r="S10300" s="34"/>
      <c r="T10300" s="34"/>
      <c r="U10300" s="34"/>
    </row>
    <row r="10301" spans="16:21" x14ac:dyDescent="0.45">
      <c r="P10301" s="33" t="s">
        <v>5812</v>
      </c>
      <c r="Q10301" t="s">
        <v>28873</v>
      </c>
      <c r="R10301" s="35" t="s">
        <v>19784</v>
      </c>
      <c r="S10301" s="34"/>
      <c r="T10301" s="34"/>
      <c r="U10301" s="34"/>
    </row>
    <row r="10302" spans="16:21" x14ac:dyDescent="0.45">
      <c r="P10302" s="33" t="s">
        <v>5813</v>
      </c>
      <c r="Q10302" t="s">
        <v>28873</v>
      </c>
      <c r="R10302" s="35" t="s">
        <v>19785</v>
      </c>
      <c r="S10302" s="34"/>
      <c r="T10302" s="34"/>
      <c r="U10302" s="34"/>
    </row>
    <row r="10303" spans="16:21" x14ac:dyDescent="0.45">
      <c r="P10303" s="33" t="s">
        <v>5813</v>
      </c>
      <c r="Q10303" t="s">
        <v>28873</v>
      </c>
      <c r="R10303" s="35" t="s">
        <v>19786</v>
      </c>
      <c r="S10303" s="34"/>
      <c r="T10303" s="34"/>
      <c r="U10303" s="34"/>
    </row>
    <row r="10304" spans="16:21" x14ac:dyDescent="0.45">
      <c r="P10304" s="33" t="s">
        <v>5814</v>
      </c>
      <c r="Q10304" t="s">
        <v>28873</v>
      </c>
      <c r="R10304" s="35" t="s">
        <v>19787</v>
      </c>
      <c r="S10304" s="34"/>
      <c r="T10304" s="34"/>
      <c r="U10304" s="34"/>
    </row>
    <row r="10305" spans="16:21" x14ac:dyDescent="0.45">
      <c r="P10305" s="33" t="s">
        <v>5814</v>
      </c>
      <c r="Q10305" t="s">
        <v>28873</v>
      </c>
      <c r="R10305" s="35" t="s">
        <v>19788</v>
      </c>
      <c r="S10305" s="34"/>
      <c r="T10305" s="34"/>
      <c r="U10305" s="34"/>
    </row>
    <row r="10306" spans="16:21" x14ac:dyDescent="0.45">
      <c r="P10306" s="33" t="s">
        <v>5815</v>
      </c>
      <c r="Q10306" t="s">
        <v>28873</v>
      </c>
      <c r="R10306" s="35" t="s">
        <v>19789</v>
      </c>
      <c r="S10306" s="34"/>
      <c r="T10306" s="34"/>
      <c r="U10306" s="34"/>
    </row>
    <row r="10307" spans="16:21" x14ac:dyDescent="0.45">
      <c r="P10307" s="33" t="s">
        <v>5815</v>
      </c>
      <c r="Q10307" t="s">
        <v>28873</v>
      </c>
      <c r="R10307" s="35" t="s">
        <v>19790</v>
      </c>
      <c r="S10307" s="34"/>
      <c r="T10307" s="34"/>
      <c r="U10307" s="34"/>
    </row>
    <row r="10308" spans="16:21" x14ac:dyDescent="0.45">
      <c r="P10308" s="33" t="s">
        <v>5816</v>
      </c>
      <c r="Q10308" t="s">
        <v>28873</v>
      </c>
      <c r="R10308" s="35" t="s">
        <v>19791</v>
      </c>
      <c r="S10308" s="34"/>
      <c r="T10308" s="34"/>
      <c r="U10308" s="34"/>
    </row>
    <row r="10309" spans="16:21" x14ac:dyDescent="0.45">
      <c r="P10309" s="33" t="s">
        <v>5816</v>
      </c>
      <c r="Q10309" t="s">
        <v>28873</v>
      </c>
      <c r="R10309" s="35" t="s">
        <v>19792</v>
      </c>
      <c r="S10309" s="34"/>
      <c r="T10309" s="34"/>
      <c r="U10309" s="34"/>
    </row>
    <row r="10310" spans="16:21" x14ac:dyDescent="0.45">
      <c r="P10310" s="33" t="s">
        <v>5817</v>
      </c>
      <c r="Q10310" t="s">
        <v>28873</v>
      </c>
      <c r="R10310" s="35" t="s">
        <v>19793</v>
      </c>
      <c r="S10310" s="34"/>
      <c r="T10310" s="34"/>
      <c r="U10310" s="34"/>
    </row>
    <row r="10311" spans="16:21" x14ac:dyDescent="0.45">
      <c r="P10311" s="33" t="s">
        <v>5817</v>
      </c>
      <c r="Q10311" t="s">
        <v>28873</v>
      </c>
      <c r="R10311" s="35" t="s">
        <v>19794</v>
      </c>
      <c r="S10311" s="34"/>
      <c r="T10311" s="34"/>
      <c r="U10311" s="34"/>
    </row>
    <row r="10312" spans="16:21" x14ac:dyDescent="0.45">
      <c r="P10312" s="33" t="s">
        <v>5818</v>
      </c>
      <c r="Q10312" t="s">
        <v>28873</v>
      </c>
      <c r="R10312" s="35" t="s">
        <v>19795</v>
      </c>
      <c r="S10312" s="34"/>
      <c r="T10312" s="34"/>
      <c r="U10312" s="34"/>
    </row>
    <row r="10313" spans="16:21" x14ac:dyDescent="0.45">
      <c r="P10313" s="33" t="s">
        <v>5818</v>
      </c>
      <c r="Q10313" t="s">
        <v>28873</v>
      </c>
      <c r="R10313" s="35" t="s">
        <v>19796</v>
      </c>
      <c r="S10313" s="34"/>
      <c r="T10313" s="34"/>
      <c r="U10313" s="34"/>
    </row>
    <row r="10314" spans="16:21" x14ac:dyDescent="0.45">
      <c r="P10314" s="33" t="s">
        <v>5819</v>
      </c>
      <c r="Q10314" t="s">
        <v>28873</v>
      </c>
      <c r="R10314" s="35" t="s">
        <v>19797</v>
      </c>
      <c r="S10314" s="34"/>
      <c r="T10314" s="34"/>
      <c r="U10314" s="34"/>
    </row>
    <row r="10315" spans="16:21" x14ac:dyDescent="0.45">
      <c r="P10315" s="33" t="s">
        <v>5819</v>
      </c>
      <c r="Q10315" t="s">
        <v>28873</v>
      </c>
      <c r="R10315" s="35" t="s">
        <v>19794</v>
      </c>
      <c r="S10315" s="34"/>
      <c r="T10315" s="34"/>
      <c r="U10315" s="34"/>
    </row>
    <row r="10316" spans="16:21" x14ac:dyDescent="0.45">
      <c r="P10316" s="33" t="s">
        <v>5820</v>
      </c>
      <c r="Q10316" t="s">
        <v>28873</v>
      </c>
      <c r="R10316" s="35" t="s">
        <v>19798</v>
      </c>
      <c r="S10316" s="34"/>
      <c r="T10316" s="34"/>
      <c r="U10316" s="34"/>
    </row>
    <row r="10317" spans="16:21" x14ac:dyDescent="0.45">
      <c r="P10317" s="33" t="s">
        <v>5820</v>
      </c>
      <c r="Q10317" t="s">
        <v>28873</v>
      </c>
      <c r="R10317" s="35" t="s">
        <v>19799</v>
      </c>
      <c r="S10317" s="34"/>
      <c r="T10317" s="34"/>
      <c r="U10317" s="34"/>
    </row>
    <row r="10318" spans="16:21" x14ac:dyDescent="0.45">
      <c r="P10318" s="33" t="s">
        <v>5821</v>
      </c>
      <c r="Q10318" t="s">
        <v>28873</v>
      </c>
      <c r="R10318" s="35" t="s">
        <v>19800</v>
      </c>
      <c r="S10318" s="34"/>
      <c r="T10318" s="34"/>
      <c r="U10318" s="34"/>
    </row>
    <row r="10319" spans="16:21" x14ac:dyDescent="0.45">
      <c r="P10319" s="33" t="s">
        <v>5821</v>
      </c>
      <c r="Q10319" t="s">
        <v>28873</v>
      </c>
      <c r="R10319" s="35" t="s">
        <v>19801</v>
      </c>
      <c r="S10319" s="34"/>
      <c r="T10319" s="34"/>
      <c r="U10319" s="34"/>
    </row>
    <row r="10320" spans="16:21" x14ac:dyDescent="0.45">
      <c r="P10320" s="33" t="s">
        <v>5822</v>
      </c>
      <c r="Q10320" t="s">
        <v>28873</v>
      </c>
      <c r="R10320" s="35" t="s">
        <v>19802</v>
      </c>
      <c r="S10320" s="34"/>
      <c r="T10320" s="34"/>
      <c r="U10320" s="34"/>
    </row>
    <row r="10321" spans="16:21" x14ac:dyDescent="0.45">
      <c r="P10321" s="33" t="s">
        <v>5822</v>
      </c>
      <c r="Q10321" t="s">
        <v>28873</v>
      </c>
      <c r="R10321" s="35" t="s">
        <v>19803</v>
      </c>
      <c r="S10321" s="34"/>
      <c r="T10321" s="34"/>
      <c r="U10321" s="34"/>
    </row>
    <row r="10322" spans="16:21" x14ac:dyDescent="0.45">
      <c r="P10322" s="33" t="s">
        <v>5823</v>
      </c>
      <c r="Q10322" t="s">
        <v>28873</v>
      </c>
      <c r="R10322" s="35" t="s">
        <v>19804</v>
      </c>
      <c r="S10322" s="34"/>
      <c r="T10322" s="34"/>
      <c r="U10322" s="34"/>
    </row>
    <row r="10323" spans="16:21" x14ac:dyDescent="0.45">
      <c r="P10323" s="33" t="s">
        <v>5823</v>
      </c>
      <c r="Q10323" t="s">
        <v>28873</v>
      </c>
      <c r="R10323" s="35" t="s">
        <v>19805</v>
      </c>
      <c r="S10323" s="34"/>
      <c r="T10323" s="34"/>
      <c r="U10323" s="34"/>
    </row>
    <row r="10324" spans="16:21" x14ac:dyDescent="0.45">
      <c r="P10324" s="33" t="s">
        <v>5824</v>
      </c>
      <c r="Q10324" t="s">
        <v>28873</v>
      </c>
      <c r="R10324" s="35" t="s">
        <v>19806</v>
      </c>
      <c r="S10324" s="34"/>
      <c r="T10324" s="34"/>
      <c r="U10324" s="34"/>
    </row>
    <row r="10325" spans="16:21" x14ac:dyDescent="0.45">
      <c r="P10325" s="33" t="s">
        <v>5825</v>
      </c>
      <c r="Q10325" t="s">
        <v>28873</v>
      </c>
      <c r="R10325" s="35" t="s">
        <v>19804</v>
      </c>
      <c r="S10325" s="34"/>
      <c r="T10325" s="34"/>
      <c r="U10325" s="34"/>
    </row>
    <row r="10326" spans="16:21" x14ac:dyDescent="0.45">
      <c r="P10326" s="33" t="s">
        <v>5825</v>
      </c>
      <c r="Q10326" t="s">
        <v>28873</v>
      </c>
      <c r="R10326" s="35" t="s">
        <v>19805</v>
      </c>
      <c r="S10326" s="34"/>
      <c r="T10326" s="34"/>
      <c r="U10326" s="34"/>
    </row>
    <row r="10327" spans="16:21" x14ac:dyDescent="0.45">
      <c r="P10327" s="33" t="s">
        <v>5826</v>
      </c>
      <c r="Q10327" t="s">
        <v>28873</v>
      </c>
      <c r="R10327" s="35" t="s">
        <v>11192</v>
      </c>
      <c r="S10327" s="34"/>
      <c r="T10327" s="34"/>
      <c r="U10327" s="34"/>
    </row>
    <row r="10328" spans="16:21" x14ac:dyDescent="0.45">
      <c r="P10328" s="33" t="s">
        <v>5827</v>
      </c>
      <c r="Q10328" t="s">
        <v>28873</v>
      </c>
      <c r="R10328" s="35" t="s">
        <v>19807</v>
      </c>
      <c r="S10328" s="34"/>
      <c r="T10328" s="34"/>
      <c r="U10328" s="34"/>
    </row>
    <row r="10329" spans="16:21" x14ac:dyDescent="0.45">
      <c r="P10329" s="33" t="s">
        <v>5828</v>
      </c>
      <c r="Q10329" t="s">
        <v>28873</v>
      </c>
      <c r="R10329" s="35" t="s">
        <v>19808</v>
      </c>
      <c r="S10329" s="34"/>
      <c r="T10329" s="34"/>
      <c r="U10329" s="34"/>
    </row>
    <row r="10330" spans="16:21" x14ac:dyDescent="0.45">
      <c r="P10330" s="33" t="s">
        <v>5828</v>
      </c>
      <c r="Q10330" t="s">
        <v>28873</v>
      </c>
      <c r="R10330" s="35" t="s">
        <v>19809</v>
      </c>
      <c r="S10330" s="34"/>
      <c r="T10330" s="34"/>
      <c r="U10330" s="34"/>
    </row>
    <row r="10331" spans="16:21" x14ac:dyDescent="0.45">
      <c r="P10331" s="33" t="s">
        <v>5829</v>
      </c>
      <c r="Q10331" t="s">
        <v>28873</v>
      </c>
      <c r="R10331" s="35" t="s">
        <v>19810</v>
      </c>
      <c r="S10331" s="34"/>
      <c r="T10331" s="34"/>
      <c r="U10331" s="34"/>
    </row>
    <row r="10332" spans="16:21" x14ac:dyDescent="0.45">
      <c r="P10332" s="33" t="s">
        <v>5829</v>
      </c>
      <c r="Q10332" t="s">
        <v>28873</v>
      </c>
      <c r="R10332" s="35" t="s">
        <v>19811</v>
      </c>
      <c r="S10332" s="34"/>
      <c r="T10332" s="34"/>
      <c r="U10332" s="34"/>
    </row>
    <row r="10333" spans="16:21" x14ac:dyDescent="0.45">
      <c r="P10333" s="33" t="s">
        <v>5830</v>
      </c>
      <c r="Q10333" t="s">
        <v>28873</v>
      </c>
      <c r="R10333" s="35" t="s">
        <v>19812</v>
      </c>
      <c r="S10333" s="34"/>
      <c r="T10333" s="34"/>
      <c r="U10333" s="34"/>
    </row>
    <row r="10334" spans="16:21" x14ac:dyDescent="0.45">
      <c r="P10334" s="33" t="s">
        <v>5830</v>
      </c>
      <c r="Q10334" t="s">
        <v>28873</v>
      </c>
      <c r="R10334" s="35" t="s">
        <v>19813</v>
      </c>
      <c r="S10334" s="34"/>
      <c r="T10334" s="34"/>
      <c r="U10334" s="34"/>
    </row>
    <row r="10335" spans="16:21" x14ac:dyDescent="0.45">
      <c r="P10335" s="33" t="s">
        <v>5831</v>
      </c>
      <c r="Q10335" t="s">
        <v>28873</v>
      </c>
      <c r="R10335" s="35" t="s">
        <v>19814</v>
      </c>
      <c r="S10335" s="34"/>
      <c r="T10335" s="34"/>
      <c r="U10335" s="34"/>
    </row>
    <row r="10336" spans="16:21" x14ac:dyDescent="0.45">
      <c r="P10336" s="33" t="s">
        <v>5831</v>
      </c>
      <c r="Q10336" t="s">
        <v>28873</v>
      </c>
      <c r="R10336" s="35" t="s">
        <v>19815</v>
      </c>
      <c r="S10336" s="34"/>
      <c r="T10336" s="34"/>
      <c r="U10336" s="34"/>
    </row>
    <row r="10337" spans="16:21" x14ac:dyDescent="0.45">
      <c r="P10337" s="33" t="s">
        <v>5832</v>
      </c>
      <c r="Q10337" t="s">
        <v>28873</v>
      </c>
      <c r="R10337" s="35" t="s">
        <v>19816</v>
      </c>
      <c r="S10337" s="34"/>
      <c r="T10337" s="34"/>
      <c r="U10337" s="34"/>
    </row>
    <row r="10338" spans="16:21" x14ac:dyDescent="0.45">
      <c r="P10338" s="33" t="s">
        <v>5832</v>
      </c>
      <c r="Q10338" t="s">
        <v>28873</v>
      </c>
      <c r="R10338" s="35" t="s">
        <v>19817</v>
      </c>
      <c r="S10338" s="34"/>
      <c r="T10338" s="34"/>
      <c r="U10338" s="34"/>
    </row>
    <row r="10339" spans="16:21" x14ac:dyDescent="0.45">
      <c r="P10339" s="33" t="s">
        <v>5833</v>
      </c>
      <c r="Q10339" t="s">
        <v>28873</v>
      </c>
      <c r="R10339" s="35" t="s">
        <v>19818</v>
      </c>
      <c r="S10339" s="34"/>
      <c r="T10339" s="34"/>
      <c r="U10339" s="34"/>
    </row>
    <row r="10340" spans="16:21" x14ac:dyDescent="0.45">
      <c r="P10340" s="33" t="s">
        <v>5833</v>
      </c>
      <c r="Q10340" t="s">
        <v>28873</v>
      </c>
      <c r="R10340" s="35" t="s">
        <v>19819</v>
      </c>
      <c r="S10340" s="34"/>
      <c r="T10340" s="34"/>
      <c r="U10340" s="34"/>
    </row>
    <row r="10341" spans="16:21" x14ac:dyDescent="0.45">
      <c r="P10341" s="33" t="s">
        <v>5834</v>
      </c>
      <c r="Q10341" t="s">
        <v>28873</v>
      </c>
      <c r="R10341" s="35" t="s">
        <v>19820</v>
      </c>
      <c r="S10341" s="34"/>
      <c r="T10341" s="34"/>
      <c r="U10341" s="34"/>
    </row>
    <row r="10342" spans="16:21" x14ac:dyDescent="0.45">
      <c r="P10342" s="33" t="s">
        <v>5834</v>
      </c>
      <c r="Q10342" t="s">
        <v>28873</v>
      </c>
      <c r="R10342" s="35" t="s">
        <v>19821</v>
      </c>
      <c r="S10342" s="34"/>
      <c r="T10342" s="34"/>
      <c r="U10342" s="34"/>
    </row>
    <row r="10343" spans="16:21" x14ac:dyDescent="0.45">
      <c r="P10343" s="33" t="s">
        <v>5835</v>
      </c>
      <c r="Q10343" t="s">
        <v>28873</v>
      </c>
      <c r="R10343" s="35" t="s">
        <v>19822</v>
      </c>
      <c r="S10343" s="34"/>
      <c r="T10343" s="34"/>
      <c r="U10343" s="34"/>
    </row>
    <row r="10344" spans="16:21" x14ac:dyDescent="0.45">
      <c r="P10344" s="33" t="s">
        <v>5835</v>
      </c>
      <c r="Q10344" t="s">
        <v>28873</v>
      </c>
      <c r="R10344" s="35" t="s">
        <v>19823</v>
      </c>
      <c r="S10344" s="34"/>
      <c r="T10344" s="34"/>
      <c r="U10344" s="34"/>
    </row>
    <row r="10345" spans="16:21" x14ac:dyDescent="0.45">
      <c r="P10345" s="33" t="s">
        <v>5836</v>
      </c>
      <c r="Q10345" t="s">
        <v>28873</v>
      </c>
      <c r="R10345" s="35" t="s">
        <v>19824</v>
      </c>
      <c r="S10345" s="34"/>
      <c r="T10345" s="34"/>
      <c r="U10345" s="34"/>
    </row>
    <row r="10346" spans="16:21" x14ac:dyDescent="0.45">
      <c r="P10346" s="33" t="s">
        <v>5836</v>
      </c>
      <c r="Q10346" t="s">
        <v>28873</v>
      </c>
      <c r="R10346" s="35" t="s">
        <v>19825</v>
      </c>
      <c r="S10346" s="34"/>
      <c r="T10346" s="34"/>
      <c r="U10346" s="34"/>
    </row>
    <row r="10347" spans="16:21" x14ac:dyDescent="0.45">
      <c r="P10347" s="33" t="s">
        <v>5837</v>
      </c>
      <c r="Q10347" t="s">
        <v>28873</v>
      </c>
      <c r="R10347" s="35" t="s">
        <v>19826</v>
      </c>
      <c r="S10347" s="34"/>
      <c r="T10347" s="34"/>
      <c r="U10347" s="34"/>
    </row>
    <row r="10348" spans="16:21" x14ac:dyDescent="0.45">
      <c r="P10348" s="33" t="s">
        <v>5837</v>
      </c>
      <c r="Q10348" t="s">
        <v>28873</v>
      </c>
      <c r="R10348" s="35" t="s">
        <v>19827</v>
      </c>
      <c r="S10348" s="34"/>
      <c r="T10348" s="34"/>
      <c r="U10348" s="34"/>
    </row>
    <row r="10349" spans="16:21" x14ac:dyDescent="0.45">
      <c r="P10349" s="33" t="s">
        <v>5838</v>
      </c>
      <c r="Q10349" t="s">
        <v>28873</v>
      </c>
      <c r="R10349" s="35" t="s">
        <v>19826</v>
      </c>
      <c r="S10349" s="34"/>
      <c r="T10349" s="34"/>
      <c r="U10349" s="34"/>
    </row>
    <row r="10350" spans="16:21" x14ac:dyDescent="0.45">
      <c r="P10350" s="33" t="s">
        <v>5838</v>
      </c>
      <c r="Q10350" t="s">
        <v>28873</v>
      </c>
      <c r="R10350" s="35" t="s">
        <v>19828</v>
      </c>
      <c r="S10350" s="34"/>
      <c r="T10350" s="34"/>
      <c r="U10350" s="34"/>
    </row>
    <row r="10351" spans="16:21" x14ac:dyDescent="0.45">
      <c r="P10351" s="33" t="s">
        <v>5839</v>
      </c>
      <c r="Q10351" t="s">
        <v>28873</v>
      </c>
      <c r="R10351" s="35" t="s">
        <v>19829</v>
      </c>
      <c r="S10351" s="34"/>
      <c r="T10351" s="34"/>
      <c r="U10351" s="34"/>
    </row>
    <row r="10352" spans="16:21" x14ac:dyDescent="0.45">
      <c r="P10352" s="33" t="s">
        <v>5839</v>
      </c>
      <c r="Q10352" t="s">
        <v>28873</v>
      </c>
      <c r="R10352" s="35" t="s">
        <v>19830</v>
      </c>
      <c r="S10352" s="34"/>
      <c r="T10352" s="34"/>
      <c r="U10352" s="34"/>
    </row>
    <row r="10353" spans="16:21" x14ac:dyDescent="0.45">
      <c r="P10353" s="33" t="s">
        <v>5840</v>
      </c>
      <c r="Q10353" t="s">
        <v>28873</v>
      </c>
      <c r="R10353" s="35" t="s">
        <v>11192</v>
      </c>
      <c r="S10353" s="34"/>
      <c r="T10353" s="34"/>
      <c r="U10353" s="34"/>
    </row>
    <row r="10354" spans="16:21" x14ac:dyDescent="0.45">
      <c r="P10354" s="33" t="s">
        <v>5841</v>
      </c>
      <c r="Q10354" t="s">
        <v>28873</v>
      </c>
      <c r="R10354" s="35" t="s">
        <v>11192</v>
      </c>
      <c r="S10354" s="34"/>
      <c r="T10354" s="34"/>
      <c r="U10354" s="34"/>
    </row>
    <row r="10355" spans="16:21" x14ac:dyDescent="0.45">
      <c r="P10355" s="33" t="s">
        <v>5842</v>
      </c>
      <c r="Q10355" t="s">
        <v>28873</v>
      </c>
      <c r="R10355" s="35" t="s">
        <v>19831</v>
      </c>
      <c r="S10355" s="34"/>
      <c r="T10355" s="34"/>
      <c r="U10355" s="34"/>
    </row>
    <row r="10356" spans="16:21" x14ac:dyDescent="0.45">
      <c r="P10356" s="33" t="s">
        <v>5842</v>
      </c>
      <c r="Q10356" t="s">
        <v>28873</v>
      </c>
      <c r="R10356" s="35" t="s">
        <v>19832</v>
      </c>
      <c r="S10356" s="34"/>
      <c r="T10356" s="34"/>
      <c r="U10356" s="34"/>
    </row>
    <row r="10357" spans="16:21" x14ac:dyDescent="0.45">
      <c r="P10357" s="33" t="s">
        <v>5843</v>
      </c>
      <c r="Q10357" t="s">
        <v>28873</v>
      </c>
      <c r="R10357" s="35" t="s">
        <v>19833</v>
      </c>
      <c r="S10357" s="34"/>
      <c r="T10357" s="34"/>
      <c r="U10357" s="34"/>
    </row>
    <row r="10358" spans="16:21" x14ac:dyDescent="0.45">
      <c r="P10358" s="33" t="s">
        <v>5843</v>
      </c>
      <c r="Q10358" t="s">
        <v>28873</v>
      </c>
      <c r="R10358" s="35" t="s">
        <v>19834</v>
      </c>
      <c r="S10358" s="34"/>
      <c r="T10358" s="34"/>
      <c r="U10358" s="34"/>
    </row>
    <row r="10359" spans="16:21" x14ac:dyDescent="0.45">
      <c r="P10359" s="33" t="s">
        <v>5844</v>
      </c>
      <c r="Q10359" t="s">
        <v>28873</v>
      </c>
      <c r="R10359" s="35" t="s">
        <v>19835</v>
      </c>
      <c r="S10359" s="34"/>
      <c r="T10359" s="34"/>
      <c r="U10359" s="34"/>
    </row>
    <row r="10360" spans="16:21" x14ac:dyDescent="0.45">
      <c r="P10360" s="33" t="s">
        <v>5844</v>
      </c>
      <c r="Q10360" t="s">
        <v>28873</v>
      </c>
      <c r="R10360" s="35" t="s">
        <v>19836</v>
      </c>
      <c r="S10360" s="34"/>
      <c r="T10360" s="34"/>
      <c r="U10360" s="34"/>
    </row>
    <row r="10361" spans="16:21" x14ac:dyDescent="0.45">
      <c r="P10361" s="33" t="s">
        <v>5845</v>
      </c>
      <c r="Q10361" t="s">
        <v>28873</v>
      </c>
      <c r="R10361" s="35" t="s">
        <v>19837</v>
      </c>
      <c r="S10361" s="34"/>
      <c r="T10361" s="34"/>
      <c r="U10361" s="34"/>
    </row>
    <row r="10362" spans="16:21" x14ac:dyDescent="0.45">
      <c r="P10362" s="33" t="s">
        <v>5845</v>
      </c>
      <c r="Q10362" t="s">
        <v>28873</v>
      </c>
      <c r="R10362" s="35" t="s">
        <v>19838</v>
      </c>
      <c r="S10362" s="34"/>
      <c r="T10362" s="34"/>
      <c r="U10362" s="34"/>
    </row>
    <row r="10363" spans="16:21" x14ac:dyDescent="0.45">
      <c r="P10363" s="33" t="s">
        <v>5846</v>
      </c>
      <c r="Q10363" t="s">
        <v>28873</v>
      </c>
      <c r="R10363" s="35" t="s">
        <v>19839</v>
      </c>
      <c r="S10363" s="34"/>
      <c r="T10363" s="34"/>
      <c r="U10363" s="34"/>
    </row>
    <row r="10364" spans="16:21" x14ac:dyDescent="0.45">
      <c r="P10364" s="33" t="s">
        <v>5846</v>
      </c>
      <c r="Q10364" t="s">
        <v>28873</v>
      </c>
      <c r="R10364" s="35" t="s">
        <v>19840</v>
      </c>
      <c r="S10364" s="34"/>
      <c r="T10364" s="34"/>
      <c r="U10364" s="34"/>
    </row>
    <row r="10365" spans="16:21" x14ac:dyDescent="0.45">
      <c r="P10365" s="33" t="s">
        <v>5847</v>
      </c>
      <c r="Q10365" t="s">
        <v>28873</v>
      </c>
      <c r="R10365" s="35" t="s">
        <v>19841</v>
      </c>
      <c r="S10365" s="34"/>
      <c r="T10365" s="34"/>
      <c r="U10365" s="34"/>
    </row>
    <row r="10366" spans="16:21" x14ac:dyDescent="0.45">
      <c r="P10366" s="33" t="s">
        <v>5847</v>
      </c>
      <c r="Q10366" t="s">
        <v>28873</v>
      </c>
      <c r="R10366" s="35" t="s">
        <v>19840</v>
      </c>
      <c r="S10366" s="34"/>
      <c r="T10366" s="34"/>
      <c r="U10366" s="34"/>
    </row>
    <row r="10367" spans="16:21" x14ac:dyDescent="0.45">
      <c r="P10367" s="33" t="s">
        <v>5848</v>
      </c>
      <c r="Q10367" t="s">
        <v>28873</v>
      </c>
      <c r="R10367" s="35" t="s">
        <v>19842</v>
      </c>
      <c r="S10367" s="34"/>
      <c r="T10367" s="34"/>
      <c r="U10367" s="34"/>
    </row>
    <row r="10368" spans="16:21" x14ac:dyDescent="0.45">
      <c r="P10368" s="33" t="s">
        <v>5848</v>
      </c>
      <c r="Q10368" t="s">
        <v>28873</v>
      </c>
      <c r="R10368" s="35" t="s">
        <v>19843</v>
      </c>
      <c r="S10368" s="34"/>
      <c r="T10368" s="34"/>
      <c r="U10368" s="34"/>
    </row>
    <row r="10369" spans="16:21" x14ac:dyDescent="0.45">
      <c r="P10369" s="33" t="s">
        <v>5849</v>
      </c>
      <c r="Q10369" t="s">
        <v>28873</v>
      </c>
      <c r="R10369" s="35" t="s">
        <v>19844</v>
      </c>
      <c r="S10369" s="34"/>
      <c r="T10369" s="34"/>
      <c r="U10369" s="34"/>
    </row>
    <row r="10370" spans="16:21" x14ac:dyDescent="0.45">
      <c r="P10370" s="33" t="s">
        <v>5849</v>
      </c>
      <c r="Q10370" t="s">
        <v>28873</v>
      </c>
      <c r="R10370" s="35" t="s">
        <v>19845</v>
      </c>
      <c r="S10370" s="34"/>
      <c r="T10370" s="34"/>
      <c r="U10370" s="34"/>
    </row>
    <row r="10371" spans="16:21" x14ac:dyDescent="0.45">
      <c r="P10371" s="33" t="s">
        <v>5850</v>
      </c>
      <c r="Q10371" t="s">
        <v>28873</v>
      </c>
      <c r="R10371" s="35" t="s">
        <v>11120</v>
      </c>
      <c r="S10371" s="34"/>
      <c r="T10371" s="34"/>
      <c r="U10371" s="34"/>
    </row>
    <row r="10372" spans="16:21" x14ac:dyDescent="0.45">
      <c r="P10372" s="33" t="s">
        <v>5850</v>
      </c>
      <c r="Q10372" t="s">
        <v>28873</v>
      </c>
      <c r="R10372" s="35" t="s">
        <v>19846</v>
      </c>
      <c r="S10372" s="34"/>
      <c r="T10372" s="34"/>
      <c r="U10372" s="34"/>
    </row>
    <row r="10373" spans="16:21" x14ac:dyDescent="0.45">
      <c r="P10373" s="33" t="s">
        <v>5851</v>
      </c>
      <c r="Q10373" t="s">
        <v>28873</v>
      </c>
      <c r="R10373" s="35" t="s">
        <v>19847</v>
      </c>
      <c r="S10373" s="34"/>
      <c r="T10373" s="34"/>
      <c r="U10373" s="34"/>
    </row>
    <row r="10374" spans="16:21" x14ac:dyDescent="0.45">
      <c r="P10374" s="33" t="s">
        <v>5851</v>
      </c>
      <c r="Q10374" t="s">
        <v>28873</v>
      </c>
      <c r="R10374" s="35" t="s">
        <v>19848</v>
      </c>
      <c r="S10374" s="34"/>
      <c r="T10374" s="34"/>
      <c r="U10374" s="34"/>
    </row>
    <row r="10375" spans="16:21" x14ac:dyDescent="0.45">
      <c r="P10375" s="33" t="s">
        <v>5852</v>
      </c>
      <c r="Q10375" t="s">
        <v>28873</v>
      </c>
      <c r="R10375" s="35" t="s">
        <v>19849</v>
      </c>
      <c r="S10375" s="34"/>
      <c r="T10375" s="34"/>
      <c r="U10375" s="34"/>
    </row>
    <row r="10376" spans="16:21" x14ac:dyDescent="0.45">
      <c r="P10376" s="33" t="s">
        <v>5852</v>
      </c>
      <c r="Q10376" t="s">
        <v>28873</v>
      </c>
      <c r="R10376" s="35" t="s">
        <v>19850</v>
      </c>
      <c r="S10376" s="34"/>
      <c r="T10376" s="34"/>
      <c r="U10376" s="34"/>
    </row>
    <row r="10377" spans="16:21" x14ac:dyDescent="0.45">
      <c r="P10377" s="33" t="s">
        <v>5853</v>
      </c>
      <c r="Q10377" t="s">
        <v>28873</v>
      </c>
      <c r="R10377" s="35" t="s">
        <v>19851</v>
      </c>
      <c r="S10377" s="34"/>
      <c r="T10377" s="34"/>
      <c r="U10377" s="34"/>
    </row>
    <row r="10378" spans="16:21" x14ac:dyDescent="0.45">
      <c r="P10378" s="33" t="s">
        <v>5853</v>
      </c>
      <c r="Q10378" t="s">
        <v>28873</v>
      </c>
      <c r="R10378" s="35" t="s">
        <v>19852</v>
      </c>
      <c r="S10378" s="34"/>
      <c r="T10378" s="34"/>
      <c r="U10378" s="34"/>
    </row>
    <row r="10379" spans="16:21" x14ac:dyDescent="0.45">
      <c r="P10379" s="33" t="s">
        <v>5854</v>
      </c>
      <c r="Q10379" t="s">
        <v>28873</v>
      </c>
      <c r="R10379" s="35" t="s">
        <v>19853</v>
      </c>
      <c r="S10379" s="34"/>
      <c r="T10379" s="34"/>
      <c r="U10379" s="34"/>
    </row>
    <row r="10380" spans="16:21" x14ac:dyDescent="0.45">
      <c r="P10380" s="33" t="s">
        <v>5854</v>
      </c>
      <c r="Q10380" t="s">
        <v>28873</v>
      </c>
      <c r="R10380" s="35" t="s">
        <v>19854</v>
      </c>
      <c r="S10380" s="34"/>
      <c r="T10380" s="34"/>
      <c r="U10380" s="34"/>
    </row>
    <row r="10381" spans="16:21" x14ac:dyDescent="0.45">
      <c r="P10381" s="33" t="s">
        <v>5855</v>
      </c>
      <c r="Q10381" t="s">
        <v>28873</v>
      </c>
      <c r="R10381" s="35" t="s">
        <v>19855</v>
      </c>
      <c r="S10381" s="34"/>
      <c r="T10381" s="34"/>
      <c r="U10381" s="34"/>
    </row>
    <row r="10382" spans="16:21" x14ac:dyDescent="0.45">
      <c r="P10382" s="33" t="s">
        <v>5855</v>
      </c>
      <c r="Q10382" t="s">
        <v>28873</v>
      </c>
      <c r="R10382" s="35" t="s">
        <v>19854</v>
      </c>
      <c r="S10382" s="34"/>
      <c r="T10382" s="34"/>
      <c r="U10382" s="34"/>
    </row>
    <row r="10383" spans="16:21" x14ac:dyDescent="0.45">
      <c r="P10383" s="33" t="s">
        <v>5856</v>
      </c>
      <c r="Q10383" t="s">
        <v>28873</v>
      </c>
      <c r="R10383" s="35" t="s">
        <v>19856</v>
      </c>
      <c r="S10383" s="34"/>
      <c r="T10383" s="34"/>
      <c r="U10383" s="34"/>
    </row>
    <row r="10384" spans="16:21" x14ac:dyDescent="0.45">
      <c r="P10384" s="33" t="s">
        <v>5856</v>
      </c>
      <c r="Q10384" t="s">
        <v>28873</v>
      </c>
      <c r="R10384" s="35" t="s">
        <v>19857</v>
      </c>
      <c r="S10384" s="34"/>
      <c r="T10384" s="34"/>
      <c r="U10384" s="34"/>
    </row>
    <row r="10385" spans="16:21" x14ac:dyDescent="0.45">
      <c r="P10385" s="33" t="s">
        <v>5857</v>
      </c>
      <c r="Q10385" t="s">
        <v>28873</v>
      </c>
      <c r="R10385" s="35" t="s">
        <v>19858</v>
      </c>
      <c r="S10385" s="34"/>
      <c r="T10385" s="34"/>
      <c r="U10385" s="34"/>
    </row>
    <row r="10386" spans="16:21" x14ac:dyDescent="0.45">
      <c r="P10386" s="33" t="s">
        <v>5857</v>
      </c>
      <c r="Q10386" t="s">
        <v>28873</v>
      </c>
      <c r="R10386" s="35" t="s">
        <v>19859</v>
      </c>
      <c r="S10386" s="34"/>
      <c r="T10386" s="34"/>
      <c r="U10386" s="34"/>
    </row>
    <row r="10387" spans="16:21" x14ac:dyDescent="0.45">
      <c r="P10387" s="33" t="s">
        <v>5858</v>
      </c>
      <c r="Q10387" t="s">
        <v>28873</v>
      </c>
      <c r="R10387" s="35" t="s">
        <v>19860</v>
      </c>
      <c r="S10387" s="34"/>
      <c r="T10387" s="34"/>
      <c r="U10387" s="34"/>
    </row>
    <row r="10388" spans="16:21" x14ac:dyDescent="0.45">
      <c r="P10388" s="33" t="s">
        <v>5858</v>
      </c>
      <c r="Q10388" t="s">
        <v>28873</v>
      </c>
      <c r="R10388" s="35" t="s">
        <v>19861</v>
      </c>
      <c r="S10388" s="34"/>
      <c r="T10388" s="34"/>
      <c r="U10388" s="34"/>
    </row>
    <row r="10389" spans="16:21" x14ac:dyDescent="0.45">
      <c r="P10389" s="33" t="s">
        <v>5859</v>
      </c>
      <c r="Q10389" t="s">
        <v>28873</v>
      </c>
      <c r="R10389" s="35" t="s">
        <v>19862</v>
      </c>
      <c r="S10389" s="34"/>
      <c r="T10389" s="34"/>
      <c r="U10389" s="34"/>
    </row>
    <row r="10390" spans="16:21" x14ac:dyDescent="0.45">
      <c r="P10390" s="33" t="s">
        <v>5859</v>
      </c>
      <c r="Q10390" t="s">
        <v>28873</v>
      </c>
      <c r="R10390" s="35" t="s">
        <v>19863</v>
      </c>
      <c r="S10390" s="34"/>
      <c r="T10390" s="34"/>
      <c r="U10390" s="34"/>
    </row>
    <row r="10391" spans="16:21" x14ac:dyDescent="0.45">
      <c r="P10391" s="33" t="s">
        <v>5860</v>
      </c>
      <c r="Q10391" t="s">
        <v>28873</v>
      </c>
      <c r="R10391" s="35" t="s">
        <v>19864</v>
      </c>
      <c r="S10391" s="34"/>
      <c r="T10391" s="34"/>
      <c r="U10391" s="34"/>
    </row>
    <row r="10392" spans="16:21" x14ac:dyDescent="0.45">
      <c r="P10392" s="33" t="s">
        <v>5860</v>
      </c>
      <c r="Q10392" t="s">
        <v>28873</v>
      </c>
      <c r="R10392" s="35" t="s">
        <v>19865</v>
      </c>
      <c r="S10392" s="34"/>
      <c r="T10392" s="34"/>
      <c r="U10392" s="34"/>
    </row>
    <row r="10393" spans="16:21" x14ac:dyDescent="0.45">
      <c r="P10393" s="33" t="s">
        <v>5861</v>
      </c>
      <c r="Q10393" t="s">
        <v>28873</v>
      </c>
      <c r="R10393" s="35" t="s">
        <v>19864</v>
      </c>
      <c r="S10393" s="34"/>
      <c r="T10393" s="34"/>
      <c r="U10393" s="34"/>
    </row>
    <row r="10394" spans="16:21" x14ac:dyDescent="0.45">
      <c r="P10394" s="33" t="s">
        <v>5861</v>
      </c>
      <c r="Q10394" t="s">
        <v>28873</v>
      </c>
      <c r="R10394" s="35" t="s">
        <v>19865</v>
      </c>
      <c r="S10394" s="34"/>
      <c r="T10394" s="34"/>
      <c r="U10394" s="34"/>
    </row>
    <row r="10395" spans="16:21" x14ac:dyDescent="0.45">
      <c r="P10395" s="33" t="s">
        <v>5862</v>
      </c>
      <c r="Q10395" t="s">
        <v>28873</v>
      </c>
      <c r="R10395" s="35" t="s">
        <v>19866</v>
      </c>
      <c r="S10395" s="34"/>
      <c r="T10395" s="34"/>
      <c r="U10395" s="34"/>
    </row>
    <row r="10396" spans="16:21" x14ac:dyDescent="0.45">
      <c r="P10396" s="33" t="s">
        <v>5862</v>
      </c>
      <c r="Q10396" t="s">
        <v>28873</v>
      </c>
      <c r="R10396" s="35" t="s">
        <v>19867</v>
      </c>
      <c r="S10396" s="34"/>
      <c r="T10396" s="34"/>
      <c r="U10396" s="34"/>
    </row>
    <row r="10397" spans="16:21" x14ac:dyDescent="0.45">
      <c r="P10397" s="33" t="s">
        <v>5863</v>
      </c>
      <c r="Q10397" t="s">
        <v>28873</v>
      </c>
      <c r="R10397" s="35" t="s">
        <v>19868</v>
      </c>
      <c r="S10397" s="34"/>
      <c r="T10397" s="34"/>
      <c r="U10397" s="34"/>
    </row>
    <row r="10398" spans="16:21" x14ac:dyDescent="0.45">
      <c r="P10398" s="33" t="s">
        <v>5863</v>
      </c>
      <c r="Q10398" t="s">
        <v>28873</v>
      </c>
      <c r="R10398" s="35" t="s">
        <v>19869</v>
      </c>
      <c r="S10398" s="34"/>
      <c r="T10398" s="34"/>
      <c r="U10398" s="34"/>
    </row>
    <row r="10399" spans="16:21" x14ac:dyDescent="0.45">
      <c r="P10399" s="33" t="s">
        <v>5864</v>
      </c>
      <c r="Q10399" t="s">
        <v>28873</v>
      </c>
      <c r="R10399" s="35" t="s">
        <v>19870</v>
      </c>
      <c r="S10399" s="34"/>
      <c r="T10399" s="34"/>
      <c r="U10399" s="34"/>
    </row>
    <row r="10400" spans="16:21" x14ac:dyDescent="0.45">
      <c r="P10400" s="33" t="s">
        <v>5864</v>
      </c>
      <c r="Q10400" t="s">
        <v>28873</v>
      </c>
      <c r="R10400" s="35" t="s">
        <v>19871</v>
      </c>
      <c r="S10400" s="34"/>
      <c r="T10400" s="34"/>
      <c r="U10400" s="34"/>
    </row>
    <row r="10401" spans="16:21" x14ac:dyDescent="0.45">
      <c r="P10401" s="33" t="s">
        <v>5865</v>
      </c>
      <c r="Q10401" t="s">
        <v>28873</v>
      </c>
      <c r="R10401" s="35" t="s">
        <v>19872</v>
      </c>
      <c r="S10401" s="34"/>
      <c r="T10401" s="34"/>
      <c r="U10401" s="34"/>
    </row>
    <row r="10402" spans="16:21" x14ac:dyDescent="0.45">
      <c r="P10402" s="33" t="s">
        <v>5865</v>
      </c>
      <c r="Q10402" t="s">
        <v>28873</v>
      </c>
      <c r="R10402" s="35" t="s">
        <v>19873</v>
      </c>
      <c r="S10402" s="34"/>
      <c r="T10402" s="34"/>
      <c r="U10402" s="34"/>
    </row>
    <row r="10403" spans="16:21" x14ac:dyDescent="0.45">
      <c r="P10403" s="33" t="s">
        <v>5866</v>
      </c>
      <c r="Q10403" t="s">
        <v>28873</v>
      </c>
      <c r="R10403" s="35" t="s">
        <v>19874</v>
      </c>
      <c r="S10403" s="34"/>
      <c r="T10403" s="34"/>
      <c r="U10403" s="34"/>
    </row>
    <row r="10404" spans="16:21" x14ac:dyDescent="0.45">
      <c r="P10404" s="33" t="s">
        <v>5867</v>
      </c>
      <c r="Q10404" t="s">
        <v>28873</v>
      </c>
      <c r="R10404" s="35" t="s">
        <v>19875</v>
      </c>
      <c r="S10404" s="34"/>
      <c r="T10404" s="34"/>
      <c r="U10404" s="34"/>
    </row>
    <row r="10405" spans="16:21" x14ac:dyDescent="0.45">
      <c r="P10405" s="33" t="s">
        <v>5868</v>
      </c>
      <c r="Q10405" t="s">
        <v>28873</v>
      </c>
      <c r="R10405" s="35" t="s">
        <v>19876</v>
      </c>
      <c r="S10405" s="34"/>
      <c r="T10405" s="34"/>
      <c r="U10405" s="34"/>
    </row>
    <row r="10406" spans="16:21" x14ac:dyDescent="0.45">
      <c r="P10406" s="33" t="s">
        <v>5868</v>
      </c>
      <c r="Q10406" t="s">
        <v>28873</v>
      </c>
      <c r="R10406" s="35" t="s">
        <v>19877</v>
      </c>
      <c r="S10406" s="34"/>
      <c r="T10406" s="34"/>
      <c r="U10406" s="34"/>
    </row>
    <row r="10407" spans="16:21" x14ac:dyDescent="0.45">
      <c r="P10407" s="33" t="s">
        <v>5869</v>
      </c>
      <c r="Q10407" t="s">
        <v>28873</v>
      </c>
      <c r="R10407" s="35" t="s">
        <v>19878</v>
      </c>
      <c r="S10407" s="34"/>
      <c r="T10407" s="34"/>
      <c r="U10407" s="34"/>
    </row>
    <row r="10408" spans="16:21" x14ac:dyDescent="0.45">
      <c r="P10408" s="33" t="s">
        <v>5869</v>
      </c>
      <c r="Q10408" t="s">
        <v>28873</v>
      </c>
      <c r="R10408" s="35" t="s">
        <v>19879</v>
      </c>
      <c r="S10408" s="34"/>
      <c r="T10408" s="34"/>
      <c r="U10408" s="34"/>
    </row>
    <row r="10409" spans="16:21" x14ac:dyDescent="0.45">
      <c r="P10409" s="33" t="s">
        <v>5870</v>
      </c>
      <c r="Q10409" t="s">
        <v>28873</v>
      </c>
      <c r="R10409" s="35" t="s">
        <v>19880</v>
      </c>
      <c r="S10409" s="34"/>
      <c r="T10409" s="34"/>
      <c r="U10409" s="34"/>
    </row>
    <row r="10410" spans="16:21" x14ac:dyDescent="0.45">
      <c r="P10410" s="33" t="s">
        <v>5870</v>
      </c>
      <c r="Q10410" t="s">
        <v>28873</v>
      </c>
      <c r="R10410" s="35" t="s">
        <v>19881</v>
      </c>
      <c r="S10410" s="34"/>
      <c r="T10410" s="34"/>
      <c r="U10410" s="34"/>
    </row>
    <row r="10411" spans="16:21" x14ac:dyDescent="0.45">
      <c r="P10411" s="33" t="s">
        <v>5871</v>
      </c>
      <c r="Q10411" t="s">
        <v>28873</v>
      </c>
      <c r="R10411" s="35" t="s">
        <v>19882</v>
      </c>
      <c r="S10411" s="34"/>
      <c r="T10411" s="34"/>
      <c r="U10411" s="34"/>
    </row>
    <row r="10412" spans="16:21" x14ac:dyDescent="0.45">
      <c r="P10412" s="33" t="s">
        <v>5871</v>
      </c>
      <c r="Q10412" t="s">
        <v>28873</v>
      </c>
      <c r="R10412" s="35" t="s">
        <v>19883</v>
      </c>
      <c r="S10412" s="34"/>
      <c r="T10412" s="34"/>
      <c r="U10412" s="34"/>
    </row>
    <row r="10413" spans="16:21" x14ac:dyDescent="0.45">
      <c r="P10413" s="33" t="s">
        <v>5872</v>
      </c>
      <c r="Q10413" t="s">
        <v>28873</v>
      </c>
      <c r="R10413" s="35" t="s">
        <v>19884</v>
      </c>
      <c r="S10413" s="34"/>
      <c r="T10413" s="34"/>
      <c r="U10413" s="34"/>
    </row>
    <row r="10414" spans="16:21" x14ac:dyDescent="0.45">
      <c r="P10414" s="33" t="s">
        <v>5872</v>
      </c>
      <c r="Q10414" t="s">
        <v>28873</v>
      </c>
      <c r="R10414" s="35" t="s">
        <v>19885</v>
      </c>
      <c r="S10414" s="34"/>
      <c r="T10414" s="34"/>
      <c r="U10414" s="34"/>
    </row>
    <row r="10415" spans="16:21" x14ac:dyDescent="0.45">
      <c r="P10415" s="33" t="s">
        <v>5873</v>
      </c>
      <c r="Q10415" t="s">
        <v>28873</v>
      </c>
      <c r="R10415" s="35" t="s">
        <v>19886</v>
      </c>
      <c r="S10415" s="34"/>
      <c r="T10415" s="34"/>
      <c r="U10415" s="34"/>
    </row>
    <row r="10416" spans="16:21" x14ac:dyDescent="0.45">
      <c r="P10416" s="33" t="s">
        <v>5873</v>
      </c>
      <c r="Q10416" t="s">
        <v>28873</v>
      </c>
      <c r="R10416" s="35" t="s">
        <v>19887</v>
      </c>
      <c r="S10416" s="34"/>
      <c r="T10416" s="34"/>
      <c r="U10416" s="34"/>
    </row>
    <row r="10417" spans="16:21" x14ac:dyDescent="0.45">
      <c r="P10417" s="33" t="s">
        <v>5874</v>
      </c>
      <c r="Q10417" t="s">
        <v>28873</v>
      </c>
      <c r="R10417" s="35" t="s">
        <v>19886</v>
      </c>
      <c r="S10417" s="34"/>
      <c r="T10417" s="34"/>
      <c r="U10417" s="34"/>
    </row>
    <row r="10418" spans="16:21" x14ac:dyDescent="0.45">
      <c r="P10418" s="33" t="s">
        <v>5874</v>
      </c>
      <c r="Q10418" t="s">
        <v>28873</v>
      </c>
      <c r="R10418" s="35" t="s">
        <v>19887</v>
      </c>
      <c r="S10418" s="34"/>
      <c r="T10418" s="34"/>
      <c r="U10418" s="34"/>
    </row>
    <row r="10419" spans="16:21" x14ac:dyDescent="0.45">
      <c r="P10419" s="33" t="s">
        <v>5875</v>
      </c>
      <c r="Q10419" t="s">
        <v>28873</v>
      </c>
      <c r="R10419" s="35" t="s">
        <v>19888</v>
      </c>
      <c r="S10419" s="34"/>
      <c r="T10419" s="34"/>
      <c r="U10419" s="34"/>
    </row>
    <row r="10420" spans="16:21" x14ac:dyDescent="0.45">
      <c r="P10420" s="33" t="s">
        <v>5875</v>
      </c>
      <c r="Q10420" t="s">
        <v>28873</v>
      </c>
      <c r="R10420" s="35" t="s">
        <v>19889</v>
      </c>
      <c r="S10420" s="34"/>
      <c r="T10420" s="34"/>
      <c r="U10420" s="34"/>
    </row>
    <row r="10421" spans="16:21" x14ac:dyDescent="0.45">
      <c r="P10421" s="33" t="s">
        <v>5876</v>
      </c>
      <c r="Q10421" t="s">
        <v>28873</v>
      </c>
      <c r="R10421" s="35" t="s">
        <v>19890</v>
      </c>
      <c r="S10421" s="34"/>
      <c r="T10421" s="34"/>
      <c r="U10421" s="34"/>
    </row>
    <row r="10422" spans="16:21" x14ac:dyDescent="0.45">
      <c r="P10422" s="33" t="s">
        <v>5876</v>
      </c>
      <c r="Q10422" t="s">
        <v>28873</v>
      </c>
      <c r="R10422" s="35" t="s">
        <v>19891</v>
      </c>
      <c r="S10422" s="34"/>
      <c r="T10422" s="34"/>
      <c r="U10422" s="34"/>
    </row>
    <row r="10423" spans="16:21" x14ac:dyDescent="0.45">
      <c r="P10423" s="33" t="s">
        <v>5877</v>
      </c>
      <c r="Q10423" t="s">
        <v>28873</v>
      </c>
      <c r="R10423" s="35" t="s">
        <v>19892</v>
      </c>
      <c r="S10423" s="34"/>
      <c r="T10423" s="34"/>
      <c r="U10423" s="34"/>
    </row>
    <row r="10424" spans="16:21" x14ac:dyDescent="0.45">
      <c r="P10424" s="33" t="s">
        <v>5878</v>
      </c>
      <c r="Q10424" t="s">
        <v>28873</v>
      </c>
      <c r="R10424" s="35" t="s">
        <v>19893</v>
      </c>
      <c r="S10424" s="34"/>
      <c r="T10424" s="34"/>
      <c r="U10424" s="34"/>
    </row>
    <row r="10425" spans="16:21" x14ac:dyDescent="0.45">
      <c r="P10425" s="33" t="s">
        <v>5879</v>
      </c>
      <c r="Q10425" t="s">
        <v>28873</v>
      </c>
      <c r="R10425" s="35" t="s">
        <v>19894</v>
      </c>
      <c r="S10425" s="34"/>
      <c r="T10425" s="34"/>
      <c r="U10425" s="34"/>
    </row>
    <row r="10426" spans="16:21" x14ac:dyDescent="0.45">
      <c r="P10426" s="33" t="s">
        <v>5880</v>
      </c>
      <c r="Q10426" t="s">
        <v>28873</v>
      </c>
      <c r="R10426" s="35" t="s">
        <v>19895</v>
      </c>
      <c r="S10426" s="34"/>
      <c r="T10426" s="34"/>
      <c r="U10426" s="34"/>
    </row>
    <row r="10427" spans="16:21" x14ac:dyDescent="0.45">
      <c r="P10427" s="33" t="s">
        <v>5880</v>
      </c>
      <c r="Q10427" t="s">
        <v>28873</v>
      </c>
      <c r="R10427" s="35" t="s">
        <v>19896</v>
      </c>
      <c r="S10427" s="34"/>
      <c r="T10427" s="34"/>
      <c r="U10427" s="34"/>
    </row>
    <row r="10428" spans="16:21" x14ac:dyDescent="0.45">
      <c r="P10428" s="33" t="s">
        <v>5881</v>
      </c>
      <c r="Q10428" t="s">
        <v>28873</v>
      </c>
      <c r="R10428" s="35" t="s">
        <v>19897</v>
      </c>
      <c r="S10428" s="34"/>
      <c r="T10428" s="34"/>
      <c r="U10428" s="34"/>
    </row>
    <row r="10429" spans="16:21" x14ac:dyDescent="0.45">
      <c r="P10429" s="33" t="s">
        <v>5881</v>
      </c>
      <c r="Q10429" t="s">
        <v>28873</v>
      </c>
      <c r="R10429" s="35" t="s">
        <v>19898</v>
      </c>
      <c r="S10429" s="34"/>
      <c r="T10429" s="34"/>
      <c r="U10429" s="34"/>
    </row>
    <row r="10430" spans="16:21" x14ac:dyDescent="0.45">
      <c r="P10430" s="33" t="s">
        <v>5882</v>
      </c>
      <c r="Q10430" t="s">
        <v>28873</v>
      </c>
      <c r="R10430" s="35" t="s">
        <v>19899</v>
      </c>
      <c r="S10430" s="34"/>
      <c r="T10430" s="34"/>
      <c r="U10430" s="34"/>
    </row>
    <row r="10431" spans="16:21" x14ac:dyDescent="0.45">
      <c r="P10431" s="33" t="s">
        <v>5882</v>
      </c>
      <c r="Q10431" t="s">
        <v>28873</v>
      </c>
      <c r="R10431" s="35" t="s">
        <v>19900</v>
      </c>
      <c r="S10431" s="34"/>
      <c r="T10431" s="34"/>
      <c r="U10431" s="34"/>
    </row>
    <row r="10432" spans="16:21" x14ac:dyDescent="0.45">
      <c r="P10432" s="33" t="s">
        <v>5883</v>
      </c>
      <c r="Q10432" t="s">
        <v>28873</v>
      </c>
      <c r="R10432" s="35" t="s">
        <v>19901</v>
      </c>
      <c r="S10432" s="34"/>
      <c r="T10432" s="34"/>
      <c r="U10432" s="34"/>
    </row>
    <row r="10433" spans="16:21" x14ac:dyDescent="0.45">
      <c r="P10433" s="33" t="s">
        <v>5883</v>
      </c>
      <c r="Q10433" t="s">
        <v>28873</v>
      </c>
      <c r="R10433" s="35" t="s">
        <v>19902</v>
      </c>
      <c r="S10433" s="34"/>
      <c r="T10433" s="34"/>
      <c r="U10433" s="34"/>
    </row>
    <row r="10434" spans="16:21" x14ac:dyDescent="0.45">
      <c r="P10434" s="33" t="s">
        <v>5884</v>
      </c>
      <c r="Q10434" t="s">
        <v>28873</v>
      </c>
      <c r="R10434" s="35" t="s">
        <v>19903</v>
      </c>
      <c r="S10434" s="34"/>
      <c r="T10434" s="34"/>
      <c r="U10434" s="34"/>
    </row>
    <row r="10435" spans="16:21" x14ac:dyDescent="0.45">
      <c r="P10435" s="33" t="s">
        <v>5884</v>
      </c>
      <c r="Q10435" t="s">
        <v>28873</v>
      </c>
      <c r="R10435" s="35" t="s">
        <v>19904</v>
      </c>
      <c r="S10435" s="34"/>
      <c r="T10435" s="34"/>
      <c r="U10435" s="34"/>
    </row>
    <row r="10436" spans="16:21" x14ac:dyDescent="0.45">
      <c r="P10436" s="33" t="s">
        <v>5885</v>
      </c>
      <c r="Q10436" t="s">
        <v>28873</v>
      </c>
      <c r="R10436" s="35" t="s">
        <v>19905</v>
      </c>
      <c r="S10436" s="34"/>
      <c r="T10436" s="34"/>
      <c r="U10436" s="34"/>
    </row>
    <row r="10437" spans="16:21" x14ac:dyDescent="0.45">
      <c r="P10437" s="33" t="s">
        <v>5885</v>
      </c>
      <c r="Q10437" t="s">
        <v>28873</v>
      </c>
      <c r="R10437" s="35" t="s">
        <v>19906</v>
      </c>
      <c r="S10437" s="34"/>
      <c r="T10437" s="34"/>
      <c r="U10437" s="34"/>
    </row>
    <row r="10438" spans="16:21" x14ac:dyDescent="0.45">
      <c r="P10438" s="33" t="s">
        <v>5886</v>
      </c>
      <c r="Q10438" t="s">
        <v>28873</v>
      </c>
      <c r="R10438" s="35" t="s">
        <v>19907</v>
      </c>
      <c r="S10438" s="34"/>
      <c r="T10438" s="34"/>
      <c r="U10438" s="34"/>
    </row>
    <row r="10439" spans="16:21" x14ac:dyDescent="0.45">
      <c r="P10439" s="33" t="s">
        <v>5886</v>
      </c>
      <c r="Q10439" t="s">
        <v>28873</v>
      </c>
      <c r="R10439" s="35" t="s">
        <v>19908</v>
      </c>
      <c r="S10439" s="34"/>
      <c r="T10439" s="34"/>
      <c r="U10439" s="34"/>
    </row>
    <row r="10440" spans="16:21" x14ac:dyDescent="0.45">
      <c r="P10440" s="33" t="s">
        <v>5887</v>
      </c>
      <c r="Q10440" t="s">
        <v>28873</v>
      </c>
      <c r="R10440" s="35" t="s">
        <v>19909</v>
      </c>
      <c r="S10440" s="34"/>
      <c r="T10440" s="34"/>
      <c r="U10440" s="34"/>
    </row>
    <row r="10441" spans="16:21" x14ac:dyDescent="0.45">
      <c r="P10441" s="33" t="s">
        <v>5887</v>
      </c>
      <c r="Q10441" t="s">
        <v>28873</v>
      </c>
      <c r="R10441" s="35" t="s">
        <v>19910</v>
      </c>
      <c r="S10441" s="34"/>
      <c r="T10441" s="34"/>
      <c r="U10441" s="34"/>
    </row>
    <row r="10442" spans="16:21" x14ac:dyDescent="0.45">
      <c r="P10442" s="33" t="s">
        <v>5888</v>
      </c>
      <c r="Q10442" t="s">
        <v>28873</v>
      </c>
      <c r="R10442" s="35" t="s">
        <v>19911</v>
      </c>
      <c r="S10442" s="34"/>
      <c r="T10442" s="34"/>
      <c r="U10442" s="34"/>
    </row>
    <row r="10443" spans="16:21" x14ac:dyDescent="0.45">
      <c r="P10443" s="33" t="s">
        <v>5888</v>
      </c>
      <c r="Q10443" t="s">
        <v>28873</v>
      </c>
      <c r="R10443" s="35" t="s">
        <v>19912</v>
      </c>
      <c r="S10443" s="34"/>
      <c r="T10443" s="34"/>
      <c r="U10443" s="34"/>
    </row>
    <row r="10444" spans="16:21" x14ac:dyDescent="0.45">
      <c r="P10444" s="33" t="s">
        <v>5889</v>
      </c>
      <c r="Q10444" t="s">
        <v>28873</v>
      </c>
      <c r="R10444" s="35" t="s">
        <v>19913</v>
      </c>
      <c r="S10444" s="34"/>
      <c r="T10444" s="34"/>
      <c r="U10444" s="34"/>
    </row>
    <row r="10445" spans="16:21" x14ac:dyDescent="0.45">
      <c r="P10445" s="33" t="s">
        <v>5889</v>
      </c>
      <c r="Q10445" t="s">
        <v>28873</v>
      </c>
      <c r="R10445" s="35" t="s">
        <v>19914</v>
      </c>
      <c r="S10445" s="34"/>
      <c r="T10445" s="34"/>
      <c r="U10445" s="34"/>
    </row>
    <row r="10446" spans="16:21" x14ac:dyDescent="0.45">
      <c r="P10446" s="33" t="s">
        <v>5890</v>
      </c>
      <c r="Q10446" t="s">
        <v>28873</v>
      </c>
      <c r="R10446" s="35" t="s">
        <v>19915</v>
      </c>
      <c r="S10446" s="34"/>
      <c r="T10446" s="34"/>
      <c r="U10446" s="34"/>
    </row>
    <row r="10447" spans="16:21" x14ac:dyDescent="0.45">
      <c r="P10447" s="33" t="s">
        <v>5890</v>
      </c>
      <c r="Q10447" t="s">
        <v>28873</v>
      </c>
      <c r="R10447" s="35" t="s">
        <v>19916</v>
      </c>
      <c r="S10447" s="34"/>
      <c r="T10447" s="34"/>
      <c r="U10447" s="34"/>
    </row>
    <row r="10448" spans="16:21" x14ac:dyDescent="0.45">
      <c r="P10448" s="33" t="s">
        <v>5891</v>
      </c>
      <c r="Q10448" t="s">
        <v>28873</v>
      </c>
      <c r="R10448" s="35" t="s">
        <v>19917</v>
      </c>
      <c r="S10448" s="34"/>
      <c r="T10448" s="34"/>
      <c r="U10448" s="34"/>
    </row>
    <row r="10449" spans="16:21" x14ac:dyDescent="0.45">
      <c r="P10449" s="33" t="s">
        <v>5891</v>
      </c>
      <c r="Q10449" t="s">
        <v>28873</v>
      </c>
      <c r="R10449" s="35" t="s">
        <v>19918</v>
      </c>
      <c r="S10449" s="34"/>
      <c r="T10449" s="34"/>
      <c r="U10449" s="34"/>
    </row>
    <row r="10450" spans="16:21" x14ac:dyDescent="0.45">
      <c r="P10450" s="33" t="s">
        <v>5892</v>
      </c>
      <c r="Q10450" t="s">
        <v>28873</v>
      </c>
      <c r="R10450" s="35" t="s">
        <v>19919</v>
      </c>
      <c r="S10450" s="34"/>
      <c r="T10450" s="34"/>
      <c r="U10450" s="34"/>
    </row>
    <row r="10451" spans="16:21" x14ac:dyDescent="0.45">
      <c r="P10451" s="33" t="s">
        <v>5892</v>
      </c>
      <c r="Q10451" t="s">
        <v>28873</v>
      </c>
      <c r="R10451" s="35" t="s">
        <v>19920</v>
      </c>
      <c r="S10451" s="34"/>
      <c r="T10451" s="34"/>
      <c r="U10451" s="34"/>
    </row>
    <row r="10452" spans="16:21" x14ac:dyDescent="0.45">
      <c r="P10452" s="33" t="s">
        <v>5893</v>
      </c>
      <c r="Q10452" t="s">
        <v>28873</v>
      </c>
      <c r="R10452" s="35" t="s">
        <v>19921</v>
      </c>
      <c r="S10452" s="34"/>
      <c r="T10452" s="34"/>
      <c r="U10452" s="34"/>
    </row>
    <row r="10453" spans="16:21" x14ac:dyDescent="0.45">
      <c r="P10453" s="33" t="s">
        <v>5893</v>
      </c>
      <c r="Q10453" t="s">
        <v>28873</v>
      </c>
      <c r="R10453" s="35" t="s">
        <v>19922</v>
      </c>
      <c r="S10453" s="34"/>
      <c r="T10453" s="34"/>
      <c r="U10453" s="34"/>
    </row>
    <row r="10454" spans="16:21" x14ac:dyDescent="0.45">
      <c r="P10454" s="33" t="s">
        <v>5894</v>
      </c>
      <c r="Q10454" t="s">
        <v>28873</v>
      </c>
      <c r="R10454" s="35" t="s">
        <v>19923</v>
      </c>
      <c r="S10454" s="34"/>
      <c r="T10454" s="34"/>
      <c r="U10454" s="34"/>
    </row>
    <row r="10455" spans="16:21" x14ac:dyDescent="0.45">
      <c r="P10455" s="33" t="s">
        <v>5894</v>
      </c>
      <c r="Q10455" t="s">
        <v>28873</v>
      </c>
      <c r="R10455" s="35" t="s">
        <v>19924</v>
      </c>
      <c r="S10455" s="34"/>
      <c r="T10455" s="34"/>
      <c r="U10455" s="34"/>
    </row>
    <row r="10456" spans="16:21" x14ac:dyDescent="0.45">
      <c r="P10456" s="33" t="s">
        <v>5895</v>
      </c>
      <c r="Q10456" t="s">
        <v>28873</v>
      </c>
      <c r="R10456" s="35" t="s">
        <v>19925</v>
      </c>
      <c r="S10456" s="34"/>
      <c r="T10456" s="34"/>
      <c r="U10456" s="34"/>
    </row>
    <row r="10457" spans="16:21" x14ac:dyDescent="0.45">
      <c r="P10457" s="33" t="s">
        <v>5895</v>
      </c>
      <c r="Q10457" t="s">
        <v>28873</v>
      </c>
      <c r="R10457" s="35" t="s">
        <v>19926</v>
      </c>
      <c r="S10457" s="34"/>
      <c r="T10457" s="34"/>
      <c r="U10457" s="34"/>
    </row>
    <row r="10458" spans="16:21" x14ac:dyDescent="0.45">
      <c r="P10458" s="33" t="s">
        <v>5896</v>
      </c>
      <c r="Q10458" t="s">
        <v>28873</v>
      </c>
      <c r="R10458" s="35" t="s">
        <v>19927</v>
      </c>
      <c r="S10458" s="34"/>
      <c r="T10458" s="34"/>
      <c r="U10458" s="34"/>
    </row>
    <row r="10459" spans="16:21" x14ac:dyDescent="0.45">
      <c r="P10459" s="33" t="s">
        <v>5896</v>
      </c>
      <c r="Q10459" t="s">
        <v>28873</v>
      </c>
      <c r="R10459" s="35" t="s">
        <v>19928</v>
      </c>
      <c r="S10459" s="34"/>
      <c r="T10459" s="34"/>
      <c r="U10459" s="34"/>
    </row>
    <row r="10460" spans="16:21" x14ac:dyDescent="0.45">
      <c r="P10460" s="33" t="s">
        <v>5897</v>
      </c>
      <c r="Q10460" t="s">
        <v>28873</v>
      </c>
      <c r="R10460" s="35" t="s">
        <v>19929</v>
      </c>
      <c r="S10460" s="34"/>
      <c r="T10460" s="34"/>
      <c r="U10460" s="34"/>
    </row>
    <row r="10461" spans="16:21" x14ac:dyDescent="0.45">
      <c r="P10461" s="33" t="s">
        <v>5897</v>
      </c>
      <c r="Q10461" t="s">
        <v>28873</v>
      </c>
      <c r="R10461" s="35" t="s">
        <v>19930</v>
      </c>
      <c r="S10461" s="34"/>
      <c r="T10461" s="34"/>
      <c r="U10461" s="34"/>
    </row>
    <row r="10462" spans="16:21" x14ac:dyDescent="0.45">
      <c r="P10462" s="33" t="s">
        <v>5898</v>
      </c>
      <c r="Q10462" t="s">
        <v>28873</v>
      </c>
      <c r="R10462" s="35" t="s">
        <v>19931</v>
      </c>
      <c r="S10462" s="34"/>
      <c r="T10462" s="34"/>
      <c r="U10462" s="34"/>
    </row>
    <row r="10463" spans="16:21" x14ac:dyDescent="0.45">
      <c r="P10463" s="33" t="s">
        <v>5898</v>
      </c>
      <c r="Q10463" t="s">
        <v>28873</v>
      </c>
      <c r="R10463" s="35" t="s">
        <v>19932</v>
      </c>
      <c r="S10463" s="34"/>
      <c r="T10463" s="34"/>
      <c r="U10463" s="34"/>
    </row>
    <row r="10464" spans="16:21" x14ac:dyDescent="0.45">
      <c r="P10464" s="33" t="s">
        <v>5899</v>
      </c>
      <c r="Q10464" t="s">
        <v>28873</v>
      </c>
      <c r="R10464" s="35" t="s">
        <v>19933</v>
      </c>
      <c r="S10464" s="34"/>
      <c r="T10464" s="34"/>
      <c r="U10464" s="34"/>
    </row>
    <row r="10465" spans="16:21" x14ac:dyDescent="0.45">
      <c r="P10465" s="33" t="s">
        <v>5899</v>
      </c>
      <c r="Q10465" t="s">
        <v>28873</v>
      </c>
      <c r="R10465" s="35" t="s">
        <v>19934</v>
      </c>
      <c r="S10465" s="34"/>
      <c r="T10465" s="34"/>
      <c r="U10465" s="34"/>
    </row>
    <row r="10466" spans="16:21" x14ac:dyDescent="0.45">
      <c r="P10466" s="33" t="s">
        <v>5900</v>
      </c>
      <c r="Q10466" t="s">
        <v>28873</v>
      </c>
      <c r="R10466" s="35" t="s">
        <v>19935</v>
      </c>
      <c r="S10466" s="34"/>
      <c r="T10466" s="34"/>
      <c r="U10466" s="34"/>
    </row>
    <row r="10467" spans="16:21" x14ac:dyDescent="0.45">
      <c r="P10467" s="33" t="s">
        <v>5900</v>
      </c>
      <c r="Q10467" t="s">
        <v>28873</v>
      </c>
      <c r="R10467" s="35" t="s">
        <v>19936</v>
      </c>
      <c r="S10467" s="34"/>
      <c r="T10467" s="34"/>
      <c r="U10467" s="34"/>
    </row>
    <row r="10468" spans="16:21" x14ac:dyDescent="0.45">
      <c r="P10468" s="33" t="s">
        <v>5901</v>
      </c>
      <c r="Q10468" t="s">
        <v>28873</v>
      </c>
      <c r="R10468" s="35" t="s">
        <v>11163</v>
      </c>
      <c r="S10468" s="34"/>
      <c r="T10468" s="34"/>
      <c r="U10468" s="34"/>
    </row>
    <row r="10469" spans="16:21" x14ac:dyDescent="0.45">
      <c r="P10469" s="33" t="s">
        <v>5901</v>
      </c>
      <c r="Q10469" t="s">
        <v>28873</v>
      </c>
      <c r="R10469" s="35" t="s">
        <v>11164</v>
      </c>
      <c r="S10469" s="34"/>
      <c r="T10469" s="34"/>
      <c r="U10469" s="34"/>
    </row>
    <row r="10470" spans="16:21" x14ac:dyDescent="0.45">
      <c r="P10470" s="33" t="s">
        <v>5902</v>
      </c>
      <c r="Q10470" t="s">
        <v>28873</v>
      </c>
      <c r="R10470" s="35" t="s">
        <v>19937</v>
      </c>
      <c r="S10470" s="34"/>
      <c r="T10470" s="34"/>
      <c r="U10470" s="34"/>
    </row>
    <row r="10471" spans="16:21" x14ac:dyDescent="0.45">
      <c r="P10471" s="33" t="s">
        <v>5902</v>
      </c>
      <c r="Q10471" t="s">
        <v>28873</v>
      </c>
      <c r="R10471" s="35" t="s">
        <v>19938</v>
      </c>
      <c r="S10471" s="34"/>
      <c r="T10471" s="34"/>
      <c r="U10471" s="34"/>
    </row>
    <row r="10472" spans="16:21" x14ac:dyDescent="0.45">
      <c r="P10472" s="33" t="s">
        <v>5903</v>
      </c>
      <c r="Q10472" t="s">
        <v>28873</v>
      </c>
      <c r="R10472" s="35" t="s">
        <v>19939</v>
      </c>
      <c r="S10472" s="34"/>
      <c r="T10472" s="34"/>
      <c r="U10472" s="34"/>
    </row>
    <row r="10473" spans="16:21" x14ac:dyDescent="0.45">
      <c r="P10473" s="33" t="s">
        <v>5904</v>
      </c>
      <c r="Q10473" t="s">
        <v>28873</v>
      </c>
      <c r="R10473" s="35" t="s">
        <v>19940</v>
      </c>
      <c r="S10473" s="34"/>
      <c r="T10473" s="34"/>
      <c r="U10473" s="34"/>
    </row>
    <row r="10474" spans="16:21" x14ac:dyDescent="0.45">
      <c r="P10474" s="33" t="s">
        <v>5904</v>
      </c>
      <c r="Q10474" t="s">
        <v>28873</v>
      </c>
      <c r="R10474" s="35" t="s">
        <v>19941</v>
      </c>
      <c r="S10474" s="34"/>
      <c r="T10474" s="34"/>
      <c r="U10474" s="34"/>
    </row>
    <row r="10475" spans="16:21" x14ac:dyDescent="0.45">
      <c r="P10475" s="33" t="s">
        <v>5905</v>
      </c>
      <c r="Q10475" t="s">
        <v>28873</v>
      </c>
      <c r="R10475" s="35" t="s">
        <v>19942</v>
      </c>
      <c r="S10475" s="34"/>
      <c r="T10475" s="34"/>
      <c r="U10475" s="34"/>
    </row>
    <row r="10476" spans="16:21" x14ac:dyDescent="0.45">
      <c r="P10476" s="33" t="s">
        <v>5905</v>
      </c>
      <c r="Q10476" t="s">
        <v>28873</v>
      </c>
      <c r="R10476" s="35" t="s">
        <v>19943</v>
      </c>
      <c r="S10476" s="34"/>
      <c r="T10476" s="34"/>
      <c r="U10476" s="34"/>
    </row>
    <row r="10477" spans="16:21" x14ac:dyDescent="0.45">
      <c r="P10477" s="33" t="s">
        <v>5906</v>
      </c>
      <c r="Q10477" t="s">
        <v>28873</v>
      </c>
      <c r="R10477" s="35" t="s">
        <v>15097</v>
      </c>
      <c r="S10477" s="34"/>
      <c r="T10477" s="34"/>
      <c r="U10477" s="34"/>
    </row>
    <row r="10478" spans="16:21" x14ac:dyDescent="0.45">
      <c r="P10478" s="33" t="s">
        <v>5906</v>
      </c>
      <c r="Q10478" t="s">
        <v>28873</v>
      </c>
      <c r="R10478" s="35" t="s">
        <v>19944</v>
      </c>
      <c r="S10478" s="34"/>
      <c r="T10478" s="34"/>
      <c r="U10478" s="34"/>
    </row>
    <row r="10479" spans="16:21" x14ac:dyDescent="0.45">
      <c r="P10479" s="33" t="s">
        <v>5907</v>
      </c>
      <c r="Q10479" t="s">
        <v>28873</v>
      </c>
      <c r="R10479" s="35" t="s">
        <v>11166</v>
      </c>
      <c r="S10479" s="34"/>
      <c r="T10479" s="34"/>
      <c r="U10479" s="34"/>
    </row>
    <row r="10480" spans="16:21" x14ac:dyDescent="0.45">
      <c r="P10480" s="33" t="s">
        <v>5907</v>
      </c>
      <c r="Q10480" t="s">
        <v>28873</v>
      </c>
      <c r="R10480" s="35" t="s">
        <v>11167</v>
      </c>
      <c r="S10480" s="34"/>
      <c r="T10480" s="34"/>
      <c r="U10480" s="34"/>
    </row>
    <row r="10481" spans="16:21" x14ac:dyDescent="0.45">
      <c r="P10481" s="33" t="s">
        <v>5908</v>
      </c>
      <c r="Q10481" t="s">
        <v>28873</v>
      </c>
      <c r="R10481" s="35" t="s">
        <v>19945</v>
      </c>
      <c r="S10481" s="34"/>
      <c r="T10481" s="34"/>
      <c r="U10481" s="34"/>
    </row>
    <row r="10482" spans="16:21" x14ac:dyDescent="0.45">
      <c r="P10482" s="33" t="s">
        <v>5909</v>
      </c>
      <c r="Q10482" t="s">
        <v>28873</v>
      </c>
      <c r="R10482" s="35" t="s">
        <v>19946</v>
      </c>
      <c r="S10482" s="34"/>
      <c r="T10482" s="34"/>
      <c r="U10482" s="34"/>
    </row>
    <row r="10483" spans="16:21" x14ac:dyDescent="0.45">
      <c r="P10483" s="33" t="s">
        <v>5910</v>
      </c>
      <c r="Q10483" t="s">
        <v>28873</v>
      </c>
      <c r="R10483" s="35" t="s">
        <v>19947</v>
      </c>
      <c r="S10483" s="34"/>
      <c r="T10483" s="34"/>
      <c r="U10483" s="34"/>
    </row>
    <row r="10484" spans="16:21" x14ac:dyDescent="0.45">
      <c r="P10484" s="33" t="s">
        <v>5911</v>
      </c>
      <c r="Q10484" t="s">
        <v>28873</v>
      </c>
      <c r="R10484" s="35" t="s">
        <v>19948</v>
      </c>
      <c r="S10484" s="34"/>
      <c r="T10484" s="34"/>
      <c r="U10484" s="34"/>
    </row>
    <row r="10485" spans="16:21" x14ac:dyDescent="0.45">
      <c r="P10485" s="33" t="s">
        <v>5912</v>
      </c>
      <c r="Q10485" t="s">
        <v>28873</v>
      </c>
      <c r="R10485" s="35" t="s">
        <v>19949</v>
      </c>
      <c r="S10485" s="34"/>
      <c r="T10485" s="34"/>
      <c r="U10485" s="34"/>
    </row>
    <row r="10486" spans="16:21" x14ac:dyDescent="0.45">
      <c r="P10486" s="33" t="s">
        <v>5912</v>
      </c>
      <c r="Q10486" t="s">
        <v>28873</v>
      </c>
      <c r="R10486" s="35" t="s">
        <v>19950</v>
      </c>
      <c r="S10486" s="34"/>
      <c r="T10486" s="34"/>
      <c r="U10486" s="34"/>
    </row>
    <row r="10487" spans="16:21" x14ac:dyDescent="0.45">
      <c r="P10487" s="33" t="s">
        <v>5913</v>
      </c>
      <c r="Q10487" t="s">
        <v>28873</v>
      </c>
      <c r="R10487" s="35" t="s">
        <v>19951</v>
      </c>
      <c r="S10487" s="34"/>
      <c r="T10487" s="34"/>
      <c r="U10487" s="34"/>
    </row>
    <row r="10488" spans="16:21" x14ac:dyDescent="0.45">
      <c r="P10488" s="33" t="s">
        <v>5913</v>
      </c>
      <c r="Q10488" t="s">
        <v>28873</v>
      </c>
      <c r="R10488" s="35" t="s">
        <v>19952</v>
      </c>
      <c r="S10488" s="34"/>
      <c r="T10488" s="34"/>
      <c r="U10488" s="34"/>
    </row>
    <row r="10489" spans="16:21" x14ac:dyDescent="0.45">
      <c r="P10489" s="33" t="s">
        <v>5914</v>
      </c>
      <c r="Q10489" t="s">
        <v>28873</v>
      </c>
      <c r="R10489" s="35" t="s">
        <v>19953</v>
      </c>
      <c r="S10489" s="34"/>
      <c r="T10489" s="34"/>
      <c r="U10489" s="34"/>
    </row>
    <row r="10490" spans="16:21" x14ac:dyDescent="0.45">
      <c r="P10490" s="33" t="s">
        <v>5914</v>
      </c>
      <c r="Q10490" t="s">
        <v>28873</v>
      </c>
      <c r="R10490" s="35" t="s">
        <v>19954</v>
      </c>
      <c r="S10490" s="34"/>
      <c r="T10490" s="34"/>
      <c r="U10490" s="34"/>
    </row>
    <row r="10491" spans="16:21" x14ac:dyDescent="0.45">
      <c r="P10491" s="33" t="s">
        <v>5915</v>
      </c>
      <c r="Q10491" t="s">
        <v>28873</v>
      </c>
      <c r="R10491" s="35" t="s">
        <v>19955</v>
      </c>
      <c r="S10491" s="34"/>
      <c r="T10491" s="34"/>
      <c r="U10491" s="34"/>
    </row>
    <row r="10492" spans="16:21" x14ac:dyDescent="0.45">
      <c r="P10492" s="33" t="s">
        <v>5915</v>
      </c>
      <c r="Q10492" t="s">
        <v>28873</v>
      </c>
      <c r="R10492" s="35" t="s">
        <v>19956</v>
      </c>
      <c r="S10492" s="34"/>
      <c r="T10492" s="34"/>
      <c r="U10492" s="34"/>
    </row>
    <row r="10493" spans="16:21" x14ac:dyDescent="0.45">
      <c r="P10493" s="33" t="s">
        <v>5916</v>
      </c>
      <c r="Q10493" t="s">
        <v>28873</v>
      </c>
      <c r="R10493" s="35" t="s">
        <v>19957</v>
      </c>
      <c r="S10493" s="34"/>
      <c r="T10493" s="34"/>
      <c r="U10493" s="34"/>
    </row>
    <row r="10494" spans="16:21" x14ac:dyDescent="0.45">
      <c r="P10494" s="33" t="s">
        <v>5916</v>
      </c>
      <c r="Q10494" t="s">
        <v>28873</v>
      </c>
      <c r="R10494" s="35" t="s">
        <v>19958</v>
      </c>
      <c r="S10494" s="34"/>
      <c r="T10494" s="34"/>
      <c r="U10494" s="34"/>
    </row>
    <row r="10495" spans="16:21" x14ac:dyDescent="0.45">
      <c r="P10495" s="33" t="s">
        <v>5917</v>
      </c>
      <c r="Q10495" t="s">
        <v>28873</v>
      </c>
      <c r="R10495" s="35" t="s">
        <v>19959</v>
      </c>
      <c r="S10495" s="34"/>
      <c r="T10495" s="34"/>
      <c r="U10495" s="34"/>
    </row>
    <row r="10496" spans="16:21" x14ac:dyDescent="0.45">
      <c r="P10496" s="33" t="s">
        <v>5917</v>
      </c>
      <c r="Q10496" t="s">
        <v>28873</v>
      </c>
      <c r="R10496" s="35" t="s">
        <v>19960</v>
      </c>
      <c r="S10496" s="34"/>
      <c r="T10496" s="34"/>
      <c r="U10496" s="34"/>
    </row>
    <row r="10497" spans="16:21" x14ac:dyDescent="0.45">
      <c r="P10497" s="33" t="s">
        <v>5918</v>
      </c>
      <c r="Q10497" t="s">
        <v>28873</v>
      </c>
      <c r="R10497" s="35" t="s">
        <v>19961</v>
      </c>
      <c r="S10497" s="34"/>
      <c r="T10497" s="34"/>
      <c r="U10497" s="34"/>
    </row>
    <row r="10498" spans="16:21" x14ac:dyDescent="0.45">
      <c r="P10498" s="33" t="s">
        <v>5918</v>
      </c>
      <c r="Q10498" t="s">
        <v>28873</v>
      </c>
      <c r="R10498" s="35" t="s">
        <v>19962</v>
      </c>
      <c r="S10498" s="34"/>
      <c r="T10498" s="34"/>
      <c r="U10498" s="34"/>
    </row>
    <row r="10499" spans="16:21" x14ac:dyDescent="0.45">
      <c r="P10499" s="33" t="s">
        <v>5919</v>
      </c>
      <c r="Q10499" t="s">
        <v>28873</v>
      </c>
      <c r="R10499" s="35" t="s">
        <v>19963</v>
      </c>
      <c r="S10499" s="34"/>
      <c r="T10499" s="34"/>
      <c r="U10499" s="34"/>
    </row>
    <row r="10500" spans="16:21" x14ac:dyDescent="0.45">
      <c r="P10500" s="33" t="s">
        <v>5919</v>
      </c>
      <c r="Q10500" t="s">
        <v>28873</v>
      </c>
      <c r="R10500" s="35" t="s">
        <v>19964</v>
      </c>
      <c r="S10500" s="34"/>
      <c r="T10500" s="34"/>
      <c r="U10500" s="34"/>
    </row>
    <row r="10501" spans="16:21" x14ac:dyDescent="0.45">
      <c r="P10501" s="33" t="s">
        <v>5920</v>
      </c>
      <c r="Q10501" t="s">
        <v>28873</v>
      </c>
      <c r="R10501" s="35" t="s">
        <v>19965</v>
      </c>
      <c r="S10501" s="34"/>
      <c r="T10501" s="34"/>
      <c r="U10501" s="34"/>
    </row>
    <row r="10502" spans="16:21" x14ac:dyDescent="0.45">
      <c r="P10502" s="33" t="s">
        <v>5920</v>
      </c>
      <c r="Q10502" t="s">
        <v>28873</v>
      </c>
      <c r="R10502" s="35" t="s">
        <v>19966</v>
      </c>
      <c r="S10502" s="34"/>
      <c r="T10502" s="34"/>
      <c r="U10502" s="34"/>
    </row>
    <row r="10503" spans="16:21" x14ac:dyDescent="0.45">
      <c r="P10503" s="33" t="s">
        <v>5921</v>
      </c>
      <c r="Q10503" t="s">
        <v>28873</v>
      </c>
      <c r="R10503" s="35" t="s">
        <v>19967</v>
      </c>
      <c r="S10503" s="34"/>
      <c r="T10503" s="34"/>
      <c r="U10503" s="34"/>
    </row>
    <row r="10504" spans="16:21" x14ac:dyDescent="0.45">
      <c r="P10504" s="33" t="s">
        <v>5921</v>
      </c>
      <c r="Q10504" t="s">
        <v>28873</v>
      </c>
      <c r="R10504" s="35" t="s">
        <v>19968</v>
      </c>
      <c r="S10504" s="34"/>
      <c r="T10504" s="34"/>
      <c r="U10504" s="34"/>
    </row>
    <row r="10505" spans="16:21" x14ac:dyDescent="0.45">
      <c r="P10505" s="33" t="s">
        <v>5922</v>
      </c>
      <c r="Q10505" t="s">
        <v>28873</v>
      </c>
      <c r="R10505" s="35" t="s">
        <v>19969</v>
      </c>
      <c r="S10505" s="34"/>
      <c r="T10505" s="34"/>
      <c r="U10505" s="34"/>
    </row>
    <row r="10506" spans="16:21" x14ac:dyDescent="0.45">
      <c r="P10506" s="33" t="s">
        <v>5922</v>
      </c>
      <c r="Q10506" t="s">
        <v>28873</v>
      </c>
      <c r="R10506" s="35" t="s">
        <v>19970</v>
      </c>
      <c r="S10506" s="34"/>
      <c r="T10506" s="34"/>
      <c r="U10506" s="34"/>
    </row>
    <row r="10507" spans="16:21" x14ac:dyDescent="0.45">
      <c r="P10507" s="33" t="s">
        <v>5923</v>
      </c>
      <c r="Q10507" t="s">
        <v>28873</v>
      </c>
      <c r="R10507" s="35" t="s">
        <v>19971</v>
      </c>
      <c r="S10507" s="34"/>
      <c r="T10507" s="34"/>
      <c r="U10507" s="34"/>
    </row>
    <row r="10508" spans="16:21" x14ac:dyDescent="0.45">
      <c r="P10508" s="33" t="s">
        <v>5923</v>
      </c>
      <c r="Q10508" t="s">
        <v>28873</v>
      </c>
      <c r="R10508" s="35" t="s">
        <v>19972</v>
      </c>
      <c r="S10508" s="34"/>
      <c r="T10508" s="34"/>
      <c r="U10508" s="34"/>
    </row>
    <row r="10509" spans="16:21" x14ac:dyDescent="0.45">
      <c r="P10509" s="33" t="s">
        <v>5924</v>
      </c>
      <c r="Q10509" t="s">
        <v>28873</v>
      </c>
      <c r="R10509" s="35" t="s">
        <v>19973</v>
      </c>
      <c r="S10509" s="34"/>
      <c r="T10509" s="34"/>
      <c r="U10509" s="34"/>
    </row>
    <row r="10510" spans="16:21" x14ac:dyDescent="0.45">
      <c r="P10510" s="33" t="s">
        <v>5924</v>
      </c>
      <c r="Q10510" t="s">
        <v>28873</v>
      </c>
      <c r="R10510" s="35" t="s">
        <v>19974</v>
      </c>
      <c r="S10510" s="34"/>
      <c r="T10510" s="34"/>
      <c r="U10510" s="34"/>
    </row>
    <row r="10511" spans="16:21" x14ac:dyDescent="0.45">
      <c r="P10511" s="33" t="s">
        <v>5925</v>
      </c>
      <c r="Q10511" t="s">
        <v>28873</v>
      </c>
      <c r="R10511" s="35" t="s">
        <v>19975</v>
      </c>
      <c r="S10511" s="34"/>
      <c r="T10511" s="34"/>
      <c r="U10511" s="34"/>
    </row>
    <row r="10512" spans="16:21" x14ac:dyDescent="0.45">
      <c r="P10512" s="33" t="s">
        <v>5925</v>
      </c>
      <c r="Q10512" t="s">
        <v>28873</v>
      </c>
      <c r="R10512" s="35" t="s">
        <v>19976</v>
      </c>
      <c r="S10512" s="34"/>
      <c r="T10512" s="34"/>
      <c r="U10512" s="34"/>
    </row>
    <row r="10513" spans="16:21" x14ac:dyDescent="0.45">
      <c r="P10513" s="33" t="s">
        <v>5926</v>
      </c>
      <c r="Q10513" t="s">
        <v>28873</v>
      </c>
      <c r="R10513" s="35" t="s">
        <v>19977</v>
      </c>
      <c r="S10513" s="34"/>
      <c r="T10513" s="34"/>
      <c r="U10513" s="34"/>
    </row>
    <row r="10514" spans="16:21" x14ac:dyDescent="0.45">
      <c r="P10514" s="33" t="s">
        <v>5926</v>
      </c>
      <c r="Q10514" t="s">
        <v>28873</v>
      </c>
      <c r="R10514" s="35" t="s">
        <v>19978</v>
      </c>
      <c r="S10514" s="34"/>
      <c r="T10514" s="34"/>
      <c r="U10514" s="34"/>
    </row>
    <row r="10515" spans="16:21" x14ac:dyDescent="0.45">
      <c r="P10515" s="33" t="s">
        <v>5927</v>
      </c>
      <c r="Q10515" t="s">
        <v>28873</v>
      </c>
      <c r="R10515" s="35" t="s">
        <v>19979</v>
      </c>
      <c r="S10515" s="34"/>
      <c r="T10515" s="34"/>
      <c r="U10515" s="34"/>
    </row>
    <row r="10516" spans="16:21" x14ac:dyDescent="0.45">
      <c r="P10516" s="33" t="s">
        <v>5927</v>
      </c>
      <c r="Q10516" t="s">
        <v>28873</v>
      </c>
      <c r="R10516" s="35" t="s">
        <v>19980</v>
      </c>
      <c r="S10516" s="34"/>
      <c r="T10516" s="34"/>
      <c r="U10516" s="34"/>
    </row>
    <row r="10517" spans="16:21" x14ac:dyDescent="0.45">
      <c r="P10517" s="33" t="s">
        <v>5928</v>
      </c>
      <c r="Q10517" t="s">
        <v>28873</v>
      </c>
      <c r="R10517" s="35" t="s">
        <v>19981</v>
      </c>
      <c r="S10517" s="34"/>
      <c r="T10517" s="34"/>
      <c r="U10517" s="34"/>
    </row>
    <row r="10518" spans="16:21" x14ac:dyDescent="0.45">
      <c r="P10518" s="33" t="s">
        <v>5928</v>
      </c>
      <c r="Q10518" t="s">
        <v>28873</v>
      </c>
      <c r="R10518" s="35" t="s">
        <v>19982</v>
      </c>
      <c r="S10518" s="34"/>
      <c r="T10518" s="34"/>
      <c r="U10518" s="34"/>
    </row>
    <row r="10519" spans="16:21" x14ac:dyDescent="0.45">
      <c r="P10519" s="33" t="s">
        <v>5929</v>
      </c>
      <c r="Q10519" t="s">
        <v>28873</v>
      </c>
      <c r="R10519" s="35" t="s">
        <v>19983</v>
      </c>
      <c r="S10519" s="34"/>
      <c r="T10519" s="34"/>
      <c r="U10519" s="34"/>
    </row>
    <row r="10520" spans="16:21" x14ac:dyDescent="0.45">
      <c r="P10520" s="33" t="s">
        <v>5929</v>
      </c>
      <c r="Q10520" t="s">
        <v>28873</v>
      </c>
      <c r="R10520" s="35" t="s">
        <v>19984</v>
      </c>
      <c r="S10520" s="34"/>
      <c r="T10520" s="34"/>
      <c r="U10520" s="34"/>
    </row>
    <row r="10521" spans="16:21" x14ac:dyDescent="0.45">
      <c r="P10521" s="33" t="s">
        <v>5930</v>
      </c>
      <c r="Q10521" t="s">
        <v>28873</v>
      </c>
      <c r="R10521" s="35" t="s">
        <v>19985</v>
      </c>
      <c r="S10521" s="34"/>
      <c r="T10521" s="34"/>
      <c r="U10521" s="34"/>
    </row>
    <row r="10522" spans="16:21" x14ac:dyDescent="0.45">
      <c r="P10522" s="33" t="s">
        <v>5930</v>
      </c>
      <c r="Q10522" t="s">
        <v>28873</v>
      </c>
      <c r="R10522" s="35" t="s">
        <v>19986</v>
      </c>
      <c r="S10522" s="34"/>
      <c r="T10522" s="34"/>
      <c r="U10522" s="34"/>
    </row>
    <row r="10523" spans="16:21" x14ac:dyDescent="0.45">
      <c r="P10523" s="33" t="s">
        <v>5931</v>
      </c>
      <c r="Q10523" t="s">
        <v>28873</v>
      </c>
      <c r="R10523" s="35" t="s">
        <v>19987</v>
      </c>
      <c r="S10523" s="34"/>
      <c r="T10523" s="34"/>
      <c r="U10523" s="34"/>
    </row>
    <row r="10524" spans="16:21" x14ac:dyDescent="0.45">
      <c r="P10524" s="33" t="s">
        <v>5931</v>
      </c>
      <c r="Q10524" t="s">
        <v>28873</v>
      </c>
      <c r="R10524" s="35" t="s">
        <v>19988</v>
      </c>
      <c r="S10524" s="34"/>
      <c r="T10524" s="34"/>
      <c r="U10524" s="34"/>
    </row>
    <row r="10525" spans="16:21" x14ac:dyDescent="0.45">
      <c r="P10525" s="33" t="s">
        <v>5932</v>
      </c>
      <c r="Q10525" t="s">
        <v>28873</v>
      </c>
      <c r="R10525" s="35" t="s">
        <v>19989</v>
      </c>
      <c r="S10525" s="34"/>
      <c r="T10525" s="34"/>
      <c r="U10525" s="34"/>
    </row>
    <row r="10526" spans="16:21" x14ac:dyDescent="0.45">
      <c r="P10526" s="33" t="s">
        <v>5932</v>
      </c>
      <c r="Q10526" t="s">
        <v>28873</v>
      </c>
      <c r="R10526" s="35" t="s">
        <v>19990</v>
      </c>
      <c r="S10526" s="34"/>
      <c r="T10526" s="34"/>
      <c r="U10526" s="34"/>
    </row>
    <row r="10527" spans="16:21" x14ac:dyDescent="0.45">
      <c r="P10527" s="33" t="s">
        <v>5933</v>
      </c>
      <c r="Q10527" t="s">
        <v>28873</v>
      </c>
      <c r="R10527" s="35" t="s">
        <v>19991</v>
      </c>
      <c r="S10527" s="34"/>
      <c r="T10527" s="34"/>
      <c r="U10527" s="34"/>
    </row>
    <row r="10528" spans="16:21" x14ac:dyDescent="0.45">
      <c r="P10528" s="33" t="s">
        <v>5933</v>
      </c>
      <c r="Q10528" t="s">
        <v>28873</v>
      </c>
      <c r="R10528" s="35" t="s">
        <v>19992</v>
      </c>
      <c r="S10528" s="34"/>
      <c r="T10528" s="34"/>
      <c r="U10528" s="34"/>
    </row>
    <row r="10529" spans="16:21" x14ac:dyDescent="0.45">
      <c r="P10529" s="33" t="s">
        <v>5934</v>
      </c>
      <c r="Q10529" t="s">
        <v>28873</v>
      </c>
      <c r="R10529" s="35" t="s">
        <v>19993</v>
      </c>
      <c r="S10529" s="34"/>
      <c r="T10529" s="34"/>
      <c r="U10529" s="34"/>
    </row>
    <row r="10530" spans="16:21" x14ac:dyDescent="0.45">
      <c r="P10530" s="33" t="s">
        <v>5934</v>
      </c>
      <c r="Q10530" t="s">
        <v>28873</v>
      </c>
      <c r="R10530" s="35" t="s">
        <v>19994</v>
      </c>
      <c r="S10530" s="34"/>
      <c r="T10530" s="34"/>
      <c r="U10530" s="34"/>
    </row>
    <row r="10531" spans="16:21" x14ac:dyDescent="0.45">
      <c r="P10531" s="33" t="s">
        <v>5935</v>
      </c>
      <c r="Q10531" t="s">
        <v>28873</v>
      </c>
      <c r="R10531" s="35" t="s">
        <v>19995</v>
      </c>
      <c r="S10531" s="34"/>
      <c r="T10531" s="34"/>
      <c r="U10531" s="34"/>
    </row>
    <row r="10532" spans="16:21" x14ac:dyDescent="0.45">
      <c r="P10532" s="33" t="s">
        <v>5935</v>
      </c>
      <c r="Q10532" t="s">
        <v>28873</v>
      </c>
      <c r="R10532" s="35" t="s">
        <v>19996</v>
      </c>
      <c r="S10532" s="34"/>
      <c r="T10532" s="34"/>
      <c r="U10532" s="34"/>
    </row>
    <row r="10533" spans="16:21" x14ac:dyDescent="0.45">
      <c r="P10533" s="33" t="s">
        <v>5936</v>
      </c>
      <c r="Q10533" t="s">
        <v>28873</v>
      </c>
      <c r="R10533" s="35" t="s">
        <v>19997</v>
      </c>
      <c r="S10533" s="34"/>
      <c r="T10533" s="34"/>
      <c r="U10533" s="34"/>
    </row>
    <row r="10534" spans="16:21" x14ac:dyDescent="0.45">
      <c r="P10534" s="33" t="s">
        <v>5936</v>
      </c>
      <c r="Q10534" t="s">
        <v>28873</v>
      </c>
      <c r="R10534" s="35" t="s">
        <v>19998</v>
      </c>
      <c r="S10534" s="34"/>
      <c r="T10534" s="34"/>
      <c r="U10534" s="34"/>
    </row>
    <row r="10535" spans="16:21" x14ac:dyDescent="0.45">
      <c r="P10535" s="33" t="s">
        <v>5937</v>
      </c>
      <c r="Q10535" t="s">
        <v>28873</v>
      </c>
      <c r="R10535" s="35" t="s">
        <v>19999</v>
      </c>
      <c r="S10535" s="34"/>
      <c r="T10535" s="34"/>
      <c r="U10535" s="34"/>
    </row>
    <row r="10536" spans="16:21" x14ac:dyDescent="0.45">
      <c r="P10536" s="33" t="s">
        <v>5937</v>
      </c>
      <c r="Q10536" t="s">
        <v>28873</v>
      </c>
      <c r="R10536" s="35" t="s">
        <v>20000</v>
      </c>
      <c r="S10536" s="34"/>
      <c r="T10536" s="34"/>
      <c r="U10536" s="34"/>
    </row>
    <row r="10537" spans="16:21" x14ac:dyDescent="0.45">
      <c r="P10537" s="33" t="s">
        <v>5938</v>
      </c>
      <c r="Q10537" t="s">
        <v>28873</v>
      </c>
      <c r="R10537" s="35" t="s">
        <v>20001</v>
      </c>
      <c r="S10537" s="34"/>
      <c r="T10537" s="34"/>
      <c r="U10537" s="34"/>
    </row>
    <row r="10538" spans="16:21" x14ac:dyDescent="0.45">
      <c r="P10538" s="33" t="s">
        <v>5938</v>
      </c>
      <c r="Q10538" t="s">
        <v>28873</v>
      </c>
      <c r="R10538" s="35" t="s">
        <v>20002</v>
      </c>
      <c r="S10538" s="34"/>
      <c r="T10538" s="34"/>
      <c r="U10538" s="34"/>
    </row>
    <row r="10539" spans="16:21" x14ac:dyDescent="0.45">
      <c r="P10539" s="33" t="s">
        <v>5939</v>
      </c>
      <c r="Q10539" t="s">
        <v>28873</v>
      </c>
      <c r="R10539" s="35" t="s">
        <v>20003</v>
      </c>
      <c r="S10539" s="34"/>
      <c r="T10539" s="34"/>
      <c r="U10539" s="34"/>
    </row>
    <row r="10540" spans="16:21" x14ac:dyDescent="0.45">
      <c r="P10540" s="33" t="s">
        <v>5939</v>
      </c>
      <c r="Q10540" t="s">
        <v>28873</v>
      </c>
      <c r="R10540" s="35" t="s">
        <v>20004</v>
      </c>
      <c r="S10540" s="34"/>
      <c r="T10540" s="34"/>
      <c r="U10540" s="34"/>
    </row>
    <row r="10541" spans="16:21" x14ac:dyDescent="0.45">
      <c r="P10541" s="33" t="s">
        <v>5940</v>
      </c>
      <c r="Q10541" t="s">
        <v>28873</v>
      </c>
      <c r="R10541" s="35" t="s">
        <v>20005</v>
      </c>
      <c r="S10541" s="34"/>
      <c r="T10541" s="34"/>
      <c r="U10541" s="34"/>
    </row>
    <row r="10542" spans="16:21" x14ac:dyDescent="0.45">
      <c r="P10542" s="33" t="s">
        <v>5940</v>
      </c>
      <c r="Q10542" t="s">
        <v>28873</v>
      </c>
      <c r="R10542" s="35" t="s">
        <v>20006</v>
      </c>
      <c r="S10542" s="34"/>
      <c r="T10542" s="34"/>
      <c r="U10542" s="34"/>
    </row>
    <row r="10543" spans="16:21" x14ac:dyDescent="0.45">
      <c r="P10543" s="33" t="s">
        <v>5941</v>
      </c>
      <c r="Q10543" t="s">
        <v>28873</v>
      </c>
      <c r="R10543" s="35" t="s">
        <v>20007</v>
      </c>
      <c r="S10543" s="34"/>
      <c r="T10543" s="34"/>
      <c r="U10543" s="34"/>
    </row>
    <row r="10544" spans="16:21" x14ac:dyDescent="0.45">
      <c r="P10544" s="33" t="s">
        <v>5941</v>
      </c>
      <c r="Q10544" t="s">
        <v>28873</v>
      </c>
      <c r="R10544" s="35" t="s">
        <v>20008</v>
      </c>
      <c r="S10544" s="34"/>
      <c r="T10544" s="34"/>
      <c r="U10544" s="34"/>
    </row>
    <row r="10545" spans="16:21" x14ac:dyDescent="0.45">
      <c r="P10545" s="33" t="s">
        <v>5942</v>
      </c>
      <c r="Q10545" t="s">
        <v>28873</v>
      </c>
      <c r="R10545" s="35" t="s">
        <v>20009</v>
      </c>
      <c r="S10545" s="34"/>
      <c r="T10545" s="34"/>
      <c r="U10545" s="34"/>
    </row>
    <row r="10546" spans="16:21" x14ac:dyDescent="0.45">
      <c r="P10546" s="33" t="s">
        <v>5942</v>
      </c>
      <c r="Q10546" t="s">
        <v>28873</v>
      </c>
      <c r="R10546" s="35" t="s">
        <v>20010</v>
      </c>
      <c r="S10546" s="34"/>
      <c r="T10546" s="34"/>
      <c r="U10546" s="34"/>
    </row>
    <row r="10547" spans="16:21" x14ac:dyDescent="0.45">
      <c r="P10547" s="33" t="s">
        <v>5943</v>
      </c>
      <c r="Q10547" t="s">
        <v>28873</v>
      </c>
      <c r="R10547" s="35" t="s">
        <v>20011</v>
      </c>
      <c r="S10547" s="34"/>
      <c r="T10547" s="34"/>
      <c r="U10547" s="34"/>
    </row>
    <row r="10548" spans="16:21" x14ac:dyDescent="0.45">
      <c r="P10548" s="33" t="s">
        <v>5943</v>
      </c>
      <c r="Q10548" t="s">
        <v>28873</v>
      </c>
      <c r="R10548" s="35" t="s">
        <v>20012</v>
      </c>
      <c r="S10548" s="34"/>
      <c r="T10548" s="34"/>
      <c r="U10548" s="34"/>
    </row>
    <row r="10549" spans="16:21" x14ac:dyDescent="0.45">
      <c r="P10549" s="33" t="s">
        <v>5944</v>
      </c>
      <c r="Q10549" t="s">
        <v>28873</v>
      </c>
      <c r="R10549" s="35" t="s">
        <v>11192</v>
      </c>
      <c r="S10549" s="34"/>
      <c r="T10549" s="34"/>
      <c r="U10549" s="34"/>
    </row>
    <row r="10550" spans="16:21" x14ac:dyDescent="0.45">
      <c r="P10550" s="33" t="s">
        <v>5945</v>
      </c>
      <c r="Q10550" t="s">
        <v>28873</v>
      </c>
      <c r="R10550" s="35" t="s">
        <v>11192</v>
      </c>
      <c r="S10550" s="34"/>
      <c r="T10550" s="34"/>
      <c r="U10550" s="34"/>
    </row>
    <row r="10551" spans="16:21" x14ac:dyDescent="0.45">
      <c r="P10551" s="33" t="s">
        <v>5946</v>
      </c>
      <c r="Q10551" t="s">
        <v>28873</v>
      </c>
      <c r="R10551" s="35" t="s">
        <v>20013</v>
      </c>
      <c r="S10551" s="34"/>
      <c r="T10551" s="34"/>
      <c r="U10551" s="34"/>
    </row>
    <row r="10552" spans="16:21" x14ac:dyDescent="0.45">
      <c r="P10552" s="33" t="s">
        <v>5947</v>
      </c>
      <c r="Q10552" t="s">
        <v>28873</v>
      </c>
      <c r="R10552" s="35" t="s">
        <v>20014</v>
      </c>
      <c r="S10552" s="34"/>
      <c r="T10552" s="34"/>
      <c r="U10552" s="34"/>
    </row>
    <row r="10553" spans="16:21" x14ac:dyDescent="0.45">
      <c r="P10553" s="33" t="s">
        <v>5947</v>
      </c>
      <c r="Q10553" t="s">
        <v>28873</v>
      </c>
      <c r="R10553" s="35" t="s">
        <v>20015</v>
      </c>
      <c r="S10553" s="34"/>
      <c r="T10553" s="34"/>
      <c r="U10553" s="34"/>
    </row>
    <row r="10554" spans="16:21" x14ac:dyDescent="0.45">
      <c r="P10554" s="33" t="s">
        <v>5948</v>
      </c>
      <c r="Q10554" t="s">
        <v>28873</v>
      </c>
      <c r="R10554" s="35" t="s">
        <v>20016</v>
      </c>
      <c r="S10554" s="34"/>
      <c r="T10554" s="34"/>
      <c r="U10554" s="34"/>
    </row>
    <row r="10555" spans="16:21" x14ac:dyDescent="0.45">
      <c r="P10555" s="33" t="s">
        <v>5948</v>
      </c>
      <c r="Q10555" t="s">
        <v>28873</v>
      </c>
      <c r="R10555" s="35" t="s">
        <v>20017</v>
      </c>
      <c r="S10555" s="34"/>
      <c r="T10555" s="34"/>
      <c r="U10555" s="34"/>
    </row>
    <row r="10556" spans="16:21" x14ac:dyDescent="0.45">
      <c r="P10556" s="33" t="s">
        <v>5949</v>
      </c>
      <c r="Q10556" t="s">
        <v>28873</v>
      </c>
      <c r="R10556" s="35" t="s">
        <v>20018</v>
      </c>
      <c r="S10556" s="34"/>
      <c r="T10556" s="34"/>
      <c r="U10556" s="34"/>
    </row>
    <row r="10557" spans="16:21" x14ac:dyDescent="0.45">
      <c r="P10557" s="33" t="s">
        <v>5949</v>
      </c>
      <c r="Q10557" t="s">
        <v>28873</v>
      </c>
      <c r="R10557" s="35" t="s">
        <v>20019</v>
      </c>
      <c r="S10557" s="34"/>
      <c r="T10557" s="34"/>
      <c r="U10557" s="34"/>
    </row>
    <row r="10558" spans="16:21" x14ac:dyDescent="0.45">
      <c r="P10558" s="33" t="s">
        <v>5950</v>
      </c>
      <c r="Q10558" t="s">
        <v>28873</v>
      </c>
      <c r="R10558" s="35" t="s">
        <v>20020</v>
      </c>
      <c r="S10558" s="34"/>
      <c r="T10558" s="34"/>
      <c r="U10558" s="34"/>
    </row>
    <row r="10559" spans="16:21" x14ac:dyDescent="0.45">
      <c r="P10559" s="33" t="s">
        <v>5950</v>
      </c>
      <c r="Q10559" t="s">
        <v>28873</v>
      </c>
      <c r="R10559" s="35" t="s">
        <v>20021</v>
      </c>
      <c r="S10559" s="34"/>
      <c r="T10559" s="34"/>
      <c r="U10559" s="34"/>
    </row>
    <row r="10560" spans="16:21" x14ac:dyDescent="0.45">
      <c r="P10560" s="33" t="s">
        <v>5951</v>
      </c>
      <c r="Q10560" t="s">
        <v>28873</v>
      </c>
      <c r="R10560" s="35" t="s">
        <v>20022</v>
      </c>
      <c r="S10560" s="34"/>
      <c r="T10560" s="34"/>
      <c r="U10560" s="34"/>
    </row>
    <row r="10561" spans="16:21" x14ac:dyDescent="0.45">
      <c r="P10561" s="33" t="s">
        <v>5951</v>
      </c>
      <c r="Q10561" t="s">
        <v>28873</v>
      </c>
      <c r="R10561" s="35" t="s">
        <v>20023</v>
      </c>
      <c r="S10561" s="34"/>
      <c r="T10561" s="34"/>
      <c r="U10561" s="34"/>
    </row>
    <row r="10562" spans="16:21" x14ac:dyDescent="0.45">
      <c r="P10562" s="33" t="s">
        <v>5952</v>
      </c>
      <c r="Q10562" t="s">
        <v>28873</v>
      </c>
      <c r="R10562" s="35" t="s">
        <v>20024</v>
      </c>
      <c r="S10562" s="34"/>
      <c r="T10562" s="34"/>
      <c r="U10562" s="34"/>
    </row>
    <row r="10563" spans="16:21" x14ac:dyDescent="0.45">
      <c r="P10563" s="33" t="s">
        <v>5952</v>
      </c>
      <c r="Q10563" t="s">
        <v>28873</v>
      </c>
      <c r="R10563" s="35" t="s">
        <v>20025</v>
      </c>
      <c r="S10563" s="34"/>
      <c r="T10563" s="34"/>
      <c r="U10563" s="34"/>
    </row>
    <row r="10564" spans="16:21" x14ac:dyDescent="0.45">
      <c r="P10564" s="33" t="s">
        <v>5953</v>
      </c>
      <c r="Q10564" t="s">
        <v>28873</v>
      </c>
      <c r="R10564" s="35" t="s">
        <v>20026</v>
      </c>
      <c r="S10564" s="34"/>
      <c r="T10564" s="34"/>
      <c r="U10564" s="34"/>
    </row>
    <row r="10565" spans="16:21" x14ac:dyDescent="0.45">
      <c r="P10565" s="33" t="s">
        <v>5953</v>
      </c>
      <c r="Q10565" t="s">
        <v>28873</v>
      </c>
      <c r="R10565" s="35" t="s">
        <v>20027</v>
      </c>
      <c r="S10565" s="34"/>
      <c r="T10565" s="34"/>
      <c r="U10565" s="34"/>
    </row>
    <row r="10566" spans="16:21" x14ac:dyDescent="0.45">
      <c r="P10566" s="33" t="s">
        <v>5954</v>
      </c>
      <c r="Q10566" t="s">
        <v>28873</v>
      </c>
      <c r="R10566" s="35" t="s">
        <v>20028</v>
      </c>
      <c r="S10566" s="34"/>
      <c r="T10566" s="34"/>
      <c r="U10566" s="34"/>
    </row>
    <row r="10567" spans="16:21" x14ac:dyDescent="0.45">
      <c r="P10567" s="33" t="s">
        <v>5954</v>
      </c>
      <c r="Q10567" t="s">
        <v>28873</v>
      </c>
      <c r="R10567" s="35" t="s">
        <v>20029</v>
      </c>
      <c r="S10567" s="34"/>
      <c r="T10567" s="34"/>
      <c r="U10567" s="34"/>
    </row>
    <row r="10568" spans="16:21" x14ac:dyDescent="0.45">
      <c r="P10568" s="33" t="s">
        <v>5955</v>
      </c>
      <c r="Q10568" t="s">
        <v>28873</v>
      </c>
      <c r="R10568" s="35" t="s">
        <v>20030</v>
      </c>
      <c r="S10568" s="34"/>
      <c r="T10568" s="34"/>
      <c r="U10568" s="34"/>
    </row>
    <row r="10569" spans="16:21" x14ac:dyDescent="0.45">
      <c r="P10569" s="33" t="s">
        <v>5955</v>
      </c>
      <c r="Q10569" t="s">
        <v>28873</v>
      </c>
      <c r="R10569" s="35" t="s">
        <v>20031</v>
      </c>
      <c r="S10569" s="34"/>
      <c r="T10569" s="34"/>
      <c r="U10569" s="34"/>
    </row>
    <row r="10570" spans="16:21" x14ac:dyDescent="0.45">
      <c r="P10570" s="33" t="s">
        <v>5956</v>
      </c>
      <c r="Q10570" t="s">
        <v>28873</v>
      </c>
      <c r="R10570" s="35" t="s">
        <v>20032</v>
      </c>
      <c r="S10570" s="34"/>
      <c r="T10570" s="34"/>
      <c r="U10570" s="34"/>
    </row>
    <row r="10571" spans="16:21" x14ac:dyDescent="0.45">
      <c r="P10571" s="33" t="s">
        <v>5956</v>
      </c>
      <c r="Q10571" t="s">
        <v>28873</v>
      </c>
      <c r="R10571" s="35" t="s">
        <v>20033</v>
      </c>
      <c r="S10571" s="34"/>
      <c r="T10571" s="34"/>
      <c r="U10571" s="34"/>
    </row>
    <row r="10572" spans="16:21" x14ac:dyDescent="0.45">
      <c r="P10572" s="33" t="s">
        <v>5957</v>
      </c>
      <c r="Q10572" t="s">
        <v>28873</v>
      </c>
      <c r="R10572" s="35" t="s">
        <v>20034</v>
      </c>
      <c r="S10572" s="34"/>
      <c r="T10572" s="34"/>
      <c r="U10572" s="34"/>
    </row>
    <row r="10573" spans="16:21" x14ac:dyDescent="0.45">
      <c r="P10573" s="33" t="s">
        <v>5957</v>
      </c>
      <c r="Q10573" t="s">
        <v>28873</v>
      </c>
      <c r="R10573" s="35" t="s">
        <v>20035</v>
      </c>
      <c r="S10573" s="34"/>
      <c r="T10573" s="34"/>
      <c r="U10573" s="34"/>
    </row>
    <row r="10574" spans="16:21" x14ac:dyDescent="0.45">
      <c r="P10574" s="33" t="s">
        <v>5958</v>
      </c>
      <c r="Q10574" t="s">
        <v>28873</v>
      </c>
      <c r="R10574" s="35" t="s">
        <v>20036</v>
      </c>
      <c r="S10574" s="34"/>
      <c r="T10574" s="34"/>
      <c r="U10574" s="34"/>
    </row>
    <row r="10575" spans="16:21" x14ac:dyDescent="0.45">
      <c r="P10575" s="33" t="s">
        <v>5958</v>
      </c>
      <c r="Q10575" t="s">
        <v>28873</v>
      </c>
      <c r="R10575" s="35" t="s">
        <v>20037</v>
      </c>
      <c r="S10575" s="34"/>
      <c r="T10575" s="34"/>
      <c r="U10575" s="34"/>
    </row>
    <row r="10576" spans="16:21" x14ac:dyDescent="0.45">
      <c r="P10576" s="33" t="s">
        <v>5959</v>
      </c>
      <c r="Q10576" t="s">
        <v>28873</v>
      </c>
      <c r="R10576" s="35" t="s">
        <v>20038</v>
      </c>
      <c r="S10576" s="34"/>
      <c r="T10576" s="34"/>
      <c r="U10576" s="34"/>
    </row>
    <row r="10577" spans="16:21" x14ac:dyDescent="0.45">
      <c r="P10577" s="33" t="s">
        <v>5959</v>
      </c>
      <c r="Q10577" t="s">
        <v>28873</v>
      </c>
      <c r="R10577" s="35" t="s">
        <v>20039</v>
      </c>
      <c r="S10577" s="34"/>
      <c r="T10577" s="34"/>
      <c r="U10577" s="34"/>
    </row>
    <row r="10578" spans="16:21" x14ac:dyDescent="0.45">
      <c r="P10578" s="33" t="s">
        <v>5960</v>
      </c>
      <c r="Q10578" t="s">
        <v>28873</v>
      </c>
      <c r="R10578" s="35" t="s">
        <v>20040</v>
      </c>
      <c r="S10578" s="34"/>
      <c r="T10578" s="34"/>
      <c r="U10578" s="34"/>
    </row>
    <row r="10579" spans="16:21" x14ac:dyDescent="0.45">
      <c r="P10579" s="33" t="s">
        <v>5960</v>
      </c>
      <c r="Q10579" t="s">
        <v>28873</v>
      </c>
      <c r="R10579" s="35" t="s">
        <v>20041</v>
      </c>
      <c r="S10579" s="34"/>
      <c r="T10579" s="34"/>
      <c r="U10579" s="34"/>
    </row>
    <row r="10580" spans="16:21" x14ac:dyDescent="0.45">
      <c r="P10580" s="33" t="s">
        <v>5961</v>
      </c>
      <c r="Q10580" t="s">
        <v>28873</v>
      </c>
      <c r="R10580" s="35" t="s">
        <v>20042</v>
      </c>
      <c r="S10580" s="34"/>
      <c r="T10580" s="34"/>
      <c r="U10580" s="34"/>
    </row>
    <row r="10581" spans="16:21" x14ac:dyDescent="0.45">
      <c r="P10581" s="33" t="s">
        <v>5961</v>
      </c>
      <c r="Q10581" t="s">
        <v>28873</v>
      </c>
      <c r="R10581" s="35" t="s">
        <v>20043</v>
      </c>
      <c r="S10581" s="34"/>
      <c r="T10581" s="34"/>
      <c r="U10581" s="34"/>
    </row>
    <row r="10582" spans="16:21" x14ac:dyDescent="0.45">
      <c r="P10582" s="33" t="s">
        <v>5962</v>
      </c>
      <c r="Q10582" t="s">
        <v>28873</v>
      </c>
      <c r="R10582" s="35" t="s">
        <v>20044</v>
      </c>
      <c r="S10582" s="34"/>
      <c r="T10582" s="34"/>
      <c r="U10582" s="34"/>
    </row>
    <row r="10583" spans="16:21" x14ac:dyDescent="0.45">
      <c r="P10583" s="33" t="s">
        <v>5962</v>
      </c>
      <c r="Q10583" t="s">
        <v>28873</v>
      </c>
      <c r="R10583" s="35" t="s">
        <v>20045</v>
      </c>
      <c r="S10583" s="34"/>
      <c r="T10583" s="34"/>
      <c r="U10583" s="34"/>
    </row>
    <row r="10584" spans="16:21" x14ac:dyDescent="0.45">
      <c r="P10584" s="33" t="s">
        <v>5963</v>
      </c>
      <c r="Q10584" t="s">
        <v>28873</v>
      </c>
      <c r="R10584" s="35" t="s">
        <v>20046</v>
      </c>
      <c r="S10584" s="34"/>
      <c r="T10584" s="34"/>
      <c r="U10584" s="34"/>
    </row>
    <row r="10585" spans="16:21" x14ac:dyDescent="0.45">
      <c r="P10585" s="33" t="s">
        <v>5963</v>
      </c>
      <c r="Q10585" t="s">
        <v>28873</v>
      </c>
      <c r="R10585" s="35" t="s">
        <v>20047</v>
      </c>
      <c r="S10585" s="34"/>
      <c r="T10585" s="34"/>
      <c r="U10585" s="34"/>
    </row>
    <row r="10586" spans="16:21" x14ac:dyDescent="0.45">
      <c r="P10586" s="33" t="s">
        <v>5964</v>
      </c>
      <c r="Q10586" t="s">
        <v>28873</v>
      </c>
      <c r="R10586" s="35" t="s">
        <v>20048</v>
      </c>
      <c r="S10586" s="34"/>
      <c r="T10586" s="34"/>
      <c r="U10586" s="34"/>
    </row>
    <row r="10587" spans="16:21" x14ac:dyDescent="0.45">
      <c r="P10587" s="33" t="s">
        <v>5964</v>
      </c>
      <c r="Q10587" t="s">
        <v>28873</v>
      </c>
      <c r="R10587" s="35" t="s">
        <v>20049</v>
      </c>
      <c r="S10587" s="34"/>
      <c r="T10587" s="34"/>
      <c r="U10587" s="34"/>
    </row>
    <row r="10588" spans="16:21" x14ac:dyDescent="0.45">
      <c r="P10588" s="33" t="s">
        <v>5965</v>
      </c>
      <c r="Q10588" t="s">
        <v>28873</v>
      </c>
      <c r="R10588" s="35" t="s">
        <v>20050</v>
      </c>
      <c r="S10588" s="34"/>
      <c r="T10588" s="34"/>
      <c r="U10588" s="34"/>
    </row>
    <row r="10589" spans="16:21" x14ac:dyDescent="0.45">
      <c r="P10589" s="33" t="s">
        <v>5965</v>
      </c>
      <c r="Q10589" t="s">
        <v>28873</v>
      </c>
      <c r="R10589" s="35" t="s">
        <v>20049</v>
      </c>
      <c r="S10589" s="34"/>
      <c r="T10589" s="34"/>
      <c r="U10589" s="34"/>
    </row>
    <row r="10590" spans="16:21" x14ac:dyDescent="0.45">
      <c r="P10590" s="33" t="s">
        <v>5966</v>
      </c>
      <c r="Q10590" t="s">
        <v>28873</v>
      </c>
      <c r="R10590" s="35" t="s">
        <v>20051</v>
      </c>
      <c r="S10590" s="34"/>
      <c r="T10590" s="34"/>
      <c r="U10590" s="34"/>
    </row>
    <row r="10591" spans="16:21" x14ac:dyDescent="0.45">
      <c r="P10591" s="33" t="s">
        <v>5966</v>
      </c>
      <c r="Q10591" t="s">
        <v>28873</v>
      </c>
      <c r="R10591" s="35" t="s">
        <v>20052</v>
      </c>
      <c r="S10591" s="34"/>
      <c r="T10591" s="34"/>
      <c r="U10591" s="34"/>
    </row>
    <row r="10592" spans="16:21" x14ac:dyDescent="0.45">
      <c r="P10592" s="33" t="s">
        <v>5967</v>
      </c>
      <c r="Q10592" t="s">
        <v>28873</v>
      </c>
      <c r="R10592" s="35" t="s">
        <v>20053</v>
      </c>
      <c r="S10592" s="34"/>
      <c r="T10592" s="34"/>
      <c r="U10592" s="34"/>
    </row>
    <row r="10593" spans="16:21" x14ac:dyDescent="0.45">
      <c r="P10593" s="33" t="s">
        <v>5967</v>
      </c>
      <c r="Q10593" t="s">
        <v>28873</v>
      </c>
      <c r="R10593" s="35" t="s">
        <v>20054</v>
      </c>
      <c r="S10593" s="34"/>
      <c r="T10593" s="34"/>
      <c r="U10593" s="34"/>
    </row>
    <row r="10594" spans="16:21" x14ac:dyDescent="0.45">
      <c r="P10594" s="33" t="s">
        <v>5968</v>
      </c>
      <c r="Q10594" t="s">
        <v>28873</v>
      </c>
      <c r="R10594" s="35" t="s">
        <v>20055</v>
      </c>
      <c r="S10594" s="34"/>
      <c r="T10594" s="34"/>
      <c r="U10594" s="34"/>
    </row>
    <row r="10595" spans="16:21" x14ac:dyDescent="0.45">
      <c r="P10595" s="33" t="s">
        <v>5968</v>
      </c>
      <c r="Q10595" t="s">
        <v>28873</v>
      </c>
      <c r="R10595" s="35" t="s">
        <v>20056</v>
      </c>
      <c r="S10595" s="34"/>
      <c r="T10595" s="34"/>
      <c r="U10595" s="34"/>
    </row>
    <row r="10596" spans="16:21" x14ac:dyDescent="0.45">
      <c r="P10596" s="33" t="s">
        <v>5969</v>
      </c>
      <c r="Q10596" t="s">
        <v>28873</v>
      </c>
      <c r="R10596" s="35" t="s">
        <v>20057</v>
      </c>
      <c r="S10596" s="34"/>
      <c r="T10596" s="34"/>
      <c r="U10596" s="34"/>
    </row>
    <row r="10597" spans="16:21" x14ac:dyDescent="0.45">
      <c r="P10597" s="33" t="s">
        <v>5969</v>
      </c>
      <c r="Q10597" t="s">
        <v>28873</v>
      </c>
      <c r="R10597" s="35" t="s">
        <v>20058</v>
      </c>
      <c r="S10597" s="34"/>
      <c r="T10597" s="34"/>
      <c r="U10597" s="34"/>
    </row>
    <row r="10598" spans="16:21" x14ac:dyDescent="0.45">
      <c r="P10598" s="33" t="s">
        <v>5970</v>
      </c>
      <c r="Q10598" t="s">
        <v>28873</v>
      </c>
      <c r="R10598" s="35" t="s">
        <v>20057</v>
      </c>
      <c r="S10598" s="34"/>
      <c r="T10598" s="34"/>
      <c r="U10598" s="34"/>
    </row>
    <row r="10599" spans="16:21" x14ac:dyDescent="0.45">
      <c r="P10599" s="33" t="s">
        <v>5970</v>
      </c>
      <c r="Q10599" t="s">
        <v>28873</v>
      </c>
      <c r="R10599" s="35" t="s">
        <v>20058</v>
      </c>
      <c r="S10599" s="34"/>
      <c r="T10599" s="34"/>
      <c r="U10599" s="34"/>
    </row>
    <row r="10600" spans="16:21" x14ac:dyDescent="0.45">
      <c r="P10600" s="33" t="s">
        <v>5971</v>
      </c>
      <c r="Q10600" t="s">
        <v>28873</v>
      </c>
      <c r="R10600" s="35" t="s">
        <v>20059</v>
      </c>
      <c r="S10600" s="34"/>
      <c r="T10600" s="34"/>
      <c r="U10600" s="34"/>
    </row>
    <row r="10601" spans="16:21" x14ac:dyDescent="0.45">
      <c r="P10601" s="33" t="s">
        <v>5971</v>
      </c>
      <c r="Q10601" t="s">
        <v>28873</v>
      </c>
      <c r="R10601" s="35" t="s">
        <v>20060</v>
      </c>
      <c r="S10601" s="34"/>
      <c r="T10601" s="34"/>
      <c r="U10601" s="34"/>
    </row>
    <row r="10602" spans="16:21" x14ac:dyDescent="0.45">
      <c r="P10602" s="33" t="s">
        <v>5972</v>
      </c>
      <c r="Q10602" t="s">
        <v>28873</v>
      </c>
      <c r="R10602" s="35" t="s">
        <v>20061</v>
      </c>
      <c r="S10602" s="34"/>
      <c r="T10602" s="34"/>
      <c r="U10602" s="34"/>
    </row>
    <row r="10603" spans="16:21" x14ac:dyDescent="0.45">
      <c r="P10603" s="33" t="s">
        <v>5972</v>
      </c>
      <c r="Q10603" t="s">
        <v>28873</v>
      </c>
      <c r="R10603" s="35" t="s">
        <v>20062</v>
      </c>
      <c r="S10603" s="34"/>
      <c r="T10603" s="34"/>
      <c r="U10603" s="34"/>
    </row>
    <row r="10604" spans="16:21" x14ac:dyDescent="0.45">
      <c r="P10604" s="33" t="s">
        <v>5973</v>
      </c>
      <c r="Q10604" t="s">
        <v>28873</v>
      </c>
      <c r="R10604" s="35" t="s">
        <v>20063</v>
      </c>
      <c r="S10604" s="34"/>
      <c r="T10604" s="34"/>
      <c r="U10604" s="34"/>
    </row>
    <row r="10605" spans="16:21" x14ac:dyDescent="0.45">
      <c r="P10605" s="33" t="s">
        <v>5973</v>
      </c>
      <c r="Q10605" t="s">
        <v>28873</v>
      </c>
      <c r="R10605" s="35" t="s">
        <v>20064</v>
      </c>
      <c r="S10605" s="34"/>
      <c r="T10605" s="34"/>
      <c r="U10605" s="34"/>
    </row>
    <row r="10606" spans="16:21" x14ac:dyDescent="0.45">
      <c r="P10606" s="33" t="s">
        <v>5974</v>
      </c>
      <c r="Q10606" t="s">
        <v>28873</v>
      </c>
      <c r="R10606" s="35" t="s">
        <v>20065</v>
      </c>
      <c r="S10606" s="34"/>
      <c r="T10606" s="34"/>
      <c r="U10606" s="34"/>
    </row>
    <row r="10607" spans="16:21" x14ac:dyDescent="0.45">
      <c r="P10607" s="33" t="s">
        <v>5974</v>
      </c>
      <c r="Q10607" t="s">
        <v>28873</v>
      </c>
      <c r="R10607" s="35" t="s">
        <v>20066</v>
      </c>
      <c r="S10607" s="34"/>
      <c r="T10607" s="34"/>
      <c r="U10607" s="34"/>
    </row>
    <row r="10608" spans="16:21" x14ac:dyDescent="0.45">
      <c r="P10608" s="33" t="s">
        <v>5975</v>
      </c>
      <c r="Q10608" t="s">
        <v>28873</v>
      </c>
      <c r="R10608" s="35" t="s">
        <v>20067</v>
      </c>
      <c r="S10608" s="34"/>
      <c r="T10608" s="34"/>
      <c r="U10608" s="34"/>
    </row>
    <row r="10609" spans="16:21" x14ac:dyDescent="0.45">
      <c r="P10609" s="33" t="s">
        <v>5975</v>
      </c>
      <c r="Q10609" t="s">
        <v>28873</v>
      </c>
      <c r="R10609" s="35" t="s">
        <v>20068</v>
      </c>
      <c r="S10609" s="34"/>
      <c r="T10609" s="34"/>
      <c r="U10609" s="34"/>
    </row>
    <row r="10610" spans="16:21" x14ac:dyDescent="0.45">
      <c r="P10610" s="33" t="s">
        <v>5976</v>
      </c>
      <c r="Q10610" t="s">
        <v>28873</v>
      </c>
      <c r="R10610" s="35" t="s">
        <v>20069</v>
      </c>
      <c r="S10610" s="34"/>
      <c r="T10610" s="34"/>
      <c r="U10610" s="34"/>
    </row>
    <row r="10611" spans="16:21" x14ac:dyDescent="0.45">
      <c r="P10611" s="33" t="s">
        <v>5976</v>
      </c>
      <c r="Q10611" t="s">
        <v>28873</v>
      </c>
      <c r="R10611" s="35" t="s">
        <v>20070</v>
      </c>
      <c r="S10611" s="34"/>
      <c r="T10611" s="34"/>
      <c r="U10611" s="34"/>
    </row>
    <row r="10612" spans="16:21" x14ac:dyDescent="0.45">
      <c r="P10612" s="33" t="s">
        <v>5977</v>
      </c>
      <c r="Q10612" t="s">
        <v>28873</v>
      </c>
      <c r="R10612" s="35" t="s">
        <v>20071</v>
      </c>
      <c r="S10612" s="34"/>
      <c r="T10612" s="34"/>
      <c r="U10612" s="34"/>
    </row>
    <row r="10613" spans="16:21" x14ac:dyDescent="0.45">
      <c r="P10613" s="33" t="s">
        <v>5977</v>
      </c>
      <c r="Q10613" t="s">
        <v>28873</v>
      </c>
      <c r="R10613" s="35" t="s">
        <v>20072</v>
      </c>
      <c r="S10613" s="34"/>
      <c r="T10613" s="34"/>
      <c r="U10613" s="34"/>
    </row>
    <row r="10614" spans="16:21" x14ac:dyDescent="0.45">
      <c r="P10614" s="33" t="s">
        <v>5978</v>
      </c>
      <c r="Q10614" t="s">
        <v>28873</v>
      </c>
      <c r="R10614" s="35" t="s">
        <v>20073</v>
      </c>
      <c r="S10614" s="34"/>
      <c r="T10614" s="34"/>
      <c r="U10614" s="34"/>
    </row>
    <row r="10615" spans="16:21" x14ac:dyDescent="0.45">
      <c r="P10615" s="33" t="s">
        <v>5979</v>
      </c>
      <c r="Q10615" t="s">
        <v>28873</v>
      </c>
      <c r="R10615" s="35" t="s">
        <v>20074</v>
      </c>
      <c r="S10615" s="34"/>
      <c r="T10615" s="34"/>
      <c r="U10615" s="34"/>
    </row>
    <row r="10616" spans="16:21" x14ac:dyDescent="0.45">
      <c r="P10616" s="33" t="s">
        <v>5980</v>
      </c>
      <c r="Q10616" t="s">
        <v>28873</v>
      </c>
      <c r="R10616" s="35" t="s">
        <v>20075</v>
      </c>
      <c r="S10616" s="34"/>
      <c r="T10616" s="34"/>
      <c r="U10616" s="34"/>
    </row>
    <row r="10617" spans="16:21" x14ac:dyDescent="0.45">
      <c r="P10617" s="33" t="s">
        <v>5980</v>
      </c>
      <c r="Q10617" t="s">
        <v>28873</v>
      </c>
      <c r="R10617" s="35" t="s">
        <v>20076</v>
      </c>
      <c r="S10617" s="34"/>
      <c r="T10617" s="34"/>
      <c r="U10617" s="34"/>
    </row>
    <row r="10618" spans="16:21" x14ac:dyDescent="0.45">
      <c r="P10618" s="33" t="s">
        <v>5981</v>
      </c>
      <c r="Q10618" t="s">
        <v>28873</v>
      </c>
      <c r="R10618" s="35" t="s">
        <v>20077</v>
      </c>
      <c r="S10618" s="34"/>
      <c r="T10618" s="34"/>
      <c r="U10618" s="34"/>
    </row>
    <row r="10619" spans="16:21" x14ac:dyDescent="0.45">
      <c r="P10619" s="33" t="s">
        <v>5981</v>
      </c>
      <c r="Q10619" t="s">
        <v>28873</v>
      </c>
      <c r="R10619" s="35" t="s">
        <v>20078</v>
      </c>
      <c r="S10619" s="34"/>
      <c r="T10619" s="34"/>
      <c r="U10619" s="34"/>
    </row>
    <row r="10620" spans="16:21" x14ac:dyDescent="0.45">
      <c r="P10620" s="33" t="s">
        <v>5982</v>
      </c>
      <c r="Q10620" t="s">
        <v>28873</v>
      </c>
      <c r="R10620" s="35" t="s">
        <v>20079</v>
      </c>
      <c r="S10620" s="34"/>
      <c r="T10620" s="34"/>
      <c r="U10620" s="34"/>
    </row>
    <row r="10621" spans="16:21" x14ac:dyDescent="0.45">
      <c r="P10621" s="33" t="s">
        <v>5982</v>
      </c>
      <c r="Q10621" t="s">
        <v>28873</v>
      </c>
      <c r="R10621" s="35" t="s">
        <v>20080</v>
      </c>
      <c r="S10621" s="34"/>
      <c r="T10621" s="34"/>
      <c r="U10621" s="34"/>
    </row>
    <row r="10622" spans="16:21" x14ac:dyDescent="0.45">
      <c r="P10622" s="33" t="s">
        <v>5983</v>
      </c>
      <c r="Q10622" t="s">
        <v>28873</v>
      </c>
      <c r="R10622" s="35" t="s">
        <v>11192</v>
      </c>
      <c r="S10622" s="34"/>
      <c r="T10622" s="34"/>
      <c r="U10622" s="34"/>
    </row>
    <row r="10623" spans="16:21" x14ac:dyDescent="0.45">
      <c r="P10623" s="33" t="s">
        <v>5984</v>
      </c>
      <c r="Q10623" t="s">
        <v>28873</v>
      </c>
      <c r="R10623" s="35" t="s">
        <v>11192</v>
      </c>
      <c r="S10623" s="34"/>
      <c r="T10623" s="34"/>
      <c r="U10623" s="34"/>
    </row>
    <row r="10624" spans="16:21" x14ac:dyDescent="0.45">
      <c r="P10624" s="33" t="s">
        <v>5985</v>
      </c>
      <c r="Q10624" t="s">
        <v>28873</v>
      </c>
      <c r="R10624" s="35" t="s">
        <v>20081</v>
      </c>
      <c r="S10624" s="34"/>
      <c r="T10624" s="34"/>
      <c r="U10624" s="34"/>
    </row>
    <row r="10625" spans="16:21" x14ac:dyDescent="0.45">
      <c r="P10625" s="33" t="s">
        <v>5985</v>
      </c>
      <c r="Q10625" t="s">
        <v>28873</v>
      </c>
      <c r="R10625" s="35" t="s">
        <v>20082</v>
      </c>
      <c r="S10625" s="34"/>
      <c r="T10625" s="34"/>
      <c r="U10625" s="34"/>
    </row>
    <row r="10626" spans="16:21" x14ac:dyDescent="0.45">
      <c r="P10626" s="33" t="s">
        <v>5986</v>
      </c>
      <c r="Q10626" t="s">
        <v>28873</v>
      </c>
      <c r="R10626" s="35" t="s">
        <v>20083</v>
      </c>
      <c r="S10626" s="34"/>
      <c r="T10626" s="34"/>
      <c r="U10626" s="34"/>
    </row>
    <row r="10627" spans="16:21" x14ac:dyDescent="0.45">
      <c r="P10627" s="33" t="s">
        <v>5986</v>
      </c>
      <c r="Q10627" t="s">
        <v>28873</v>
      </c>
      <c r="R10627" s="35" t="s">
        <v>20084</v>
      </c>
      <c r="S10627" s="34"/>
      <c r="T10627" s="34"/>
      <c r="U10627" s="34"/>
    </row>
    <row r="10628" spans="16:21" x14ac:dyDescent="0.45">
      <c r="P10628" s="33" t="s">
        <v>5987</v>
      </c>
      <c r="Q10628" t="s">
        <v>28873</v>
      </c>
      <c r="R10628" s="35" t="s">
        <v>20085</v>
      </c>
      <c r="S10628" s="34"/>
      <c r="T10628" s="34"/>
      <c r="U10628" s="34"/>
    </row>
    <row r="10629" spans="16:21" x14ac:dyDescent="0.45">
      <c r="P10629" s="33" t="s">
        <v>5987</v>
      </c>
      <c r="Q10629" t="s">
        <v>28873</v>
      </c>
      <c r="R10629" s="35" t="s">
        <v>20086</v>
      </c>
      <c r="S10629" s="34"/>
      <c r="T10629" s="34"/>
      <c r="U10629" s="34"/>
    </row>
    <row r="10630" spans="16:21" x14ac:dyDescent="0.45">
      <c r="P10630" s="33" t="s">
        <v>5988</v>
      </c>
      <c r="Q10630" t="s">
        <v>28873</v>
      </c>
      <c r="R10630" s="35" t="s">
        <v>20087</v>
      </c>
      <c r="S10630" s="34"/>
      <c r="T10630" s="34"/>
      <c r="U10630" s="34"/>
    </row>
    <row r="10631" spans="16:21" x14ac:dyDescent="0.45">
      <c r="P10631" s="33" t="s">
        <v>5988</v>
      </c>
      <c r="Q10631" t="s">
        <v>28873</v>
      </c>
      <c r="R10631" s="35" t="s">
        <v>20088</v>
      </c>
      <c r="S10631" s="34"/>
      <c r="T10631" s="34"/>
      <c r="U10631" s="34"/>
    </row>
    <row r="10632" spans="16:21" x14ac:dyDescent="0.45">
      <c r="P10632" s="33" t="s">
        <v>5989</v>
      </c>
      <c r="Q10632" t="s">
        <v>28873</v>
      </c>
      <c r="R10632" s="35" t="s">
        <v>20089</v>
      </c>
      <c r="S10632" s="34"/>
      <c r="T10632" s="34"/>
      <c r="U10632" s="34"/>
    </row>
    <row r="10633" spans="16:21" x14ac:dyDescent="0.45">
      <c r="P10633" s="33" t="s">
        <v>5989</v>
      </c>
      <c r="Q10633" t="s">
        <v>28873</v>
      </c>
      <c r="R10633" s="35" t="s">
        <v>20088</v>
      </c>
      <c r="S10633" s="34"/>
      <c r="T10633" s="34"/>
      <c r="U10633" s="34"/>
    </row>
    <row r="10634" spans="16:21" x14ac:dyDescent="0.45">
      <c r="P10634" s="33" t="s">
        <v>5990</v>
      </c>
      <c r="Q10634" t="s">
        <v>28873</v>
      </c>
      <c r="R10634" s="35" t="s">
        <v>20083</v>
      </c>
      <c r="S10634" s="34"/>
      <c r="T10634" s="34"/>
      <c r="U10634" s="34"/>
    </row>
    <row r="10635" spans="16:21" x14ac:dyDescent="0.45">
      <c r="P10635" s="33" t="s">
        <v>5990</v>
      </c>
      <c r="Q10635" t="s">
        <v>28873</v>
      </c>
      <c r="R10635" s="35" t="s">
        <v>20090</v>
      </c>
      <c r="S10635" s="34"/>
      <c r="T10635" s="34"/>
      <c r="U10635" s="34"/>
    </row>
    <row r="10636" spans="16:21" x14ac:dyDescent="0.45">
      <c r="P10636" s="33" t="s">
        <v>5991</v>
      </c>
      <c r="Q10636" t="s">
        <v>28873</v>
      </c>
      <c r="R10636" s="35" t="s">
        <v>11192</v>
      </c>
      <c r="S10636" s="34"/>
      <c r="T10636" s="34"/>
      <c r="U10636" s="34"/>
    </row>
    <row r="10637" spans="16:21" x14ac:dyDescent="0.45">
      <c r="P10637" s="33" t="s">
        <v>5992</v>
      </c>
      <c r="Q10637" t="s">
        <v>28873</v>
      </c>
      <c r="R10637" s="35" t="s">
        <v>20091</v>
      </c>
      <c r="S10637" s="34"/>
      <c r="T10637" s="34"/>
      <c r="U10637" s="34"/>
    </row>
    <row r="10638" spans="16:21" x14ac:dyDescent="0.45">
      <c r="P10638" s="33" t="s">
        <v>5992</v>
      </c>
      <c r="Q10638" t="s">
        <v>28873</v>
      </c>
      <c r="R10638" s="35" t="s">
        <v>20092</v>
      </c>
      <c r="S10638" s="34"/>
      <c r="T10638" s="34"/>
      <c r="U10638" s="34"/>
    </row>
    <row r="10639" spans="16:21" x14ac:dyDescent="0.45">
      <c r="P10639" s="33" t="s">
        <v>5993</v>
      </c>
      <c r="Q10639" t="s">
        <v>28873</v>
      </c>
      <c r="R10639" s="35" t="s">
        <v>20093</v>
      </c>
      <c r="S10639" s="34"/>
      <c r="T10639" s="34"/>
      <c r="U10639" s="34"/>
    </row>
    <row r="10640" spans="16:21" x14ac:dyDescent="0.45">
      <c r="P10640" s="33" t="s">
        <v>5993</v>
      </c>
      <c r="Q10640" t="s">
        <v>28873</v>
      </c>
      <c r="R10640" s="35" t="s">
        <v>20094</v>
      </c>
      <c r="S10640" s="34"/>
      <c r="T10640" s="34"/>
      <c r="U10640" s="34"/>
    </row>
    <row r="10641" spans="16:21" x14ac:dyDescent="0.45">
      <c r="P10641" s="33" t="s">
        <v>5994</v>
      </c>
      <c r="Q10641" t="s">
        <v>28873</v>
      </c>
      <c r="R10641" s="35" t="s">
        <v>20095</v>
      </c>
      <c r="S10641" s="34"/>
      <c r="T10641" s="34"/>
      <c r="U10641" s="34"/>
    </row>
    <row r="10642" spans="16:21" x14ac:dyDescent="0.45">
      <c r="P10642" s="33" t="s">
        <v>5994</v>
      </c>
      <c r="Q10642" t="s">
        <v>28873</v>
      </c>
      <c r="R10642" s="35" t="s">
        <v>20096</v>
      </c>
      <c r="S10642" s="34"/>
      <c r="T10642" s="34"/>
      <c r="U10642" s="34"/>
    </row>
    <row r="10643" spans="16:21" x14ac:dyDescent="0.45">
      <c r="P10643" s="33" t="s">
        <v>5995</v>
      </c>
      <c r="Q10643" t="s">
        <v>28873</v>
      </c>
      <c r="R10643" s="35" t="s">
        <v>20097</v>
      </c>
      <c r="S10643" s="34"/>
      <c r="T10643" s="34"/>
      <c r="U10643" s="34"/>
    </row>
    <row r="10644" spans="16:21" x14ac:dyDescent="0.45">
      <c r="P10644" s="33" t="s">
        <v>5995</v>
      </c>
      <c r="Q10644" t="s">
        <v>28873</v>
      </c>
      <c r="R10644" s="35" t="s">
        <v>20098</v>
      </c>
      <c r="S10644" s="34"/>
      <c r="T10644" s="34"/>
      <c r="U10644" s="34"/>
    </row>
    <row r="10645" spans="16:21" x14ac:dyDescent="0.45">
      <c r="P10645" s="33" t="s">
        <v>5996</v>
      </c>
      <c r="Q10645" t="s">
        <v>28873</v>
      </c>
      <c r="R10645" s="35" t="s">
        <v>20099</v>
      </c>
      <c r="S10645" s="34"/>
      <c r="T10645" s="34"/>
      <c r="U10645" s="34"/>
    </row>
    <row r="10646" spans="16:21" x14ac:dyDescent="0.45">
      <c r="P10646" s="33" t="s">
        <v>5996</v>
      </c>
      <c r="Q10646" t="s">
        <v>28873</v>
      </c>
      <c r="R10646" s="35" t="s">
        <v>20100</v>
      </c>
      <c r="S10646" s="34"/>
      <c r="T10646" s="34"/>
      <c r="U10646" s="34"/>
    </row>
    <row r="10647" spans="16:21" x14ac:dyDescent="0.45">
      <c r="P10647" s="33" t="s">
        <v>5997</v>
      </c>
      <c r="Q10647" t="s">
        <v>28873</v>
      </c>
      <c r="R10647" s="35" t="s">
        <v>20101</v>
      </c>
      <c r="S10647" s="34"/>
      <c r="T10647" s="34"/>
      <c r="U10647" s="34"/>
    </row>
    <row r="10648" spans="16:21" x14ac:dyDescent="0.45">
      <c r="P10648" s="33" t="s">
        <v>5997</v>
      </c>
      <c r="Q10648" t="s">
        <v>28873</v>
      </c>
      <c r="R10648" s="35" t="s">
        <v>20102</v>
      </c>
      <c r="S10648" s="34"/>
      <c r="T10648" s="34"/>
      <c r="U10648" s="34"/>
    </row>
    <row r="10649" spans="16:21" x14ac:dyDescent="0.45">
      <c r="P10649" s="33" t="s">
        <v>5998</v>
      </c>
      <c r="Q10649" t="s">
        <v>28873</v>
      </c>
      <c r="R10649" s="35" t="s">
        <v>20103</v>
      </c>
      <c r="S10649" s="34"/>
      <c r="T10649" s="34"/>
      <c r="U10649" s="34"/>
    </row>
    <row r="10650" spans="16:21" x14ac:dyDescent="0.45">
      <c r="P10650" s="33" t="s">
        <v>5999</v>
      </c>
      <c r="Q10650" t="s">
        <v>28873</v>
      </c>
      <c r="R10650" s="35" t="s">
        <v>20104</v>
      </c>
      <c r="S10650" s="34"/>
      <c r="T10650" s="34"/>
      <c r="U10650" s="34"/>
    </row>
    <row r="10651" spans="16:21" x14ac:dyDescent="0.45">
      <c r="P10651" s="33" t="s">
        <v>5999</v>
      </c>
      <c r="Q10651" t="s">
        <v>28873</v>
      </c>
      <c r="R10651" s="35" t="s">
        <v>20105</v>
      </c>
      <c r="S10651" s="34"/>
      <c r="T10651" s="34"/>
      <c r="U10651" s="34"/>
    </row>
    <row r="10652" spans="16:21" x14ac:dyDescent="0.45">
      <c r="P10652" s="33" t="s">
        <v>6000</v>
      </c>
      <c r="Q10652" t="s">
        <v>28873</v>
      </c>
      <c r="R10652" s="35" t="s">
        <v>20106</v>
      </c>
      <c r="S10652" s="34"/>
      <c r="T10652" s="34"/>
      <c r="U10652" s="34"/>
    </row>
    <row r="10653" spans="16:21" x14ac:dyDescent="0.45">
      <c r="P10653" s="33" t="s">
        <v>6000</v>
      </c>
      <c r="Q10653" t="s">
        <v>28873</v>
      </c>
      <c r="R10653" s="35" t="s">
        <v>20107</v>
      </c>
      <c r="S10653" s="34"/>
      <c r="T10653" s="34"/>
      <c r="U10653" s="34"/>
    </row>
    <row r="10654" spans="16:21" x14ac:dyDescent="0.45">
      <c r="P10654" s="33" t="s">
        <v>6001</v>
      </c>
      <c r="Q10654" t="s">
        <v>28873</v>
      </c>
      <c r="R10654" s="35" t="s">
        <v>20108</v>
      </c>
      <c r="S10654" s="34"/>
      <c r="T10654" s="34"/>
      <c r="U10654" s="34"/>
    </row>
    <row r="10655" spans="16:21" x14ac:dyDescent="0.45">
      <c r="P10655" s="33" t="s">
        <v>6001</v>
      </c>
      <c r="Q10655" t="s">
        <v>28873</v>
      </c>
      <c r="R10655" s="35" t="s">
        <v>20109</v>
      </c>
      <c r="S10655" s="34"/>
      <c r="T10655" s="34"/>
      <c r="U10655" s="34"/>
    </row>
    <row r="10656" spans="16:21" x14ac:dyDescent="0.45">
      <c r="P10656" s="33" t="s">
        <v>6002</v>
      </c>
      <c r="Q10656" t="s">
        <v>28873</v>
      </c>
      <c r="R10656" s="35" t="s">
        <v>20110</v>
      </c>
      <c r="S10656" s="34"/>
      <c r="T10656" s="34"/>
      <c r="U10656" s="34"/>
    </row>
    <row r="10657" spans="16:21" x14ac:dyDescent="0.45">
      <c r="P10657" s="33" t="s">
        <v>6002</v>
      </c>
      <c r="Q10657" t="s">
        <v>28873</v>
      </c>
      <c r="R10657" s="35" t="s">
        <v>20111</v>
      </c>
      <c r="S10657" s="34"/>
      <c r="T10657" s="34"/>
      <c r="U10657" s="34"/>
    </row>
    <row r="10658" spans="16:21" x14ac:dyDescent="0.45">
      <c r="P10658" s="33" t="s">
        <v>6003</v>
      </c>
      <c r="Q10658" t="s">
        <v>28873</v>
      </c>
      <c r="R10658" s="35" t="s">
        <v>20112</v>
      </c>
      <c r="S10658" s="34"/>
      <c r="T10658" s="34"/>
      <c r="U10658" s="34"/>
    </row>
    <row r="10659" spans="16:21" x14ac:dyDescent="0.45">
      <c r="P10659" s="33" t="s">
        <v>6003</v>
      </c>
      <c r="Q10659" t="s">
        <v>28873</v>
      </c>
      <c r="R10659" s="35" t="s">
        <v>20111</v>
      </c>
      <c r="S10659" s="34"/>
      <c r="T10659" s="34"/>
      <c r="U10659" s="34"/>
    </row>
    <row r="10660" spans="16:21" x14ac:dyDescent="0.45">
      <c r="P10660" s="33" t="s">
        <v>6004</v>
      </c>
      <c r="Q10660" t="s">
        <v>28873</v>
      </c>
      <c r="R10660" s="35" t="s">
        <v>20113</v>
      </c>
      <c r="S10660" s="34"/>
      <c r="T10660" s="34"/>
      <c r="U10660" s="34"/>
    </row>
    <row r="10661" spans="16:21" x14ac:dyDescent="0.45">
      <c r="P10661" s="33" t="s">
        <v>6004</v>
      </c>
      <c r="Q10661" t="s">
        <v>28873</v>
      </c>
      <c r="R10661" s="35" t="s">
        <v>20114</v>
      </c>
      <c r="S10661" s="34"/>
      <c r="T10661" s="34"/>
      <c r="U10661" s="34"/>
    </row>
    <row r="10662" spans="16:21" x14ac:dyDescent="0.45">
      <c r="P10662" s="33" t="s">
        <v>6005</v>
      </c>
      <c r="Q10662" t="s">
        <v>28873</v>
      </c>
      <c r="R10662" s="35" t="s">
        <v>20115</v>
      </c>
      <c r="S10662" s="34"/>
      <c r="T10662" s="34"/>
      <c r="U10662" s="34"/>
    </row>
    <row r="10663" spans="16:21" x14ac:dyDescent="0.45">
      <c r="P10663" s="33" t="s">
        <v>6005</v>
      </c>
      <c r="Q10663" t="s">
        <v>28873</v>
      </c>
      <c r="R10663" s="35" t="s">
        <v>20116</v>
      </c>
      <c r="S10663" s="34"/>
      <c r="T10663" s="34"/>
      <c r="U10663" s="34"/>
    </row>
    <row r="10664" spans="16:21" x14ac:dyDescent="0.45">
      <c r="P10664" s="33" t="s">
        <v>6006</v>
      </c>
      <c r="Q10664" t="s">
        <v>28873</v>
      </c>
      <c r="R10664" s="35" t="s">
        <v>20117</v>
      </c>
      <c r="S10664" s="34"/>
      <c r="T10664" s="34"/>
      <c r="U10664" s="34"/>
    </row>
    <row r="10665" spans="16:21" x14ac:dyDescent="0.45">
      <c r="P10665" s="33" t="s">
        <v>6006</v>
      </c>
      <c r="Q10665" t="s">
        <v>28873</v>
      </c>
      <c r="R10665" s="35" t="s">
        <v>20118</v>
      </c>
      <c r="S10665" s="34"/>
      <c r="T10665" s="34"/>
      <c r="U10665" s="34"/>
    </row>
    <row r="10666" spans="16:21" x14ac:dyDescent="0.45">
      <c r="P10666" s="33" t="s">
        <v>6007</v>
      </c>
      <c r="Q10666" t="s">
        <v>28873</v>
      </c>
      <c r="R10666" s="35" t="s">
        <v>20119</v>
      </c>
      <c r="S10666" s="34"/>
      <c r="T10666" s="34"/>
      <c r="U10666" s="34"/>
    </row>
    <row r="10667" spans="16:21" x14ac:dyDescent="0.45">
      <c r="P10667" s="33" t="s">
        <v>6007</v>
      </c>
      <c r="Q10667" t="s">
        <v>28873</v>
      </c>
      <c r="R10667" s="35" t="s">
        <v>20120</v>
      </c>
      <c r="S10667" s="34"/>
      <c r="T10667" s="34"/>
      <c r="U10667" s="34"/>
    </row>
    <row r="10668" spans="16:21" x14ac:dyDescent="0.45">
      <c r="P10668" s="33" t="s">
        <v>6008</v>
      </c>
      <c r="Q10668" t="s">
        <v>28873</v>
      </c>
      <c r="R10668" s="35" t="s">
        <v>20121</v>
      </c>
      <c r="S10668" s="34"/>
      <c r="T10668" s="34"/>
      <c r="U10668" s="34"/>
    </row>
    <row r="10669" spans="16:21" x14ac:dyDescent="0.45">
      <c r="P10669" s="33" t="s">
        <v>6008</v>
      </c>
      <c r="Q10669" t="s">
        <v>28873</v>
      </c>
      <c r="R10669" s="35" t="s">
        <v>20122</v>
      </c>
      <c r="S10669" s="34"/>
      <c r="T10669" s="34"/>
      <c r="U10669" s="34"/>
    </row>
    <row r="10670" spans="16:21" x14ac:dyDescent="0.45">
      <c r="P10670" s="33" t="s">
        <v>6009</v>
      </c>
      <c r="Q10670" t="s">
        <v>28873</v>
      </c>
      <c r="R10670" s="35" t="s">
        <v>20123</v>
      </c>
      <c r="S10670" s="34"/>
      <c r="T10670" s="34"/>
      <c r="U10670" s="34"/>
    </row>
    <row r="10671" spans="16:21" x14ac:dyDescent="0.45">
      <c r="P10671" s="33" t="s">
        <v>6009</v>
      </c>
      <c r="Q10671" t="s">
        <v>28873</v>
      </c>
      <c r="R10671" s="35" t="s">
        <v>20124</v>
      </c>
      <c r="S10671" s="34"/>
      <c r="T10671" s="34"/>
      <c r="U10671" s="34"/>
    </row>
    <row r="10672" spans="16:21" x14ac:dyDescent="0.45">
      <c r="P10672" s="33" t="s">
        <v>6010</v>
      </c>
      <c r="Q10672" t="s">
        <v>28873</v>
      </c>
      <c r="R10672" s="35" t="s">
        <v>20125</v>
      </c>
      <c r="S10672" s="34"/>
      <c r="T10672" s="34"/>
      <c r="U10672" s="34"/>
    </row>
    <row r="10673" spans="16:21" x14ac:dyDescent="0.45">
      <c r="P10673" s="33" t="s">
        <v>6010</v>
      </c>
      <c r="Q10673" t="s">
        <v>28873</v>
      </c>
      <c r="R10673" s="35" t="s">
        <v>20126</v>
      </c>
      <c r="S10673" s="34"/>
      <c r="T10673" s="34"/>
      <c r="U10673" s="34"/>
    </row>
    <row r="10674" spans="16:21" x14ac:dyDescent="0.45">
      <c r="P10674" s="33" t="s">
        <v>6011</v>
      </c>
      <c r="Q10674" t="s">
        <v>28873</v>
      </c>
      <c r="R10674" s="35" t="s">
        <v>20127</v>
      </c>
      <c r="S10674" s="34"/>
      <c r="T10674" s="34"/>
      <c r="U10674" s="34"/>
    </row>
    <row r="10675" spans="16:21" x14ac:dyDescent="0.45">
      <c r="P10675" s="33" t="s">
        <v>6012</v>
      </c>
      <c r="Q10675" t="s">
        <v>28873</v>
      </c>
      <c r="R10675" s="35" t="s">
        <v>20128</v>
      </c>
      <c r="S10675" s="34"/>
      <c r="T10675" s="34"/>
      <c r="U10675" s="34"/>
    </row>
    <row r="10676" spans="16:21" x14ac:dyDescent="0.45">
      <c r="P10676" s="33" t="s">
        <v>6012</v>
      </c>
      <c r="Q10676" t="s">
        <v>28873</v>
      </c>
      <c r="R10676" s="35" t="s">
        <v>20129</v>
      </c>
      <c r="S10676" s="34"/>
      <c r="T10676" s="34"/>
      <c r="U10676" s="34"/>
    </row>
    <row r="10677" spans="16:21" x14ac:dyDescent="0.45">
      <c r="P10677" s="33" t="s">
        <v>6013</v>
      </c>
      <c r="Q10677" t="s">
        <v>28873</v>
      </c>
      <c r="R10677" s="35" t="s">
        <v>20130</v>
      </c>
      <c r="S10677" s="34"/>
      <c r="T10677" s="34"/>
      <c r="U10677" s="34"/>
    </row>
    <row r="10678" spans="16:21" x14ac:dyDescent="0.45">
      <c r="P10678" s="33" t="s">
        <v>6013</v>
      </c>
      <c r="Q10678" t="s">
        <v>28873</v>
      </c>
      <c r="R10678" s="35" t="s">
        <v>20131</v>
      </c>
      <c r="S10678" s="34"/>
      <c r="T10678" s="34"/>
      <c r="U10678" s="34"/>
    </row>
    <row r="10679" spans="16:21" x14ac:dyDescent="0.45">
      <c r="P10679" s="33" t="s">
        <v>6014</v>
      </c>
      <c r="Q10679" t="s">
        <v>28873</v>
      </c>
      <c r="R10679" s="35" t="s">
        <v>20132</v>
      </c>
      <c r="S10679" s="34"/>
      <c r="T10679" s="34"/>
      <c r="U10679" s="34"/>
    </row>
    <row r="10680" spans="16:21" x14ac:dyDescent="0.45">
      <c r="P10680" s="33" t="s">
        <v>6014</v>
      </c>
      <c r="Q10680" t="s">
        <v>28873</v>
      </c>
      <c r="R10680" s="35" t="s">
        <v>20133</v>
      </c>
      <c r="S10680" s="34"/>
      <c r="T10680" s="34"/>
      <c r="U10680" s="34"/>
    </row>
    <row r="10681" spans="16:21" x14ac:dyDescent="0.45">
      <c r="P10681" s="33" t="s">
        <v>6015</v>
      </c>
      <c r="Q10681" t="s">
        <v>28873</v>
      </c>
      <c r="R10681" s="35" t="s">
        <v>20134</v>
      </c>
      <c r="S10681" s="34"/>
      <c r="T10681" s="34"/>
      <c r="U10681" s="34"/>
    </row>
    <row r="10682" spans="16:21" x14ac:dyDescent="0.45">
      <c r="P10682" s="33" t="s">
        <v>6015</v>
      </c>
      <c r="Q10682" t="s">
        <v>28873</v>
      </c>
      <c r="R10682" s="35" t="s">
        <v>20135</v>
      </c>
      <c r="S10682" s="34"/>
      <c r="T10682" s="34"/>
      <c r="U10682" s="34"/>
    </row>
    <row r="10683" spans="16:21" x14ac:dyDescent="0.45">
      <c r="P10683" s="33" t="s">
        <v>6016</v>
      </c>
      <c r="Q10683" t="s">
        <v>28873</v>
      </c>
      <c r="R10683" s="35" t="s">
        <v>20136</v>
      </c>
      <c r="S10683" s="34"/>
      <c r="T10683" s="34"/>
      <c r="U10683" s="34"/>
    </row>
    <row r="10684" spans="16:21" x14ac:dyDescent="0.45">
      <c r="P10684" s="33" t="s">
        <v>6016</v>
      </c>
      <c r="Q10684" t="s">
        <v>28873</v>
      </c>
      <c r="R10684" s="35" t="s">
        <v>20137</v>
      </c>
      <c r="S10684" s="34"/>
      <c r="T10684" s="34"/>
      <c r="U10684" s="34"/>
    </row>
    <row r="10685" spans="16:21" x14ac:dyDescent="0.45">
      <c r="P10685" s="33" t="s">
        <v>6017</v>
      </c>
      <c r="Q10685" t="s">
        <v>28873</v>
      </c>
      <c r="R10685" s="35" t="s">
        <v>20138</v>
      </c>
      <c r="S10685" s="34"/>
      <c r="T10685" s="34"/>
      <c r="U10685" s="34"/>
    </row>
    <row r="10686" spans="16:21" x14ac:dyDescent="0.45">
      <c r="P10686" s="33" t="s">
        <v>6017</v>
      </c>
      <c r="Q10686" t="s">
        <v>28873</v>
      </c>
      <c r="R10686" s="35" t="s">
        <v>20139</v>
      </c>
      <c r="S10686" s="34"/>
      <c r="T10686" s="34"/>
      <c r="U10686" s="34"/>
    </row>
    <row r="10687" spans="16:21" x14ac:dyDescent="0.45">
      <c r="P10687" s="33" t="s">
        <v>6018</v>
      </c>
      <c r="Q10687" t="s">
        <v>28873</v>
      </c>
      <c r="R10687" s="35" t="s">
        <v>11192</v>
      </c>
      <c r="S10687" s="34"/>
      <c r="T10687" s="34"/>
      <c r="U10687" s="34"/>
    </row>
    <row r="10688" spans="16:21" x14ac:dyDescent="0.45">
      <c r="P10688" s="33" t="s">
        <v>6019</v>
      </c>
      <c r="Q10688" t="s">
        <v>28873</v>
      </c>
      <c r="R10688" s="35" t="s">
        <v>20140</v>
      </c>
      <c r="S10688" s="34"/>
      <c r="T10688" s="34"/>
      <c r="U10688" s="34"/>
    </row>
    <row r="10689" spans="16:21" x14ac:dyDescent="0.45">
      <c r="P10689" s="33" t="s">
        <v>6019</v>
      </c>
      <c r="Q10689" t="s">
        <v>28873</v>
      </c>
      <c r="R10689" s="35" t="s">
        <v>20141</v>
      </c>
      <c r="S10689" s="34"/>
      <c r="T10689" s="34"/>
      <c r="U10689" s="34"/>
    </row>
    <row r="10690" spans="16:21" x14ac:dyDescent="0.45">
      <c r="P10690" s="33" t="s">
        <v>6020</v>
      </c>
      <c r="Q10690" t="s">
        <v>28873</v>
      </c>
      <c r="R10690" s="35" t="s">
        <v>20142</v>
      </c>
      <c r="S10690" s="34"/>
      <c r="T10690" s="34"/>
      <c r="U10690" s="34"/>
    </row>
    <row r="10691" spans="16:21" x14ac:dyDescent="0.45">
      <c r="P10691" s="33" t="s">
        <v>6020</v>
      </c>
      <c r="Q10691" t="s">
        <v>28873</v>
      </c>
      <c r="R10691" s="35" t="s">
        <v>20143</v>
      </c>
      <c r="S10691" s="34"/>
      <c r="T10691" s="34"/>
      <c r="U10691" s="34"/>
    </row>
    <row r="10692" spans="16:21" x14ac:dyDescent="0.45">
      <c r="P10692" s="33" t="s">
        <v>6021</v>
      </c>
      <c r="Q10692" t="s">
        <v>28873</v>
      </c>
      <c r="R10692" s="35" t="s">
        <v>20144</v>
      </c>
      <c r="S10692" s="34"/>
      <c r="T10692" s="34"/>
      <c r="U10692" s="34"/>
    </row>
    <row r="10693" spans="16:21" x14ac:dyDescent="0.45">
      <c r="P10693" s="33" t="s">
        <v>6021</v>
      </c>
      <c r="Q10693" t="s">
        <v>28873</v>
      </c>
      <c r="R10693" s="35" t="s">
        <v>20145</v>
      </c>
      <c r="S10693" s="34"/>
      <c r="T10693" s="34"/>
      <c r="U10693" s="34"/>
    </row>
    <row r="10694" spans="16:21" x14ac:dyDescent="0.45">
      <c r="P10694" s="33" t="s">
        <v>6022</v>
      </c>
      <c r="Q10694" t="s">
        <v>28873</v>
      </c>
      <c r="R10694" s="35" t="s">
        <v>20146</v>
      </c>
      <c r="S10694" s="34"/>
      <c r="T10694" s="34"/>
      <c r="U10694" s="34"/>
    </row>
    <row r="10695" spans="16:21" x14ac:dyDescent="0.45">
      <c r="P10695" s="33" t="s">
        <v>6023</v>
      </c>
      <c r="Q10695" t="s">
        <v>28873</v>
      </c>
      <c r="R10695" s="35" t="s">
        <v>20147</v>
      </c>
      <c r="S10695" s="34"/>
      <c r="T10695" s="34"/>
      <c r="U10695" s="34"/>
    </row>
    <row r="10696" spans="16:21" x14ac:dyDescent="0.45">
      <c r="P10696" s="33" t="s">
        <v>6024</v>
      </c>
      <c r="Q10696" t="s">
        <v>28873</v>
      </c>
      <c r="R10696" s="35" t="s">
        <v>20148</v>
      </c>
      <c r="S10696" s="34"/>
      <c r="T10696" s="34"/>
      <c r="U10696" s="34"/>
    </row>
    <row r="10697" spans="16:21" x14ac:dyDescent="0.45">
      <c r="P10697" s="33" t="s">
        <v>6025</v>
      </c>
      <c r="Q10697" t="s">
        <v>28873</v>
      </c>
      <c r="R10697" s="35" t="s">
        <v>20149</v>
      </c>
      <c r="S10697" s="34"/>
      <c r="T10697" s="34"/>
      <c r="U10697" s="34"/>
    </row>
    <row r="10698" spans="16:21" x14ac:dyDescent="0.45">
      <c r="P10698" s="33" t="s">
        <v>6025</v>
      </c>
      <c r="Q10698" t="s">
        <v>28873</v>
      </c>
      <c r="R10698" s="35" t="s">
        <v>20150</v>
      </c>
      <c r="S10698" s="34"/>
      <c r="T10698" s="34"/>
      <c r="U10698" s="34"/>
    </row>
    <row r="10699" spans="16:21" x14ac:dyDescent="0.45">
      <c r="P10699" s="33" t="s">
        <v>6026</v>
      </c>
      <c r="Q10699" t="s">
        <v>28873</v>
      </c>
      <c r="R10699" s="35" t="s">
        <v>20151</v>
      </c>
      <c r="S10699" s="34"/>
      <c r="T10699" s="34"/>
      <c r="U10699" s="34"/>
    </row>
    <row r="10700" spans="16:21" x14ac:dyDescent="0.45">
      <c r="P10700" s="33" t="s">
        <v>6026</v>
      </c>
      <c r="Q10700" t="s">
        <v>28873</v>
      </c>
      <c r="R10700" s="35" t="s">
        <v>20152</v>
      </c>
      <c r="S10700" s="34"/>
      <c r="T10700" s="34"/>
      <c r="U10700" s="34"/>
    </row>
    <row r="10701" spans="16:21" x14ac:dyDescent="0.45">
      <c r="P10701" s="33" t="s">
        <v>6027</v>
      </c>
      <c r="Q10701" t="s">
        <v>28873</v>
      </c>
      <c r="R10701" s="35" t="s">
        <v>20153</v>
      </c>
      <c r="S10701" s="34"/>
      <c r="T10701" s="34"/>
      <c r="U10701" s="34"/>
    </row>
    <row r="10702" spans="16:21" x14ac:dyDescent="0.45">
      <c r="P10702" s="33" t="s">
        <v>6027</v>
      </c>
      <c r="Q10702" t="s">
        <v>28873</v>
      </c>
      <c r="R10702" s="35" t="s">
        <v>20154</v>
      </c>
      <c r="S10702" s="34"/>
      <c r="T10702" s="34"/>
      <c r="U10702" s="34"/>
    </row>
    <row r="10703" spans="16:21" x14ac:dyDescent="0.45">
      <c r="P10703" s="33" t="s">
        <v>6028</v>
      </c>
      <c r="Q10703" t="s">
        <v>28873</v>
      </c>
      <c r="R10703" s="35" t="s">
        <v>20155</v>
      </c>
      <c r="S10703" s="34"/>
      <c r="T10703" s="34"/>
      <c r="U10703" s="34"/>
    </row>
    <row r="10704" spans="16:21" x14ac:dyDescent="0.45">
      <c r="P10704" s="33" t="s">
        <v>6028</v>
      </c>
      <c r="Q10704" t="s">
        <v>28873</v>
      </c>
      <c r="R10704" s="35" t="s">
        <v>20156</v>
      </c>
      <c r="S10704" s="34"/>
      <c r="T10704" s="34"/>
      <c r="U10704" s="34"/>
    </row>
    <row r="10705" spans="16:21" x14ac:dyDescent="0.45">
      <c r="P10705" s="33" t="s">
        <v>6029</v>
      </c>
      <c r="Q10705" t="s">
        <v>28873</v>
      </c>
      <c r="R10705" s="35" t="s">
        <v>20157</v>
      </c>
      <c r="S10705" s="34"/>
      <c r="T10705" s="34"/>
      <c r="U10705" s="34"/>
    </row>
    <row r="10706" spans="16:21" x14ac:dyDescent="0.45">
      <c r="P10706" s="33" t="s">
        <v>6029</v>
      </c>
      <c r="Q10706" t="s">
        <v>28873</v>
      </c>
      <c r="R10706" s="35" t="s">
        <v>20158</v>
      </c>
      <c r="S10706" s="34"/>
      <c r="T10706" s="34"/>
      <c r="U10706" s="34"/>
    </row>
    <row r="10707" spans="16:21" x14ac:dyDescent="0.45">
      <c r="P10707" s="33" t="s">
        <v>6030</v>
      </c>
      <c r="Q10707" t="s">
        <v>28873</v>
      </c>
      <c r="R10707" s="35" t="s">
        <v>20159</v>
      </c>
      <c r="S10707" s="34"/>
      <c r="T10707" s="34"/>
      <c r="U10707" s="34"/>
    </row>
    <row r="10708" spans="16:21" x14ac:dyDescent="0.45">
      <c r="P10708" s="33" t="s">
        <v>6030</v>
      </c>
      <c r="Q10708" t="s">
        <v>28873</v>
      </c>
      <c r="R10708" s="35" t="s">
        <v>20160</v>
      </c>
      <c r="S10708" s="34"/>
      <c r="T10708" s="34"/>
      <c r="U10708" s="34"/>
    </row>
    <row r="10709" spans="16:21" x14ac:dyDescent="0.45">
      <c r="P10709" s="33" t="s">
        <v>6031</v>
      </c>
      <c r="Q10709" t="s">
        <v>28873</v>
      </c>
      <c r="R10709" s="35" t="s">
        <v>20161</v>
      </c>
      <c r="S10709" s="34"/>
      <c r="T10709" s="34"/>
      <c r="U10709" s="34"/>
    </row>
    <row r="10710" spans="16:21" x14ac:dyDescent="0.45">
      <c r="P10710" s="33" t="s">
        <v>6031</v>
      </c>
      <c r="Q10710" t="s">
        <v>28873</v>
      </c>
      <c r="R10710" s="35" t="s">
        <v>20162</v>
      </c>
      <c r="S10710" s="34"/>
      <c r="T10710" s="34"/>
      <c r="U10710" s="34"/>
    </row>
    <row r="10711" spans="16:21" x14ac:dyDescent="0.45">
      <c r="P10711" s="33" t="s">
        <v>6032</v>
      </c>
      <c r="Q10711" t="s">
        <v>28873</v>
      </c>
      <c r="R10711" s="35" t="s">
        <v>20163</v>
      </c>
      <c r="S10711" s="34"/>
      <c r="T10711" s="34"/>
      <c r="U10711" s="34"/>
    </row>
    <row r="10712" spans="16:21" x14ac:dyDescent="0.45">
      <c r="P10712" s="33" t="s">
        <v>6032</v>
      </c>
      <c r="Q10712" t="s">
        <v>28873</v>
      </c>
      <c r="R10712" s="35" t="s">
        <v>20164</v>
      </c>
      <c r="S10712" s="34"/>
      <c r="T10712" s="34"/>
      <c r="U10712" s="34"/>
    </row>
    <row r="10713" spans="16:21" x14ac:dyDescent="0.45">
      <c r="P10713" s="33" t="s">
        <v>6033</v>
      </c>
      <c r="Q10713" t="s">
        <v>28873</v>
      </c>
      <c r="R10713" s="35" t="s">
        <v>20165</v>
      </c>
      <c r="S10713" s="34"/>
      <c r="T10713" s="34"/>
      <c r="U10713" s="34"/>
    </row>
    <row r="10714" spans="16:21" x14ac:dyDescent="0.45">
      <c r="P10714" s="33" t="s">
        <v>6033</v>
      </c>
      <c r="Q10714" t="s">
        <v>28873</v>
      </c>
      <c r="R10714" s="35" t="s">
        <v>20164</v>
      </c>
      <c r="S10714" s="34"/>
      <c r="T10714" s="34"/>
      <c r="U10714" s="34"/>
    </row>
    <row r="10715" spans="16:21" x14ac:dyDescent="0.45">
      <c r="P10715" s="33" t="s">
        <v>6034</v>
      </c>
      <c r="Q10715" t="s">
        <v>28873</v>
      </c>
      <c r="R10715" s="35" t="s">
        <v>20166</v>
      </c>
      <c r="S10715" s="34"/>
      <c r="T10715" s="34"/>
      <c r="U10715" s="34"/>
    </row>
    <row r="10716" spans="16:21" x14ac:dyDescent="0.45">
      <c r="P10716" s="33" t="s">
        <v>6034</v>
      </c>
      <c r="Q10716" t="s">
        <v>28873</v>
      </c>
      <c r="R10716" s="35" t="s">
        <v>20167</v>
      </c>
      <c r="S10716" s="34"/>
      <c r="T10716" s="34"/>
      <c r="U10716" s="34"/>
    </row>
    <row r="10717" spans="16:21" x14ac:dyDescent="0.45">
      <c r="P10717" s="33" t="s">
        <v>6035</v>
      </c>
      <c r="Q10717" t="s">
        <v>28873</v>
      </c>
      <c r="R10717" s="35" t="s">
        <v>20168</v>
      </c>
      <c r="S10717" s="34"/>
      <c r="T10717" s="34"/>
      <c r="U10717" s="34"/>
    </row>
    <row r="10718" spans="16:21" x14ac:dyDescent="0.45">
      <c r="P10718" s="33" t="s">
        <v>6035</v>
      </c>
      <c r="Q10718" t="s">
        <v>28873</v>
      </c>
      <c r="R10718" s="35" t="s">
        <v>20169</v>
      </c>
      <c r="S10718" s="34"/>
      <c r="T10718" s="34"/>
      <c r="U10718" s="34"/>
    </row>
    <row r="10719" spans="16:21" x14ac:dyDescent="0.45">
      <c r="P10719" s="33" t="s">
        <v>6036</v>
      </c>
      <c r="Q10719" t="s">
        <v>28873</v>
      </c>
      <c r="R10719" s="35" t="s">
        <v>20170</v>
      </c>
      <c r="S10719" s="34"/>
      <c r="T10719" s="34"/>
      <c r="U10719" s="34"/>
    </row>
    <row r="10720" spans="16:21" x14ac:dyDescent="0.45">
      <c r="P10720" s="33" t="s">
        <v>6036</v>
      </c>
      <c r="Q10720" t="s">
        <v>28873</v>
      </c>
      <c r="R10720" s="35" t="s">
        <v>20171</v>
      </c>
      <c r="S10720" s="34"/>
      <c r="T10720" s="34"/>
      <c r="U10720" s="34"/>
    </row>
    <row r="10721" spans="16:21" x14ac:dyDescent="0.45">
      <c r="P10721" s="33" t="s">
        <v>6037</v>
      </c>
      <c r="Q10721" t="s">
        <v>28873</v>
      </c>
      <c r="R10721" s="35" t="s">
        <v>11192</v>
      </c>
      <c r="S10721" s="34"/>
      <c r="T10721" s="34"/>
      <c r="U10721" s="34"/>
    </row>
    <row r="10722" spans="16:21" x14ac:dyDescent="0.45">
      <c r="P10722" s="33" t="s">
        <v>6038</v>
      </c>
      <c r="Q10722" t="s">
        <v>28873</v>
      </c>
      <c r="R10722" s="35" t="s">
        <v>20172</v>
      </c>
      <c r="S10722" s="34"/>
      <c r="T10722" s="34"/>
      <c r="U10722" s="34"/>
    </row>
    <row r="10723" spans="16:21" x14ac:dyDescent="0.45">
      <c r="P10723" s="33" t="s">
        <v>6038</v>
      </c>
      <c r="Q10723" t="s">
        <v>28873</v>
      </c>
      <c r="R10723" s="35" t="s">
        <v>20173</v>
      </c>
      <c r="S10723" s="34"/>
      <c r="T10723" s="34"/>
      <c r="U10723" s="34"/>
    </row>
    <row r="10724" spans="16:21" x14ac:dyDescent="0.45">
      <c r="P10724" s="33" t="s">
        <v>6039</v>
      </c>
      <c r="Q10724" t="s">
        <v>28873</v>
      </c>
      <c r="R10724" s="35" t="s">
        <v>11192</v>
      </c>
      <c r="S10724" s="34"/>
      <c r="T10724" s="34"/>
      <c r="U10724" s="34"/>
    </row>
    <row r="10725" spans="16:21" x14ac:dyDescent="0.45">
      <c r="P10725" s="33" t="s">
        <v>6040</v>
      </c>
      <c r="Q10725" t="s">
        <v>28873</v>
      </c>
      <c r="R10725" s="35" t="s">
        <v>20174</v>
      </c>
      <c r="S10725" s="34"/>
      <c r="T10725" s="34"/>
      <c r="U10725" s="34"/>
    </row>
    <row r="10726" spans="16:21" x14ac:dyDescent="0.45">
      <c r="P10726" s="33" t="s">
        <v>6040</v>
      </c>
      <c r="Q10726" t="s">
        <v>28873</v>
      </c>
      <c r="R10726" s="35" t="s">
        <v>20175</v>
      </c>
      <c r="S10726" s="34"/>
      <c r="T10726" s="34"/>
      <c r="U10726" s="34"/>
    </row>
    <row r="10727" spans="16:21" x14ac:dyDescent="0.45">
      <c r="P10727" s="33" t="s">
        <v>6041</v>
      </c>
      <c r="Q10727" t="s">
        <v>28873</v>
      </c>
      <c r="R10727" s="35" t="s">
        <v>20176</v>
      </c>
      <c r="S10727" s="34"/>
      <c r="T10727" s="34"/>
      <c r="U10727" s="34"/>
    </row>
    <row r="10728" spans="16:21" x14ac:dyDescent="0.45">
      <c r="P10728" s="33" t="s">
        <v>6041</v>
      </c>
      <c r="Q10728" t="s">
        <v>28873</v>
      </c>
      <c r="R10728" s="35" t="s">
        <v>20177</v>
      </c>
      <c r="S10728" s="34"/>
      <c r="T10728" s="34"/>
      <c r="U10728" s="34"/>
    </row>
    <row r="10729" spans="16:21" x14ac:dyDescent="0.45">
      <c r="P10729" s="33" t="s">
        <v>6042</v>
      </c>
      <c r="Q10729" t="s">
        <v>28873</v>
      </c>
      <c r="R10729" s="35" t="s">
        <v>11192</v>
      </c>
      <c r="S10729" s="34"/>
      <c r="T10729" s="34"/>
      <c r="U10729" s="34"/>
    </row>
    <row r="10730" spans="16:21" x14ac:dyDescent="0.45">
      <c r="P10730" s="33" t="s">
        <v>6043</v>
      </c>
      <c r="Q10730" t="s">
        <v>28873</v>
      </c>
      <c r="R10730" s="35" t="s">
        <v>11192</v>
      </c>
      <c r="S10730" s="34"/>
      <c r="T10730" s="34"/>
      <c r="U10730" s="34"/>
    </row>
    <row r="10731" spans="16:21" x14ac:dyDescent="0.45">
      <c r="P10731" s="33" t="s">
        <v>6044</v>
      </c>
      <c r="Q10731" t="s">
        <v>28873</v>
      </c>
      <c r="R10731" s="35" t="s">
        <v>11192</v>
      </c>
      <c r="S10731" s="34"/>
      <c r="T10731" s="34"/>
      <c r="U10731" s="34"/>
    </row>
    <row r="10732" spans="16:21" x14ac:dyDescent="0.45">
      <c r="P10732" s="33" t="s">
        <v>6045</v>
      </c>
      <c r="Q10732" t="s">
        <v>28873</v>
      </c>
      <c r="R10732" s="35" t="s">
        <v>11192</v>
      </c>
      <c r="S10732" s="34"/>
      <c r="T10732" s="34"/>
      <c r="U10732" s="34"/>
    </row>
    <row r="10733" spans="16:21" x14ac:dyDescent="0.45">
      <c r="P10733" s="33" t="s">
        <v>6046</v>
      </c>
      <c r="Q10733" t="s">
        <v>28873</v>
      </c>
      <c r="R10733" s="35" t="s">
        <v>11192</v>
      </c>
      <c r="S10733" s="34"/>
      <c r="T10733" s="34"/>
      <c r="U10733" s="34"/>
    </row>
    <row r="10734" spans="16:21" x14ac:dyDescent="0.45">
      <c r="P10734" s="33" t="s">
        <v>6047</v>
      </c>
      <c r="Q10734" t="s">
        <v>28873</v>
      </c>
      <c r="R10734" s="35" t="s">
        <v>20178</v>
      </c>
      <c r="S10734" s="34"/>
      <c r="T10734" s="34"/>
      <c r="U10734" s="34"/>
    </row>
    <row r="10735" spans="16:21" x14ac:dyDescent="0.45">
      <c r="P10735" s="33" t="s">
        <v>6047</v>
      </c>
      <c r="Q10735" t="s">
        <v>28873</v>
      </c>
      <c r="R10735" s="35" t="s">
        <v>20179</v>
      </c>
      <c r="S10735" s="34"/>
      <c r="T10735" s="34"/>
      <c r="U10735" s="34"/>
    </row>
    <row r="10736" spans="16:21" x14ac:dyDescent="0.45">
      <c r="P10736" s="33" t="s">
        <v>6048</v>
      </c>
      <c r="Q10736" t="s">
        <v>28873</v>
      </c>
      <c r="R10736" s="35" t="s">
        <v>20180</v>
      </c>
      <c r="S10736" s="34"/>
      <c r="T10736" s="34"/>
      <c r="U10736" s="34"/>
    </row>
    <row r="10737" spans="16:21" x14ac:dyDescent="0.45">
      <c r="P10737" s="33" t="s">
        <v>6048</v>
      </c>
      <c r="Q10737" t="s">
        <v>28873</v>
      </c>
      <c r="R10737" s="35" t="s">
        <v>20181</v>
      </c>
      <c r="S10737" s="34"/>
      <c r="T10737" s="34"/>
      <c r="U10737" s="34"/>
    </row>
    <row r="10738" spans="16:21" x14ac:dyDescent="0.45">
      <c r="P10738" s="33" t="s">
        <v>6049</v>
      </c>
      <c r="Q10738" t="s">
        <v>28873</v>
      </c>
      <c r="R10738" s="35" t="s">
        <v>20182</v>
      </c>
      <c r="S10738" s="34"/>
      <c r="T10738" s="34"/>
      <c r="U10738" s="34"/>
    </row>
    <row r="10739" spans="16:21" x14ac:dyDescent="0.45">
      <c r="P10739" s="33" t="s">
        <v>6049</v>
      </c>
      <c r="Q10739" t="s">
        <v>28873</v>
      </c>
      <c r="R10739" s="35" t="s">
        <v>20183</v>
      </c>
      <c r="S10739" s="34"/>
      <c r="T10739" s="34"/>
      <c r="U10739" s="34"/>
    </row>
    <row r="10740" spans="16:21" x14ac:dyDescent="0.45">
      <c r="P10740" s="33" t="s">
        <v>6050</v>
      </c>
      <c r="Q10740" t="s">
        <v>28873</v>
      </c>
      <c r="R10740" s="35" t="s">
        <v>20184</v>
      </c>
      <c r="S10740" s="34"/>
      <c r="T10740" s="34"/>
      <c r="U10740" s="34"/>
    </row>
    <row r="10741" spans="16:21" x14ac:dyDescent="0.45">
      <c r="P10741" s="33" t="s">
        <v>6050</v>
      </c>
      <c r="Q10741" t="s">
        <v>28873</v>
      </c>
      <c r="R10741" s="35" t="s">
        <v>20185</v>
      </c>
      <c r="S10741" s="34"/>
      <c r="T10741" s="34"/>
      <c r="U10741" s="34"/>
    </row>
    <row r="10742" spans="16:21" x14ac:dyDescent="0.45">
      <c r="P10742" s="33" t="s">
        <v>6051</v>
      </c>
      <c r="Q10742" t="s">
        <v>28873</v>
      </c>
      <c r="R10742" s="35" t="s">
        <v>20186</v>
      </c>
      <c r="S10742" s="34"/>
      <c r="T10742" s="34"/>
      <c r="U10742" s="34"/>
    </row>
    <row r="10743" spans="16:21" x14ac:dyDescent="0.45">
      <c r="P10743" s="33" t="s">
        <v>6052</v>
      </c>
      <c r="Q10743" t="s">
        <v>28873</v>
      </c>
      <c r="R10743" s="35" t="s">
        <v>20187</v>
      </c>
      <c r="S10743" s="34"/>
      <c r="T10743" s="34"/>
      <c r="U10743" s="34"/>
    </row>
    <row r="10744" spans="16:21" x14ac:dyDescent="0.45">
      <c r="P10744" s="33" t="s">
        <v>6053</v>
      </c>
      <c r="Q10744" t="s">
        <v>28873</v>
      </c>
      <c r="R10744" s="35" t="s">
        <v>20188</v>
      </c>
      <c r="S10744" s="34"/>
      <c r="T10744" s="34"/>
      <c r="U10744" s="34"/>
    </row>
    <row r="10745" spans="16:21" x14ac:dyDescent="0.45">
      <c r="P10745" s="33" t="s">
        <v>6053</v>
      </c>
      <c r="Q10745" t="s">
        <v>28873</v>
      </c>
      <c r="R10745" s="35" t="s">
        <v>20189</v>
      </c>
      <c r="S10745" s="34"/>
      <c r="T10745" s="34"/>
      <c r="U10745" s="34"/>
    </row>
    <row r="10746" spans="16:21" x14ac:dyDescent="0.45">
      <c r="P10746" s="33" t="s">
        <v>6054</v>
      </c>
      <c r="Q10746" t="s">
        <v>28873</v>
      </c>
      <c r="R10746" s="35" t="s">
        <v>20190</v>
      </c>
      <c r="S10746" s="34"/>
      <c r="T10746" s="34"/>
      <c r="U10746" s="34"/>
    </row>
    <row r="10747" spans="16:21" x14ac:dyDescent="0.45">
      <c r="P10747" s="33" t="s">
        <v>6054</v>
      </c>
      <c r="Q10747" t="s">
        <v>28873</v>
      </c>
      <c r="R10747" s="35" t="s">
        <v>20191</v>
      </c>
      <c r="S10747" s="34"/>
      <c r="T10747" s="34"/>
      <c r="U10747" s="34"/>
    </row>
    <row r="10748" spans="16:21" x14ac:dyDescent="0.45">
      <c r="P10748" s="33" t="s">
        <v>6055</v>
      </c>
      <c r="Q10748" t="s">
        <v>28873</v>
      </c>
      <c r="R10748" s="35" t="s">
        <v>20192</v>
      </c>
      <c r="S10748" s="34"/>
      <c r="T10748" s="34"/>
      <c r="U10748" s="34"/>
    </row>
    <row r="10749" spans="16:21" x14ac:dyDescent="0.45">
      <c r="P10749" s="33" t="s">
        <v>6055</v>
      </c>
      <c r="Q10749" t="s">
        <v>28873</v>
      </c>
      <c r="R10749" s="35" t="s">
        <v>20193</v>
      </c>
      <c r="S10749" s="34"/>
      <c r="T10749" s="34"/>
      <c r="U10749" s="34"/>
    </row>
    <row r="10750" spans="16:21" x14ac:dyDescent="0.45">
      <c r="P10750" s="33" t="s">
        <v>6056</v>
      </c>
      <c r="Q10750" t="s">
        <v>28873</v>
      </c>
      <c r="R10750" s="35" t="s">
        <v>20194</v>
      </c>
      <c r="S10750" s="34"/>
      <c r="T10750" s="34"/>
      <c r="U10750" s="34"/>
    </row>
    <row r="10751" spans="16:21" x14ac:dyDescent="0.45">
      <c r="P10751" s="33" t="s">
        <v>6056</v>
      </c>
      <c r="Q10751" t="s">
        <v>28873</v>
      </c>
      <c r="R10751" s="35" t="s">
        <v>20195</v>
      </c>
      <c r="S10751" s="34"/>
      <c r="T10751" s="34"/>
      <c r="U10751" s="34"/>
    </row>
    <row r="10752" spans="16:21" x14ac:dyDescent="0.45">
      <c r="P10752" s="33" t="s">
        <v>6057</v>
      </c>
      <c r="Q10752" t="s">
        <v>28873</v>
      </c>
      <c r="R10752" s="35" t="s">
        <v>20196</v>
      </c>
      <c r="S10752" s="34"/>
      <c r="T10752" s="34"/>
      <c r="U10752" s="34"/>
    </row>
    <row r="10753" spans="16:21" x14ac:dyDescent="0.45">
      <c r="P10753" s="33" t="s">
        <v>6057</v>
      </c>
      <c r="Q10753" t="s">
        <v>28873</v>
      </c>
      <c r="R10753" s="35" t="s">
        <v>20197</v>
      </c>
      <c r="S10753" s="34"/>
      <c r="T10753" s="34"/>
      <c r="U10753" s="34"/>
    </row>
    <row r="10754" spans="16:21" x14ac:dyDescent="0.45">
      <c r="P10754" s="33" t="s">
        <v>6058</v>
      </c>
      <c r="Q10754" t="s">
        <v>28873</v>
      </c>
      <c r="R10754" s="35" t="s">
        <v>20198</v>
      </c>
      <c r="S10754" s="34"/>
      <c r="T10754" s="34"/>
      <c r="U10754" s="34"/>
    </row>
    <row r="10755" spans="16:21" x14ac:dyDescent="0.45">
      <c r="P10755" s="33" t="s">
        <v>6058</v>
      </c>
      <c r="Q10755" t="s">
        <v>28873</v>
      </c>
      <c r="R10755" s="35" t="s">
        <v>20199</v>
      </c>
      <c r="S10755" s="34"/>
      <c r="T10755" s="34"/>
      <c r="U10755" s="34"/>
    </row>
    <row r="10756" spans="16:21" x14ac:dyDescent="0.45">
      <c r="P10756" s="33" t="s">
        <v>6059</v>
      </c>
      <c r="Q10756" t="s">
        <v>28873</v>
      </c>
      <c r="R10756" s="35" t="s">
        <v>20200</v>
      </c>
      <c r="S10756" s="34"/>
      <c r="T10756" s="34"/>
      <c r="U10756" s="34"/>
    </row>
    <row r="10757" spans="16:21" x14ac:dyDescent="0.45">
      <c r="P10757" s="33" t="s">
        <v>6059</v>
      </c>
      <c r="Q10757" t="s">
        <v>28873</v>
      </c>
      <c r="R10757" s="35" t="s">
        <v>20201</v>
      </c>
      <c r="S10757" s="34"/>
      <c r="T10757" s="34"/>
      <c r="U10757" s="34"/>
    </row>
    <row r="10758" spans="16:21" x14ac:dyDescent="0.45">
      <c r="P10758" s="33" t="s">
        <v>6060</v>
      </c>
      <c r="Q10758" t="s">
        <v>28873</v>
      </c>
      <c r="R10758" s="35" t="s">
        <v>20202</v>
      </c>
      <c r="S10758" s="34"/>
      <c r="T10758" s="34"/>
      <c r="U10758" s="34"/>
    </row>
    <row r="10759" spans="16:21" x14ac:dyDescent="0.45">
      <c r="P10759" s="33" t="s">
        <v>6060</v>
      </c>
      <c r="Q10759" t="s">
        <v>28873</v>
      </c>
      <c r="R10759" s="35" t="s">
        <v>20203</v>
      </c>
      <c r="S10759" s="34"/>
      <c r="T10759" s="34"/>
      <c r="U10759" s="34"/>
    </row>
    <row r="10760" spans="16:21" x14ac:dyDescent="0.45">
      <c r="P10760" s="33" t="s">
        <v>6061</v>
      </c>
      <c r="Q10760" t="s">
        <v>28873</v>
      </c>
      <c r="R10760" s="35" t="s">
        <v>20202</v>
      </c>
      <c r="S10760" s="34"/>
      <c r="T10760" s="34"/>
      <c r="U10760" s="34"/>
    </row>
    <row r="10761" spans="16:21" x14ac:dyDescent="0.45">
      <c r="P10761" s="33" t="s">
        <v>6061</v>
      </c>
      <c r="Q10761" t="s">
        <v>28873</v>
      </c>
      <c r="R10761" s="35" t="s">
        <v>20203</v>
      </c>
      <c r="S10761" s="34"/>
      <c r="T10761" s="34"/>
      <c r="U10761" s="34"/>
    </row>
    <row r="10762" spans="16:21" x14ac:dyDescent="0.45">
      <c r="P10762" s="33" t="s">
        <v>6062</v>
      </c>
      <c r="Q10762" t="s">
        <v>28873</v>
      </c>
      <c r="R10762" s="35" t="s">
        <v>20204</v>
      </c>
      <c r="S10762" s="34"/>
      <c r="T10762" s="34"/>
      <c r="U10762" s="34"/>
    </row>
    <row r="10763" spans="16:21" x14ac:dyDescent="0.45">
      <c r="P10763" s="33" t="s">
        <v>6062</v>
      </c>
      <c r="Q10763" t="s">
        <v>28873</v>
      </c>
      <c r="R10763" s="35" t="s">
        <v>20205</v>
      </c>
      <c r="S10763" s="34"/>
      <c r="T10763" s="34"/>
      <c r="U10763" s="34"/>
    </row>
    <row r="10764" spans="16:21" x14ac:dyDescent="0.45">
      <c r="P10764" s="33" t="s">
        <v>6063</v>
      </c>
      <c r="Q10764" t="s">
        <v>28873</v>
      </c>
      <c r="R10764" s="35" t="s">
        <v>11192</v>
      </c>
      <c r="S10764" s="34"/>
      <c r="T10764" s="34"/>
      <c r="U10764" s="34"/>
    </row>
    <row r="10765" spans="16:21" x14ac:dyDescent="0.45">
      <c r="P10765" s="33" t="s">
        <v>6064</v>
      </c>
      <c r="Q10765" t="s">
        <v>28873</v>
      </c>
      <c r="R10765" s="35" t="s">
        <v>20206</v>
      </c>
      <c r="S10765" s="34"/>
      <c r="T10765" s="34"/>
      <c r="U10765" s="34"/>
    </row>
    <row r="10766" spans="16:21" x14ac:dyDescent="0.45">
      <c r="P10766" s="33" t="s">
        <v>6064</v>
      </c>
      <c r="Q10766" t="s">
        <v>28873</v>
      </c>
      <c r="R10766" s="35" t="s">
        <v>20207</v>
      </c>
      <c r="S10766" s="34"/>
      <c r="T10766" s="34"/>
      <c r="U10766" s="34"/>
    </row>
    <row r="10767" spans="16:21" x14ac:dyDescent="0.45">
      <c r="P10767" s="33" t="s">
        <v>6065</v>
      </c>
      <c r="Q10767" t="s">
        <v>28873</v>
      </c>
      <c r="R10767" s="35" t="s">
        <v>20208</v>
      </c>
      <c r="S10767" s="34"/>
      <c r="T10767" s="34"/>
      <c r="U10767" s="34"/>
    </row>
    <row r="10768" spans="16:21" x14ac:dyDescent="0.45">
      <c r="P10768" s="33" t="s">
        <v>6065</v>
      </c>
      <c r="Q10768" t="s">
        <v>28873</v>
      </c>
      <c r="R10768" s="35" t="s">
        <v>20209</v>
      </c>
      <c r="S10768" s="34"/>
      <c r="T10768" s="34"/>
      <c r="U10768" s="34"/>
    </row>
    <row r="10769" spans="16:21" x14ac:dyDescent="0.45">
      <c r="P10769" s="33" t="s">
        <v>6066</v>
      </c>
      <c r="Q10769" t="s">
        <v>28873</v>
      </c>
      <c r="R10769" s="35" t="s">
        <v>11192</v>
      </c>
      <c r="S10769" s="34"/>
      <c r="T10769" s="34"/>
      <c r="U10769" s="34"/>
    </row>
    <row r="10770" spans="16:21" x14ac:dyDescent="0.45">
      <c r="P10770" s="33" t="s">
        <v>6067</v>
      </c>
      <c r="Q10770" t="s">
        <v>28873</v>
      </c>
      <c r="R10770" s="35" t="s">
        <v>20210</v>
      </c>
      <c r="S10770" s="34"/>
      <c r="T10770" s="34"/>
      <c r="U10770" s="34"/>
    </row>
    <row r="10771" spans="16:21" x14ac:dyDescent="0.45">
      <c r="P10771" s="33" t="s">
        <v>6068</v>
      </c>
      <c r="Q10771" t="s">
        <v>28873</v>
      </c>
      <c r="R10771" s="35" t="s">
        <v>20211</v>
      </c>
      <c r="S10771" s="34"/>
      <c r="T10771" s="34"/>
      <c r="U10771" s="34"/>
    </row>
    <row r="10772" spans="16:21" x14ac:dyDescent="0.45">
      <c r="P10772" s="33" t="s">
        <v>6069</v>
      </c>
      <c r="Q10772" t="s">
        <v>28873</v>
      </c>
      <c r="R10772" s="35" t="s">
        <v>20212</v>
      </c>
      <c r="S10772" s="34"/>
      <c r="T10772" s="34"/>
      <c r="U10772" s="34"/>
    </row>
    <row r="10773" spans="16:21" x14ac:dyDescent="0.45">
      <c r="P10773" s="33" t="s">
        <v>6069</v>
      </c>
      <c r="Q10773" t="s">
        <v>28873</v>
      </c>
      <c r="R10773" s="35" t="s">
        <v>20213</v>
      </c>
      <c r="S10773" s="34"/>
      <c r="T10773" s="34"/>
      <c r="U10773" s="34"/>
    </row>
    <row r="10774" spans="16:21" x14ac:dyDescent="0.45">
      <c r="P10774" s="33" t="s">
        <v>6070</v>
      </c>
      <c r="Q10774" t="s">
        <v>28873</v>
      </c>
      <c r="R10774" s="35" t="s">
        <v>20214</v>
      </c>
      <c r="S10774" s="34"/>
      <c r="T10774" s="34"/>
      <c r="U10774" s="34"/>
    </row>
    <row r="10775" spans="16:21" x14ac:dyDescent="0.45">
      <c r="P10775" s="33" t="s">
        <v>6070</v>
      </c>
      <c r="Q10775" t="s">
        <v>28873</v>
      </c>
      <c r="R10775" s="35" t="s">
        <v>20215</v>
      </c>
      <c r="S10775" s="34"/>
      <c r="T10775" s="34"/>
      <c r="U10775" s="34"/>
    </row>
    <row r="10776" spans="16:21" x14ac:dyDescent="0.45">
      <c r="P10776" s="33" t="s">
        <v>6071</v>
      </c>
      <c r="Q10776" t="s">
        <v>28873</v>
      </c>
      <c r="R10776" s="35" t="s">
        <v>20212</v>
      </c>
      <c r="S10776" s="34"/>
      <c r="T10776" s="34"/>
      <c r="U10776" s="34"/>
    </row>
    <row r="10777" spans="16:21" x14ac:dyDescent="0.45">
      <c r="P10777" s="33" t="s">
        <v>6071</v>
      </c>
      <c r="Q10777" t="s">
        <v>28873</v>
      </c>
      <c r="R10777" s="35" t="s">
        <v>20213</v>
      </c>
      <c r="S10777" s="34"/>
      <c r="T10777" s="34"/>
      <c r="U10777" s="34"/>
    </row>
    <row r="10778" spans="16:21" x14ac:dyDescent="0.45">
      <c r="P10778" s="33" t="s">
        <v>6072</v>
      </c>
      <c r="Q10778" t="s">
        <v>28873</v>
      </c>
      <c r="R10778" s="35" t="s">
        <v>11192</v>
      </c>
      <c r="S10778" s="34"/>
      <c r="T10778" s="34"/>
      <c r="U10778" s="34"/>
    </row>
    <row r="10779" spans="16:21" x14ac:dyDescent="0.45">
      <c r="P10779" s="33" t="s">
        <v>6073</v>
      </c>
      <c r="Q10779" t="s">
        <v>28873</v>
      </c>
      <c r="R10779" s="35" t="s">
        <v>20216</v>
      </c>
      <c r="S10779" s="34"/>
      <c r="T10779" s="34"/>
      <c r="U10779" s="34"/>
    </row>
    <row r="10780" spans="16:21" x14ac:dyDescent="0.45">
      <c r="P10780" s="33" t="s">
        <v>6073</v>
      </c>
      <c r="Q10780" t="s">
        <v>28873</v>
      </c>
      <c r="R10780" s="35" t="s">
        <v>20217</v>
      </c>
      <c r="S10780" s="34"/>
      <c r="T10780" s="34"/>
      <c r="U10780" s="34"/>
    </row>
    <row r="10781" spans="16:21" x14ac:dyDescent="0.45">
      <c r="P10781" s="33" t="s">
        <v>6074</v>
      </c>
      <c r="Q10781" t="s">
        <v>28873</v>
      </c>
      <c r="R10781" s="35" t="s">
        <v>20196</v>
      </c>
      <c r="S10781" s="34"/>
      <c r="T10781" s="34"/>
      <c r="U10781" s="34"/>
    </row>
    <row r="10782" spans="16:21" x14ac:dyDescent="0.45">
      <c r="P10782" s="33" t="s">
        <v>6074</v>
      </c>
      <c r="Q10782" t="s">
        <v>28873</v>
      </c>
      <c r="R10782" s="35" t="s">
        <v>20197</v>
      </c>
      <c r="S10782" s="34"/>
      <c r="T10782" s="34"/>
      <c r="U10782" s="34"/>
    </row>
    <row r="10783" spans="16:21" x14ac:dyDescent="0.45">
      <c r="P10783" s="33" t="s">
        <v>6075</v>
      </c>
      <c r="Q10783" t="s">
        <v>28873</v>
      </c>
      <c r="R10783" s="35" t="s">
        <v>20218</v>
      </c>
      <c r="S10783" s="34"/>
      <c r="T10783" s="34"/>
      <c r="U10783" s="34"/>
    </row>
    <row r="10784" spans="16:21" x14ac:dyDescent="0.45">
      <c r="P10784" s="33" t="s">
        <v>6075</v>
      </c>
      <c r="Q10784" t="s">
        <v>28873</v>
      </c>
      <c r="R10784" s="35" t="s">
        <v>20219</v>
      </c>
      <c r="S10784" s="34"/>
      <c r="T10784" s="34"/>
      <c r="U10784" s="34"/>
    </row>
    <row r="10785" spans="16:21" x14ac:dyDescent="0.45">
      <c r="P10785" s="33" t="s">
        <v>6076</v>
      </c>
      <c r="Q10785" t="s">
        <v>28873</v>
      </c>
      <c r="R10785" s="35" t="s">
        <v>20220</v>
      </c>
      <c r="S10785" s="34"/>
      <c r="T10785" s="34"/>
      <c r="U10785" s="34"/>
    </row>
    <row r="10786" spans="16:21" x14ac:dyDescent="0.45">
      <c r="P10786" s="33" t="s">
        <v>6076</v>
      </c>
      <c r="Q10786" t="s">
        <v>28873</v>
      </c>
      <c r="R10786" s="35" t="s">
        <v>20221</v>
      </c>
      <c r="S10786" s="34"/>
      <c r="T10786" s="34"/>
      <c r="U10786" s="34"/>
    </row>
    <row r="10787" spans="16:21" x14ac:dyDescent="0.45">
      <c r="P10787" s="33" t="s">
        <v>6077</v>
      </c>
      <c r="Q10787" t="s">
        <v>28873</v>
      </c>
      <c r="R10787" s="35" t="s">
        <v>20222</v>
      </c>
      <c r="S10787" s="34"/>
      <c r="T10787" s="34"/>
      <c r="U10787" s="34"/>
    </row>
    <row r="10788" spans="16:21" x14ac:dyDescent="0.45">
      <c r="P10788" s="33" t="s">
        <v>6077</v>
      </c>
      <c r="Q10788" t="s">
        <v>28873</v>
      </c>
      <c r="R10788" s="35" t="s">
        <v>20223</v>
      </c>
      <c r="S10788" s="34"/>
      <c r="T10788" s="34"/>
      <c r="U10788" s="34"/>
    </row>
    <row r="10789" spans="16:21" x14ac:dyDescent="0.45">
      <c r="P10789" s="33" t="s">
        <v>6078</v>
      </c>
      <c r="Q10789" t="s">
        <v>28873</v>
      </c>
      <c r="R10789" s="35" t="s">
        <v>20224</v>
      </c>
      <c r="S10789" s="34"/>
      <c r="T10789" s="34"/>
      <c r="U10789" s="34"/>
    </row>
    <row r="10790" spans="16:21" x14ac:dyDescent="0.45">
      <c r="P10790" s="33" t="s">
        <v>6078</v>
      </c>
      <c r="Q10790" t="s">
        <v>28873</v>
      </c>
      <c r="R10790" s="35" t="s">
        <v>20225</v>
      </c>
      <c r="S10790" s="34"/>
      <c r="T10790" s="34"/>
      <c r="U10790" s="34"/>
    </row>
    <row r="10791" spans="16:21" x14ac:dyDescent="0.45">
      <c r="P10791" s="33" t="s">
        <v>6079</v>
      </c>
      <c r="Q10791" t="s">
        <v>28873</v>
      </c>
      <c r="R10791" s="35" t="s">
        <v>20226</v>
      </c>
      <c r="S10791" s="34"/>
      <c r="T10791" s="34"/>
      <c r="U10791" s="34"/>
    </row>
    <row r="10792" spans="16:21" x14ac:dyDescent="0.45">
      <c r="P10792" s="33" t="s">
        <v>6079</v>
      </c>
      <c r="Q10792" t="s">
        <v>28873</v>
      </c>
      <c r="R10792" s="35" t="s">
        <v>20227</v>
      </c>
      <c r="S10792" s="34"/>
      <c r="T10792" s="34"/>
      <c r="U10792" s="34"/>
    </row>
    <row r="10793" spans="16:21" x14ac:dyDescent="0.45">
      <c r="P10793" s="33" t="s">
        <v>6080</v>
      </c>
      <c r="Q10793" t="s">
        <v>28873</v>
      </c>
      <c r="R10793" s="35" t="s">
        <v>20228</v>
      </c>
      <c r="S10793" s="34"/>
      <c r="T10793" s="34"/>
      <c r="U10793" s="34"/>
    </row>
    <row r="10794" spans="16:21" x14ac:dyDescent="0.45">
      <c r="P10794" s="33" t="s">
        <v>6080</v>
      </c>
      <c r="Q10794" t="s">
        <v>28873</v>
      </c>
      <c r="R10794" s="35" t="s">
        <v>20229</v>
      </c>
      <c r="S10794" s="34"/>
      <c r="T10794" s="34"/>
      <c r="U10794" s="34"/>
    </row>
    <row r="10795" spans="16:21" x14ac:dyDescent="0.45">
      <c r="P10795" s="33" t="s">
        <v>6081</v>
      </c>
      <c r="Q10795" t="s">
        <v>28873</v>
      </c>
      <c r="R10795" s="35" t="s">
        <v>20230</v>
      </c>
      <c r="S10795" s="34"/>
      <c r="T10795" s="34"/>
      <c r="U10795" s="34"/>
    </row>
    <row r="10796" spans="16:21" x14ac:dyDescent="0.45">
      <c r="P10796" s="33" t="s">
        <v>6081</v>
      </c>
      <c r="Q10796" t="s">
        <v>28873</v>
      </c>
      <c r="R10796" s="35" t="s">
        <v>20231</v>
      </c>
      <c r="S10796" s="34"/>
      <c r="T10796" s="34"/>
      <c r="U10796" s="34"/>
    </row>
    <row r="10797" spans="16:21" x14ac:dyDescent="0.45">
      <c r="P10797" s="33" t="s">
        <v>6082</v>
      </c>
      <c r="Q10797" t="s">
        <v>28873</v>
      </c>
      <c r="R10797" s="35" t="s">
        <v>11192</v>
      </c>
      <c r="S10797" s="34"/>
      <c r="T10797" s="34"/>
      <c r="U10797" s="34"/>
    </row>
    <row r="10798" spans="16:21" x14ac:dyDescent="0.45">
      <c r="P10798" s="33" t="s">
        <v>6083</v>
      </c>
      <c r="Q10798" t="s">
        <v>28873</v>
      </c>
      <c r="R10798" s="35" t="s">
        <v>11192</v>
      </c>
      <c r="S10798" s="34"/>
      <c r="T10798" s="34"/>
      <c r="U10798" s="34"/>
    </row>
    <row r="10799" spans="16:21" x14ac:dyDescent="0.45">
      <c r="P10799" s="33" t="s">
        <v>6084</v>
      </c>
      <c r="Q10799" t="s">
        <v>28873</v>
      </c>
      <c r="R10799" s="35" t="s">
        <v>20232</v>
      </c>
      <c r="S10799" s="34"/>
      <c r="T10799" s="34"/>
      <c r="U10799" s="34"/>
    </row>
    <row r="10800" spans="16:21" x14ac:dyDescent="0.45">
      <c r="P10800" s="33" t="s">
        <v>6084</v>
      </c>
      <c r="Q10800" t="s">
        <v>28873</v>
      </c>
      <c r="R10800" s="35" t="s">
        <v>20233</v>
      </c>
      <c r="S10800" s="34"/>
      <c r="T10800" s="34"/>
      <c r="U10800" s="34"/>
    </row>
    <row r="10801" spans="16:21" x14ac:dyDescent="0.45">
      <c r="P10801" s="33" t="s">
        <v>6085</v>
      </c>
      <c r="Q10801" t="s">
        <v>28873</v>
      </c>
      <c r="R10801" s="35" t="s">
        <v>20234</v>
      </c>
      <c r="S10801" s="34"/>
      <c r="T10801" s="34"/>
      <c r="U10801" s="34"/>
    </row>
    <row r="10802" spans="16:21" x14ac:dyDescent="0.45">
      <c r="P10802" s="33" t="s">
        <v>6085</v>
      </c>
      <c r="Q10802" t="s">
        <v>28873</v>
      </c>
      <c r="R10802" s="35" t="s">
        <v>20235</v>
      </c>
      <c r="S10802" s="34"/>
      <c r="T10802" s="34"/>
      <c r="U10802" s="34"/>
    </row>
    <row r="10803" spans="16:21" x14ac:dyDescent="0.45">
      <c r="P10803" s="33" t="s">
        <v>6086</v>
      </c>
      <c r="Q10803" t="s">
        <v>28873</v>
      </c>
      <c r="R10803" s="35" t="s">
        <v>20236</v>
      </c>
      <c r="S10803" s="34"/>
      <c r="T10803" s="34"/>
      <c r="U10803" s="34"/>
    </row>
    <row r="10804" spans="16:21" x14ac:dyDescent="0.45">
      <c r="P10804" s="33" t="s">
        <v>6086</v>
      </c>
      <c r="Q10804" t="s">
        <v>28873</v>
      </c>
      <c r="R10804" s="35" t="s">
        <v>20237</v>
      </c>
      <c r="S10804" s="34"/>
      <c r="T10804" s="34"/>
      <c r="U10804" s="34"/>
    </row>
    <row r="10805" spans="16:21" x14ac:dyDescent="0.45">
      <c r="P10805" s="33" t="s">
        <v>6087</v>
      </c>
      <c r="Q10805" t="s">
        <v>28873</v>
      </c>
      <c r="R10805" s="35" t="s">
        <v>20238</v>
      </c>
      <c r="S10805" s="34"/>
      <c r="T10805" s="34"/>
      <c r="U10805" s="34"/>
    </row>
    <row r="10806" spans="16:21" x14ac:dyDescent="0.45">
      <c r="P10806" s="33" t="s">
        <v>6087</v>
      </c>
      <c r="Q10806" t="s">
        <v>28873</v>
      </c>
      <c r="R10806" s="35" t="s">
        <v>20239</v>
      </c>
      <c r="S10806" s="34"/>
      <c r="T10806" s="34"/>
      <c r="U10806" s="34"/>
    </row>
    <row r="10807" spans="16:21" x14ac:dyDescent="0.45">
      <c r="P10807" s="33" t="s">
        <v>6088</v>
      </c>
      <c r="Q10807" t="s">
        <v>28873</v>
      </c>
      <c r="R10807" s="35" t="s">
        <v>20240</v>
      </c>
      <c r="S10807" s="34"/>
      <c r="T10807" s="34"/>
      <c r="U10807" s="34"/>
    </row>
    <row r="10808" spans="16:21" x14ac:dyDescent="0.45">
      <c r="P10808" s="33" t="s">
        <v>6088</v>
      </c>
      <c r="Q10808" t="s">
        <v>28873</v>
      </c>
      <c r="R10808" s="35" t="s">
        <v>20239</v>
      </c>
      <c r="S10808" s="34"/>
      <c r="T10808" s="34"/>
      <c r="U10808" s="34"/>
    </row>
    <row r="10809" spans="16:21" x14ac:dyDescent="0.45">
      <c r="P10809" s="33" t="s">
        <v>6089</v>
      </c>
      <c r="Q10809" t="s">
        <v>28873</v>
      </c>
      <c r="R10809" s="35" t="s">
        <v>20241</v>
      </c>
      <c r="S10809" s="34"/>
      <c r="T10809" s="34"/>
      <c r="U10809" s="34"/>
    </row>
    <row r="10810" spans="16:21" x14ac:dyDescent="0.45">
      <c r="P10810" s="33" t="s">
        <v>6089</v>
      </c>
      <c r="Q10810" t="s">
        <v>28873</v>
      </c>
      <c r="R10810" s="35" t="s">
        <v>20242</v>
      </c>
      <c r="S10810" s="34"/>
      <c r="T10810" s="34"/>
      <c r="U10810" s="34"/>
    </row>
    <row r="10811" spans="16:21" x14ac:dyDescent="0.45">
      <c r="P10811" s="33" t="s">
        <v>6090</v>
      </c>
      <c r="Q10811" t="s">
        <v>28873</v>
      </c>
      <c r="R10811" s="35" t="s">
        <v>20243</v>
      </c>
      <c r="S10811" s="34"/>
      <c r="T10811" s="34"/>
      <c r="U10811" s="34"/>
    </row>
    <row r="10812" spans="16:21" x14ac:dyDescent="0.45">
      <c r="P10812" s="33" t="s">
        <v>6090</v>
      </c>
      <c r="Q10812" t="s">
        <v>28873</v>
      </c>
      <c r="R10812" s="35" t="s">
        <v>20244</v>
      </c>
      <c r="S10812" s="34"/>
      <c r="T10812" s="34"/>
      <c r="U10812" s="34"/>
    </row>
    <row r="10813" spans="16:21" x14ac:dyDescent="0.45">
      <c r="P10813" s="33" t="s">
        <v>6091</v>
      </c>
      <c r="Q10813" t="s">
        <v>28873</v>
      </c>
      <c r="R10813" s="35" t="s">
        <v>20245</v>
      </c>
      <c r="S10813" s="34"/>
      <c r="T10813" s="34"/>
      <c r="U10813" s="34"/>
    </row>
    <row r="10814" spans="16:21" x14ac:dyDescent="0.45">
      <c r="P10814" s="33" t="s">
        <v>6091</v>
      </c>
      <c r="Q10814" t="s">
        <v>28873</v>
      </c>
      <c r="R10814" s="35" t="s">
        <v>20246</v>
      </c>
      <c r="S10814" s="34"/>
      <c r="T10814" s="34"/>
      <c r="U10814" s="34"/>
    </row>
    <row r="10815" spans="16:21" x14ac:dyDescent="0.45">
      <c r="P10815" s="33" t="s">
        <v>6092</v>
      </c>
      <c r="Q10815" t="s">
        <v>28873</v>
      </c>
      <c r="R10815" s="35" t="s">
        <v>20247</v>
      </c>
      <c r="S10815" s="34"/>
      <c r="T10815" s="34"/>
      <c r="U10815" s="34"/>
    </row>
    <row r="10816" spans="16:21" x14ac:dyDescent="0.45">
      <c r="P10816" s="33" t="s">
        <v>6092</v>
      </c>
      <c r="Q10816" t="s">
        <v>28873</v>
      </c>
      <c r="R10816" s="35" t="s">
        <v>20248</v>
      </c>
      <c r="S10816" s="34"/>
      <c r="T10816" s="34"/>
      <c r="U10816" s="34"/>
    </row>
    <row r="10817" spans="16:21" x14ac:dyDescent="0.45">
      <c r="P10817" s="33" t="s">
        <v>6093</v>
      </c>
      <c r="Q10817" t="s">
        <v>28873</v>
      </c>
      <c r="R10817" s="35" t="s">
        <v>20249</v>
      </c>
      <c r="S10817" s="34"/>
      <c r="T10817" s="34"/>
      <c r="U10817" s="34"/>
    </row>
    <row r="10818" spans="16:21" x14ac:dyDescent="0.45">
      <c r="P10818" s="33" t="s">
        <v>6093</v>
      </c>
      <c r="Q10818" t="s">
        <v>28873</v>
      </c>
      <c r="R10818" s="35" t="s">
        <v>20250</v>
      </c>
      <c r="S10818" s="34"/>
      <c r="T10818" s="34"/>
      <c r="U10818" s="34"/>
    </row>
    <row r="10819" spans="16:21" x14ac:dyDescent="0.45">
      <c r="P10819" s="33" t="s">
        <v>6094</v>
      </c>
      <c r="Q10819" t="s">
        <v>28873</v>
      </c>
      <c r="R10819" s="35" t="s">
        <v>20251</v>
      </c>
      <c r="S10819" s="34"/>
      <c r="T10819" s="34"/>
      <c r="U10819" s="34"/>
    </row>
    <row r="10820" spans="16:21" x14ac:dyDescent="0.45">
      <c r="P10820" s="33" t="s">
        <v>6094</v>
      </c>
      <c r="Q10820" t="s">
        <v>28873</v>
      </c>
      <c r="R10820" s="35" t="s">
        <v>20252</v>
      </c>
      <c r="S10820" s="34"/>
      <c r="T10820" s="34"/>
      <c r="U10820" s="34"/>
    </row>
    <row r="10821" spans="16:21" x14ac:dyDescent="0.45">
      <c r="P10821" s="33" t="s">
        <v>6095</v>
      </c>
      <c r="Q10821" t="s">
        <v>28873</v>
      </c>
      <c r="R10821" s="35" t="s">
        <v>20253</v>
      </c>
      <c r="S10821" s="34"/>
      <c r="T10821" s="34"/>
      <c r="U10821" s="34"/>
    </row>
    <row r="10822" spans="16:21" x14ac:dyDescent="0.45">
      <c r="P10822" s="33" t="s">
        <v>6095</v>
      </c>
      <c r="Q10822" t="s">
        <v>28873</v>
      </c>
      <c r="R10822" s="35" t="s">
        <v>20254</v>
      </c>
      <c r="S10822" s="34"/>
      <c r="T10822" s="34"/>
      <c r="U10822" s="34"/>
    </row>
    <row r="10823" spans="16:21" x14ac:dyDescent="0.45">
      <c r="P10823" s="33" t="s">
        <v>6096</v>
      </c>
      <c r="Q10823" t="s">
        <v>28873</v>
      </c>
      <c r="R10823" s="35" t="s">
        <v>20255</v>
      </c>
      <c r="S10823" s="34"/>
      <c r="T10823" s="34"/>
      <c r="U10823" s="34"/>
    </row>
    <row r="10824" spans="16:21" x14ac:dyDescent="0.45">
      <c r="P10824" s="33" t="s">
        <v>6096</v>
      </c>
      <c r="Q10824" t="s">
        <v>28873</v>
      </c>
      <c r="R10824" s="35" t="s">
        <v>20256</v>
      </c>
      <c r="S10824" s="34"/>
      <c r="T10824" s="34"/>
      <c r="U10824" s="34"/>
    </row>
    <row r="10825" spans="16:21" x14ac:dyDescent="0.45">
      <c r="P10825" s="33" t="s">
        <v>6097</v>
      </c>
      <c r="Q10825" t="s">
        <v>28873</v>
      </c>
      <c r="R10825" s="35" t="s">
        <v>20257</v>
      </c>
      <c r="S10825" s="34"/>
      <c r="T10825" s="34"/>
      <c r="U10825" s="34"/>
    </row>
    <row r="10826" spans="16:21" x14ac:dyDescent="0.45">
      <c r="P10826" s="33" t="s">
        <v>6097</v>
      </c>
      <c r="Q10826" t="s">
        <v>28873</v>
      </c>
      <c r="R10826" s="35" t="s">
        <v>20258</v>
      </c>
      <c r="S10826" s="34"/>
      <c r="T10826" s="34"/>
      <c r="U10826" s="34"/>
    </row>
    <row r="10827" spans="16:21" x14ac:dyDescent="0.45">
      <c r="P10827" s="33" t="s">
        <v>6098</v>
      </c>
      <c r="Q10827" t="s">
        <v>28873</v>
      </c>
      <c r="R10827" s="35" t="s">
        <v>20259</v>
      </c>
      <c r="S10827" s="34"/>
      <c r="T10827" s="34"/>
      <c r="U10827" s="34"/>
    </row>
    <row r="10828" spans="16:21" x14ac:dyDescent="0.45">
      <c r="P10828" s="33" t="s">
        <v>6098</v>
      </c>
      <c r="Q10828" t="s">
        <v>28873</v>
      </c>
      <c r="R10828" s="35" t="s">
        <v>20260</v>
      </c>
      <c r="S10828" s="34"/>
      <c r="T10828" s="34"/>
      <c r="U10828" s="34"/>
    </row>
    <row r="10829" spans="16:21" x14ac:dyDescent="0.45">
      <c r="P10829" s="33" t="s">
        <v>6099</v>
      </c>
      <c r="Q10829" t="s">
        <v>28873</v>
      </c>
      <c r="R10829" s="35" t="s">
        <v>20261</v>
      </c>
      <c r="S10829" s="34"/>
      <c r="T10829" s="34"/>
      <c r="U10829" s="34"/>
    </row>
    <row r="10830" spans="16:21" x14ac:dyDescent="0.45">
      <c r="P10830" s="33" t="s">
        <v>6099</v>
      </c>
      <c r="Q10830" t="s">
        <v>28873</v>
      </c>
      <c r="R10830" s="35" t="s">
        <v>20262</v>
      </c>
      <c r="S10830" s="34"/>
      <c r="T10830" s="34"/>
      <c r="U10830" s="34"/>
    </row>
    <row r="10831" spans="16:21" x14ac:dyDescent="0.45">
      <c r="P10831" s="33" t="s">
        <v>6100</v>
      </c>
      <c r="Q10831" t="s">
        <v>28873</v>
      </c>
      <c r="R10831" s="35" t="s">
        <v>20263</v>
      </c>
      <c r="S10831" s="34"/>
      <c r="T10831" s="34"/>
      <c r="U10831" s="34"/>
    </row>
    <row r="10832" spans="16:21" x14ac:dyDescent="0.45">
      <c r="P10832" s="33" t="s">
        <v>6100</v>
      </c>
      <c r="Q10832" t="s">
        <v>28873</v>
      </c>
      <c r="R10832" s="35" t="s">
        <v>20264</v>
      </c>
      <c r="S10832" s="34"/>
      <c r="T10832" s="34"/>
      <c r="U10832" s="34"/>
    </row>
    <row r="10833" spans="16:21" x14ac:dyDescent="0.45">
      <c r="P10833" s="33" t="s">
        <v>6101</v>
      </c>
      <c r="Q10833" t="s">
        <v>28873</v>
      </c>
      <c r="R10833" s="35" t="s">
        <v>20265</v>
      </c>
      <c r="S10833" s="34"/>
      <c r="T10833" s="34"/>
      <c r="U10833" s="34"/>
    </row>
    <row r="10834" spans="16:21" x14ac:dyDescent="0.45">
      <c r="P10834" s="33" t="s">
        <v>6101</v>
      </c>
      <c r="Q10834" t="s">
        <v>28873</v>
      </c>
      <c r="R10834" s="35" t="s">
        <v>20266</v>
      </c>
      <c r="S10834" s="34"/>
      <c r="T10834" s="34"/>
      <c r="U10834" s="34"/>
    </row>
    <row r="10835" spans="16:21" x14ac:dyDescent="0.45">
      <c r="P10835" s="33" t="s">
        <v>6102</v>
      </c>
      <c r="Q10835" t="s">
        <v>28873</v>
      </c>
      <c r="R10835" s="35" t="s">
        <v>20267</v>
      </c>
      <c r="S10835" s="34"/>
      <c r="T10835" s="34"/>
      <c r="U10835" s="34"/>
    </row>
    <row r="10836" spans="16:21" x14ac:dyDescent="0.45">
      <c r="P10836" s="33" t="s">
        <v>6102</v>
      </c>
      <c r="Q10836" t="s">
        <v>28873</v>
      </c>
      <c r="R10836" s="35" t="s">
        <v>20268</v>
      </c>
      <c r="S10836" s="34"/>
      <c r="T10836" s="34"/>
      <c r="U10836" s="34"/>
    </row>
    <row r="10837" spans="16:21" x14ac:dyDescent="0.45">
      <c r="P10837" s="33" t="s">
        <v>6103</v>
      </c>
      <c r="Q10837" t="s">
        <v>28873</v>
      </c>
      <c r="R10837" s="35" t="s">
        <v>20269</v>
      </c>
      <c r="S10837" s="34"/>
      <c r="T10837" s="34"/>
      <c r="U10837" s="34"/>
    </row>
    <row r="10838" spans="16:21" x14ac:dyDescent="0.45">
      <c r="P10838" s="33" t="s">
        <v>6103</v>
      </c>
      <c r="Q10838" t="s">
        <v>28873</v>
      </c>
      <c r="R10838" s="35" t="s">
        <v>20270</v>
      </c>
      <c r="S10838" s="34"/>
      <c r="T10838" s="34"/>
      <c r="U10838" s="34"/>
    </row>
    <row r="10839" spans="16:21" x14ac:dyDescent="0.45">
      <c r="P10839" s="33" t="s">
        <v>6104</v>
      </c>
      <c r="Q10839" t="s">
        <v>28873</v>
      </c>
      <c r="R10839" s="35" t="s">
        <v>20271</v>
      </c>
      <c r="S10839" s="34"/>
      <c r="T10839" s="34"/>
      <c r="U10839" s="34"/>
    </row>
    <row r="10840" spans="16:21" x14ac:dyDescent="0.45">
      <c r="P10840" s="33" t="s">
        <v>6104</v>
      </c>
      <c r="Q10840" t="s">
        <v>28873</v>
      </c>
      <c r="R10840" s="35" t="s">
        <v>20272</v>
      </c>
      <c r="S10840" s="34"/>
      <c r="T10840" s="34"/>
      <c r="U10840" s="34"/>
    </row>
    <row r="10841" spans="16:21" x14ac:dyDescent="0.45">
      <c r="P10841" s="33" t="s">
        <v>6105</v>
      </c>
      <c r="Q10841" t="s">
        <v>28873</v>
      </c>
      <c r="R10841" s="35" t="s">
        <v>20273</v>
      </c>
      <c r="S10841" s="34"/>
      <c r="T10841" s="34"/>
      <c r="U10841" s="34"/>
    </row>
    <row r="10842" spans="16:21" x14ac:dyDescent="0.45">
      <c r="P10842" s="33" t="s">
        <v>6105</v>
      </c>
      <c r="Q10842" t="s">
        <v>28873</v>
      </c>
      <c r="R10842" s="35" t="s">
        <v>20274</v>
      </c>
      <c r="S10842" s="34"/>
      <c r="T10842" s="34"/>
      <c r="U10842" s="34"/>
    </row>
    <row r="10843" spans="16:21" x14ac:dyDescent="0.45">
      <c r="P10843" s="33" t="s">
        <v>6106</v>
      </c>
      <c r="Q10843" t="s">
        <v>28873</v>
      </c>
      <c r="R10843" s="35" t="s">
        <v>20275</v>
      </c>
      <c r="S10843" s="34"/>
      <c r="T10843" s="34"/>
      <c r="U10843" s="34"/>
    </row>
    <row r="10844" spans="16:21" x14ac:dyDescent="0.45">
      <c r="P10844" s="33" t="s">
        <v>6106</v>
      </c>
      <c r="Q10844" t="s">
        <v>28873</v>
      </c>
      <c r="R10844" s="35" t="s">
        <v>20276</v>
      </c>
      <c r="S10844" s="34"/>
      <c r="T10844" s="34"/>
      <c r="U10844" s="34"/>
    </row>
    <row r="10845" spans="16:21" x14ac:dyDescent="0.45">
      <c r="P10845" s="33" t="s">
        <v>6107</v>
      </c>
      <c r="Q10845" t="s">
        <v>28873</v>
      </c>
      <c r="R10845" s="35" t="s">
        <v>20277</v>
      </c>
      <c r="S10845" s="34"/>
      <c r="T10845" s="34"/>
      <c r="U10845" s="34"/>
    </row>
    <row r="10846" spans="16:21" x14ac:dyDescent="0.45">
      <c r="P10846" s="33" t="s">
        <v>6107</v>
      </c>
      <c r="Q10846" t="s">
        <v>28873</v>
      </c>
      <c r="R10846" s="35" t="s">
        <v>20278</v>
      </c>
      <c r="S10846" s="34"/>
      <c r="T10846" s="34"/>
      <c r="U10846" s="34"/>
    </row>
    <row r="10847" spans="16:21" x14ac:dyDescent="0.45">
      <c r="P10847" s="33" t="s">
        <v>6108</v>
      </c>
      <c r="Q10847" t="s">
        <v>28873</v>
      </c>
      <c r="R10847" s="35" t="s">
        <v>20279</v>
      </c>
      <c r="S10847" s="34"/>
      <c r="T10847" s="34"/>
      <c r="U10847" s="34"/>
    </row>
    <row r="10848" spans="16:21" x14ac:dyDescent="0.45">
      <c r="P10848" s="33" t="s">
        <v>6108</v>
      </c>
      <c r="Q10848" t="s">
        <v>28873</v>
      </c>
      <c r="R10848" s="35" t="s">
        <v>20280</v>
      </c>
      <c r="S10848" s="34"/>
      <c r="T10848" s="34"/>
      <c r="U10848" s="34"/>
    </row>
    <row r="10849" spans="16:21" x14ac:dyDescent="0.45">
      <c r="P10849" s="33" t="s">
        <v>6109</v>
      </c>
      <c r="Q10849" t="s">
        <v>28873</v>
      </c>
      <c r="R10849" s="35" t="s">
        <v>20281</v>
      </c>
      <c r="S10849" s="34"/>
      <c r="T10849" s="34"/>
      <c r="U10849" s="34"/>
    </row>
    <row r="10850" spans="16:21" x14ac:dyDescent="0.45">
      <c r="P10850" s="33" t="s">
        <v>6109</v>
      </c>
      <c r="Q10850" t="s">
        <v>28873</v>
      </c>
      <c r="R10850" s="35" t="s">
        <v>20282</v>
      </c>
      <c r="S10850" s="34"/>
      <c r="T10850" s="34"/>
      <c r="U10850" s="34"/>
    </row>
    <row r="10851" spans="16:21" x14ac:dyDescent="0.45">
      <c r="P10851" s="33" t="s">
        <v>6110</v>
      </c>
      <c r="Q10851" t="s">
        <v>28873</v>
      </c>
      <c r="R10851" s="35" t="s">
        <v>20283</v>
      </c>
      <c r="S10851" s="34"/>
      <c r="T10851" s="34"/>
      <c r="U10851" s="34"/>
    </row>
    <row r="10852" spans="16:21" x14ac:dyDescent="0.45">
      <c r="P10852" s="33" t="s">
        <v>6110</v>
      </c>
      <c r="Q10852" t="s">
        <v>28873</v>
      </c>
      <c r="R10852" s="35" t="s">
        <v>20284</v>
      </c>
      <c r="S10852" s="34"/>
      <c r="T10852" s="34"/>
      <c r="U10852" s="34"/>
    </row>
    <row r="10853" spans="16:21" x14ac:dyDescent="0.45">
      <c r="P10853" s="33" t="s">
        <v>6111</v>
      </c>
      <c r="Q10853" t="s">
        <v>28873</v>
      </c>
      <c r="R10853" s="35" t="s">
        <v>20285</v>
      </c>
      <c r="S10853" s="34"/>
      <c r="T10853" s="34"/>
      <c r="U10853" s="34"/>
    </row>
    <row r="10854" spans="16:21" x14ac:dyDescent="0.45">
      <c r="P10854" s="33" t="s">
        <v>6111</v>
      </c>
      <c r="Q10854" t="s">
        <v>28873</v>
      </c>
      <c r="R10854" s="35" t="s">
        <v>20286</v>
      </c>
      <c r="S10854" s="34"/>
      <c r="T10854" s="34"/>
      <c r="U10854" s="34"/>
    </row>
    <row r="10855" spans="16:21" x14ac:dyDescent="0.45">
      <c r="P10855" s="33" t="s">
        <v>6112</v>
      </c>
      <c r="Q10855" t="s">
        <v>28873</v>
      </c>
      <c r="R10855" s="35" t="s">
        <v>20287</v>
      </c>
      <c r="S10855" s="34"/>
      <c r="T10855" s="34"/>
      <c r="U10855" s="34"/>
    </row>
    <row r="10856" spans="16:21" x14ac:dyDescent="0.45">
      <c r="P10856" s="33" t="s">
        <v>6112</v>
      </c>
      <c r="Q10856" t="s">
        <v>28873</v>
      </c>
      <c r="R10856" s="35" t="s">
        <v>20288</v>
      </c>
      <c r="S10856" s="34"/>
      <c r="T10856" s="34"/>
      <c r="U10856" s="34"/>
    </row>
    <row r="10857" spans="16:21" x14ac:dyDescent="0.45">
      <c r="P10857" s="33" t="s">
        <v>6113</v>
      </c>
      <c r="Q10857" t="s">
        <v>28873</v>
      </c>
      <c r="R10857" s="35" t="s">
        <v>20289</v>
      </c>
      <c r="S10857" s="34"/>
      <c r="T10857" s="34"/>
      <c r="U10857" s="34"/>
    </row>
    <row r="10858" spans="16:21" x14ac:dyDescent="0.45">
      <c r="P10858" s="33" t="s">
        <v>6113</v>
      </c>
      <c r="Q10858" t="s">
        <v>28873</v>
      </c>
      <c r="R10858" s="35" t="s">
        <v>20290</v>
      </c>
      <c r="S10858" s="34"/>
      <c r="T10858" s="34"/>
      <c r="U10858" s="34"/>
    </row>
    <row r="10859" spans="16:21" x14ac:dyDescent="0.45">
      <c r="P10859" s="33" t="s">
        <v>6114</v>
      </c>
      <c r="Q10859" t="s">
        <v>28873</v>
      </c>
      <c r="R10859" s="35" t="s">
        <v>20291</v>
      </c>
      <c r="S10859" s="34"/>
      <c r="T10859" s="34"/>
      <c r="U10859" s="34"/>
    </row>
    <row r="10860" spans="16:21" x14ac:dyDescent="0.45">
      <c r="P10860" s="33" t="s">
        <v>6114</v>
      </c>
      <c r="Q10860" t="s">
        <v>28873</v>
      </c>
      <c r="R10860" s="35" t="s">
        <v>20292</v>
      </c>
      <c r="S10860" s="34"/>
      <c r="T10860" s="34"/>
      <c r="U10860" s="34"/>
    </row>
    <row r="10861" spans="16:21" x14ac:dyDescent="0.45">
      <c r="P10861" s="33" t="s">
        <v>6115</v>
      </c>
      <c r="Q10861" t="s">
        <v>28873</v>
      </c>
      <c r="R10861" s="35" t="s">
        <v>20293</v>
      </c>
      <c r="S10861" s="34"/>
      <c r="T10861" s="34"/>
      <c r="U10861" s="34"/>
    </row>
    <row r="10862" spans="16:21" x14ac:dyDescent="0.45">
      <c r="P10862" s="33" t="s">
        <v>6115</v>
      </c>
      <c r="Q10862" t="s">
        <v>28873</v>
      </c>
      <c r="R10862" s="35" t="s">
        <v>20294</v>
      </c>
      <c r="S10862" s="34"/>
      <c r="T10862" s="34"/>
      <c r="U10862" s="34"/>
    </row>
    <row r="10863" spans="16:21" x14ac:dyDescent="0.45">
      <c r="P10863" s="33" t="s">
        <v>6116</v>
      </c>
      <c r="Q10863" t="s">
        <v>28873</v>
      </c>
      <c r="R10863" s="35" t="s">
        <v>20295</v>
      </c>
      <c r="S10863" s="34"/>
      <c r="T10863" s="34"/>
      <c r="U10863" s="34"/>
    </row>
    <row r="10864" spans="16:21" x14ac:dyDescent="0.45">
      <c r="P10864" s="33" t="s">
        <v>6116</v>
      </c>
      <c r="Q10864" t="s">
        <v>28873</v>
      </c>
      <c r="R10864" s="35" t="s">
        <v>20296</v>
      </c>
      <c r="S10864" s="34"/>
      <c r="T10864" s="34"/>
      <c r="U10864" s="34"/>
    </row>
    <row r="10865" spans="16:21" x14ac:dyDescent="0.45">
      <c r="P10865" s="33" t="s">
        <v>6117</v>
      </c>
      <c r="Q10865" t="s">
        <v>28873</v>
      </c>
      <c r="R10865" s="35" t="s">
        <v>20297</v>
      </c>
      <c r="S10865" s="34"/>
      <c r="T10865" s="34"/>
      <c r="U10865" s="34"/>
    </row>
    <row r="10866" spans="16:21" x14ac:dyDescent="0.45">
      <c r="P10866" s="33" t="s">
        <v>6117</v>
      </c>
      <c r="Q10866" t="s">
        <v>28873</v>
      </c>
      <c r="R10866" s="35" t="s">
        <v>20298</v>
      </c>
      <c r="S10866" s="34"/>
      <c r="T10866" s="34"/>
      <c r="U10866" s="34"/>
    </row>
    <row r="10867" spans="16:21" x14ac:dyDescent="0.45">
      <c r="P10867" s="33" t="s">
        <v>6118</v>
      </c>
      <c r="Q10867" t="s">
        <v>28873</v>
      </c>
      <c r="R10867" s="35" t="s">
        <v>20299</v>
      </c>
      <c r="S10867" s="34"/>
      <c r="T10867" s="34"/>
      <c r="U10867" s="34"/>
    </row>
    <row r="10868" spans="16:21" x14ac:dyDescent="0.45">
      <c r="P10868" s="33" t="s">
        <v>6118</v>
      </c>
      <c r="Q10868" t="s">
        <v>28873</v>
      </c>
      <c r="R10868" s="35" t="s">
        <v>20300</v>
      </c>
      <c r="S10868" s="34"/>
      <c r="T10868" s="34"/>
      <c r="U10868" s="34"/>
    </row>
    <row r="10869" spans="16:21" x14ac:dyDescent="0.45">
      <c r="P10869" s="33" t="s">
        <v>6119</v>
      </c>
      <c r="Q10869" t="s">
        <v>28873</v>
      </c>
      <c r="R10869" s="35" t="s">
        <v>20301</v>
      </c>
      <c r="S10869" s="34"/>
      <c r="T10869" s="34"/>
      <c r="U10869" s="34"/>
    </row>
    <row r="10870" spans="16:21" x14ac:dyDescent="0.45">
      <c r="P10870" s="33" t="s">
        <v>6119</v>
      </c>
      <c r="Q10870" t="s">
        <v>28873</v>
      </c>
      <c r="R10870" s="35" t="s">
        <v>20302</v>
      </c>
      <c r="S10870" s="34"/>
      <c r="T10870" s="34"/>
      <c r="U10870" s="34"/>
    </row>
    <row r="10871" spans="16:21" x14ac:dyDescent="0.45">
      <c r="P10871" s="33" t="s">
        <v>6120</v>
      </c>
      <c r="Q10871" t="s">
        <v>28873</v>
      </c>
      <c r="R10871" s="35" t="s">
        <v>20303</v>
      </c>
      <c r="S10871" s="34"/>
      <c r="T10871" s="34"/>
      <c r="U10871" s="34"/>
    </row>
    <row r="10872" spans="16:21" x14ac:dyDescent="0.45">
      <c r="P10872" s="33" t="s">
        <v>6120</v>
      </c>
      <c r="Q10872" t="s">
        <v>28873</v>
      </c>
      <c r="R10872" s="35" t="s">
        <v>20304</v>
      </c>
      <c r="S10872" s="34"/>
      <c r="T10872" s="34"/>
      <c r="U10872" s="34"/>
    </row>
    <row r="10873" spans="16:21" x14ac:dyDescent="0.45">
      <c r="P10873" s="33" t="s">
        <v>6121</v>
      </c>
      <c r="Q10873" t="s">
        <v>28873</v>
      </c>
      <c r="R10873" s="35" t="s">
        <v>20305</v>
      </c>
      <c r="S10873" s="34"/>
      <c r="T10873" s="34"/>
      <c r="U10873" s="34"/>
    </row>
    <row r="10874" spans="16:21" x14ac:dyDescent="0.45">
      <c r="P10874" s="33" t="s">
        <v>6121</v>
      </c>
      <c r="Q10874" t="s">
        <v>28873</v>
      </c>
      <c r="R10874" s="35" t="s">
        <v>20306</v>
      </c>
      <c r="S10874" s="34"/>
      <c r="T10874" s="34"/>
      <c r="U10874" s="34"/>
    </row>
    <row r="10875" spans="16:21" x14ac:dyDescent="0.45">
      <c r="P10875" s="33" t="s">
        <v>6122</v>
      </c>
      <c r="Q10875" t="s">
        <v>28873</v>
      </c>
      <c r="R10875" s="35" t="s">
        <v>20307</v>
      </c>
      <c r="S10875" s="34"/>
      <c r="T10875" s="34"/>
      <c r="U10875" s="34"/>
    </row>
    <row r="10876" spans="16:21" x14ac:dyDescent="0.45">
      <c r="P10876" s="33" t="s">
        <v>6122</v>
      </c>
      <c r="Q10876" t="s">
        <v>28873</v>
      </c>
      <c r="R10876" s="35" t="s">
        <v>20308</v>
      </c>
      <c r="S10876" s="34"/>
      <c r="T10876" s="34"/>
      <c r="U10876" s="34"/>
    </row>
    <row r="10877" spans="16:21" x14ac:dyDescent="0.45">
      <c r="P10877" s="33" t="s">
        <v>6123</v>
      </c>
      <c r="Q10877" t="s">
        <v>28873</v>
      </c>
      <c r="R10877" s="35" t="s">
        <v>20309</v>
      </c>
      <c r="S10877" s="34"/>
      <c r="T10877" s="34"/>
      <c r="U10877" s="34"/>
    </row>
    <row r="10878" spans="16:21" x14ac:dyDescent="0.45">
      <c r="P10878" s="33" t="s">
        <v>6123</v>
      </c>
      <c r="Q10878" t="s">
        <v>28873</v>
      </c>
      <c r="R10878" s="35" t="s">
        <v>20310</v>
      </c>
      <c r="S10878" s="34"/>
      <c r="T10878" s="34"/>
      <c r="U10878" s="34"/>
    </row>
    <row r="10879" spans="16:21" x14ac:dyDescent="0.45">
      <c r="P10879" s="33" t="s">
        <v>6124</v>
      </c>
      <c r="Q10879" t="s">
        <v>28873</v>
      </c>
      <c r="R10879" s="35" t="s">
        <v>20311</v>
      </c>
      <c r="S10879" s="34"/>
      <c r="T10879" s="34"/>
      <c r="U10879" s="34"/>
    </row>
    <row r="10880" spans="16:21" x14ac:dyDescent="0.45">
      <c r="P10880" s="33" t="s">
        <v>6124</v>
      </c>
      <c r="Q10880" t="s">
        <v>28873</v>
      </c>
      <c r="R10880" s="35" t="s">
        <v>20312</v>
      </c>
      <c r="S10880" s="34"/>
      <c r="T10880" s="34"/>
      <c r="U10880" s="34"/>
    </row>
    <row r="10881" spans="16:21" x14ac:dyDescent="0.45">
      <c r="P10881" s="33" t="s">
        <v>6125</v>
      </c>
      <c r="Q10881" t="s">
        <v>28873</v>
      </c>
      <c r="R10881" s="35" t="s">
        <v>20313</v>
      </c>
      <c r="S10881" s="34"/>
      <c r="T10881" s="34"/>
      <c r="U10881" s="34"/>
    </row>
    <row r="10882" spans="16:21" x14ac:dyDescent="0.45">
      <c r="P10882" s="33" t="s">
        <v>6125</v>
      </c>
      <c r="Q10882" t="s">
        <v>28873</v>
      </c>
      <c r="R10882" s="35" t="s">
        <v>20314</v>
      </c>
      <c r="S10882" s="34"/>
      <c r="T10882" s="34"/>
      <c r="U10882" s="34"/>
    </row>
    <row r="10883" spans="16:21" x14ac:dyDescent="0.45">
      <c r="P10883" s="33" t="s">
        <v>6126</v>
      </c>
      <c r="Q10883" t="s">
        <v>28873</v>
      </c>
      <c r="R10883" s="35" t="s">
        <v>20315</v>
      </c>
      <c r="S10883" s="34"/>
      <c r="T10883" s="34"/>
      <c r="U10883" s="34"/>
    </row>
    <row r="10884" spans="16:21" x14ac:dyDescent="0.45">
      <c r="P10884" s="33" t="s">
        <v>6126</v>
      </c>
      <c r="Q10884" t="s">
        <v>28873</v>
      </c>
      <c r="R10884" s="35" t="s">
        <v>20316</v>
      </c>
      <c r="S10884" s="34"/>
      <c r="T10884" s="34"/>
      <c r="U10884" s="34"/>
    </row>
    <row r="10885" spans="16:21" x14ac:dyDescent="0.45">
      <c r="P10885" s="33" t="s">
        <v>6127</v>
      </c>
      <c r="Q10885" t="s">
        <v>28873</v>
      </c>
      <c r="R10885" s="35" t="s">
        <v>20317</v>
      </c>
      <c r="S10885" s="34"/>
      <c r="T10885" s="34"/>
      <c r="U10885" s="34"/>
    </row>
    <row r="10886" spans="16:21" x14ac:dyDescent="0.45">
      <c r="P10886" s="33" t="s">
        <v>6127</v>
      </c>
      <c r="Q10886" t="s">
        <v>28873</v>
      </c>
      <c r="R10886" s="35" t="s">
        <v>20318</v>
      </c>
      <c r="S10886" s="34"/>
      <c r="T10886" s="34"/>
      <c r="U10886" s="34"/>
    </row>
    <row r="10887" spans="16:21" x14ac:dyDescent="0.45">
      <c r="P10887" s="33" t="s">
        <v>6128</v>
      </c>
      <c r="Q10887" t="s">
        <v>28873</v>
      </c>
      <c r="R10887" s="35" t="s">
        <v>20319</v>
      </c>
      <c r="S10887" s="34"/>
      <c r="T10887" s="34"/>
      <c r="U10887" s="34"/>
    </row>
    <row r="10888" spans="16:21" x14ac:dyDescent="0.45">
      <c r="P10888" s="33" t="s">
        <v>6128</v>
      </c>
      <c r="Q10888" t="s">
        <v>28873</v>
      </c>
      <c r="R10888" s="35" t="s">
        <v>20320</v>
      </c>
      <c r="S10888" s="34"/>
      <c r="T10888" s="34"/>
      <c r="U10888" s="34"/>
    </row>
    <row r="10889" spans="16:21" x14ac:dyDescent="0.45">
      <c r="P10889" s="33" t="s">
        <v>6129</v>
      </c>
      <c r="Q10889" t="s">
        <v>28873</v>
      </c>
      <c r="R10889" s="35" t="s">
        <v>20321</v>
      </c>
      <c r="S10889" s="34"/>
      <c r="T10889" s="34"/>
      <c r="U10889" s="34"/>
    </row>
    <row r="10890" spans="16:21" x14ac:dyDescent="0.45">
      <c r="P10890" s="33" t="s">
        <v>6129</v>
      </c>
      <c r="Q10890" t="s">
        <v>28873</v>
      </c>
      <c r="R10890" s="35" t="s">
        <v>20322</v>
      </c>
      <c r="S10890" s="34"/>
      <c r="T10890" s="34"/>
      <c r="U10890" s="34"/>
    </row>
    <row r="10891" spans="16:21" x14ac:dyDescent="0.45">
      <c r="P10891" s="33" t="s">
        <v>6130</v>
      </c>
      <c r="Q10891" t="s">
        <v>28873</v>
      </c>
      <c r="R10891" s="35" t="s">
        <v>20323</v>
      </c>
      <c r="S10891" s="34"/>
      <c r="T10891" s="34"/>
      <c r="U10891" s="34"/>
    </row>
    <row r="10892" spans="16:21" x14ac:dyDescent="0.45">
      <c r="P10892" s="33" t="s">
        <v>6130</v>
      </c>
      <c r="Q10892" t="s">
        <v>28873</v>
      </c>
      <c r="R10892" s="35" t="s">
        <v>20324</v>
      </c>
      <c r="S10892" s="34"/>
      <c r="T10892" s="34"/>
      <c r="U10892" s="34"/>
    </row>
    <row r="10893" spans="16:21" x14ac:dyDescent="0.45">
      <c r="P10893" s="33" t="s">
        <v>6131</v>
      </c>
      <c r="Q10893" t="s">
        <v>28873</v>
      </c>
      <c r="R10893" s="35" t="s">
        <v>20325</v>
      </c>
      <c r="S10893" s="34"/>
      <c r="T10893" s="34"/>
      <c r="U10893" s="34"/>
    </row>
    <row r="10894" spans="16:21" x14ac:dyDescent="0.45">
      <c r="P10894" s="33" t="s">
        <v>6131</v>
      </c>
      <c r="Q10894" t="s">
        <v>28873</v>
      </c>
      <c r="R10894" s="35" t="s">
        <v>20326</v>
      </c>
      <c r="S10894" s="34"/>
      <c r="T10894" s="34"/>
      <c r="U10894" s="34"/>
    </row>
    <row r="10895" spans="16:21" x14ac:dyDescent="0.45">
      <c r="P10895" s="33" t="s">
        <v>6132</v>
      </c>
      <c r="Q10895" t="s">
        <v>28873</v>
      </c>
      <c r="R10895" s="35" t="s">
        <v>20327</v>
      </c>
      <c r="S10895" s="34"/>
      <c r="T10895" s="34"/>
      <c r="U10895" s="34"/>
    </row>
    <row r="10896" spans="16:21" x14ac:dyDescent="0.45">
      <c r="P10896" s="33" t="s">
        <v>6132</v>
      </c>
      <c r="Q10896" t="s">
        <v>28873</v>
      </c>
      <c r="R10896" s="35" t="s">
        <v>20328</v>
      </c>
      <c r="S10896" s="34"/>
      <c r="T10896" s="34"/>
      <c r="U10896" s="34"/>
    </row>
    <row r="10897" spans="16:21" x14ac:dyDescent="0.45">
      <c r="P10897" s="33" t="s">
        <v>6133</v>
      </c>
      <c r="Q10897" t="s">
        <v>28873</v>
      </c>
      <c r="R10897" s="35" t="s">
        <v>20329</v>
      </c>
      <c r="S10897" s="34"/>
      <c r="T10897" s="34"/>
      <c r="U10897" s="34"/>
    </row>
    <row r="10898" spans="16:21" x14ac:dyDescent="0.45">
      <c r="P10898" s="33" t="s">
        <v>6133</v>
      </c>
      <c r="Q10898" t="s">
        <v>28873</v>
      </c>
      <c r="R10898" s="35" t="s">
        <v>20330</v>
      </c>
      <c r="S10898" s="34"/>
      <c r="T10898" s="34"/>
      <c r="U10898" s="34"/>
    </row>
    <row r="10899" spans="16:21" x14ac:dyDescent="0.45">
      <c r="P10899" s="33" t="s">
        <v>6134</v>
      </c>
      <c r="Q10899" t="s">
        <v>28873</v>
      </c>
      <c r="R10899" s="35" t="s">
        <v>20331</v>
      </c>
      <c r="S10899" s="34"/>
      <c r="T10899" s="34"/>
      <c r="U10899" s="34"/>
    </row>
    <row r="10900" spans="16:21" x14ac:dyDescent="0.45">
      <c r="P10900" s="33" t="s">
        <v>6134</v>
      </c>
      <c r="Q10900" t="s">
        <v>28873</v>
      </c>
      <c r="R10900" s="35" t="s">
        <v>20332</v>
      </c>
      <c r="S10900" s="34"/>
      <c r="T10900" s="34"/>
      <c r="U10900" s="34"/>
    </row>
    <row r="10901" spans="16:21" x14ac:dyDescent="0.45">
      <c r="P10901" s="33" t="s">
        <v>6135</v>
      </c>
      <c r="Q10901" t="s">
        <v>28873</v>
      </c>
      <c r="R10901" s="35" t="s">
        <v>20333</v>
      </c>
      <c r="S10901" s="34"/>
      <c r="T10901" s="34"/>
      <c r="U10901" s="34"/>
    </row>
    <row r="10902" spans="16:21" x14ac:dyDescent="0.45">
      <c r="P10902" s="33" t="s">
        <v>6135</v>
      </c>
      <c r="Q10902" t="s">
        <v>28873</v>
      </c>
      <c r="R10902" s="35" t="s">
        <v>20334</v>
      </c>
      <c r="S10902" s="34"/>
      <c r="T10902" s="34"/>
      <c r="U10902" s="34"/>
    </row>
    <row r="10903" spans="16:21" x14ac:dyDescent="0.45">
      <c r="P10903" s="33" t="s">
        <v>6136</v>
      </c>
      <c r="Q10903" t="s">
        <v>28873</v>
      </c>
      <c r="R10903" s="35" t="s">
        <v>20335</v>
      </c>
      <c r="S10903" s="34"/>
      <c r="T10903" s="34"/>
      <c r="U10903" s="34"/>
    </row>
    <row r="10904" spans="16:21" x14ac:dyDescent="0.45">
      <c r="P10904" s="33" t="s">
        <v>6136</v>
      </c>
      <c r="Q10904" t="s">
        <v>28873</v>
      </c>
      <c r="R10904" s="35" t="s">
        <v>20336</v>
      </c>
      <c r="S10904" s="34"/>
      <c r="T10904" s="34"/>
      <c r="U10904" s="34"/>
    </row>
    <row r="10905" spans="16:21" x14ac:dyDescent="0.45">
      <c r="P10905" s="33" t="s">
        <v>6137</v>
      </c>
      <c r="Q10905" t="s">
        <v>28873</v>
      </c>
      <c r="R10905" s="35" t="s">
        <v>20337</v>
      </c>
      <c r="S10905" s="34"/>
      <c r="T10905" s="34"/>
      <c r="U10905" s="34"/>
    </row>
    <row r="10906" spans="16:21" x14ac:dyDescent="0.45">
      <c r="P10906" s="33" t="s">
        <v>6137</v>
      </c>
      <c r="Q10906" t="s">
        <v>28873</v>
      </c>
      <c r="R10906" s="35" t="s">
        <v>20338</v>
      </c>
      <c r="S10906" s="34"/>
      <c r="T10906" s="34"/>
      <c r="U10906" s="34"/>
    </row>
    <row r="10907" spans="16:21" x14ac:dyDescent="0.45">
      <c r="P10907" s="33" t="s">
        <v>6138</v>
      </c>
      <c r="Q10907" t="s">
        <v>28873</v>
      </c>
      <c r="R10907" s="35" t="s">
        <v>20339</v>
      </c>
      <c r="S10907" s="34"/>
      <c r="T10907" s="34"/>
      <c r="U10907" s="34"/>
    </row>
    <row r="10908" spans="16:21" x14ac:dyDescent="0.45">
      <c r="P10908" s="33" t="s">
        <v>6138</v>
      </c>
      <c r="Q10908" t="s">
        <v>28873</v>
      </c>
      <c r="R10908" s="35" t="s">
        <v>20340</v>
      </c>
      <c r="S10908" s="34"/>
      <c r="T10908" s="34"/>
      <c r="U10908" s="34"/>
    </row>
    <row r="10909" spans="16:21" x14ac:dyDescent="0.45">
      <c r="P10909" s="33" t="s">
        <v>6139</v>
      </c>
      <c r="Q10909" t="s">
        <v>28873</v>
      </c>
      <c r="R10909" s="35" t="s">
        <v>20341</v>
      </c>
      <c r="S10909" s="34"/>
      <c r="T10909" s="34"/>
      <c r="U10909" s="34"/>
    </row>
    <row r="10910" spans="16:21" x14ac:dyDescent="0.45">
      <c r="P10910" s="33" t="s">
        <v>6139</v>
      </c>
      <c r="Q10910" t="s">
        <v>28873</v>
      </c>
      <c r="R10910" s="35" t="s">
        <v>20342</v>
      </c>
      <c r="S10910" s="34"/>
      <c r="T10910" s="34"/>
      <c r="U10910" s="34"/>
    </row>
    <row r="10911" spans="16:21" x14ac:dyDescent="0.45">
      <c r="P10911" s="33" t="s">
        <v>6140</v>
      </c>
      <c r="Q10911" t="s">
        <v>28873</v>
      </c>
      <c r="R10911" s="35" t="s">
        <v>20343</v>
      </c>
      <c r="S10911" s="34"/>
      <c r="T10911" s="34"/>
      <c r="U10911" s="34"/>
    </row>
    <row r="10912" spans="16:21" x14ac:dyDescent="0.45">
      <c r="P10912" s="33" t="s">
        <v>6140</v>
      </c>
      <c r="Q10912" t="s">
        <v>28873</v>
      </c>
      <c r="R10912" s="35" t="s">
        <v>20344</v>
      </c>
      <c r="S10912" s="34"/>
      <c r="T10912" s="34"/>
      <c r="U10912" s="34"/>
    </row>
    <row r="10913" spans="16:21" x14ac:dyDescent="0.45">
      <c r="P10913" s="33" t="s">
        <v>6141</v>
      </c>
      <c r="Q10913" t="s">
        <v>28873</v>
      </c>
      <c r="R10913" s="35" t="s">
        <v>20345</v>
      </c>
      <c r="S10913" s="34"/>
      <c r="T10913" s="34"/>
      <c r="U10913" s="34"/>
    </row>
    <row r="10914" spans="16:21" x14ac:dyDescent="0.45">
      <c r="P10914" s="33" t="s">
        <v>6141</v>
      </c>
      <c r="Q10914" t="s">
        <v>28873</v>
      </c>
      <c r="R10914" s="35" t="s">
        <v>20346</v>
      </c>
      <c r="S10914" s="34"/>
      <c r="T10914" s="34"/>
      <c r="U10914" s="34"/>
    </row>
    <row r="10915" spans="16:21" x14ac:dyDescent="0.45">
      <c r="P10915" s="33" t="s">
        <v>6142</v>
      </c>
      <c r="Q10915" t="s">
        <v>28873</v>
      </c>
      <c r="R10915" s="35" t="s">
        <v>20347</v>
      </c>
      <c r="S10915" s="34"/>
      <c r="T10915" s="34"/>
      <c r="U10915" s="34"/>
    </row>
    <row r="10916" spans="16:21" x14ac:dyDescent="0.45">
      <c r="P10916" s="33" t="s">
        <v>6142</v>
      </c>
      <c r="Q10916" t="s">
        <v>28873</v>
      </c>
      <c r="R10916" s="35" t="s">
        <v>20348</v>
      </c>
      <c r="S10916" s="34"/>
      <c r="T10916" s="34"/>
      <c r="U10916" s="34"/>
    </row>
    <row r="10917" spans="16:21" x14ac:dyDescent="0.45">
      <c r="P10917" s="33" t="s">
        <v>6143</v>
      </c>
      <c r="Q10917" t="s">
        <v>28873</v>
      </c>
      <c r="R10917" s="35" t="s">
        <v>20349</v>
      </c>
      <c r="S10917" s="34"/>
      <c r="T10917" s="34"/>
      <c r="U10917" s="34"/>
    </row>
    <row r="10918" spans="16:21" x14ac:dyDescent="0.45">
      <c r="P10918" s="33" t="s">
        <v>6143</v>
      </c>
      <c r="Q10918" t="s">
        <v>28873</v>
      </c>
      <c r="R10918" s="35" t="s">
        <v>20350</v>
      </c>
      <c r="S10918" s="34"/>
      <c r="T10918" s="34"/>
      <c r="U10918" s="34"/>
    </row>
    <row r="10919" spans="16:21" x14ac:dyDescent="0.45">
      <c r="P10919" s="33" t="s">
        <v>6144</v>
      </c>
      <c r="Q10919" t="s">
        <v>28873</v>
      </c>
      <c r="R10919" s="35" t="s">
        <v>20351</v>
      </c>
      <c r="S10919" s="34"/>
      <c r="T10919" s="34"/>
      <c r="U10919" s="34"/>
    </row>
    <row r="10920" spans="16:21" x14ac:dyDescent="0.45">
      <c r="P10920" s="33" t="s">
        <v>6144</v>
      </c>
      <c r="Q10920" t="s">
        <v>28873</v>
      </c>
      <c r="R10920" s="35" t="s">
        <v>20352</v>
      </c>
      <c r="S10920" s="34"/>
      <c r="T10920" s="34"/>
      <c r="U10920" s="34"/>
    </row>
    <row r="10921" spans="16:21" x14ac:dyDescent="0.45">
      <c r="P10921" s="33" t="s">
        <v>6145</v>
      </c>
      <c r="Q10921" t="s">
        <v>28873</v>
      </c>
      <c r="R10921" s="35" t="s">
        <v>20353</v>
      </c>
      <c r="S10921" s="34"/>
      <c r="T10921" s="34"/>
      <c r="U10921" s="34"/>
    </row>
    <row r="10922" spans="16:21" x14ac:dyDescent="0.45">
      <c r="P10922" s="33" t="s">
        <v>6145</v>
      </c>
      <c r="Q10922" t="s">
        <v>28873</v>
      </c>
      <c r="R10922" s="35" t="s">
        <v>20354</v>
      </c>
      <c r="S10922" s="34"/>
      <c r="T10922" s="34"/>
      <c r="U10922" s="34"/>
    </row>
    <row r="10923" spans="16:21" x14ac:dyDescent="0.45">
      <c r="P10923" s="33" t="s">
        <v>6146</v>
      </c>
      <c r="Q10923" t="s">
        <v>28873</v>
      </c>
      <c r="R10923" s="35" t="s">
        <v>20355</v>
      </c>
      <c r="S10923" s="34"/>
      <c r="T10923" s="34"/>
      <c r="U10923" s="34"/>
    </row>
    <row r="10924" spans="16:21" x14ac:dyDescent="0.45">
      <c r="P10924" s="33" t="s">
        <v>6146</v>
      </c>
      <c r="Q10924" t="s">
        <v>28873</v>
      </c>
      <c r="R10924" s="35" t="s">
        <v>20356</v>
      </c>
      <c r="S10924" s="34"/>
      <c r="T10924" s="34"/>
      <c r="U10924" s="34"/>
    </row>
    <row r="10925" spans="16:21" x14ac:dyDescent="0.45">
      <c r="P10925" s="33" t="s">
        <v>6147</v>
      </c>
      <c r="Q10925" t="s">
        <v>28873</v>
      </c>
      <c r="R10925" s="35" t="s">
        <v>20357</v>
      </c>
      <c r="S10925" s="34"/>
      <c r="T10925" s="34"/>
      <c r="U10925" s="34"/>
    </row>
    <row r="10926" spans="16:21" x14ac:dyDescent="0.45">
      <c r="P10926" s="33" t="s">
        <v>6147</v>
      </c>
      <c r="Q10926" t="s">
        <v>28873</v>
      </c>
      <c r="R10926" s="35" t="s">
        <v>20358</v>
      </c>
      <c r="S10926" s="34"/>
      <c r="T10926" s="34"/>
      <c r="U10926" s="34"/>
    </row>
    <row r="10927" spans="16:21" x14ac:dyDescent="0.45">
      <c r="P10927" s="33" t="s">
        <v>6148</v>
      </c>
      <c r="Q10927" t="s">
        <v>28873</v>
      </c>
      <c r="R10927" s="35" t="s">
        <v>20359</v>
      </c>
      <c r="S10927" s="34"/>
      <c r="T10927" s="34"/>
      <c r="U10927" s="34"/>
    </row>
    <row r="10928" spans="16:21" x14ac:dyDescent="0.45">
      <c r="P10928" s="33" t="s">
        <v>6148</v>
      </c>
      <c r="Q10928" t="s">
        <v>28873</v>
      </c>
      <c r="R10928" s="35" t="s">
        <v>20360</v>
      </c>
      <c r="S10928" s="34"/>
      <c r="T10928" s="34"/>
      <c r="U10928" s="34"/>
    </row>
    <row r="10929" spans="16:21" x14ac:dyDescent="0.45">
      <c r="P10929" s="33" t="s">
        <v>6149</v>
      </c>
      <c r="Q10929" t="s">
        <v>28873</v>
      </c>
      <c r="R10929" s="35" t="s">
        <v>20361</v>
      </c>
      <c r="S10929" s="34"/>
      <c r="T10929" s="34"/>
      <c r="U10929" s="34"/>
    </row>
    <row r="10930" spans="16:21" x14ac:dyDescent="0.45">
      <c r="P10930" s="33" t="s">
        <v>6149</v>
      </c>
      <c r="Q10930" t="s">
        <v>28873</v>
      </c>
      <c r="R10930" s="35" t="s">
        <v>20362</v>
      </c>
      <c r="S10930" s="34"/>
      <c r="T10930" s="34"/>
      <c r="U10930" s="34"/>
    </row>
    <row r="10931" spans="16:21" x14ac:dyDescent="0.45">
      <c r="P10931" s="33" t="s">
        <v>6150</v>
      </c>
      <c r="Q10931" t="s">
        <v>28873</v>
      </c>
      <c r="R10931" s="35" t="s">
        <v>20363</v>
      </c>
      <c r="S10931" s="34"/>
      <c r="T10931" s="34"/>
      <c r="U10931" s="34"/>
    </row>
    <row r="10932" spans="16:21" x14ac:dyDescent="0.45">
      <c r="P10932" s="33" t="s">
        <v>6150</v>
      </c>
      <c r="Q10932" t="s">
        <v>28873</v>
      </c>
      <c r="R10932" s="35" t="s">
        <v>20364</v>
      </c>
      <c r="S10932" s="34"/>
      <c r="T10932" s="34"/>
      <c r="U10932" s="34"/>
    </row>
    <row r="10933" spans="16:21" x14ac:dyDescent="0.45">
      <c r="P10933" s="33" t="s">
        <v>6151</v>
      </c>
      <c r="Q10933" t="s">
        <v>28873</v>
      </c>
      <c r="R10933" s="35" t="s">
        <v>20365</v>
      </c>
      <c r="S10933" s="34"/>
      <c r="T10933" s="34"/>
      <c r="U10933" s="34"/>
    </row>
    <row r="10934" spans="16:21" x14ac:dyDescent="0.45">
      <c r="P10934" s="33" t="s">
        <v>6151</v>
      </c>
      <c r="Q10934" t="s">
        <v>28873</v>
      </c>
      <c r="R10934" s="35" t="s">
        <v>20366</v>
      </c>
      <c r="S10934" s="34"/>
      <c r="T10934" s="34"/>
      <c r="U10934" s="34"/>
    </row>
    <row r="10935" spans="16:21" x14ac:dyDescent="0.45">
      <c r="P10935" s="33" t="s">
        <v>6152</v>
      </c>
      <c r="Q10935" t="s">
        <v>28873</v>
      </c>
      <c r="R10935" s="35" t="s">
        <v>20367</v>
      </c>
      <c r="S10935" s="34"/>
      <c r="T10935" s="34"/>
      <c r="U10935" s="34"/>
    </row>
    <row r="10936" spans="16:21" x14ac:dyDescent="0.45">
      <c r="P10936" s="33" t="s">
        <v>6152</v>
      </c>
      <c r="Q10936" t="s">
        <v>28873</v>
      </c>
      <c r="R10936" s="35" t="s">
        <v>20368</v>
      </c>
      <c r="S10936" s="34"/>
      <c r="T10936" s="34"/>
      <c r="U10936" s="34"/>
    </row>
    <row r="10937" spans="16:21" x14ac:dyDescent="0.45">
      <c r="P10937" s="33" t="s">
        <v>6153</v>
      </c>
      <c r="Q10937" t="s">
        <v>28873</v>
      </c>
      <c r="R10937" s="35" t="s">
        <v>20369</v>
      </c>
      <c r="S10937" s="34"/>
      <c r="T10937" s="34"/>
      <c r="U10937" s="34"/>
    </row>
    <row r="10938" spans="16:21" x14ac:dyDescent="0.45">
      <c r="P10938" s="33" t="s">
        <v>6153</v>
      </c>
      <c r="Q10938" t="s">
        <v>28873</v>
      </c>
      <c r="R10938" s="35" t="s">
        <v>20370</v>
      </c>
      <c r="S10938" s="34"/>
      <c r="T10938" s="34"/>
      <c r="U10938" s="34"/>
    </row>
    <row r="10939" spans="16:21" x14ac:dyDescent="0.45">
      <c r="P10939" s="33" t="s">
        <v>6154</v>
      </c>
      <c r="Q10939" t="s">
        <v>28873</v>
      </c>
      <c r="R10939" s="35" t="s">
        <v>20371</v>
      </c>
      <c r="S10939" s="34"/>
      <c r="T10939" s="34"/>
      <c r="U10939" s="34"/>
    </row>
    <row r="10940" spans="16:21" x14ac:dyDescent="0.45">
      <c r="P10940" s="33" t="s">
        <v>6154</v>
      </c>
      <c r="Q10940" t="s">
        <v>28873</v>
      </c>
      <c r="R10940" s="35" t="s">
        <v>20372</v>
      </c>
      <c r="S10940" s="34"/>
      <c r="T10940" s="34"/>
      <c r="U10940" s="34"/>
    </row>
    <row r="10941" spans="16:21" x14ac:dyDescent="0.45">
      <c r="P10941" s="33" t="s">
        <v>6155</v>
      </c>
      <c r="Q10941" t="s">
        <v>28873</v>
      </c>
      <c r="R10941" s="35" t="s">
        <v>20373</v>
      </c>
      <c r="S10941" s="34"/>
      <c r="T10941" s="34"/>
      <c r="U10941" s="34"/>
    </row>
    <row r="10942" spans="16:21" x14ac:dyDescent="0.45">
      <c r="P10942" s="33" t="s">
        <v>6155</v>
      </c>
      <c r="Q10942" t="s">
        <v>28873</v>
      </c>
      <c r="R10942" s="35" t="s">
        <v>20374</v>
      </c>
      <c r="S10942" s="34"/>
      <c r="T10942" s="34"/>
      <c r="U10942" s="34"/>
    </row>
    <row r="10943" spans="16:21" x14ac:dyDescent="0.45">
      <c r="P10943" s="33" t="s">
        <v>6156</v>
      </c>
      <c r="Q10943" t="s">
        <v>28873</v>
      </c>
      <c r="R10943" s="35" t="s">
        <v>20375</v>
      </c>
      <c r="S10943" s="34"/>
      <c r="T10943" s="34"/>
      <c r="U10943" s="34"/>
    </row>
    <row r="10944" spans="16:21" x14ac:dyDescent="0.45">
      <c r="P10944" s="33" t="s">
        <v>6156</v>
      </c>
      <c r="Q10944" t="s">
        <v>28873</v>
      </c>
      <c r="R10944" s="35" t="s">
        <v>20376</v>
      </c>
      <c r="S10944" s="34"/>
      <c r="T10944" s="34"/>
      <c r="U10944" s="34"/>
    </row>
    <row r="10945" spans="16:21" x14ac:dyDescent="0.45">
      <c r="P10945" s="33" t="s">
        <v>6157</v>
      </c>
      <c r="Q10945" t="s">
        <v>28873</v>
      </c>
      <c r="R10945" s="35" t="s">
        <v>20377</v>
      </c>
      <c r="S10945" s="34"/>
      <c r="T10945" s="34"/>
      <c r="U10945" s="34"/>
    </row>
    <row r="10946" spans="16:21" x14ac:dyDescent="0.45">
      <c r="P10946" s="33" t="s">
        <v>6157</v>
      </c>
      <c r="Q10946" t="s">
        <v>28873</v>
      </c>
      <c r="R10946" s="35" t="s">
        <v>20378</v>
      </c>
      <c r="S10946" s="34"/>
      <c r="T10946" s="34"/>
      <c r="U10946" s="34"/>
    </row>
    <row r="10947" spans="16:21" x14ac:dyDescent="0.45">
      <c r="P10947" s="33" t="s">
        <v>6158</v>
      </c>
      <c r="Q10947" t="s">
        <v>28873</v>
      </c>
      <c r="R10947" s="35" t="s">
        <v>20379</v>
      </c>
      <c r="S10947" s="34"/>
      <c r="T10947" s="34"/>
      <c r="U10947" s="34"/>
    </row>
    <row r="10948" spans="16:21" x14ac:dyDescent="0.45">
      <c r="P10948" s="33" t="s">
        <v>6158</v>
      </c>
      <c r="Q10948" t="s">
        <v>28873</v>
      </c>
      <c r="R10948" s="35" t="s">
        <v>20380</v>
      </c>
      <c r="S10948" s="34"/>
      <c r="T10948" s="34"/>
      <c r="U10948" s="34"/>
    </row>
    <row r="10949" spans="16:21" x14ac:dyDescent="0.45">
      <c r="P10949" s="33" t="s">
        <v>6159</v>
      </c>
      <c r="Q10949" t="s">
        <v>28873</v>
      </c>
      <c r="R10949" s="35" t="s">
        <v>20381</v>
      </c>
      <c r="S10949" s="34"/>
      <c r="T10949" s="34"/>
      <c r="U10949" s="34"/>
    </row>
    <row r="10950" spans="16:21" x14ac:dyDescent="0.45">
      <c r="P10950" s="33" t="s">
        <v>6159</v>
      </c>
      <c r="Q10950" t="s">
        <v>28873</v>
      </c>
      <c r="R10950" s="35" t="s">
        <v>20382</v>
      </c>
      <c r="S10950" s="34"/>
      <c r="T10950" s="34"/>
      <c r="U10950" s="34"/>
    </row>
    <row r="10951" spans="16:21" x14ac:dyDescent="0.45">
      <c r="P10951" s="33" t="s">
        <v>6160</v>
      </c>
      <c r="Q10951" t="s">
        <v>28873</v>
      </c>
      <c r="R10951" s="35" t="s">
        <v>20383</v>
      </c>
      <c r="S10951" s="34"/>
      <c r="T10951" s="34"/>
      <c r="U10951" s="34"/>
    </row>
    <row r="10952" spans="16:21" x14ac:dyDescent="0.45">
      <c r="P10952" s="33" t="s">
        <v>6160</v>
      </c>
      <c r="Q10952" t="s">
        <v>28873</v>
      </c>
      <c r="R10952" s="35" t="s">
        <v>20384</v>
      </c>
      <c r="S10952" s="34"/>
      <c r="T10952" s="34"/>
      <c r="U10952" s="34"/>
    </row>
    <row r="10953" spans="16:21" x14ac:dyDescent="0.45">
      <c r="P10953" s="33" t="s">
        <v>6161</v>
      </c>
      <c r="Q10953" t="s">
        <v>28873</v>
      </c>
      <c r="R10953" s="35" t="s">
        <v>20385</v>
      </c>
      <c r="S10953" s="34"/>
      <c r="T10953" s="34"/>
      <c r="U10953" s="34"/>
    </row>
    <row r="10954" spans="16:21" x14ac:dyDescent="0.45">
      <c r="P10954" s="33" t="s">
        <v>6161</v>
      </c>
      <c r="Q10954" t="s">
        <v>28873</v>
      </c>
      <c r="R10954" s="35" t="s">
        <v>20386</v>
      </c>
      <c r="S10954" s="34"/>
      <c r="T10954" s="34"/>
      <c r="U10954" s="34"/>
    </row>
    <row r="10955" spans="16:21" x14ac:dyDescent="0.45">
      <c r="P10955" s="33" t="s">
        <v>6162</v>
      </c>
      <c r="Q10955" t="s">
        <v>28873</v>
      </c>
      <c r="R10955" s="35" t="s">
        <v>20387</v>
      </c>
      <c r="S10955" s="34"/>
      <c r="T10955" s="34"/>
      <c r="U10955" s="34"/>
    </row>
    <row r="10956" spans="16:21" x14ac:dyDescent="0.45">
      <c r="P10956" s="33" t="s">
        <v>6162</v>
      </c>
      <c r="Q10956" t="s">
        <v>28873</v>
      </c>
      <c r="R10956" s="35" t="s">
        <v>20388</v>
      </c>
      <c r="S10956" s="34"/>
      <c r="T10956" s="34"/>
      <c r="U10956" s="34"/>
    </row>
    <row r="10957" spans="16:21" x14ac:dyDescent="0.45">
      <c r="P10957" s="33" t="s">
        <v>6163</v>
      </c>
      <c r="Q10957" t="s">
        <v>28873</v>
      </c>
      <c r="R10957" s="35" t="s">
        <v>20389</v>
      </c>
      <c r="S10957" s="34"/>
      <c r="T10957" s="34"/>
      <c r="U10957" s="34"/>
    </row>
    <row r="10958" spans="16:21" x14ac:dyDescent="0.45">
      <c r="P10958" s="33" t="s">
        <v>6163</v>
      </c>
      <c r="Q10958" t="s">
        <v>28873</v>
      </c>
      <c r="R10958" s="35" t="s">
        <v>20390</v>
      </c>
      <c r="S10958" s="34"/>
      <c r="T10958" s="34"/>
      <c r="U10958" s="34"/>
    </row>
    <row r="10959" spans="16:21" x14ac:dyDescent="0.45">
      <c r="P10959" s="33" t="s">
        <v>6164</v>
      </c>
      <c r="Q10959" t="s">
        <v>28873</v>
      </c>
      <c r="R10959" s="35" t="s">
        <v>20391</v>
      </c>
      <c r="S10959" s="34"/>
      <c r="T10959" s="34"/>
      <c r="U10959" s="34"/>
    </row>
    <row r="10960" spans="16:21" x14ac:dyDescent="0.45">
      <c r="P10960" s="33" t="s">
        <v>6164</v>
      </c>
      <c r="Q10960" t="s">
        <v>28873</v>
      </c>
      <c r="R10960" s="35" t="s">
        <v>20392</v>
      </c>
      <c r="S10960" s="34"/>
      <c r="T10960" s="34"/>
      <c r="U10960" s="34"/>
    </row>
    <row r="10961" spans="16:21" x14ac:dyDescent="0.45">
      <c r="P10961" s="33" t="s">
        <v>6165</v>
      </c>
      <c r="Q10961" t="s">
        <v>28873</v>
      </c>
      <c r="R10961" s="35" t="s">
        <v>20393</v>
      </c>
      <c r="S10961" s="34"/>
      <c r="T10961" s="34"/>
      <c r="U10961" s="34"/>
    </row>
    <row r="10962" spans="16:21" x14ac:dyDescent="0.45">
      <c r="P10962" s="33" t="s">
        <v>6165</v>
      </c>
      <c r="Q10962" t="s">
        <v>28873</v>
      </c>
      <c r="R10962" s="35" t="s">
        <v>20394</v>
      </c>
      <c r="S10962" s="34"/>
      <c r="T10962" s="34"/>
      <c r="U10962" s="34"/>
    </row>
    <row r="10963" spans="16:21" x14ac:dyDescent="0.45">
      <c r="P10963" s="33" t="s">
        <v>6166</v>
      </c>
      <c r="Q10963" t="s">
        <v>28873</v>
      </c>
      <c r="R10963" s="35" t="s">
        <v>20395</v>
      </c>
      <c r="S10963" s="34"/>
      <c r="T10963" s="34"/>
      <c r="U10963" s="34"/>
    </row>
    <row r="10964" spans="16:21" x14ac:dyDescent="0.45">
      <c r="P10964" s="33" t="s">
        <v>6166</v>
      </c>
      <c r="Q10964" t="s">
        <v>28873</v>
      </c>
      <c r="R10964" s="35" t="s">
        <v>20396</v>
      </c>
      <c r="S10964" s="34"/>
      <c r="T10964" s="34"/>
      <c r="U10964" s="34"/>
    </row>
    <row r="10965" spans="16:21" x14ac:dyDescent="0.45">
      <c r="P10965" s="33" t="s">
        <v>6167</v>
      </c>
      <c r="Q10965" t="s">
        <v>28873</v>
      </c>
      <c r="R10965" s="35" t="s">
        <v>20397</v>
      </c>
      <c r="S10965" s="34"/>
      <c r="T10965" s="34"/>
      <c r="U10965" s="34"/>
    </row>
    <row r="10966" spans="16:21" x14ac:dyDescent="0.45">
      <c r="P10966" s="33" t="s">
        <v>6167</v>
      </c>
      <c r="Q10966" t="s">
        <v>28873</v>
      </c>
      <c r="R10966" s="35" t="s">
        <v>20398</v>
      </c>
      <c r="S10966" s="34"/>
      <c r="T10966" s="34"/>
      <c r="U10966" s="34"/>
    </row>
    <row r="10967" spans="16:21" x14ac:dyDescent="0.45">
      <c r="P10967" s="33" t="s">
        <v>6168</v>
      </c>
      <c r="Q10967" t="s">
        <v>28873</v>
      </c>
      <c r="R10967" s="35" t="s">
        <v>20399</v>
      </c>
      <c r="S10967" s="34"/>
      <c r="T10967" s="34"/>
      <c r="U10967" s="34"/>
    </row>
    <row r="10968" spans="16:21" x14ac:dyDescent="0.45">
      <c r="P10968" s="33" t="s">
        <v>6168</v>
      </c>
      <c r="Q10968" t="s">
        <v>28873</v>
      </c>
      <c r="R10968" s="35" t="s">
        <v>20400</v>
      </c>
      <c r="S10968" s="34"/>
      <c r="T10968" s="34"/>
      <c r="U10968" s="34"/>
    </row>
    <row r="10969" spans="16:21" x14ac:dyDescent="0.45">
      <c r="P10969" s="33" t="s">
        <v>6169</v>
      </c>
      <c r="Q10969" t="s">
        <v>28873</v>
      </c>
      <c r="R10969" s="35" t="s">
        <v>20401</v>
      </c>
      <c r="S10969" s="34"/>
      <c r="T10969" s="34"/>
      <c r="U10969" s="34"/>
    </row>
    <row r="10970" spans="16:21" x14ac:dyDescent="0.45">
      <c r="P10970" s="33" t="s">
        <v>6169</v>
      </c>
      <c r="Q10970" t="s">
        <v>28873</v>
      </c>
      <c r="R10970" s="35" t="s">
        <v>20402</v>
      </c>
      <c r="S10970" s="34"/>
      <c r="T10970" s="34"/>
      <c r="U10970" s="34"/>
    </row>
    <row r="10971" spans="16:21" x14ac:dyDescent="0.45">
      <c r="P10971" s="33" t="s">
        <v>6170</v>
      </c>
      <c r="Q10971" t="s">
        <v>28873</v>
      </c>
      <c r="R10971" s="35" t="s">
        <v>20403</v>
      </c>
      <c r="S10971" s="34"/>
      <c r="T10971" s="34"/>
      <c r="U10971" s="34"/>
    </row>
    <row r="10972" spans="16:21" x14ac:dyDescent="0.45">
      <c r="P10972" s="33" t="s">
        <v>6170</v>
      </c>
      <c r="Q10972" t="s">
        <v>28873</v>
      </c>
      <c r="R10972" s="35" t="s">
        <v>20404</v>
      </c>
      <c r="S10972" s="34"/>
      <c r="T10972" s="34"/>
      <c r="U10972" s="34"/>
    </row>
    <row r="10973" spans="16:21" x14ac:dyDescent="0.45">
      <c r="P10973" s="33" t="s">
        <v>6171</v>
      </c>
      <c r="Q10973" t="s">
        <v>28873</v>
      </c>
      <c r="R10973" s="35" t="s">
        <v>20405</v>
      </c>
      <c r="S10973" s="34"/>
      <c r="T10973" s="34"/>
      <c r="U10973" s="34"/>
    </row>
    <row r="10974" spans="16:21" x14ac:dyDescent="0.45">
      <c r="P10974" s="33" t="s">
        <v>6171</v>
      </c>
      <c r="Q10974" t="s">
        <v>28873</v>
      </c>
      <c r="R10974" s="35" t="s">
        <v>20406</v>
      </c>
      <c r="S10974" s="34"/>
      <c r="T10974" s="34"/>
      <c r="U10974" s="34"/>
    </row>
    <row r="10975" spans="16:21" x14ac:dyDescent="0.45">
      <c r="P10975" s="33" t="s">
        <v>6172</v>
      </c>
      <c r="Q10975" t="s">
        <v>28873</v>
      </c>
      <c r="R10975" s="35" t="s">
        <v>20407</v>
      </c>
      <c r="S10975" s="34"/>
      <c r="T10975" s="34"/>
      <c r="U10975" s="34"/>
    </row>
    <row r="10976" spans="16:21" x14ac:dyDescent="0.45">
      <c r="P10976" s="33" t="s">
        <v>6172</v>
      </c>
      <c r="Q10976" t="s">
        <v>28873</v>
      </c>
      <c r="R10976" s="35" t="s">
        <v>20408</v>
      </c>
      <c r="S10976" s="34"/>
      <c r="T10976" s="34"/>
      <c r="U10976" s="34"/>
    </row>
    <row r="10977" spans="16:21" x14ac:dyDescent="0.45">
      <c r="P10977" s="33" t="s">
        <v>6173</v>
      </c>
      <c r="Q10977" t="s">
        <v>28873</v>
      </c>
      <c r="R10977" s="35" t="s">
        <v>14986</v>
      </c>
      <c r="S10977" s="34"/>
      <c r="T10977" s="34"/>
      <c r="U10977" s="34"/>
    </row>
    <row r="10978" spans="16:21" x14ac:dyDescent="0.45">
      <c r="P10978" s="33" t="s">
        <v>6173</v>
      </c>
      <c r="Q10978" t="s">
        <v>28873</v>
      </c>
      <c r="R10978" s="35" t="s">
        <v>14987</v>
      </c>
      <c r="S10978" s="34"/>
      <c r="T10978" s="34"/>
      <c r="U10978" s="34"/>
    </row>
    <row r="10979" spans="16:21" x14ac:dyDescent="0.45">
      <c r="P10979" s="33" t="s">
        <v>6174</v>
      </c>
      <c r="Q10979" t="s">
        <v>28873</v>
      </c>
      <c r="R10979" s="35" t="s">
        <v>20409</v>
      </c>
      <c r="S10979" s="34"/>
      <c r="T10979" s="34"/>
      <c r="U10979" s="34"/>
    </row>
    <row r="10980" spans="16:21" x14ac:dyDescent="0.45">
      <c r="P10980" s="33" t="s">
        <v>6174</v>
      </c>
      <c r="Q10980" t="s">
        <v>28873</v>
      </c>
      <c r="R10980" s="35" t="s">
        <v>20410</v>
      </c>
      <c r="S10980" s="34"/>
      <c r="T10980" s="34"/>
      <c r="U10980" s="34"/>
    </row>
    <row r="10981" spans="16:21" x14ac:dyDescent="0.45">
      <c r="P10981" s="33" t="s">
        <v>6175</v>
      </c>
      <c r="Q10981" t="s">
        <v>28873</v>
      </c>
      <c r="R10981" s="35" t="s">
        <v>20411</v>
      </c>
      <c r="S10981" s="34"/>
      <c r="T10981" s="34"/>
      <c r="U10981" s="34"/>
    </row>
    <row r="10982" spans="16:21" x14ac:dyDescent="0.45">
      <c r="P10982" s="33" t="s">
        <v>6175</v>
      </c>
      <c r="Q10982" t="s">
        <v>28873</v>
      </c>
      <c r="R10982" s="35" t="s">
        <v>20412</v>
      </c>
      <c r="S10982" s="34"/>
      <c r="T10982" s="34"/>
      <c r="U10982" s="34"/>
    </row>
    <row r="10983" spans="16:21" x14ac:dyDescent="0.45">
      <c r="P10983" s="33" t="s">
        <v>6176</v>
      </c>
      <c r="Q10983" t="s">
        <v>28873</v>
      </c>
      <c r="R10983" s="35" t="s">
        <v>20413</v>
      </c>
      <c r="S10983" s="34"/>
      <c r="T10983" s="34"/>
      <c r="U10983" s="34"/>
    </row>
    <row r="10984" spans="16:21" x14ac:dyDescent="0.45">
      <c r="P10984" s="33" t="s">
        <v>6176</v>
      </c>
      <c r="Q10984" t="s">
        <v>28873</v>
      </c>
      <c r="R10984" s="35" t="s">
        <v>20414</v>
      </c>
      <c r="S10984" s="34"/>
      <c r="T10984" s="34"/>
      <c r="U10984" s="34"/>
    </row>
    <row r="10985" spans="16:21" x14ac:dyDescent="0.45">
      <c r="P10985" s="33" t="s">
        <v>6177</v>
      </c>
      <c r="Q10985" t="s">
        <v>28873</v>
      </c>
      <c r="R10985" s="35" t="s">
        <v>20415</v>
      </c>
      <c r="S10985" s="34"/>
      <c r="T10985" s="34"/>
      <c r="U10985" s="34"/>
    </row>
    <row r="10986" spans="16:21" x14ac:dyDescent="0.45">
      <c r="P10986" s="33" t="s">
        <v>6177</v>
      </c>
      <c r="Q10986" t="s">
        <v>28873</v>
      </c>
      <c r="R10986" s="35" t="s">
        <v>20416</v>
      </c>
      <c r="S10986" s="34"/>
      <c r="T10986" s="34"/>
      <c r="U10986" s="34"/>
    </row>
    <row r="10987" spans="16:21" x14ac:dyDescent="0.45">
      <c r="P10987" s="33" t="s">
        <v>6178</v>
      </c>
      <c r="Q10987" t="s">
        <v>28873</v>
      </c>
      <c r="R10987" s="35" t="s">
        <v>20417</v>
      </c>
      <c r="S10987" s="34"/>
      <c r="T10987" s="34"/>
      <c r="U10987" s="34"/>
    </row>
    <row r="10988" spans="16:21" x14ac:dyDescent="0.45">
      <c r="P10988" s="33" t="s">
        <v>6178</v>
      </c>
      <c r="Q10988" t="s">
        <v>28873</v>
      </c>
      <c r="R10988" s="35" t="s">
        <v>20418</v>
      </c>
      <c r="S10988" s="34"/>
      <c r="T10988" s="34"/>
      <c r="U10988" s="34"/>
    </row>
    <row r="10989" spans="16:21" x14ac:dyDescent="0.45">
      <c r="P10989" s="33" t="s">
        <v>6179</v>
      </c>
      <c r="Q10989" t="s">
        <v>28873</v>
      </c>
      <c r="R10989" s="35" t="s">
        <v>20419</v>
      </c>
      <c r="S10989" s="34"/>
      <c r="T10989" s="34"/>
      <c r="U10989" s="34"/>
    </row>
    <row r="10990" spans="16:21" x14ac:dyDescent="0.45">
      <c r="P10990" s="33" t="s">
        <v>6179</v>
      </c>
      <c r="Q10990" t="s">
        <v>28873</v>
      </c>
      <c r="R10990" s="35" t="s">
        <v>20420</v>
      </c>
      <c r="S10990" s="34"/>
      <c r="T10990" s="34"/>
      <c r="U10990" s="34"/>
    </row>
    <row r="10991" spans="16:21" x14ac:dyDescent="0.45">
      <c r="P10991" s="33" t="s">
        <v>6180</v>
      </c>
      <c r="Q10991" t="s">
        <v>28873</v>
      </c>
      <c r="R10991" s="35" t="s">
        <v>20421</v>
      </c>
      <c r="S10991" s="34"/>
      <c r="T10991" s="34"/>
      <c r="U10991" s="34"/>
    </row>
    <row r="10992" spans="16:21" x14ac:dyDescent="0.45">
      <c r="P10992" s="33" t="s">
        <v>6180</v>
      </c>
      <c r="Q10992" t="s">
        <v>28873</v>
      </c>
      <c r="R10992" s="35" t="s">
        <v>20422</v>
      </c>
      <c r="S10992" s="34"/>
      <c r="T10992" s="34"/>
      <c r="U10992" s="34"/>
    </row>
    <row r="10993" spans="16:21" x14ac:dyDescent="0.45">
      <c r="P10993" s="33" t="s">
        <v>6181</v>
      </c>
      <c r="Q10993" t="s">
        <v>28873</v>
      </c>
      <c r="R10993" s="35" t="s">
        <v>20423</v>
      </c>
      <c r="S10993" s="34"/>
      <c r="T10993" s="34"/>
      <c r="U10993" s="34"/>
    </row>
    <row r="10994" spans="16:21" x14ac:dyDescent="0.45">
      <c r="P10994" s="33" t="s">
        <v>6181</v>
      </c>
      <c r="Q10994" t="s">
        <v>28873</v>
      </c>
      <c r="R10994" s="35" t="s">
        <v>20424</v>
      </c>
      <c r="S10994" s="34"/>
      <c r="T10994" s="34"/>
      <c r="U10994" s="34"/>
    </row>
    <row r="10995" spans="16:21" x14ac:dyDescent="0.45">
      <c r="P10995" s="33" t="s">
        <v>6182</v>
      </c>
      <c r="Q10995" t="s">
        <v>28873</v>
      </c>
      <c r="R10995" s="35" t="s">
        <v>20425</v>
      </c>
      <c r="S10995" s="34"/>
      <c r="T10995" s="34"/>
      <c r="U10995" s="34"/>
    </row>
    <row r="10996" spans="16:21" x14ac:dyDescent="0.45">
      <c r="P10996" s="33" t="s">
        <v>6182</v>
      </c>
      <c r="Q10996" t="s">
        <v>28873</v>
      </c>
      <c r="R10996" s="35" t="s">
        <v>20426</v>
      </c>
      <c r="S10996" s="34"/>
      <c r="T10996" s="34"/>
      <c r="U10996" s="34"/>
    </row>
    <row r="10997" spans="16:21" x14ac:dyDescent="0.45">
      <c r="P10997" s="33" t="s">
        <v>6183</v>
      </c>
      <c r="Q10997" t="s">
        <v>28873</v>
      </c>
      <c r="R10997" s="35" t="s">
        <v>14992</v>
      </c>
      <c r="S10997" s="34"/>
      <c r="T10997" s="34"/>
      <c r="U10997" s="34"/>
    </row>
    <row r="10998" spans="16:21" x14ac:dyDescent="0.45">
      <c r="P10998" s="33" t="s">
        <v>6183</v>
      </c>
      <c r="Q10998" t="s">
        <v>28873</v>
      </c>
      <c r="R10998" s="35" t="s">
        <v>20427</v>
      </c>
      <c r="S10998" s="34"/>
      <c r="T10998" s="34"/>
      <c r="U10998" s="34"/>
    </row>
    <row r="10999" spans="16:21" x14ac:dyDescent="0.45">
      <c r="P10999" s="33" t="s">
        <v>6184</v>
      </c>
      <c r="Q10999" t="s">
        <v>28873</v>
      </c>
      <c r="R10999" s="35" t="s">
        <v>18037</v>
      </c>
      <c r="S10999" s="34"/>
      <c r="T10999" s="34"/>
      <c r="U10999" s="34"/>
    </row>
    <row r="11000" spans="16:21" x14ac:dyDescent="0.45">
      <c r="P11000" s="33" t="s">
        <v>6184</v>
      </c>
      <c r="Q11000" t="s">
        <v>28873</v>
      </c>
      <c r="R11000" s="35" t="s">
        <v>20428</v>
      </c>
      <c r="S11000" s="34"/>
      <c r="T11000" s="34"/>
      <c r="U11000" s="34"/>
    </row>
    <row r="11001" spans="16:21" x14ac:dyDescent="0.45">
      <c r="P11001" s="33" t="s">
        <v>6185</v>
      </c>
      <c r="Q11001" t="s">
        <v>28873</v>
      </c>
      <c r="R11001" s="35" t="s">
        <v>14994</v>
      </c>
      <c r="S11001" s="34"/>
      <c r="T11001" s="34"/>
      <c r="U11001" s="34"/>
    </row>
    <row r="11002" spans="16:21" x14ac:dyDescent="0.45">
      <c r="P11002" s="33" t="s">
        <v>6185</v>
      </c>
      <c r="Q11002" t="s">
        <v>28873</v>
      </c>
      <c r="R11002" s="35" t="s">
        <v>20429</v>
      </c>
      <c r="S11002" s="34"/>
      <c r="T11002" s="34"/>
      <c r="U11002" s="34"/>
    </row>
    <row r="11003" spans="16:21" x14ac:dyDescent="0.45">
      <c r="P11003" s="33" t="s">
        <v>6186</v>
      </c>
      <c r="Q11003" t="s">
        <v>28873</v>
      </c>
      <c r="R11003" s="35" t="s">
        <v>20430</v>
      </c>
      <c r="S11003" s="34"/>
      <c r="T11003" s="34"/>
      <c r="U11003" s="34"/>
    </row>
    <row r="11004" spans="16:21" x14ac:dyDescent="0.45">
      <c r="P11004" s="33" t="s">
        <v>6186</v>
      </c>
      <c r="Q11004" t="s">
        <v>28873</v>
      </c>
      <c r="R11004" s="35" t="s">
        <v>20431</v>
      </c>
      <c r="S11004" s="34"/>
      <c r="T11004" s="34"/>
      <c r="U11004" s="34"/>
    </row>
    <row r="11005" spans="16:21" x14ac:dyDescent="0.45">
      <c r="P11005" s="33" t="s">
        <v>6187</v>
      </c>
      <c r="Q11005" t="s">
        <v>28873</v>
      </c>
      <c r="R11005" s="35" t="s">
        <v>20432</v>
      </c>
      <c r="S11005" s="34"/>
      <c r="T11005" s="34"/>
      <c r="U11005" s="34"/>
    </row>
    <row r="11006" spans="16:21" x14ac:dyDescent="0.45">
      <c r="P11006" s="33" t="s">
        <v>6187</v>
      </c>
      <c r="Q11006" t="s">
        <v>28873</v>
      </c>
      <c r="R11006" s="35" t="s">
        <v>20433</v>
      </c>
      <c r="S11006" s="34"/>
      <c r="T11006" s="34"/>
      <c r="U11006" s="34"/>
    </row>
    <row r="11007" spans="16:21" x14ac:dyDescent="0.45">
      <c r="P11007" s="33" t="s">
        <v>6188</v>
      </c>
      <c r="Q11007" t="s">
        <v>28873</v>
      </c>
      <c r="R11007" s="35" t="s">
        <v>20434</v>
      </c>
      <c r="S11007" s="34"/>
      <c r="T11007" s="34"/>
      <c r="U11007" s="34"/>
    </row>
    <row r="11008" spans="16:21" x14ac:dyDescent="0.45">
      <c r="P11008" s="33" t="s">
        <v>6188</v>
      </c>
      <c r="Q11008" t="s">
        <v>28873</v>
      </c>
      <c r="R11008" s="35" t="s">
        <v>20435</v>
      </c>
      <c r="S11008" s="34"/>
      <c r="T11008" s="34"/>
      <c r="U11008" s="34"/>
    </row>
    <row r="11009" spans="16:21" x14ac:dyDescent="0.45">
      <c r="P11009" s="33" t="s">
        <v>6189</v>
      </c>
      <c r="Q11009" t="s">
        <v>28873</v>
      </c>
      <c r="R11009" s="35" t="s">
        <v>20436</v>
      </c>
      <c r="S11009" s="34"/>
      <c r="T11009" s="34"/>
      <c r="U11009" s="34"/>
    </row>
    <row r="11010" spans="16:21" x14ac:dyDescent="0.45">
      <c r="P11010" s="33" t="s">
        <v>6189</v>
      </c>
      <c r="Q11010" t="s">
        <v>28873</v>
      </c>
      <c r="R11010" s="35" t="s">
        <v>20437</v>
      </c>
      <c r="S11010" s="34"/>
      <c r="T11010" s="34"/>
      <c r="U11010" s="34"/>
    </row>
    <row r="11011" spans="16:21" x14ac:dyDescent="0.45">
      <c r="P11011" s="33" t="s">
        <v>6190</v>
      </c>
      <c r="Q11011" t="s">
        <v>28873</v>
      </c>
      <c r="R11011" s="35" t="s">
        <v>20438</v>
      </c>
      <c r="S11011" s="34"/>
      <c r="T11011" s="34"/>
      <c r="U11011" s="34"/>
    </row>
    <row r="11012" spans="16:21" x14ac:dyDescent="0.45">
      <c r="P11012" s="33" t="s">
        <v>6190</v>
      </c>
      <c r="Q11012" t="s">
        <v>28873</v>
      </c>
      <c r="R11012" s="35" t="s">
        <v>20439</v>
      </c>
      <c r="S11012" s="34"/>
      <c r="T11012" s="34"/>
      <c r="U11012" s="34"/>
    </row>
    <row r="11013" spans="16:21" x14ac:dyDescent="0.45">
      <c r="P11013" s="33" t="s">
        <v>6191</v>
      </c>
      <c r="Q11013" t="s">
        <v>28873</v>
      </c>
      <c r="R11013" s="35" t="s">
        <v>20440</v>
      </c>
      <c r="S11013" s="34"/>
      <c r="T11013" s="34"/>
      <c r="U11013" s="34"/>
    </row>
    <row r="11014" spans="16:21" x14ac:dyDescent="0.45">
      <c r="P11014" s="33" t="s">
        <v>6191</v>
      </c>
      <c r="Q11014" t="s">
        <v>28873</v>
      </c>
      <c r="R11014" s="35" t="s">
        <v>20441</v>
      </c>
      <c r="S11014" s="34"/>
      <c r="T11014" s="34"/>
      <c r="U11014" s="34"/>
    </row>
    <row r="11015" spans="16:21" x14ac:dyDescent="0.45">
      <c r="P11015" s="33" t="s">
        <v>6192</v>
      </c>
      <c r="Q11015" t="s">
        <v>28873</v>
      </c>
      <c r="R11015" s="35" t="s">
        <v>20442</v>
      </c>
      <c r="S11015" s="34"/>
      <c r="T11015" s="34"/>
      <c r="U11015" s="34"/>
    </row>
    <row r="11016" spans="16:21" x14ac:dyDescent="0.45">
      <c r="P11016" s="33" t="s">
        <v>6192</v>
      </c>
      <c r="Q11016" t="s">
        <v>28873</v>
      </c>
      <c r="R11016" s="35" t="s">
        <v>20443</v>
      </c>
      <c r="S11016" s="34"/>
      <c r="T11016" s="34"/>
      <c r="U11016" s="34"/>
    </row>
    <row r="11017" spans="16:21" x14ac:dyDescent="0.45">
      <c r="P11017" s="33" t="s">
        <v>6193</v>
      </c>
      <c r="Q11017" t="s">
        <v>28873</v>
      </c>
      <c r="R11017" s="35" t="s">
        <v>20444</v>
      </c>
      <c r="S11017" s="34"/>
      <c r="T11017" s="34"/>
      <c r="U11017" s="34"/>
    </row>
    <row r="11018" spans="16:21" x14ac:dyDescent="0.45">
      <c r="P11018" s="33" t="s">
        <v>6193</v>
      </c>
      <c r="Q11018" t="s">
        <v>28873</v>
      </c>
      <c r="R11018" s="35" t="s">
        <v>20445</v>
      </c>
      <c r="S11018" s="34"/>
      <c r="T11018" s="34"/>
      <c r="U11018" s="34"/>
    </row>
    <row r="11019" spans="16:21" x14ac:dyDescent="0.45">
      <c r="P11019" s="33" t="s">
        <v>6194</v>
      </c>
      <c r="Q11019" t="s">
        <v>28873</v>
      </c>
      <c r="R11019" s="35" t="s">
        <v>20446</v>
      </c>
      <c r="S11019" s="34"/>
      <c r="T11019" s="34"/>
      <c r="U11019" s="34"/>
    </row>
    <row r="11020" spans="16:21" x14ac:dyDescent="0.45">
      <c r="P11020" s="33" t="s">
        <v>6194</v>
      </c>
      <c r="Q11020" t="s">
        <v>28873</v>
      </c>
      <c r="R11020" s="35" t="s">
        <v>20447</v>
      </c>
      <c r="S11020" s="34"/>
      <c r="T11020" s="34"/>
      <c r="U11020" s="34"/>
    </row>
    <row r="11021" spans="16:21" x14ac:dyDescent="0.45">
      <c r="P11021" s="33" t="s">
        <v>6195</v>
      </c>
      <c r="Q11021" t="s">
        <v>28873</v>
      </c>
      <c r="R11021" s="35" t="s">
        <v>20448</v>
      </c>
      <c r="S11021" s="34"/>
      <c r="T11021" s="34"/>
      <c r="U11021" s="34"/>
    </row>
    <row r="11022" spans="16:21" x14ac:dyDescent="0.45">
      <c r="P11022" s="33" t="s">
        <v>6195</v>
      </c>
      <c r="Q11022" t="s">
        <v>28873</v>
      </c>
      <c r="R11022" s="35" t="s">
        <v>20449</v>
      </c>
      <c r="S11022" s="34"/>
      <c r="T11022" s="34"/>
      <c r="U11022" s="34"/>
    </row>
    <row r="11023" spans="16:21" x14ac:dyDescent="0.45">
      <c r="P11023" s="33" t="s">
        <v>6196</v>
      </c>
      <c r="Q11023" t="s">
        <v>28873</v>
      </c>
      <c r="R11023" s="35" t="s">
        <v>20450</v>
      </c>
      <c r="S11023" s="34"/>
      <c r="T11023" s="34"/>
      <c r="U11023" s="34"/>
    </row>
    <row r="11024" spans="16:21" x14ac:dyDescent="0.45">
      <c r="P11024" s="33" t="s">
        <v>6196</v>
      </c>
      <c r="Q11024" t="s">
        <v>28873</v>
      </c>
      <c r="R11024" s="35" t="s">
        <v>20451</v>
      </c>
      <c r="S11024" s="34"/>
      <c r="T11024" s="34"/>
      <c r="U11024" s="34"/>
    </row>
    <row r="11025" spans="16:21" x14ac:dyDescent="0.45">
      <c r="P11025" s="33" t="s">
        <v>6197</v>
      </c>
      <c r="Q11025" t="s">
        <v>28873</v>
      </c>
      <c r="R11025" s="35" t="s">
        <v>20452</v>
      </c>
      <c r="S11025" s="34"/>
      <c r="T11025" s="34"/>
      <c r="U11025" s="34"/>
    </row>
    <row r="11026" spans="16:21" x14ac:dyDescent="0.45">
      <c r="P11026" s="33" t="s">
        <v>6197</v>
      </c>
      <c r="Q11026" t="s">
        <v>28873</v>
      </c>
      <c r="R11026" s="35" t="s">
        <v>20453</v>
      </c>
      <c r="S11026" s="34"/>
      <c r="T11026" s="34"/>
      <c r="U11026" s="34"/>
    </row>
    <row r="11027" spans="16:21" x14ac:dyDescent="0.45">
      <c r="P11027" s="33" t="s">
        <v>6198</v>
      </c>
      <c r="Q11027" t="s">
        <v>28873</v>
      </c>
      <c r="R11027" s="35" t="s">
        <v>20454</v>
      </c>
      <c r="S11027" s="34"/>
      <c r="T11027" s="34"/>
      <c r="U11027" s="34"/>
    </row>
    <row r="11028" spans="16:21" x14ac:dyDescent="0.45">
      <c r="P11028" s="33" t="s">
        <v>6198</v>
      </c>
      <c r="Q11028" t="s">
        <v>28873</v>
      </c>
      <c r="R11028" s="35" t="s">
        <v>20455</v>
      </c>
      <c r="S11028" s="34"/>
      <c r="T11028" s="34"/>
      <c r="U11028" s="34"/>
    </row>
    <row r="11029" spans="16:21" x14ac:dyDescent="0.45">
      <c r="P11029" s="33" t="s">
        <v>6199</v>
      </c>
      <c r="Q11029" t="s">
        <v>28873</v>
      </c>
      <c r="R11029" s="35" t="s">
        <v>20456</v>
      </c>
      <c r="S11029" s="34"/>
      <c r="T11029" s="34"/>
      <c r="U11029" s="34"/>
    </row>
    <row r="11030" spans="16:21" x14ac:dyDescent="0.45">
      <c r="P11030" s="33" t="s">
        <v>6199</v>
      </c>
      <c r="Q11030" t="s">
        <v>28873</v>
      </c>
      <c r="R11030" s="35" t="s">
        <v>20457</v>
      </c>
      <c r="S11030" s="34"/>
      <c r="T11030" s="34"/>
      <c r="U11030" s="34"/>
    </row>
    <row r="11031" spans="16:21" x14ac:dyDescent="0.45">
      <c r="P11031" s="33" t="s">
        <v>6200</v>
      </c>
      <c r="Q11031" t="s">
        <v>28873</v>
      </c>
      <c r="R11031" s="35" t="s">
        <v>20458</v>
      </c>
      <c r="S11031" s="34"/>
      <c r="T11031" s="34"/>
      <c r="U11031" s="34"/>
    </row>
    <row r="11032" spans="16:21" x14ac:dyDescent="0.45">
      <c r="P11032" s="33" t="s">
        <v>6200</v>
      </c>
      <c r="Q11032" t="s">
        <v>28873</v>
      </c>
      <c r="R11032" s="35" t="s">
        <v>20459</v>
      </c>
      <c r="S11032" s="34"/>
      <c r="T11032" s="34"/>
      <c r="U11032" s="34"/>
    </row>
    <row r="11033" spans="16:21" x14ac:dyDescent="0.45">
      <c r="P11033" s="33" t="s">
        <v>6201</v>
      </c>
      <c r="Q11033" t="s">
        <v>28873</v>
      </c>
      <c r="R11033" s="35" t="s">
        <v>20460</v>
      </c>
      <c r="S11033" s="34"/>
      <c r="T11033" s="34"/>
      <c r="U11033" s="34"/>
    </row>
    <row r="11034" spans="16:21" x14ac:dyDescent="0.45">
      <c r="P11034" s="33" t="s">
        <v>6201</v>
      </c>
      <c r="Q11034" t="s">
        <v>28873</v>
      </c>
      <c r="R11034" s="35" t="s">
        <v>20461</v>
      </c>
      <c r="S11034" s="34"/>
      <c r="T11034" s="34"/>
      <c r="U11034" s="34"/>
    </row>
    <row r="11035" spans="16:21" x14ac:dyDescent="0.45">
      <c r="P11035" s="33" t="s">
        <v>6202</v>
      </c>
      <c r="Q11035" t="s">
        <v>28873</v>
      </c>
      <c r="R11035" s="35" t="s">
        <v>20462</v>
      </c>
      <c r="S11035" s="34"/>
      <c r="T11035" s="34"/>
      <c r="U11035" s="34"/>
    </row>
    <row r="11036" spans="16:21" x14ac:dyDescent="0.45">
      <c r="P11036" s="33" t="s">
        <v>6202</v>
      </c>
      <c r="Q11036" t="s">
        <v>28873</v>
      </c>
      <c r="R11036" s="35" t="s">
        <v>20463</v>
      </c>
      <c r="S11036" s="34"/>
      <c r="T11036" s="34"/>
      <c r="U11036" s="34"/>
    </row>
    <row r="11037" spans="16:21" x14ac:dyDescent="0.45">
      <c r="P11037" s="33" t="s">
        <v>6203</v>
      </c>
      <c r="Q11037" t="s">
        <v>28873</v>
      </c>
      <c r="R11037" s="35" t="s">
        <v>20464</v>
      </c>
      <c r="S11037" s="34"/>
      <c r="T11037" s="34"/>
      <c r="U11037" s="34"/>
    </row>
    <row r="11038" spans="16:21" x14ac:dyDescent="0.45">
      <c r="P11038" s="33" t="s">
        <v>6203</v>
      </c>
      <c r="Q11038" t="s">
        <v>28873</v>
      </c>
      <c r="R11038" s="35" t="s">
        <v>20465</v>
      </c>
      <c r="S11038" s="34"/>
      <c r="T11038" s="34"/>
      <c r="U11038" s="34"/>
    </row>
    <row r="11039" spans="16:21" x14ac:dyDescent="0.45">
      <c r="P11039" s="33" t="s">
        <v>6204</v>
      </c>
      <c r="Q11039" t="s">
        <v>28873</v>
      </c>
      <c r="R11039" s="35" t="s">
        <v>20466</v>
      </c>
      <c r="S11039" s="34"/>
      <c r="T11039" s="34"/>
      <c r="U11039" s="34"/>
    </row>
    <row r="11040" spans="16:21" x14ac:dyDescent="0.45">
      <c r="P11040" s="33" t="s">
        <v>6204</v>
      </c>
      <c r="Q11040" t="s">
        <v>28873</v>
      </c>
      <c r="R11040" s="35" t="s">
        <v>20467</v>
      </c>
      <c r="S11040" s="34"/>
      <c r="T11040" s="34"/>
      <c r="U11040" s="34"/>
    </row>
    <row r="11041" spans="16:21" x14ac:dyDescent="0.45">
      <c r="P11041" s="33" t="s">
        <v>6205</v>
      </c>
      <c r="Q11041" t="s">
        <v>28873</v>
      </c>
      <c r="R11041" s="35" t="s">
        <v>20468</v>
      </c>
      <c r="S11041" s="34"/>
      <c r="T11041" s="34"/>
      <c r="U11041" s="34"/>
    </row>
    <row r="11042" spans="16:21" x14ac:dyDescent="0.45">
      <c r="P11042" s="33" t="s">
        <v>6205</v>
      </c>
      <c r="Q11042" t="s">
        <v>28873</v>
      </c>
      <c r="R11042" s="35" t="s">
        <v>20469</v>
      </c>
      <c r="S11042" s="34"/>
      <c r="T11042" s="34"/>
      <c r="U11042" s="34"/>
    </row>
    <row r="11043" spans="16:21" x14ac:dyDescent="0.45">
      <c r="P11043" s="33" t="s">
        <v>6206</v>
      </c>
      <c r="Q11043" t="s">
        <v>28873</v>
      </c>
      <c r="R11043" s="35" t="s">
        <v>20470</v>
      </c>
      <c r="S11043" s="34"/>
      <c r="T11043" s="34"/>
      <c r="U11043" s="34"/>
    </row>
    <row r="11044" spans="16:21" x14ac:dyDescent="0.45">
      <c r="P11044" s="33" t="s">
        <v>6206</v>
      </c>
      <c r="Q11044" t="s">
        <v>28873</v>
      </c>
      <c r="R11044" s="35" t="s">
        <v>20471</v>
      </c>
      <c r="S11044" s="34"/>
      <c r="T11044" s="34"/>
      <c r="U11044" s="34"/>
    </row>
    <row r="11045" spans="16:21" x14ac:dyDescent="0.45">
      <c r="P11045" s="33" t="s">
        <v>6207</v>
      </c>
      <c r="Q11045" t="s">
        <v>28873</v>
      </c>
      <c r="R11045" s="35" t="s">
        <v>20472</v>
      </c>
      <c r="S11045" s="34"/>
      <c r="T11045" s="34"/>
      <c r="U11045" s="34"/>
    </row>
    <row r="11046" spans="16:21" x14ac:dyDescent="0.45">
      <c r="P11046" s="33" t="s">
        <v>6207</v>
      </c>
      <c r="Q11046" t="s">
        <v>28873</v>
      </c>
      <c r="R11046" s="35" t="s">
        <v>20473</v>
      </c>
      <c r="S11046" s="34"/>
      <c r="T11046" s="34"/>
      <c r="U11046" s="34"/>
    </row>
    <row r="11047" spans="16:21" x14ac:dyDescent="0.45">
      <c r="P11047" s="33" t="s">
        <v>6208</v>
      </c>
      <c r="Q11047" t="s">
        <v>28873</v>
      </c>
      <c r="R11047" s="35" t="s">
        <v>20474</v>
      </c>
      <c r="S11047" s="34"/>
      <c r="T11047" s="34"/>
      <c r="U11047" s="34"/>
    </row>
    <row r="11048" spans="16:21" x14ac:dyDescent="0.45">
      <c r="P11048" s="33" t="s">
        <v>6208</v>
      </c>
      <c r="Q11048" t="s">
        <v>28873</v>
      </c>
      <c r="R11048" s="35" t="s">
        <v>20475</v>
      </c>
      <c r="S11048" s="34"/>
      <c r="T11048" s="34"/>
      <c r="U11048" s="34"/>
    </row>
    <row r="11049" spans="16:21" x14ac:dyDescent="0.45">
      <c r="P11049" s="33" t="s">
        <v>6209</v>
      </c>
      <c r="Q11049" t="s">
        <v>28873</v>
      </c>
      <c r="R11049" s="35" t="s">
        <v>20476</v>
      </c>
      <c r="S11049" s="34"/>
      <c r="T11049" s="34"/>
      <c r="U11049" s="34"/>
    </row>
    <row r="11050" spans="16:21" x14ac:dyDescent="0.45">
      <c r="P11050" s="33" t="s">
        <v>6209</v>
      </c>
      <c r="Q11050" t="s">
        <v>28873</v>
      </c>
      <c r="R11050" s="35" t="s">
        <v>20477</v>
      </c>
      <c r="S11050" s="34"/>
      <c r="T11050" s="34"/>
      <c r="U11050" s="34"/>
    </row>
    <row r="11051" spans="16:21" x14ac:dyDescent="0.45">
      <c r="P11051" s="33" t="s">
        <v>6210</v>
      </c>
      <c r="Q11051" t="s">
        <v>28873</v>
      </c>
      <c r="R11051" s="35" t="s">
        <v>20478</v>
      </c>
      <c r="S11051" s="34"/>
      <c r="T11051" s="34"/>
      <c r="U11051" s="34"/>
    </row>
    <row r="11052" spans="16:21" x14ac:dyDescent="0.45">
      <c r="P11052" s="33" t="s">
        <v>6210</v>
      </c>
      <c r="Q11052" t="s">
        <v>28873</v>
      </c>
      <c r="R11052" s="35" t="s">
        <v>20479</v>
      </c>
      <c r="S11052" s="34"/>
      <c r="T11052" s="34"/>
      <c r="U11052" s="34"/>
    </row>
    <row r="11053" spans="16:21" x14ac:dyDescent="0.45">
      <c r="P11053" s="33" t="s">
        <v>6211</v>
      </c>
      <c r="Q11053" t="s">
        <v>28873</v>
      </c>
      <c r="R11053" s="35" t="s">
        <v>20480</v>
      </c>
      <c r="S11053" s="34"/>
      <c r="T11053" s="34"/>
      <c r="U11053" s="34"/>
    </row>
    <row r="11054" spans="16:21" x14ac:dyDescent="0.45">
      <c r="P11054" s="33" t="s">
        <v>6211</v>
      </c>
      <c r="Q11054" t="s">
        <v>28873</v>
      </c>
      <c r="R11054" s="35" t="s">
        <v>20481</v>
      </c>
      <c r="S11054" s="34"/>
      <c r="T11054" s="34"/>
      <c r="U11054" s="34"/>
    </row>
    <row r="11055" spans="16:21" x14ac:dyDescent="0.45">
      <c r="P11055" s="33" t="s">
        <v>6212</v>
      </c>
      <c r="Q11055" t="s">
        <v>28873</v>
      </c>
      <c r="R11055" s="35" t="s">
        <v>20482</v>
      </c>
      <c r="S11055" s="34"/>
      <c r="T11055" s="34"/>
      <c r="U11055" s="34"/>
    </row>
    <row r="11056" spans="16:21" x14ac:dyDescent="0.45">
      <c r="P11056" s="33" t="s">
        <v>6212</v>
      </c>
      <c r="Q11056" t="s">
        <v>28873</v>
      </c>
      <c r="R11056" s="35" t="s">
        <v>20483</v>
      </c>
      <c r="S11056" s="34"/>
      <c r="T11056" s="34"/>
      <c r="U11056" s="34"/>
    </row>
    <row r="11057" spans="16:21" x14ac:dyDescent="0.45">
      <c r="P11057" s="33" t="s">
        <v>6213</v>
      </c>
      <c r="Q11057" t="s">
        <v>28873</v>
      </c>
      <c r="R11057" s="35" t="s">
        <v>20484</v>
      </c>
      <c r="S11057" s="34"/>
      <c r="T11057" s="34"/>
      <c r="U11057" s="34"/>
    </row>
    <row r="11058" spans="16:21" x14ac:dyDescent="0.45">
      <c r="P11058" s="33" t="s">
        <v>6213</v>
      </c>
      <c r="Q11058" t="s">
        <v>28873</v>
      </c>
      <c r="R11058" s="35" t="s">
        <v>20485</v>
      </c>
      <c r="S11058" s="34"/>
      <c r="T11058" s="34"/>
      <c r="U11058" s="34"/>
    </row>
    <row r="11059" spans="16:21" x14ac:dyDescent="0.45">
      <c r="P11059" s="33" t="s">
        <v>6214</v>
      </c>
      <c r="Q11059" t="s">
        <v>28873</v>
      </c>
      <c r="R11059" s="35" t="s">
        <v>20486</v>
      </c>
      <c r="S11059" s="34"/>
      <c r="T11059" s="34"/>
      <c r="U11059" s="34"/>
    </row>
    <row r="11060" spans="16:21" x14ac:dyDescent="0.45">
      <c r="P11060" s="33" t="s">
        <v>6214</v>
      </c>
      <c r="Q11060" t="s">
        <v>28873</v>
      </c>
      <c r="R11060" s="35" t="s">
        <v>20487</v>
      </c>
      <c r="S11060" s="34"/>
      <c r="T11060" s="34"/>
      <c r="U11060" s="34"/>
    </row>
    <row r="11061" spans="16:21" x14ac:dyDescent="0.45">
      <c r="P11061" s="33" t="s">
        <v>6215</v>
      </c>
      <c r="Q11061" t="s">
        <v>28873</v>
      </c>
      <c r="R11061" s="35" t="s">
        <v>20488</v>
      </c>
      <c r="S11061" s="34"/>
      <c r="T11061" s="34"/>
      <c r="U11061" s="34"/>
    </row>
    <row r="11062" spans="16:21" x14ac:dyDescent="0.45">
      <c r="P11062" s="33" t="s">
        <v>6215</v>
      </c>
      <c r="Q11062" t="s">
        <v>28873</v>
      </c>
      <c r="R11062" s="35" t="s">
        <v>20489</v>
      </c>
      <c r="S11062" s="34"/>
      <c r="T11062" s="34"/>
      <c r="U11062" s="34"/>
    </row>
    <row r="11063" spans="16:21" x14ac:dyDescent="0.45">
      <c r="P11063" s="33" t="s">
        <v>6216</v>
      </c>
      <c r="Q11063" t="s">
        <v>28873</v>
      </c>
      <c r="R11063" s="35" t="s">
        <v>20490</v>
      </c>
      <c r="S11063" s="34"/>
      <c r="T11063" s="34"/>
      <c r="U11063" s="34"/>
    </row>
    <row r="11064" spans="16:21" x14ac:dyDescent="0.45">
      <c r="P11064" s="33" t="s">
        <v>6216</v>
      </c>
      <c r="Q11064" t="s">
        <v>28873</v>
      </c>
      <c r="R11064" s="35" t="s">
        <v>20491</v>
      </c>
      <c r="S11064" s="34"/>
      <c r="T11064" s="34"/>
      <c r="U11064" s="34"/>
    </row>
    <row r="11065" spans="16:21" x14ac:dyDescent="0.45">
      <c r="P11065" s="33" t="s">
        <v>6217</v>
      </c>
      <c r="Q11065" t="s">
        <v>28873</v>
      </c>
      <c r="R11065" s="35" t="s">
        <v>20492</v>
      </c>
      <c r="S11065" s="34"/>
      <c r="T11065" s="34"/>
      <c r="U11065" s="34"/>
    </row>
    <row r="11066" spans="16:21" x14ac:dyDescent="0.45">
      <c r="P11066" s="33" t="s">
        <v>6217</v>
      </c>
      <c r="Q11066" t="s">
        <v>28873</v>
      </c>
      <c r="R11066" s="35" t="s">
        <v>20493</v>
      </c>
      <c r="S11066" s="34"/>
      <c r="T11066" s="34"/>
      <c r="U11066" s="34"/>
    </row>
    <row r="11067" spans="16:21" x14ac:dyDescent="0.45">
      <c r="P11067" s="33" t="s">
        <v>6218</v>
      </c>
      <c r="Q11067" t="s">
        <v>28873</v>
      </c>
      <c r="R11067" s="35" t="s">
        <v>20494</v>
      </c>
      <c r="S11067" s="34"/>
      <c r="T11067" s="34"/>
      <c r="U11067" s="34"/>
    </row>
    <row r="11068" spans="16:21" x14ac:dyDescent="0.45">
      <c r="P11068" s="33" t="s">
        <v>6218</v>
      </c>
      <c r="Q11068" t="s">
        <v>28873</v>
      </c>
      <c r="R11068" s="35" t="s">
        <v>20495</v>
      </c>
      <c r="S11068" s="34"/>
      <c r="T11068" s="34"/>
      <c r="U11068" s="34"/>
    </row>
    <row r="11069" spans="16:21" x14ac:dyDescent="0.45">
      <c r="P11069" s="33" t="s">
        <v>6219</v>
      </c>
      <c r="Q11069" t="s">
        <v>28873</v>
      </c>
      <c r="R11069" s="35" t="s">
        <v>20496</v>
      </c>
      <c r="S11069" s="34"/>
      <c r="T11069" s="34"/>
      <c r="U11069" s="34"/>
    </row>
    <row r="11070" spans="16:21" x14ac:dyDescent="0.45">
      <c r="P11070" s="33" t="s">
        <v>6219</v>
      </c>
      <c r="Q11070" t="s">
        <v>28873</v>
      </c>
      <c r="R11070" s="35" t="s">
        <v>20497</v>
      </c>
      <c r="S11070" s="34"/>
      <c r="T11070" s="34"/>
      <c r="U11070" s="34"/>
    </row>
    <row r="11071" spans="16:21" x14ac:dyDescent="0.45">
      <c r="P11071" s="33" t="s">
        <v>6220</v>
      </c>
      <c r="Q11071" t="s">
        <v>28873</v>
      </c>
      <c r="R11071" s="35" t="s">
        <v>20498</v>
      </c>
      <c r="S11071" s="34"/>
      <c r="T11071" s="34"/>
      <c r="U11071" s="34"/>
    </row>
    <row r="11072" spans="16:21" x14ac:dyDescent="0.45">
      <c r="P11072" s="33" t="s">
        <v>6220</v>
      </c>
      <c r="Q11072" t="s">
        <v>28873</v>
      </c>
      <c r="R11072" s="35" t="s">
        <v>20499</v>
      </c>
      <c r="S11072" s="34"/>
      <c r="T11072" s="34"/>
      <c r="U11072" s="34"/>
    </row>
    <row r="11073" spans="16:21" x14ac:dyDescent="0.45">
      <c r="P11073" s="33" t="s">
        <v>6221</v>
      </c>
      <c r="Q11073" t="s">
        <v>28873</v>
      </c>
      <c r="R11073" s="35" t="s">
        <v>20500</v>
      </c>
      <c r="S11073" s="34"/>
      <c r="T11073" s="34"/>
      <c r="U11073" s="34"/>
    </row>
    <row r="11074" spans="16:21" x14ac:dyDescent="0.45">
      <c r="P11074" s="33" t="s">
        <v>6221</v>
      </c>
      <c r="Q11074" t="s">
        <v>28873</v>
      </c>
      <c r="R11074" s="35" t="s">
        <v>20501</v>
      </c>
      <c r="S11074" s="34"/>
      <c r="T11074" s="34"/>
      <c r="U11074" s="34"/>
    </row>
    <row r="11075" spans="16:21" x14ac:dyDescent="0.45">
      <c r="P11075" s="33" t="s">
        <v>6222</v>
      </c>
      <c r="Q11075" t="s">
        <v>28873</v>
      </c>
      <c r="R11075" s="35" t="s">
        <v>20502</v>
      </c>
      <c r="S11075" s="34"/>
      <c r="T11075" s="34"/>
      <c r="U11075" s="34"/>
    </row>
    <row r="11076" spans="16:21" x14ac:dyDescent="0.45">
      <c r="P11076" s="33" t="s">
        <v>6222</v>
      </c>
      <c r="Q11076" t="s">
        <v>28873</v>
      </c>
      <c r="R11076" s="35" t="s">
        <v>20503</v>
      </c>
      <c r="S11076" s="34"/>
      <c r="T11076" s="34"/>
      <c r="U11076" s="34"/>
    </row>
    <row r="11077" spans="16:21" x14ac:dyDescent="0.45">
      <c r="P11077" s="33" t="s">
        <v>6223</v>
      </c>
      <c r="Q11077" t="s">
        <v>28873</v>
      </c>
      <c r="R11077" s="35" t="s">
        <v>20504</v>
      </c>
      <c r="S11077" s="34"/>
      <c r="T11077" s="34"/>
      <c r="U11077" s="34"/>
    </row>
    <row r="11078" spans="16:21" x14ac:dyDescent="0.45">
      <c r="P11078" s="33" t="s">
        <v>6223</v>
      </c>
      <c r="Q11078" t="s">
        <v>28873</v>
      </c>
      <c r="R11078" s="35" t="s">
        <v>20505</v>
      </c>
      <c r="S11078" s="34"/>
      <c r="T11078" s="34"/>
      <c r="U11078" s="34"/>
    </row>
    <row r="11079" spans="16:21" x14ac:dyDescent="0.45">
      <c r="P11079" s="33" t="s">
        <v>6224</v>
      </c>
      <c r="Q11079" t="s">
        <v>28873</v>
      </c>
      <c r="R11079" s="35" t="s">
        <v>20506</v>
      </c>
      <c r="S11079" s="34"/>
      <c r="T11079" s="34"/>
      <c r="U11079" s="34"/>
    </row>
    <row r="11080" spans="16:21" x14ac:dyDescent="0.45">
      <c r="P11080" s="33" t="s">
        <v>6224</v>
      </c>
      <c r="Q11080" t="s">
        <v>28873</v>
      </c>
      <c r="R11080" s="35" t="s">
        <v>20507</v>
      </c>
      <c r="S11080" s="34"/>
      <c r="T11080" s="34"/>
      <c r="U11080" s="34"/>
    </row>
    <row r="11081" spans="16:21" x14ac:dyDescent="0.45">
      <c r="P11081" s="33" t="s">
        <v>6225</v>
      </c>
      <c r="Q11081" t="s">
        <v>28873</v>
      </c>
      <c r="R11081" s="35" t="s">
        <v>13806</v>
      </c>
      <c r="S11081" s="34"/>
      <c r="T11081" s="34"/>
      <c r="U11081" s="34"/>
    </row>
    <row r="11082" spans="16:21" x14ac:dyDescent="0.45">
      <c r="P11082" s="33" t="s">
        <v>6225</v>
      </c>
      <c r="Q11082" t="s">
        <v>28873</v>
      </c>
      <c r="R11082" s="35" t="s">
        <v>20508</v>
      </c>
      <c r="S11082" s="34"/>
      <c r="T11082" s="34"/>
      <c r="U11082" s="34"/>
    </row>
    <row r="11083" spans="16:21" x14ac:dyDescent="0.45">
      <c r="P11083" s="33" t="s">
        <v>6226</v>
      </c>
      <c r="Q11083" t="s">
        <v>28873</v>
      </c>
      <c r="R11083" s="35" t="s">
        <v>20509</v>
      </c>
      <c r="S11083" s="34"/>
      <c r="T11083" s="34"/>
      <c r="U11083" s="34"/>
    </row>
    <row r="11084" spans="16:21" x14ac:dyDescent="0.45">
      <c r="P11084" s="33" t="s">
        <v>6226</v>
      </c>
      <c r="Q11084" t="s">
        <v>28873</v>
      </c>
      <c r="R11084" s="35" t="s">
        <v>20510</v>
      </c>
      <c r="S11084" s="34"/>
      <c r="T11084" s="34"/>
      <c r="U11084" s="34"/>
    </row>
    <row r="11085" spans="16:21" x14ac:dyDescent="0.45">
      <c r="P11085" s="33" t="s">
        <v>6227</v>
      </c>
      <c r="Q11085" t="s">
        <v>28873</v>
      </c>
      <c r="R11085" s="35" t="s">
        <v>20511</v>
      </c>
      <c r="S11085" s="34"/>
      <c r="T11085" s="34"/>
      <c r="U11085" s="34"/>
    </row>
    <row r="11086" spans="16:21" x14ac:dyDescent="0.45">
      <c r="P11086" s="33" t="s">
        <v>6227</v>
      </c>
      <c r="Q11086" t="s">
        <v>28873</v>
      </c>
      <c r="R11086" s="35" t="s">
        <v>20512</v>
      </c>
      <c r="S11086" s="34"/>
      <c r="T11086" s="34"/>
      <c r="U11086" s="34"/>
    </row>
    <row r="11087" spans="16:21" x14ac:dyDescent="0.45">
      <c r="P11087" s="33" t="s">
        <v>6228</v>
      </c>
      <c r="Q11087" t="s">
        <v>28873</v>
      </c>
      <c r="R11087" s="35" t="s">
        <v>20513</v>
      </c>
      <c r="S11087" s="34"/>
      <c r="T11087" s="34"/>
      <c r="U11087" s="34"/>
    </row>
    <row r="11088" spans="16:21" x14ac:dyDescent="0.45">
      <c r="P11088" s="33" t="s">
        <v>6228</v>
      </c>
      <c r="Q11088" t="s">
        <v>28873</v>
      </c>
      <c r="R11088" s="35" t="s">
        <v>20514</v>
      </c>
      <c r="S11088" s="34"/>
      <c r="T11088" s="34"/>
      <c r="U11088" s="34"/>
    </row>
    <row r="11089" spans="16:21" x14ac:dyDescent="0.45">
      <c r="P11089" s="33" t="s">
        <v>6229</v>
      </c>
      <c r="Q11089" t="s">
        <v>28873</v>
      </c>
      <c r="R11089" s="35" t="s">
        <v>20515</v>
      </c>
      <c r="S11089" s="34"/>
      <c r="T11089" s="34"/>
      <c r="U11089" s="34"/>
    </row>
    <row r="11090" spans="16:21" x14ac:dyDescent="0.45">
      <c r="P11090" s="33" t="s">
        <v>6229</v>
      </c>
      <c r="Q11090" t="s">
        <v>28873</v>
      </c>
      <c r="R11090" s="35" t="s">
        <v>20516</v>
      </c>
      <c r="S11090" s="34"/>
      <c r="T11090" s="34"/>
      <c r="U11090" s="34"/>
    </row>
    <row r="11091" spans="16:21" x14ac:dyDescent="0.45">
      <c r="P11091" s="33" t="s">
        <v>6230</v>
      </c>
      <c r="Q11091" t="s">
        <v>28873</v>
      </c>
      <c r="R11091" s="35" t="s">
        <v>20517</v>
      </c>
      <c r="S11091" s="34"/>
      <c r="T11091" s="34"/>
      <c r="U11091" s="34"/>
    </row>
    <row r="11092" spans="16:21" x14ac:dyDescent="0.45">
      <c r="P11092" s="33" t="s">
        <v>6230</v>
      </c>
      <c r="Q11092" t="s">
        <v>28873</v>
      </c>
      <c r="R11092" s="35" t="s">
        <v>20518</v>
      </c>
      <c r="S11092" s="34"/>
      <c r="T11092" s="34"/>
      <c r="U11092" s="34"/>
    </row>
    <row r="11093" spans="16:21" x14ac:dyDescent="0.45">
      <c r="P11093" s="33" t="s">
        <v>6231</v>
      </c>
      <c r="Q11093" t="s">
        <v>28873</v>
      </c>
      <c r="R11093" s="35" t="s">
        <v>20519</v>
      </c>
      <c r="S11093" s="34"/>
      <c r="T11093" s="34"/>
      <c r="U11093" s="34"/>
    </row>
    <row r="11094" spans="16:21" x14ac:dyDescent="0.45">
      <c r="P11094" s="33" t="s">
        <v>6231</v>
      </c>
      <c r="Q11094" t="s">
        <v>28873</v>
      </c>
      <c r="R11094" s="35" t="s">
        <v>20520</v>
      </c>
      <c r="S11094" s="34"/>
      <c r="T11094" s="34"/>
      <c r="U11094" s="34"/>
    </row>
    <row r="11095" spans="16:21" x14ac:dyDescent="0.45">
      <c r="P11095" s="33" t="s">
        <v>6232</v>
      </c>
      <c r="Q11095" t="s">
        <v>28873</v>
      </c>
      <c r="R11095" s="35" t="s">
        <v>20521</v>
      </c>
      <c r="S11095" s="34"/>
      <c r="T11095" s="34"/>
      <c r="U11095" s="34"/>
    </row>
    <row r="11096" spans="16:21" x14ac:dyDescent="0.45">
      <c r="P11096" s="33" t="s">
        <v>6232</v>
      </c>
      <c r="Q11096" t="s">
        <v>28873</v>
      </c>
      <c r="R11096" s="35" t="s">
        <v>20522</v>
      </c>
      <c r="S11096" s="34"/>
      <c r="T11096" s="34"/>
      <c r="U11096" s="34"/>
    </row>
    <row r="11097" spans="16:21" x14ac:dyDescent="0.45">
      <c r="P11097" s="33" t="s">
        <v>6233</v>
      </c>
      <c r="Q11097" t="s">
        <v>28873</v>
      </c>
      <c r="R11097" s="35" t="s">
        <v>20523</v>
      </c>
      <c r="S11097" s="34"/>
      <c r="T11097" s="34"/>
      <c r="U11097" s="34"/>
    </row>
    <row r="11098" spans="16:21" x14ac:dyDescent="0.45">
      <c r="P11098" s="33" t="s">
        <v>6233</v>
      </c>
      <c r="Q11098" t="s">
        <v>28873</v>
      </c>
      <c r="R11098" s="35" t="s">
        <v>20524</v>
      </c>
      <c r="S11098" s="34"/>
      <c r="T11098" s="34"/>
      <c r="U11098" s="34"/>
    </row>
    <row r="11099" spans="16:21" x14ac:dyDescent="0.45">
      <c r="P11099" s="33" t="s">
        <v>6234</v>
      </c>
      <c r="Q11099" t="s">
        <v>28873</v>
      </c>
      <c r="R11099" s="35" t="s">
        <v>20525</v>
      </c>
      <c r="S11099" s="34"/>
      <c r="T11099" s="34"/>
      <c r="U11099" s="34"/>
    </row>
    <row r="11100" spans="16:21" x14ac:dyDescent="0.45">
      <c r="P11100" s="33" t="s">
        <v>6234</v>
      </c>
      <c r="Q11100" t="s">
        <v>28873</v>
      </c>
      <c r="R11100" s="35" t="s">
        <v>20526</v>
      </c>
      <c r="S11100" s="34"/>
      <c r="T11100" s="34"/>
      <c r="U11100" s="34"/>
    </row>
    <row r="11101" spans="16:21" x14ac:dyDescent="0.45">
      <c r="P11101" s="33" t="s">
        <v>6235</v>
      </c>
      <c r="Q11101" t="s">
        <v>28873</v>
      </c>
      <c r="R11101" s="35" t="s">
        <v>20527</v>
      </c>
      <c r="S11101" s="34"/>
      <c r="T11101" s="34"/>
      <c r="U11101" s="34"/>
    </row>
    <row r="11102" spans="16:21" x14ac:dyDescent="0.45">
      <c r="P11102" s="33" t="s">
        <v>6235</v>
      </c>
      <c r="Q11102" t="s">
        <v>28873</v>
      </c>
      <c r="R11102" s="35" t="s">
        <v>20528</v>
      </c>
      <c r="S11102" s="34"/>
      <c r="T11102" s="34"/>
      <c r="U11102" s="34"/>
    </row>
    <row r="11103" spans="16:21" x14ac:dyDescent="0.45">
      <c r="P11103" s="33" t="s">
        <v>6236</v>
      </c>
      <c r="Q11103" t="s">
        <v>28873</v>
      </c>
      <c r="R11103" s="35" t="s">
        <v>20529</v>
      </c>
      <c r="S11103" s="34"/>
      <c r="T11103" s="34"/>
      <c r="U11103" s="34"/>
    </row>
    <row r="11104" spans="16:21" x14ac:dyDescent="0.45">
      <c r="P11104" s="33" t="s">
        <v>6236</v>
      </c>
      <c r="Q11104" t="s">
        <v>28873</v>
      </c>
      <c r="R11104" s="35" t="s">
        <v>20530</v>
      </c>
      <c r="S11104" s="34"/>
      <c r="T11104" s="34"/>
      <c r="U11104" s="34"/>
    </row>
    <row r="11105" spans="16:21" x14ac:dyDescent="0.45">
      <c r="P11105" s="33" t="s">
        <v>6237</v>
      </c>
      <c r="Q11105" t="s">
        <v>28873</v>
      </c>
      <c r="R11105" s="35" t="s">
        <v>20531</v>
      </c>
      <c r="S11105" s="34"/>
      <c r="T11105" s="34"/>
      <c r="U11105" s="34"/>
    </row>
    <row r="11106" spans="16:21" x14ac:dyDescent="0.45">
      <c r="P11106" s="33" t="s">
        <v>6237</v>
      </c>
      <c r="Q11106" t="s">
        <v>28873</v>
      </c>
      <c r="R11106" s="35" t="s">
        <v>20532</v>
      </c>
      <c r="S11106" s="34"/>
      <c r="T11106" s="34"/>
      <c r="U11106" s="34"/>
    </row>
    <row r="11107" spans="16:21" x14ac:dyDescent="0.45">
      <c r="P11107" s="33" t="s">
        <v>6238</v>
      </c>
      <c r="Q11107" t="s">
        <v>28873</v>
      </c>
      <c r="R11107" s="35" t="s">
        <v>20533</v>
      </c>
      <c r="S11107" s="34"/>
      <c r="T11107" s="34"/>
      <c r="U11107" s="34"/>
    </row>
    <row r="11108" spans="16:21" x14ac:dyDescent="0.45">
      <c r="P11108" s="33" t="s">
        <v>6238</v>
      </c>
      <c r="Q11108" t="s">
        <v>28873</v>
      </c>
      <c r="R11108" s="35" t="s">
        <v>20534</v>
      </c>
      <c r="S11108" s="34"/>
      <c r="T11108" s="34"/>
      <c r="U11108" s="34"/>
    </row>
    <row r="11109" spans="16:21" x14ac:dyDescent="0.45">
      <c r="P11109" s="33" t="s">
        <v>6239</v>
      </c>
      <c r="Q11109" t="s">
        <v>28873</v>
      </c>
      <c r="R11109" s="35" t="s">
        <v>20535</v>
      </c>
      <c r="S11109" s="34"/>
      <c r="T11109" s="34"/>
      <c r="U11109" s="34"/>
    </row>
    <row r="11110" spans="16:21" x14ac:dyDescent="0.45">
      <c r="P11110" s="33" t="s">
        <v>6239</v>
      </c>
      <c r="Q11110" t="s">
        <v>28873</v>
      </c>
      <c r="R11110" s="35" t="s">
        <v>20536</v>
      </c>
      <c r="S11110" s="34"/>
      <c r="T11110" s="34"/>
      <c r="U11110" s="34"/>
    </row>
    <row r="11111" spans="16:21" x14ac:dyDescent="0.45">
      <c r="P11111" s="33" t="s">
        <v>6240</v>
      </c>
      <c r="Q11111" t="s">
        <v>28873</v>
      </c>
      <c r="R11111" s="35" t="s">
        <v>20537</v>
      </c>
      <c r="S11111" s="34"/>
      <c r="T11111" s="34"/>
      <c r="U11111" s="34"/>
    </row>
    <row r="11112" spans="16:21" x14ac:dyDescent="0.45">
      <c r="P11112" s="33" t="s">
        <v>6240</v>
      </c>
      <c r="Q11112" t="s">
        <v>28873</v>
      </c>
      <c r="R11112" s="35" t="s">
        <v>20538</v>
      </c>
      <c r="S11112" s="34"/>
      <c r="T11112" s="34"/>
      <c r="U11112" s="34"/>
    </row>
    <row r="11113" spans="16:21" x14ac:dyDescent="0.45">
      <c r="P11113" s="33" t="s">
        <v>6241</v>
      </c>
      <c r="Q11113" t="s">
        <v>28873</v>
      </c>
      <c r="R11113" s="35" t="s">
        <v>20539</v>
      </c>
      <c r="S11113" s="34"/>
      <c r="T11113" s="34"/>
      <c r="U11113" s="34"/>
    </row>
    <row r="11114" spans="16:21" x14ac:dyDescent="0.45">
      <c r="P11114" s="33" t="s">
        <v>6241</v>
      </c>
      <c r="Q11114" t="s">
        <v>28873</v>
      </c>
      <c r="R11114" s="35" t="s">
        <v>20540</v>
      </c>
      <c r="S11114" s="34"/>
      <c r="T11114" s="34"/>
      <c r="U11114" s="34"/>
    </row>
    <row r="11115" spans="16:21" x14ac:dyDescent="0.45">
      <c r="P11115" s="33" t="s">
        <v>6242</v>
      </c>
      <c r="Q11115" t="s">
        <v>28873</v>
      </c>
      <c r="R11115" s="35" t="s">
        <v>20541</v>
      </c>
      <c r="S11115" s="34"/>
      <c r="T11115" s="34"/>
      <c r="U11115" s="34"/>
    </row>
    <row r="11116" spans="16:21" x14ac:dyDescent="0.45">
      <c r="P11116" s="33" t="s">
        <v>6242</v>
      </c>
      <c r="Q11116" t="s">
        <v>28873</v>
      </c>
      <c r="R11116" s="35" t="s">
        <v>20542</v>
      </c>
      <c r="S11116" s="34"/>
      <c r="T11116" s="34"/>
      <c r="U11116" s="34"/>
    </row>
    <row r="11117" spans="16:21" x14ac:dyDescent="0.45">
      <c r="P11117" s="33" t="s">
        <v>6243</v>
      </c>
      <c r="Q11117" t="s">
        <v>28873</v>
      </c>
      <c r="R11117" s="35" t="s">
        <v>20543</v>
      </c>
      <c r="S11117" s="34"/>
      <c r="T11117" s="34"/>
      <c r="U11117" s="34"/>
    </row>
    <row r="11118" spans="16:21" x14ac:dyDescent="0.45">
      <c r="P11118" s="33" t="s">
        <v>6243</v>
      </c>
      <c r="Q11118" t="s">
        <v>28873</v>
      </c>
      <c r="R11118" s="35" t="s">
        <v>20544</v>
      </c>
      <c r="S11118" s="34"/>
      <c r="T11118" s="34"/>
      <c r="U11118" s="34"/>
    </row>
    <row r="11119" spans="16:21" x14ac:dyDescent="0.45">
      <c r="P11119" s="33" t="s">
        <v>6244</v>
      </c>
      <c r="Q11119" t="s">
        <v>28873</v>
      </c>
      <c r="R11119" s="35" t="s">
        <v>20545</v>
      </c>
      <c r="S11119" s="34"/>
      <c r="T11119" s="34"/>
      <c r="U11119" s="34"/>
    </row>
    <row r="11120" spans="16:21" x14ac:dyDescent="0.45">
      <c r="P11120" s="33" t="s">
        <v>6244</v>
      </c>
      <c r="Q11120" t="s">
        <v>28873</v>
      </c>
      <c r="R11120" s="35" t="s">
        <v>20546</v>
      </c>
      <c r="S11120" s="34"/>
      <c r="T11120" s="34"/>
      <c r="U11120" s="34"/>
    </row>
    <row r="11121" spans="16:21" x14ac:dyDescent="0.45">
      <c r="P11121" s="33" t="s">
        <v>6245</v>
      </c>
      <c r="Q11121" t="s">
        <v>28873</v>
      </c>
      <c r="R11121" s="35" t="s">
        <v>20547</v>
      </c>
      <c r="S11121" s="34"/>
      <c r="T11121" s="34"/>
      <c r="U11121" s="34"/>
    </row>
    <row r="11122" spans="16:21" x14ac:dyDescent="0.45">
      <c r="P11122" s="33" t="s">
        <v>6245</v>
      </c>
      <c r="Q11122" t="s">
        <v>28873</v>
      </c>
      <c r="R11122" s="35" t="s">
        <v>20548</v>
      </c>
      <c r="S11122" s="34"/>
      <c r="T11122" s="34"/>
      <c r="U11122" s="34"/>
    </row>
    <row r="11123" spans="16:21" x14ac:dyDescent="0.45">
      <c r="P11123" s="33" t="s">
        <v>6246</v>
      </c>
      <c r="Q11123" t="s">
        <v>28873</v>
      </c>
      <c r="R11123" s="35" t="s">
        <v>20549</v>
      </c>
      <c r="S11123" s="34"/>
      <c r="T11123" s="34"/>
      <c r="U11123" s="34"/>
    </row>
    <row r="11124" spans="16:21" x14ac:dyDescent="0.45">
      <c r="P11124" s="33" t="s">
        <v>6246</v>
      </c>
      <c r="Q11124" t="s">
        <v>28873</v>
      </c>
      <c r="R11124" s="35" t="s">
        <v>20549</v>
      </c>
      <c r="S11124" s="34"/>
      <c r="T11124" s="34"/>
      <c r="U11124" s="34"/>
    </row>
    <row r="11125" spans="16:21" x14ac:dyDescent="0.45">
      <c r="P11125" s="33" t="s">
        <v>6247</v>
      </c>
      <c r="Q11125" t="s">
        <v>28873</v>
      </c>
      <c r="R11125" s="35" t="s">
        <v>20550</v>
      </c>
      <c r="S11125" s="34"/>
      <c r="T11125" s="34"/>
      <c r="U11125" s="34"/>
    </row>
    <row r="11126" spans="16:21" x14ac:dyDescent="0.45">
      <c r="P11126" s="33" t="s">
        <v>6247</v>
      </c>
      <c r="Q11126" t="s">
        <v>28873</v>
      </c>
      <c r="R11126" s="35" t="s">
        <v>20551</v>
      </c>
      <c r="S11126" s="34"/>
      <c r="T11126" s="34"/>
      <c r="U11126" s="34"/>
    </row>
    <row r="11127" spans="16:21" x14ac:dyDescent="0.45">
      <c r="P11127" s="33" t="s">
        <v>6248</v>
      </c>
      <c r="Q11127" t="s">
        <v>28873</v>
      </c>
      <c r="R11127" s="35" t="s">
        <v>20552</v>
      </c>
      <c r="S11127" s="34"/>
      <c r="T11127" s="34"/>
      <c r="U11127" s="34"/>
    </row>
    <row r="11128" spans="16:21" x14ac:dyDescent="0.45">
      <c r="P11128" s="33" t="s">
        <v>6248</v>
      </c>
      <c r="Q11128" t="s">
        <v>28873</v>
      </c>
      <c r="R11128" s="35" t="s">
        <v>20553</v>
      </c>
      <c r="S11128" s="34"/>
      <c r="T11128" s="34"/>
      <c r="U11128" s="34"/>
    </row>
    <row r="11129" spans="16:21" x14ac:dyDescent="0.45">
      <c r="P11129" s="33" t="s">
        <v>6249</v>
      </c>
      <c r="Q11129" t="s">
        <v>28873</v>
      </c>
      <c r="R11129" s="35" t="s">
        <v>20554</v>
      </c>
      <c r="S11129" s="34"/>
      <c r="T11129" s="34"/>
      <c r="U11129" s="34"/>
    </row>
    <row r="11130" spans="16:21" x14ac:dyDescent="0.45">
      <c r="P11130" s="33" t="s">
        <v>6249</v>
      </c>
      <c r="Q11130" t="s">
        <v>28873</v>
      </c>
      <c r="R11130" s="35" t="s">
        <v>20555</v>
      </c>
      <c r="S11130" s="34"/>
      <c r="T11130" s="34"/>
      <c r="U11130" s="34"/>
    </row>
    <row r="11131" spans="16:21" x14ac:dyDescent="0.45">
      <c r="P11131" s="33" t="s">
        <v>6250</v>
      </c>
      <c r="Q11131" t="s">
        <v>28873</v>
      </c>
      <c r="R11131" s="35" t="s">
        <v>20556</v>
      </c>
      <c r="S11131" s="34"/>
      <c r="T11131" s="34"/>
      <c r="U11131" s="34"/>
    </row>
    <row r="11132" spans="16:21" x14ac:dyDescent="0.45">
      <c r="P11132" s="33" t="s">
        <v>6250</v>
      </c>
      <c r="Q11132" t="s">
        <v>28873</v>
      </c>
      <c r="R11132" s="35" t="s">
        <v>20557</v>
      </c>
      <c r="S11132" s="34"/>
      <c r="T11132" s="34"/>
      <c r="U11132" s="34"/>
    </row>
    <row r="11133" spans="16:21" x14ac:dyDescent="0.45">
      <c r="P11133" s="33" t="s">
        <v>6251</v>
      </c>
      <c r="Q11133" t="s">
        <v>28873</v>
      </c>
      <c r="R11133" s="35" t="s">
        <v>20558</v>
      </c>
      <c r="S11133" s="34"/>
      <c r="T11133" s="34"/>
      <c r="U11133" s="34"/>
    </row>
    <row r="11134" spans="16:21" x14ac:dyDescent="0.45">
      <c r="P11134" s="33" t="s">
        <v>6251</v>
      </c>
      <c r="Q11134" t="s">
        <v>28873</v>
      </c>
      <c r="R11134" s="35" t="s">
        <v>20559</v>
      </c>
      <c r="S11134" s="34"/>
      <c r="T11134" s="34"/>
      <c r="U11134" s="34"/>
    </row>
    <row r="11135" spans="16:21" x14ac:dyDescent="0.45">
      <c r="P11135" s="33" t="s">
        <v>6252</v>
      </c>
      <c r="Q11135" t="s">
        <v>28873</v>
      </c>
      <c r="R11135" s="35" t="s">
        <v>20560</v>
      </c>
      <c r="S11135" s="34"/>
      <c r="T11135" s="34"/>
      <c r="U11135" s="34"/>
    </row>
    <row r="11136" spans="16:21" x14ac:dyDescent="0.45">
      <c r="P11136" s="33" t="s">
        <v>6252</v>
      </c>
      <c r="Q11136" t="s">
        <v>28873</v>
      </c>
      <c r="R11136" s="35" t="s">
        <v>20561</v>
      </c>
      <c r="S11136" s="34"/>
      <c r="T11136" s="34"/>
      <c r="U11136" s="34"/>
    </row>
    <row r="11137" spans="16:21" x14ac:dyDescent="0.45">
      <c r="P11137" s="33" t="s">
        <v>6253</v>
      </c>
      <c r="Q11137" t="s">
        <v>28873</v>
      </c>
      <c r="R11137" s="35" t="s">
        <v>20562</v>
      </c>
      <c r="S11137" s="34"/>
      <c r="T11137" s="34"/>
      <c r="U11137" s="34"/>
    </row>
    <row r="11138" spans="16:21" x14ac:dyDescent="0.45">
      <c r="P11138" s="33" t="s">
        <v>6253</v>
      </c>
      <c r="Q11138" t="s">
        <v>28873</v>
      </c>
      <c r="R11138" s="35" t="s">
        <v>20563</v>
      </c>
      <c r="S11138" s="34"/>
      <c r="T11138" s="34"/>
      <c r="U11138" s="34"/>
    </row>
    <row r="11139" spans="16:21" x14ac:dyDescent="0.45">
      <c r="P11139" s="33" t="s">
        <v>6254</v>
      </c>
      <c r="Q11139" t="s">
        <v>28873</v>
      </c>
      <c r="R11139" s="35" t="s">
        <v>20564</v>
      </c>
      <c r="S11139" s="34"/>
      <c r="T11139" s="34"/>
      <c r="U11139" s="34"/>
    </row>
    <row r="11140" spans="16:21" x14ac:dyDescent="0.45">
      <c r="P11140" s="33" t="s">
        <v>6254</v>
      </c>
      <c r="Q11140" t="s">
        <v>28873</v>
      </c>
      <c r="R11140" s="35" t="s">
        <v>20565</v>
      </c>
      <c r="S11140" s="34"/>
      <c r="T11140" s="34"/>
      <c r="U11140" s="34"/>
    </row>
    <row r="11141" spans="16:21" x14ac:dyDescent="0.45">
      <c r="P11141" s="33" t="s">
        <v>6255</v>
      </c>
      <c r="Q11141" t="s">
        <v>28873</v>
      </c>
      <c r="R11141" s="35" t="s">
        <v>19166</v>
      </c>
      <c r="S11141" s="34"/>
      <c r="T11141" s="34"/>
      <c r="U11141" s="34"/>
    </row>
    <row r="11142" spans="16:21" x14ac:dyDescent="0.45">
      <c r="P11142" s="33" t="s">
        <v>6255</v>
      </c>
      <c r="Q11142" t="s">
        <v>28873</v>
      </c>
      <c r="R11142" s="35" t="s">
        <v>20566</v>
      </c>
      <c r="S11142" s="34"/>
      <c r="T11142" s="34"/>
      <c r="U11142" s="34"/>
    </row>
    <row r="11143" spans="16:21" x14ac:dyDescent="0.45">
      <c r="P11143" s="33" t="s">
        <v>6256</v>
      </c>
      <c r="Q11143" t="s">
        <v>28873</v>
      </c>
      <c r="R11143" s="35" t="s">
        <v>20567</v>
      </c>
      <c r="S11143" s="34"/>
      <c r="T11143" s="34"/>
      <c r="U11143" s="34"/>
    </row>
    <row r="11144" spans="16:21" x14ac:dyDescent="0.45">
      <c r="P11144" s="33" t="s">
        <v>6256</v>
      </c>
      <c r="Q11144" t="s">
        <v>28873</v>
      </c>
      <c r="R11144" s="35" t="s">
        <v>20568</v>
      </c>
      <c r="S11144" s="34"/>
      <c r="T11144" s="34"/>
      <c r="U11144" s="34"/>
    </row>
    <row r="11145" spans="16:21" x14ac:dyDescent="0.45">
      <c r="P11145" s="33" t="s">
        <v>6257</v>
      </c>
      <c r="Q11145" t="s">
        <v>28873</v>
      </c>
      <c r="R11145" s="35" t="s">
        <v>20569</v>
      </c>
      <c r="S11145" s="34"/>
      <c r="T11145" s="34"/>
      <c r="U11145" s="34"/>
    </row>
    <row r="11146" spans="16:21" x14ac:dyDescent="0.45">
      <c r="P11146" s="33" t="s">
        <v>6257</v>
      </c>
      <c r="Q11146" t="s">
        <v>28873</v>
      </c>
      <c r="R11146" s="35" t="s">
        <v>20570</v>
      </c>
      <c r="S11146" s="34"/>
      <c r="T11146" s="34"/>
      <c r="U11146" s="34"/>
    </row>
    <row r="11147" spans="16:21" x14ac:dyDescent="0.45">
      <c r="P11147" s="33" t="s">
        <v>6258</v>
      </c>
      <c r="Q11147" t="s">
        <v>28873</v>
      </c>
      <c r="R11147" s="35" t="s">
        <v>20571</v>
      </c>
      <c r="S11147" s="34"/>
      <c r="T11147" s="34"/>
      <c r="U11147" s="34"/>
    </row>
    <row r="11148" spans="16:21" x14ac:dyDescent="0.45">
      <c r="P11148" s="33" t="s">
        <v>6258</v>
      </c>
      <c r="Q11148" t="s">
        <v>28873</v>
      </c>
      <c r="R11148" s="35" t="s">
        <v>20572</v>
      </c>
      <c r="S11148" s="34"/>
      <c r="T11148" s="34"/>
      <c r="U11148" s="34"/>
    </row>
    <row r="11149" spans="16:21" x14ac:dyDescent="0.45">
      <c r="P11149" s="33" t="s">
        <v>6259</v>
      </c>
      <c r="Q11149" t="s">
        <v>28873</v>
      </c>
      <c r="R11149" s="35" t="s">
        <v>20573</v>
      </c>
      <c r="S11149" s="34"/>
      <c r="T11149" s="34"/>
      <c r="U11149" s="34"/>
    </row>
    <row r="11150" spans="16:21" x14ac:dyDescent="0.45">
      <c r="P11150" s="33" t="s">
        <v>6259</v>
      </c>
      <c r="Q11150" t="s">
        <v>28873</v>
      </c>
      <c r="R11150" s="35" t="s">
        <v>20574</v>
      </c>
      <c r="S11150" s="34"/>
      <c r="T11150" s="34"/>
      <c r="U11150" s="34"/>
    </row>
    <row r="11151" spans="16:21" x14ac:dyDescent="0.45">
      <c r="P11151" s="33" t="s">
        <v>6260</v>
      </c>
      <c r="Q11151" t="s">
        <v>28873</v>
      </c>
      <c r="R11151" s="35" t="s">
        <v>20575</v>
      </c>
      <c r="S11151" s="34"/>
      <c r="T11151" s="34"/>
      <c r="U11151" s="34"/>
    </row>
    <row r="11152" spans="16:21" x14ac:dyDescent="0.45">
      <c r="P11152" s="33" t="s">
        <v>6260</v>
      </c>
      <c r="Q11152" t="s">
        <v>28873</v>
      </c>
      <c r="R11152" s="35" t="s">
        <v>20576</v>
      </c>
      <c r="S11152" s="34"/>
      <c r="T11152" s="34"/>
      <c r="U11152" s="34"/>
    </row>
    <row r="11153" spans="16:21" x14ac:dyDescent="0.45">
      <c r="P11153" s="33" t="s">
        <v>6261</v>
      </c>
      <c r="Q11153" t="s">
        <v>28873</v>
      </c>
      <c r="R11153" s="35" t="s">
        <v>20577</v>
      </c>
      <c r="S11153" s="34"/>
      <c r="T11153" s="34"/>
      <c r="U11153" s="34"/>
    </row>
    <row r="11154" spans="16:21" x14ac:dyDescent="0.45">
      <c r="P11154" s="33" t="s">
        <v>6261</v>
      </c>
      <c r="Q11154" t="s">
        <v>28873</v>
      </c>
      <c r="R11154" s="35" t="s">
        <v>20578</v>
      </c>
      <c r="S11154" s="34"/>
      <c r="T11154" s="34"/>
      <c r="U11154" s="34"/>
    </row>
    <row r="11155" spans="16:21" x14ac:dyDescent="0.45">
      <c r="P11155" s="33" t="s">
        <v>6262</v>
      </c>
      <c r="Q11155" t="s">
        <v>28873</v>
      </c>
      <c r="R11155" s="35" t="s">
        <v>20579</v>
      </c>
      <c r="S11155" s="34"/>
      <c r="T11155" s="34"/>
      <c r="U11155" s="34"/>
    </row>
    <row r="11156" spans="16:21" x14ac:dyDescent="0.45">
      <c r="P11156" s="33" t="s">
        <v>6262</v>
      </c>
      <c r="Q11156" t="s">
        <v>28873</v>
      </c>
      <c r="R11156" s="35" t="s">
        <v>20580</v>
      </c>
      <c r="S11156" s="34"/>
      <c r="T11156" s="34"/>
      <c r="U11156" s="34"/>
    </row>
    <row r="11157" spans="16:21" x14ac:dyDescent="0.45">
      <c r="P11157" s="33" t="s">
        <v>6263</v>
      </c>
      <c r="Q11157" t="s">
        <v>28873</v>
      </c>
      <c r="R11157" s="35" t="s">
        <v>20581</v>
      </c>
      <c r="S11157" s="34"/>
      <c r="T11157" s="34"/>
      <c r="U11157" s="34"/>
    </row>
    <row r="11158" spans="16:21" x14ac:dyDescent="0.45">
      <c r="P11158" s="33" t="s">
        <v>6263</v>
      </c>
      <c r="Q11158" t="s">
        <v>28873</v>
      </c>
      <c r="R11158" s="35" t="s">
        <v>20582</v>
      </c>
      <c r="S11158" s="34"/>
      <c r="T11158" s="34"/>
      <c r="U11158" s="34"/>
    </row>
    <row r="11159" spans="16:21" x14ac:dyDescent="0.45">
      <c r="P11159" s="33" t="s">
        <v>6264</v>
      </c>
      <c r="Q11159" t="s">
        <v>28873</v>
      </c>
      <c r="R11159" s="35" t="s">
        <v>20583</v>
      </c>
      <c r="S11159" s="34"/>
      <c r="T11159" s="34"/>
      <c r="U11159" s="34"/>
    </row>
    <row r="11160" spans="16:21" x14ac:dyDescent="0.45">
      <c r="P11160" s="33" t="s">
        <v>6264</v>
      </c>
      <c r="Q11160" t="s">
        <v>28873</v>
      </c>
      <c r="R11160" s="35" t="s">
        <v>20584</v>
      </c>
      <c r="S11160" s="34"/>
      <c r="T11160" s="34"/>
      <c r="U11160" s="34"/>
    </row>
    <row r="11161" spans="16:21" x14ac:dyDescent="0.45">
      <c r="P11161" s="33" t="s">
        <v>6265</v>
      </c>
      <c r="Q11161" t="s">
        <v>28873</v>
      </c>
      <c r="R11161" s="35" t="s">
        <v>20585</v>
      </c>
      <c r="S11161" s="34"/>
      <c r="T11161" s="34"/>
      <c r="U11161" s="34"/>
    </row>
    <row r="11162" spans="16:21" x14ac:dyDescent="0.45">
      <c r="P11162" s="33" t="s">
        <v>6265</v>
      </c>
      <c r="Q11162" t="s">
        <v>28873</v>
      </c>
      <c r="R11162" s="35" t="s">
        <v>20586</v>
      </c>
      <c r="S11162" s="34"/>
      <c r="T11162" s="34"/>
      <c r="U11162" s="34"/>
    </row>
    <row r="11163" spans="16:21" x14ac:dyDescent="0.45">
      <c r="P11163" s="33" t="s">
        <v>6266</v>
      </c>
      <c r="Q11163" t="s">
        <v>28873</v>
      </c>
      <c r="R11163" s="35" t="s">
        <v>20587</v>
      </c>
      <c r="S11163" s="34"/>
      <c r="T11163" s="34"/>
      <c r="U11163" s="34"/>
    </row>
    <row r="11164" spans="16:21" x14ac:dyDescent="0.45">
      <c r="P11164" s="33" t="s">
        <v>6266</v>
      </c>
      <c r="Q11164" t="s">
        <v>28873</v>
      </c>
      <c r="R11164" s="35" t="s">
        <v>16418</v>
      </c>
      <c r="S11164" s="34"/>
      <c r="T11164" s="34"/>
      <c r="U11164" s="34"/>
    </row>
    <row r="11165" spans="16:21" x14ac:dyDescent="0.45">
      <c r="P11165" s="33" t="s">
        <v>6267</v>
      </c>
      <c r="Q11165" t="s">
        <v>28873</v>
      </c>
      <c r="R11165" s="35" t="s">
        <v>20588</v>
      </c>
      <c r="S11165" s="34"/>
      <c r="T11165" s="34"/>
      <c r="U11165" s="34"/>
    </row>
    <row r="11166" spans="16:21" x14ac:dyDescent="0.45">
      <c r="P11166" s="33" t="s">
        <v>6267</v>
      </c>
      <c r="Q11166" t="s">
        <v>28873</v>
      </c>
      <c r="R11166" s="35" t="s">
        <v>20589</v>
      </c>
      <c r="S11166" s="34"/>
      <c r="T11166" s="34"/>
      <c r="U11166" s="34"/>
    </row>
    <row r="11167" spans="16:21" x14ac:dyDescent="0.45">
      <c r="P11167" s="33" t="s">
        <v>6268</v>
      </c>
      <c r="Q11167" t="s">
        <v>28873</v>
      </c>
      <c r="R11167" s="35" t="s">
        <v>20590</v>
      </c>
      <c r="S11167" s="34"/>
      <c r="T11167" s="34"/>
      <c r="U11167" s="34"/>
    </row>
    <row r="11168" spans="16:21" x14ac:dyDescent="0.45">
      <c r="P11168" s="33" t="s">
        <v>6268</v>
      </c>
      <c r="Q11168" t="s">
        <v>28873</v>
      </c>
      <c r="R11168" s="35" t="s">
        <v>20591</v>
      </c>
      <c r="S11168" s="34"/>
      <c r="T11168" s="34"/>
      <c r="U11168" s="34"/>
    </row>
    <row r="11169" spans="16:21" x14ac:dyDescent="0.45">
      <c r="P11169" s="33" t="s">
        <v>6269</v>
      </c>
      <c r="Q11169" t="s">
        <v>28873</v>
      </c>
      <c r="R11169" s="35" t="s">
        <v>20592</v>
      </c>
      <c r="S11169" s="34"/>
      <c r="T11169" s="34"/>
      <c r="U11169" s="34"/>
    </row>
    <row r="11170" spans="16:21" x14ac:dyDescent="0.45">
      <c r="P11170" s="33" t="s">
        <v>6269</v>
      </c>
      <c r="Q11170" t="s">
        <v>28873</v>
      </c>
      <c r="R11170" s="35" t="s">
        <v>20593</v>
      </c>
      <c r="S11170" s="34"/>
      <c r="T11170" s="34"/>
      <c r="U11170" s="34"/>
    </row>
    <row r="11171" spans="16:21" x14ac:dyDescent="0.45">
      <c r="P11171" s="33" t="s">
        <v>6270</v>
      </c>
      <c r="Q11171" t="s">
        <v>28873</v>
      </c>
      <c r="R11171" s="35" t="s">
        <v>20594</v>
      </c>
      <c r="S11171" s="34"/>
      <c r="T11171" s="34"/>
      <c r="U11171" s="34"/>
    </row>
    <row r="11172" spans="16:21" x14ac:dyDescent="0.45">
      <c r="P11172" s="33" t="s">
        <v>6270</v>
      </c>
      <c r="Q11172" t="s">
        <v>28873</v>
      </c>
      <c r="R11172" s="35" t="s">
        <v>20595</v>
      </c>
      <c r="S11172" s="34"/>
      <c r="T11172" s="34"/>
      <c r="U11172" s="34"/>
    </row>
    <row r="11173" spans="16:21" x14ac:dyDescent="0.45">
      <c r="P11173" s="33" t="s">
        <v>6271</v>
      </c>
      <c r="Q11173" t="s">
        <v>28873</v>
      </c>
      <c r="R11173" s="35" t="s">
        <v>20596</v>
      </c>
      <c r="S11173" s="34"/>
      <c r="T11173" s="34"/>
      <c r="U11173" s="34"/>
    </row>
    <row r="11174" spans="16:21" x14ac:dyDescent="0.45">
      <c r="P11174" s="33" t="s">
        <v>6271</v>
      </c>
      <c r="Q11174" t="s">
        <v>28873</v>
      </c>
      <c r="R11174" s="35" t="s">
        <v>20597</v>
      </c>
      <c r="S11174" s="34"/>
      <c r="T11174" s="34"/>
      <c r="U11174" s="34"/>
    </row>
    <row r="11175" spans="16:21" x14ac:dyDescent="0.45">
      <c r="P11175" s="33" t="s">
        <v>6272</v>
      </c>
      <c r="Q11175" t="s">
        <v>28873</v>
      </c>
      <c r="R11175" s="35" t="s">
        <v>20598</v>
      </c>
      <c r="S11175" s="34"/>
      <c r="T11175" s="34"/>
      <c r="U11175" s="34"/>
    </row>
    <row r="11176" spans="16:21" x14ac:dyDescent="0.45">
      <c r="P11176" s="33" t="s">
        <v>6272</v>
      </c>
      <c r="Q11176" t="s">
        <v>28873</v>
      </c>
      <c r="R11176" s="35" t="s">
        <v>20599</v>
      </c>
      <c r="S11176" s="34"/>
      <c r="T11176" s="34"/>
      <c r="U11176" s="34"/>
    </row>
    <row r="11177" spans="16:21" x14ac:dyDescent="0.45">
      <c r="P11177" s="33" t="s">
        <v>6273</v>
      </c>
      <c r="Q11177" t="s">
        <v>28873</v>
      </c>
      <c r="R11177" s="35" t="s">
        <v>20600</v>
      </c>
      <c r="S11177" s="34"/>
      <c r="T11177" s="34"/>
      <c r="U11177" s="34"/>
    </row>
    <row r="11178" spans="16:21" x14ac:dyDescent="0.45">
      <c r="P11178" s="33" t="s">
        <v>6273</v>
      </c>
      <c r="Q11178" t="s">
        <v>28873</v>
      </c>
      <c r="R11178" s="35" t="s">
        <v>20601</v>
      </c>
      <c r="S11178" s="34"/>
      <c r="T11178" s="34"/>
      <c r="U11178" s="34"/>
    </row>
    <row r="11179" spans="16:21" x14ac:dyDescent="0.45">
      <c r="P11179" s="33" t="s">
        <v>6274</v>
      </c>
      <c r="Q11179" t="s">
        <v>28873</v>
      </c>
      <c r="R11179" s="35" t="s">
        <v>20602</v>
      </c>
      <c r="S11179" s="34"/>
      <c r="T11179" s="34"/>
      <c r="U11179" s="34"/>
    </row>
    <row r="11180" spans="16:21" x14ac:dyDescent="0.45">
      <c r="P11180" s="33" t="s">
        <v>6274</v>
      </c>
      <c r="Q11180" t="s">
        <v>28873</v>
      </c>
      <c r="R11180" s="35" t="s">
        <v>20603</v>
      </c>
      <c r="S11180" s="34"/>
      <c r="T11180" s="34"/>
      <c r="U11180" s="34"/>
    </row>
    <row r="11181" spans="16:21" x14ac:dyDescent="0.45">
      <c r="P11181" s="33" t="s">
        <v>6275</v>
      </c>
      <c r="Q11181" t="s">
        <v>28873</v>
      </c>
      <c r="R11181" s="35" t="s">
        <v>20604</v>
      </c>
      <c r="S11181" s="34"/>
      <c r="T11181" s="34"/>
      <c r="U11181" s="34"/>
    </row>
    <row r="11182" spans="16:21" x14ac:dyDescent="0.45">
      <c r="P11182" s="33" t="s">
        <v>6275</v>
      </c>
      <c r="Q11182" t="s">
        <v>28873</v>
      </c>
      <c r="R11182" s="35" t="s">
        <v>20605</v>
      </c>
      <c r="S11182" s="34"/>
      <c r="T11182" s="34"/>
      <c r="U11182" s="34"/>
    </row>
    <row r="11183" spans="16:21" x14ac:dyDescent="0.45">
      <c r="P11183" s="33" t="s">
        <v>6276</v>
      </c>
      <c r="Q11183" t="s">
        <v>28873</v>
      </c>
      <c r="R11183" s="35" t="s">
        <v>20606</v>
      </c>
      <c r="S11183" s="34"/>
      <c r="T11183" s="34"/>
      <c r="U11183" s="34"/>
    </row>
    <row r="11184" spans="16:21" x14ac:dyDescent="0.45">
      <c r="P11184" s="33" t="s">
        <v>6276</v>
      </c>
      <c r="Q11184" t="s">
        <v>28873</v>
      </c>
      <c r="R11184" s="35" t="s">
        <v>20607</v>
      </c>
      <c r="S11184" s="34"/>
      <c r="T11184" s="34"/>
      <c r="U11184" s="34"/>
    </row>
    <row r="11185" spans="16:21" x14ac:dyDescent="0.45">
      <c r="P11185" s="33" t="s">
        <v>6277</v>
      </c>
      <c r="Q11185" t="s">
        <v>28873</v>
      </c>
      <c r="R11185" s="35" t="s">
        <v>20608</v>
      </c>
      <c r="S11185" s="34"/>
      <c r="T11185" s="34"/>
      <c r="U11185" s="34"/>
    </row>
    <row r="11186" spans="16:21" x14ac:dyDescent="0.45">
      <c r="P11186" s="33" t="s">
        <v>6277</v>
      </c>
      <c r="Q11186" t="s">
        <v>28873</v>
      </c>
      <c r="R11186" s="35" t="s">
        <v>20609</v>
      </c>
      <c r="S11186" s="34"/>
      <c r="T11186" s="34"/>
      <c r="U11186" s="34"/>
    </row>
    <row r="11187" spans="16:21" x14ac:dyDescent="0.45">
      <c r="P11187" s="33" t="s">
        <v>6278</v>
      </c>
      <c r="Q11187" t="s">
        <v>28873</v>
      </c>
      <c r="R11187" s="35" t="s">
        <v>20610</v>
      </c>
      <c r="S11187" s="34"/>
      <c r="T11187" s="34"/>
      <c r="U11187" s="34"/>
    </row>
    <row r="11188" spans="16:21" x14ac:dyDescent="0.45">
      <c r="P11188" s="33" t="s">
        <v>6278</v>
      </c>
      <c r="Q11188" t="s">
        <v>28873</v>
      </c>
      <c r="R11188" s="35" t="s">
        <v>20611</v>
      </c>
      <c r="S11188" s="34"/>
      <c r="T11188" s="34"/>
      <c r="U11188" s="34"/>
    </row>
    <row r="11189" spans="16:21" x14ac:dyDescent="0.45">
      <c r="P11189" s="33" t="s">
        <v>6279</v>
      </c>
      <c r="Q11189" t="s">
        <v>28873</v>
      </c>
      <c r="R11189" s="35" t="s">
        <v>20612</v>
      </c>
      <c r="S11189" s="34"/>
      <c r="T11189" s="34"/>
      <c r="U11189" s="34"/>
    </row>
    <row r="11190" spans="16:21" x14ac:dyDescent="0.45">
      <c r="P11190" s="33" t="s">
        <v>6279</v>
      </c>
      <c r="Q11190" t="s">
        <v>28873</v>
      </c>
      <c r="R11190" s="35" t="s">
        <v>20613</v>
      </c>
      <c r="S11190" s="34"/>
      <c r="T11190" s="34"/>
      <c r="U11190" s="34"/>
    </row>
    <row r="11191" spans="16:21" x14ac:dyDescent="0.45">
      <c r="P11191" s="33" t="s">
        <v>6280</v>
      </c>
      <c r="Q11191" t="s">
        <v>28873</v>
      </c>
      <c r="R11191" s="35" t="s">
        <v>20614</v>
      </c>
      <c r="S11191" s="34"/>
      <c r="T11191" s="34"/>
      <c r="U11191" s="34"/>
    </row>
    <row r="11192" spans="16:21" x14ac:dyDescent="0.45">
      <c r="P11192" s="33" t="s">
        <v>6280</v>
      </c>
      <c r="Q11192" t="s">
        <v>28873</v>
      </c>
      <c r="R11192" s="35" t="s">
        <v>20615</v>
      </c>
      <c r="S11192" s="34"/>
      <c r="T11192" s="34"/>
      <c r="U11192" s="34"/>
    </row>
    <row r="11193" spans="16:21" x14ac:dyDescent="0.45">
      <c r="P11193" s="33" t="s">
        <v>6281</v>
      </c>
      <c r="Q11193" t="s">
        <v>28873</v>
      </c>
      <c r="R11193" s="35" t="s">
        <v>20616</v>
      </c>
      <c r="S11193" s="34"/>
      <c r="T11193" s="34"/>
      <c r="U11193" s="34"/>
    </row>
    <row r="11194" spans="16:21" x14ac:dyDescent="0.45">
      <c r="P11194" s="33" t="s">
        <v>6281</v>
      </c>
      <c r="Q11194" t="s">
        <v>28873</v>
      </c>
      <c r="R11194" s="35" t="s">
        <v>20617</v>
      </c>
      <c r="S11194" s="34"/>
      <c r="T11194" s="34"/>
      <c r="U11194" s="34"/>
    </row>
    <row r="11195" spans="16:21" x14ac:dyDescent="0.45">
      <c r="P11195" s="33" t="s">
        <v>6282</v>
      </c>
      <c r="Q11195" t="s">
        <v>28873</v>
      </c>
      <c r="R11195" s="35" t="s">
        <v>20618</v>
      </c>
      <c r="S11195" s="34"/>
      <c r="T11195" s="34"/>
      <c r="U11195" s="34"/>
    </row>
    <row r="11196" spans="16:21" x14ac:dyDescent="0.45">
      <c r="P11196" s="33" t="s">
        <v>6282</v>
      </c>
      <c r="Q11196" t="s">
        <v>28873</v>
      </c>
      <c r="R11196" s="35" t="s">
        <v>20619</v>
      </c>
      <c r="S11196" s="34"/>
      <c r="T11196" s="34"/>
      <c r="U11196" s="34"/>
    </row>
    <row r="11197" spans="16:21" x14ac:dyDescent="0.45">
      <c r="P11197" s="33" t="s">
        <v>6283</v>
      </c>
      <c r="Q11197" t="s">
        <v>28873</v>
      </c>
      <c r="R11197" s="35" t="s">
        <v>20620</v>
      </c>
      <c r="S11197" s="34"/>
      <c r="T11197" s="34"/>
      <c r="U11197" s="34"/>
    </row>
    <row r="11198" spans="16:21" x14ac:dyDescent="0.45">
      <c r="P11198" s="33" t="s">
        <v>6283</v>
      </c>
      <c r="Q11198" t="s">
        <v>28873</v>
      </c>
      <c r="R11198" s="35" t="s">
        <v>20621</v>
      </c>
      <c r="S11198" s="34"/>
      <c r="T11198" s="34"/>
      <c r="U11198" s="34"/>
    </row>
    <row r="11199" spans="16:21" x14ac:dyDescent="0.45">
      <c r="P11199" s="33" t="s">
        <v>6284</v>
      </c>
      <c r="Q11199" t="s">
        <v>28873</v>
      </c>
      <c r="R11199" s="35" t="s">
        <v>20622</v>
      </c>
      <c r="S11199" s="34"/>
      <c r="T11199" s="34"/>
      <c r="U11199" s="34"/>
    </row>
    <row r="11200" spans="16:21" x14ac:dyDescent="0.45">
      <c r="P11200" s="33" t="s">
        <v>6284</v>
      </c>
      <c r="Q11200" t="s">
        <v>28873</v>
      </c>
      <c r="R11200" s="35" t="s">
        <v>20623</v>
      </c>
      <c r="S11200" s="34"/>
      <c r="T11200" s="34"/>
      <c r="U11200" s="34"/>
    </row>
    <row r="11201" spans="16:21" x14ac:dyDescent="0.45">
      <c r="P11201" s="33" t="s">
        <v>6285</v>
      </c>
      <c r="Q11201" t="s">
        <v>28873</v>
      </c>
      <c r="R11201" s="35" t="s">
        <v>20624</v>
      </c>
      <c r="S11201" s="34"/>
      <c r="T11201" s="34"/>
      <c r="U11201" s="34"/>
    </row>
    <row r="11202" spans="16:21" x14ac:dyDescent="0.45">
      <c r="P11202" s="33" t="s">
        <v>6285</v>
      </c>
      <c r="Q11202" t="s">
        <v>28873</v>
      </c>
      <c r="R11202" s="35" t="s">
        <v>20625</v>
      </c>
      <c r="S11202" s="34"/>
      <c r="T11202" s="34"/>
      <c r="U11202" s="34"/>
    </row>
    <row r="11203" spans="16:21" x14ac:dyDescent="0.45">
      <c r="P11203" s="33" t="s">
        <v>6286</v>
      </c>
      <c r="Q11203" t="s">
        <v>28873</v>
      </c>
      <c r="R11203" s="35" t="s">
        <v>20626</v>
      </c>
      <c r="S11203" s="34"/>
      <c r="T11203" s="34"/>
      <c r="U11203" s="34"/>
    </row>
    <row r="11204" spans="16:21" x14ac:dyDescent="0.45">
      <c r="P11204" s="33" t="s">
        <v>6286</v>
      </c>
      <c r="Q11204" t="s">
        <v>28873</v>
      </c>
      <c r="R11204" s="35" t="s">
        <v>20627</v>
      </c>
      <c r="S11204" s="34"/>
      <c r="T11204" s="34"/>
      <c r="U11204" s="34"/>
    </row>
    <row r="11205" spans="16:21" x14ac:dyDescent="0.45">
      <c r="P11205" s="33" t="s">
        <v>6287</v>
      </c>
      <c r="Q11205" t="s">
        <v>28873</v>
      </c>
      <c r="R11205" s="35" t="s">
        <v>20628</v>
      </c>
      <c r="S11205" s="34"/>
      <c r="T11205" s="34"/>
      <c r="U11205" s="34"/>
    </row>
    <row r="11206" spans="16:21" x14ac:dyDescent="0.45">
      <c r="P11206" s="33" t="s">
        <v>6287</v>
      </c>
      <c r="Q11206" t="s">
        <v>28873</v>
      </c>
      <c r="R11206" s="35" t="s">
        <v>20629</v>
      </c>
      <c r="S11206" s="34"/>
      <c r="T11206" s="34"/>
      <c r="U11206" s="34"/>
    </row>
    <row r="11207" spans="16:21" x14ac:dyDescent="0.45">
      <c r="P11207" s="33" t="s">
        <v>6288</v>
      </c>
      <c r="Q11207" t="s">
        <v>28873</v>
      </c>
      <c r="R11207" s="35" t="s">
        <v>20630</v>
      </c>
      <c r="S11207" s="34"/>
      <c r="T11207" s="34"/>
      <c r="U11207" s="34"/>
    </row>
    <row r="11208" spans="16:21" x14ac:dyDescent="0.45">
      <c r="P11208" s="33" t="s">
        <v>6288</v>
      </c>
      <c r="Q11208" t="s">
        <v>28873</v>
      </c>
      <c r="R11208" s="35" t="s">
        <v>20631</v>
      </c>
      <c r="S11208" s="34"/>
      <c r="T11208" s="34"/>
      <c r="U11208" s="34"/>
    </row>
    <row r="11209" spans="16:21" x14ac:dyDescent="0.45">
      <c r="P11209" s="33" t="s">
        <v>6289</v>
      </c>
      <c r="Q11209" t="s">
        <v>28873</v>
      </c>
      <c r="R11209" s="35" t="s">
        <v>20632</v>
      </c>
      <c r="S11209" s="34"/>
      <c r="T11209" s="34"/>
      <c r="U11209" s="34"/>
    </row>
    <row r="11210" spans="16:21" x14ac:dyDescent="0.45">
      <c r="P11210" s="33" t="s">
        <v>6289</v>
      </c>
      <c r="Q11210" t="s">
        <v>28873</v>
      </c>
      <c r="R11210" s="35" t="s">
        <v>20633</v>
      </c>
      <c r="S11210" s="34"/>
      <c r="T11210" s="34"/>
      <c r="U11210" s="34"/>
    </row>
    <row r="11211" spans="16:21" x14ac:dyDescent="0.45">
      <c r="P11211" s="33" t="s">
        <v>6290</v>
      </c>
      <c r="Q11211" t="s">
        <v>28873</v>
      </c>
      <c r="R11211" s="35" t="s">
        <v>20634</v>
      </c>
      <c r="S11211" s="34"/>
      <c r="T11211" s="34"/>
      <c r="U11211" s="34"/>
    </row>
    <row r="11212" spans="16:21" x14ac:dyDescent="0.45">
      <c r="P11212" s="33" t="s">
        <v>6290</v>
      </c>
      <c r="Q11212" t="s">
        <v>28873</v>
      </c>
      <c r="R11212" s="35" t="s">
        <v>20635</v>
      </c>
      <c r="S11212" s="34"/>
      <c r="T11212" s="34"/>
      <c r="U11212" s="34"/>
    </row>
    <row r="11213" spans="16:21" x14ac:dyDescent="0.45">
      <c r="P11213" s="33" t="s">
        <v>6291</v>
      </c>
      <c r="Q11213" t="s">
        <v>28873</v>
      </c>
      <c r="R11213" s="35" t="s">
        <v>20636</v>
      </c>
      <c r="S11213" s="34"/>
      <c r="T11213" s="34"/>
      <c r="U11213" s="34"/>
    </row>
    <row r="11214" spans="16:21" x14ac:dyDescent="0.45">
      <c r="P11214" s="33" t="s">
        <v>6291</v>
      </c>
      <c r="Q11214" t="s">
        <v>28873</v>
      </c>
      <c r="R11214" s="35" t="s">
        <v>20637</v>
      </c>
      <c r="S11214" s="34"/>
      <c r="T11214" s="34"/>
      <c r="U11214" s="34"/>
    </row>
    <row r="11215" spans="16:21" x14ac:dyDescent="0.45">
      <c r="P11215" s="33" t="s">
        <v>6292</v>
      </c>
      <c r="Q11215" t="s">
        <v>28873</v>
      </c>
      <c r="R11215" s="35" t="s">
        <v>20638</v>
      </c>
      <c r="S11215" s="34"/>
      <c r="T11215" s="34"/>
      <c r="U11215" s="34"/>
    </row>
    <row r="11216" spans="16:21" x14ac:dyDescent="0.45">
      <c r="P11216" s="33" t="s">
        <v>6292</v>
      </c>
      <c r="Q11216" t="s">
        <v>28873</v>
      </c>
      <c r="R11216" s="35" t="s">
        <v>20639</v>
      </c>
      <c r="S11216" s="34"/>
      <c r="T11216" s="34"/>
      <c r="U11216" s="34"/>
    </row>
    <row r="11217" spans="16:21" x14ac:dyDescent="0.45">
      <c r="P11217" s="33" t="s">
        <v>6293</v>
      </c>
      <c r="Q11217" t="s">
        <v>28873</v>
      </c>
      <c r="R11217" s="35" t="s">
        <v>20640</v>
      </c>
      <c r="S11217" s="34"/>
      <c r="T11217" s="34"/>
      <c r="U11217" s="34"/>
    </row>
    <row r="11218" spans="16:21" x14ac:dyDescent="0.45">
      <c r="P11218" s="33" t="s">
        <v>6293</v>
      </c>
      <c r="Q11218" t="s">
        <v>28873</v>
      </c>
      <c r="R11218" s="35" t="s">
        <v>20641</v>
      </c>
      <c r="S11218" s="34"/>
      <c r="T11218" s="34"/>
      <c r="U11218" s="34"/>
    </row>
    <row r="11219" spans="16:21" x14ac:dyDescent="0.45">
      <c r="P11219" s="33" t="s">
        <v>6294</v>
      </c>
      <c r="Q11219" t="s">
        <v>28873</v>
      </c>
      <c r="R11219" s="35" t="s">
        <v>20642</v>
      </c>
      <c r="S11219" s="34"/>
      <c r="T11219" s="34"/>
      <c r="U11219" s="34"/>
    </row>
    <row r="11220" spans="16:21" x14ac:dyDescent="0.45">
      <c r="P11220" s="33" t="s">
        <v>6294</v>
      </c>
      <c r="Q11220" t="s">
        <v>28873</v>
      </c>
      <c r="R11220" s="35" t="s">
        <v>20643</v>
      </c>
      <c r="S11220" s="34"/>
      <c r="T11220" s="34"/>
      <c r="U11220" s="34"/>
    </row>
    <row r="11221" spans="16:21" x14ac:dyDescent="0.45">
      <c r="P11221" s="33" t="s">
        <v>6295</v>
      </c>
      <c r="Q11221" t="s">
        <v>28873</v>
      </c>
      <c r="R11221" s="35" t="s">
        <v>20644</v>
      </c>
      <c r="S11221" s="34"/>
      <c r="T11221" s="34"/>
      <c r="U11221" s="34"/>
    </row>
    <row r="11222" spans="16:21" x14ac:dyDescent="0.45">
      <c r="P11222" s="33" t="s">
        <v>6295</v>
      </c>
      <c r="Q11222" t="s">
        <v>28873</v>
      </c>
      <c r="R11222" s="35" t="s">
        <v>20645</v>
      </c>
      <c r="S11222" s="34"/>
      <c r="T11222" s="34"/>
      <c r="U11222" s="34"/>
    </row>
    <row r="11223" spans="16:21" x14ac:dyDescent="0.45">
      <c r="P11223" s="33" t="s">
        <v>6296</v>
      </c>
      <c r="Q11223" t="s">
        <v>28873</v>
      </c>
      <c r="R11223" s="35" t="s">
        <v>20646</v>
      </c>
      <c r="S11223" s="34"/>
      <c r="T11223" s="34"/>
      <c r="U11223" s="34"/>
    </row>
    <row r="11224" spans="16:21" x14ac:dyDescent="0.45">
      <c r="P11224" s="33" t="s">
        <v>6296</v>
      </c>
      <c r="Q11224" t="s">
        <v>28873</v>
      </c>
      <c r="R11224" s="35" t="s">
        <v>20647</v>
      </c>
      <c r="S11224" s="34"/>
      <c r="T11224" s="34"/>
      <c r="U11224" s="34"/>
    </row>
    <row r="11225" spans="16:21" x14ac:dyDescent="0.45">
      <c r="P11225" s="33" t="s">
        <v>6297</v>
      </c>
      <c r="Q11225" t="s">
        <v>28873</v>
      </c>
      <c r="R11225" s="35" t="s">
        <v>20648</v>
      </c>
      <c r="S11225" s="34"/>
      <c r="T11225" s="34"/>
      <c r="U11225" s="34"/>
    </row>
    <row r="11226" spans="16:21" x14ac:dyDescent="0.45">
      <c r="P11226" s="33" t="s">
        <v>6297</v>
      </c>
      <c r="Q11226" t="s">
        <v>28873</v>
      </c>
      <c r="R11226" s="35" t="s">
        <v>20649</v>
      </c>
      <c r="S11226" s="34"/>
      <c r="T11226" s="34"/>
      <c r="U11226" s="34"/>
    </row>
    <row r="11227" spans="16:21" x14ac:dyDescent="0.45">
      <c r="P11227" s="33" t="s">
        <v>6298</v>
      </c>
      <c r="Q11227" t="s">
        <v>28873</v>
      </c>
      <c r="R11227" s="35" t="s">
        <v>20650</v>
      </c>
      <c r="S11227" s="34"/>
      <c r="T11227" s="34"/>
      <c r="U11227" s="34"/>
    </row>
    <row r="11228" spans="16:21" x14ac:dyDescent="0.45">
      <c r="P11228" s="33" t="s">
        <v>6298</v>
      </c>
      <c r="Q11228" t="s">
        <v>28873</v>
      </c>
      <c r="R11228" s="35" t="s">
        <v>20651</v>
      </c>
      <c r="S11228" s="34"/>
      <c r="T11228" s="34"/>
      <c r="U11228" s="34"/>
    </row>
    <row r="11229" spans="16:21" x14ac:dyDescent="0.45">
      <c r="P11229" s="33" t="s">
        <v>6299</v>
      </c>
      <c r="Q11229" t="s">
        <v>28873</v>
      </c>
      <c r="R11229" s="35" t="s">
        <v>20652</v>
      </c>
      <c r="S11229" s="34"/>
      <c r="T11229" s="34"/>
      <c r="U11229" s="34"/>
    </row>
    <row r="11230" spans="16:21" x14ac:dyDescent="0.45">
      <c r="P11230" s="33" t="s">
        <v>6299</v>
      </c>
      <c r="Q11230" t="s">
        <v>28873</v>
      </c>
      <c r="R11230" s="35" t="s">
        <v>20653</v>
      </c>
      <c r="S11230" s="34"/>
      <c r="T11230" s="34"/>
      <c r="U11230" s="34"/>
    </row>
    <row r="11231" spans="16:21" x14ac:dyDescent="0.45">
      <c r="P11231" s="33" t="s">
        <v>6300</v>
      </c>
      <c r="Q11231" t="s">
        <v>28873</v>
      </c>
      <c r="R11231" s="35" t="s">
        <v>20654</v>
      </c>
      <c r="S11231" s="34"/>
      <c r="T11231" s="34"/>
      <c r="U11231" s="34"/>
    </row>
    <row r="11232" spans="16:21" x14ac:dyDescent="0.45">
      <c r="P11232" s="33" t="s">
        <v>6300</v>
      </c>
      <c r="Q11232" t="s">
        <v>28873</v>
      </c>
      <c r="R11232" s="35" t="s">
        <v>20655</v>
      </c>
      <c r="S11232" s="34"/>
      <c r="T11232" s="34"/>
      <c r="U11232" s="34"/>
    </row>
    <row r="11233" spans="16:21" x14ac:dyDescent="0.45">
      <c r="P11233" s="33" t="s">
        <v>6301</v>
      </c>
      <c r="Q11233" t="s">
        <v>28873</v>
      </c>
      <c r="R11233" s="35" t="s">
        <v>20656</v>
      </c>
      <c r="S11233" s="34"/>
      <c r="T11233" s="34"/>
      <c r="U11233" s="34"/>
    </row>
    <row r="11234" spans="16:21" x14ac:dyDescent="0.45">
      <c r="P11234" s="33" t="s">
        <v>6301</v>
      </c>
      <c r="Q11234" t="s">
        <v>28873</v>
      </c>
      <c r="R11234" s="35" t="s">
        <v>20657</v>
      </c>
      <c r="S11234" s="34"/>
      <c r="T11234" s="34"/>
      <c r="U11234" s="34"/>
    </row>
    <row r="11235" spans="16:21" x14ac:dyDescent="0.45">
      <c r="P11235" s="33" t="s">
        <v>6302</v>
      </c>
      <c r="Q11235" t="s">
        <v>28873</v>
      </c>
      <c r="R11235" s="35" t="s">
        <v>20658</v>
      </c>
      <c r="S11235" s="34"/>
      <c r="T11235" s="34"/>
      <c r="U11235" s="34"/>
    </row>
    <row r="11236" spans="16:21" x14ac:dyDescent="0.45">
      <c r="P11236" s="33" t="s">
        <v>6302</v>
      </c>
      <c r="Q11236" t="s">
        <v>28873</v>
      </c>
      <c r="R11236" s="35" t="s">
        <v>20659</v>
      </c>
      <c r="S11236" s="34"/>
      <c r="T11236" s="34"/>
      <c r="U11236" s="34"/>
    </row>
    <row r="11237" spans="16:21" x14ac:dyDescent="0.45">
      <c r="P11237" s="33" t="s">
        <v>6303</v>
      </c>
      <c r="Q11237" t="s">
        <v>28873</v>
      </c>
      <c r="R11237" s="35" t="s">
        <v>20660</v>
      </c>
      <c r="S11237" s="34"/>
      <c r="T11237" s="34"/>
      <c r="U11237" s="34"/>
    </row>
    <row r="11238" spans="16:21" x14ac:dyDescent="0.45">
      <c r="P11238" s="33" t="s">
        <v>6303</v>
      </c>
      <c r="Q11238" t="s">
        <v>28873</v>
      </c>
      <c r="R11238" s="35" t="s">
        <v>20661</v>
      </c>
      <c r="S11238" s="34"/>
      <c r="T11238" s="34"/>
      <c r="U11238" s="34"/>
    </row>
    <row r="11239" spans="16:21" x14ac:dyDescent="0.45">
      <c r="P11239" s="33" t="s">
        <v>6304</v>
      </c>
      <c r="Q11239" t="s">
        <v>28873</v>
      </c>
      <c r="R11239" s="35" t="s">
        <v>20662</v>
      </c>
      <c r="S11239" s="34"/>
      <c r="T11239" s="34"/>
      <c r="U11239" s="34"/>
    </row>
    <row r="11240" spans="16:21" x14ac:dyDescent="0.45">
      <c r="P11240" s="33" t="s">
        <v>6304</v>
      </c>
      <c r="Q11240" t="s">
        <v>28873</v>
      </c>
      <c r="R11240" s="35" t="s">
        <v>20663</v>
      </c>
      <c r="S11240" s="34"/>
      <c r="T11240" s="34"/>
      <c r="U11240" s="34"/>
    </row>
    <row r="11241" spans="16:21" x14ac:dyDescent="0.45">
      <c r="P11241" s="33" t="s">
        <v>6305</v>
      </c>
      <c r="Q11241" t="s">
        <v>28873</v>
      </c>
      <c r="R11241" s="35" t="s">
        <v>20664</v>
      </c>
      <c r="S11241" s="34"/>
      <c r="T11241" s="34"/>
      <c r="U11241" s="34"/>
    </row>
    <row r="11242" spans="16:21" x14ac:dyDescent="0.45">
      <c r="P11242" s="33" t="s">
        <v>6305</v>
      </c>
      <c r="Q11242" t="s">
        <v>28873</v>
      </c>
      <c r="R11242" s="35" t="s">
        <v>20665</v>
      </c>
      <c r="S11242" s="34"/>
      <c r="T11242" s="34"/>
      <c r="U11242" s="34"/>
    </row>
    <row r="11243" spans="16:21" x14ac:dyDescent="0.45">
      <c r="P11243" s="33" t="s">
        <v>6306</v>
      </c>
      <c r="Q11243" t="s">
        <v>28873</v>
      </c>
      <c r="R11243" s="35" t="s">
        <v>20666</v>
      </c>
      <c r="S11243" s="34"/>
      <c r="T11243" s="34"/>
      <c r="U11243" s="34"/>
    </row>
    <row r="11244" spans="16:21" x14ac:dyDescent="0.45">
      <c r="P11244" s="33" t="s">
        <v>6306</v>
      </c>
      <c r="Q11244" t="s">
        <v>28873</v>
      </c>
      <c r="R11244" s="35" t="s">
        <v>20667</v>
      </c>
      <c r="S11244" s="34"/>
      <c r="T11244" s="34"/>
      <c r="U11244" s="34"/>
    </row>
    <row r="11245" spans="16:21" x14ac:dyDescent="0.45">
      <c r="P11245" s="33" t="s">
        <v>6307</v>
      </c>
      <c r="Q11245" t="s">
        <v>28873</v>
      </c>
      <c r="R11245" s="35" t="s">
        <v>20668</v>
      </c>
      <c r="S11245" s="34"/>
      <c r="T11245" s="34"/>
      <c r="U11245" s="34"/>
    </row>
    <row r="11246" spans="16:21" x14ac:dyDescent="0.45">
      <c r="P11246" s="33" t="s">
        <v>6307</v>
      </c>
      <c r="Q11246" t="s">
        <v>28873</v>
      </c>
      <c r="R11246" s="35" t="s">
        <v>20669</v>
      </c>
      <c r="S11246" s="34"/>
      <c r="T11246" s="34"/>
      <c r="U11246" s="34"/>
    </row>
    <row r="11247" spans="16:21" x14ac:dyDescent="0.45">
      <c r="P11247" s="33" t="s">
        <v>6308</v>
      </c>
      <c r="Q11247" t="s">
        <v>28873</v>
      </c>
      <c r="R11247" s="35" t="s">
        <v>20670</v>
      </c>
      <c r="S11247" s="34"/>
      <c r="T11247" s="34"/>
      <c r="U11247" s="34"/>
    </row>
    <row r="11248" spans="16:21" x14ac:dyDescent="0.45">
      <c r="P11248" s="33" t="s">
        <v>6308</v>
      </c>
      <c r="Q11248" t="s">
        <v>28873</v>
      </c>
      <c r="R11248" s="35" t="s">
        <v>20671</v>
      </c>
      <c r="S11248" s="34"/>
      <c r="T11248" s="34"/>
      <c r="U11248" s="34"/>
    </row>
    <row r="11249" spans="16:21" x14ac:dyDescent="0.45">
      <c r="P11249" s="33" t="s">
        <v>6309</v>
      </c>
      <c r="Q11249" t="s">
        <v>28873</v>
      </c>
      <c r="R11249" s="35" t="s">
        <v>20672</v>
      </c>
      <c r="S11249" s="34"/>
      <c r="T11249" s="34"/>
      <c r="U11249" s="34"/>
    </row>
    <row r="11250" spans="16:21" x14ac:dyDescent="0.45">
      <c r="P11250" s="33" t="s">
        <v>6309</v>
      </c>
      <c r="Q11250" t="s">
        <v>28873</v>
      </c>
      <c r="R11250" s="35" t="s">
        <v>20673</v>
      </c>
      <c r="S11250" s="34"/>
      <c r="T11250" s="34"/>
      <c r="U11250" s="34"/>
    </row>
    <row r="11251" spans="16:21" x14ac:dyDescent="0.45">
      <c r="P11251" s="33" t="s">
        <v>6310</v>
      </c>
      <c r="Q11251" t="s">
        <v>28873</v>
      </c>
      <c r="R11251" s="35" t="s">
        <v>20674</v>
      </c>
      <c r="S11251" s="34"/>
      <c r="T11251" s="34"/>
      <c r="U11251" s="34"/>
    </row>
    <row r="11252" spans="16:21" x14ac:dyDescent="0.45">
      <c r="P11252" s="33" t="s">
        <v>6310</v>
      </c>
      <c r="Q11252" t="s">
        <v>28873</v>
      </c>
      <c r="R11252" s="35" t="s">
        <v>20675</v>
      </c>
      <c r="S11252" s="34"/>
      <c r="T11252" s="34"/>
      <c r="U11252" s="34"/>
    </row>
    <row r="11253" spans="16:21" x14ac:dyDescent="0.45">
      <c r="P11253" s="33" t="s">
        <v>6311</v>
      </c>
      <c r="Q11253" t="s">
        <v>28873</v>
      </c>
      <c r="R11253" s="35" t="s">
        <v>20676</v>
      </c>
      <c r="S11253" s="34"/>
      <c r="T11253" s="34"/>
      <c r="U11253" s="34"/>
    </row>
    <row r="11254" spans="16:21" x14ac:dyDescent="0.45">
      <c r="P11254" s="33" t="s">
        <v>6311</v>
      </c>
      <c r="Q11254" t="s">
        <v>28873</v>
      </c>
      <c r="R11254" s="35" t="s">
        <v>20677</v>
      </c>
      <c r="S11254" s="34"/>
      <c r="T11254" s="34"/>
      <c r="U11254" s="34"/>
    </row>
    <row r="11255" spans="16:21" x14ac:dyDescent="0.45">
      <c r="P11255" s="33" t="s">
        <v>6312</v>
      </c>
      <c r="Q11255" t="s">
        <v>28873</v>
      </c>
      <c r="R11255" s="35" t="s">
        <v>20678</v>
      </c>
      <c r="S11255" s="34"/>
      <c r="T11255" s="34"/>
      <c r="U11255" s="34"/>
    </row>
    <row r="11256" spans="16:21" x14ac:dyDescent="0.45">
      <c r="P11256" s="33" t="s">
        <v>6312</v>
      </c>
      <c r="Q11256" t="s">
        <v>28873</v>
      </c>
      <c r="R11256" s="35" t="s">
        <v>20679</v>
      </c>
      <c r="S11256" s="34"/>
      <c r="T11256" s="34"/>
      <c r="U11256" s="34"/>
    </row>
    <row r="11257" spans="16:21" x14ac:dyDescent="0.45">
      <c r="P11257" s="33" t="s">
        <v>6313</v>
      </c>
      <c r="Q11257" t="s">
        <v>28873</v>
      </c>
      <c r="R11257" s="35" t="s">
        <v>20680</v>
      </c>
      <c r="S11257" s="34"/>
      <c r="T11257" s="34"/>
      <c r="U11257" s="34"/>
    </row>
    <row r="11258" spans="16:21" x14ac:dyDescent="0.45">
      <c r="P11258" s="33" t="s">
        <v>6313</v>
      </c>
      <c r="Q11258" t="s">
        <v>28873</v>
      </c>
      <c r="R11258" s="35" t="s">
        <v>20681</v>
      </c>
      <c r="S11258" s="34"/>
      <c r="T11258" s="34"/>
      <c r="U11258" s="34"/>
    </row>
    <row r="11259" spans="16:21" x14ac:dyDescent="0.45">
      <c r="P11259" s="33" t="s">
        <v>6314</v>
      </c>
      <c r="Q11259" t="s">
        <v>28873</v>
      </c>
      <c r="R11259" s="35" t="s">
        <v>20682</v>
      </c>
      <c r="S11259" s="34"/>
      <c r="T11259" s="34"/>
      <c r="U11259" s="34"/>
    </row>
    <row r="11260" spans="16:21" x14ac:dyDescent="0.45">
      <c r="P11260" s="33" t="s">
        <v>6314</v>
      </c>
      <c r="Q11260" t="s">
        <v>28873</v>
      </c>
      <c r="R11260" s="35" t="s">
        <v>20683</v>
      </c>
      <c r="S11260" s="34"/>
      <c r="T11260" s="34"/>
      <c r="U11260" s="34"/>
    </row>
    <row r="11261" spans="16:21" x14ac:dyDescent="0.45">
      <c r="P11261" s="33" t="s">
        <v>6315</v>
      </c>
      <c r="Q11261" t="s">
        <v>28873</v>
      </c>
      <c r="R11261" s="35" t="s">
        <v>20684</v>
      </c>
      <c r="S11261" s="34"/>
      <c r="T11261" s="34"/>
      <c r="U11261" s="34"/>
    </row>
    <row r="11262" spans="16:21" x14ac:dyDescent="0.45">
      <c r="P11262" s="33" t="s">
        <v>6315</v>
      </c>
      <c r="Q11262" t="s">
        <v>28873</v>
      </c>
      <c r="R11262" s="35" t="s">
        <v>20685</v>
      </c>
      <c r="S11262" s="34"/>
      <c r="T11262" s="34"/>
      <c r="U11262" s="34"/>
    </row>
    <row r="11263" spans="16:21" x14ac:dyDescent="0.45">
      <c r="P11263" s="33" t="s">
        <v>6316</v>
      </c>
      <c r="Q11263" t="s">
        <v>28873</v>
      </c>
      <c r="R11263" s="35" t="s">
        <v>20686</v>
      </c>
      <c r="S11263" s="34"/>
      <c r="T11263" s="34"/>
      <c r="U11263" s="34"/>
    </row>
    <row r="11264" spans="16:21" x14ac:dyDescent="0.45">
      <c r="P11264" s="33" t="s">
        <v>6316</v>
      </c>
      <c r="Q11264" t="s">
        <v>28873</v>
      </c>
      <c r="R11264" s="35" t="s">
        <v>20687</v>
      </c>
      <c r="S11264" s="34"/>
      <c r="T11264" s="34"/>
      <c r="U11264" s="34"/>
    </row>
    <row r="11265" spans="16:21" x14ac:dyDescent="0.45">
      <c r="P11265" s="33" t="s">
        <v>6317</v>
      </c>
      <c r="Q11265" t="s">
        <v>28873</v>
      </c>
      <c r="R11265" s="35" t="s">
        <v>20688</v>
      </c>
      <c r="S11265" s="34"/>
      <c r="T11265" s="34"/>
      <c r="U11265" s="34"/>
    </row>
    <row r="11266" spans="16:21" x14ac:dyDescent="0.45">
      <c r="P11266" s="33" t="s">
        <v>6317</v>
      </c>
      <c r="Q11266" t="s">
        <v>28873</v>
      </c>
      <c r="R11266" s="35" t="s">
        <v>20689</v>
      </c>
      <c r="S11266" s="34"/>
      <c r="T11266" s="34"/>
      <c r="U11266" s="34"/>
    </row>
    <row r="11267" spans="16:21" x14ac:dyDescent="0.45">
      <c r="P11267" s="33" t="s">
        <v>6318</v>
      </c>
      <c r="Q11267" t="s">
        <v>28873</v>
      </c>
      <c r="R11267" s="35" t="s">
        <v>20690</v>
      </c>
      <c r="S11267" s="34"/>
      <c r="T11267" s="34"/>
      <c r="U11267" s="34"/>
    </row>
    <row r="11268" spans="16:21" x14ac:dyDescent="0.45">
      <c r="P11268" s="33" t="s">
        <v>6318</v>
      </c>
      <c r="Q11268" t="s">
        <v>28873</v>
      </c>
      <c r="R11268" s="35" t="s">
        <v>20691</v>
      </c>
      <c r="S11268" s="34"/>
      <c r="T11268" s="34"/>
      <c r="U11268" s="34"/>
    </row>
    <row r="11269" spans="16:21" x14ac:dyDescent="0.45">
      <c r="P11269" s="33" t="s">
        <v>6319</v>
      </c>
      <c r="Q11269" t="s">
        <v>28873</v>
      </c>
      <c r="R11269" s="35" t="s">
        <v>20692</v>
      </c>
      <c r="S11269" s="34"/>
      <c r="T11269" s="34"/>
      <c r="U11269" s="34"/>
    </row>
    <row r="11270" spans="16:21" x14ac:dyDescent="0.45">
      <c r="P11270" s="33" t="s">
        <v>6319</v>
      </c>
      <c r="Q11270" t="s">
        <v>28873</v>
      </c>
      <c r="R11270" s="35" t="s">
        <v>20693</v>
      </c>
      <c r="S11270" s="34"/>
      <c r="T11270" s="34"/>
      <c r="U11270" s="34"/>
    </row>
    <row r="11271" spans="16:21" x14ac:dyDescent="0.45">
      <c r="P11271" s="33" t="s">
        <v>6320</v>
      </c>
      <c r="Q11271" t="s">
        <v>28873</v>
      </c>
      <c r="R11271" s="35" t="s">
        <v>20694</v>
      </c>
      <c r="S11271" s="34"/>
      <c r="T11271" s="34"/>
      <c r="U11271" s="34"/>
    </row>
    <row r="11272" spans="16:21" x14ac:dyDescent="0.45">
      <c r="P11272" s="33" t="s">
        <v>6320</v>
      </c>
      <c r="Q11272" t="s">
        <v>28873</v>
      </c>
      <c r="R11272" s="35" t="s">
        <v>20695</v>
      </c>
      <c r="S11272" s="34"/>
      <c r="T11272" s="34"/>
      <c r="U11272" s="34"/>
    </row>
    <row r="11273" spans="16:21" x14ac:dyDescent="0.45">
      <c r="P11273" s="33" t="s">
        <v>6321</v>
      </c>
      <c r="Q11273" t="s">
        <v>28873</v>
      </c>
      <c r="R11273" s="35" t="s">
        <v>20696</v>
      </c>
      <c r="S11273" s="34"/>
      <c r="T11273" s="34"/>
      <c r="U11273" s="34"/>
    </row>
    <row r="11274" spans="16:21" x14ac:dyDescent="0.45">
      <c r="P11274" s="33" t="s">
        <v>6321</v>
      </c>
      <c r="Q11274" t="s">
        <v>28873</v>
      </c>
      <c r="R11274" s="35" t="s">
        <v>20697</v>
      </c>
      <c r="S11274" s="34"/>
      <c r="T11274" s="34"/>
      <c r="U11274" s="34"/>
    </row>
    <row r="11275" spans="16:21" x14ac:dyDescent="0.45">
      <c r="P11275" s="33" t="s">
        <v>6322</v>
      </c>
      <c r="Q11275" t="s">
        <v>28873</v>
      </c>
      <c r="R11275" s="35" t="s">
        <v>20698</v>
      </c>
      <c r="S11275" s="34"/>
      <c r="T11275" s="34"/>
      <c r="U11275" s="34"/>
    </row>
    <row r="11276" spans="16:21" x14ac:dyDescent="0.45">
      <c r="P11276" s="33" t="s">
        <v>6322</v>
      </c>
      <c r="Q11276" t="s">
        <v>28873</v>
      </c>
      <c r="R11276" s="35" t="s">
        <v>20699</v>
      </c>
      <c r="S11276" s="34"/>
      <c r="T11276" s="34"/>
      <c r="U11276" s="34"/>
    </row>
    <row r="11277" spans="16:21" x14ac:dyDescent="0.45">
      <c r="P11277" s="33" t="s">
        <v>6323</v>
      </c>
      <c r="Q11277" t="s">
        <v>28873</v>
      </c>
      <c r="R11277" s="35" t="s">
        <v>20700</v>
      </c>
      <c r="S11277" s="34"/>
      <c r="T11277" s="34"/>
      <c r="U11277" s="34"/>
    </row>
    <row r="11278" spans="16:21" x14ac:dyDescent="0.45">
      <c r="P11278" s="33" t="s">
        <v>6323</v>
      </c>
      <c r="Q11278" t="s">
        <v>28873</v>
      </c>
      <c r="R11278" s="35" t="s">
        <v>20701</v>
      </c>
      <c r="S11278" s="34"/>
      <c r="T11278" s="34"/>
      <c r="U11278" s="34"/>
    </row>
    <row r="11279" spans="16:21" x14ac:dyDescent="0.45">
      <c r="P11279" s="33" t="s">
        <v>6324</v>
      </c>
      <c r="Q11279" t="s">
        <v>28873</v>
      </c>
      <c r="R11279" s="35" t="s">
        <v>20702</v>
      </c>
      <c r="S11279" s="34"/>
      <c r="T11279" s="34"/>
      <c r="U11279" s="34"/>
    </row>
    <row r="11280" spans="16:21" x14ac:dyDescent="0.45">
      <c r="P11280" s="33" t="s">
        <v>6324</v>
      </c>
      <c r="Q11280" t="s">
        <v>28873</v>
      </c>
      <c r="R11280" s="35" t="s">
        <v>20703</v>
      </c>
      <c r="S11280" s="34"/>
      <c r="T11280" s="34"/>
      <c r="U11280" s="34"/>
    </row>
    <row r="11281" spans="16:21" x14ac:dyDescent="0.45">
      <c r="P11281" s="33" t="s">
        <v>6325</v>
      </c>
      <c r="Q11281" t="s">
        <v>28873</v>
      </c>
      <c r="R11281" s="35" t="s">
        <v>20704</v>
      </c>
      <c r="S11281" s="34"/>
      <c r="T11281" s="34"/>
      <c r="U11281" s="34"/>
    </row>
    <row r="11282" spans="16:21" x14ac:dyDescent="0.45">
      <c r="P11282" s="33" t="s">
        <v>6325</v>
      </c>
      <c r="Q11282" t="s">
        <v>28873</v>
      </c>
      <c r="R11282" s="35" t="s">
        <v>20705</v>
      </c>
      <c r="S11282" s="34"/>
      <c r="T11282" s="34"/>
      <c r="U11282" s="34"/>
    </row>
    <row r="11283" spans="16:21" x14ac:dyDescent="0.45">
      <c r="P11283" s="33" t="s">
        <v>6326</v>
      </c>
      <c r="Q11283" t="s">
        <v>28873</v>
      </c>
      <c r="R11283" s="35" t="s">
        <v>20706</v>
      </c>
      <c r="S11283" s="34"/>
      <c r="T11283" s="34"/>
      <c r="U11283" s="34"/>
    </row>
    <row r="11284" spans="16:21" x14ac:dyDescent="0.45">
      <c r="P11284" s="33" t="s">
        <v>6326</v>
      </c>
      <c r="Q11284" t="s">
        <v>28873</v>
      </c>
      <c r="R11284" s="35" t="s">
        <v>20707</v>
      </c>
      <c r="S11284" s="34"/>
      <c r="T11284" s="34"/>
      <c r="U11284" s="34"/>
    </row>
    <row r="11285" spans="16:21" x14ac:dyDescent="0.45">
      <c r="P11285" s="33" t="s">
        <v>6327</v>
      </c>
      <c r="Q11285" t="s">
        <v>28873</v>
      </c>
      <c r="R11285" s="35" t="s">
        <v>20708</v>
      </c>
      <c r="S11285" s="34"/>
      <c r="T11285" s="34"/>
      <c r="U11285" s="34"/>
    </row>
    <row r="11286" spans="16:21" x14ac:dyDescent="0.45">
      <c r="P11286" s="33" t="s">
        <v>6327</v>
      </c>
      <c r="Q11286" t="s">
        <v>28873</v>
      </c>
      <c r="R11286" s="35" t="s">
        <v>20709</v>
      </c>
      <c r="S11286" s="34"/>
      <c r="T11286" s="34"/>
      <c r="U11286" s="34"/>
    </row>
    <row r="11287" spans="16:21" x14ac:dyDescent="0.45">
      <c r="P11287" s="33" t="s">
        <v>6328</v>
      </c>
      <c r="Q11287" t="s">
        <v>28873</v>
      </c>
      <c r="R11287" s="35" t="s">
        <v>20710</v>
      </c>
      <c r="S11287" s="34"/>
      <c r="T11287" s="34"/>
      <c r="U11287" s="34"/>
    </row>
    <row r="11288" spans="16:21" x14ac:dyDescent="0.45">
      <c r="P11288" s="33" t="s">
        <v>6328</v>
      </c>
      <c r="Q11288" t="s">
        <v>28873</v>
      </c>
      <c r="R11288" s="35" t="s">
        <v>20711</v>
      </c>
      <c r="S11288" s="34"/>
      <c r="T11288" s="34"/>
      <c r="U11288" s="34"/>
    </row>
    <row r="11289" spans="16:21" x14ac:dyDescent="0.45">
      <c r="P11289" s="33" t="s">
        <v>6329</v>
      </c>
      <c r="Q11289" t="s">
        <v>28873</v>
      </c>
      <c r="R11289" s="35" t="s">
        <v>20712</v>
      </c>
      <c r="S11289" s="34"/>
      <c r="T11289" s="34"/>
      <c r="U11289" s="34"/>
    </row>
    <row r="11290" spans="16:21" x14ac:dyDescent="0.45">
      <c r="P11290" s="33" t="s">
        <v>6329</v>
      </c>
      <c r="Q11290" t="s">
        <v>28873</v>
      </c>
      <c r="R11290" s="35" t="s">
        <v>20713</v>
      </c>
      <c r="S11290" s="34"/>
      <c r="T11290" s="34"/>
      <c r="U11290" s="34"/>
    </row>
    <row r="11291" spans="16:21" x14ac:dyDescent="0.45">
      <c r="P11291" s="33" t="s">
        <v>6330</v>
      </c>
      <c r="Q11291" t="s">
        <v>28873</v>
      </c>
      <c r="R11291" s="35" t="s">
        <v>20714</v>
      </c>
      <c r="S11291" s="34"/>
      <c r="T11291" s="34"/>
      <c r="U11291" s="34"/>
    </row>
    <row r="11292" spans="16:21" x14ac:dyDescent="0.45">
      <c r="P11292" s="33" t="s">
        <v>6330</v>
      </c>
      <c r="Q11292" t="s">
        <v>28873</v>
      </c>
      <c r="R11292" s="35" t="s">
        <v>20715</v>
      </c>
      <c r="S11292" s="34"/>
      <c r="T11292" s="34"/>
      <c r="U11292" s="34"/>
    </row>
    <row r="11293" spans="16:21" x14ac:dyDescent="0.45">
      <c r="P11293" s="33" t="s">
        <v>6331</v>
      </c>
      <c r="Q11293" t="s">
        <v>28873</v>
      </c>
      <c r="R11293" s="35" t="s">
        <v>20716</v>
      </c>
      <c r="S11293" s="34"/>
      <c r="T11293" s="34"/>
      <c r="U11293" s="34"/>
    </row>
    <row r="11294" spans="16:21" x14ac:dyDescent="0.45">
      <c r="P11294" s="33" t="s">
        <v>6331</v>
      </c>
      <c r="Q11294" t="s">
        <v>28873</v>
      </c>
      <c r="R11294" s="35" t="s">
        <v>20717</v>
      </c>
      <c r="S11294" s="34"/>
      <c r="T11294" s="34"/>
      <c r="U11294" s="34"/>
    </row>
    <row r="11295" spans="16:21" x14ac:dyDescent="0.45">
      <c r="P11295" s="33" t="s">
        <v>6332</v>
      </c>
      <c r="Q11295" t="s">
        <v>28873</v>
      </c>
      <c r="R11295" s="35" t="s">
        <v>20718</v>
      </c>
      <c r="S11295" s="34"/>
      <c r="T11295" s="34"/>
      <c r="U11295" s="34"/>
    </row>
    <row r="11296" spans="16:21" x14ac:dyDescent="0.45">
      <c r="P11296" s="33" t="s">
        <v>6332</v>
      </c>
      <c r="Q11296" t="s">
        <v>28873</v>
      </c>
      <c r="R11296" s="35" t="s">
        <v>20719</v>
      </c>
      <c r="S11296" s="34"/>
      <c r="T11296" s="34"/>
      <c r="U11296" s="34"/>
    </row>
    <row r="11297" spans="16:21" x14ac:dyDescent="0.45">
      <c r="P11297" s="33" t="s">
        <v>6333</v>
      </c>
      <c r="Q11297" t="s">
        <v>28873</v>
      </c>
      <c r="R11297" s="35" t="s">
        <v>20720</v>
      </c>
      <c r="S11297" s="34"/>
      <c r="T11297" s="34"/>
      <c r="U11297" s="34"/>
    </row>
    <row r="11298" spans="16:21" x14ac:dyDescent="0.45">
      <c r="P11298" s="33" t="s">
        <v>6333</v>
      </c>
      <c r="Q11298" t="s">
        <v>28873</v>
      </c>
      <c r="R11298" s="35" t="s">
        <v>20721</v>
      </c>
      <c r="S11298" s="34"/>
      <c r="T11298" s="34"/>
      <c r="U11298" s="34"/>
    </row>
    <row r="11299" spans="16:21" x14ac:dyDescent="0.45">
      <c r="P11299" s="33" t="s">
        <v>6334</v>
      </c>
      <c r="Q11299" t="s">
        <v>28873</v>
      </c>
      <c r="R11299" s="35" t="s">
        <v>20722</v>
      </c>
      <c r="S11299" s="34"/>
      <c r="T11299" s="34"/>
      <c r="U11299" s="34"/>
    </row>
    <row r="11300" spans="16:21" x14ac:dyDescent="0.45">
      <c r="P11300" s="33" t="s">
        <v>6334</v>
      </c>
      <c r="Q11300" t="s">
        <v>28873</v>
      </c>
      <c r="R11300" s="35" t="s">
        <v>20723</v>
      </c>
      <c r="S11300" s="34"/>
      <c r="T11300" s="34"/>
      <c r="U11300" s="34"/>
    </row>
    <row r="11301" spans="16:21" x14ac:dyDescent="0.45">
      <c r="P11301" s="33" t="s">
        <v>6335</v>
      </c>
      <c r="Q11301" t="s">
        <v>28873</v>
      </c>
      <c r="R11301" s="35" t="s">
        <v>20724</v>
      </c>
      <c r="S11301" s="34"/>
      <c r="T11301" s="34"/>
      <c r="U11301" s="34"/>
    </row>
    <row r="11302" spans="16:21" x14ac:dyDescent="0.45">
      <c r="P11302" s="33" t="s">
        <v>6335</v>
      </c>
      <c r="Q11302" t="s">
        <v>28873</v>
      </c>
      <c r="R11302" s="35" t="s">
        <v>20725</v>
      </c>
      <c r="S11302" s="34"/>
      <c r="T11302" s="34"/>
      <c r="U11302" s="34"/>
    </row>
    <row r="11303" spans="16:21" x14ac:dyDescent="0.45">
      <c r="P11303" s="33" t="s">
        <v>6336</v>
      </c>
      <c r="Q11303" t="s">
        <v>28873</v>
      </c>
      <c r="R11303" s="35" t="s">
        <v>20726</v>
      </c>
      <c r="S11303" s="34"/>
      <c r="T11303" s="34"/>
      <c r="U11303" s="34"/>
    </row>
    <row r="11304" spans="16:21" x14ac:dyDescent="0.45">
      <c r="P11304" s="33" t="s">
        <v>6336</v>
      </c>
      <c r="Q11304" t="s">
        <v>28873</v>
      </c>
      <c r="R11304" s="35" t="s">
        <v>20727</v>
      </c>
      <c r="S11304" s="34"/>
      <c r="T11304" s="34"/>
      <c r="U11304" s="34"/>
    </row>
    <row r="11305" spans="16:21" x14ac:dyDescent="0.45">
      <c r="P11305" s="33" t="s">
        <v>6337</v>
      </c>
      <c r="Q11305" t="s">
        <v>28873</v>
      </c>
      <c r="R11305" s="35" t="s">
        <v>20728</v>
      </c>
      <c r="S11305" s="34"/>
      <c r="T11305" s="34"/>
      <c r="U11305" s="34"/>
    </row>
    <row r="11306" spans="16:21" x14ac:dyDescent="0.45">
      <c r="P11306" s="33" t="s">
        <v>6337</v>
      </c>
      <c r="Q11306" t="s">
        <v>28873</v>
      </c>
      <c r="R11306" s="35" t="s">
        <v>20729</v>
      </c>
      <c r="S11306" s="34"/>
      <c r="T11306" s="34"/>
      <c r="U11306" s="34"/>
    </row>
    <row r="11307" spans="16:21" x14ac:dyDescent="0.45">
      <c r="P11307" s="33" t="s">
        <v>6338</v>
      </c>
      <c r="Q11307" t="s">
        <v>28873</v>
      </c>
      <c r="R11307" s="35" t="s">
        <v>20730</v>
      </c>
      <c r="S11307" s="34"/>
      <c r="T11307" s="34"/>
      <c r="U11307" s="34"/>
    </row>
    <row r="11308" spans="16:21" x14ac:dyDescent="0.45">
      <c r="P11308" s="33" t="s">
        <v>6338</v>
      </c>
      <c r="Q11308" t="s">
        <v>28873</v>
      </c>
      <c r="R11308" s="35" t="s">
        <v>20731</v>
      </c>
      <c r="S11308" s="34"/>
      <c r="T11308" s="34"/>
      <c r="U11308" s="34"/>
    </row>
    <row r="11309" spans="16:21" x14ac:dyDescent="0.45">
      <c r="P11309" s="33" t="s">
        <v>6339</v>
      </c>
      <c r="Q11309" t="s">
        <v>28873</v>
      </c>
      <c r="R11309" s="35" t="s">
        <v>20732</v>
      </c>
      <c r="S11309" s="34"/>
      <c r="T11309" s="34"/>
      <c r="U11309" s="34"/>
    </row>
    <row r="11310" spans="16:21" x14ac:dyDescent="0.45">
      <c r="P11310" s="33" t="s">
        <v>6339</v>
      </c>
      <c r="Q11310" t="s">
        <v>28873</v>
      </c>
      <c r="R11310" s="35" t="s">
        <v>20733</v>
      </c>
      <c r="S11310" s="34"/>
      <c r="T11310" s="34"/>
      <c r="U11310" s="34"/>
    </row>
    <row r="11311" spans="16:21" x14ac:dyDescent="0.45">
      <c r="P11311" s="33" t="s">
        <v>6340</v>
      </c>
      <c r="Q11311" t="s">
        <v>28873</v>
      </c>
      <c r="R11311" s="35" t="s">
        <v>20734</v>
      </c>
      <c r="S11311" s="34"/>
      <c r="T11311" s="34"/>
      <c r="U11311" s="34"/>
    </row>
    <row r="11312" spans="16:21" x14ac:dyDescent="0.45">
      <c r="P11312" s="33" t="s">
        <v>6340</v>
      </c>
      <c r="Q11312" t="s">
        <v>28873</v>
      </c>
      <c r="R11312" s="35" t="s">
        <v>20735</v>
      </c>
      <c r="S11312" s="34"/>
      <c r="T11312" s="34"/>
      <c r="U11312" s="34"/>
    </row>
    <row r="11313" spans="16:21" x14ac:dyDescent="0.45">
      <c r="P11313" s="33" t="s">
        <v>6341</v>
      </c>
      <c r="Q11313" t="s">
        <v>28873</v>
      </c>
      <c r="R11313" s="35" t="s">
        <v>20736</v>
      </c>
      <c r="S11313" s="34"/>
      <c r="T11313" s="34"/>
      <c r="U11313" s="34"/>
    </row>
    <row r="11314" spans="16:21" x14ac:dyDescent="0.45">
      <c r="P11314" s="33" t="s">
        <v>6341</v>
      </c>
      <c r="Q11314" t="s">
        <v>28873</v>
      </c>
      <c r="R11314" s="35" t="s">
        <v>20737</v>
      </c>
      <c r="S11314" s="34"/>
      <c r="T11314" s="34"/>
      <c r="U11314" s="34"/>
    </row>
    <row r="11315" spans="16:21" x14ac:dyDescent="0.45">
      <c r="P11315" s="33" t="s">
        <v>6342</v>
      </c>
      <c r="Q11315" t="s">
        <v>28873</v>
      </c>
      <c r="R11315" s="35" t="s">
        <v>20738</v>
      </c>
      <c r="S11315" s="34"/>
      <c r="T11315" s="34"/>
      <c r="U11315" s="34"/>
    </row>
    <row r="11316" spans="16:21" x14ac:dyDescent="0.45">
      <c r="P11316" s="33" t="s">
        <v>6342</v>
      </c>
      <c r="Q11316" t="s">
        <v>28873</v>
      </c>
      <c r="R11316" s="35" t="s">
        <v>20739</v>
      </c>
      <c r="S11316" s="34"/>
      <c r="T11316" s="34"/>
      <c r="U11316" s="34"/>
    </row>
    <row r="11317" spans="16:21" x14ac:dyDescent="0.45">
      <c r="P11317" s="33" t="s">
        <v>6343</v>
      </c>
      <c r="Q11317" t="s">
        <v>28873</v>
      </c>
      <c r="R11317" s="35" t="s">
        <v>20740</v>
      </c>
      <c r="S11317" s="34"/>
      <c r="T11317" s="34"/>
      <c r="U11317" s="34"/>
    </row>
    <row r="11318" spans="16:21" x14ac:dyDescent="0.45">
      <c r="P11318" s="33" t="s">
        <v>6343</v>
      </c>
      <c r="Q11318" t="s">
        <v>28873</v>
      </c>
      <c r="R11318" s="35" t="s">
        <v>20741</v>
      </c>
      <c r="S11318" s="34"/>
      <c r="T11318" s="34"/>
      <c r="U11318" s="34"/>
    </row>
    <row r="11319" spans="16:21" x14ac:dyDescent="0.45">
      <c r="P11319" s="33" t="s">
        <v>6344</v>
      </c>
      <c r="Q11319" t="s">
        <v>28873</v>
      </c>
      <c r="R11319" s="35" t="s">
        <v>20742</v>
      </c>
      <c r="S11319" s="34"/>
      <c r="T11319" s="34"/>
      <c r="U11319" s="34"/>
    </row>
    <row r="11320" spans="16:21" x14ac:dyDescent="0.45">
      <c r="P11320" s="33" t="s">
        <v>6344</v>
      </c>
      <c r="Q11320" t="s">
        <v>28873</v>
      </c>
      <c r="R11320" s="35" t="s">
        <v>20743</v>
      </c>
      <c r="S11320" s="34"/>
      <c r="T11320" s="34"/>
      <c r="U11320" s="34"/>
    </row>
    <row r="11321" spans="16:21" x14ac:dyDescent="0.45">
      <c r="P11321" s="33" t="s">
        <v>6345</v>
      </c>
      <c r="Q11321" t="s">
        <v>28873</v>
      </c>
      <c r="R11321" s="35" t="s">
        <v>20744</v>
      </c>
      <c r="S11321" s="34"/>
      <c r="T11321" s="34"/>
      <c r="U11321" s="34"/>
    </row>
    <row r="11322" spans="16:21" x14ac:dyDescent="0.45">
      <c r="P11322" s="33" t="s">
        <v>6345</v>
      </c>
      <c r="Q11322" t="s">
        <v>28873</v>
      </c>
      <c r="R11322" s="35" t="s">
        <v>20745</v>
      </c>
      <c r="S11322" s="34"/>
      <c r="T11322" s="34"/>
      <c r="U11322" s="34"/>
    </row>
    <row r="11323" spans="16:21" x14ac:dyDescent="0.45">
      <c r="P11323" s="33" t="s">
        <v>6346</v>
      </c>
      <c r="Q11323" t="s">
        <v>28873</v>
      </c>
      <c r="R11323" s="35" t="s">
        <v>20746</v>
      </c>
      <c r="S11323" s="34"/>
      <c r="T11323" s="34"/>
      <c r="U11323" s="34"/>
    </row>
    <row r="11324" spans="16:21" x14ac:dyDescent="0.45">
      <c r="P11324" s="33" t="s">
        <v>6346</v>
      </c>
      <c r="Q11324" t="s">
        <v>28873</v>
      </c>
      <c r="R11324" s="35" t="s">
        <v>20747</v>
      </c>
      <c r="S11324" s="34"/>
      <c r="T11324" s="34"/>
      <c r="U11324" s="34"/>
    </row>
    <row r="11325" spans="16:21" x14ac:dyDescent="0.45">
      <c r="P11325" s="33" t="s">
        <v>6347</v>
      </c>
      <c r="Q11325" t="s">
        <v>28873</v>
      </c>
      <c r="R11325" s="35" t="s">
        <v>20748</v>
      </c>
      <c r="S11325" s="34"/>
      <c r="T11325" s="34"/>
      <c r="U11325" s="34"/>
    </row>
    <row r="11326" spans="16:21" x14ac:dyDescent="0.45">
      <c r="P11326" s="33" t="s">
        <v>6347</v>
      </c>
      <c r="Q11326" t="s">
        <v>28873</v>
      </c>
      <c r="R11326" s="35" t="s">
        <v>20749</v>
      </c>
      <c r="S11326" s="34"/>
      <c r="T11326" s="34"/>
      <c r="U11326" s="34"/>
    </row>
    <row r="11327" spans="16:21" x14ac:dyDescent="0.45">
      <c r="P11327" s="33" t="s">
        <v>6348</v>
      </c>
      <c r="Q11327" t="s">
        <v>28873</v>
      </c>
      <c r="R11327" s="35" t="s">
        <v>20750</v>
      </c>
      <c r="S11327" s="34"/>
      <c r="T11327" s="34"/>
      <c r="U11327" s="34"/>
    </row>
    <row r="11328" spans="16:21" x14ac:dyDescent="0.45">
      <c r="P11328" s="33" t="s">
        <v>6348</v>
      </c>
      <c r="Q11328" t="s">
        <v>28873</v>
      </c>
      <c r="R11328" s="35" t="s">
        <v>20751</v>
      </c>
      <c r="S11328" s="34"/>
      <c r="T11328" s="34"/>
      <c r="U11328" s="34"/>
    </row>
    <row r="11329" spans="16:21" x14ac:dyDescent="0.45">
      <c r="P11329" s="33" t="s">
        <v>6349</v>
      </c>
      <c r="Q11329" t="s">
        <v>28873</v>
      </c>
      <c r="R11329" s="35" t="s">
        <v>20752</v>
      </c>
      <c r="S11329" s="34"/>
      <c r="T11329" s="34"/>
      <c r="U11329" s="34"/>
    </row>
    <row r="11330" spans="16:21" x14ac:dyDescent="0.45">
      <c r="P11330" s="33" t="s">
        <v>6349</v>
      </c>
      <c r="Q11330" t="s">
        <v>28873</v>
      </c>
      <c r="R11330" s="35" t="s">
        <v>20753</v>
      </c>
      <c r="S11330" s="34"/>
      <c r="T11330" s="34"/>
      <c r="U11330" s="34"/>
    </row>
    <row r="11331" spans="16:21" x14ac:dyDescent="0.45">
      <c r="P11331" s="33" t="s">
        <v>6350</v>
      </c>
      <c r="Q11331" t="s">
        <v>28873</v>
      </c>
      <c r="R11331" s="35" t="s">
        <v>20754</v>
      </c>
      <c r="S11331" s="34"/>
      <c r="T11331" s="34"/>
      <c r="U11331" s="34"/>
    </row>
    <row r="11332" spans="16:21" x14ac:dyDescent="0.45">
      <c r="P11332" s="33" t="s">
        <v>6350</v>
      </c>
      <c r="Q11332" t="s">
        <v>28873</v>
      </c>
      <c r="R11332" s="35" t="s">
        <v>20755</v>
      </c>
      <c r="S11332" s="34"/>
      <c r="T11332" s="34"/>
      <c r="U11332" s="34"/>
    </row>
    <row r="11333" spans="16:21" x14ac:dyDescent="0.45">
      <c r="P11333" s="33" t="s">
        <v>6351</v>
      </c>
      <c r="Q11333" t="s">
        <v>28873</v>
      </c>
      <c r="R11333" s="35" t="s">
        <v>20756</v>
      </c>
      <c r="S11333" s="34"/>
      <c r="T11333" s="34"/>
      <c r="U11333" s="34"/>
    </row>
    <row r="11334" spans="16:21" x14ac:dyDescent="0.45">
      <c r="P11334" s="33" t="s">
        <v>6351</v>
      </c>
      <c r="Q11334" t="s">
        <v>28873</v>
      </c>
      <c r="R11334" s="35" t="s">
        <v>20757</v>
      </c>
      <c r="S11334" s="34"/>
      <c r="T11334" s="34"/>
      <c r="U11334" s="34"/>
    </row>
    <row r="11335" spans="16:21" x14ac:dyDescent="0.45">
      <c r="P11335" s="33" t="s">
        <v>6352</v>
      </c>
      <c r="Q11335" t="s">
        <v>28873</v>
      </c>
      <c r="R11335" s="35" t="s">
        <v>20758</v>
      </c>
      <c r="S11335" s="34"/>
      <c r="T11335" s="34"/>
      <c r="U11335" s="34"/>
    </row>
    <row r="11336" spans="16:21" x14ac:dyDescent="0.45">
      <c r="P11336" s="33" t="s">
        <v>6352</v>
      </c>
      <c r="Q11336" t="s">
        <v>28873</v>
      </c>
      <c r="R11336" s="35" t="s">
        <v>20759</v>
      </c>
      <c r="S11336" s="34"/>
      <c r="T11336" s="34"/>
      <c r="U11336" s="34"/>
    </row>
    <row r="11337" spans="16:21" x14ac:dyDescent="0.45">
      <c r="P11337" s="33" t="s">
        <v>6353</v>
      </c>
      <c r="Q11337" t="s">
        <v>28873</v>
      </c>
      <c r="R11337" s="35" t="s">
        <v>20760</v>
      </c>
      <c r="S11337" s="34"/>
      <c r="T11337" s="34"/>
      <c r="U11337" s="34"/>
    </row>
    <row r="11338" spans="16:21" x14ac:dyDescent="0.45">
      <c r="P11338" s="33" t="s">
        <v>6353</v>
      </c>
      <c r="Q11338" t="s">
        <v>28873</v>
      </c>
      <c r="R11338" s="35" t="s">
        <v>20761</v>
      </c>
      <c r="S11338" s="34"/>
      <c r="T11338" s="34"/>
      <c r="U11338" s="34"/>
    </row>
    <row r="11339" spans="16:21" x14ac:dyDescent="0.45">
      <c r="P11339" s="33" t="s">
        <v>6354</v>
      </c>
      <c r="Q11339" t="s">
        <v>28873</v>
      </c>
      <c r="R11339" s="35" t="s">
        <v>20762</v>
      </c>
      <c r="S11339" s="34"/>
      <c r="T11339" s="34"/>
      <c r="U11339" s="34"/>
    </row>
    <row r="11340" spans="16:21" x14ac:dyDescent="0.45">
      <c r="P11340" s="33" t="s">
        <v>6354</v>
      </c>
      <c r="Q11340" t="s">
        <v>28873</v>
      </c>
      <c r="R11340" s="35" t="s">
        <v>20763</v>
      </c>
      <c r="S11340" s="34"/>
      <c r="T11340" s="34"/>
      <c r="U11340" s="34"/>
    </row>
    <row r="11341" spans="16:21" x14ac:dyDescent="0.45">
      <c r="P11341" s="33" t="s">
        <v>6355</v>
      </c>
      <c r="Q11341" t="s">
        <v>28873</v>
      </c>
      <c r="R11341" s="35" t="s">
        <v>20764</v>
      </c>
      <c r="S11341" s="34"/>
      <c r="T11341" s="34"/>
      <c r="U11341" s="34"/>
    </row>
    <row r="11342" spans="16:21" x14ac:dyDescent="0.45">
      <c r="P11342" s="33" t="s">
        <v>6355</v>
      </c>
      <c r="Q11342" t="s">
        <v>28873</v>
      </c>
      <c r="R11342" s="35" t="s">
        <v>20765</v>
      </c>
      <c r="S11342" s="34"/>
      <c r="T11342" s="34"/>
      <c r="U11342" s="34"/>
    </row>
    <row r="11343" spans="16:21" x14ac:dyDescent="0.45">
      <c r="P11343" s="33" t="s">
        <v>6356</v>
      </c>
      <c r="Q11343" t="s">
        <v>28873</v>
      </c>
      <c r="R11343" s="35" t="s">
        <v>20766</v>
      </c>
      <c r="S11343" s="34"/>
      <c r="T11343" s="34"/>
      <c r="U11343" s="34"/>
    </row>
    <row r="11344" spans="16:21" x14ac:dyDescent="0.45">
      <c r="P11344" s="33" t="s">
        <v>6356</v>
      </c>
      <c r="Q11344" t="s">
        <v>28873</v>
      </c>
      <c r="R11344" s="35" t="s">
        <v>20767</v>
      </c>
      <c r="S11344" s="34"/>
      <c r="T11344" s="34"/>
      <c r="U11344" s="34"/>
    </row>
    <row r="11345" spans="16:21" x14ac:dyDescent="0.45">
      <c r="P11345" s="33" t="s">
        <v>6357</v>
      </c>
      <c r="Q11345" t="s">
        <v>28873</v>
      </c>
      <c r="R11345" s="35" t="s">
        <v>20768</v>
      </c>
      <c r="S11345" s="34"/>
      <c r="T11345" s="34"/>
      <c r="U11345" s="34"/>
    </row>
    <row r="11346" spans="16:21" x14ac:dyDescent="0.45">
      <c r="P11346" s="33" t="s">
        <v>6357</v>
      </c>
      <c r="Q11346" t="s">
        <v>28873</v>
      </c>
      <c r="R11346" s="35" t="s">
        <v>20769</v>
      </c>
      <c r="S11346" s="34"/>
      <c r="T11346" s="34"/>
      <c r="U11346" s="34"/>
    </row>
    <row r="11347" spans="16:21" x14ac:dyDescent="0.45">
      <c r="P11347" s="33" t="s">
        <v>6358</v>
      </c>
      <c r="Q11347" t="s">
        <v>28873</v>
      </c>
      <c r="R11347" s="35" t="s">
        <v>20770</v>
      </c>
      <c r="S11347" s="34"/>
      <c r="T11347" s="34"/>
      <c r="U11347" s="34"/>
    </row>
    <row r="11348" spans="16:21" x14ac:dyDescent="0.45">
      <c r="P11348" s="33" t="s">
        <v>6358</v>
      </c>
      <c r="Q11348" t="s">
        <v>28873</v>
      </c>
      <c r="R11348" s="35" t="s">
        <v>20771</v>
      </c>
      <c r="S11348" s="34"/>
      <c r="T11348" s="34"/>
      <c r="U11348" s="34"/>
    </row>
    <row r="11349" spans="16:21" x14ac:dyDescent="0.45">
      <c r="P11349" s="33" t="s">
        <v>6359</v>
      </c>
      <c r="Q11349" t="s">
        <v>28873</v>
      </c>
      <c r="R11349" s="35" t="s">
        <v>20772</v>
      </c>
      <c r="S11349" s="34"/>
      <c r="T11349" s="34"/>
      <c r="U11349" s="34"/>
    </row>
    <row r="11350" spans="16:21" x14ac:dyDescent="0.45">
      <c r="P11350" s="33" t="s">
        <v>6359</v>
      </c>
      <c r="Q11350" t="s">
        <v>28873</v>
      </c>
      <c r="R11350" s="35" t="s">
        <v>20773</v>
      </c>
      <c r="S11350" s="34"/>
      <c r="T11350" s="34"/>
      <c r="U11350" s="34"/>
    </row>
    <row r="11351" spans="16:21" x14ac:dyDescent="0.45">
      <c r="P11351" s="33" t="s">
        <v>6360</v>
      </c>
      <c r="Q11351" t="s">
        <v>28873</v>
      </c>
      <c r="R11351" s="35" t="s">
        <v>20774</v>
      </c>
      <c r="S11351" s="34"/>
      <c r="T11351" s="34"/>
      <c r="U11351" s="34"/>
    </row>
    <row r="11352" spans="16:21" x14ac:dyDescent="0.45">
      <c r="P11352" s="33" t="s">
        <v>6360</v>
      </c>
      <c r="Q11352" t="s">
        <v>28873</v>
      </c>
      <c r="R11352" s="35" t="s">
        <v>20775</v>
      </c>
      <c r="S11352" s="34"/>
      <c r="T11352" s="34"/>
      <c r="U11352" s="34"/>
    </row>
    <row r="11353" spans="16:21" x14ac:dyDescent="0.45">
      <c r="P11353" s="33" t="s">
        <v>6361</v>
      </c>
      <c r="Q11353" t="s">
        <v>28873</v>
      </c>
      <c r="R11353" s="35" t="s">
        <v>20776</v>
      </c>
      <c r="S11353" s="34"/>
      <c r="T11353" s="34"/>
      <c r="U11353" s="34"/>
    </row>
    <row r="11354" spans="16:21" x14ac:dyDescent="0.45">
      <c r="P11354" s="33" t="s">
        <v>6361</v>
      </c>
      <c r="Q11354" t="s">
        <v>28873</v>
      </c>
      <c r="R11354" s="35" t="s">
        <v>20777</v>
      </c>
      <c r="S11354" s="34"/>
      <c r="T11354" s="34"/>
      <c r="U11354" s="34"/>
    </row>
    <row r="11355" spans="16:21" x14ac:dyDescent="0.45">
      <c r="P11355" s="33" t="s">
        <v>6362</v>
      </c>
      <c r="Q11355" t="s">
        <v>28873</v>
      </c>
      <c r="R11355" s="35" t="s">
        <v>20778</v>
      </c>
      <c r="S11355" s="34"/>
      <c r="T11355" s="34"/>
      <c r="U11355" s="34"/>
    </row>
    <row r="11356" spans="16:21" x14ac:dyDescent="0.45">
      <c r="P11356" s="33" t="s">
        <v>6362</v>
      </c>
      <c r="Q11356" t="s">
        <v>28873</v>
      </c>
      <c r="R11356" s="35" t="s">
        <v>20779</v>
      </c>
      <c r="S11356" s="34"/>
      <c r="T11356" s="34"/>
      <c r="U11356" s="34"/>
    </row>
    <row r="11357" spans="16:21" x14ac:dyDescent="0.45">
      <c r="P11357" s="33" t="s">
        <v>6363</v>
      </c>
      <c r="Q11357" t="s">
        <v>28873</v>
      </c>
      <c r="R11357" s="35" t="s">
        <v>20780</v>
      </c>
      <c r="S11357" s="34"/>
      <c r="T11357" s="34"/>
      <c r="U11357" s="34"/>
    </row>
    <row r="11358" spans="16:21" x14ac:dyDescent="0.45">
      <c r="P11358" s="33" t="s">
        <v>6363</v>
      </c>
      <c r="Q11358" t="s">
        <v>28873</v>
      </c>
      <c r="R11358" s="35" t="s">
        <v>20781</v>
      </c>
      <c r="S11358" s="34"/>
      <c r="T11358" s="34"/>
      <c r="U11358" s="34"/>
    </row>
    <row r="11359" spans="16:21" x14ac:dyDescent="0.45">
      <c r="P11359" s="33" t="s">
        <v>6364</v>
      </c>
      <c r="Q11359" t="s">
        <v>28873</v>
      </c>
      <c r="R11359" s="35" t="s">
        <v>20782</v>
      </c>
      <c r="S11359" s="34"/>
      <c r="T11359" s="34"/>
      <c r="U11359" s="34"/>
    </row>
    <row r="11360" spans="16:21" x14ac:dyDescent="0.45">
      <c r="P11360" s="33" t="s">
        <v>6364</v>
      </c>
      <c r="Q11360" t="s">
        <v>28873</v>
      </c>
      <c r="R11360" s="35" t="s">
        <v>20783</v>
      </c>
      <c r="S11360" s="34"/>
      <c r="T11360" s="34"/>
      <c r="U11360" s="34"/>
    </row>
    <row r="11361" spans="16:21" x14ac:dyDescent="0.45">
      <c r="P11361" s="33" t="s">
        <v>6365</v>
      </c>
      <c r="Q11361" t="s">
        <v>28873</v>
      </c>
      <c r="R11361" s="35" t="s">
        <v>20784</v>
      </c>
      <c r="S11361" s="34"/>
      <c r="T11361" s="34"/>
      <c r="U11361" s="34"/>
    </row>
    <row r="11362" spans="16:21" x14ac:dyDescent="0.45">
      <c r="P11362" s="33" t="s">
        <v>6365</v>
      </c>
      <c r="Q11362" t="s">
        <v>28873</v>
      </c>
      <c r="R11362" s="35" t="s">
        <v>20785</v>
      </c>
      <c r="S11362" s="34"/>
      <c r="T11362" s="34"/>
      <c r="U11362" s="34"/>
    </row>
    <row r="11363" spans="16:21" x14ac:dyDescent="0.45">
      <c r="P11363" s="33" t="s">
        <v>6366</v>
      </c>
      <c r="Q11363" t="s">
        <v>28873</v>
      </c>
      <c r="R11363" s="35" t="s">
        <v>20786</v>
      </c>
      <c r="S11363" s="34"/>
      <c r="T11363" s="34"/>
      <c r="U11363" s="34"/>
    </row>
    <row r="11364" spans="16:21" x14ac:dyDescent="0.45">
      <c r="P11364" s="33" t="s">
        <v>6366</v>
      </c>
      <c r="Q11364" t="s">
        <v>28873</v>
      </c>
      <c r="R11364" s="35" t="s">
        <v>20787</v>
      </c>
      <c r="S11364" s="34"/>
      <c r="T11364" s="34"/>
      <c r="U11364" s="34"/>
    </row>
    <row r="11365" spans="16:21" x14ac:dyDescent="0.45">
      <c r="P11365" s="33" t="s">
        <v>6367</v>
      </c>
      <c r="Q11365" t="s">
        <v>28873</v>
      </c>
      <c r="R11365" s="35" t="s">
        <v>20788</v>
      </c>
      <c r="S11365" s="34"/>
      <c r="T11365" s="34"/>
      <c r="U11365" s="34"/>
    </row>
    <row r="11366" spans="16:21" x14ac:dyDescent="0.45">
      <c r="P11366" s="33" t="s">
        <v>6367</v>
      </c>
      <c r="Q11366" t="s">
        <v>28873</v>
      </c>
      <c r="R11366" s="35" t="s">
        <v>20789</v>
      </c>
      <c r="S11366" s="34"/>
      <c r="T11366" s="34"/>
      <c r="U11366" s="34"/>
    </row>
    <row r="11367" spans="16:21" x14ac:dyDescent="0.45">
      <c r="P11367" s="33" t="s">
        <v>6368</v>
      </c>
      <c r="Q11367" t="s">
        <v>28873</v>
      </c>
      <c r="R11367" s="35" t="s">
        <v>20790</v>
      </c>
      <c r="S11367" s="34"/>
      <c r="T11367" s="34"/>
      <c r="U11367" s="34"/>
    </row>
    <row r="11368" spans="16:21" x14ac:dyDescent="0.45">
      <c r="P11368" s="33" t="s">
        <v>6368</v>
      </c>
      <c r="Q11368" t="s">
        <v>28873</v>
      </c>
      <c r="R11368" s="35" t="s">
        <v>20791</v>
      </c>
      <c r="S11368" s="34"/>
      <c r="T11368" s="34"/>
      <c r="U11368" s="34"/>
    </row>
    <row r="11369" spans="16:21" x14ac:dyDescent="0.45">
      <c r="P11369" s="33" t="s">
        <v>6369</v>
      </c>
      <c r="Q11369" t="s">
        <v>28873</v>
      </c>
      <c r="R11369" s="35" t="s">
        <v>20792</v>
      </c>
      <c r="S11369" s="34"/>
      <c r="T11369" s="34"/>
      <c r="U11369" s="34"/>
    </row>
    <row r="11370" spans="16:21" x14ac:dyDescent="0.45">
      <c r="P11370" s="33" t="s">
        <v>6369</v>
      </c>
      <c r="Q11370" t="s">
        <v>28873</v>
      </c>
      <c r="R11370" s="35" t="s">
        <v>20793</v>
      </c>
      <c r="S11370" s="34"/>
      <c r="T11370" s="34"/>
      <c r="U11370" s="34"/>
    </row>
    <row r="11371" spans="16:21" x14ac:dyDescent="0.45">
      <c r="P11371" s="33" t="s">
        <v>6370</v>
      </c>
      <c r="Q11371" t="s">
        <v>28873</v>
      </c>
      <c r="R11371" s="35" t="s">
        <v>20794</v>
      </c>
      <c r="S11371" s="34"/>
      <c r="T11371" s="34"/>
      <c r="U11371" s="34"/>
    </row>
    <row r="11372" spans="16:21" x14ac:dyDescent="0.45">
      <c r="P11372" s="33" t="s">
        <v>6370</v>
      </c>
      <c r="Q11372" t="s">
        <v>28873</v>
      </c>
      <c r="R11372" s="35" t="s">
        <v>20795</v>
      </c>
      <c r="S11372" s="34"/>
      <c r="T11372" s="34"/>
      <c r="U11372" s="34"/>
    </row>
    <row r="11373" spans="16:21" x14ac:dyDescent="0.45">
      <c r="P11373" s="33" t="s">
        <v>6371</v>
      </c>
      <c r="Q11373" t="s">
        <v>28873</v>
      </c>
      <c r="R11373" s="35" t="s">
        <v>20796</v>
      </c>
      <c r="S11373" s="34"/>
      <c r="T11373" s="34"/>
      <c r="U11373" s="34"/>
    </row>
    <row r="11374" spans="16:21" x14ac:dyDescent="0.45">
      <c r="P11374" s="33" t="s">
        <v>6371</v>
      </c>
      <c r="Q11374" t="s">
        <v>28873</v>
      </c>
      <c r="R11374" s="35" t="s">
        <v>20797</v>
      </c>
      <c r="S11374" s="34"/>
      <c r="T11374" s="34"/>
      <c r="U11374" s="34"/>
    </row>
    <row r="11375" spans="16:21" x14ac:dyDescent="0.45">
      <c r="P11375" s="33" t="s">
        <v>6372</v>
      </c>
      <c r="Q11375" t="s">
        <v>28873</v>
      </c>
      <c r="R11375" s="35" t="s">
        <v>20798</v>
      </c>
      <c r="S11375" s="34"/>
      <c r="T11375" s="34"/>
      <c r="U11375" s="34"/>
    </row>
    <row r="11376" spans="16:21" x14ac:dyDescent="0.45">
      <c r="P11376" s="33" t="s">
        <v>6372</v>
      </c>
      <c r="Q11376" t="s">
        <v>28873</v>
      </c>
      <c r="R11376" s="35" t="s">
        <v>20799</v>
      </c>
      <c r="S11376" s="34"/>
      <c r="T11376" s="34"/>
      <c r="U11376" s="34"/>
    </row>
    <row r="11377" spans="16:21" x14ac:dyDescent="0.45">
      <c r="P11377" s="33" t="s">
        <v>6373</v>
      </c>
      <c r="Q11377" t="s">
        <v>28873</v>
      </c>
      <c r="R11377" s="35" t="s">
        <v>20800</v>
      </c>
      <c r="S11377" s="34"/>
      <c r="T11377" s="34"/>
      <c r="U11377" s="34"/>
    </row>
    <row r="11378" spans="16:21" x14ac:dyDescent="0.45">
      <c r="P11378" s="33" t="s">
        <v>6373</v>
      </c>
      <c r="Q11378" t="s">
        <v>28873</v>
      </c>
      <c r="R11378" s="35" t="s">
        <v>20801</v>
      </c>
      <c r="S11378" s="34"/>
      <c r="T11378" s="34"/>
      <c r="U11378" s="34"/>
    </row>
    <row r="11379" spans="16:21" x14ac:dyDescent="0.45">
      <c r="P11379" s="33" t="s">
        <v>6374</v>
      </c>
      <c r="Q11379" t="s">
        <v>28873</v>
      </c>
      <c r="R11379" s="35" t="s">
        <v>20802</v>
      </c>
      <c r="S11379" s="34"/>
      <c r="T11379" s="34"/>
      <c r="U11379" s="34"/>
    </row>
    <row r="11380" spans="16:21" x14ac:dyDescent="0.45">
      <c r="P11380" s="33" t="s">
        <v>6374</v>
      </c>
      <c r="Q11380" t="s">
        <v>28873</v>
      </c>
      <c r="R11380" s="35" t="s">
        <v>20803</v>
      </c>
      <c r="S11380" s="34"/>
      <c r="T11380" s="34"/>
      <c r="U11380" s="34"/>
    </row>
    <row r="11381" spans="16:21" x14ac:dyDescent="0.45">
      <c r="P11381" s="33" t="s">
        <v>6375</v>
      </c>
      <c r="Q11381" t="s">
        <v>28873</v>
      </c>
      <c r="R11381" s="35" t="s">
        <v>20804</v>
      </c>
      <c r="S11381" s="34"/>
      <c r="T11381" s="34"/>
      <c r="U11381" s="34"/>
    </row>
    <row r="11382" spans="16:21" x14ac:dyDescent="0.45">
      <c r="P11382" s="33" t="s">
        <v>6375</v>
      </c>
      <c r="Q11382" t="s">
        <v>28873</v>
      </c>
      <c r="R11382" s="35" t="s">
        <v>20805</v>
      </c>
      <c r="S11382" s="34"/>
      <c r="T11382" s="34"/>
      <c r="U11382" s="34"/>
    </row>
    <row r="11383" spans="16:21" x14ac:dyDescent="0.45">
      <c r="P11383" s="33" t="s">
        <v>6376</v>
      </c>
      <c r="Q11383" t="s">
        <v>28873</v>
      </c>
      <c r="R11383" s="35" t="s">
        <v>20806</v>
      </c>
      <c r="S11383" s="34"/>
      <c r="T11383" s="34"/>
      <c r="U11383" s="34"/>
    </row>
    <row r="11384" spans="16:21" x14ac:dyDescent="0.45">
      <c r="P11384" s="33" t="s">
        <v>6376</v>
      </c>
      <c r="Q11384" t="s">
        <v>28873</v>
      </c>
      <c r="R11384" s="35" t="s">
        <v>20807</v>
      </c>
      <c r="S11384" s="34"/>
      <c r="T11384" s="34"/>
      <c r="U11384" s="34"/>
    </row>
    <row r="11385" spans="16:21" x14ac:dyDescent="0.45">
      <c r="P11385" s="33" t="s">
        <v>6377</v>
      </c>
      <c r="Q11385" t="s">
        <v>28873</v>
      </c>
      <c r="R11385" s="35" t="s">
        <v>20808</v>
      </c>
      <c r="S11385" s="34"/>
      <c r="T11385" s="34"/>
      <c r="U11385" s="34"/>
    </row>
    <row r="11386" spans="16:21" x14ac:dyDescent="0.45">
      <c r="P11386" s="33" t="s">
        <v>6377</v>
      </c>
      <c r="Q11386" t="s">
        <v>28873</v>
      </c>
      <c r="R11386" s="35" t="s">
        <v>20809</v>
      </c>
      <c r="S11386" s="34"/>
      <c r="T11386" s="34"/>
      <c r="U11386" s="34"/>
    </row>
    <row r="11387" spans="16:21" x14ac:dyDescent="0.45">
      <c r="P11387" s="33" t="s">
        <v>6378</v>
      </c>
      <c r="Q11387" t="s">
        <v>28873</v>
      </c>
      <c r="R11387" s="35" t="s">
        <v>20810</v>
      </c>
      <c r="S11387" s="34"/>
      <c r="T11387" s="34"/>
      <c r="U11387" s="34"/>
    </row>
    <row r="11388" spans="16:21" x14ac:dyDescent="0.45">
      <c r="P11388" s="33" t="s">
        <v>6378</v>
      </c>
      <c r="Q11388" t="s">
        <v>28873</v>
      </c>
      <c r="R11388" s="35" t="s">
        <v>20811</v>
      </c>
      <c r="S11388" s="34"/>
      <c r="T11388" s="34"/>
      <c r="U11388" s="34"/>
    </row>
    <row r="11389" spans="16:21" x14ac:dyDescent="0.45">
      <c r="P11389" s="33" t="s">
        <v>6379</v>
      </c>
      <c r="Q11389" t="s">
        <v>28873</v>
      </c>
      <c r="R11389" s="35" t="s">
        <v>20812</v>
      </c>
      <c r="S11389" s="34"/>
      <c r="T11389" s="34"/>
      <c r="U11389" s="34"/>
    </row>
    <row r="11390" spans="16:21" x14ac:dyDescent="0.45">
      <c r="P11390" s="33" t="s">
        <v>6379</v>
      </c>
      <c r="Q11390" t="s">
        <v>28873</v>
      </c>
      <c r="R11390" s="35" t="s">
        <v>20813</v>
      </c>
      <c r="S11390" s="34"/>
      <c r="T11390" s="34"/>
      <c r="U11390" s="34"/>
    </row>
    <row r="11391" spans="16:21" x14ac:dyDescent="0.45">
      <c r="P11391" s="33" t="s">
        <v>6380</v>
      </c>
      <c r="Q11391" t="s">
        <v>28873</v>
      </c>
      <c r="R11391" s="35" t="s">
        <v>20814</v>
      </c>
      <c r="S11391" s="34"/>
      <c r="T11391" s="34"/>
      <c r="U11391" s="34"/>
    </row>
    <row r="11392" spans="16:21" x14ac:dyDescent="0.45">
      <c r="P11392" s="33" t="s">
        <v>6380</v>
      </c>
      <c r="Q11392" t="s">
        <v>28873</v>
      </c>
      <c r="R11392" s="35" t="s">
        <v>20815</v>
      </c>
      <c r="S11392" s="34"/>
      <c r="T11392" s="34"/>
      <c r="U11392" s="34"/>
    </row>
    <row r="11393" spans="16:21" x14ac:dyDescent="0.45">
      <c r="P11393" s="33" t="s">
        <v>6381</v>
      </c>
      <c r="Q11393" t="s">
        <v>28873</v>
      </c>
      <c r="R11393" s="35" t="s">
        <v>20816</v>
      </c>
      <c r="S11393" s="34"/>
      <c r="T11393" s="34"/>
      <c r="U11393" s="34"/>
    </row>
    <row r="11394" spans="16:21" x14ac:dyDescent="0.45">
      <c r="P11394" s="33" t="s">
        <v>6381</v>
      </c>
      <c r="Q11394" t="s">
        <v>28873</v>
      </c>
      <c r="R11394" s="35" t="s">
        <v>20817</v>
      </c>
      <c r="S11394" s="34"/>
      <c r="T11394" s="34"/>
      <c r="U11394" s="34"/>
    </row>
    <row r="11395" spans="16:21" x14ac:dyDescent="0.45">
      <c r="P11395" s="33" t="s">
        <v>6382</v>
      </c>
      <c r="Q11395" t="s">
        <v>28873</v>
      </c>
      <c r="R11395" s="35" t="s">
        <v>20818</v>
      </c>
      <c r="S11395" s="34"/>
      <c r="T11395" s="34"/>
      <c r="U11395" s="34"/>
    </row>
    <row r="11396" spans="16:21" x14ac:dyDescent="0.45">
      <c r="P11396" s="33" t="s">
        <v>6382</v>
      </c>
      <c r="Q11396" t="s">
        <v>28873</v>
      </c>
      <c r="R11396" s="35" t="s">
        <v>20819</v>
      </c>
      <c r="S11396" s="34"/>
      <c r="T11396" s="34"/>
      <c r="U11396" s="34"/>
    </row>
    <row r="11397" spans="16:21" x14ac:dyDescent="0.45">
      <c r="P11397" s="33" t="s">
        <v>6383</v>
      </c>
      <c r="Q11397" t="s">
        <v>28873</v>
      </c>
      <c r="R11397" s="35" t="s">
        <v>20820</v>
      </c>
      <c r="S11397" s="34"/>
      <c r="T11397" s="34"/>
      <c r="U11397" s="34"/>
    </row>
    <row r="11398" spans="16:21" x14ac:dyDescent="0.45">
      <c r="P11398" s="33" t="s">
        <v>6383</v>
      </c>
      <c r="Q11398" t="s">
        <v>28873</v>
      </c>
      <c r="R11398" s="35" t="s">
        <v>20821</v>
      </c>
      <c r="S11398" s="34"/>
      <c r="T11398" s="34"/>
      <c r="U11398" s="34"/>
    </row>
    <row r="11399" spans="16:21" x14ac:dyDescent="0.45">
      <c r="P11399" s="33" t="s">
        <v>6384</v>
      </c>
      <c r="Q11399" t="s">
        <v>28873</v>
      </c>
      <c r="R11399" s="35" t="s">
        <v>20822</v>
      </c>
      <c r="S11399" s="34"/>
      <c r="T11399" s="34"/>
      <c r="U11399" s="34"/>
    </row>
    <row r="11400" spans="16:21" x14ac:dyDescent="0.45">
      <c r="P11400" s="33" t="s">
        <v>6384</v>
      </c>
      <c r="Q11400" t="s">
        <v>28873</v>
      </c>
      <c r="R11400" s="35" t="s">
        <v>20823</v>
      </c>
      <c r="S11400" s="34"/>
      <c r="T11400" s="34"/>
      <c r="U11400" s="34"/>
    </row>
    <row r="11401" spans="16:21" x14ac:dyDescent="0.45">
      <c r="P11401" s="33" t="s">
        <v>6385</v>
      </c>
      <c r="Q11401" t="s">
        <v>28873</v>
      </c>
      <c r="R11401" s="35" t="s">
        <v>20824</v>
      </c>
      <c r="S11401" s="34"/>
      <c r="T11401" s="34"/>
      <c r="U11401" s="34"/>
    </row>
    <row r="11402" spans="16:21" x14ac:dyDescent="0.45">
      <c r="P11402" s="33" t="s">
        <v>6385</v>
      </c>
      <c r="Q11402" t="s">
        <v>28873</v>
      </c>
      <c r="R11402" s="35" t="s">
        <v>20825</v>
      </c>
      <c r="S11402" s="34"/>
      <c r="T11402" s="34"/>
      <c r="U11402" s="34"/>
    </row>
    <row r="11403" spans="16:21" x14ac:dyDescent="0.45">
      <c r="P11403" s="33" t="s">
        <v>6386</v>
      </c>
      <c r="Q11403" t="s">
        <v>28873</v>
      </c>
      <c r="R11403" s="35" t="s">
        <v>20826</v>
      </c>
      <c r="S11403" s="34"/>
      <c r="T11403" s="34"/>
      <c r="U11403" s="34"/>
    </row>
    <row r="11404" spans="16:21" x14ac:dyDescent="0.45">
      <c r="P11404" s="33" t="s">
        <v>6386</v>
      </c>
      <c r="Q11404" t="s">
        <v>28873</v>
      </c>
      <c r="R11404" s="35" t="s">
        <v>20827</v>
      </c>
      <c r="S11404" s="34"/>
      <c r="T11404" s="34"/>
      <c r="U11404" s="34"/>
    </row>
    <row r="11405" spans="16:21" x14ac:dyDescent="0.45">
      <c r="P11405" s="33" t="s">
        <v>6387</v>
      </c>
      <c r="Q11405" t="s">
        <v>28873</v>
      </c>
      <c r="R11405" s="35" t="s">
        <v>20828</v>
      </c>
      <c r="S11405" s="34"/>
      <c r="T11405" s="34"/>
      <c r="U11405" s="34"/>
    </row>
    <row r="11406" spans="16:21" x14ac:dyDescent="0.45">
      <c r="P11406" s="33" t="s">
        <v>6387</v>
      </c>
      <c r="Q11406" t="s">
        <v>28873</v>
      </c>
      <c r="R11406" s="35" t="s">
        <v>20829</v>
      </c>
      <c r="S11406" s="34"/>
      <c r="T11406" s="34"/>
      <c r="U11406" s="34"/>
    </row>
    <row r="11407" spans="16:21" x14ac:dyDescent="0.45">
      <c r="P11407" s="33" t="s">
        <v>6388</v>
      </c>
      <c r="Q11407" t="s">
        <v>28873</v>
      </c>
      <c r="R11407" s="35" t="s">
        <v>20830</v>
      </c>
      <c r="S11407" s="34"/>
      <c r="T11407" s="34"/>
      <c r="U11407" s="34"/>
    </row>
    <row r="11408" spans="16:21" x14ac:dyDescent="0.45">
      <c r="P11408" s="33" t="s">
        <v>6388</v>
      </c>
      <c r="Q11408" t="s">
        <v>28873</v>
      </c>
      <c r="R11408" s="35" t="s">
        <v>20831</v>
      </c>
      <c r="S11408" s="34"/>
      <c r="T11408" s="34"/>
      <c r="U11408" s="34"/>
    </row>
    <row r="11409" spans="16:21" x14ac:dyDescent="0.45">
      <c r="P11409" s="33" t="s">
        <v>6389</v>
      </c>
      <c r="Q11409" t="s">
        <v>28873</v>
      </c>
      <c r="R11409" s="35" t="s">
        <v>20832</v>
      </c>
      <c r="S11409" s="34"/>
      <c r="T11409" s="34"/>
      <c r="U11409" s="34"/>
    </row>
    <row r="11410" spans="16:21" x14ac:dyDescent="0.45">
      <c r="P11410" s="33" t="s">
        <v>6389</v>
      </c>
      <c r="Q11410" t="s">
        <v>28873</v>
      </c>
      <c r="R11410" s="35" t="s">
        <v>20833</v>
      </c>
      <c r="S11410" s="34"/>
      <c r="T11410" s="34"/>
      <c r="U11410" s="34"/>
    </row>
    <row r="11411" spans="16:21" x14ac:dyDescent="0.45">
      <c r="P11411" s="33" t="s">
        <v>6390</v>
      </c>
      <c r="Q11411" t="s">
        <v>28873</v>
      </c>
      <c r="R11411" s="35" t="s">
        <v>20834</v>
      </c>
      <c r="S11411" s="34"/>
      <c r="T11411" s="34"/>
      <c r="U11411" s="34"/>
    </row>
    <row r="11412" spans="16:21" x14ac:dyDescent="0.45">
      <c r="P11412" s="33" t="s">
        <v>6390</v>
      </c>
      <c r="Q11412" t="s">
        <v>28873</v>
      </c>
      <c r="R11412" s="35" t="s">
        <v>20835</v>
      </c>
      <c r="S11412" s="34"/>
      <c r="T11412" s="34"/>
      <c r="U11412" s="34"/>
    </row>
    <row r="11413" spans="16:21" x14ac:dyDescent="0.45">
      <c r="P11413" s="33" t="s">
        <v>6391</v>
      </c>
      <c r="Q11413" t="s">
        <v>28873</v>
      </c>
      <c r="R11413" s="35" t="s">
        <v>20836</v>
      </c>
      <c r="S11413" s="34"/>
      <c r="T11413" s="34"/>
      <c r="U11413" s="34"/>
    </row>
    <row r="11414" spans="16:21" x14ac:dyDescent="0.45">
      <c r="P11414" s="33" t="s">
        <v>6391</v>
      </c>
      <c r="Q11414" t="s">
        <v>28873</v>
      </c>
      <c r="R11414" s="35" t="s">
        <v>20837</v>
      </c>
      <c r="S11414" s="34"/>
      <c r="T11414" s="34"/>
      <c r="U11414" s="34"/>
    </row>
    <row r="11415" spans="16:21" x14ac:dyDescent="0.45">
      <c r="P11415" s="33" t="s">
        <v>6392</v>
      </c>
      <c r="Q11415" t="s">
        <v>28873</v>
      </c>
      <c r="R11415" s="35" t="s">
        <v>20838</v>
      </c>
      <c r="S11415" s="34"/>
      <c r="T11415" s="34"/>
      <c r="U11415" s="34"/>
    </row>
    <row r="11416" spans="16:21" x14ac:dyDescent="0.45">
      <c r="P11416" s="33" t="s">
        <v>6392</v>
      </c>
      <c r="Q11416" t="s">
        <v>28873</v>
      </c>
      <c r="R11416" s="35" t="s">
        <v>20839</v>
      </c>
      <c r="S11416" s="34"/>
      <c r="T11416" s="34"/>
      <c r="U11416" s="34"/>
    </row>
    <row r="11417" spans="16:21" x14ac:dyDescent="0.45">
      <c r="P11417" s="33" t="s">
        <v>6393</v>
      </c>
      <c r="Q11417" t="s">
        <v>28873</v>
      </c>
      <c r="R11417" s="35" t="s">
        <v>20840</v>
      </c>
      <c r="S11417" s="34"/>
      <c r="T11417" s="34"/>
      <c r="U11417" s="34"/>
    </row>
    <row r="11418" spans="16:21" x14ac:dyDescent="0.45">
      <c r="P11418" s="33" t="s">
        <v>6393</v>
      </c>
      <c r="Q11418" t="s">
        <v>28873</v>
      </c>
      <c r="R11418" s="35" t="s">
        <v>20841</v>
      </c>
      <c r="S11418" s="34"/>
      <c r="T11418" s="34"/>
      <c r="U11418" s="34"/>
    </row>
    <row r="11419" spans="16:21" x14ac:dyDescent="0.45">
      <c r="P11419" s="33" t="s">
        <v>6394</v>
      </c>
      <c r="Q11419" t="s">
        <v>28873</v>
      </c>
      <c r="R11419" s="35" t="s">
        <v>20842</v>
      </c>
      <c r="S11419" s="34"/>
      <c r="T11419" s="34"/>
      <c r="U11419" s="34"/>
    </row>
    <row r="11420" spans="16:21" x14ac:dyDescent="0.45">
      <c r="P11420" s="33" t="s">
        <v>6394</v>
      </c>
      <c r="Q11420" t="s">
        <v>28873</v>
      </c>
      <c r="R11420" s="35" t="s">
        <v>20843</v>
      </c>
      <c r="S11420" s="34"/>
      <c r="T11420" s="34"/>
      <c r="U11420" s="34"/>
    </row>
    <row r="11421" spans="16:21" x14ac:dyDescent="0.45">
      <c r="P11421" s="33" t="s">
        <v>6395</v>
      </c>
      <c r="Q11421" t="s">
        <v>28873</v>
      </c>
      <c r="R11421" s="35" t="s">
        <v>20844</v>
      </c>
      <c r="S11421" s="34"/>
      <c r="T11421" s="34"/>
      <c r="U11421" s="34"/>
    </row>
    <row r="11422" spans="16:21" x14ac:dyDescent="0.45">
      <c r="P11422" s="33" t="s">
        <v>6395</v>
      </c>
      <c r="Q11422" t="s">
        <v>28873</v>
      </c>
      <c r="R11422" s="35" t="s">
        <v>20845</v>
      </c>
      <c r="S11422" s="34"/>
      <c r="T11422" s="34"/>
      <c r="U11422" s="34"/>
    </row>
    <row r="11423" spans="16:21" x14ac:dyDescent="0.45">
      <c r="P11423" s="33" t="s">
        <v>6396</v>
      </c>
      <c r="Q11423" t="s">
        <v>28873</v>
      </c>
      <c r="R11423" s="35" t="s">
        <v>20846</v>
      </c>
      <c r="S11423" s="34"/>
      <c r="T11423" s="34"/>
      <c r="U11423" s="34"/>
    </row>
    <row r="11424" spans="16:21" x14ac:dyDescent="0.45">
      <c r="P11424" s="33" t="s">
        <v>6396</v>
      </c>
      <c r="Q11424" t="s">
        <v>28873</v>
      </c>
      <c r="R11424" s="35" t="s">
        <v>20847</v>
      </c>
      <c r="S11424" s="34"/>
      <c r="T11424" s="34"/>
      <c r="U11424" s="34"/>
    </row>
    <row r="11425" spans="16:21" x14ac:dyDescent="0.45">
      <c r="P11425" s="33" t="s">
        <v>6397</v>
      </c>
      <c r="Q11425" t="s">
        <v>28873</v>
      </c>
      <c r="R11425" s="35" t="s">
        <v>20848</v>
      </c>
      <c r="S11425" s="34"/>
      <c r="T11425" s="34"/>
      <c r="U11425" s="34"/>
    </row>
    <row r="11426" spans="16:21" x14ac:dyDescent="0.45">
      <c r="P11426" s="33" t="s">
        <v>6397</v>
      </c>
      <c r="Q11426" t="s">
        <v>28873</v>
      </c>
      <c r="R11426" s="35" t="s">
        <v>20849</v>
      </c>
      <c r="S11426" s="34"/>
      <c r="T11426" s="34"/>
      <c r="U11426" s="34"/>
    </row>
    <row r="11427" spans="16:21" x14ac:dyDescent="0.45">
      <c r="P11427" s="33" t="s">
        <v>6398</v>
      </c>
      <c r="Q11427" t="s">
        <v>28873</v>
      </c>
      <c r="R11427" s="35" t="s">
        <v>20850</v>
      </c>
      <c r="S11427" s="34"/>
      <c r="T11427" s="34"/>
      <c r="U11427" s="34"/>
    </row>
    <row r="11428" spans="16:21" x14ac:dyDescent="0.45">
      <c r="P11428" s="33" t="s">
        <v>6398</v>
      </c>
      <c r="Q11428" t="s">
        <v>28873</v>
      </c>
      <c r="R11428" s="35" t="s">
        <v>20851</v>
      </c>
      <c r="S11428" s="34"/>
      <c r="T11428" s="34"/>
      <c r="U11428" s="34"/>
    </row>
    <row r="11429" spans="16:21" x14ac:dyDescent="0.45">
      <c r="P11429" s="33" t="s">
        <v>6399</v>
      </c>
      <c r="Q11429" t="s">
        <v>28873</v>
      </c>
      <c r="R11429" s="35" t="s">
        <v>20852</v>
      </c>
      <c r="S11429" s="34"/>
      <c r="T11429" s="34"/>
      <c r="U11429" s="34"/>
    </row>
    <row r="11430" spans="16:21" x14ac:dyDescent="0.45">
      <c r="P11430" s="33" t="s">
        <v>6399</v>
      </c>
      <c r="Q11430" t="s">
        <v>28873</v>
      </c>
      <c r="R11430" s="35" t="s">
        <v>20853</v>
      </c>
      <c r="S11430" s="34"/>
      <c r="T11430" s="34"/>
      <c r="U11430" s="34"/>
    </row>
    <row r="11431" spans="16:21" x14ac:dyDescent="0.45">
      <c r="P11431" s="33" t="s">
        <v>6400</v>
      </c>
      <c r="Q11431" t="s">
        <v>28873</v>
      </c>
      <c r="R11431" s="35" t="s">
        <v>20854</v>
      </c>
      <c r="S11431" s="34"/>
      <c r="T11431" s="34"/>
      <c r="U11431" s="34"/>
    </row>
    <row r="11432" spans="16:21" x14ac:dyDescent="0.45">
      <c r="P11432" s="33" t="s">
        <v>6400</v>
      </c>
      <c r="Q11432" t="s">
        <v>28873</v>
      </c>
      <c r="R11432" s="35" t="s">
        <v>20855</v>
      </c>
      <c r="S11432" s="34"/>
      <c r="T11432" s="34"/>
      <c r="U11432" s="34"/>
    </row>
    <row r="11433" spans="16:21" x14ac:dyDescent="0.45">
      <c r="P11433" s="33" t="s">
        <v>6401</v>
      </c>
      <c r="Q11433" t="s">
        <v>28873</v>
      </c>
      <c r="R11433" s="35" t="s">
        <v>20856</v>
      </c>
      <c r="S11433" s="34"/>
      <c r="T11433" s="34"/>
      <c r="U11433" s="34"/>
    </row>
    <row r="11434" spans="16:21" x14ac:dyDescent="0.45">
      <c r="P11434" s="33" t="s">
        <v>6401</v>
      </c>
      <c r="Q11434" t="s">
        <v>28873</v>
      </c>
      <c r="R11434" s="35" t="s">
        <v>20857</v>
      </c>
      <c r="S11434" s="34"/>
      <c r="T11434" s="34"/>
      <c r="U11434" s="34"/>
    </row>
    <row r="11435" spans="16:21" x14ac:dyDescent="0.45">
      <c r="P11435" s="33" t="s">
        <v>6402</v>
      </c>
      <c r="Q11435" t="s">
        <v>28873</v>
      </c>
      <c r="R11435" s="35" t="s">
        <v>20858</v>
      </c>
      <c r="S11435" s="34"/>
      <c r="T11435" s="34"/>
      <c r="U11435" s="34"/>
    </row>
    <row r="11436" spans="16:21" x14ac:dyDescent="0.45">
      <c r="P11436" s="33" t="s">
        <v>6402</v>
      </c>
      <c r="Q11436" t="s">
        <v>28873</v>
      </c>
      <c r="R11436" s="35" t="s">
        <v>20859</v>
      </c>
      <c r="S11436" s="34"/>
      <c r="T11436" s="34"/>
      <c r="U11436" s="34"/>
    </row>
    <row r="11437" spans="16:21" x14ac:dyDescent="0.45">
      <c r="P11437" s="33" t="s">
        <v>6403</v>
      </c>
      <c r="Q11437" t="s">
        <v>28873</v>
      </c>
      <c r="R11437" s="35" t="s">
        <v>20860</v>
      </c>
      <c r="S11437" s="34"/>
      <c r="T11437" s="34"/>
      <c r="U11437" s="34"/>
    </row>
    <row r="11438" spans="16:21" x14ac:dyDescent="0.45">
      <c r="P11438" s="33" t="s">
        <v>6403</v>
      </c>
      <c r="Q11438" t="s">
        <v>28873</v>
      </c>
      <c r="R11438" s="35" t="s">
        <v>20861</v>
      </c>
      <c r="S11438" s="34"/>
      <c r="T11438" s="34"/>
      <c r="U11438" s="34"/>
    </row>
    <row r="11439" spans="16:21" x14ac:dyDescent="0.45">
      <c r="P11439" s="33" t="s">
        <v>6404</v>
      </c>
      <c r="Q11439" t="s">
        <v>28873</v>
      </c>
      <c r="R11439" s="35" t="s">
        <v>20862</v>
      </c>
      <c r="S11439" s="34"/>
      <c r="T11439" s="34"/>
      <c r="U11439" s="34"/>
    </row>
    <row r="11440" spans="16:21" x14ac:dyDescent="0.45">
      <c r="P11440" s="33" t="s">
        <v>6404</v>
      </c>
      <c r="Q11440" t="s">
        <v>28873</v>
      </c>
      <c r="R11440" s="35" t="s">
        <v>20863</v>
      </c>
      <c r="S11440" s="34"/>
      <c r="T11440" s="34"/>
      <c r="U11440" s="34"/>
    </row>
    <row r="11441" spans="16:21" x14ac:dyDescent="0.45">
      <c r="P11441" s="33" t="s">
        <v>6405</v>
      </c>
      <c r="Q11441" t="s">
        <v>28873</v>
      </c>
      <c r="R11441" s="35" t="s">
        <v>20864</v>
      </c>
      <c r="S11441" s="34"/>
      <c r="T11441" s="34"/>
      <c r="U11441" s="34"/>
    </row>
    <row r="11442" spans="16:21" x14ac:dyDescent="0.45">
      <c r="P11442" s="33" t="s">
        <v>6405</v>
      </c>
      <c r="Q11442" t="s">
        <v>28873</v>
      </c>
      <c r="R11442" s="35" t="s">
        <v>20865</v>
      </c>
      <c r="S11442" s="34"/>
      <c r="T11442" s="34"/>
      <c r="U11442" s="34"/>
    </row>
    <row r="11443" spans="16:21" x14ac:dyDescent="0.45">
      <c r="P11443" s="33" t="s">
        <v>6406</v>
      </c>
      <c r="Q11443" t="s">
        <v>28873</v>
      </c>
      <c r="R11443" s="35" t="s">
        <v>20866</v>
      </c>
      <c r="S11443" s="34"/>
      <c r="T11443" s="34"/>
      <c r="U11443" s="34"/>
    </row>
    <row r="11444" spans="16:21" x14ac:dyDescent="0.45">
      <c r="P11444" s="33" t="s">
        <v>6406</v>
      </c>
      <c r="Q11444" t="s">
        <v>28873</v>
      </c>
      <c r="R11444" s="35" t="s">
        <v>20867</v>
      </c>
      <c r="S11444" s="34"/>
      <c r="T11444" s="34"/>
      <c r="U11444" s="34"/>
    </row>
    <row r="11445" spans="16:21" x14ac:dyDescent="0.45">
      <c r="P11445" s="33" t="s">
        <v>6407</v>
      </c>
      <c r="Q11445" t="s">
        <v>28873</v>
      </c>
      <c r="R11445" s="35" t="s">
        <v>20868</v>
      </c>
      <c r="S11445" s="34"/>
      <c r="T11445" s="34"/>
      <c r="U11445" s="34"/>
    </row>
    <row r="11446" spans="16:21" x14ac:dyDescent="0.45">
      <c r="P11446" s="33" t="s">
        <v>6407</v>
      </c>
      <c r="Q11446" t="s">
        <v>28873</v>
      </c>
      <c r="R11446" s="35" t="s">
        <v>20869</v>
      </c>
      <c r="S11446" s="34"/>
      <c r="T11446" s="34"/>
      <c r="U11446" s="34"/>
    </row>
    <row r="11447" spans="16:21" x14ac:dyDescent="0.45">
      <c r="P11447" s="33" t="s">
        <v>6408</v>
      </c>
      <c r="Q11447" t="s">
        <v>28873</v>
      </c>
      <c r="R11447" s="35" t="s">
        <v>20870</v>
      </c>
      <c r="S11447" s="34"/>
      <c r="T11447" s="34"/>
      <c r="U11447" s="34"/>
    </row>
    <row r="11448" spans="16:21" x14ac:dyDescent="0.45">
      <c r="P11448" s="33" t="s">
        <v>6408</v>
      </c>
      <c r="Q11448" t="s">
        <v>28873</v>
      </c>
      <c r="R11448" s="35" t="s">
        <v>20871</v>
      </c>
      <c r="S11448" s="34"/>
      <c r="T11448" s="34"/>
      <c r="U11448" s="34"/>
    </row>
    <row r="11449" spans="16:21" x14ac:dyDescent="0.45">
      <c r="P11449" s="33" t="s">
        <v>6409</v>
      </c>
      <c r="Q11449" t="s">
        <v>28873</v>
      </c>
      <c r="R11449" s="35" t="s">
        <v>20872</v>
      </c>
      <c r="S11449" s="34"/>
      <c r="T11449" s="34"/>
      <c r="U11449" s="34"/>
    </row>
    <row r="11450" spans="16:21" x14ac:dyDescent="0.45">
      <c r="P11450" s="33" t="s">
        <v>6409</v>
      </c>
      <c r="Q11450" t="s">
        <v>28873</v>
      </c>
      <c r="R11450" s="35" t="s">
        <v>20873</v>
      </c>
      <c r="S11450" s="34"/>
      <c r="T11450" s="34"/>
      <c r="U11450" s="34"/>
    </row>
    <row r="11451" spans="16:21" x14ac:dyDescent="0.45">
      <c r="P11451" s="33" t="s">
        <v>6410</v>
      </c>
      <c r="Q11451" t="s">
        <v>28873</v>
      </c>
      <c r="R11451" s="35" t="s">
        <v>16700</v>
      </c>
      <c r="S11451" s="34"/>
      <c r="T11451" s="34"/>
      <c r="U11451" s="34"/>
    </row>
    <row r="11452" spans="16:21" x14ac:dyDescent="0.45">
      <c r="P11452" s="33" t="s">
        <v>6410</v>
      </c>
      <c r="Q11452" t="s">
        <v>28873</v>
      </c>
      <c r="R11452" s="35" t="s">
        <v>20874</v>
      </c>
      <c r="S11452" s="34"/>
      <c r="T11452" s="34"/>
      <c r="U11452" s="34"/>
    </row>
    <row r="11453" spans="16:21" x14ac:dyDescent="0.45">
      <c r="P11453" s="33" t="s">
        <v>6411</v>
      </c>
      <c r="Q11453" t="s">
        <v>28873</v>
      </c>
      <c r="R11453" s="35" t="s">
        <v>20875</v>
      </c>
      <c r="S11453" s="34"/>
      <c r="T11453" s="34"/>
      <c r="U11453" s="34"/>
    </row>
    <row r="11454" spans="16:21" x14ac:dyDescent="0.45">
      <c r="P11454" s="33" t="s">
        <v>6411</v>
      </c>
      <c r="Q11454" t="s">
        <v>28873</v>
      </c>
      <c r="R11454" s="35" t="s">
        <v>20876</v>
      </c>
      <c r="S11454" s="34"/>
      <c r="T11454" s="34"/>
      <c r="U11454" s="34"/>
    </row>
    <row r="11455" spans="16:21" x14ac:dyDescent="0.45">
      <c r="P11455" s="33" t="s">
        <v>6412</v>
      </c>
      <c r="Q11455" t="s">
        <v>28873</v>
      </c>
      <c r="R11455" s="35" t="s">
        <v>20877</v>
      </c>
      <c r="S11455" s="34"/>
      <c r="T11455" s="34"/>
      <c r="U11455" s="34"/>
    </row>
    <row r="11456" spans="16:21" x14ac:dyDescent="0.45">
      <c r="P11456" s="33" t="s">
        <v>6412</v>
      </c>
      <c r="Q11456" t="s">
        <v>28873</v>
      </c>
      <c r="R11456" s="35" t="s">
        <v>20878</v>
      </c>
      <c r="S11456" s="34"/>
      <c r="T11456" s="34"/>
      <c r="U11456" s="34"/>
    </row>
    <row r="11457" spans="16:21" x14ac:dyDescent="0.45">
      <c r="P11457" s="33" t="s">
        <v>6413</v>
      </c>
      <c r="Q11457" t="s">
        <v>28873</v>
      </c>
      <c r="R11457" s="35" t="s">
        <v>20879</v>
      </c>
      <c r="S11457" s="34"/>
      <c r="T11457" s="34"/>
      <c r="U11457" s="34"/>
    </row>
    <row r="11458" spans="16:21" x14ac:dyDescent="0.45">
      <c r="P11458" s="33" t="s">
        <v>6413</v>
      </c>
      <c r="Q11458" t="s">
        <v>28873</v>
      </c>
      <c r="R11458" s="35" t="s">
        <v>20880</v>
      </c>
      <c r="S11458" s="34"/>
      <c r="T11458" s="34"/>
      <c r="U11458" s="34"/>
    </row>
    <row r="11459" spans="16:21" x14ac:dyDescent="0.45">
      <c r="P11459" s="33" t="s">
        <v>6414</v>
      </c>
      <c r="Q11459" t="s">
        <v>28873</v>
      </c>
      <c r="R11459" s="35" t="s">
        <v>20881</v>
      </c>
      <c r="S11459" s="34"/>
      <c r="T11459" s="34"/>
      <c r="U11459" s="34"/>
    </row>
    <row r="11460" spans="16:21" x14ac:dyDescent="0.45">
      <c r="P11460" s="33" t="s">
        <v>6414</v>
      </c>
      <c r="Q11460" t="s">
        <v>28873</v>
      </c>
      <c r="R11460" s="35" t="s">
        <v>20882</v>
      </c>
      <c r="S11460" s="34"/>
      <c r="T11460" s="34"/>
      <c r="U11460" s="34"/>
    </row>
    <row r="11461" spans="16:21" x14ac:dyDescent="0.45">
      <c r="P11461" s="33" t="s">
        <v>6415</v>
      </c>
      <c r="Q11461" t="s">
        <v>28873</v>
      </c>
      <c r="R11461" s="35" t="s">
        <v>20883</v>
      </c>
      <c r="S11461" s="34"/>
      <c r="T11461" s="34"/>
      <c r="U11461" s="34"/>
    </row>
    <row r="11462" spans="16:21" x14ac:dyDescent="0.45">
      <c r="P11462" s="33" t="s">
        <v>6415</v>
      </c>
      <c r="Q11462" t="s">
        <v>28873</v>
      </c>
      <c r="R11462" s="35" t="s">
        <v>20884</v>
      </c>
      <c r="S11462" s="34"/>
      <c r="T11462" s="34"/>
      <c r="U11462" s="34"/>
    </row>
    <row r="11463" spans="16:21" x14ac:dyDescent="0.45">
      <c r="P11463" s="33" t="s">
        <v>6416</v>
      </c>
      <c r="Q11463" t="s">
        <v>28873</v>
      </c>
      <c r="R11463" s="35" t="s">
        <v>20885</v>
      </c>
      <c r="S11463" s="34"/>
      <c r="T11463" s="34"/>
      <c r="U11463" s="34"/>
    </row>
    <row r="11464" spans="16:21" x14ac:dyDescent="0.45">
      <c r="P11464" s="33" t="s">
        <v>6416</v>
      </c>
      <c r="Q11464" t="s">
        <v>28873</v>
      </c>
      <c r="R11464" s="35" t="s">
        <v>20886</v>
      </c>
      <c r="S11464" s="34"/>
      <c r="T11464" s="34"/>
      <c r="U11464" s="34"/>
    </row>
    <row r="11465" spans="16:21" x14ac:dyDescent="0.45">
      <c r="P11465" s="33" t="s">
        <v>6417</v>
      </c>
      <c r="Q11465" t="s">
        <v>28873</v>
      </c>
      <c r="R11465" s="35" t="s">
        <v>20887</v>
      </c>
      <c r="S11465" s="34"/>
      <c r="T11465" s="34"/>
      <c r="U11465" s="34"/>
    </row>
    <row r="11466" spans="16:21" x14ac:dyDescent="0.45">
      <c r="P11466" s="33" t="s">
        <v>6417</v>
      </c>
      <c r="Q11466" t="s">
        <v>28873</v>
      </c>
      <c r="R11466" s="35" t="s">
        <v>20888</v>
      </c>
      <c r="S11466" s="34"/>
      <c r="T11466" s="34"/>
      <c r="U11466" s="34"/>
    </row>
    <row r="11467" spans="16:21" x14ac:dyDescent="0.45">
      <c r="P11467" s="33" t="s">
        <v>6418</v>
      </c>
      <c r="Q11467" t="s">
        <v>28873</v>
      </c>
      <c r="R11467" s="35" t="s">
        <v>20889</v>
      </c>
      <c r="S11467" s="34"/>
      <c r="T11467" s="34"/>
      <c r="U11467" s="34"/>
    </row>
    <row r="11468" spans="16:21" x14ac:dyDescent="0.45">
      <c r="P11468" s="33" t="s">
        <v>6418</v>
      </c>
      <c r="Q11468" t="s">
        <v>28873</v>
      </c>
      <c r="R11468" s="35" t="s">
        <v>20890</v>
      </c>
      <c r="S11468" s="34"/>
      <c r="T11468" s="34"/>
      <c r="U11468" s="34"/>
    </row>
    <row r="11469" spans="16:21" x14ac:dyDescent="0.45">
      <c r="P11469" s="33" t="s">
        <v>6419</v>
      </c>
      <c r="Q11469" t="s">
        <v>28873</v>
      </c>
      <c r="R11469" s="35" t="s">
        <v>20891</v>
      </c>
      <c r="S11469" s="34"/>
      <c r="T11469" s="34"/>
      <c r="U11469" s="34"/>
    </row>
    <row r="11470" spans="16:21" x14ac:dyDescent="0.45">
      <c r="P11470" s="33" t="s">
        <v>6419</v>
      </c>
      <c r="Q11470" t="s">
        <v>28873</v>
      </c>
      <c r="R11470" s="35" t="s">
        <v>20892</v>
      </c>
      <c r="S11470" s="34"/>
      <c r="T11470" s="34"/>
      <c r="U11470" s="34"/>
    </row>
    <row r="11471" spans="16:21" x14ac:dyDescent="0.45">
      <c r="P11471" s="33" t="s">
        <v>6420</v>
      </c>
      <c r="Q11471" t="s">
        <v>28873</v>
      </c>
      <c r="R11471" s="35" t="s">
        <v>20893</v>
      </c>
      <c r="S11471" s="34"/>
      <c r="T11471" s="34"/>
      <c r="U11471" s="34"/>
    </row>
    <row r="11472" spans="16:21" x14ac:dyDescent="0.45">
      <c r="P11472" s="33" t="s">
        <v>6420</v>
      </c>
      <c r="Q11472" t="s">
        <v>28873</v>
      </c>
      <c r="R11472" s="35" t="s">
        <v>20894</v>
      </c>
      <c r="S11472" s="34"/>
      <c r="T11472" s="34"/>
      <c r="U11472" s="34"/>
    </row>
    <row r="11473" spans="16:21" x14ac:dyDescent="0.45">
      <c r="P11473" s="33" t="s">
        <v>6421</v>
      </c>
      <c r="Q11473" t="s">
        <v>28873</v>
      </c>
      <c r="R11473" s="35" t="s">
        <v>14990</v>
      </c>
      <c r="S11473" s="34"/>
      <c r="T11473" s="34"/>
      <c r="U11473" s="34"/>
    </row>
    <row r="11474" spans="16:21" x14ac:dyDescent="0.45">
      <c r="P11474" s="33" t="s">
        <v>6421</v>
      </c>
      <c r="Q11474" t="s">
        <v>28873</v>
      </c>
      <c r="R11474" s="35" t="s">
        <v>20895</v>
      </c>
      <c r="S11474" s="34"/>
      <c r="T11474" s="34"/>
      <c r="U11474" s="34"/>
    </row>
    <row r="11475" spans="16:21" x14ac:dyDescent="0.45">
      <c r="P11475" s="33" t="s">
        <v>6422</v>
      </c>
      <c r="Q11475" t="s">
        <v>28873</v>
      </c>
      <c r="R11475" s="35" t="s">
        <v>20896</v>
      </c>
      <c r="S11475" s="34"/>
      <c r="T11475" s="34"/>
      <c r="U11475" s="34"/>
    </row>
    <row r="11476" spans="16:21" x14ac:dyDescent="0.45">
      <c r="P11476" s="33" t="s">
        <v>6422</v>
      </c>
      <c r="Q11476" t="s">
        <v>28873</v>
      </c>
      <c r="R11476" s="35" t="s">
        <v>20897</v>
      </c>
      <c r="S11476" s="34"/>
      <c r="T11476" s="34"/>
      <c r="U11476" s="34"/>
    </row>
    <row r="11477" spans="16:21" x14ac:dyDescent="0.45">
      <c r="P11477" s="33" t="s">
        <v>6423</v>
      </c>
      <c r="Q11477" t="s">
        <v>28873</v>
      </c>
      <c r="R11477" s="35" t="s">
        <v>20898</v>
      </c>
      <c r="S11477" s="34"/>
      <c r="T11477" s="34"/>
      <c r="U11477" s="34"/>
    </row>
    <row r="11478" spans="16:21" x14ac:dyDescent="0.45">
      <c r="P11478" s="33" t="s">
        <v>6423</v>
      </c>
      <c r="Q11478" t="s">
        <v>28873</v>
      </c>
      <c r="R11478" s="35" t="s">
        <v>20899</v>
      </c>
      <c r="S11478" s="34"/>
      <c r="T11478" s="34"/>
      <c r="U11478" s="34"/>
    </row>
    <row r="11479" spans="16:21" x14ac:dyDescent="0.45">
      <c r="P11479" s="33" t="s">
        <v>6424</v>
      </c>
      <c r="Q11479" t="s">
        <v>28873</v>
      </c>
      <c r="R11479" s="35" t="s">
        <v>20900</v>
      </c>
      <c r="S11479" s="34"/>
      <c r="T11479" s="34"/>
      <c r="U11479" s="34"/>
    </row>
    <row r="11480" spans="16:21" x14ac:dyDescent="0.45">
      <c r="P11480" s="33" t="s">
        <v>6424</v>
      </c>
      <c r="Q11480" t="s">
        <v>28873</v>
      </c>
      <c r="R11480" s="35" t="s">
        <v>20901</v>
      </c>
      <c r="S11480" s="34"/>
      <c r="T11480" s="34"/>
      <c r="U11480" s="34"/>
    </row>
    <row r="11481" spans="16:21" x14ac:dyDescent="0.45">
      <c r="P11481" s="33" t="s">
        <v>6425</v>
      </c>
      <c r="Q11481" t="s">
        <v>28873</v>
      </c>
      <c r="R11481" s="35" t="s">
        <v>20902</v>
      </c>
      <c r="S11481" s="34"/>
      <c r="T11481" s="34"/>
      <c r="U11481" s="34"/>
    </row>
    <row r="11482" spans="16:21" x14ac:dyDescent="0.45">
      <c r="P11482" s="33" t="s">
        <v>6425</v>
      </c>
      <c r="Q11482" t="s">
        <v>28873</v>
      </c>
      <c r="R11482" s="35" t="s">
        <v>20903</v>
      </c>
      <c r="S11482" s="34"/>
      <c r="T11482" s="34"/>
      <c r="U11482" s="34"/>
    </row>
    <row r="11483" spans="16:21" x14ac:dyDescent="0.45">
      <c r="P11483" s="33" t="s">
        <v>6426</v>
      </c>
      <c r="Q11483" t="s">
        <v>28873</v>
      </c>
      <c r="R11483" s="35" t="s">
        <v>20904</v>
      </c>
      <c r="S11483" s="34"/>
      <c r="T11483" s="34"/>
      <c r="U11483" s="34"/>
    </row>
    <row r="11484" spans="16:21" x14ac:dyDescent="0.45">
      <c r="P11484" s="33" t="s">
        <v>6426</v>
      </c>
      <c r="Q11484" t="s">
        <v>28873</v>
      </c>
      <c r="R11484" s="35" t="s">
        <v>20905</v>
      </c>
      <c r="S11484" s="34"/>
      <c r="T11484" s="34"/>
      <c r="U11484" s="34"/>
    </row>
    <row r="11485" spans="16:21" x14ac:dyDescent="0.45">
      <c r="P11485" s="33" t="s">
        <v>6427</v>
      </c>
      <c r="Q11485" t="s">
        <v>28873</v>
      </c>
      <c r="R11485" s="35" t="s">
        <v>20906</v>
      </c>
      <c r="S11485" s="34"/>
      <c r="T11485" s="34"/>
      <c r="U11485" s="34"/>
    </row>
    <row r="11486" spans="16:21" x14ac:dyDescent="0.45">
      <c r="P11486" s="33" t="s">
        <v>6427</v>
      </c>
      <c r="Q11486" t="s">
        <v>28873</v>
      </c>
      <c r="R11486" s="35" t="s">
        <v>20907</v>
      </c>
      <c r="S11486" s="34"/>
      <c r="T11486" s="34"/>
      <c r="U11486" s="34"/>
    </row>
    <row r="11487" spans="16:21" x14ac:dyDescent="0.45">
      <c r="P11487" s="33" t="s">
        <v>6428</v>
      </c>
      <c r="Q11487" t="s">
        <v>28873</v>
      </c>
      <c r="R11487" s="35" t="s">
        <v>20908</v>
      </c>
      <c r="S11487" s="34"/>
      <c r="T11487" s="34"/>
      <c r="U11487" s="34"/>
    </row>
    <row r="11488" spans="16:21" x14ac:dyDescent="0.45">
      <c r="P11488" s="33" t="s">
        <v>6428</v>
      </c>
      <c r="Q11488" t="s">
        <v>28873</v>
      </c>
      <c r="R11488" s="35" t="s">
        <v>20909</v>
      </c>
      <c r="S11488" s="34"/>
      <c r="T11488" s="34"/>
      <c r="U11488" s="34"/>
    </row>
    <row r="11489" spans="16:21" x14ac:dyDescent="0.45">
      <c r="P11489" s="33" t="s">
        <v>6429</v>
      </c>
      <c r="Q11489" t="s">
        <v>28873</v>
      </c>
      <c r="R11489" s="35" t="s">
        <v>20910</v>
      </c>
      <c r="S11489" s="34"/>
      <c r="T11489" s="34"/>
      <c r="U11489" s="34"/>
    </row>
    <row r="11490" spans="16:21" x14ac:dyDescent="0.45">
      <c r="P11490" s="33" t="s">
        <v>6429</v>
      </c>
      <c r="Q11490" t="s">
        <v>28873</v>
      </c>
      <c r="R11490" s="35" t="s">
        <v>20911</v>
      </c>
      <c r="S11490" s="34"/>
      <c r="T11490" s="34"/>
      <c r="U11490" s="34"/>
    </row>
    <row r="11491" spans="16:21" x14ac:dyDescent="0.45">
      <c r="P11491" s="33" t="s">
        <v>6430</v>
      </c>
      <c r="Q11491" t="s">
        <v>28873</v>
      </c>
      <c r="R11491" s="35" t="s">
        <v>20912</v>
      </c>
      <c r="S11491" s="34"/>
      <c r="T11491" s="34"/>
      <c r="U11491" s="34"/>
    </row>
    <row r="11492" spans="16:21" x14ac:dyDescent="0.45">
      <c r="P11492" s="33" t="s">
        <v>6430</v>
      </c>
      <c r="Q11492" t="s">
        <v>28873</v>
      </c>
      <c r="R11492" s="35" t="s">
        <v>20913</v>
      </c>
      <c r="S11492" s="34"/>
      <c r="T11492" s="34"/>
      <c r="U11492" s="34"/>
    </row>
    <row r="11493" spans="16:21" x14ac:dyDescent="0.45">
      <c r="P11493" s="33" t="s">
        <v>6431</v>
      </c>
      <c r="Q11493" t="s">
        <v>28873</v>
      </c>
      <c r="R11493" s="35" t="s">
        <v>20914</v>
      </c>
      <c r="S11493" s="34"/>
      <c r="T11493" s="34"/>
      <c r="U11493" s="34"/>
    </row>
    <row r="11494" spans="16:21" x14ac:dyDescent="0.45">
      <c r="P11494" s="33" t="s">
        <v>6431</v>
      </c>
      <c r="Q11494" t="s">
        <v>28873</v>
      </c>
      <c r="R11494" s="35" t="s">
        <v>20915</v>
      </c>
      <c r="S11494" s="34"/>
      <c r="T11494" s="34"/>
      <c r="U11494" s="34"/>
    </row>
    <row r="11495" spans="16:21" x14ac:dyDescent="0.45">
      <c r="P11495" s="33" t="s">
        <v>6432</v>
      </c>
      <c r="Q11495" t="s">
        <v>28873</v>
      </c>
      <c r="R11495" s="35" t="s">
        <v>20916</v>
      </c>
      <c r="S11495" s="34"/>
      <c r="T11495" s="34"/>
      <c r="U11495" s="34"/>
    </row>
    <row r="11496" spans="16:21" x14ac:dyDescent="0.45">
      <c r="P11496" s="33" t="s">
        <v>6432</v>
      </c>
      <c r="Q11496" t="s">
        <v>28873</v>
      </c>
      <c r="R11496" s="35" t="s">
        <v>20917</v>
      </c>
      <c r="S11496" s="34"/>
      <c r="T11496" s="34"/>
      <c r="U11496" s="34"/>
    </row>
    <row r="11497" spans="16:21" x14ac:dyDescent="0.45">
      <c r="P11497" s="33" t="s">
        <v>6433</v>
      </c>
      <c r="Q11497" t="s">
        <v>28873</v>
      </c>
      <c r="R11497" s="35" t="s">
        <v>20918</v>
      </c>
      <c r="S11497" s="34"/>
      <c r="T11497" s="34"/>
      <c r="U11497" s="34"/>
    </row>
    <row r="11498" spans="16:21" x14ac:dyDescent="0.45">
      <c r="P11498" s="33" t="s">
        <v>6433</v>
      </c>
      <c r="Q11498" t="s">
        <v>28873</v>
      </c>
      <c r="R11498" s="35" t="s">
        <v>20919</v>
      </c>
      <c r="S11498" s="34"/>
      <c r="T11498" s="34"/>
      <c r="U11498" s="34"/>
    </row>
    <row r="11499" spans="16:21" x14ac:dyDescent="0.45">
      <c r="P11499" s="33" t="s">
        <v>6434</v>
      </c>
      <c r="Q11499" t="s">
        <v>28873</v>
      </c>
      <c r="R11499" s="35" t="s">
        <v>20920</v>
      </c>
      <c r="S11499" s="34"/>
      <c r="T11499" s="34"/>
      <c r="U11499" s="34"/>
    </row>
    <row r="11500" spans="16:21" x14ac:dyDescent="0.45">
      <c r="P11500" s="33" t="s">
        <v>6434</v>
      </c>
      <c r="Q11500" t="s">
        <v>28873</v>
      </c>
      <c r="R11500" s="35" t="s">
        <v>20921</v>
      </c>
      <c r="S11500" s="34"/>
      <c r="T11500" s="34"/>
      <c r="U11500" s="34"/>
    </row>
    <row r="11501" spans="16:21" x14ac:dyDescent="0.45">
      <c r="P11501" s="33" t="s">
        <v>6435</v>
      </c>
      <c r="Q11501" t="s">
        <v>28873</v>
      </c>
      <c r="R11501" s="35" t="s">
        <v>20922</v>
      </c>
      <c r="S11501" s="34"/>
      <c r="T11501" s="34"/>
      <c r="U11501" s="34"/>
    </row>
    <row r="11502" spans="16:21" x14ac:dyDescent="0.45">
      <c r="P11502" s="33" t="s">
        <v>6435</v>
      </c>
      <c r="Q11502" t="s">
        <v>28873</v>
      </c>
      <c r="R11502" s="35" t="s">
        <v>20923</v>
      </c>
      <c r="S11502" s="34"/>
      <c r="T11502" s="34"/>
      <c r="U11502" s="34"/>
    </row>
    <row r="11503" spans="16:21" x14ac:dyDescent="0.45">
      <c r="P11503" s="33" t="s">
        <v>6436</v>
      </c>
      <c r="Q11503" t="s">
        <v>28873</v>
      </c>
      <c r="R11503" s="35" t="s">
        <v>20924</v>
      </c>
      <c r="S11503" s="34"/>
      <c r="T11503" s="34"/>
      <c r="U11503" s="34"/>
    </row>
    <row r="11504" spans="16:21" x14ac:dyDescent="0.45">
      <c r="P11504" s="33" t="s">
        <v>6436</v>
      </c>
      <c r="Q11504" t="s">
        <v>28873</v>
      </c>
      <c r="R11504" s="35" t="s">
        <v>20925</v>
      </c>
      <c r="S11504" s="34"/>
      <c r="T11504" s="34"/>
      <c r="U11504" s="34"/>
    </row>
    <row r="11505" spans="16:21" x14ac:dyDescent="0.45">
      <c r="P11505" s="33" t="s">
        <v>6437</v>
      </c>
      <c r="Q11505" t="s">
        <v>28873</v>
      </c>
      <c r="R11505" s="35" t="s">
        <v>20926</v>
      </c>
      <c r="S11505" s="34"/>
      <c r="T11505" s="34"/>
      <c r="U11505" s="34"/>
    </row>
    <row r="11506" spans="16:21" x14ac:dyDescent="0.45">
      <c r="P11506" s="33" t="s">
        <v>6437</v>
      </c>
      <c r="Q11506" t="s">
        <v>28873</v>
      </c>
      <c r="R11506" s="35" t="s">
        <v>20927</v>
      </c>
      <c r="S11506" s="34"/>
      <c r="T11506" s="34"/>
      <c r="U11506" s="34"/>
    </row>
    <row r="11507" spans="16:21" x14ac:dyDescent="0.45">
      <c r="P11507" s="33" t="s">
        <v>6438</v>
      </c>
      <c r="Q11507" t="s">
        <v>28873</v>
      </c>
      <c r="R11507" s="35" t="s">
        <v>20928</v>
      </c>
      <c r="S11507" s="34"/>
      <c r="T11507" s="34"/>
      <c r="U11507" s="34"/>
    </row>
    <row r="11508" spans="16:21" x14ac:dyDescent="0.45">
      <c r="P11508" s="33" t="s">
        <v>6438</v>
      </c>
      <c r="Q11508" t="s">
        <v>28873</v>
      </c>
      <c r="R11508" s="35" t="s">
        <v>20929</v>
      </c>
      <c r="S11508" s="34"/>
      <c r="T11508" s="34"/>
      <c r="U11508" s="34"/>
    </row>
    <row r="11509" spans="16:21" x14ac:dyDescent="0.45">
      <c r="P11509" s="33" t="s">
        <v>6439</v>
      </c>
      <c r="Q11509" t="s">
        <v>28873</v>
      </c>
      <c r="R11509" s="35" t="s">
        <v>20930</v>
      </c>
      <c r="S11509" s="34"/>
      <c r="T11509" s="34"/>
      <c r="U11509" s="34"/>
    </row>
    <row r="11510" spans="16:21" x14ac:dyDescent="0.45">
      <c r="P11510" s="33" t="s">
        <v>6439</v>
      </c>
      <c r="Q11510" t="s">
        <v>28873</v>
      </c>
      <c r="R11510" s="35" t="s">
        <v>20931</v>
      </c>
      <c r="S11510" s="34"/>
      <c r="T11510" s="34"/>
      <c r="U11510" s="34"/>
    </row>
    <row r="11511" spans="16:21" x14ac:dyDescent="0.45">
      <c r="P11511" s="33" t="s">
        <v>6440</v>
      </c>
      <c r="Q11511" t="s">
        <v>28873</v>
      </c>
      <c r="R11511" s="35" t="s">
        <v>20932</v>
      </c>
      <c r="S11511" s="34"/>
      <c r="T11511" s="34"/>
      <c r="U11511" s="34"/>
    </row>
    <row r="11512" spans="16:21" x14ac:dyDescent="0.45">
      <c r="P11512" s="33" t="s">
        <v>6440</v>
      </c>
      <c r="Q11512" t="s">
        <v>28873</v>
      </c>
      <c r="R11512" s="35" t="s">
        <v>20933</v>
      </c>
      <c r="S11512" s="34"/>
      <c r="T11512" s="34"/>
      <c r="U11512" s="34"/>
    </row>
    <row r="11513" spans="16:21" x14ac:dyDescent="0.45">
      <c r="P11513" s="33" t="s">
        <v>6441</v>
      </c>
      <c r="Q11513" t="s">
        <v>28873</v>
      </c>
      <c r="R11513" s="35" t="s">
        <v>20934</v>
      </c>
      <c r="S11513" s="34"/>
      <c r="T11513" s="34"/>
      <c r="U11513" s="34"/>
    </row>
    <row r="11514" spans="16:21" x14ac:dyDescent="0.45">
      <c r="P11514" s="33" t="s">
        <v>6441</v>
      </c>
      <c r="Q11514" t="s">
        <v>28873</v>
      </c>
      <c r="R11514" s="35" t="s">
        <v>20935</v>
      </c>
      <c r="S11514" s="34"/>
      <c r="T11514" s="34"/>
      <c r="U11514" s="34"/>
    </row>
    <row r="11515" spans="16:21" x14ac:dyDescent="0.45">
      <c r="P11515" s="33" t="s">
        <v>6442</v>
      </c>
      <c r="Q11515" t="s">
        <v>28873</v>
      </c>
      <c r="R11515" s="35" t="s">
        <v>20936</v>
      </c>
      <c r="S11515" s="34"/>
      <c r="T11515" s="34"/>
      <c r="U11515" s="34"/>
    </row>
    <row r="11516" spans="16:21" x14ac:dyDescent="0.45">
      <c r="P11516" s="33" t="s">
        <v>6442</v>
      </c>
      <c r="Q11516" t="s">
        <v>28873</v>
      </c>
      <c r="R11516" s="35" t="s">
        <v>20937</v>
      </c>
      <c r="S11516" s="34"/>
      <c r="T11516" s="34"/>
      <c r="U11516" s="34"/>
    </row>
    <row r="11517" spans="16:21" x14ac:dyDescent="0.45">
      <c r="P11517" s="33" t="s">
        <v>6443</v>
      </c>
      <c r="Q11517" t="s">
        <v>28873</v>
      </c>
      <c r="R11517" s="35" t="s">
        <v>20938</v>
      </c>
      <c r="S11517" s="34"/>
      <c r="T11517" s="34"/>
      <c r="U11517" s="34"/>
    </row>
    <row r="11518" spans="16:21" x14ac:dyDescent="0.45">
      <c r="P11518" s="33" t="s">
        <v>6443</v>
      </c>
      <c r="Q11518" t="s">
        <v>28873</v>
      </c>
      <c r="R11518" s="35" t="s">
        <v>20939</v>
      </c>
      <c r="S11518" s="34"/>
      <c r="T11518" s="34"/>
      <c r="U11518" s="34"/>
    </row>
    <row r="11519" spans="16:21" x14ac:dyDescent="0.45">
      <c r="P11519" s="33" t="s">
        <v>6444</v>
      </c>
      <c r="Q11519" t="s">
        <v>28873</v>
      </c>
      <c r="R11519" s="35" t="s">
        <v>20940</v>
      </c>
      <c r="S11519" s="34"/>
      <c r="T11519" s="34"/>
      <c r="U11519" s="34"/>
    </row>
    <row r="11520" spans="16:21" x14ac:dyDescent="0.45">
      <c r="P11520" s="33" t="s">
        <v>6444</v>
      </c>
      <c r="Q11520" t="s">
        <v>28873</v>
      </c>
      <c r="R11520" s="35" t="s">
        <v>20941</v>
      </c>
      <c r="S11520" s="34"/>
      <c r="T11520" s="34"/>
      <c r="U11520" s="34"/>
    </row>
    <row r="11521" spans="16:21" x14ac:dyDescent="0.45">
      <c r="P11521" s="33" t="s">
        <v>6445</v>
      </c>
      <c r="Q11521" t="s">
        <v>28873</v>
      </c>
      <c r="R11521" s="35" t="s">
        <v>20942</v>
      </c>
      <c r="S11521" s="34"/>
      <c r="T11521" s="34"/>
      <c r="U11521" s="34"/>
    </row>
    <row r="11522" spans="16:21" x14ac:dyDescent="0.45">
      <c r="P11522" s="33" t="s">
        <v>6445</v>
      </c>
      <c r="Q11522" t="s">
        <v>28873</v>
      </c>
      <c r="R11522" s="35" t="s">
        <v>20943</v>
      </c>
      <c r="S11522" s="34"/>
      <c r="T11522" s="34"/>
      <c r="U11522" s="34"/>
    </row>
    <row r="11523" spans="16:21" x14ac:dyDescent="0.45">
      <c r="P11523" s="33" t="s">
        <v>6446</v>
      </c>
      <c r="Q11523" t="s">
        <v>28873</v>
      </c>
      <c r="R11523" s="35" t="s">
        <v>20944</v>
      </c>
      <c r="S11523" s="34"/>
      <c r="T11523" s="34"/>
      <c r="U11523" s="34"/>
    </row>
    <row r="11524" spans="16:21" x14ac:dyDescent="0.45">
      <c r="P11524" s="33" t="s">
        <v>6446</v>
      </c>
      <c r="Q11524" t="s">
        <v>28873</v>
      </c>
      <c r="R11524" s="35" t="s">
        <v>20945</v>
      </c>
      <c r="S11524" s="34"/>
      <c r="T11524" s="34"/>
      <c r="U11524" s="34"/>
    </row>
    <row r="11525" spans="16:21" x14ac:dyDescent="0.45">
      <c r="P11525" s="33" t="s">
        <v>6447</v>
      </c>
      <c r="Q11525" t="s">
        <v>28873</v>
      </c>
      <c r="R11525" s="35" t="s">
        <v>20946</v>
      </c>
      <c r="S11525" s="34"/>
      <c r="T11525" s="34"/>
      <c r="U11525" s="34"/>
    </row>
    <row r="11526" spans="16:21" x14ac:dyDescent="0.45">
      <c r="P11526" s="33" t="s">
        <v>6447</v>
      </c>
      <c r="Q11526" t="s">
        <v>28873</v>
      </c>
      <c r="R11526" s="35" t="s">
        <v>20947</v>
      </c>
      <c r="S11526" s="34"/>
      <c r="T11526" s="34"/>
      <c r="U11526" s="34"/>
    </row>
    <row r="11527" spans="16:21" x14ac:dyDescent="0.45">
      <c r="P11527" s="33" t="s">
        <v>6448</v>
      </c>
      <c r="Q11527" t="s">
        <v>28873</v>
      </c>
      <c r="R11527" s="35" t="s">
        <v>20948</v>
      </c>
      <c r="S11527" s="34"/>
      <c r="T11527" s="34"/>
      <c r="U11527" s="34"/>
    </row>
    <row r="11528" spans="16:21" x14ac:dyDescent="0.45">
      <c r="P11528" s="33" t="s">
        <v>6448</v>
      </c>
      <c r="Q11528" t="s">
        <v>28873</v>
      </c>
      <c r="R11528" s="35" t="s">
        <v>20949</v>
      </c>
      <c r="S11528" s="34"/>
      <c r="T11528" s="34"/>
      <c r="U11528" s="34"/>
    </row>
    <row r="11529" spans="16:21" x14ac:dyDescent="0.45">
      <c r="P11529" s="33" t="s">
        <v>6449</v>
      </c>
      <c r="Q11529" t="s">
        <v>28873</v>
      </c>
      <c r="R11529" s="35" t="s">
        <v>20950</v>
      </c>
      <c r="S11529" s="34"/>
      <c r="T11529" s="34"/>
      <c r="U11529" s="34"/>
    </row>
    <row r="11530" spans="16:21" x14ac:dyDescent="0.45">
      <c r="P11530" s="33" t="s">
        <v>6449</v>
      </c>
      <c r="Q11530" t="s">
        <v>28873</v>
      </c>
      <c r="R11530" s="35" t="s">
        <v>20951</v>
      </c>
      <c r="S11530" s="34"/>
      <c r="T11530" s="34"/>
      <c r="U11530" s="34"/>
    </row>
    <row r="11531" spans="16:21" x14ac:dyDescent="0.45">
      <c r="P11531" s="33" t="s">
        <v>6450</v>
      </c>
      <c r="Q11531" t="s">
        <v>28873</v>
      </c>
      <c r="R11531" s="35" t="s">
        <v>20952</v>
      </c>
      <c r="S11531" s="34"/>
      <c r="T11531" s="34"/>
      <c r="U11531" s="34"/>
    </row>
    <row r="11532" spans="16:21" x14ac:dyDescent="0.45">
      <c r="P11532" s="33" t="s">
        <v>6450</v>
      </c>
      <c r="Q11532" t="s">
        <v>28873</v>
      </c>
      <c r="R11532" s="35" t="s">
        <v>20953</v>
      </c>
      <c r="S11532" s="34"/>
      <c r="T11532" s="34"/>
      <c r="U11532" s="34"/>
    </row>
    <row r="11533" spans="16:21" x14ac:dyDescent="0.45">
      <c r="P11533" s="33" t="s">
        <v>6451</v>
      </c>
      <c r="Q11533" t="s">
        <v>28873</v>
      </c>
      <c r="R11533" s="35" t="s">
        <v>20954</v>
      </c>
      <c r="S11533" s="34"/>
      <c r="T11533" s="34"/>
      <c r="U11533" s="34"/>
    </row>
    <row r="11534" spans="16:21" x14ac:dyDescent="0.45">
      <c r="P11534" s="33" t="s">
        <v>6451</v>
      </c>
      <c r="Q11534" t="s">
        <v>28873</v>
      </c>
      <c r="R11534" s="35" t="s">
        <v>20955</v>
      </c>
      <c r="S11534" s="34"/>
      <c r="T11534" s="34"/>
      <c r="U11534" s="34"/>
    </row>
    <row r="11535" spans="16:21" x14ac:dyDescent="0.45">
      <c r="P11535" s="33" t="s">
        <v>6452</v>
      </c>
      <c r="Q11535" t="s">
        <v>28873</v>
      </c>
      <c r="R11535" s="35" t="s">
        <v>20956</v>
      </c>
      <c r="S11535" s="34"/>
      <c r="T11535" s="34"/>
      <c r="U11535" s="34"/>
    </row>
    <row r="11536" spans="16:21" x14ac:dyDescent="0.45">
      <c r="P11536" s="33" t="s">
        <v>6452</v>
      </c>
      <c r="Q11536" t="s">
        <v>28873</v>
      </c>
      <c r="R11536" s="35" t="s">
        <v>20957</v>
      </c>
      <c r="S11536" s="34"/>
      <c r="T11536" s="34"/>
      <c r="U11536" s="34"/>
    </row>
    <row r="11537" spans="16:21" x14ac:dyDescent="0.45">
      <c r="P11537" s="33" t="s">
        <v>6453</v>
      </c>
      <c r="Q11537" t="s">
        <v>28873</v>
      </c>
      <c r="R11537" s="35" t="s">
        <v>20958</v>
      </c>
      <c r="S11537" s="34"/>
      <c r="T11537" s="34"/>
      <c r="U11537" s="34"/>
    </row>
    <row r="11538" spans="16:21" x14ac:dyDescent="0.45">
      <c r="P11538" s="33" t="s">
        <v>6453</v>
      </c>
      <c r="Q11538" t="s">
        <v>28873</v>
      </c>
      <c r="R11538" s="35" t="s">
        <v>20959</v>
      </c>
      <c r="S11538" s="34"/>
      <c r="T11538" s="34"/>
      <c r="U11538" s="34"/>
    </row>
    <row r="11539" spans="16:21" x14ac:dyDescent="0.45">
      <c r="P11539" s="33" t="s">
        <v>6454</v>
      </c>
      <c r="Q11539" t="s">
        <v>28873</v>
      </c>
      <c r="R11539" s="35" t="s">
        <v>20960</v>
      </c>
      <c r="S11539" s="34"/>
      <c r="T11539" s="34"/>
      <c r="U11539" s="34"/>
    </row>
    <row r="11540" spans="16:21" x14ac:dyDescent="0.45">
      <c r="P11540" s="33" t="s">
        <v>6454</v>
      </c>
      <c r="Q11540" t="s">
        <v>28873</v>
      </c>
      <c r="R11540" s="35" t="s">
        <v>20961</v>
      </c>
      <c r="S11540" s="34"/>
      <c r="T11540" s="34"/>
      <c r="U11540" s="34"/>
    </row>
    <row r="11541" spans="16:21" x14ac:dyDescent="0.45">
      <c r="P11541" s="33" t="s">
        <v>6455</v>
      </c>
      <c r="Q11541" t="s">
        <v>28873</v>
      </c>
      <c r="R11541" s="35" t="s">
        <v>20962</v>
      </c>
      <c r="S11541" s="34"/>
      <c r="T11541" s="34"/>
      <c r="U11541" s="34"/>
    </row>
    <row r="11542" spans="16:21" x14ac:dyDescent="0.45">
      <c r="P11542" s="33" t="s">
        <v>6455</v>
      </c>
      <c r="Q11542" t="s">
        <v>28873</v>
      </c>
      <c r="R11542" s="35" t="s">
        <v>20963</v>
      </c>
      <c r="S11542" s="34"/>
      <c r="T11542" s="34"/>
      <c r="U11542" s="34"/>
    </row>
    <row r="11543" spans="16:21" x14ac:dyDescent="0.45">
      <c r="P11543" s="33" t="s">
        <v>6456</v>
      </c>
      <c r="Q11543" t="s">
        <v>28873</v>
      </c>
      <c r="R11543" s="35" t="s">
        <v>20964</v>
      </c>
      <c r="S11543" s="34"/>
      <c r="T11543" s="34"/>
      <c r="U11543" s="34"/>
    </row>
    <row r="11544" spans="16:21" x14ac:dyDescent="0.45">
      <c r="P11544" s="33" t="s">
        <v>6456</v>
      </c>
      <c r="Q11544" t="s">
        <v>28873</v>
      </c>
      <c r="R11544" s="35" t="s">
        <v>20965</v>
      </c>
      <c r="S11544" s="34"/>
      <c r="T11544" s="34"/>
      <c r="U11544" s="34"/>
    </row>
    <row r="11545" spans="16:21" x14ac:dyDescent="0.45">
      <c r="P11545" s="33" t="s">
        <v>6457</v>
      </c>
      <c r="Q11545" t="s">
        <v>28873</v>
      </c>
      <c r="R11545" s="35" t="s">
        <v>20966</v>
      </c>
      <c r="S11545" s="34"/>
      <c r="T11545" s="34"/>
      <c r="U11545" s="34"/>
    </row>
    <row r="11546" spans="16:21" x14ac:dyDescent="0.45">
      <c r="P11546" s="33" t="s">
        <v>6457</v>
      </c>
      <c r="Q11546" t="s">
        <v>28873</v>
      </c>
      <c r="R11546" s="35" t="s">
        <v>20967</v>
      </c>
      <c r="S11546" s="34"/>
      <c r="T11546" s="34"/>
      <c r="U11546" s="34"/>
    </row>
    <row r="11547" spans="16:21" x14ac:dyDescent="0.45">
      <c r="P11547" s="33" t="s">
        <v>6458</v>
      </c>
      <c r="Q11547" t="s">
        <v>28873</v>
      </c>
      <c r="R11547" s="35" t="s">
        <v>20968</v>
      </c>
      <c r="S11547" s="34"/>
      <c r="T11547" s="34"/>
      <c r="U11547" s="34"/>
    </row>
    <row r="11548" spans="16:21" x14ac:dyDescent="0.45">
      <c r="P11548" s="33" t="s">
        <v>6458</v>
      </c>
      <c r="Q11548" t="s">
        <v>28873</v>
      </c>
      <c r="R11548" s="35" t="s">
        <v>20969</v>
      </c>
      <c r="S11548" s="34"/>
      <c r="T11548" s="34"/>
      <c r="U11548" s="34"/>
    </row>
    <row r="11549" spans="16:21" x14ac:dyDescent="0.45">
      <c r="P11549" s="33" t="s">
        <v>6459</v>
      </c>
      <c r="Q11549" t="s">
        <v>28873</v>
      </c>
      <c r="R11549" s="35" t="s">
        <v>20970</v>
      </c>
      <c r="S11549" s="34"/>
      <c r="T11549" s="34"/>
      <c r="U11549" s="34"/>
    </row>
    <row r="11550" spans="16:21" x14ac:dyDescent="0.45">
      <c r="P11550" s="33" t="s">
        <v>6459</v>
      </c>
      <c r="Q11550" t="s">
        <v>28873</v>
      </c>
      <c r="R11550" s="35" t="s">
        <v>20971</v>
      </c>
      <c r="S11550" s="34"/>
      <c r="T11550" s="34"/>
      <c r="U11550" s="34"/>
    </row>
    <row r="11551" spans="16:21" x14ac:dyDescent="0.45">
      <c r="P11551" s="33" t="s">
        <v>6460</v>
      </c>
      <c r="Q11551" t="s">
        <v>28873</v>
      </c>
      <c r="R11551" s="35" t="s">
        <v>20972</v>
      </c>
      <c r="S11551" s="34"/>
      <c r="T11551" s="34"/>
      <c r="U11551" s="34"/>
    </row>
    <row r="11552" spans="16:21" x14ac:dyDescent="0.45">
      <c r="P11552" s="33" t="s">
        <v>6460</v>
      </c>
      <c r="Q11552" t="s">
        <v>28873</v>
      </c>
      <c r="R11552" s="35" t="s">
        <v>20973</v>
      </c>
      <c r="S11552" s="34"/>
      <c r="T11552" s="34"/>
      <c r="U11552" s="34"/>
    </row>
    <row r="11553" spans="16:21" x14ac:dyDescent="0.45">
      <c r="P11553" s="33" t="s">
        <v>6461</v>
      </c>
      <c r="Q11553" t="s">
        <v>28873</v>
      </c>
      <c r="R11553" s="35" t="s">
        <v>20974</v>
      </c>
      <c r="S11553" s="34"/>
      <c r="T11553" s="34"/>
      <c r="U11553" s="34"/>
    </row>
    <row r="11554" spans="16:21" x14ac:dyDescent="0.45">
      <c r="P11554" s="33" t="s">
        <v>6461</v>
      </c>
      <c r="Q11554" t="s">
        <v>28873</v>
      </c>
      <c r="R11554" s="35" t="s">
        <v>20975</v>
      </c>
      <c r="S11554" s="34"/>
      <c r="T11554" s="34"/>
      <c r="U11554" s="34"/>
    </row>
    <row r="11555" spans="16:21" x14ac:dyDescent="0.45">
      <c r="P11555" s="33" t="s">
        <v>6462</v>
      </c>
      <c r="Q11555" t="s">
        <v>28873</v>
      </c>
      <c r="R11555" s="35" t="s">
        <v>20976</v>
      </c>
      <c r="S11555" s="34"/>
      <c r="T11555" s="34"/>
      <c r="U11555" s="34"/>
    </row>
    <row r="11556" spans="16:21" x14ac:dyDescent="0.45">
      <c r="P11556" s="33" t="s">
        <v>6462</v>
      </c>
      <c r="Q11556" t="s">
        <v>28873</v>
      </c>
      <c r="R11556" s="35" t="s">
        <v>20977</v>
      </c>
      <c r="S11556" s="34"/>
      <c r="T11556" s="34"/>
      <c r="U11556" s="34"/>
    </row>
    <row r="11557" spans="16:21" x14ac:dyDescent="0.45">
      <c r="P11557" s="33" t="s">
        <v>6463</v>
      </c>
      <c r="Q11557" t="s">
        <v>28873</v>
      </c>
      <c r="R11557" s="35" t="s">
        <v>20978</v>
      </c>
      <c r="S11557" s="34"/>
      <c r="T11557" s="34"/>
      <c r="U11557" s="34"/>
    </row>
    <row r="11558" spans="16:21" x14ac:dyDescent="0.45">
      <c r="P11558" s="33" t="s">
        <v>6463</v>
      </c>
      <c r="Q11558" t="s">
        <v>28873</v>
      </c>
      <c r="R11558" s="35" t="s">
        <v>20979</v>
      </c>
      <c r="S11558" s="34"/>
      <c r="T11558" s="34"/>
      <c r="U11558" s="34"/>
    </row>
    <row r="11559" spans="16:21" x14ac:dyDescent="0.45">
      <c r="P11559" s="33" t="s">
        <v>6464</v>
      </c>
      <c r="Q11559" t="s">
        <v>28873</v>
      </c>
      <c r="R11559" s="35" t="s">
        <v>20980</v>
      </c>
      <c r="S11559" s="34"/>
      <c r="T11559" s="34"/>
      <c r="U11559" s="34"/>
    </row>
    <row r="11560" spans="16:21" x14ac:dyDescent="0.45">
      <c r="P11560" s="33" t="s">
        <v>6464</v>
      </c>
      <c r="Q11560" t="s">
        <v>28873</v>
      </c>
      <c r="R11560" s="35" t="s">
        <v>20981</v>
      </c>
      <c r="S11560" s="34"/>
      <c r="T11560" s="34"/>
      <c r="U11560" s="34"/>
    </row>
    <row r="11561" spans="16:21" x14ac:dyDescent="0.45">
      <c r="P11561" s="33" t="s">
        <v>6465</v>
      </c>
      <c r="Q11561" t="s">
        <v>28873</v>
      </c>
      <c r="R11561" s="35" t="s">
        <v>20982</v>
      </c>
      <c r="S11561" s="34"/>
      <c r="T11561" s="34"/>
      <c r="U11561" s="34"/>
    </row>
    <row r="11562" spans="16:21" x14ac:dyDescent="0.45">
      <c r="P11562" s="33" t="s">
        <v>6465</v>
      </c>
      <c r="Q11562" t="s">
        <v>28873</v>
      </c>
      <c r="R11562" s="35" t="s">
        <v>20983</v>
      </c>
      <c r="S11562" s="34"/>
      <c r="T11562" s="34"/>
      <c r="U11562" s="34"/>
    </row>
    <row r="11563" spans="16:21" x14ac:dyDescent="0.45">
      <c r="P11563" s="33" t="s">
        <v>6466</v>
      </c>
      <c r="Q11563" t="s">
        <v>28873</v>
      </c>
      <c r="R11563" s="35" t="s">
        <v>20984</v>
      </c>
      <c r="S11563" s="34"/>
      <c r="T11563" s="34"/>
      <c r="U11563" s="34"/>
    </row>
    <row r="11564" spans="16:21" x14ac:dyDescent="0.45">
      <c r="P11564" s="33" t="s">
        <v>6466</v>
      </c>
      <c r="Q11564" t="s">
        <v>28873</v>
      </c>
      <c r="R11564" s="35" t="s">
        <v>20985</v>
      </c>
      <c r="S11564" s="34"/>
      <c r="T11564" s="34"/>
      <c r="U11564" s="34"/>
    </row>
    <row r="11565" spans="16:21" x14ac:dyDescent="0.45">
      <c r="P11565" s="33" t="s">
        <v>6467</v>
      </c>
      <c r="Q11565" t="s">
        <v>28873</v>
      </c>
      <c r="R11565" s="35" t="s">
        <v>20986</v>
      </c>
      <c r="S11565" s="34"/>
      <c r="T11565" s="34"/>
      <c r="U11565" s="34"/>
    </row>
    <row r="11566" spans="16:21" x14ac:dyDescent="0.45">
      <c r="P11566" s="33" t="s">
        <v>6467</v>
      </c>
      <c r="Q11566" t="s">
        <v>28873</v>
      </c>
      <c r="R11566" s="35" t="s">
        <v>20987</v>
      </c>
      <c r="S11566" s="34"/>
      <c r="T11566" s="34"/>
      <c r="U11566" s="34"/>
    </row>
    <row r="11567" spans="16:21" x14ac:dyDescent="0.45">
      <c r="P11567" s="33" t="s">
        <v>6468</v>
      </c>
      <c r="Q11567" t="s">
        <v>28873</v>
      </c>
      <c r="R11567" s="35" t="s">
        <v>20988</v>
      </c>
      <c r="S11567" s="34"/>
      <c r="T11567" s="34"/>
      <c r="U11567" s="34"/>
    </row>
    <row r="11568" spans="16:21" x14ac:dyDescent="0.45">
      <c r="P11568" s="33" t="s">
        <v>6468</v>
      </c>
      <c r="Q11568" t="s">
        <v>28873</v>
      </c>
      <c r="R11568" s="35" t="s">
        <v>20989</v>
      </c>
      <c r="S11568" s="34"/>
      <c r="T11568" s="34"/>
      <c r="U11568" s="34"/>
    </row>
    <row r="11569" spans="16:21" x14ac:dyDescent="0.45">
      <c r="P11569" s="33" t="s">
        <v>6469</v>
      </c>
      <c r="Q11569" t="s">
        <v>28873</v>
      </c>
      <c r="R11569" s="35" t="s">
        <v>20990</v>
      </c>
      <c r="S11569" s="34"/>
      <c r="T11569" s="34"/>
      <c r="U11569" s="34"/>
    </row>
    <row r="11570" spans="16:21" x14ac:dyDescent="0.45">
      <c r="P11570" s="33" t="s">
        <v>6469</v>
      </c>
      <c r="Q11570" t="s">
        <v>28873</v>
      </c>
      <c r="R11570" s="35" t="s">
        <v>20991</v>
      </c>
      <c r="S11570" s="34"/>
      <c r="T11570" s="34"/>
      <c r="U11570" s="34"/>
    </row>
    <row r="11571" spans="16:21" x14ac:dyDescent="0.45">
      <c r="P11571" s="33" t="s">
        <v>6470</v>
      </c>
      <c r="Q11571" t="s">
        <v>28873</v>
      </c>
      <c r="R11571" s="35" t="s">
        <v>20992</v>
      </c>
      <c r="S11571" s="34"/>
      <c r="T11571" s="34"/>
      <c r="U11571" s="34"/>
    </row>
    <row r="11572" spans="16:21" x14ac:dyDescent="0.45">
      <c r="P11572" s="33" t="s">
        <v>6470</v>
      </c>
      <c r="Q11572" t="s">
        <v>28873</v>
      </c>
      <c r="R11572" s="35" t="s">
        <v>20993</v>
      </c>
      <c r="S11572" s="34"/>
      <c r="T11572" s="34"/>
      <c r="U11572" s="34"/>
    </row>
    <row r="11573" spans="16:21" x14ac:dyDescent="0.45">
      <c r="P11573" s="33" t="s">
        <v>6471</v>
      </c>
      <c r="Q11573" t="s">
        <v>28873</v>
      </c>
      <c r="R11573" s="35" t="s">
        <v>20994</v>
      </c>
      <c r="S11573" s="34"/>
      <c r="T11573" s="34"/>
      <c r="U11573" s="34"/>
    </row>
    <row r="11574" spans="16:21" x14ac:dyDescent="0.45">
      <c r="P11574" s="33" t="s">
        <v>6471</v>
      </c>
      <c r="Q11574" t="s">
        <v>28873</v>
      </c>
      <c r="R11574" s="35" t="s">
        <v>20995</v>
      </c>
      <c r="S11574" s="34"/>
      <c r="T11574" s="34"/>
      <c r="U11574" s="34"/>
    </row>
    <row r="11575" spans="16:21" x14ac:dyDescent="0.45">
      <c r="P11575" s="33" t="s">
        <v>6472</v>
      </c>
      <c r="Q11575" t="s">
        <v>28873</v>
      </c>
      <c r="R11575" s="35" t="s">
        <v>20996</v>
      </c>
      <c r="S11575" s="34"/>
      <c r="T11575" s="34"/>
      <c r="U11575" s="34"/>
    </row>
    <row r="11576" spans="16:21" x14ac:dyDescent="0.45">
      <c r="P11576" s="33" t="s">
        <v>6472</v>
      </c>
      <c r="Q11576" t="s">
        <v>28873</v>
      </c>
      <c r="R11576" s="35" t="s">
        <v>20997</v>
      </c>
      <c r="S11576" s="34"/>
      <c r="T11576" s="34"/>
      <c r="U11576" s="34"/>
    </row>
    <row r="11577" spans="16:21" x14ac:dyDescent="0.45">
      <c r="P11577" s="33" t="s">
        <v>6473</v>
      </c>
      <c r="Q11577" t="s">
        <v>28873</v>
      </c>
      <c r="R11577" s="35" t="s">
        <v>20998</v>
      </c>
      <c r="S11577" s="34"/>
      <c r="T11577" s="34"/>
      <c r="U11577" s="34"/>
    </row>
    <row r="11578" spans="16:21" x14ac:dyDescent="0.45">
      <c r="P11578" s="33" t="s">
        <v>6473</v>
      </c>
      <c r="Q11578" t="s">
        <v>28873</v>
      </c>
      <c r="R11578" s="35" t="s">
        <v>20999</v>
      </c>
      <c r="S11578" s="34"/>
      <c r="T11578" s="34"/>
      <c r="U11578" s="34"/>
    </row>
    <row r="11579" spans="16:21" x14ac:dyDescent="0.45">
      <c r="P11579" s="33" t="s">
        <v>6474</v>
      </c>
      <c r="Q11579" t="s">
        <v>28873</v>
      </c>
      <c r="R11579" s="35" t="s">
        <v>21000</v>
      </c>
      <c r="S11579" s="34"/>
      <c r="T11579" s="34"/>
      <c r="U11579" s="34"/>
    </row>
    <row r="11580" spans="16:21" x14ac:dyDescent="0.45">
      <c r="P11580" s="33" t="s">
        <v>6474</v>
      </c>
      <c r="Q11580" t="s">
        <v>28873</v>
      </c>
      <c r="R11580" s="35" t="s">
        <v>21001</v>
      </c>
      <c r="S11580" s="34"/>
      <c r="T11580" s="34"/>
      <c r="U11580" s="34"/>
    </row>
    <row r="11581" spans="16:21" x14ac:dyDescent="0.45">
      <c r="P11581" s="33" t="s">
        <v>6475</v>
      </c>
      <c r="Q11581" t="s">
        <v>28873</v>
      </c>
      <c r="R11581" s="35" t="s">
        <v>21002</v>
      </c>
      <c r="S11581" s="34"/>
      <c r="T11581" s="34"/>
      <c r="U11581" s="34"/>
    </row>
    <row r="11582" spans="16:21" x14ac:dyDescent="0.45">
      <c r="P11582" s="33" t="s">
        <v>6475</v>
      </c>
      <c r="Q11582" t="s">
        <v>28873</v>
      </c>
      <c r="R11582" s="35" t="s">
        <v>21003</v>
      </c>
      <c r="S11582" s="34"/>
      <c r="T11582" s="34"/>
      <c r="U11582" s="34"/>
    </row>
    <row r="11583" spans="16:21" x14ac:dyDescent="0.45">
      <c r="P11583" s="33" t="s">
        <v>6476</v>
      </c>
      <c r="Q11583" t="s">
        <v>28873</v>
      </c>
      <c r="R11583" s="35" t="s">
        <v>21004</v>
      </c>
      <c r="S11583" s="34"/>
      <c r="T11583" s="34"/>
      <c r="U11583" s="34"/>
    </row>
    <row r="11584" spans="16:21" x14ac:dyDescent="0.45">
      <c r="P11584" s="33" t="s">
        <v>6476</v>
      </c>
      <c r="Q11584" t="s">
        <v>28873</v>
      </c>
      <c r="R11584" s="35" t="s">
        <v>21005</v>
      </c>
      <c r="S11584" s="34"/>
      <c r="T11584" s="34"/>
      <c r="U11584" s="34"/>
    </row>
    <row r="11585" spans="16:21" x14ac:dyDescent="0.45">
      <c r="P11585" s="33" t="s">
        <v>6477</v>
      </c>
      <c r="Q11585" t="s">
        <v>28873</v>
      </c>
      <c r="R11585" s="35" t="s">
        <v>21006</v>
      </c>
      <c r="S11585" s="34"/>
      <c r="T11585" s="34"/>
      <c r="U11585" s="34"/>
    </row>
    <row r="11586" spans="16:21" x14ac:dyDescent="0.45">
      <c r="P11586" s="33" t="s">
        <v>6477</v>
      </c>
      <c r="Q11586" t="s">
        <v>28873</v>
      </c>
      <c r="R11586" s="35" t="s">
        <v>21007</v>
      </c>
      <c r="S11586" s="34"/>
      <c r="T11586" s="34"/>
      <c r="U11586" s="34"/>
    </row>
    <row r="11587" spans="16:21" x14ac:dyDescent="0.45">
      <c r="P11587" s="33" t="s">
        <v>6478</v>
      </c>
      <c r="Q11587" t="s">
        <v>28873</v>
      </c>
      <c r="R11587" s="35" t="s">
        <v>21008</v>
      </c>
      <c r="S11587" s="34"/>
      <c r="T11587" s="34"/>
      <c r="U11587" s="34"/>
    </row>
    <row r="11588" spans="16:21" x14ac:dyDescent="0.45">
      <c r="P11588" s="33" t="s">
        <v>6478</v>
      </c>
      <c r="Q11588" t="s">
        <v>28873</v>
      </c>
      <c r="R11588" s="35" t="s">
        <v>21009</v>
      </c>
      <c r="S11588" s="34"/>
      <c r="T11588" s="34"/>
      <c r="U11588" s="34"/>
    </row>
    <row r="11589" spans="16:21" x14ac:dyDescent="0.45">
      <c r="P11589" s="33" t="s">
        <v>6479</v>
      </c>
      <c r="Q11589" t="s">
        <v>28873</v>
      </c>
      <c r="R11589" s="35" t="s">
        <v>21010</v>
      </c>
      <c r="S11589" s="34"/>
      <c r="T11589" s="34"/>
      <c r="U11589" s="34"/>
    </row>
    <row r="11590" spans="16:21" x14ac:dyDescent="0.45">
      <c r="P11590" s="33" t="s">
        <v>6479</v>
      </c>
      <c r="Q11590" t="s">
        <v>28873</v>
      </c>
      <c r="R11590" s="35" t="s">
        <v>21011</v>
      </c>
      <c r="S11590" s="34"/>
      <c r="T11590" s="34"/>
      <c r="U11590" s="34"/>
    </row>
    <row r="11591" spans="16:21" x14ac:dyDescent="0.45">
      <c r="P11591" s="33" t="s">
        <v>6480</v>
      </c>
      <c r="Q11591" t="s">
        <v>28873</v>
      </c>
      <c r="R11591" s="35" t="s">
        <v>21012</v>
      </c>
      <c r="S11591" s="34"/>
      <c r="T11591" s="34"/>
      <c r="U11591" s="34"/>
    </row>
    <row r="11592" spans="16:21" x14ac:dyDescent="0.45">
      <c r="P11592" s="33" t="s">
        <v>6480</v>
      </c>
      <c r="Q11592" t="s">
        <v>28873</v>
      </c>
      <c r="R11592" s="35" t="s">
        <v>21013</v>
      </c>
      <c r="S11592" s="34"/>
      <c r="T11592" s="34"/>
      <c r="U11592" s="34"/>
    </row>
    <row r="11593" spans="16:21" x14ac:dyDescent="0.45">
      <c r="P11593" s="33" t="s">
        <v>6481</v>
      </c>
      <c r="Q11593" t="s">
        <v>28873</v>
      </c>
      <c r="R11593" s="35" t="s">
        <v>21014</v>
      </c>
      <c r="S11593" s="34"/>
      <c r="T11593" s="34"/>
      <c r="U11593" s="34"/>
    </row>
    <row r="11594" spans="16:21" x14ac:dyDescent="0.45">
      <c r="P11594" s="33" t="s">
        <v>6481</v>
      </c>
      <c r="Q11594" t="s">
        <v>28873</v>
      </c>
      <c r="R11594" s="35" t="s">
        <v>21015</v>
      </c>
      <c r="S11594" s="34"/>
      <c r="T11594" s="34"/>
      <c r="U11594" s="34"/>
    </row>
    <row r="11595" spans="16:21" x14ac:dyDescent="0.45">
      <c r="P11595" s="33" t="s">
        <v>6482</v>
      </c>
      <c r="Q11595" t="s">
        <v>28873</v>
      </c>
      <c r="R11595" s="35" t="s">
        <v>21016</v>
      </c>
      <c r="S11595" s="34"/>
      <c r="T11595" s="34"/>
      <c r="U11595" s="34"/>
    </row>
    <row r="11596" spans="16:21" x14ac:dyDescent="0.45">
      <c r="P11596" s="33" t="s">
        <v>6482</v>
      </c>
      <c r="Q11596" t="s">
        <v>28873</v>
      </c>
      <c r="R11596" s="35" t="s">
        <v>21017</v>
      </c>
      <c r="S11596" s="34"/>
      <c r="T11596" s="34"/>
      <c r="U11596" s="34"/>
    </row>
    <row r="11597" spans="16:21" x14ac:dyDescent="0.45">
      <c r="P11597" s="33" t="s">
        <v>6483</v>
      </c>
      <c r="Q11597" t="s">
        <v>28873</v>
      </c>
      <c r="R11597" s="35" t="s">
        <v>21018</v>
      </c>
      <c r="S11597" s="34"/>
      <c r="T11597" s="34"/>
      <c r="U11597" s="34"/>
    </row>
    <row r="11598" spans="16:21" x14ac:dyDescent="0.45">
      <c r="P11598" s="33" t="s">
        <v>6483</v>
      </c>
      <c r="Q11598" t="s">
        <v>28873</v>
      </c>
      <c r="R11598" s="35" t="s">
        <v>21013</v>
      </c>
      <c r="S11598" s="34"/>
      <c r="T11598" s="34"/>
      <c r="U11598" s="34"/>
    </row>
    <row r="11599" spans="16:21" x14ac:dyDescent="0.45">
      <c r="P11599" s="33" t="s">
        <v>6484</v>
      </c>
      <c r="Q11599" t="s">
        <v>28873</v>
      </c>
      <c r="R11599" s="35" t="s">
        <v>21019</v>
      </c>
      <c r="S11599" s="34"/>
      <c r="T11599" s="34"/>
      <c r="U11599" s="34"/>
    </row>
    <row r="11600" spans="16:21" x14ac:dyDescent="0.45">
      <c r="P11600" s="33" t="s">
        <v>6484</v>
      </c>
      <c r="Q11600" t="s">
        <v>28873</v>
      </c>
      <c r="R11600" s="35" t="s">
        <v>21020</v>
      </c>
      <c r="S11600" s="34"/>
      <c r="T11600" s="34"/>
      <c r="U11600" s="34"/>
    </row>
    <row r="11601" spans="16:21" x14ac:dyDescent="0.45">
      <c r="P11601" s="33" t="s">
        <v>6485</v>
      </c>
      <c r="Q11601" t="s">
        <v>28873</v>
      </c>
      <c r="R11601" s="35" t="s">
        <v>21021</v>
      </c>
      <c r="S11601" s="34"/>
      <c r="T11601" s="34"/>
      <c r="U11601" s="34"/>
    </row>
    <row r="11602" spans="16:21" x14ac:dyDescent="0.45">
      <c r="P11602" s="33" t="s">
        <v>6485</v>
      </c>
      <c r="Q11602" t="s">
        <v>28873</v>
      </c>
      <c r="R11602" s="35" t="s">
        <v>21022</v>
      </c>
      <c r="S11602" s="34"/>
      <c r="T11602" s="34"/>
      <c r="U11602" s="34"/>
    </row>
    <row r="11603" spans="16:21" x14ac:dyDescent="0.45">
      <c r="P11603" s="33" t="s">
        <v>6486</v>
      </c>
      <c r="Q11603" t="s">
        <v>28873</v>
      </c>
      <c r="R11603" s="35" t="s">
        <v>21023</v>
      </c>
      <c r="S11603" s="34"/>
      <c r="T11603" s="34"/>
      <c r="U11603" s="34"/>
    </row>
    <row r="11604" spans="16:21" x14ac:dyDescent="0.45">
      <c r="P11604" s="33" t="s">
        <v>6486</v>
      </c>
      <c r="Q11604" t="s">
        <v>28873</v>
      </c>
      <c r="R11604" s="35" t="s">
        <v>21024</v>
      </c>
      <c r="S11604" s="34"/>
      <c r="T11604" s="34"/>
      <c r="U11604" s="34"/>
    </row>
    <row r="11605" spans="16:21" x14ac:dyDescent="0.45">
      <c r="P11605" s="33" t="s">
        <v>6487</v>
      </c>
      <c r="Q11605" t="s">
        <v>28873</v>
      </c>
      <c r="R11605" s="35" t="s">
        <v>21025</v>
      </c>
      <c r="S11605" s="34"/>
      <c r="T11605" s="34"/>
      <c r="U11605" s="34"/>
    </row>
    <row r="11606" spans="16:21" x14ac:dyDescent="0.45">
      <c r="P11606" s="33" t="s">
        <v>6487</v>
      </c>
      <c r="Q11606" t="s">
        <v>28873</v>
      </c>
      <c r="R11606" s="35" t="s">
        <v>21026</v>
      </c>
      <c r="S11606" s="34"/>
      <c r="T11606" s="34"/>
      <c r="U11606" s="34"/>
    </row>
    <row r="11607" spans="16:21" x14ac:dyDescent="0.45">
      <c r="P11607" s="33" t="s">
        <v>6488</v>
      </c>
      <c r="Q11607" t="s">
        <v>28873</v>
      </c>
      <c r="R11607" s="35" t="s">
        <v>21027</v>
      </c>
      <c r="S11607" s="34"/>
      <c r="T11607" s="34"/>
      <c r="U11607" s="34"/>
    </row>
    <row r="11608" spans="16:21" x14ac:dyDescent="0.45">
      <c r="P11608" s="33" t="s">
        <v>6488</v>
      </c>
      <c r="Q11608" t="s">
        <v>28873</v>
      </c>
      <c r="R11608" s="35" t="s">
        <v>21028</v>
      </c>
      <c r="S11608" s="34"/>
      <c r="T11608" s="34"/>
      <c r="U11608" s="34"/>
    </row>
    <row r="11609" spans="16:21" x14ac:dyDescent="0.45">
      <c r="P11609" s="33" t="s">
        <v>6489</v>
      </c>
      <c r="Q11609" t="s">
        <v>28873</v>
      </c>
      <c r="R11609" s="35" t="s">
        <v>21029</v>
      </c>
      <c r="S11609" s="34"/>
      <c r="T11609" s="34"/>
      <c r="U11609" s="34"/>
    </row>
    <row r="11610" spans="16:21" x14ac:dyDescent="0.45">
      <c r="P11610" s="33" t="s">
        <v>6489</v>
      </c>
      <c r="Q11610" t="s">
        <v>28873</v>
      </c>
      <c r="R11610" s="35" t="s">
        <v>21030</v>
      </c>
      <c r="S11610" s="34"/>
      <c r="T11610" s="34"/>
      <c r="U11610" s="34"/>
    </row>
    <row r="11611" spans="16:21" x14ac:dyDescent="0.45">
      <c r="P11611" s="33" t="s">
        <v>6490</v>
      </c>
      <c r="Q11611" t="s">
        <v>28873</v>
      </c>
      <c r="R11611" s="35" t="s">
        <v>21031</v>
      </c>
      <c r="S11611" s="34"/>
      <c r="T11611" s="34"/>
      <c r="U11611" s="34"/>
    </row>
    <row r="11612" spans="16:21" x14ac:dyDescent="0.45">
      <c r="P11612" s="33" t="s">
        <v>6490</v>
      </c>
      <c r="Q11612" t="s">
        <v>28873</v>
      </c>
      <c r="R11612" s="35" t="s">
        <v>21032</v>
      </c>
      <c r="S11612" s="34"/>
      <c r="T11612" s="34"/>
      <c r="U11612" s="34"/>
    </row>
    <row r="11613" spans="16:21" x14ac:dyDescent="0.45">
      <c r="P11613" s="33" t="s">
        <v>6491</v>
      </c>
      <c r="Q11613" t="s">
        <v>28873</v>
      </c>
      <c r="R11613" s="35" t="s">
        <v>21033</v>
      </c>
      <c r="S11613" s="34"/>
      <c r="T11613" s="34"/>
      <c r="U11613" s="34"/>
    </row>
    <row r="11614" spans="16:21" x14ac:dyDescent="0.45">
      <c r="P11614" s="33" t="s">
        <v>6491</v>
      </c>
      <c r="Q11614" t="s">
        <v>28873</v>
      </c>
      <c r="R11614" s="35" t="s">
        <v>21034</v>
      </c>
      <c r="S11614" s="34"/>
      <c r="T11614" s="34"/>
      <c r="U11614" s="34"/>
    </row>
    <row r="11615" spans="16:21" x14ac:dyDescent="0.45">
      <c r="P11615" s="33" t="s">
        <v>6492</v>
      </c>
      <c r="Q11615" t="s">
        <v>28873</v>
      </c>
      <c r="R11615" s="35" t="s">
        <v>19469</v>
      </c>
      <c r="S11615" s="34"/>
      <c r="T11615" s="34"/>
      <c r="U11615" s="34"/>
    </row>
    <row r="11616" spans="16:21" x14ac:dyDescent="0.45">
      <c r="P11616" s="33" t="s">
        <v>6492</v>
      </c>
      <c r="Q11616" t="s">
        <v>28873</v>
      </c>
      <c r="R11616" s="35" t="s">
        <v>21035</v>
      </c>
      <c r="S11616" s="34"/>
      <c r="T11616" s="34"/>
      <c r="U11616" s="34"/>
    </row>
    <row r="11617" spans="16:21" x14ac:dyDescent="0.45">
      <c r="P11617" s="33" t="s">
        <v>6493</v>
      </c>
      <c r="Q11617" t="s">
        <v>28873</v>
      </c>
      <c r="R11617" s="35" t="s">
        <v>21036</v>
      </c>
      <c r="S11617" s="34"/>
      <c r="T11617" s="34"/>
      <c r="U11617" s="34"/>
    </row>
    <row r="11618" spans="16:21" x14ac:dyDescent="0.45">
      <c r="P11618" s="33" t="s">
        <v>6493</v>
      </c>
      <c r="Q11618" t="s">
        <v>28873</v>
      </c>
      <c r="R11618" s="35" t="s">
        <v>21037</v>
      </c>
      <c r="S11618" s="34"/>
      <c r="T11618" s="34"/>
      <c r="U11618" s="34"/>
    </row>
    <row r="11619" spans="16:21" x14ac:dyDescent="0.45">
      <c r="P11619" s="33" t="s">
        <v>6494</v>
      </c>
      <c r="Q11619" t="s">
        <v>28873</v>
      </c>
      <c r="R11619" s="35" t="s">
        <v>21038</v>
      </c>
      <c r="S11619" s="34"/>
      <c r="T11619" s="34"/>
      <c r="U11619" s="34"/>
    </row>
    <row r="11620" spans="16:21" x14ac:dyDescent="0.45">
      <c r="P11620" s="33" t="s">
        <v>6494</v>
      </c>
      <c r="Q11620" t="s">
        <v>28873</v>
      </c>
      <c r="R11620" s="35" t="s">
        <v>21039</v>
      </c>
      <c r="S11620" s="34"/>
      <c r="T11620" s="34"/>
      <c r="U11620" s="34"/>
    </row>
    <row r="11621" spans="16:21" x14ac:dyDescent="0.45">
      <c r="P11621" s="33" t="s">
        <v>6495</v>
      </c>
      <c r="Q11621" t="s">
        <v>28873</v>
      </c>
      <c r="R11621" s="35" t="s">
        <v>21040</v>
      </c>
      <c r="S11621" s="34"/>
      <c r="T11621" s="34"/>
      <c r="U11621" s="34"/>
    </row>
    <row r="11622" spans="16:21" x14ac:dyDescent="0.45">
      <c r="P11622" s="33" t="s">
        <v>6495</v>
      </c>
      <c r="Q11622" t="s">
        <v>28873</v>
      </c>
      <c r="R11622" s="35" t="s">
        <v>21041</v>
      </c>
      <c r="S11622" s="34"/>
      <c r="T11622" s="34"/>
      <c r="U11622" s="34"/>
    </row>
    <row r="11623" spans="16:21" x14ac:dyDescent="0.45">
      <c r="P11623" s="33" t="s">
        <v>6496</v>
      </c>
      <c r="Q11623" t="s">
        <v>28873</v>
      </c>
      <c r="R11623" s="35" t="s">
        <v>21042</v>
      </c>
      <c r="S11623" s="34"/>
      <c r="T11623" s="34"/>
      <c r="U11623" s="34"/>
    </row>
    <row r="11624" spans="16:21" x14ac:dyDescent="0.45">
      <c r="P11624" s="33" t="s">
        <v>6496</v>
      </c>
      <c r="Q11624" t="s">
        <v>28873</v>
      </c>
      <c r="R11624" s="35" t="s">
        <v>21043</v>
      </c>
      <c r="S11624" s="34"/>
      <c r="T11624" s="34"/>
      <c r="U11624" s="34"/>
    </row>
    <row r="11625" spans="16:21" x14ac:dyDescent="0.45">
      <c r="P11625" s="33" t="s">
        <v>6497</v>
      </c>
      <c r="Q11625" t="s">
        <v>28873</v>
      </c>
      <c r="R11625" s="35" t="s">
        <v>21044</v>
      </c>
      <c r="S11625" s="34"/>
      <c r="T11625" s="34"/>
      <c r="U11625" s="34"/>
    </row>
    <row r="11626" spans="16:21" x14ac:dyDescent="0.45">
      <c r="P11626" s="33" t="s">
        <v>6497</v>
      </c>
      <c r="Q11626" t="s">
        <v>28873</v>
      </c>
      <c r="R11626" s="35" t="s">
        <v>21045</v>
      </c>
      <c r="S11626" s="34"/>
      <c r="T11626" s="34"/>
      <c r="U11626" s="34"/>
    </row>
    <row r="11627" spans="16:21" x14ac:dyDescent="0.45">
      <c r="P11627" s="33" t="s">
        <v>6498</v>
      </c>
      <c r="Q11627" t="s">
        <v>28873</v>
      </c>
      <c r="R11627" s="35" t="s">
        <v>21046</v>
      </c>
      <c r="S11627" s="34"/>
      <c r="T11627" s="34"/>
      <c r="U11627" s="34"/>
    </row>
    <row r="11628" spans="16:21" x14ac:dyDescent="0.45">
      <c r="P11628" s="33" t="s">
        <v>6498</v>
      </c>
      <c r="Q11628" t="s">
        <v>28873</v>
      </c>
      <c r="R11628" s="35" t="s">
        <v>21047</v>
      </c>
      <c r="S11628" s="34"/>
      <c r="T11628" s="34"/>
      <c r="U11628" s="34"/>
    </row>
    <row r="11629" spans="16:21" x14ac:dyDescent="0.45">
      <c r="P11629" s="33" t="s">
        <v>6499</v>
      </c>
      <c r="Q11629" t="s">
        <v>28873</v>
      </c>
      <c r="R11629" s="35" t="s">
        <v>21048</v>
      </c>
      <c r="S11629" s="34"/>
      <c r="T11629" s="34"/>
      <c r="U11629" s="34"/>
    </row>
    <row r="11630" spans="16:21" x14ac:dyDescent="0.45">
      <c r="P11630" s="33" t="s">
        <v>6499</v>
      </c>
      <c r="Q11630" t="s">
        <v>28873</v>
      </c>
      <c r="R11630" s="35" t="s">
        <v>21047</v>
      </c>
      <c r="S11630" s="34"/>
      <c r="T11630" s="34"/>
      <c r="U11630" s="34"/>
    </row>
    <row r="11631" spans="16:21" x14ac:dyDescent="0.45">
      <c r="P11631" s="33" t="s">
        <v>6500</v>
      </c>
      <c r="Q11631" t="s">
        <v>28873</v>
      </c>
      <c r="R11631" s="35" t="s">
        <v>19166</v>
      </c>
      <c r="S11631" s="34"/>
      <c r="T11631" s="34"/>
      <c r="U11631" s="34"/>
    </row>
    <row r="11632" spans="16:21" x14ac:dyDescent="0.45">
      <c r="P11632" s="33" t="s">
        <v>6500</v>
      </c>
      <c r="Q11632" t="s">
        <v>28873</v>
      </c>
      <c r="R11632" s="35" t="s">
        <v>21049</v>
      </c>
      <c r="S11632" s="34"/>
      <c r="T11632" s="34"/>
      <c r="U11632" s="34"/>
    </row>
    <row r="11633" spans="16:21" x14ac:dyDescent="0.45">
      <c r="P11633" s="33" t="s">
        <v>6501</v>
      </c>
      <c r="Q11633" t="s">
        <v>28873</v>
      </c>
      <c r="R11633" s="35" t="s">
        <v>21050</v>
      </c>
      <c r="S11633" s="34"/>
      <c r="T11633" s="34"/>
      <c r="U11633" s="34"/>
    </row>
    <row r="11634" spans="16:21" x14ac:dyDescent="0.45">
      <c r="P11634" s="33" t="s">
        <v>6501</v>
      </c>
      <c r="Q11634" t="s">
        <v>28873</v>
      </c>
      <c r="R11634" s="35" t="s">
        <v>21051</v>
      </c>
      <c r="S11634" s="34"/>
      <c r="T11634" s="34"/>
      <c r="U11634" s="34"/>
    </row>
    <row r="11635" spans="16:21" x14ac:dyDescent="0.45">
      <c r="P11635" s="33" t="s">
        <v>6502</v>
      </c>
      <c r="Q11635" t="s">
        <v>28873</v>
      </c>
      <c r="R11635" s="35" t="s">
        <v>21052</v>
      </c>
      <c r="S11635" s="34"/>
      <c r="T11635" s="34"/>
      <c r="U11635" s="34"/>
    </row>
    <row r="11636" spans="16:21" x14ac:dyDescent="0.45">
      <c r="P11636" s="33" t="s">
        <v>6502</v>
      </c>
      <c r="Q11636" t="s">
        <v>28873</v>
      </c>
      <c r="R11636" s="35" t="s">
        <v>21053</v>
      </c>
      <c r="S11636" s="34"/>
      <c r="T11636" s="34"/>
      <c r="U11636" s="34"/>
    </row>
    <row r="11637" spans="16:21" x14ac:dyDescent="0.45">
      <c r="P11637" s="33" t="s">
        <v>6503</v>
      </c>
      <c r="Q11637" t="s">
        <v>28873</v>
      </c>
      <c r="R11637" s="35" t="s">
        <v>21054</v>
      </c>
      <c r="S11637" s="34"/>
      <c r="T11637" s="34"/>
      <c r="U11637" s="34"/>
    </row>
    <row r="11638" spans="16:21" x14ac:dyDescent="0.45">
      <c r="P11638" s="33" t="s">
        <v>6503</v>
      </c>
      <c r="Q11638" t="s">
        <v>28873</v>
      </c>
      <c r="R11638" s="35" t="s">
        <v>21055</v>
      </c>
      <c r="S11638" s="34"/>
      <c r="T11638" s="34"/>
      <c r="U11638" s="34"/>
    </row>
    <row r="11639" spans="16:21" x14ac:dyDescent="0.45">
      <c r="P11639" s="33" t="s">
        <v>6504</v>
      </c>
      <c r="Q11639" t="s">
        <v>28873</v>
      </c>
      <c r="R11639" s="35" t="s">
        <v>21056</v>
      </c>
      <c r="S11639" s="34"/>
      <c r="T11639" s="34"/>
      <c r="U11639" s="34"/>
    </row>
    <row r="11640" spans="16:21" x14ac:dyDescent="0.45">
      <c r="P11640" s="33" t="s">
        <v>6504</v>
      </c>
      <c r="Q11640" t="s">
        <v>28873</v>
      </c>
      <c r="R11640" s="35" t="s">
        <v>21057</v>
      </c>
      <c r="S11640" s="34"/>
      <c r="T11640" s="34"/>
      <c r="U11640" s="34"/>
    </row>
    <row r="11641" spans="16:21" x14ac:dyDescent="0.45">
      <c r="P11641" s="33" t="s">
        <v>6505</v>
      </c>
      <c r="Q11641" t="s">
        <v>28873</v>
      </c>
      <c r="R11641" s="35" t="s">
        <v>21058</v>
      </c>
      <c r="S11641" s="34"/>
      <c r="T11641" s="34"/>
      <c r="U11641" s="34"/>
    </row>
    <row r="11642" spans="16:21" x14ac:dyDescent="0.45">
      <c r="P11642" s="33" t="s">
        <v>6505</v>
      </c>
      <c r="Q11642" t="s">
        <v>28873</v>
      </c>
      <c r="R11642" s="35" t="s">
        <v>21059</v>
      </c>
      <c r="S11642" s="34"/>
      <c r="T11642" s="34"/>
      <c r="U11642" s="34"/>
    </row>
    <row r="11643" spans="16:21" x14ac:dyDescent="0.45">
      <c r="P11643" s="33" t="s">
        <v>6506</v>
      </c>
      <c r="Q11643" t="s">
        <v>28873</v>
      </c>
      <c r="R11643" s="35" t="s">
        <v>21060</v>
      </c>
      <c r="S11643" s="34"/>
      <c r="T11643" s="34"/>
      <c r="U11643" s="34"/>
    </row>
    <row r="11644" spans="16:21" x14ac:dyDescent="0.45">
      <c r="P11644" s="33" t="s">
        <v>6506</v>
      </c>
      <c r="Q11644" t="s">
        <v>28873</v>
      </c>
      <c r="R11644" s="35" t="s">
        <v>21059</v>
      </c>
      <c r="S11644" s="34"/>
      <c r="T11644" s="34"/>
      <c r="U11644" s="34"/>
    </row>
    <row r="11645" spans="16:21" x14ac:dyDescent="0.45">
      <c r="P11645" s="33" t="s">
        <v>6507</v>
      </c>
      <c r="Q11645" t="s">
        <v>28873</v>
      </c>
      <c r="R11645" s="35" t="s">
        <v>19166</v>
      </c>
      <c r="S11645" s="34"/>
      <c r="T11645" s="34"/>
      <c r="U11645" s="34"/>
    </row>
    <row r="11646" spans="16:21" x14ac:dyDescent="0.45">
      <c r="P11646" s="33" t="s">
        <v>6507</v>
      </c>
      <c r="Q11646" t="s">
        <v>28873</v>
      </c>
      <c r="R11646" s="35" t="s">
        <v>21061</v>
      </c>
      <c r="S11646" s="34"/>
      <c r="T11646" s="34"/>
      <c r="U11646" s="34"/>
    </row>
    <row r="11647" spans="16:21" x14ac:dyDescent="0.45">
      <c r="P11647" s="33" t="s">
        <v>6508</v>
      </c>
      <c r="Q11647" t="s">
        <v>28873</v>
      </c>
      <c r="R11647" s="35" t="s">
        <v>21062</v>
      </c>
      <c r="S11647" s="34"/>
      <c r="T11647" s="34"/>
      <c r="U11647" s="34"/>
    </row>
    <row r="11648" spans="16:21" x14ac:dyDescent="0.45">
      <c r="P11648" s="33" t="s">
        <v>6508</v>
      </c>
      <c r="Q11648" t="s">
        <v>28873</v>
      </c>
      <c r="R11648" s="35" t="s">
        <v>21063</v>
      </c>
      <c r="S11648" s="34"/>
      <c r="T11648" s="34"/>
      <c r="U11648" s="34"/>
    </row>
    <row r="11649" spans="16:21" x14ac:dyDescent="0.45">
      <c r="P11649" s="33" t="s">
        <v>6509</v>
      </c>
      <c r="Q11649" t="s">
        <v>28873</v>
      </c>
      <c r="R11649" s="35" t="s">
        <v>21064</v>
      </c>
      <c r="S11649" s="34"/>
      <c r="T11649" s="34"/>
      <c r="U11649" s="34"/>
    </row>
    <row r="11650" spans="16:21" x14ac:dyDescent="0.45">
      <c r="P11650" s="33" t="s">
        <v>6509</v>
      </c>
      <c r="Q11650" t="s">
        <v>28873</v>
      </c>
      <c r="R11650" s="35" t="s">
        <v>21065</v>
      </c>
      <c r="S11650" s="34"/>
      <c r="T11650" s="34"/>
      <c r="U11650" s="34"/>
    </row>
    <row r="11651" spans="16:21" x14ac:dyDescent="0.45">
      <c r="P11651" s="33" t="s">
        <v>6510</v>
      </c>
      <c r="Q11651" t="s">
        <v>28873</v>
      </c>
      <c r="R11651" s="35" t="s">
        <v>21066</v>
      </c>
      <c r="S11651" s="34"/>
      <c r="T11651" s="34"/>
      <c r="U11651" s="34"/>
    </row>
    <row r="11652" spans="16:21" x14ac:dyDescent="0.45">
      <c r="P11652" s="33" t="s">
        <v>6510</v>
      </c>
      <c r="Q11652" t="s">
        <v>28873</v>
      </c>
      <c r="R11652" s="35" t="s">
        <v>21067</v>
      </c>
      <c r="S11652" s="34"/>
      <c r="T11652" s="34"/>
      <c r="U11652" s="34"/>
    </row>
    <row r="11653" spans="16:21" x14ac:dyDescent="0.45">
      <c r="P11653" s="33" t="s">
        <v>6511</v>
      </c>
      <c r="Q11653" t="s">
        <v>28873</v>
      </c>
      <c r="R11653" s="35" t="s">
        <v>21068</v>
      </c>
      <c r="S11653" s="34"/>
      <c r="T11653" s="34"/>
      <c r="U11653" s="34"/>
    </row>
    <row r="11654" spans="16:21" x14ac:dyDescent="0.45">
      <c r="P11654" s="33" t="s">
        <v>6511</v>
      </c>
      <c r="Q11654" t="s">
        <v>28873</v>
      </c>
      <c r="R11654" s="35" t="s">
        <v>21069</v>
      </c>
      <c r="S11654" s="34"/>
      <c r="T11654" s="34"/>
      <c r="U11654" s="34"/>
    </row>
    <row r="11655" spans="16:21" x14ac:dyDescent="0.45">
      <c r="P11655" s="33" t="s">
        <v>6512</v>
      </c>
      <c r="Q11655" t="s">
        <v>28873</v>
      </c>
      <c r="R11655" s="35" t="s">
        <v>21070</v>
      </c>
      <c r="S11655" s="34"/>
      <c r="T11655" s="34"/>
      <c r="U11655" s="34"/>
    </row>
    <row r="11656" spans="16:21" x14ac:dyDescent="0.45">
      <c r="P11656" s="33" t="s">
        <v>6512</v>
      </c>
      <c r="Q11656" t="s">
        <v>28873</v>
      </c>
      <c r="R11656" s="35" t="s">
        <v>21071</v>
      </c>
      <c r="S11656" s="34"/>
      <c r="T11656" s="34"/>
      <c r="U11656" s="34"/>
    </row>
    <row r="11657" spans="16:21" x14ac:dyDescent="0.45">
      <c r="P11657" s="33" t="s">
        <v>6513</v>
      </c>
      <c r="Q11657" t="s">
        <v>28873</v>
      </c>
      <c r="R11657" s="35" t="s">
        <v>21072</v>
      </c>
      <c r="S11657" s="34"/>
      <c r="T11657" s="34"/>
      <c r="U11657" s="34"/>
    </row>
    <row r="11658" spans="16:21" x14ac:dyDescent="0.45">
      <c r="P11658" s="33" t="s">
        <v>6513</v>
      </c>
      <c r="Q11658" t="s">
        <v>28873</v>
      </c>
      <c r="R11658" s="35" t="s">
        <v>21073</v>
      </c>
      <c r="S11658" s="34"/>
      <c r="T11658" s="34"/>
      <c r="U11658" s="34"/>
    </row>
    <row r="11659" spans="16:21" x14ac:dyDescent="0.45">
      <c r="P11659" s="33" t="s">
        <v>6514</v>
      </c>
      <c r="Q11659" t="s">
        <v>28873</v>
      </c>
      <c r="R11659" s="35" t="s">
        <v>21074</v>
      </c>
      <c r="S11659" s="34"/>
      <c r="T11659" s="34"/>
      <c r="U11659" s="34"/>
    </row>
    <row r="11660" spans="16:21" x14ac:dyDescent="0.45">
      <c r="P11660" s="33" t="s">
        <v>6514</v>
      </c>
      <c r="Q11660" t="s">
        <v>28873</v>
      </c>
      <c r="R11660" s="35" t="s">
        <v>21075</v>
      </c>
      <c r="S11660" s="34"/>
      <c r="T11660" s="34"/>
      <c r="U11660" s="34"/>
    </row>
    <row r="11661" spans="16:21" x14ac:dyDescent="0.45">
      <c r="P11661" s="33" t="s">
        <v>6515</v>
      </c>
      <c r="Q11661" t="s">
        <v>28873</v>
      </c>
      <c r="R11661" s="35" t="s">
        <v>21076</v>
      </c>
      <c r="S11661" s="34"/>
      <c r="T11661" s="34"/>
      <c r="U11661" s="34"/>
    </row>
    <row r="11662" spans="16:21" x14ac:dyDescent="0.45">
      <c r="P11662" s="33" t="s">
        <v>6515</v>
      </c>
      <c r="Q11662" t="s">
        <v>28873</v>
      </c>
      <c r="R11662" s="35" t="s">
        <v>21077</v>
      </c>
      <c r="S11662" s="34"/>
      <c r="T11662" s="34"/>
      <c r="U11662" s="34"/>
    </row>
    <row r="11663" spans="16:21" x14ac:dyDescent="0.45">
      <c r="P11663" s="33" t="s">
        <v>6516</v>
      </c>
      <c r="Q11663" t="s">
        <v>28873</v>
      </c>
      <c r="R11663" s="35" t="s">
        <v>21078</v>
      </c>
      <c r="S11663" s="34"/>
      <c r="T11663" s="34"/>
      <c r="U11663" s="34"/>
    </row>
    <row r="11664" spans="16:21" x14ac:dyDescent="0.45">
      <c r="P11664" s="33" t="s">
        <v>6516</v>
      </c>
      <c r="Q11664" t="s">
        <v>28873</v>
      </c>
      <c r="R11664" s="35" t="s">
        <v>21079</v>
      </c>
      <c r="S11664" s="34"/>
      <c r="T11664" s="34"/>
      <c r="U11664" s="34"/>
    </row>
    <row r="11665" spans="16:21" x14ac:dyDescent="0.45">
      <c r="P11665" s="33" t="s">
        <v>6517</v>
      </c>
      <c r="Q11665" t="s">
        <v>28873</v>
      </c>
      <c r="R11665" s="35" t="s">
        <v>21080</v>
      </c>
      <c r="S11665" s="34"/>
      <c r="T11665" s="34"/>
      <c r="U11665" s="34"/>
    </row>
    <row r="11666" spans="16:21" x14ac:dyDescent="0.45">
      <c r="P11666" s="33" t="s">
        <v>6517</v>
      </c>
      <c r="Q11666" t="s">
        <v>28873</v>
      </c>
      <c r="R11666" s="35" t="s">
        <v>21081</v>
      </c>
      <c r="S11666" s="34"/>
      <c r="T11666" s="34"/>
      <c r="U11666" s="34"/>
    </row>
    <row r="11667" spans="16:21" x14ac:dyDescent="0.45">
      <c r="P11667" s="33" t="s">
        <v>6518</v>
      </c>
      <c r="Q11667" t="s">
        <v>28873</v>
      </c>
      <c r="R11667" s="35" t="s">
        <v>21082</v>
      </c>
      <c r="S11667" s="34"/>
      <c r="T11667" s="34"/>
      <c r="U11667" s="34"/>
    </row>
    <row r="11668" spans="16:21" x14ac:dyDescent="0.45">
      <c r="P11668" s="33" t="s">
        <v>6518</v>
      </c>
      <c r="Q11668" t="s">
        <v>28873</v>
      </c>
      <c r="R11668" s="35" t="s">
        <v>21083</v>
      </c>
      <c r="S11668" s="34"/>
      <c r="T11668" s="34"/>
      <c r="U11668" s="34"/>
    </row>
    <row r="11669" spans="16:21" x14ac:dyDescent="0.45">
      <c r="P11669" s="33" t="s">
        <v>6519</v>
      </c>
      <c r="Q11669" t="s">
        <v>28873</v>
      </c>
      <c r="R11669" s="35" t="s">
        <v>21084</v>
      </c>
      <c r="S11669" s="34"/>
      <c r="T11669" s="34"/>
      <c r="U11669" s="34"/>
    </row>
    <row r="11670" spans="16:21" x14ac:dyDescent="0.45">
      <c r="P11670" s="33" t="s">
        <v>6519</v>
      </c>
      <c r="Q11670" t="s">
        <v>28873</v>
      </c>
      <c r="R11670" s="35" t="s">
        <v>21085</v>
      </c>
      <c r="S11670" s="34"/>
      <c r="T11670" s="34"/>
      <c r="U11670" s="34"/>
    </row>
    <row r="11671" spans="16:21" x14ac:dyDescent="0.45">
      <c r="P11671" s="33" t="s">
        <v>6520</v>
      </c>
      <c r="Q11671" t="s">
        <v>28873</v>
      </c>
      <c r="R11671" s="35" t="s">
        <v>21086</v>
      </c>
      <c r="S11671" s="34"/>
      <c r="T11671" s="34"/>
      <c r="U11671" s="34"/>
    </row>
    <row r="11672" spans="16:21" x14ac:dyDescent="0.45">
      <c r="P11672" s="33" t="s">
        <v>6520</v>
      </c>
      <c r="Q11672" t="s">
        <v>28873</v>
      </c>
      <c r="R11672" s="35" t="s">
        <v>21087</v>
      </c>
      <c r="S11672" s="34"/>
      <c r="T11672" s="34"/>
      <c r="U11672" s="34"/>
    </row>
    <row r="11673" spans="16:21" x14ac:dyDescent="0.45">
      <c r="P11673" s="33" t="s">
        <v>6521</v>
      </c>
      <c r="Q11673" t="s">
        <v>28873</v>
      </c>
      <c r="R11673" s="35" t="s">
        <v>21088</v>
      </c>
      <c r="S11673" s="34"/>
      <c r="T11673" s="34"/>
      <c r="U11673" s="34"/>
    </row>
    <row r="11674" spans="16:21" x14ac:dyDescent="0.45">
      <c r="P11674" s="33" t="s">
        <v>6521</v>
      </c>
      <c r="Q11674" t="s">
        <v>28873</v>
      </c>
      <c r="R11674" s="35" t="s">
        <v>21089</v>
      </c>
      <c r="S11674" s="34"/>
      <c r="T11674" s="34"/>
      <c r="U11674" s="34"/>
    </row>
    <row r="11675" spans="16:21" x14ac:dyDescent="0.45">
      <c r="P11675" s="33" t="s">
        <v>6522</v>
      </c>
      <c r="Q11675" t="s">
        <v>28873</v>
      </c>
      <c r="R11675" s="35" t="s">
        <v>21090</v>
      </c>
      <c r="S11675" s="34"/>
      <c r="T11675" s="34"/>
      <c r="U11675" s="34"/>
    </row>
    <row r="11676" spans="16:21" x14ac:dyDescent="0.45">
      <c r="P11676" s="33" t="s">
        <v>6522</v>
      </c>
      <c r="Q11676" t="s">
        <v>28873</v>
      </c>
      <c r="R11676" s="35" t="s">
        <v>21091</v>
      </c>
      <c r="S11676" s="34"/>
      <c r="T11676" s="34"/>
      <c r="U11676" s="34"/>
    </row>
    <row r="11677" spans="16:21" x14ac:dyDescent="0.45">
      <c r="P11677" s="33" t="s">
        <v>6523</v>
      </c>
      <c r="Q11677" t="s">
        <v>28873</v>
      </c>
      <c r="R11677" s="35" t="s">
        <v>21092</v>
      </c>
      <c r="S11677" s="34"/>
      <c r="T11677" s="34"/>
      <c r="U11677" s="34"/>
    </row>
    <row r="11678" spans="16:21" x14ac:dyDescent="0.45">
      <c r="P11678" s="33" t="s">
        <v>6523</v>
      </c>
      <c r="Q11678" t="s">
        <v>28873</v>
      </c>
      <c r="R11678" s="35" t="s">
        <v>21093</v>
      </c>
      <c r="S11678" s="34"/>
      <c r="T11678" s="34"/>
      <c r="U11678" s="34"/>
    </row>
    <row r="11679" spans="16:21" x14ac:dyDescent="0.45">
      <c r="P11679" s="33" t="s">
        <v>6524</v>
      </c>
      <c r="Q11679" t="s">
        <v>28873</v>
      </c>
      <c r="R11679" s="35" t="s">
        <v>21094</v>
      </c>
      <c r="S11679" s="34"/>
      <c r="T11679" s="34"/>
      <c r="U11679" s="34"/>
    </row>
    <row r="11680" spans="16:21" x14ac:dyDescent="0.45">
      <c r="P11680" s="33" t="s">
        <v>6524</v>
      </c>
      <c r="Q11680" t="s">
        <v>28873</v>
      </c>
      <c r="R11680" s="35" t="s">
        <v>21095</v>
      </c>
      <c r="S11680" s="34"/>
      <c r="T11680" s="34"/>
      <c r="U11680" s="34"/>
    </row>
    <row r="11681" spans="16:21" x14ac:dyDescent="0.45">
      <c r="P11681" s="33" t="s">
        <v>6525</v>
      </c>
      <c r="Q11681" t="s">
        <v>28873</v>
      </c>
      <c r="R11681" s="35" t="s">
        <v>21096</v>
      </c>
      <c r="S11681" s="34"/>
      <c r="T11681" s="34"/>
      <c r="U11681" s="34"/>
    </row>
    <row r="11682" spans="16:21" x14ac:dyDescent="0.45">
      <c r="P11682" s="33" t="s">
        <v>6525</v>
      </c>
      <c r="Q11682" t="s">
        <v>28873</v>
      </c>
      <c r="R11682" s="35" t="s">
        <v>21097</v>
      </c>
      <c r="S11682" s="34"/>
      <c r="T11682" s="34"/>
      <c r="U11682" s="34"/>
    </row>
    <row r="11683" spans="16:21" x14ac:dyDescent="0.45">
      <c r="P11683" s="33" t="s">
        <v>6526</v>
      </c>
      <c r="Q11683" t="s">
        <v>28873</v>
      </c>
      <c r="R11683" s="35" t="s">
        <v>21098</v>
      </c>
      <c r="S11683" s="34"/>
      <c r="T11683" s="34"/>
      <c r="U11683" s="34"/>
    </row>
    <row r="11684" spans="16:21" x14ac:dyDescent="0.45">
      <c r="P11684" s="33" t="s">
        <v>6526</v>
      </c>
      <c r="Q11684" t="s">
        <v>28873</v>
      </c>
      <c r="R11684" s="35" t="s">
        <v>21099</v>
      </c>
      <c r="S11684" s="34"/>
      <c r="T11684" s="34"/>
      <c r="U11684" s="34"/>
    </row>
    <row r="11685" spans="16:21" x14ac:dyDescent="0.45">
      <c r="P11685" s="33" t="s">
        <v>6527</v>
      </c>
      <c r="Q11685" t="s">
        <v>28873</v>
      </c>
      <c r="R11685" s="35" t="s">
        <v>21100</v>
      </c>
      <c r="S11685" s="34"/>
      <c r="T11685" s="34"/>
      <c r="U11685" s="34"/>
    </row>
    <row r="11686" spans="16:21" x14ac:dyDescent="0.45">
      <c r="P11686" s="33" t="s">
        <v>6527</v>
      </c>
      <c r="Q11686" t="s">
        <v>28873</v>
      </c>
      <c r="R11686" s="35" t="s">
        <v>21101</v>
      </c>
      <c r="S11686" s="34"/>
      <c r="T11686" s="34"/>
      <c r="U11686" s="34"/>
    </row>
    <row r="11687" spans="16:21" x14ac:dyDescent="0.45">
      <c r="P11687" s="33" t="s">
        <v>6528</v>
      </c>
      <c r="Q11687" t="s">
        <v>28873</v>
      </c>
      <c r="R11687" s="35" t="s">
        <v>21102</v>
      </c>
      <c r="S11687" s="34"/>
      <c r="T11687" s="34"/>
      <c r="U11687" s="34"/>
    </row>
    <row r="11688" spans="16:21" x14ac:dyDescent="0.45">
      <c r="P11688" s="33" t="s">
        <v>6528</v>
      </c>
      <c r="Q11688" t="s">
        <v>28873</v>
      </c>
      <c r="R11688" s="35" t="s">
        <v>21103</v>
      </c>
      <c r="S11688" s="34"/>
      <c r="T11688" s="34"/>
      <c r="U11688" s="34"/>
    </row>
    <row r="11689" spans="16:21" x14ac:dyDescent="0.45">
      <c r="P11689" s="33" t="s">
        <v>6529</v>
      </c>
      <c r="Q11689" t="s">
        <v>28873</v>
      </c>
      <c r="R11689" s="35" t="s">
        <v>21104</v>
      </c>
      <c r="S11689" s="34"/>
      <c r="T11689" s="34"/>
      <c r="U11689" s="34"/>
    </row>
    <row r="11690" spans="16:21" x14ac:dyDescent="0.45">
      <c r="P11690" s="33" t="s">
        <v>6529</v>
      </c>
      <c r="Q11690" t="s">
        <v>28873</v>
      </c>
      <c r="R11690" s="35" t="s">
        <v>21105</v>
      </c>
      <c r="S11690" s="34"/>
      <c r="T11690" s="34"/>
      <c r="U11690" s="34"/>
    </row>
    <row r="11691" spans="16:21" x14ac:dyDescent="0.45">
      <c r="P11691" s="33" t="s">
        <v>6530</v>
      </c>
      <c r="Q11691" t="s">
        <v>28873</v>
      </c>
      <c r="R11691" s="35" t="s">
        <v>21106</v>
      </c>
      <c r="S11691" s="34"/>
      <c r="T11691" s="34"/>
      <c r="U11691" s="34"/>
    </row>
    <row r="11692" spans="16:21" x14ac:dyDescent="0.45">
      <c r="P11692" s="33" t="s">
        <v>6530</v>
      </c>
      <c r="Q11692" t="s">
        <v>28873</v>
      </c>
      <c r="R11692" s="35" t="s">
        <v>21107</v>
      </c>
      <c r="S11692" s="34"/>
      <c r="T11692" s="34"/>
      <c r="U11692" s="34"/>
    </row>
    <row r="11693" spans="16:21" x14ac:dyDescent="0.45">
      <c r="P11693" s="33" t="s">
        <v>6531</v>
      </c>
      <c r="Q11693" t="s">
        <v>28873</v>
      </c>
      <c r="R11693" s="35" t="s">
        <v>21108</v>
      </c>
      <c r="S11693" s="34"/>
      <c r="T11693" s="34"/>
      <c r="U11693" s="34"/>
    </row>
    <row r="11694" spans="16:21" x14ac:dyDescent="0.45">
      <c r="P11694" s="33" t="s">
        <v>6531</v>
      </c>
      <c r="Q11694" t="s">
        <v>28873</v>
      </c>
      <c r="R11694" s="35" t="s">
        <v>21109</v>
      </c>
      <c r="S11694" s="34"/>
      <c r="T11694" s="34"/>
      <c r="U11694" s="34"/>
    </row>
    <row r="11695" spans="16:21" x14ac:dyDescent="0.45">
      <c r="P11695" s="33" t="s">
        <v>6532</v>
      </c>
      <c r="Q11695" t="s">
        <v>28873</v>
      </c>
      <c r="R11695" s="35" t="s">
        <v>21110</v>
      </c>
      <c r="S11695" s="34"/>
      <c r="T11695" s="34"/>
      <c r="U11695" s="34"/>
    </row>
    <row r="11696" spans="16:21" x14ac:dyDescent="0.45">
      <c r="P11696" s="33" t="s">
        <v>6532</v>
      </c>
      <c r="Q11696" t="s">
        <v>28873</v>
      </c>
      <c r="R11696" s="35" t="s">
        <v>21111</v>
      </c>
      <c r="S11696" s="34"/>
      <c r="T11696" s="34"/>
      <c r="U11696" s="34"/>
    </row>
    <row r="11697" spans="16:21" x14ac:dyDescent="0.45">
      <c r="P11697" s="33" t="s">
        <v>6533</v>
      </c>
      <c r="Q11697" t="s">
        <v>28873</v>
      </c>
      <c r="R11697" s="35" t="s">
        <v>21112</v>
      </c>
      <c r="S11697" s="34"/>
      <c r="T11697" s="34"/>
      <c r="U11697" s="34"/>
    </row>
    <row r="11698" spans="16:21" x14ac:dyDescent="0.45">
      <c r="P11698" s="33" t="s">
        <v>6533</v>
      </c>
      <c r="Q11698" t="s">
        <v>28873</v>
      </c>
      <c r="R11698" s="35" t="s">
        <v>21101</v>
      </c>
      <c r="S11698" s="34"/>
      <c r="T11698" s="34"/>
      <c r="U11698" s="34"/>
    </row>
    <row r="11699" spans="16:21" x14ac:dyDescent="0.45">
      <c r="P11699" s="33" t="s">
        <v>6534</v>
      </c>
      <c r="Q11699" t="s">
        <v>28873</v>
      </c>
      <c r="R11699" s="35" t="s">
        <v>21113</v>
      </c>
      <c r="S11699" s="34"/>
      <c r="T11699" s="34"/>
      <c r="U11699" s="34"/>
    </row>
    <row r="11700" spans="16:21" x14ac:dyDescent="0.45">
      <c r="P11700" s="33" t="s">
        <v>6534</v>
      </c>
      <c r="Q11700" t="s">
        <v>28873</v>
      </c>
      <c r="R11700" s="35" t="s">
        <v>21114</v>
      </c>
      <c r="S11700" s="34"/>
      <c r="T11700" s="34"/>
      <c r="U11700" s="34"/>
    </row>
    <row r="11701" spans="16:21" x14ac:dyDescent="0.45">
      <c r="P11701" s="33" t="s">
        <v>6535</v>
      </c>
      <c r="Q11701" t="s">
        <v>28873</v>
      </c>
      <c r="R11701" s="35" t="s">
        <v>21115</v>
      </c>
      <c r="S11701" s="34"/>
      <c r="T11701" s="34"/>
      <c r="U11701" s="34"/>
    </row>
    <row r="11702" spans="16:21" x14ac:dyDescent="0.45">
      <c r="P11702" s="33" t="s">
        <v>6535</v>
      </c>
      <c r="Q11702" t="s">
        <v>28873</v>
      </c>
      <c r="R11702" s="35" t="s">
        <v>21116</v>
      </c>
      <c r="S11702" s="34"/>
      <c r="T11702" s="34"/>
      <c r="U11702" s="34"/>
    </row>
    <row r="11703" spans="16:21" x14ac:dyDescent="0.45">
      <c r="P11703" s="33" t="s">
        <v>6536</v>
      </c>
      <c r="Q11703" t="s">
        <v>28873</v>
      </c>
      <c r="R11703" s="35" t="s">
        <v>21117</v>
      </c>
      <c r="S11703" s="34"/>
      <c r="T11703" s="34"/>
      <c r="U11703" s="34"/>
    </row>
    <row r="11704" spans="16:21" x14ac:dyDescent="0.45">
      <c r="P11704" s="33" t="s">
        <v>6536</v>
      </c>
      <c r="Q11704" t="s">
        <v>28873</v>
      </c>
      <c r="R11704" s="35" t="s">
        <v>21118</v>
      </c>
      <c r="S11704" s="34"/>
      <c r="T11704" s="34"/>
      <c r="U11704" s="34"/>
    </row>
    <row r="11705" spans="16:21" x14ac:dyDescent="0.45">
      <c r="P11705" s="33" t="s">
        <v>6537</v>
      </c>
      <c r="Q11705" t="s">
        <v>28873</v>
      </c>
      <c r="R11705" s="35" t="s">
        <v>21119</v>
      </c>
      <c r="S11705" s="34"/>
      <c r="T11705" s="34"/>
      <c r="U11705" s="34"/>
    </row>
    <row r="11706" spans="16:21" x14ac:dyDescent="0.45">
      <c r="P11706" s="33" t="s">
        <v>6537</v>
      </c>
      <c r="Q11706" t="s">
        <v>28873</v>
      </c>
      <c r="R11706" s="35" t="s">
        <v>21120</v>
      </c>
      <c r="S11706" s="34"/>
      <c r="T11706" s="34"/>
      <c r="U11706" s="34"/>
    </row>
    <row r="11707" spans="16:21" x14ac:dyDescent="0.45">
      <c r="P11707" s="33" t="s">
        <v>6538</v>
      </c>
      <c r="Q11707" t="s">
        <v>28873</v>
      </c>
      <c r="R11707" s="35" t="s">
        <v>21121</v>
      </c>
      <c r="S11707" s="34"/>
      <c r="T11707" s="34"/>
      <c r="U11707" s="34"/>
    </row>
    <row r="11708" spans="16:21" x14ac:dyDescent="0.45">
      <c r="P11708" s="33" t="s">
        <v>6538</v>
      </c>
      <c r="Q11708" t="s">
        <v>28873</v>
      </c>
      <c r="R11708" s="35" t="s">
        <v>21122</v>
      </c>
      <c r="S11708" s="34"/>
      <c r="T11708" s="34"/>
      <c r="U11708" s="34"/>
    </row>
    <row r="11709" spans="16:21" x14ac:dyDescent="0.45">
      <c r="P11709" s="33" t="s">
        <v>6539</v>
      </c>
      <c r="Q11709" t="s">
        <v>28873</v>
      </c>
      <c r="R11709" s="35" t="s">
        <v>21123</v>
      </c>
      <c r="S11709" s="34"/>
      <c r="T11709" s="34"/>
      <c r="U11709" s="34"/>
    </row>
    <row r="11710" spans="16:21" x14ac:dyDescent="0.45">
      <c r="P11710" s="33" t="s">
        <v>6539</v>
      </c>
      <c r="Q11710" t="s">
        <v>28873</v>
      </c>
      <c r="R11710" s="35" t="s">
        <v>21124</v>
      </c>
      <c r="S11710" s="34"/>
      <c r="T11710" s="34"/>
      <c r="U11710" s="34"/>
    </row>
    <row r="11711" spans="16:21" x14ac:dyDescent="0.45">
      <c r="P11711" s="33" t="s">
        <v>6540</v>
      </c>
      <c r="Q11711" t="s">
        <v>28873</v>
      </c>
      <c r="R11711" s="35" t="s">
        <v>21125</v>
      </c>
      <c r="S11711" s="34"/>
      <c r="T11711" s="34"/>
      <c r="U11711" s="34"/>
    </row>
    <row r="11712" spans="16:21" x14ac:dyDescent="0.45">
      <c r="P11712" s="33" t="s">
        <v>6540</v>
      </c>
      <c r="Q11712" t="s">
        <v>28873</v>
      </c>
      <c r="R11712" s="35" t="s">
        <v>21126</v>
      </c>
      <c r="S11712" s="34"/>
      <c r="T11712" s="34"/>
      <c r="U11712" s="34"/>
    </row>
    <row r="11713" spans="16:21" x14ac:dyDescent="0.45">
      <c r="P11713" s="33" t="s">
        <v>6541</v>
      </c>
      <c r="Q11713" t="s">
        <v>28873</v>
      </c>
      <c r="R11713" s="35" t="s">
        <v>21127</v>
      </c>
      <c r="S11713" s="34"/>
      <c r="T11713" s="34"/>
      <c r="U11713" s="34"/>
    </row>
    <row r="11714" spans="16:21" x14ac:dyDescent="0.45">
      <c r="P11714" s="33" t="s">
        <v>6541</v>
      </c>
      <c r="Q11714" t="s">
        <v>28873</v>
      </c>
      <c r="R11714" s="35" t="s">
        <v>21128</v>
      </c>
      <c r="S11714" s="34"/>
      <c r="T11714" s="34"/>
      <c r="U11714" s="34"/>
    </row>
    <row r="11715" spans="16:21" x14ac:dyDescent="0.45">
      <c r="P11715" s="33" t="s">
        <v>6542</v>
      </c>
      <c r="Q11715" t="s">
        <v>28873</v>
      </c>
      <c r="R11715" s="35" t="s">
        <v>21129</v>
      </c>
      <c r="S11715" s="34"/>
      <c r="T11715" s="34"/>
      <c r="U11715" s="34"/>
    </row>
    <row r="11716" spans="16:21" x14ac:dyDescent="0.45">
      <c r="P11716" s="33" t="s">
        <v>6542</v>
      </c>
      <c r="Q11716" t="s">
        <v>28873</v>
      </c>
      <c r="R11716" s="35" t="s">
        <v>21130</v>
      </c>
      <c r="S11716" s="34"/>
      <c r="T11716" s="34"/>
      <c r="U11716" s="34"/>
    </row>
    <row r="11717" spans="16:21" x14ac:dyDescent="0.45">
      <c r="P11717" s="33" t="s">
        <v>6543</v>
      </c>
      <c r="Q11717" t="s">
        <v>28873</v>
      </c>
      <c r="R11717" s="35" t="s">
        <v>21131</v>
      </c>
      <c r="S11717" s="34"/>
      <c r="T11717" s="34"/>
      <c r="U11717" s="34"/>
    </row>
    <row r="11718" spans="16:21" x14ac:dyDescent="0.45">
      <c r="P11718" s="33" t="s">
        <v>6543</v>
      </c>
      <c r="Q11718" t="s">
        <v>28873</v>
      </c>
      <c r="R11718" s="35" t="s">
        <v>21132</v>
      </c>
      <c r="S11718" s="34"/>
      <c r="T11718" s="34"/>
      <c r="U11718" s="34"/>
    </row>
    <row r="11719" spans="16:21" x14ac:dyDescent="0.45">
      <c r="P11719" s="33" t="s">
        <v>6544</v>
      </c>
      <c r="Q11719" t="s">
        <v>28873</v>
      </c>
      <c r="R11719" s="35" t="s">
        <v>21133</v>
      </c>
      <c r="S11719" s="34"/>
      <c r="T11719" s="34"/>
      <c r="U11719" s="34"/>
    </row>
    <row r="11720" spans="16:21" x14ac:dyDescent="0.45">
      <c r="P11720" s="33" t="s">
        <v>6544</v>
      </c>
      <c r="Q11720" t="s">
        <v>28873</v>
      </c>
      <c r="R11720" s="35" t="s">
        <v>21134</v>
      </c>
      <c r="S11720" s="34"/>
      <c r="T11720" s="34"/>
      <c r="U11720" s="34"/>
    </row>
    <row r="11721" spans="16:21" x14ac:dyDescent="0.45">
      <c r="P11721" s="33" t="s">
        <v>6545</v>
      </c>
      <c r="Q11721" t="s">
        <v>28873</v>
      </c>
      <c r="R11721" s="35" t="s">
        <v>21135</v>
      </c>
      <c r="S11721" s="34"/>
      <c r="T11721" s="34"/>
      <c r="U11721" s="34"/>
    </row>
    <row r="11722" spans="16:21" x14ac:dyDescent="0.45">
      <c r="P11722" s="33" t="s">
        <v>6545</v>
      </c>
      <c r="Q11722" t="s">
        <v>28873</v>
      </c>
      <c r="R11722" s="35" t="s">
        <v>21136</v>
      </c>
      <c r="S11722" s="34"/>
      <c r="T11722" s="34"/>
      <c r="U11722" s="34"/>
    </row>
    <row r="11723" spans="16:21" x14ac:dyDescent="0.45">
      <c r="P11723" s="33" t="s">
        <v>6546</v>
      </c>
      <c r="Q11723" t="s">
        <v>28873</v>
      </c>
      <c r="R11723" s="35" t="s">
        <v>21137</v>
      </c>
      <c r="S11723" s="34"/>
      <c r="T11723" s="34"/>
      <c r="U11723" s="34"/>
    </row>
    <row r="11724" spans="16:21" x14ac:dyDescent="0.45">
      <c r="P11724" s="33" t="s">
        <v>6546</v>
      </c>
      <c r="Q11724" t="s">
        <v>28873</v>
      </c>
      <c r="R11724" s="35" t="s">
        <v>21138</v>
      </c>
      <c r="S11724" s="34"/>
      <c r="T11724" s="34"/>
      <c r="U11724" s="34"/>
    </row>
    <row r="11725" spans="16:21" x14ac:dyDescent="0.45">
      <c r="P11725" s="33" t="s">
        <v>6547</v>
      </c>
      <c r="Q11725" t="s">
        <v>28873</v>
      </c>
      <c r="R11725" s="35" t="s">
        <v>21139</v>
      </c>
      <c r="S11725" s="34"/>
      <c r="T11725" s="34"/>
      <c r="U11725" s="34"/>
    </row>
    <row r="11726" spans="16:21" x14ac:dyDescent="0.45">
      <c r="P11726" s="33" t="s">
        <v>6547</v>
      </c>
      <c r="Q11726" t="s">
        <v>28873</v>
      </c>
      <c r="R11726" s="35" t="s">
        <v>21140</v>
      </c>
      <c r="S11726" s="34"/>
      <c r="T11726" s="34"/>
      <c r="U11726" s="34"/>
    </row>
    <row r="11727" spans="16:21" x14ac:dyDescent="0.45">
      <c r="P11727" s="33" t="s">
        <v>6548</v>
      </c>
      <c r="Q11727" t="s">
        <v>28873</v>
      </c>
      <c r="R11727" s="35" t="s">
        <v>21141</v>
      </c>
      <c r="S11727" s="34"/>
      <c r="T11727" s="34"/>
      <c r="U11727" s="34"/>
    </row>
    <row r="11728" spans="16:21" x14ac:dyDescent="0.45">
      <c r="P11728" s="33" t="s">
        <v>6548</v>
      </c>
      <c r="Q11728" t="s">
        <v>28873</v>
      </c>
      <c r="R11728" s="35" t="s">
        <v>21142</v>
      </c>
      <c r="S11728" s="34"/>
      <c r="T11728" s="34"/>
      <c r="U11728" s="34"/>
    </row>
    <row r="11729" spans="16:21" x14ac:dyDescent="0.45">
      <c r="P11729" s="33" t="s">
        <v>6549</v>
      </c>
      <c r="Q11729" t="s">
        <v>28873</v>
      </c>
      <c r="R11729" s="35" t="s">
        <v>21143</v>
      </c>
      <c r="S11729" s="34"/>
      <c r="T11729" s="34"/>
      <c r="U11729" s="34"/>
    </row>
    <row r="11730" spans="16:21" x14ac:dyDescent="0.45">
      <c r="P11730" s="33" t="s">
        <v>6549</v>
      </c>
      <c r="Q11730" t="s">
        <v>28873</v>
      </c>
      <c r="R11730" s="35" t="s">
        <v>21144</v>
      </c>
      <c r="S11730" s="34"/>
      <c r="T11730" s="34"/>
      <c r="U11730" s="34"/>
    </row>
    <row r="11731" spans="16:21" x14ac:dyDescent="0.45">
      <c r="P11731" s="33" t="s">
        <v>6550</v>
      </c>
      <c r="Q11731" t="s">
        <v>28873</v>
      </c>
      <c r="R11731" s="35" t="s">
        <v>21145</v>
      </c>
      <c r="S11731" s="34"/>
      <c r="T11731" s="34"/>
      <c r="U11731" s="34"/>
    </row>
    <row r="11732" spans="16:21" x14ac:dyDescent="0.45">
      <c r="P11732" s="33" t="s">
        <v>6550</v>
      </c>
      <c r="Q11732" t="s">
        <v>28873</v>
      </c>
      <c r="R11732" s="35" t="s">
        <v>21146</v>
      </c>
      <c r="S11732" s="34"/>
      <c r="T11732" s="34"/>
      <c r="U11732" s="34"/>
    </row>
    <row r="11733" spans="16:21" x14ac:dyDescent="0.45">
      <c r="P11733" s="33" t="s">
        <v>6551</v>
      </c>
      <c r="Q11733" t="s">
        <v>28873</v>
      </c>
      <c r="R11733" s="35" t="s">
        <v>21147</v>
      </c>
      <c r="S11733" s="34"/>
      <c r="T11733" s="34"/>
      <c r="U11733" s="34"/>
    </row>
    <row r="11734" spans="16:21" x14ac:dyDescent="0.45">
      <c r="P11734" s="33" t="s">
        <v>6551</v>
      </c>
      <c r="Q11734" t="s">
        <v>28873</v>
      </c>
      <c r="R11734" s="35" t="s">
        <v>21148</v>
      </c>
      <c r="S11734" s="34"/>
      <c r="T11734" s="34"/>
      <c r="U11734" s="34"/>
    </row>
    <row r="11735" spans="16:21" x14ac:dyDescent="0.45">
      <c r="P11735" s="33" t="s">
        <v>6552</v>
      </c>
      <c r="Q11735" t="s">
        <v>28873</v>
      </c>
      <c r="R11735" s="35" t="s">
        <v>21149</v>
      </c>
      <c r="S11735" s="34"/>
      <c r="T11735" s="34"/>
      <c r="U11735" s="34"/>
    </row>
    <row r="11736" spans="16:21" x14ac:dyDescent="0.45">
      <c r="P11736" s="33" t="s">
        <v>6552</v>
      </c>
      <c r="Q11736" t="s">
        <v>28873</v>
      </c>
      <c r="R11736" s="35" t="s">
        <v>21150</v>
      </c>
      <c r="S11736" s="34"/>
      <c r="T11736" s="34"/>
      <c r="U11736" s="34"/>
    </row>
    <row r="11737" spans="16:21" x14ac:dyDescent="0.45">
      <c r="P11737" s="33" t="s">
        <v>6553</v>
      </c>
      <c r="Q11737" t="s">
        <v>28873</v>
      </c>
      <c r="R11737" s="35" t="s">
        <v>21151</v>
      </c>
      <c r="S11737" s="34"/>
      <c r="T11737" s="34"/>
      <c r="U11737" s="34"/>
    </row>
    <row r="11738" spans="16:21" x14ac:dyDescent="0.45">
      <c r="P11738" s="33" t="s">
        <v>6553</v>
      </c>
      <c r="Q11738" t="s">
        <v>28873</v>
      </c>
      <c r="R11738" s="35" t="s">
        <v>21152</v>
      </c>
      <c r="S11738" s="34"/>
      <c r="T11738" s="34"/>
      <c r="U11738" s="34"/>
    </row>
    <row r="11739" spans="16:21" x14ac:dyDescent="0.45">
      <c r="P11739" s="33" t="s">
        <v>6554</v>
      </c>
      <c r="Q11739" t="s">
        <v>28873</v>
      </c>
      <c r="R11739" s="35" t="s">
        <v>21153</v>
      </c>
      <c r="S11739" s="34"/>
      <c r="T11739" s="34"/>
      <c r="U11739" s="34"/>
    </row>
    <row r="11740" spans="16:21" x14ac:dyDescent="0.45">
      <c r="P11740" s="33" t="s">
        <v>6554</v>
      </c>
      <c r="Q11740" t="s">
        <v>28873</v>
      </c>
      <c r="R11740" s="35" t="s">
        <v>21154</v>
      </c>
      <c r="S11740" s="34"/>
      <c r="T11740" s="34"/>
      <c r="U11740" s="34"/>
    </row>
    <row r="11741" spans="16:21" x14ac:dyDescent="0.45">
      <c r="P11741" s="33" t="s">
        <v>6555</v>
      </c>
      <c r="Q11741" t="s">
        <v>28873</v>
      </c>
      <c r="R11741" s="35" t="s">
        <v>21155</v>
      </c>
      <c r="S11741" s="34"/>
      <c r="T11741" s="34"/>
      <c r="U11741" s="34"/>
    </row>
    <row r="11742" spans="16:21" x14ac:dyDescent="0.45">
      <c r="P11742" s="33" t="s">
        <v>6555</v>
      </c>
      <c r="Q11742" t="s">
        <v>28873</v>
      </c>
      <c r="R11742" s="35" t="s">
        <v>21156</v>
      </c>
      <c r="S11742" s="34"/>
      <c r="T11742" s="34"/>
      <c r="U11742" s="34"/>
    </row>
    <row r="11743" spans="16:21" x14ac:dyDescent="0.45">
      <c r="P11743" s="33" t="s">
        <v>6556</v>
      </c>
      <c r="Q11743" t="s">
        <v>28873</v>
      </c>
      <c r="R11743" s="35" t="s">
        <v>21157</v>
      </c>
      <c r="S11743" s="34"/>
      <c r="T11743" s="34"/>
      <c r="U11743" s="34"/>
    </row>
    <row r="11744" spans="16:21" x14ac:dyDescent="0.45">
      <c r="P11744" s="33" t="s">
        <v>6556</v>
      </c>
      <c r="Q11744" t="s">
        <v>28873</v>
      </c>
      <c r="R11744" s="35" t="s">
        <v>21158</v>
      </c>
      <c r="S11744" s="34"/>
      <c r="T11744" s="34"/>
      <c r="U11744" s="34"/>
    </row>
    <row r="11745" spans="16:21" x14ac:dyDescent="0.45">
      <c r="P11745" s="33" t="s">
        <v>6557</v>
      </c>
      <c r="Q11745" t="s">
        <v>28873</v>
      </c>
      <c r="R11745" s="35" t="s">
        <v>21159</v>
      </c>
      <c r="S11745" s="34"/>
      <c r="T11745" s="34"/>
      <c r="U11745" s="34"/>
    </row>
    <row r="11746" spans="16:21" x14ac:dyDescent="0.45">
      <c r="P11746" s="33" t="s">
        <v>6557</v>
      </c>
      <c r="Q11746" t="s">
        <v>28873</v>
      </c>
      <c r="R11746" s="35" t="s">
        <v>21160</v>
      </c>
      <c r="S11746" s="34"/>
      <c r="T11746" s="34"/>
      <c r="U11746" s="34"/>
    </row>
    <row r="11747" spans="16:21" x14ac:dyDescent="0.45">
      <c r="P11747" s="33" t="s">
        <v>6558</v>
      </c>
      <c r="Q11747" t="s">
        <v>28873</v>
      </c>
      <c r="R11747" s="35" t="s">
        <v>21161</v>
      </c>
      <c r="S11747" s="34"/>
      <c r="T11747" s="34"/>
      <c r="U11747" s="34"/>
    </row>
    <row r="11748" spans="16:21" x14ac:dyDescent="0.45">
      <c r="P11748" s="33" t="s">
        <v>6558</v>
      </c>
      <c r="Q11748" t="s">
        <v>28873</v>
      </c>
      <c r="R11748" s="35" t="s">
        <v>21162</v>
      </c>
      <c r="S11748" s="34"/>
      <c r="T11748" s="34"/>
      <c r="U11748" s="34"/>
    </row>
    <row r="11749" spans="16:21" x14ac:dyDescent="0.45">
      <c r="P11749" s="33" t="s">
        <v>6559</v>
      </c>
      <c r="Q11749" t="s">
        <v>28873</v>
      </c>
      <c r="R11749" s="35" t="s">
        <v>21163</v>
      </c>
      <c r="S11749" s="34"/>
      <c r="T11749" s="34"/>
      <c r="U11749" s="34"/>
    </row>
    <row r="11750" spans="16:21" x14ac:dyDescent="0.45">
      <c r="P11750" s="33" t="s">
        <v>6559</v>
      </c>
      <c r="Q11750" t="s">
        <v>28873</v>
      </c>
      <c r="R11750" s="35" t="s">
        <v>21164</v>
      </c>
      <c r="S11750" s="34"/>
      <c r="T11750" s="34"/>
      <c r="U11750" s="34"/>
    </row>
    <row r="11751" spans="16:21" x14ac:dyDescent="0.45">
      <c r="P11751" s="33" t="s">
        <v>6560</v>
      </c>
      <c r="Q11751" t="s">
        <v>28873</v>
      </c>
      <c r="R11751" s="35" t="s">
        <v>21165</v>
      </c>
      <c r="S11751" s="34"/>
      <c r="T11751" s="34"/>
      <c r="U11751" s="34"/>
    </row>
    <row r="11752" spans="16:21" x14ac:dyDescent="0.45">
      <c r="P11752" s="33" t="s">
        <v>6560</v>
      </c>
      <c r="Q11752" t="s">
        <v>28873</v>
      </c>
      <c r="R11752" s="35" t="s">
        <v>21166</v>
      </c>
      <c r="S11752" s="34"/>
      <c r="T11752" s="34"/>
      <c r="U11752" s="34"/>
    </row>
    <row r="11753" spans="16:21" x14ac:dyDescent="0.45">
      <c r="P11753" s="33" t="s">
        <v>6561</v>
      </c>
      <c r="Q11753" t="s">
        <v>28873</v>
      </c>
      <c r="R11753" s="35" t="s">
        <v>21167</v>
      </c>
      <c r="S11753" s="34"/>
      <c r="T11753" s="34"/>
      <c r="U11753" s="34"/>
    </row>
    <row r="11754" spans="16:21" x14ac:dyDescent="0.45">
      <c r="P11754" s="33" t="s">
        <v>6561</v>
      </c>
      <c r="Q11754" t="s">
        <v>28873</v>
      </c>
      <c r="R11754" s="35" t="s">
        <v>21168</v>
      </c>
      <c r="S11754" s="34"/>
      <c r="T11754" s="34"/>
      <c r="U11754" s="34"/>
    </row>
    <row r="11755" spans="16:21" x14ac:dyDescent="0.45">
      <c r="P11755" s="33" t="s">
        <v>6562</v>
      </c>
      <c r="Q11755" t="s">
        <v>28873</v>
      </c>
      <c r="R11755" s="35" t="s">
        <v>21169</v>
      </c>
      <c r="S11755" s="34"/>
      <c r="T11755" s="34"/>
      <c r="U11755" s="34"/>
    </row>
    <row r="11756" spans="16:21" x14ac:dyDescent="0.45">
      <c r="P11756" s="33" t="s">
        <v>6562</v>
      </c>
      <c r="Q11756" t="s">
        <v>28873</v>
      </c>
      <c r="R11756" s="35" t="s">
        <v>21170</v>
      </c>
      <c r="S11756" s="34"/>
      <c r="T11756" s="34"/>
      <c r="U11756" s="34"/>
    </row>
    <row r="11757" spans="16:21" x14ac:dyDescent="0.45">
      <c r="P11757" s="33" t="s">
        <v>6563</v>
      </c>
      <c r="Q11757" t="s">
        <v>28873</v>
      </c>
      <c r="R11757" s="35" t="s">
        <v>21171</v>
      </c>
      <c r="S11757" s="34"/>
      <c r="T11757" s="34"/>
      <c r="U11757" s="34"/>
    </row>
    <row r="11758" spans="16:21" x14ac:dyDescent="0.45">
      <c r="P11758" s="33" t="s">
        <v>6563</v>
      </c>
      <c r="Q11758" t="s">
        <v>28873</v>
      </c>
      <c r="R11758" s="35" t="s">
        <v>21172</v>
      </c>
      <c r="S11758" s="34"/>
      <c r="T11758" s="34"/>
      <c r="U11758" s="34"/>
    </row>
    <row r="11759" spans="16:21" x14ac:dyDescent="0.45">
      <c r="P11759" s="33" t="s">
        <v>6564</v>
      </c>
      <c r="Q11759" t="s">
        <v>28873</v>
      </c>
      <c r="R11759" s="35" t="s">
        <v>21173</v>
      </c>
      <c r="S11759" s="34"/>
      <c r="T11759" s="34"/>
      <c r="U11759" s="34"/>
    </row>
    <row r="11760" spans="16:21" x14ac:dyDescent="0.45">
      <c r="P11760" s="33" t="s">
        <v>6564</v>
      </c>
      <c r="Q11760" t="s">
        <v>28873</v>
      </c>
      <c r="R11760" s="35" t="s">
        <v>21174</v>
      </c>
      <c r="S11760" s="34"/>
      <c r="T11760" s="34"/>
      <c r="U11760" s="34"/>
    </row>
    <row r="11761" spans="16:21" x14ac:dyDescent="0.45">
      <c r="P11761" s="33" t="s">
        <v>6565</v>
      </c>
      <c r="Q11761" t="s">
        <v>28873</v>
      </c>
      <c r="R11761" s="35" t="s">
        <v>21175</v>
      </c>
      <c r="S11761" s="34"/>
      <c r="T11761" s="34"/>
      <c r="U11761" s="34"/>
    </row>
    <row r="11762" spans="16:21" x14ac:dyDescent="0.45">
      <c r="P11762" s="33" t="s">
        <v>6565</v>
      </c>
      <c r="Q11762" t="s">
        <v>28873</v>
      </c>
      <c r="R11762" s="35" t="s">
        <v>21176</v>
      </c>
      <c r="S11762" s="34"/>
      <c r="T11762" s="34"/>
      <c r="U11762" s="34"/>
    </row>
    <row r="11763" spans="16:21" x14ac:dyDescent="0.45">
      <c r="P11763" s="33" t="s">
        <v>6566</v>
      </c>
      <c r="Q11763" t="s">
        <v>28873</v>
      </c>
      <c r="R11763" s="35" t="s">
        <v>21177</v>
      </c>
      <c r="S11763" s="34"/>
      <c r="T11763" s="34"/>
      <c r="U11763" s="34"/>
    </row>
    <row r="11764" spans="16:21" x14ac:dyDescent="0.45">
      <c r="P11764" s="33" t="s">
        <v>6566</v>
      </c>
      <c r="Q11764" t="s">
        <v>28873</v>
      </c>
      <c r="R11764" s="35" t="s">
        <v>21178</v>
      </c>
      <c r="S11764" s="34"/>
      <c r="T11764" s="34"/>
      <c r="U11764" s="34"/>
    </row>
    <row r="11765" spans="16:21" x14ac:dyDescent="0.45">
      <c r="P11765" s="33" t="s">
        <v>6567</v>
      </c>
      <c r="Q11765" t="s">
        <v>28873</v>
      </c>
      <c r="R11765" s="35" t="s">
        <v>21179</v>
      </c>
      <c r="S11765" s="34"/>
      <c r="T11765" s="34"/>
      <c r="U11765" s="34"/>
    </row>
    <row r="11766" spans="16:21" x14ac:dyDescent="0.45">
      <c r="P11766" s="33" t="s">
        <v>6567</v>
      </c>
      <c r="Q11766" t="s">
        <v>28873</v>
      </c>
      <c r="R11766" s="35" t="s">
        <v>21180</v>
      </c>
      <c r="S11766" s="34"/>
      <c r="T11766" s="34"/>
      <c r="U11766" s="34"/>
    </row>
    <row r="11767" spans="16:21" x14ac:dyDescent="0.45">
      <c r="P11767" s="33" t="s">
        <v>6568</v>
      </c>
      <c r="Q11767" t="s">
        <v>28873</v>
      </c>
      <c r="R11767" s="35" t="s">
        <v>21181</v>
      </c>
      <c r="S11767" s="34"/>
      <c r="T11767" s="34"/>
      <c r="U11767" s="34"/>
    </row>
    <row r="11768" spans="16:21" x14ac:dyDescent="0.45">
      <c r="P11768" s="33" t="s">
        <v>6568</v>
      </c>
      <c r="Q11768" t="s">
        <v>28873</v>
      </c>
      <c r="R11768" s="35" t="s">
        <v>21182</v>
      </c>
      <c r="S11768" s="34"/>
      <c r="T11768" s="34"/>
      <c r="U11768" s="34"/>
    </row>
    <row r="11769" spans="16:21" x14ac:dyDescent="0.45">
      <c r="P11769" s="33" t="s">
        <v>6569</v>
      </c>
      <c r="Q11769" t="s">
        <v>28873</v>
      </c>
      <c r="R11769" s="35" t="s">
        <v>21183</v>
      </c>
      <c r="S11769" s="34"/>
      <c r="T11769" s="34"/>
      <c r="U11769" s="34"/>
    </row>
    <row r="11770" spans="16:21" x14ac:dyDescent="0.45">
      <c r="P11770" s="33" t="s">
        <v>6569</v>
      </c>
      <c r="Q11770" t="s">
        <v>28873</v>
      </c>
      <c r="R11770" s="35" t="s">
        <v>21184</v>
      </c>
      <c r="S11770" s="34"/>
      <c r="T11770" s="34"/>
      <c r="U11770" s="34"/>
    </row>
    <row r="11771" spans="16:21" x14ac:dyDescent="0.45">
      <c r="P11771" s="33" t="s">
        <v>6570</v>
      </c>
      <c r="Q11771" t="s">
        <v>28873</v>
      </c>
      <c r="R11771" s="35" t="s">
        <v>21185</v>
      </c>
      <c r="S11771" s="34"/>
      <c r="T11771" s="34"/>
      <c r="U11771" s="34"/>
    </row>
    <row r="11772" spans="16:21" x14ac:dyDescent="0.45">
      <c r="P11772" s="33" t="s">
        <v>6570</v>
      </c>
      <c r="Q11772" t="s">
        <v>28873</v>
      </c>
      <c r="R11772" s="35" t="s">
        <v>21186</v>
      </c>
      <c r="S11772" s="34"/>
      <c r="T11772" s="34"/>
      <c r="U11772" s="34"/>
    </row>
    <row r="11773" spans="16:21" x14ac:dyDescent="0.45">
      <c r="P11773" s="33" t="s">
        <v>6571</v>
      </c>
      <c r="Q11773" t="s">
        <v>28873</v>
      </c>
      <c r="R11773" s="35" t="s">
        <v>21187</v>
      </c>
      <c r="S11773" s="34"/>
      <c r="T11773" s="34"/>
      <c r="U11773" s="34"/>
    </row>
    <row r="11774" spans="16:21" x14ac:dyDescent="0.45">
      <c r="P11774" s="33" t="s">
        <v>6571</v>
      </c>
      <c r="Q11774" t="s">
        <v>28873</v>
      </c>
      <c r="R11774" s="35" t="s">
        <v>21188</v>
      </c>
      <c r="S11774" s="34"/>
      <c r="T11774" s="34"/>
      <c r="U11774" s="34"/>
    </row>
    <row r="11775" spans="16:21" x14ac:dyDescent="0.45">
      <c r="P11775" s="33" t="s">
        <v>6572</v>
      </c>
      <c r="Q11775" t="s">
        <v>28873</v>
      </c>
      <c r="R11775" s="35" t="s">
        <v>18858</v>
      </c>
      <c r="S11775" s="34"/>
      <c r="T11775" s="34"/>
      <c r="U11775" s="34"/>
    </row>
    <row r="11776" spans="16:21" x14ac:dyDescent="0.45">
      <c r="P11776" s="33" t="s">
        <v>6572</v>
      </c>
      <c r="Q11776" t="s">
        <v>28873</v>
      </c>
      <c r="R11776" s="35" t="s">
        <v>21189</v>
      </c>
      <c r="S11776" s="34"/>
      <c r="T11776" s="34"/>
      <c r="U11776" s="34"/>
    </row>
    <row r="11777" spans="16:21" x14ac:dyDescent="0.45">
      <c r="P11777" s="33" t="s">
        <v>6573</v>
      </c>
      <c r="Q11777" t="s">
        <v>28873</v>
      </c>
      <c r="R11777" s="35" t="s">
        <v>18860</v>
      </c>
      <c r="S11777" s="34"/>
      <c r="T11777" s="34"/>
      <c r="U11777" s="34"/>
    </row>
    <row r="11778" spans="16:21" x14ac:dyDescent="0.45">
      <c r="P11778" s="33" t="s">
        <v>6573</v>
      </c>
      <c r="Q11778" t="s">
        <v>28873</v>
      </c>
      <c r="R11778" s="35" t="s">
        <v>21190</v>
      </c>
      <c r="S11778" s="34"/>
      <c r="T11778" s="34"/>
      <c r="U11778" s="34"/>
    </row>
    <row r="11779" spans="16:21" x14ac:dyDescent="0.45">
      <c r="P11779" s="33" t="s">
        <v>6574</v>
      </c>
      <c r="Q11779" t="s">
        <v>28873</v>
      </c>
      <c r="R11779" s="35" t="s">
        <v>21191</v>
      </c>
      <c r="S11779" s="34"/>
      <c r="T11779" s="34"/>
      <c r="U11779" s="34"/>
    </row>
    <row r="11780" spans="16:21" x14ac:dyDescent="0.45">
      <c r="P11780" s="33" t="s">
        <v>6574</v>
      </c>
      <c r="Q11780" t="s">
        <v>28873</v>
      </c>
      <c r="R11780" s="35" t="s">
        <v>21192</v>
      </c>
      <c r="S11780" s="34"/>
      <c r="T11780" s="34"/>
      <c r="U11780" s="34"/>
    </row>
    <row r="11781" spans="16:21" x14ac:dyDescent="0.45">
      <c r="P11781" s="33" t="s">
        <v>6575</v>
      </c>
      <c r="Q11781" t="s">
        <v>28873</v>
      </c>
      <c r="R11781" s="35" t="s">
        <v>21193</v>
      </c>
      <c r="S11781" s="34"/>
      <c r="T11781" s="34"/>
      <c r="U11781" s="34"/>
    </row>
    <row r="11782" spans="16:21" x14ac:dyDescent="0.45">
      <c r="P11782" s="33" t="s">
        <v>6575</v>
      </c>
      <c r="Q11782" t="s">
        <v>28873</v>
      </c>
      <c r="R11782" s="35" t="s">
        <v>21194</v>
      </c>
      <c r="S11782" s="34"/>
      <c r="T11782" s="34"/>
      <c r="U11782" s="34"/>
    </row>
    <row r="11783" spans="16:21" x14ac:dyDescent="0.45">
      <c r="P11783" s="33" t="s">
        <v>6576</v>
      </c>
      <c r="Q11783" t="s">
        <v>28873</v>
      </c>
      <c r="R11783" s="35" t="s">
        <v>21195</v>
      </c>
      <c r="S11783" s="34"/>
      <c r="T11783" s="34"/>
      <c r="U11783" s="34"/>
    </row>
    <row r="11784" spans="16:21" x14ac:dyDescent="0.45">
      <c r="P11784" s="33" t="s">
        <v>6576</v>
      </c>
      <c r="Q11784" t="s">
        <v>28873</v>
      </c>
      <c r="R11784" s="35" t="s">
        <v>21196</v>
      </c>
      <c r="S11784" s="34"/>
      <c r="T11784" s="34"/>
      <c r="U11784" s="34"/>
    </row>
    <row r="11785" spans="16:21" x14ac:dyDescent="0.45">
      <c r="P11785" s="33" t="s">
        <v>6577</v>
      </c>
      <c r="Q11785" t="s">
        <v>28873</v>
      </c>
      <c r="R11785" s="35" t="s">
        <v>21197</v>
      </c>
      <c r="S11785" s="34"/>
      <c r="T11785" s="34"/>
      <c r="U11785" s="34"/>
    </row>
    <row r="11786" spans="16:21" x14ac:dyDescent="0.45">
      <c r="P11786" s="33" t="s">
        <v>6577</v>
      </c>
      <c r="Q11786" t="s">
        <v>28873</v>
      </c>
      <c r="R11786" s="35" t="s">
        <v>21198</v>
      </c>
      <c r="S11786" s="34"/>
      <c r="T11786" s="34"/>
      <c r="U11786" s="34"/>
    </row>
    <row r="11787" spans="16:21" x14ac:dyDescent="0.45">
      <c r="P11787" s="33" t="s">
        <v>6578</v>
      </c>
      <c r="Q11787" t="s">
        <v>28873</v>
      </c>
      <c r="R11787" s="35" t="s">
        <v>21199</v>
      </c>
      <c r="S11787" s="34"/>
      <c r="T11787" s="34"/>
      <c r="U11787" s="34"/>
    </row>
    <row r="11788" spans="16:21" x14ac:dyDescent="0.45">
      <c r="P11788" s="33" t="s">
        <v>6578</v>
      </c>
      <c r="Q11788" t="s">
        <v>28873</v>
      </c>
      <c r="R11788" s="35" t="s">
        <v>21200</v>
      </c>
      <c r="S11788" s="34"/>
      <c r="T11788" s="34"/>
      <c r="U11788" s="34"/>
    </row>
    <row r="11789" spans="16:21" x14ac:dyDescent="0.45">
      <c r="P11789" s="33" t="s">
        <v>6579</v>
      </c>
      <c r="Q11789" t="s">
        <v>28873</v>
      </c>
      <c r="R11789" s="35" t="s">
        <v>21201</v>
      </c>
      <c r="S11789" s="34"/>
      <c r="T11789" s="34"/>
      <c r="U11789" s="34"/>
    </row>
    <row r="11790" spans="16:21" x14ac:dyDescent="0.45">
      <c r="P11790" s="33" t="s">
        <v>6579</v>
      </c>
      <c r="Q11790" t="s">
        <v>28873</v>
      </c>
      <c r="R11790" s="35" t="s">
        <v>21202</v>
      </c>
      <c r="S11790" s="34"/>
      <c r="T11790" s="34"/>
      <c r="U11790" s="34"/>
    </row>
    <row r="11791" spans="16:21" x14ac:dyDescent="0.45">
      <c r="P11791" s="33" t="s">
        <v>6580</v>
      </c>
      <c r="Q11791" t="s">
        <v>28873</v>
      </c>
      <c r="R11791" s="35" t="s">
        <v>21203</v>
      </c>
      <c r="S11791" s="34"/>
      <c r="T11791" s="34"/>
      <c r="U11791" s="34"/>
    </row>
    <row r="11792" spans="16:21" x14ac:dyDescent="0.45">
      <c r="P11792" s="33" t="s">
        <v>6580</v>
      </c>
      <c r="Q11792" t="s">
        <v>28873</v>
      </c>
      <c r="R11792" s="35" t="s">
        <v>21204</v>
      </c>
      <c r="S11792" s="34"/>
      <c r="T11792" s="34"/>
      <c r="U11792" s="34"/>
    </row>
    <row r="11793" spans="16:21" x14ac:dyDescent="0.45">
      <c r="P11793" s="33" t="s">
        <v>6581</v>
      </c>
      <c r="Q11793" t="s">
        <v>28873</v>
      </c>
      <c r="R11793" s="35" t="s">
        <v>21205</v>
      </c>
      <c r="S11793" s="34"/>
      <c r="T11793" s="34"/>
      <c r="U11793" s="34"/>
    </row>
    <row r="11794" spans="16:21" x14ac:dyDescent="0.45">
      <c r="P11794" s="33" t="s">
        <v>6581</v>
      </c>
      <c r="Q11794" t="s">
        <v>28873</v>
      </c>
      <c r="R11794" s="35" t="s">
        <v>21206</v>
      </c>
      <c r="S11794" s="34"/>
      <c r="T11794" s="34"/>
      <c r="U11794" s="34"/>
    </row>
    <row r="11795" spans="16:21" x14ac:dyDescent="0.45">
      <c r="P11795" s="33" t="s">
        <v>6582</v>
      </c>
      <c r="Q11795" t="s">
        <v>28873</v>
      </c>
      <c r="R11795" s="35" t="s">
        <v>21207</v>
      </c>
      <c r="S11795" s="34"/>
      <c r="T11795" s="34"/>
      <c r="U11795" s="34"/>
    </row>
    <row r="11796" spans="16:21" x14ac:dyDescent="0.45">
      <c r="P11796" s="33" t="s">
        <v>6582</v>
      </c>
      <c r="Q11796" t="s">
        <v>28873</v>
      </c>
      <c r="R11796" s="35" t="s">
        <v>21208</v>
      </c>
      <c r="S11796" s="34"/>
      <c r="T11796" s="34"/>
      <c r="U11796" s="34"/>
    </row>
    <row r="11797" spans="16:21" x14ac:dyDescent="0.45">
      <c r="P11797" s="33" t="s">
        <v>6583</v>
      </c>
      <c r="Q11797" t="s">
        <v>28873</v>
      </c>
      <c r="R11797" s="35" t="s">
        <v>21209</v>
      </c>
      <c r="S11797" s="34"/>
      <c r="T11797" s="34"/>
      <c r="U11797" s="34"/>
    </row>
    <row r="11798" spans="16:21" x14ac:dyDescent="0.45">
      <c r="P11798" s="33" t="s">
        <v>6583</v>
      </c>
      <c r="Q11798" t="s">
        <v>28873</v>
      </c>
      <c r="R11798" s="35" t="s">
        <v>21210</v>
      </c>
      <c r="S11798" s="34"/>
      <c r="T11798" s="34"/>
      <c r="U11798" s="34"/>
    </row>
    <row r="11799" spans="16:21" x14ac:dyDescent="0.45">
      <c r="P11799" s="33" t="s">
        <v>6584</v>
      </c>
      <c r="Q11799" t="s">
        <v>28873</v>
      </c>
      <c r="R11799" s="35" t="s">
        <v>21211</v>
      </c>
      <c r="S11799" s="34"/>
      <c r="T11799" s="34"/>
      <c r="U11799" s="34"/>
    </row>
    <row r="11800" spans="16:21" x14ac:dyDescent="0.45">
      <c r="P11800" s="33" t="s">
        <v>6584</v>
      </c>
      <c r="Q11800" t="s">
        <v>28873</v>
      </c>
      <c r="R11800" s="35" t="s">
        <v>21212</v>
      </c>
      <c r="S11800" s="34"/>
      <c r="T11800" s="34"/>
      <c r="U11800" s="34"/>
    </row>
    <row r="11801" spans="16:21" x14ac:dyDescent="0.45">
      <c r="P11801" s="33" t="s">
        <v>6585</v>
      </c>
      <c r="Q11801" t="s">
        <v>28873</v>
      </c>
      <c r="R11801" s="35" t="s">
        <v>21213</v>
      </c>
      <c r="S11801" s="34"/>
      <c r="T11801" s="34"/>
      <c r="U11801" s="34"/>
    </row>
    <row r="11802" spans="16:21" x14ac:dyDescent="0.45">
      <c r="P11802" s="33" t="s">
        <v>6585</v>
      </c>
      <c r="Q11802" t="s">
        <v>28873</v>
      </c>
      <c r="R11802" s="35" t="s">
        <v>21214</v>
      </c>
      <c r="S11802" s="34"/>
      <c r="T11802" s="34"/>
      <c r="U11802" s="34"/>
    </row>
    <row r="11803" spans="16:21" x14ac:dyDescent="0.45">
      <c r="P11803" s="33" t="s">
        <v>6586</v>
      </c>
      <c r="Q11803" t="s">
        <v>28873</v>
      </c>
      <c r="R11803" s="35" t="s">
        <v>21215</v>
      </c>
      <c r="S11803" s="34"/>
      <c r="T11803" s="34"/>
      <c r="U11803" s="34"/>
    </row>
    <row r="11804" spans="16:21" x14ac:dyDescent="0.45">
      <c r="P11804" s="33" t="s">
        <v>6586</v>
      </c>
      <c r="Q11804" t="s">
        <v>28873</v>
      </c>
      <c r="R11804" s="35" t="s">
        <v>21216</v>
      </c>
      <c r="S11804" s="34"/>
      <c r="T11804" s="34"/>
      <c r="U11804" s="34"/>
    </row>
    <row r="11805" spans="16:21" x14ac:dyDescent="0.45">
      <c r="P11805" s="33" t="s">
        <v>6587</v>
      </c>
      <c r="Q11805" t="s">
        <v>28873</v>
      </c>
      <c r="R11805" s="35" t="s">
        <v>21217</v>
      </c>
      <c r="S11805" s="34"/>
      <c r="T11805" s="34"/>
      <c r="U11805" s="34"/>
    </row>
    <row r="11806" spans="16:21" x14ac:dyDescent="0.45">
      <c r="P11806" s="33" t="s">
        <v>6587</v>
      </c>
      <c r="Q11806" t="s">
        <v>28873</v>
      </c>
      <c r="R11806" s="35" t="s">
        <v>21218</v>
      </c>
      <c r="S11806" s="34"/>
      <c r="T11806" s="34"/>
      <c r="U11806" s="34"/>
    </row>
    <row r="11807" spans="16:21" x14ac:dyDescent="0.45">
      <c r="P11807" s="33" t="s">
        <v>6588</v>
      </c>
      <c r="Q11807" t="s">
        <v>28873</v>
      </c>
      <c r="R11807" s="35" t="s">
        <v>17000</v>
      </c>
      <c r="S11807" s="34"/>
      <c r="T11807" s="34"/>
      <c r="U11807" s="34"/>
    </row>
    <row r="11808" spans="16:21" x14ac:dyDescent="0.45">
      <c r="P11808" s="33" t="s">
        <v>6588</v>
      </c>
      <c r="Q11808" t="s">
        <v>28873</v>
      </c>
      <c r="R11808" s="35" t="s">
        <v>21219</v>
      </c>
      <c r="S11808" s="34"/>
      <c r="T11808" s="34"/>
      <c r="U11808" s="34"/>
    </row>
    <row r="11809" spans="16:21" x14ac:dyDescent="0.45">
      <c r="P11809" s="33" t="s">
        <v>6589</v>
      </c>
      <c r="Q11809" t="s">
        <v>28873</v>
      </c>
      <c r="R11809" s="35" t="s">
        <v>18858</v>
      </c>
      <c r="S11809" s="34"/>
      <c r="T11809" s="34"/>
      <c r="U11809" s="34"/>
    </row>
    <row r="11810" spans="16:21" x14ac:dyDescent="0.45">
      <c r="P11810" s="33" t="s">
        <v>6589</v>
      </c>
      <c r="Q11810" t="s">
        <v>28873</v>
      </c>
      <c r="R11810" s="35" t="s">
        <v>21189</v>
      </c>
      <c r="S11810" s="34"/>
      <c r="T11810" s="34"/>
      <c r="U11810" s="34"/>
    </row>
    <row r="11811" spans="16:21" x14ac:dyDescent="0.45">
      <c r="P11811" s="33" t="s">
        <v>6590</v>
      </c>
      <c r="Q11811" t="s">
        <v>28873</v>
      </c>
      <c r="R11811" s="35" t="s">
        <v>18860</v>
      </c>
      <c r="S11811" s="34"/>
      <c r="T11811" s="34"/>
      <c r="U11811" s="34"/>
    </row>
    <row r="11812" spans="16:21" x14ac:dyDescent="0.45">
      <c r="P11812" s="33" t="s">
        <v>6590</v>
      </c>
      <c r="Q11812" t="s">
        <v>28873</v>
      </c>
      <c r="R11812" s="35" t="s">
        <v>21220</v>
      </c>
      <c r="S11812" s="34"/>
      <c r="T11812" s="34"/>
      <c r="U11812" s="34"/>
    </row>
    <row r="11813" spans="16:21" x14ac:dyDescent="0.45">
      <c r="P11813" s="33" t="s">
        <v>6591</v>
      </c>
      <c r="Q11813" t="s">
        <v>28873</v>
      </c>
      <c r="R11813" s="35" t="s">
        <v>21221</v>
      </c>
      <c r="S11813" s="34"/>
      <c r="T11813" s="34"/>
      <c r="U11813" s="34"/>
    </row>
    <row r="11814" spans="16:21" x14ac:dyDescent="0.45">
      <c r="P11814" s="33" t="s">
        <v>6591</v>
      </c>
      <c r="Q11814" t="s">
        <v>28873</v>
      </c>
      <c r="R11814" s="35" t="s">
        <v>21222</v>
      </c>
      <c r="S11814" s="34"/>
      <c r="T11814" s="34"/>
      <c r="U11814" s="34"/>
    </row>
    <row r="11815" spans="16:21" x14ac:dyDescent="0.45">
      <c r="P11815" s="33" t="s">
        <v>6592</v>
      </c>
      <c r="Q11815" t="s">
        <v>28873</v>
      </c>
      <c r="R11815" s="35" t="s">
        <v>21223</v>
      </c>
      <c r="S11815" s="34"/>
      <c r="T11815" s="34"/>
      <c r="U11815" s="34"/>
    </row>
    <row r="11816" spans="16:21" x14ac:dyDescent="0.45">
      <c r="P11816" s="33" t="s">
        <v>6592</v>
      </c>
      <c r="Q11816" t="s">
        <v>28873</v>
      </c>
      <c r="R11816" s="35" t="s">
        <v>21224</v>
      </c>
      <c r="S11816" s="34"/>
      <c r="T11816" s="34"/>
      <c r="U11816" s="34"/>
    </row>
    <row r="11817" spans="16:21" x14ac:dyDescent="0.45">
      <c r="P11817" s="33" t="s">
        <v>6593</v>
      </c>
      <c r="Q11817" t="s">
        <v>28873</v>
      </c>
      <c r="R11817" s="35" t="s">
        <v>21225</v>
      </c>
      <c r="S11817" s="34"/>
      <c r="T11817" s="34"/>
      <c r="U11817" s="34"/>
    </row>
    <row r="11818" spans="16:21" x14ac:dyDescent="0.45">
      <c r="P11818" s="33" t="s">
        <v>6593</v>
      </c>
      <c r="Q11818" t="s">
        <v>28873</v>
      </c>
      <c r="R11818" s="35" t="s">
        <v>21226</v>
      </c>
      <c r="S11818" s="34"/>
      <c r="T11818" s="34"/>
      <c r="U11818" s="34"/>
    </row>
    <row r="11819" spans="16:21" x14ac:dyDescent="0.45">
      <c r="P11819" s="33" t="s">
        <v>6594</v>
      </c>
      <c r="Q11819" t="s">
        <v>28873</v>
      </c>
      <c r="R11819" s="35" t="s">
        <v>21227</v>
      </c>
      <c r="S11819" s="34"/>
      <c r="T11819" s="34"/>
      <c r="U11819" s="34"/>
    </row>
    <row r="11820" spans="16:21" x14ac:dyDescent="0.45">
      <c r="P11820" s="33" t="s">
        <v>6594</v>
      </c>
      <c r="Q11820" t="s">
        <v>28873</v>
      </c>
      <c r="R11820" s="35" t="s">
        <v>21228</v>
      </c>
      <c r="S11820" s="34"/>
      <c r="T11820" s="34"/>
      <c r="U11820" s="34"/>
    </row>
    <row r="11821" spans="16:21" x14ac:dyDescent="0.45">
      <c r="P11821" s="33" t="s">
        <v>6595</v>
      </c>
      <c r="Q11821" t="s">
        <v>28873</v>
      </c>
      <c r="R11821" s="35" t="s">
        <v>21229</v>
      </c>
      <c r="S11821" s="34"/>
      <c r="T11821" s="34"/>
      <c r="U11821" s="34"/>
    </row>
    <row r="11822" spans="16:21" x14ac:dyDescent="0.45">
      <c r="P11822" s="33" t="s">
        <v>6595</v>
      </c>
      <c r="Q11822" t="s">
        <v>28873</v>
      </c>
      <c r="R11822" s="35" t="s">
        <v>21230</v>
      </c>
      <c r="S11822" s="34"/>
      <c r="T11822" s="34"/>
      <c r="U11822" s="34"/>
    </row>
    <row r="11823" spans="16:21" x14ac:dyDescent="0.45">
      <c r="P11823" s="33" t="s">
        <v>6596</v>
      </c>
      <c r="Q11823" t="s">
        <v>28873</v>
      </c>
      <c r="R11823" s="35" t="s">
        <v>21231</v>
      </c>
      <c r="S11823" s="34"/>
      <c r="T11823" s="34"/>
      <c r="U11823" s="34"/>
    </row>
    <row r="11824" spans="16:21" x14ac:dyDescent="0.45">
      <c r="P11824" s="33" t="s">
        <v>6596</v>
      </c>
      <c r="Q11824" t="s">
        <v>28873</v>
      </c>
      <c r="R11824" s="35" t="s">
        <v>21232</v>
      </c>
      <c r="S11824" s="34"/>
      <c r="T11824" s="34"/>
      <c r="U11824" s="34"/>
    </row>
    <row r="11825" spans="16:21" x14ac:dyDescent="0.45">
      <c r="P11825" s="33" t="s">
        <v>6597</v>
      </c>
      <c r="Q11825" t="s">
        <v>28873</v>
      </c>
      <c r="R11825" s="35" t="s">
        <v>21233</v>
      </c>
      <c r="S11825" s="34"/>
      <c r="T11825" s="34"/>
      <c r="U11825" s="34"/>
    </row>
    <row r="11826" spans="16:21" x14ac:dyDescent="0.45">
      <c r="P11826" s="33" t="s">
        <v>6597</v>
      </c>
      <c r="Q11826" t="s">
        <v>28873</v>
      </c>
      <c r="R11826" s="35" t="s">
        <v>21234</v>
      </c>
      <c r="S11826" s="34"/>
      <c r="T11826" s="34"/>
      <c r="U11826" s="34"/>
    </row>
    <row r="11827" spans="16:21" x14ac:dyDescent="0.45">
      <c r="P11827" s="33" t="s">
        <v>6598</v>
      </c>
      <c r="Q11827" t="s">
        <v>28873</v>
      </c>
      <c r="R11827" s="35" t="s">
        <v>21235</v>
      </c>
      <c r="S11827" s="34"/>
      <c r="T11827" s="34"/>
      <c r="U11827" s="34"/>
    </row>
    <row r="11828" spans="16:21" x14ac:dyDescent="0.45">
      <c r="P11828" s="33" t="s">
        <v>6598</v>
      </c>
      <c r="Q11828" t="s">
        <v>28873</v>
      </c>
      <c r="R11828" s="35" t="s">
        <v>21236</v>
      </c>
      <c r="S11828" s="34"/>
      <c r="T11828" s="34"/>
      <c r="U11828" s="34"/>
    </row>
    <row r="11829" spans="16:21" x14ac:dyDescent="0.45">
      <c r="P11829" s="33" t="s">
        <v>6599</v>
      </c>
      <c r="Q11829" t="s">
        <v>28873</v>
      </c>
      <c r="R11829" s="35" t="s">
        <v>21237</v>
      </c>
      <c r="S11829" s="34"/>
      <c r="T11829" s="34"/>
      <c r="U11829" s="34"/>
    </row>
    <row r="11830" spans="16:21" x14ac:dyDescent="0.45">
      <c r="P11830" s="33" t="s">
        <v>6599</v>
      </c>
      <c r="Q11830" t="s">
        <v>28873</v>
      </c>
      <c r="R11830" s="35" t="s">
        <v>21238</v>
      </c>
      <c r="S11830" s="34"/>
      <c r="T11830" s="34"/>
      <c r="U11830" s="34"/>
    </row>
    <row r="11831" spans="16:21" x14ac:dyDescent="0.45">
      <c r="P11831" s="33" t="s">
        <v>6600</v>
      </c>
      <c r="Q11831" t="s">
        <v>28873</v>
      </c>
      <c r="R11831" s="35" t="s">
        <v>11192</v>
      </c>
      <c r="S11831" s="34"/>
      <c r="T11831" s="34"/>
      <c r="U11831" s="34"/>
    </row>
    <row r="11832" spans="16:21" x14ac:dyDescent="0.45">
      <c r="P11832" s="33" t="s">
        <v>6601</v>
      </c>
      <c r="Q11832" t="s">
        <v>28873</v>
      </c>
      <c r="R11832" s="35" t="s">
        <v>21239</v>
      </c>
      <c r="S11832" s="34"/>
      <c r="T11832" s="34"/>
      <c r="U11832" s="34"/>
    </row>
    <row r="11833" spans="16:21" x14ac:dyDescent="0.45">
      <c r="P11833" s="33" t="s">
        <v>6601</v>
      </c>
      <c r="Q11833" t="s">
        <v>28873</v>
      </c>
      <c r="R11833" s="35" t="s">
        <v>21240</v>
      </c>
      <c r="S11833" s="34"/>
      <c r="T11833" s="34"/>
      <c r="U11833" s="34"/>
    </row>
    <row r="11834" spans="16:21" x14ac:dyDescent="0.45">
      <c r="P11834" s="33" t="s">
        <v>6602</v>
      </c>
      <c r="Q11834" t="s">
        <v>28873</v>
      </c>
      <c r="R11834" s="35" t="s">
        <v>21241</v>
      </c>
      <c r="S11834" s="34"/>
      <c r="T11834" s="34"/>
      <c r="U11834" s="34"/>
    </row>
    <row r="11835" spans="16:21" x14ac:dyDescent="0.45">
      <c r="P11835" s="33" t="s">
        <v>6602</v>
      </c>
      <c r="Q11835" t="s">
        <v>28873</v>
      </c>
      <c r="R11835" s="35" t="s">
        <v>21242</v>
      </c>
      <c r="S11835" s="34"/>
      <c r="T11835" s="34"/>
      <c r="U11835" s="34"/>
    </row>
    <row r="11836" spans="16:21" x14ac:dyDescent="0.45">
      <c r="P11836" s="33" t="s">
        <v>6603</v>
      </c>
      <c r="Q11836" t="s">
        <v>28873</v>
      </c>
      <c r="R11836" s="35" t="s">
        <v>21243</v>
      </c>
      <c r="S11836" s="34"/>
      <c r="T11836" s="34"/>
      <c r="U11836" s="34"/>
    </row>
    <row r="11837" spans="16:21" x14ac:dyDescent="0.45">
      <c r="P11837" s="33" t="s">
        <v>6603</v>
      </c>
      <c r="Q11837" t="s">
        <v>28873</v>
      </c>
      <c r="R11837" s="35" t="s">
        <v>21244</v>
      </c>
      <c r="S11837" s="34"/>
      <c r="T11837" s="34"/>
      <c r="U11837" s="34"/>
    </row>
    <row r="11838" spans="16:21" x14ac:dyDescent="0.45">
      <c r="P11838" s="33" t="s">
        <v>6604</v>
      </c>
      <c r="Q11838" t="s">
        <v>28873</v>
      </c>
      <c r="R11838" s="35" t="s">
        <v>11192</v>
      </c>
      <c r="S11838" s="34"/>
      <c r="T11838" s="34"/>
      <c r="U11838" s="34"/>
    </row>
    <row r="11839" spans="16:21" x14ac:dyDescent="0.45">
      <c r="P11839" s="33" t="s">
        <v>6605</v>
      </c>
      <c r="Q11839" t="s">
        <v>28873</v>
      </c>
      <c r="R11839" s="35" t="s">
        <v>21245</v>
      </c>
      <c r="S11839" s="34"/>
      <c r="T11839" s="34"/>
      <c r="U11839" s="34"/>
    </row>
    <row r="11840" spans="16:21" x14ac:dyDescent="0.45">
      <c r="P11840" s="33" t="s">
        <v>6605</v>
      </c>
      <c r="Q11840" t="s">
        <v>28873</v>
      </c>
      <c r="R11840" s="35" t="s">
        <v>21246</v>
      </c>
      <c r="S11840" s="34"/>
      <c r="T11840" s="34"/>
      <c r="U11840" s="34"/>
    </row>
    <row r="11841" spans="16:21" x14ac:dyDescent="0.45">
      <c r="P11841" s="33" t="s">
        <v>6606</v>
      </c>
      <c r="Q11841" t="s">
        <v>28873</v>
      </c>
      <c r="R11841" s="35" t="s">
        <v>21247</v>
      </c>
      <c r="S11841" s="34"/>
      <c r="T11841" s="34"/>
      <c r="U11841" s="34"/>
    </row>
    <row r="11842" spans="16:21" x14ac:dyDescent="0.45">
      <c r="P11842" s="33" t="s">
        <v>6606</v>
      </c>
      <c r="Q11842" t="s">
        <v>28873</v>
      </c>
      <c r="R11842" s="35" t="s">
        <v>21248</v>
      </c>
      <c r="S11842" s="34"/>
      <c r="T11842" s="34"/>
      <c r="U11842" s="34"/>
    </row>
    <row r="11843" spans="16:21" x14ac:dyDescent="0.45">
      <c r="P11843" s="33" t="s">
        <v>6607</v>
      </c>
      <c r="Q11843" t="s">
        <v>28873</v>
      </c>
      <c r="R11843" s="35" t="s">
        <v>21249</v>
      </c>
      <c r="S11843" s="34"/>
      <c r="T11843" s="34"/>
      <c r="U11843" s="34"/>
    </row>
    <row r="11844" spans="16:21" x14ac:dyDescent="0.45">
      <c r="P11844" s="33" t="s">
        <v>6608</v>
      </c>
      <c r="Q11844" t="s">
        <v>28873</v>
      </c>
      <c r="R11844" s="35" t="s">
        <v>21250</v>
      </c>
      <c r="S11844" s="34"/>
      <c r="T11844" s="34"/>
      <c r="U11844" s="34"/>
    </row>
    <row r="11845" spans="16:21" x14ac:dyDescent="0.45">
      <c r="P11845" s="33" t="s">
        <v>6608</v>
      </c>
      <c r="Q11845" t="s">
        <v>28873</v>
      </c>
      <c r="R11845" s="35" t="s">
        <v>21251</v>
      </c>
      <c r="S11845" s="34"/>
      <c r="T11845" s="34"/>
      <c r="U11845" s="34"/>
    </row>
    <row r="11846" spans="16:21" x14ac:dyDescent="0.45">
      <c r="P11846" s="33" t="s">
        <v>6609</v>
      </c>
      <c r="Q11846" t="s">
        <v>28873</v>
      </c>
      <c r="R11846" s="35" t="s">
        <v>21252</v>
      </c>
      <c r="S11846" s="34"/>
      <c r="T11846" s="34"/>
      <c r="U11846" s="34"/>
    </row>
    <row r="11847" spans="16:21" x14ac:dyDescent="0.45">
      <c r="P11847" s="33" t="s">
        <v>6609</v>
      </c>
      <c r="Q11847" t="s">
        <v>28873</v>
      </c>
      <c r="R11847" s="35" t="s">
        <v>21253</v>
      </c>
      <c r="S11847" s="34"/>
      <c r="T11847" s="34"/>
      <c r="U11847" s="34"/>
    </row>
    <row r="11848" spans="16:21" x14ac:dyDescent="0.45">
      <c r="P11848" s="33" t="s">
        <v>6610</v>
      </c>
      <c r="Q11848" t="s">
        <v>28873</v>
      </c>
      <c r="R11848" s="35" t="s">
        <v>19940</v>
      </c>
      <c r="S11848" s="34"/>
      <c r="T11848" s="34"/>
      <c r="U11848" s="34"/>
    </row>
    <row r="11849" spans="16:21" x14ac:dyDescent="0.45">
      <c r="P11849" s="33" t="s">
        <v>6610</v>
      </c>
      <c r="Q11849" t="s">
        <v>28873</v>
      </c>
      <c r="R11849" s="35" t="s">
        <v>21254</v>
      </c>
      <c r="S11849" s="34"/>
      <c r="T11849" s="34"/>
      <c r="U11849" s="34"/>
    </row>
    <row r="11850" spans="16:21" x14ac:dyDescent="0.45">
      <c r="P11850" s="33" t="s">
        <v>6611</v>
      </c>
      <c r="Q11850" t="s">
        <v>28873</v>
      </c>
      <c r="R11850" s="35" t="s">
        <v>21255</v>
      </c>
      <c r="S11850" s="34"/>
      <c r="T11850" s="34"/>
      <c r="U11850" s="34"/>
    </row>
    <row r="11851" spans="16:21" x14ac:dyDescent="0.45">
      <c r="P11851" s="33" t="s">
        <v>6611</v>
      </c>
      <c r="Q11851" t="s">
        <v>28873</v>
      </c>
      <c r="R11851" s="35" t="s">
        <v>21256</v>
      </c>
      <c r="S11851" s="34"/>
      <c r="T11851" s="34"/>
      <c r="U11851" s="34"/>
    </row>
    <row r="11852" spans="16:21" x14ac:dyDescent="0.45">
      <c r="P11852" s="33" t="s">
        <v>6612</v>
      </c>
      <c r="Q11852" t="s">
        <v>28873</v>
      </c>
      <c r="R11852" s="35" t="s">
        <v>21257</v>
      </c>
      <c r="S11852" s="34"/>
      <c r="T11852" s="34"/>
      <c r="U11852" s="34"/>
    </row>
    <row r="11853" spans="16:21" x14ac:dyDescent="0.45">
      <c r="P11853" s="33" t="s">
        <v>6612</v>
      </c>
      <c r="Q11853" t="s">
        <v>28873</v>
      </c>
      <c r="R11853" s="35" t="s">
        <v>21258</v>
      </c>
      <c r="S11853" s="34"/>
      <c r="T11853" s="34"/>
      <c r="U11853" s="34"/>
    </row>
    <row r="11854" spans="16:21" x14ac:dyDescent="0.45">
      <c r="P11854" s="33" t="s">
        <v>6613</v>
      </c>
      <c r="Q11854" t="s">
        <v>28873</v>
      </c>
      <c r="R11854" s="35" t="s">
        <v>21259</v>
      </c>
      <c r="S11854" s="34"/>
      <c r="T11854" s="34"/>
      <c r="U11854" s="34"/>
    </row>
    <row r="11855" spans="16:21" x14ac:dyDescent="0.45">
      <c r="P11855" s="33" t="s">
        <v>6614</v>
      </c>
      <c r="Q11855" t="s">
        <v>28873</v>
      </c>
      <c r="R11855" s="35" t="s">
        <v>21260</v>
      </c>
      <c r="S11855" s="34"/>
      <c r="T11855" s="34"/>
      <c r="U11855" s="34"/>
    </row>
    <row r="11856" spans="16:21" x14ac:dyDescent="0.45">
      <c r="P11856" s="33" t="s">
        <v>6614</v>
      </c>
      <c r="Q11856" t="s">
        <v>28873</v>
      </c>
      <c r="R11856" s="35" t="s">
        <v>21261</v>
      </c>
      <c r="S11856" s="34"/>
      <c r="T11856" s="34"/>
      <c r="U11856" s="34"/>
    </row>
    <row r="11857" spans="16:21" x14ac:dyDescent="0.45">
      <c r="P11857" s="33" t="s">
        <v>6615</v>
      </c>
      <c r="Q11857" t="s">
        <v>28873</v>
      </c>
      <c r="R11857" s="35" t="s">
        <v>11192</v>
      </c>
      <c r="S11857" s="34"/>
      <c r="T11857" s="34"/>
      <c r="U11857" s="34"/>
    </row>
    <row r="11858" spans="16:21" x14ac:dyDescent="0.45">
      <c r="P11858" s="33" t="s">
        <v>6616</v>
      </c>
      <c r="Q11858" t="s">
        <v>28873</v>
      </c>
      <c r="R11858" s="35" t="s">
        <v>21262</v>
      </c>
      <c r="S11858" s="34"/>
      <c r="T11858" s="34"/>
      <c r="U11858" s="34"/>
    </row>
    <row r="11859" spans="16:21" x14ac:dyDescent="0.45">
      <c r="P11859" s="33" t="s">
        <v>6616</v>
      </c>
      <c r="Q11859" t="s">
        <v>28873</v>
      </c>
      <c r="R11859" s="35" t="s">
        <v>21263</v>
      </c>
      <c r="S11859" s="34"/>
      <c r="T11859" s="34"/>
      <c r="U11859" s="34"/>
    </row>
    <row r="11860" spans="16:21" x14ac:dyDescent="0.45">
      <c r="P11860" s="33" t="s">
        <v>6617</v>
      </c>
      <c r="Q11860" t="s">
        <v>28873</v>
      </c>
      <c r="R11860" s="35" t="s">
        <v>21264</v>
      </c>
      <c r="S11860" s="34"/>
      <c r="T11860" s="34"/>
      <c r="U11860" s="34"/>
    </row>
    <row r="11861" spans="16:21" x14ac:dyDescent="0.45">
      <c r="P11861" s="33" t="s">
        <v>6617</v>
      </c>
      <c r="Q11861" t="s">
        <v>28873</v>
      </c>
      <c r="R11861" s="35" t="s">
        <v>21265</v>
      </c>
      <c r="S11861" s="34"/>
      <c r="T11861" s="34"/>
      <c r="U11861" s="34"/>
    </row>
    <row r="11862" spans="16:21" x14ac:dyDescent="0.45">
      <c r="P11862" s="33" t="s">
        <v>6618</v>
      </c>
      <c r="Q11862" t="s">
        <v>28873</v>
      </c>
      <c r="R11862" s="35" t="s">
        <v>21266</v>
      </c>
      <c r="S11862" s="34"/>
      <c r="T11862" s="34"/>
      <c r="U11862" s="34"/>
    </row>
    <row r="11863" spans="16:21" x14ac:dyDescent="0.45">
      <c r="P11863" s="33" t="s">
        <v>6618</v>
      </c>
      <c r="Q11863" t="s">
        <v>28873</v>
      </c>
      <c r="R11863" s="35" t="s">
        <v>21267</v>
      </c>
      <c r="S11863" s="34"/>
      <c r="T11863" s="34"/>
      <c r="U11863" s="34"/>
    </row>
    <row r="11864" spans="16:21" x14ac:dyDescent="0.45">
      <c r="P11864" s="33" t="s">
        <v>6619</v>
      </c>
      <c r="Q11864" t="s">
        <v>28873</v>
      </c>
      <c r="R11864" s="35" t="s">
        <v>21268</v>
      </c>
      <c r="S11864" s="34"/>
      <c r="T11864" s="34"/>
      <c r="U11864" s="34"/>
    </row>
    <row r="11865" spans="16:21" x14ac:dyDescent="0.45">
      <c r="P11865" s="33" t="s">
        <v>6619</v>
      </c>
      <c r="Q11865" t="s">
        <v>28873</v>
      </c>
      <c r="R11865" s="35" t="s">
        <v>21269</v>
      </c>
      <c r="S11865" s="34"/>
      <c r="T11865" s="34"/>
      <c r="U11865" s="34"/>
    </row>
    <row r="11866" spans="16:21" x14ac:dyDescent="0.45">
      <c r="P11866" s="33" t="s">
        <v>6620</v>
      </c>
      <c r="Q11866" t="s">
        <v>28873</v>
      </c>
      <c r="R11866" s="35" t="s">
        <v>11192</v>
      </c>
      <c r="S11866" s="34"/>
      <c r="T11866" s="34"/>
      <c r="U11866" s="34"/>
    </row>
    <row r="11867" spans="16:21" x14ac:dyDescent="0.45">
      <c r="P11867" s="33" t="s">
        <v>6621</v>
      </c>
      <c r="Q11867" t="s">
        <v>28873</v>
      </c>
      <c r="R11867" s="35" t="s">
        <v>11192</v>
      </c>
      <c r="S11867" s="34"/>
      <c r="T11867" s="34"/>
      <c r="U11867" s="34"/>
    </row>
    <row r="11868" spans="16:21" x14ac:dyDescent="0.45">
      <c r="P11868" s="33" t="s">
        <v>6622</v>
      </c>
      <c r="Q11868" t="s">
        <v>28873</v>
      </c>
      <c r="R11868" s="35" t="s">
        <v>11192</v>
      </c>
      <c r="S11868" s="34"/>
      <c r="T11868" s="34"/>
      <c r="U11868" s="34"/>
    </row>
    <row r="11869" spans="16:21" x14ac:dyDescent="0.45">
      <c r="P11869" s="33" t="s">
        <v>6623</v>
      </c>
      <c r="Q11869" t="s">
        <v>28873</v>
      </c>
      <c r="R11869" s="35" t="s">
        <v>11192</v>
      </c>
      <c r="S11869" s="34"/>
      <c r="T11869" s="34"/>
      <c r="U11869" s="34"/>
    </row>
    <row r="11870" spans="16:21" x14ac:dyDescent="0.45">
      <c r="P11870" s="33" t="s">
        <v>6624</v>
      </c>
      <c r="Q11870" t="s">
        <v>28873</v>
      </c>
      <c r="R11870" s="35" t="s">
        <v>11192</v>
      </c>
      <c r="S11870" s="34"/>
      <c r="T11870" s="34"/>
      <c r="U11870" s="34"/>
    </row>
    <row r="11871" spans="16:21" x14ac:dyDescent="0.45">
      <c r="P11871" s="33" t="s">
        <v>6625</v>
      </c>
      <c r="Q11871" t="s">
        <v>28873</v>
      </c>
      <c r="R11871" s="35" t="s">
        <v>11192</v>
      </c>
      <c r="S11871" s="34"/>
      <c r="T11871" s="34"/>
      <c r="U11871" s="34"/>
    </row>
    <row r="11872" spans="16:21" x14ac:dyDescent="0.45">
      <c r="P11872" s="33" t="s">
        <v>6626</v>
      </c>
      <c r="Q11872" t="s">
        <v>28873</v>
      </c>
      <c r="R11872" s="35" t="s">
        <v>21270</v>
      </c>
      <c r="S11872" s="34"/>
      <c r="T11872" s="34"/>
      <c r="U11872" s="34"/>
    </row>
    <row r="11873" spans="16:21" x14ac:dyDescent="0.45">
      <c r="P11873" s="33" t="s">
        <v>6626</v>
      </c>
      <c r="Q11873" t="s">
        <v>28873</v>
      </c>
      <c r="R11873" s="35" t="s">
        <v>21271</v>
      </c>
      <c r="S11873" s="34"/>
      <c r="T11873" s="34"/>
      <c r="U11873" s="34"/>
    </row>
    <row r="11874" spans="16:21" x14ac:dyDescent="0.45">
      <c r="P11874" s="33" t="s">
        <v>6627</v>
      </c>
      <c r="Q11874" t="s">
        <v>28873</v>
      </c>
      <c r="R11874" s="35" t="s">
        <v>11192</v>
      </c>
      <c r="S11874" s="34"/>
      <c r="T11874" s="34"/>
      <c r="U11874" s="34"/>
    </row>
    <row r="11875" spans="16:21" x14ac:dyDescent="0.45">
      <c r="P11875" s="33" t="s">
        <v>6628</v>
      </c>
      <c r="Q11875" t="s">
        <v>28873</v>
      </c>
      <c r="R11875" s="35" t="s">
        <v>11192</v>
      </c>
      <c r="S11875" s="34"/>
      <c r="T11875" s="34"/>
      <c r="U11875" s="34"/>
    </row>
    <row r="11876" spans="16:21" x14ac:dyDescent="0.45">
      <c r="P11876" s="33" t="s">
        <v>6629</v>
      </c>
      <c r="Q11876" t="s">
        <v>28873</v>
      </c>
      <c r="R11876" s="35" t="s">
        <v>11192</v>
      </c>
      <c r="S11876" s="34"/>
      <c r="T11876" s="34"/>
      <c r="U11876" s="34"/>
    </row>
    <row r="11877" spans="16:21" x14ac:dyDescent="0.45">
      <c r="P11877" s="33" t="s">
        <v>6630</v>
      </c>
      <c r="Q11877" t="s">
        <v>28873</v>
      </c>
      <c r="R11877" s="35" t="s">
        <v>21272</v>
      </c>
      <c r="S11877" s="34"/>
      <c r="T11877" s="34"/>
      <c r="U11877" s="34"/>
    </row>
    <row r="11878" spans="16:21" x14ac:dyDescent="0.45">
      <c r="P11878" s="33" t="s">
        <v>6630</v>
      </c>
      <c r="Q11878" t="s">
        <v>28873</v>
      </c>
      <c r="R11878" s="35" t="s">
        <v>21273</v>
      </c>
      <c r="S11878" s="34"/>
      <c r="T11878" s="34"/>
      <c r="U11878" s="34"/>
    </row>
    <row r="11879" spans="16:21" x14ac:dyDescent="0.45">
      <c r="P11879" s="33" t="s">
        <v>6631</v>
      </c>
      <c r="Q11879" t="s">
        <v>28873</v>
      </c>
      <c r="R11879" s="35" t="s">
        <v>21274</v>
      </c>
      <c r="S11879" s="34"/>
      <c r="T11879" s="34"/>
      <c r="U11879" s="34"/>
    </row>
    <row r="11880" spans="16:21" x14ac:dyDescent="0.45">
      <c r="P11880" s="33" t="s">
        <v>6631</v>
      </c>
      <c r="Q11880" t="s">
        <v>28873</v>
      </c>
      <c r="R11880" s="35" t="s">
        <v>21275</v>
      </c>
      <c r="S11880" s="34"/>
      <c r="T11880" s="34"/>
      <c r="U11880" s="34"/>
    </row>
    <row r="11881" spans="16:21" x14ac:dyDescent="0.45">
      <c r="P11881" s="33" t="s">
        <v>6632</v>
      </c>
      <c r="Q11881" t="s">
        <v>28873</v>
      </c>
      <c r="R11881" s="35" t="s">
        <v>21276</v>
      </c>
      <c r="S11881" s="34"/>
      <c r="T11881" s="34"/>
      <c r="U11881" s="34"/>
    </row>
    <row r="11882" spans="16:21" x14ac:dyDescent="0.45">
      <c r="P11882" s="33" t="s">
        <v>6632</v>
      </c>
      <c r="Q11882" t="s">
        <v>28873</v>
      </c>
      <c r="R11882" s="35" t="s">
        <v>21277</v>
      </c>
      <c r="S11882" s="34"/>
      <c r="T11882" s="34"/>
      <c r="U11882" s="34"/>
    </row>
    <row r="11883" spans="16:21" x14ac:dyDescent="0.45">
      <c r="P11883" s="33" t="s">
        <v>6633</v>
      </c>
      <c r="Q11883" t="s">
        <v>28873</v>
      </c>
      <c r="R11883" s="35" t="s">
        <v>21278</v>
      </c>
      <c r="S11883" s="34"/>
      <c r="T11883" s="34"/>
      <c r="U11883" s="34"/>
    </row>
    <row r="11884" spans="16:21" x14ac:dyDescent="0.45">
      <c r="P11884" s="33" t="s">
        <v>6633</v>
      </c>
      <c r="Q11884" t="s">
        <v>28873</v>
      </c>
      <c r="R11884" s="35" t="s">
        <v>21277</v>
      </c>
      <c r="S11884" s="34"/>
      <c r="T11884" s="34"/>
      <c r="U11884" s="34"/>
    </row>
    <row r="11885" spans="16:21" x14ac:dyDescent="0.45">
      <c r="P11885" s="33" t="s">
        <v>6634</v>
      </c>
      <c r="Q11885" t="s">
        <v>28873</v>
      </c>
      <c r="R11885" s="35" t="s">
        <v>21279</v>
      </c>
      <c r="S11885" s="34"/>
      <c r="T11885" s="34"/>
      <c r="U11885" s="34"/>
    </row>
    <row r="11886" spans="16:21" x14ac:dyDescent="0.45">
      <c r="P11886" s="33" t="s">
        <v>6634</v>
      </c>
      <c r="Q11886" t="s">
        <v>28873</v>
      </c>
      <c r="R11886" s="35" t="s">
        <v>21280</v>
      </c>
      <c r="S11886" s="34"/>
      <c r="T11886" s="34"/>
      <c r="U11886" s="34"/>
    </row>
    <row r="11887" spans="16:21" x14ac:dyDescent="0.45">
      <c r="P11887" s="33" t="s">
        <v>6635</v>
      </c>
      <c r="Q11887" t="s">
        <v>28873</v>
      </c>
      <c r="R11887" s="35" t="s">
        <v>11192</v>
      </c>
      <c r="S11887" s="34"/>
      <c r="T11887" s="34"/>
      <c r="U11887" s="34"/>
    </row>
    <row r="11888" spans="16:21" x14ac:dyDescent="0.45">
      <c r="P11888" s="33" t="s">
        <v>6636</v>
      </c>
      <c r="Q11888" t="s">
        <v>28873</v>
      </c>
      <c r="R11888" s="35" t="s">
        <v>21281</v>
      </c>
      <c r="S11888" s="34"/>
      <c r="T11888" s="34"/>
      <c r="U11888" s="34"/>
    </row>
    <row r="11889" spans="16:21" x14ac:dyDescent="0.45">
      <c r="P11889" s="33" t="s">
        <v>6636</v>
      </c>
      <c r="Q11889" t="s">
        <v>28873</v>
      </c>
      <c r="R11889" s="35" t="s">
        <v>21282</v>
      </c>
      <c r="S11889" s="34"/>
      <c r="T11889" s="34"/>
      <c r="U11889" s="34"/>
    </row>
    <row r="11890" spans="16:21" x14ac:dyDescent="0.45">
      <c r="P11890" s="33" t="s">
        <v>6637</v>
      </c>
      <c r="Q11890" t="s">
        <v>28873</v>
      </c>
      <c r="R11890" s="35" t="s">
        <v>11192</v>
      </c>
      <c r="S11890" s="34"/>
      <c r="T11890" s="34"/>
      <c r="U11890" s="34"/>
    </row>
    <row r="11891" spans="16:21" x14ac:dyDescent="0.45">
      <c r="P11891" s="33" t="s">
        <v>6638</v>
      </c>
      <c r="Q11891" t="s">
        <v>28873</v>
      </c>
      <c r="R11891" s="35" t="s">
        <v>21283</v>
      </c>
      <c r="S11891" s="34"/>
      <c r="T11891" s="34"/>
      <c r="U11891" s="34"/>
    </row>
    <row r="11892" spans="16:21" x14ac:dyDescent="0.45">
      <c r="P11892" s="33" t="s">
        <v>6638</v>
      </c>
      <c r="Q11892" t="s">
        <v>28873</v>
      </c>
      <c r="R11892" s="35" t="s">
        <v>21284</v>
      </c>
      <c r="S11892" s="34"/>
      <c r="T11892" s="34"/>
      <c r="U11892" s="34"/>
    </row>
    <row r="11893" spans="16:21" x14ac:dyDescent="0.45">
      <c r="P11893" s="33" t="s">
        <v>6639</v>
      </c>
      <c r="Q11893" t="s">
        <v>28873</v>
      </c>
      <c r="R11893" s="35" t="s">
        <v>21285</v>
      </c>
      <c r="S11893" s="34"/>
      <c r="T11893" s="34"/>
      <c r="U11893" s="34"/>
    </row>
    <row r="11894" spans="16:21" x14ac:dyDescent="0.45">
      <c r="P11894" s="33" t="s">
        <v>6639</v>
      </c>
      <c r="Q11894" t="s">
        <v>28873</v>
      </c>
      <c r="R11894" s="35" t="s">
        <v>21286</v>
      </c>
      <c r="S11894" s="34"/>
      <c r="T11894" s="34"/>
      <c r="U11894" s="34"/>
    </row>
    <row r="11895" spans="16:21" x14ac:dyDescent="0.45">
      <c r="P11895" s="33" t="s">
        <v>6640</v>
      </c>
      <c r="Q11895" t="s">
        <v>28873</v>
      </c>
      <c r="R11895" s="35" t="s">
        <v>21287</v>
      </c>
      <c r="S11895" s="34"/>
      <c r="T11895" s="34"/>
      <c r="U11895" s="34"/>
    </row>
    <row r="11896" spans="16:21" x14ac:dyDescent="0.45">
      <c r="P11896" s="33" t="s">
        <v>6640</v>
      </c>
      <c r="Q11896" t="s">
        <v>28873</v>
      </c>
      <c r="R11896" s="35" t="s">
        <v>21288</v>
      </c>
      <c r="S11896" s="34"/>
      <c r="T11896" s="34"/>
      <c r="U11896" s="34"/>
    </row>
    <row r="11897" spans="16:21" x14ac:dyDescent="0.45">
      <c r="P11897" s="33" t="s">
        <v>6641</v>
      </c>
      <c r="Q11897" t="s">
        <v>28873</v>
      </c>
      <c r="R11897" s="35" t="s">
        <v>11192</v>
      </c>
      <c r="S11897" s="34"/>
      <c r="T11897" s="34"/>
      <c r="U11897" s="34"/>
    </row>
    <row r="11898" spans="16:21" x14ac:dyDescent="0.45">
      <c r="P11898" s="33" t="s">
        <v>6642</v>
      </c>
      <c r="Q11898" t="s">
        <v>28873</v>
      </c>
      <c r="R11898" s="35" t="s">
        <v>21289</v>
      </c>
      <c r="S11898" s="34"/>
      <c r="T11898" s="34"/>
      <c r="U11898" s="34"/>
    </row>
    <row r="11899" spans="16:21" x14ac:dyDescent="0.45">
      <c r="P11899" s="33" t="s">
        <v>6642</v>
      </c>
      <c r="Q11899" t="s">
        <v>28873</v>
      </c>
      <c r="R11899" s="35" t="s">
        <v>21290</v>
      </c>
      <c r="S11899" s="34"/>
      <c r="T11899" s="34"/>
      <c r="U11899" s="34"/>
    </row>
    <row r="11900" spans="16:21" x14ac:dyDescent="0.45">
      <c r="P11900" s="33" t="s">
        <v>6643</v>
      </c>
      <c r="Q11900" t="s">
        <v>28873</v>
      </c>
      <c r="R11900" s="35" t="s">
        <v>21291</v>
      </c>
      <c r="S11900" s="34"/>
      <c r="T11900" s="34"/>
      <c r="U11900" s="34"/>
    </row>
    <row r="11901" spans="16:21" x14ac:dyDescent="0.45">
      <c r="P11901" s="33" t="s">
        <v>6643</v>
      </c>
      <c r="Q11901" t="s">
        <v>28873</v>
      </c>
      <c r="R11901" s="35" t="s">
        <v>21292</v>
      </c>
      <c r="S11901" s="34"/>
      <c r="T11901" s="34"/>
      <c r="U11901" s="34"/>
    </row>
    <row r="11902" spans="16:21" x14ac:dyDescent="0.45">
      <c r="P11902" s="33" t="s">
        <v>6644</v>
      </c>
      <c r="Q11902" t="s">
        <v>28873</v>
      </c>
      <c r="R11902" s="35" t="s">
        <v>21293</v>
      </c>
      <c r="S11902" s="34"/>
      <c r="T11902" s="34"/>
      <c r="U11902" s="34"/>
    </row>
    <row r="11903" spans="16:21" x14ac:dyDescent="0.45">
      <c r="P11903" s="33" t="s">
        <v>6644</v>
      </c>
      <c r="Q11903" t="s">
        <v>28873</v>
      </c>
      <c r="R11903" s="35" t="s">
        <v>21294</v>
      </c>
      <c r="S11903" s="34"/>
      <c r="T11903" s="34"/>
      <c r="U11903" s="34"/>
    </row>
    <row r="11904" spans="16:21" x14ac:dyDescent="0.45">
      <c r="P11904" s="33" t="s">
        <v>6645</v>
      </c>
      <c r="Q11904" t="s">
        <v>28873</v>
      </c>
      <c r="R11904" s="35" t="s">
        <v>11192</v>
      </c>
      <c r="S11904" s="34"/>
      <c r="T11904" s="34"/>
      <c r="U11904" s="34"/>
    </row>
    <row r="11905" spans="16:21" x14ac:dyDescent="0.45">
      <c r="P11905" s="33" t="s">
        <v>6646</v>
      </c>
      <c r="Q11905" t="s">
        <v>28873</v>
      </c>
      <c r="R11905" s="35" t="s">
        <v>21295</v>
      </c>
      <c r="S11905" s="34"/>
      <c r="T11905" s="34"/>
      <c r="U11905" s="34"/>
    </row>
    <row r="11906" spans="16:21" x14ac:dyDescent="0.45">
      <c r="P11906" s="33" t="s">
        <v>6646</v>
      </c>
      <c r="Q11906" t="s">
        <v>28873</v>
      </c>
      <c r="R11906" s="35" t="s">
        <v>21296</v>
      </c>
      <c r="S11906" s="34"/>
      <c r="T11906" s="34"/>
      <c r="U11906" s="34"/>
    </row>
    <row r="11907" spans="16:21" x14ac:dyDescent="0.45">
      <c r="P11907" s="33" t="s">
        <v>6647</v>
      </c>
      <c r="Q11907" t="s">
        <v>28873</v>
      </c>
      <c r="R11907" s="35" t="s">
        <v>11192</v>
      </c>
      <c r="S11907" s="34"/>
      <c r="T11907" s="34"/>
      <c r="U11907" s="34"/>
    </row>
    <row r="11908" spans="16:21" x14ac:dyDescent="0.45">
      <c r="P11908" s="33" t="s">
        <v>6648</v>
      </c>
      <c r="Q11908" t="s">
        <v>28873</v>
      </c>
      <c r="R11908" s="35" t="s">
        <v>21297</v>
      </c>
      <c r="S11908" s="34"/>
      <c r="T11908" s="34"/>
      <c r="U11908" s="34"/>
    </row>
    <row r="11909" spans="16:21" x14ac:dyDescent="0.45">
      <c r="P11909" s="33" t="s">
        <v>6648</v>
      </c>
      <c r="Q11909" t="s">
        <v>28873</v>
      </c>
      <c r="R11909" s="35" t="s">
        <v>21298</v>
      </c>
      <c r="S11909" s="34"/>
      <c r="T11909" s="34"/>
      <c r="U11909" s="34"/>
    </row>
    <row r="11910" spans="16:21" x14ac:dyDescent="0.45">
      <c r="P11910" s="33" t="s">
        <v>6649</v>
      </c>
      <c r="Q11910" t="s">
        <v>28873</v>
      </c>
      <c r="R11910" s="35" t="s">
        <v>11192</v>
      </c>
      <c r="S11910" s="34"/>
      <c r="T11910" s="34"/>
      <c r="U11910" s="34"/>
    </row>
    <row r="11911" spans="16:21" x14ac:dyDescent="0.45">
      <c r="P11911" s="33" t="s">
        <v>6650</v>
      </c>
      <c r="Q11911" t="s">
        <v>28873</v>
      </c>
      <c r="R11911" s="35" t="s">
        <v>21299</v>
      </c>
      <c r="S11911" s="34"/>
      <c r="T11911" s="34"/>
      <c r="U11911" s="34"/>
    </row>
    <row r="11912" spans="16:21" x14ac:dyDescent="0.45">
      <c r="P11912" s="33" t="s">
        <v>6650</v>
      </c>
      <c r="Q11912" t="s">
        <v>28873</v>
      </c>
      <c r="R11912" s="35" t="s">
        <v>21300</v>
      </c>
      <c r="S11912" s="34"/>
      <c r="T11912" s="34"/>
      <c r="U11912" s="34"/>
    </row>
    <row r="11913" spans="16:21" x14ac:dyDescent="0.45">
      <c r="P11913" s="33" t="s">
        <v>6651</v>
      </c>
      <c r="Q11913" t="s">
        <v>28873</v>
      </c>
      <c r="R11913" s="35" t="s">
        <v>21301</v>
      </c>
      <c r="S11913" s="34"/>
      <c r="T11913" s="34"/>
      <c r="U11913" s="34"/>
    </row>
    <row r="11914" spans="16:21" x14ac:dyDescent="0.45">
      <c r="P11914" s="33" t="s">
        <v>6651</v>
      </c>
      <c r="Q11914" t="s">
        <v>28873</v>
      </c>
      <c r="R11914" s="35" t="s">
        <v>21302</v>
      </c>
      <c r="S11914" s="34"/>
      <c r="T11914" s="34"/>
      <c r="U11914" s="34"/>
    </row>
    <row r="11915" spans="16:21" x14ac:dyDescent="0.45">
      <c r="P11915" s="33" t="s">
        <v>6652</v>
      </c>
      <c r="Q11915" t="s">
        <v>28873</v>
      </c>
      <c r="R11915" s="35" t="s">
        <v>21303</v>
      </c>
      <c r="S11915" s="34"/>
      <c r="T11915" s="34"/>
      <c r="U11915" s="34"/>
    </row>
    <row r="11916" spans="16:21" x14ac:dyDescent="0.45">
      <c r="P11916" s="33" t="s">
        <v>6652</v>
      </c>
      <c r="Q11916" t="s">
        <v>28873</v>
      </c>
      <c r="R11916" s="35" t="s">
        <v>21304</v>
      </c>
      <c r="S11916" s="34"/>
      <c r="T11916" s="34"/>
      <c r="U11916" s="34"/>
    </row>
    <row r="11917" spans="16:21" x14ac:dyDescent="0.45">
      <c r="P11917" s="33" t="s">
        <v>6653</v>
      </c>
      <c r="Q11917" t="s">
        <v>28873</v>
      </c>
      <c r="R11917" s="35" t="s">
        <v>11192</v>
      </c>
      <c r="S11917" s="34"/>
      <c r="T11917" s="34"/>
      <c r="U11917" s="34"/>
    </row>
    <row r="11918" spans="16:21" x14ac:dyDescent="0.45">
      <c r="P11918" s="33" t="s">
        <v>6654</v>
      </c>
      <c r="Q11918" t="s">
        <v>28873</v>
      </c>
      <c r="R11918" s="35" t="s">
        <v>21305</v>
      </c>
      <c r="S11918" s="34"/>
      <c r="T11918" s="34"/>
      <c r="U11918" s="34"/>
    </row>
    <row r="11919" spans="16:21" x14ac:dyDescent="0.45">
      <c r="P11919" s="33" t="s">
        <v>6654</v>
      </c>
      <c r="Q11919" t="s">
        <v>28873</v>
      </c>
      <c r="R11919" s="35" t="s">
        <v>21306</v>
      </c>
      <c r="S11919" s="34"/>
      <c r="T11919" s="34"/>
      <c r="U11919" s="34"/>
    </row>
    <row r="11920" spans="16:21" x14ac:dyDescent="0.45">
      <c r="P11920" s="33" t="s">
        <v>6655</v>
      </c>
      <c r="Q11920" t="s">
        <v>28873</v>
      </c>
      <c r="R11920" s="35" t="s">
        <v>21307</v>
      </c>
      <c r="S11920" s="34"/>
      <c r="T11920" s="34"/>
      <c r="U11920" s="34"/>
    </row>
    <row r="11921" spans="16:21" x14ac:dyDescent="0.45">
      <c r="P11921" s="33" t="s">
        <v>6655</v>
      </c>
      <c r="Q11921" t="s">
        <v>28873</v>
      </c>
      <c r="R11921" s="35" t="s">
        <v>21230</v>
      </c>
      <c r="S11921" s="34"/>
      <c r="T11921" s="34"/>
      <c r="U11921" s="34"/>
    </row>
    <row r="11922" spans="16:21" x14ac:dyDescent="0.45">
      <c r="P11922" s="33" t="s">
        <v>6656</v>
      </c>
      <c r="Q11922" t="s">
        <v>28873</v>
      </c>
      <c r="R11922" s="35" t="s">
        <v>21308</v>
      </c>
      <c r="S11922" s="34"/>
      <c r="T11922" s="34"/>
      <c r="U11922" s="34"/>
    </row>
    <row r="11923" spans="16:21" x14ac:dyDescent="0.45">
      <c r="P11923" s="33" t="s">
        <v>6656</v>
      </c>
      <c r="Q11923" t="s">
        <v>28873</v>
      </c>
      <c r="R11923" s="35" t="s">
        <v>21234</v>
      </c>
      <c r="S11923" s="34"/>
      <c r="T11923" s="34"/>
      <c r="U11923" s="34"/>
    </row>
    <row r="11924" spans="16:21" x14ac:dyDescent="0.45">
      <c r="P11924" s="33" t="s">
        <v>6657</v>
      </c>
      <c r="Q11924" t="s">
        <v>28873</v>
      </c>
      <c r="R11924" s="35" t="s">
        <v>21309</v>
      </c>
      <c r="S11924" s="34"/>
      <c r="T11924" s="34"/>
      <c r="U11924" s="34"/>
    </row>
    <row r="11925" spans="16:21" x14ac:dyDescent="0.45">
      <c r="P11925" s="33" t="s">
        <v>6657</v>
      </c>
      <c r="Q11925" t="s">
        <v>28873</v>
      </c>
      <c r="R11925" s="35" t="s">
        <v>21236</v>
      </c>
      <c r="S11925" s="34"/>
      <c r="T11925" s="34"/>
      <c r="U11925" s="34"/>
    </row>
    <row r="11926" spans="16:21" x14ac:dyDescent="0.45">
      <c r="P11926" s="33" t="s">
        <v>6658</v>
      </c>
      <c r="Q11926" t="s">
        <v>28873</v>
      </c>
      <c r="R11926" s="35" t="s">
        <v>21310</v>
      </c>
      <c r="S11926" s="34"/>
      <c r="T11926" s="34"/>
      <c r="U11926" s="34"/>
    </row>
    <row r="11927" spans="16:21" x14ac:dyDescent="0.45">
      <c r="P11927" s="33" t="s">
        <v>6658</v>
      </c>
      <c r="Q11927" t="s">
        <v>28873</v>
      </c>
      <c r="R11927" s="35" t="s">
        <v>21311</v>
      </c>
      <c r="S11927" s="34"/>
      <c r="T11927" s="34"/>
      <c r="U11927" s="34"/>
    </row>
    <row r="11928" spans="16:21" x14ac:dyDescent="0.45">
      <c r="P11928" s="33" t="s">
        <v>6659</v>
      </c>
      <c r="Q11928" t="s">
        <v>28873</v>
      </c>
      <c r="R11928" s="35" t="s">
        <v>15097</v>
      </c>
      <c r="S11928" s="34"/>
      <c r="T11928" s="34"/>
      <c r="U11928" s="34"/>
    </row>
    <row r="11929" spans="16:21" x14ac:dyDescent="0.45">
      <c r="P11929" s="33" t="s">
        <v>6659</v>
      </c>
      <c r="Q11929" t="s">
        <v>28873</v>
      </c>
      <c r="R11929" s="35" t="s">
        <v>15098</v>
      </c>
      <c r="S11929" s="34"/>
      <c r="T11929" s="34"/>
      <c r="U11929" s="34"/>
    </row>
    <row r="11930" spans="16:21" x14ac:dyDescent="0.45">
      <c r="P11930" s="33" t="s">
        <v>6660</v>
      </c>
      <c r="Q11930" t="s">
        <v>28873</v>
      </c>
      <c r="R11930" s="35" t="s">
        <v>11192</v>
      </c>
      <c r="S11930" s="34"/>
      <c r="T11930" s="34"/>
      <c r="U11930" s="34"/>
    </row>
    <row r="11931" spans="16:21" x14ac:dyDescent="0.45">
      <c r="P11931" s="33" t="s">
        <v>6661</v>
      </c>
      <c r="Q11931" t="s">
        <v>28873</v>
      </c>
      <c r="R11931" s="35" t="s">
        <v>11192</v>
      </c>
      <c r="S11931" s="34"/>
      <c r="T11931" s="34"/>
      <c r="U11931" s="34"/>
    </row>
    <row r="11932" spans="16:21" x14ac:dyDescent="0.45">
      <c r="P11932" s="33" t="s">
        <v>6662</v>
      </c>
      <c r="Q11932" t="s">
        <v>28873</v>
      </c>
      <c r="R11932" s="35" t="s">
        <v>11192</v>
      </c>
      <c r="S11932" s="34"/>
      <c r="T11932" s="34"/>
      <c r="U11932" s="34"/>
    </row>
    <row r="11933" spans="16:21" x14ac:dyDescent="0.45">
      <c r="P11933" s="33" t="s">
        <v>6663</v>
      </c>
      <c r="Q11933" t="s">
        <v>28873</v>
      </c>
      <c r="R11933" s="35" t="s">
        <v>11192</v>
      </c>
      <c r="S11933" s="34"/>
      <c r="T11933" s="34"/>
      <c r="U11933" s="34"/>
    </row>
    <row r="11934" spans="16:21" x14ac:dyDescent="0.45">
      <c r="P11934" s="33" t="s">
        <v>6664</v>
      </c>
      <c r="Q11934" t="s">
        <v>28873</v>
      </c>
      <c r="R11934" s="35" t="s">
        <v>11192</v>
      </c>
      <c r="S11934" s="34"/>
      <c r="T11934" s="34"/>
      <c r="U11934" s="34"/>
    </row>
    <row r="11935" spans="16:21" x14ac:dyDescent="0.45">
      <c r="P11935" s="33" t="s">
        <v>6665</v>
      </c>
      <c r="Q11935" t="s">
        <v>28873</v>
      </c>
      <c r="R11935" s="35" t="s">
        <v>21312</v>
      </c>
      <c r="S11935" s="34"/>
      <c r="T11935" s="34"/>
      <c r="U11935" s="34"/>
    </row>
    <row r="11936" spans="16:21" x14ac:dyDescent="0.45">
      <c r="P11936" s="33" t="s">
        <v>6665</v>
      </c>
      <c r="Q11936" t="s">
        <v>28873</v>
      </c>
      <c r="R11936" s="35" t="s">
        <v>21313</v>
      </c>
      <c r="S11936" s="34"/>
      <c r="T11936" s="34"/>
      <c r="U11936" s="34"/>
    </row>
    <row r="11937" spans="16:21" x14ac:dyDescent="0.45">
      <c r="P11937" s="33" t="s">
        <v>6666</v>
      </c>
      <c r="Q11937" t="s">
        <v>28873</v>
      </c>
      <c r="R11937" s="35" t="s">
        <v>21314</v>
      </c>
      <c r="S11937" s="34"/>
      <c r="T11937" s="34"/>
      <c r="U11937" s="34"/>
    </row>
    <row r="11938" spans="16:21" x14ac:dyDescent="0.45">
      <c r="P11938" s="33" t="s">
        <v>6667</v>
      </c>
      <c r="Q11938" t="s">
        <v>28873</v>
      </c>
      <c r="R11938" s="35" t="s">
        <v>21315</v>
      </c>
      <c r="S11938" s="34"/>
      <c r="T11938" s="34"/>
      <c r="U11938" s="34"/>
    </row>
    <row r="11939" spans="16:21" x14ac:dyDescent="0.45">
      <c r="P11939" s="33" t="s">
        <v>6668</v>
      </c>
      <c r="Q11939" t="s">
        <v>28873</v>
      </c>
      <c r="R11939" s="35" t="s">
        <v>11192</v>
      </c>
      <c r="S11939" s="34"/>
      <c r="T11939" s="34"/>
      <c r="U11939" s="34"/>
    </row>
    <row r="11940" spans="16:21" x14ac:dyDescent="0.45">
      <c r="P11940" s="33" t="s">
        <v>6669</v>
      </c>
      <c r="Q11940" t="s">
        <v>28873</v>
      </c>
      <c r="R11940" s="35" t="s">
        <v>21316</v>
      </c>
      <c r="S11940" s="34"/>
      <c r="T11940" s="34"/>
      <c r="U11940" s="34"/>
    </row>
    <row r="11941" spans="16:21" x14ac:dyDescent="0.45">
      <c r="P11941" s="33" t="s">
        <v>6669</v>
      </c>
      <c r="Q11941" t="s">
        <v>28873</v>
      </c>
      <c r="R11941" s="35" t="s">
        <v>19994</v>
      </c>
      <c r="S11941" s="34"/>
      <c r="T11941" s="34"/>
      <c r="U11941" s="34"/>
    </row>
    <row r="11942" spans="16:21" x14ac:dyDescent="0.45">
      <c r="P11942" s="33" t="s">
        <v>6670</v>
      </c>
      <c r="Q11942" t="s">
        <v>28873</v>
      </c>
      <c r="R11942" s="35" t="s">
        <v>21317</v>
      </c>
      <c r="S11942" s="34"/>
      <c r="T11942" s="34"/>
      <c r="U11942" s="34"/>
    </row>
    <row r="11943" spans="16:21" x14ac:dyDescent="0.45">
      <c r="P11943" s="33" t="s">
        <v>6670</v>
      </c>
      <c r="Q11943" t="s">
        <v>28873</v>
      </c>
      <c r="R11943" s="35" t="s">
        <v>21318</v>
      </c>
      <c r="S11943" s="34"/>
      <c r="T11943" s="34"/>
      <c r="U11943" s="34"/>
    </row>
    <row r="11944" spans="16:21" x14ac:dyDescent="0.45">
      <c r="P11944" s="33" t="s">
        <v>6671</v>
      </c>
      <c r="Q11944" t="s">
        <v>28873</v>
      </c>
      <c r="R11944" s="35" t="s">
        <v>21319</v>
      </c>
      <c r="S11944" s="34"/>
      <c r="T11944" s="34"/>
      <c r="U11944" s="34"/>
    </row>
    <row r="11945" spans="16:21" x14ac:dyDescent="0.45">
      <c r="P11945" s="33" t="s">
        <v>6671</v>
      </c>
      <c r="Q11945" t="s">
        <v>28873</v>
      </c>
      <c r="R11945" s="35" t="s">
        <v>21320</v>
      </c>
      <c r="S11945" s="34"/>
      <c r="T11945" s="34"/>
      <c r="U11945" s="34"/>
    </row>
    <row r="11946" spans="16:21" x14ac:dyDescent="0.45">
      <c r="P11946" s="33" t="s">
        <v>6672</v>
      </c>
      <c r="Q11946" t="s">
        <v>28873</v>
      </c>
      <c r="R11946" s="35" t="s">
        <v>21321</v>
      </c>
      <c r="S11946" s="34"/>
      <c r="T11946" s="34"/>
      <c r="U11946" s="34"/>
    </row>
    <row r="11947" spans="16:21" x14ac:dyDescent="0.45">
      <c r="P11947" s="33" t="s">
        <v>6672</v>
      </c>
      <c r="Q11947" t="s">
        <v>28873</v>
      </c>
      <c r="R11947" s="35" t="s">
        <v>21322</v>
      </c>
      <c r="S11947" s="34"/>
      <c r="T11947" s="34"/>
      <c r="U11947" s="34"/>
    </row>
    <row r="11948" spans="16:21" x14ac:dyDescent="0.45">
      <c r="P11948" s="33" t="s">
        <v>6673</v>
      </c>
      <c r="Q11948" t="s">
        <v>28873</v>
      </c>
      <c r="R11948" s="35" t="s">
        <v>21323</v>
      </c>
      <c r="S11948" s="34"/>
      <c r="T11948" s="34"/>
      <c r="U11948" s="34"/>
    </row>
    <row r="11949" spans="16:21" x14ac:dyDescent="0.45">
      <c r="P11949" s="33" t="s">
        <v>6673</v>
      </c>
      <c r="Q11949" t="s">
        <v>28873</v>
      </c>
      <c r="R11949" s="35" t="s">
        <v>21324</v>
      </c>
      <c r="S11949" s="34"/>
      <c r="T11949" s="34"/>
      <c r="U11949" s="34"/>
    </row>
    <row r="11950" spans="16:21" x14ac:dyDescent="0.45">
      <c r="P11950" s="33" t="s">
        <v>6674</v>
      </c>
      <c r="Q11950" t="s">
        <v>28873</v>
      </c>
      <c r="R11950" s="35" t="s">
        <v>11192</v>
      </c>
      <c r="S11950" s="34"/>
      <c r="T11950" s="34"/>
      <c r="U11950" s="34"/>
    </row>
    <row r="11951" spans="16:21" x14ac:dyDescent="0.45">
      <c r="P11951" s="33" t="s">
        <v>6675</v>
      </c>
      <c r="Q11951" t="s">
        <v>28873</v>
      </c>
      <c r="R11951" s="35" t="s">
        <v>11192</v>
      </c>
      <c r="S11951" s="34"/>
      <c r="T11951" s="34"/>
      <c r="U11951" s="34"/>
    </row>
    <row r="11952" spans="16:21" x14ac:dyDescent="0.45">
      <c r="P11952" s="33" t="s">
        <v>6676</v>
      </c>
      <c r="Q11952" t="s">
        <v>28873</v>
      </c>
      <c r="R11952" s="35" t="s">
        <v>21325</v>
      </c>
      <c r="S11952" s="34"/>
      <c r="T11952" s="34"/>
      <c r="U11952" s="34"/>
    </row>
    <row r="11953" spans="16:21" x14ac:dyDescent="0.45">
      <c r="P11953" s="33" t="s">
        <v>6676</v>
      </c>
      <c r="Q11953" t="s">
        <v>28873</v>
      </c>
      <c r="R11953" s="35" t="s">
        <v>21326</v>
      </c>
      <c r="S11953" s="34"/>
      <c r="T11953" s="34"/>
      <c r="U11953" s="34"/>
    </row>
    <row r="11954" spans="16:21" x14ac:dyDescent="0.45">
      <c r="P11954" s="33" t="s">
        <v>6677</v>
      </c>
      <c r="Q11954" t="s">
        <v>28873</v>
      </c>
      <c r="R11954" s="35" t="s">
        <v>21327</v>
      </c>
      <c r="S11954" s="34"/>
      <c r="T11954" s="34"/>
      <c r="U11954" s="34"/>
    </row>
    <row r="11955" spans="16:21" x14ac:dyDescent="0.45">
      <c r="P11955" s="33" t="s">
        <v>6677</v>
      </c>
      <c r="Q11955" t="s">
        <v>28873</v>
      </c>
      <c r="R11955" s="35" t="s">
        <v>21328</v>
      </c>
      <c r="S11955" s="34"/>
      <c r="T11955" s="34"/>
      <c r="U11955" s="34"/>
    </row>
    <row r="11956" spans="16:21" x14ac:dyDescent="0.45">
      <c r="P11956" s="33" t="s">
        <v>6678</v>
      </c>
      <c r="Q11956" t="s">
        <v>28873</v>
      </c>
      <c r="R11956" s="35" t="s">
        <v>21329</v>
      </c>
      <c r="S11956" s="34"/>
      <c r="T11956" s="34"/>
      <c r="U11956" s="34"/>
    </row>
    <row r="11957" spans="16:21" x14ac:dyDescent="0.45">
      <c r="P11957" s="33" t="s">
        <v>6678</v>
      </c>
      <c r="Q11957" t="s">
        <v>28873</v>
      </c>
      <c r="R11957" s="35" t="s">
        <v>21330</v>
      </c>
      <c r="S11957" s="34"/>
      <c r="T11957" s="34"/>
      <c r="U11957" s="34"/>
    </row>
    <row r="11958" spans="16:21" x14ac:dyDescent="0.45">
      <c r="P11958" s="33" t="s">
        <v>6679</v>
      </c>
      <c r="Q11958" t="s">
        <v>28873</v>
      </c>
      <c r="R11958" s="35" t="s">
        <v>21331</v>
      </c>
      <c r="S11958" s="34"/>
      <c r="T11958" s="34"/>
      <c r="U11958" s="34"/>
    </row>
    <row r="11959" spans="16:21" x14ac:dyDescent="0.45">
      <c r="P11959" s="33" t="s">
        <v>6680</v>
      </c>
      <c r="Q11959" t="s">
        <v>28873</v>
      </c>
      <c r="R11959" s="35" t="s">
        <v>21332</v>
      </c>
      <c r="S11959" s="34"/>
      <c r="T11959" s="34"/>
      <c r="U11959" s="34"/>
    </row>
    <row r="11960" spans="16:21" x14ac:dyDescent="0.45">
      <c r="P11960" s="33" t="s">
        <v>6680</v>
      </c>
      <c r="Q11960" t="s">
        <v>28873</v>
      </c>
      <c r="R11960" s="35" t="s">
        <v>21333</v>
      </c>
      <c r="S11960" s="34"/>
      <c r="T11960" s="34"/>
      <c r="U11960" s="34"/>
    </row>
    <row r="11961" spans="16:21" x14ac:dyDescent="0.45">
      <c r="P11961" s="33" t="s">
        <v>6681</v>
      </c>
      <c r="Q11961" t="s">
        <v>28873</v>
      </c>
      <c r="R11961" s="35" t="s">
        <v>21334</v>
      </c>
      <c r="S11961" s="34"/>
      <c r="T11961" s="34"/>
      <c r="U11961" s="34"/>
    </row>
    <row r="11962" spans="16:21" x14ac:dyDescent="0.45">
      <c r="P11962" s="33" t="s">
        <v>6681</v>
      </c>
      <c r="Q11962" t="s">
        <v>28873</v>
      </c>
      <c r="R11962" s="35" t="s">
        <v>21335</v>
      </c>
      <c r="S11962" s="34"/>
      <c r="T11962" s="34"/>
      <c r="U11962" s="34"/>
    </row>
    <row r="11963" spans="16:21" x14ac:dyDescent="0.45">
      <c r="P11963" s="33" t="s">
        <v>6682</v>
      </c>
      <c r="Q11963" t="s">
        <v>28873</v>
      </c>
      <c r="R11963" s="35" t="s">
        <v>21336</v>
      </c>
      <c r="S11963" s="34"/>
      <c r="T11963" s="34"/>
      <c r="U11963" s="34"/>
    </row>
    <row r="11964" spans="16:21" x14ac:dyDescent="0.45">
      <c r="P11964" s="33" t="s">
        <v>6682</v>
      </c>
      <c r="Q11964" t="s">
        <v>28873</v>
      </c>
      <c r="R11964" s="35" t="s">
        <v>21337</v>
      </c>
      <c r="S11964" s="34"/>
      <c r="T11964" s="34"/>
      <c r="U11964" s="34"/>
    </row>
    <row r="11965" spans="16:21" x14ac:dyDescent="0.45">
      <c r="P11965" s="33" t="s">
        <v>6683</v>
      </c>
      <c r="Q11965" t="s">
        <v>28873</v>
      </c>
      <c r="R11965" s="35" t="s">
        <v>21338</v>
      </c>
      <c r="S11965" s="34"/>
      <c r="T11965" s="34"/>
      <c r="U11965" s="34"/>
    </row>
    <row r="11966" spans="16:21" x14ac:dyDescent="0.45">
      <c r="P11966" s="33" t="s">
        <v>6683</v>
      </c>
      <c r="Q11966" t="s">
        <v>28873</v>
      </c>
      <c r="R11966" s="35" t="s">
        <v>21339</v>
      </c>
      <c r="S11966" s="34"/>
      <c r="T11966" s="34"/>
      <c r="U11966" s="34"/>
    </row>
    <row r="11967" spans="16:21" x14ac:dyDescent="0.45">
      <c r="P11967" s="33" t="s">
        <v>6684</v>
      </c>
      <c r="Q11967" t="s">
        <v>28873</v>
      </c>
      <c r="R11967" s="35" t="s">
        <v>21338</v>
      </c>
      <c r="S11967" s="34"/>
      <c r="T11967" s="34"/>
      <c r="U11967" s="34"/>
    </row>
    <row r="11968" spans="16:21" x14ac:dyDescent="0.45">
      <c r="P11968" s="33" t="s">
        <v>6684</v>
      </c>
      <c r="Q11968" t="s">
        <v>28873</v>
      </c>
      <c r="R11968" s="35" t="s">
        <v>21339</v>
      </c>
      <c r="S11968" s="34"/>
      <c r="T11968" s="34"/>
      <c r="U11968" s="34"/>
    </row>
    <row r="11969" spans="16:21" x14ac:dyDescent="0.45">
      <c r="P11969" s="33" t="s">
        <v>6685</v>
      </c>
      <c r="Q11969" t="s">
        <v>28873</v>
      </c>
      <c r="R11969" s="35" t="s">
        <v>21340</v>
      </c>
      <c r="S11969" s="34"/>
      <c r="T11969" s="34"/>
      <c r="U11969" s="34"/>
    </row>
    <row r="11970" spans="16:21" x14ac:dyDescent="0.45">
      <c r="P11970" s="33" t="s">
        <v>6685</v>
      </c>
      <c r="Q11970" t="s">
        <v>28873</v>
      </c>
      <c r="R11970" s="35" t="s">
        <v>21341</v>
      </c>
      <c r="S11970" s="34"/>
      <c r="T11970" s="34"/>
      <c r="U11970" s="34"/>
    </row>
    <row r="11971" spans="16:21" x14ac:dyDescent="0.45">
      <c r="P11971" s="33" t="s">
        <v>6686</v>
      </c>
      <c r="Q11971" t="s">
        <v>28873</v>
      </c>
      <c r="R11971" s="35" t="s">
        <v>11192</v>
      </c>
      <c r="S11971" s="34"/>
      <c r="T11971" s="34"/>
      <c r="U11971" s="34"/>
    </row>
    <row r="11972" spans="16:21" x14ac:dyDescent="0.45">
      <c r="P11972" s="33" t="s">
        <v>6687</v>
      </c>
      <c r="Q11972" t="s">
        <v>28873</v>
      </c>
      <c r="R11972" s="35" t="s">
        <v>11192</v>
      </c>
      <c r="S11972" s="34"/>
      <c r="T11972" s="34"/>
      <c r="U11972" s="34"/>
    </row>
    <row r="11973" spans="16:21" x14ac:dyDescent="0.45">
      <c r="P11973" s="33" t="s">
        <v>6688</v>
      </c>
      <c r="Q11973" t="s">
        <v>28873</v>
      </c>
      <c r="R11973" s="35" t="s">
        <v>21342</v>
      </c>
      <c r="S11973" s="34"/>
      <c r="T11973" s="34"/>
      <c r="U11973" s="34"/>
    </row>
    <row r="11974" spans="16:21" x14ac:dyDescent="0.45">
      <c r="P11974" s="33" t="s">
        <v>6688</v>
      </c>
      <c r="Q11974" t="s">
        <v>28873</v>
      </c>
      <c r="R11974" s="35" t="s">
        <v>21343</v>
      </c>
      <c r="S11974" s="34"/>
      <c r="T11974" s="34"/>
      <c r="U11974" s="34"/>
    </row>
    <row r="11975" spans="16:21" x14ac:dyDescent="0.45">
      <c r="P11975" s="33" t="s">
        <v>6689</v>
      </c>
      <c r="Q11975" t="s">
        <v>28873</v>
      </c>
      <c r="R11975" s="35" t="s">
        <v>21344</v>
      </c>
      <c r="S11975" s="34"/>
      <c r="T11975" s="34"/>
      <c r="U11975" s="34"/>
    </row>
    <row r="11976" spans="16:21" x14ac:dyDescent="0.45">
      <c r="P11976" s="33" t="s">
        <v>6689</v>
      </c>
      <c r="Q11976" t="s">
        <v>28873</v>
      </c>
      <c r="R11976" s="35" t="s">
        <v>21345</v>
      </c>
      <c r="S11976" s="34"/>
      <c r="T11976" s="34"/>
      <c r="U11976" s="34"/>
    </row>
    <row r="11977" spans="16:21" x14ac:dyDescent="0.45">
      <c r="P11977" s="33" t="s">
        <v>6690</v>
      </c>
      <c r="Q11977" t="s">
        <v>28873</v>
      </c>
      <c r="R11977" s="35" t="s">
        <v>21346</v>
      </c>
      <c r="S11977" s="34"/>
      <c r="T11977" s="34"/>
      <c r="U11977" s="34"/>
    </row>
    <row r="11978" spans="16:21" x14ac:dyDescent="0.45">
      <c r="P11978" s="33" t="s">
        <v>6690</v>
      </c>
      <c r="Q11978" t="s">
        <v>28873</v>
      </c>
      <c r="R11978" s="35" t="s">
        <v>21347</v>
      </c>
      <c r="S11978" s="34"/>
      <c r="T11978" s="34"/>
      <c r="U11978" s="34"/>
    </row>
    <row r="11979" spans="16:21" x14ac:dyDescent="0.45">
      <c r="P11979" s="33" t="s">
        <v>6691</v>
      </c>
      <c r="Q11979" t="s">
        <v>28873</v>
      </c>
      <c r="R11979" s="35" t="s">
        <v>21348</v>
      </c>
      <c r="S11979" s="34"/>
      <c r="T11979" s="34"/>
      <c r="U11979" s="34"/>
    </row>
    <row r="11980" spans="16:21" x14ac:dyDescent="0.45">
      <c r="P11980" s="33" t="s">
        <v>6691</v>
      </c>
      <c r="Q11980" t="s">
        <v>28873</v>
      </c>
      <c r="R11980" s="35" t="s">
        <v>21349</v>
      </c>
      <c r="S11980" s="34"/>
      <c r="T11980" s="34"/>
      <c r="U11980" s="34"/>
    </row>
    <row r="11981" spans="16:21" x14ac:dyDescent="0.45">
      <c r="P11981" s="33" t="s">
        <v>6692</v>
      </c>
      <c r="Q11981" t="s">
        <v>28873</v>
      </c>
      <c r="R11981" s="35" t="s">
        <v>21350</v>
      </c>
      <c r="S11981" s="34"/>
      <c r="T11981" s="34"/>
      <c r="U11981" s="34"/>
    </row>
    <row r="11982" spans="16:21" x14ac:dyDescent="0.45">
      <c r="P11982" s="33" t="s">
        <v>6692</v>
      </c>
      <c r="Q11982" t="s">
        <v>28873</v>
      </c>
      <c r="R11982" s="35" t="s">
        <v>21351</v>
      </c>
      <c r="S11982" s="34"/>
      <c r="T11982" s="34"/>
      <c r="U11982" s="34"/>
    </row>
    <row r="11983" spans="16:21" x14ac:dyDescent="0.45">
      <c r="P11983" s="33" t="s">
        <v>6693</v>
      </c>
      <c r="Q11983" t="s">
        <v>28873</v>
      </c>
      <c r="R11983" s="35" t="s">
        <v>21352</v>
      </c>
      <c r="S11983" s="34"/>
      <c r="T11983" s="34"/>
      <c r="U11983" s="34"/>
    </row>
    <row r="11984" spans="16:21" x14ac:dyDescent="0.45">
      <c r="P11984" s="33" t="s">
        <v>6693</v>
      </c>
      <c r="Q11984" t="s">
        <v>28873</v>
      </c>
      <c r="R11984" s="35" t="s">
        <v>21353</v>
      </c>
      <c r="S11984" s="34"/>
      <c r="T11984" s="34"/>
      <c r="U11984" s="34"/>
    </row>
    <row r="11985" spans="16:21" x14ac:dyDescent="0.45">
      <c r="P11985" s="33" t="s">
        <v>6694</v>
      </c>
      <c r="Q11985" t="s">
        <v>28873</v>
      </c>
      <c r="R11985" s="35" t="s">
        <v>21354</v>
      </c>
      <c r="S11985" s="34"/>
      <c r="T11985" s="34"/>
      <c r="U11985" s="34"/>
    </row>
    <row r="11986" spans="16:21" x14ac:dyDescent="0.45">
      <c r="P11986" s="33" t="s">
        <v>6694</v>
      </c>
      <c r="Q11986" t="s">
        <v>28873</v>
      </c>
      <c r="R11986" s="35" t="s">
        <v>21355</v>
      </c>
      <c r="S11986" s="34"/>
      <c r="T11986" s="34"/>
      <c r="U11986" s="34"/>
    </row>
    <row r="11987" spans="16:21" x14ac:dyDescent="0.45">
      <c r="P11987" s="33" t="s">
        <v>6695</v>
      </c>
      <c r="Q11987" t="s">
        <v>28873</v>
      </c>
      <c r="R11987" s="35" t="s">
        <v>21356</v>
      </c>
      <c r="S11987" s="34"/>
      <c r="T11987" s="34"/>
      <c r="U11987" s="34"/>
    </row>
    <row r="11988" spans="16:21" x14ac:dyDescent="0.45">
      <c r="P11988" s="33" t="s">
        <v>6695</v>
      </c>
      <c r="Q11988" t="s">
        <v>28873</v>
      </c>
      <c r="R11988" s="35" t="s">
        <v>21357</v>
      </c>
      <c r="S11988" s="34"/>
      <c r="T11988" s="34"/>
      <c r="U11988" s="34"/>
    </row>
    <row r="11989" spans="16:21" x14ac:dyDescent="0.45">
      <c r="P11989" s="33" t="s">
        <v>6696</v>
      </c>
      <c r="Q11989" t="s">
        <v>28873</v>
      </c>
      <c r="R11989" s="35" t="s">
        <v>21358</v>
      </c>
      <c r="S11989" s="34"/>
      <c r="T11989" s="34"/>
      <c r="U11989" s="34"/>
    </row>
    <row r="11990" spans="16:21" x14ac:dyDescent="0.45">
      <c r="P11990" s="33" t="s">
        <v>6696</v>
      </c>
      <c r="Q11990" t="s">
        <v>28873</v>
      </c>
      <c r="R11990" s="35" t="s">
        <v>21359</v>
      </c>
      <c r="S11990" s="34"/>
      <c r="T11990" s="34"/>
      <c r="U11990" s="34"/>
    </row>
    <row r="11991" spans="16:21" x14ac:dyDescent="0.45">
      <c r="P11991" s="33" t="s">
        <v>6697</v>
      </c>
      <c r="Q11991" t="s">
        <v>28873</v>
      </c>
      <c r="R11991" s="35" t="s">
        <v>11192</v>
      </c>
      <c r="S11991" s="34"/>
      <c r="T11991" s="34"/>
      <c r="U11991" s="34"/>
    </row>
    <row r="11992" spans="16:21" x14ac:dyDescent="0.45">
      <c r="P11992" s="33" t="s">
        <v>6698</v>
      </c>
      <c r="Q11992" t="s">
        <v>28873</v>
      </c>
      <c r="R11992" s="35" t="s">
        <v>11192</v>
      </c>
      <c r="S11992" s="34"/>
      <c r="T11992" s="34"/>
      <c r="U11992" s="34"/>
    </row>
    <row r="11993" spans="16:21" x14ac:dyDescent="0.45">
      <c r="P11993" s="33" t="s">
        <v>6699</v>
      </c>
      <c r="Q11993" t="s">
        <v>28873</v>
      </c>
      <c r="R11993" s="35" t="s">
        <v>21360</v>
      </c>
      <c r="S11993" s="34"/>
      <c r="T11993" s="34"/>
      <c r="U11993" s="34"/>
    </row>
    <row r="11994" spans="16:21" x14ac:dyDescent="0.45">
      <c r="P11994" s="33" t="s">
        <v>6699</v>
      </c>
      <c r="Q11994" t="s">
        <v>28873</v>
      </c>
      <c r="R11994" s="35" t="s">
        <v>21361</v>
      </c>
      <c r="S11994" s="34"/>
      <c r="T11994" s="34"/>
      <c r="U11994" s="34"/>
    </row>
    <row r="11995" spans="16:21" x14ac:dyDescent="0.45">
      <c r="P11995" s="33" t="s">
        <v>6700</v>
      </c>
      <c r="Q11995" t="s">
        <v>28873</v>
      </c>
      <c r="R11995" s="35" t="s">
        <v>21362</v>
      </c>
      <c r="S11995" s="34"/>
      <c r="T11995" s="34"/>
      <c r="U11995" s="34"/>
    </row>
    <row r="11996" spans="16:21" x14ac:dyDescent="0.45">
      <c r="P11996" s="33" t="s">
        <v>6701</v>
      </c>
      <c r="Q11996" t="s">
        <v>28873</v>
      </c>
      <c r="R11996" s="35" t="s">
        <v>21363</v>
      </c>
      <c r="S11996" s="34"/>
      <c r="T11996" s="34"/>
      <c r="U11996" s="34"/>
    </row>
    <row r="11997" spans="16:21" x14ac:dyDescent="0.45">
      <c r="P11997" s="33" t="s">
        <v>6702</v>
      </c>
      <c r="Q11997" t="s">
        <v>28873</v>
      </c>
      <c r="R11997" s="35" t="s">
        <v>21364</v>
      </c>
      <c r="S11997" s="34"/>
      <c r="T11997" s="34"/>
      <c r="U11997" s="34"/>
    </row>
    <row r="11998" spans="16:21" x14ac:dyDescent="0.45">
      <c r="P11998" s="33" t="s">
        <v>6703</v>
      </c>
      <c r="Q11998" t="s">
        <v>28873</v>
      </c>
      <c r="R11998" s="35" t="s">
        <v>21365</v>
      </c>
      <c r="S11998" s="34"/>
      <c r="T11998" s="34"/>
      <c r="U11998" s="34"/>
    </row>
    <row r="11999" spans="16:21" x14ac:dyDescent="0.45">
      <c r="P11999" s="33" t="s">
        <v>6704</v>
      </c>
      <c r="Q11999" t="s">
        <v>28873</v>
      </c>
      <c r="R11999" s="35" t="s">
        <v>11192</v>
      </c>
      <c r="S11999" s="34"/>
      <c r="T11999" s="34"/>
      <c r="U11999" s="34"/>
    </row>
    <row r="12000" spans="16:21" x14ac:dyDescent="0.45">
      <c r="P12000" s="33" t="s">
        <v>6705</v>
      </c>
      <c r="Q12000" t="s">
        <v>28873</v>
      </c>
      <c r="R12000" s="35" t="s">
        <v>11192</v>
      </c>
      <c r="S12000" s="34"/>
      <c r="T12000" s="34"/>
      <c r="U12000" s="34"/>
    </row>
    <row r="12001" spans="16:21" x14ac:dyDescent="0.45">
      <c r="P12001" s="33" t="s">
        <v>6706</v>
      </c>
      <c r="Q12001" t="s">
        <v>28873</v>
      </c>
      <c r="R12001" s="35" t="s">
        <v>11192</v>
      </c>
      <c r="S12001" s="34"/>
      <c r="T12001" s="34"/>
      <c r="U12001" s="34"/>
    </row>
    <row r="12002" spans="16:21" x14ac:dyDescent="0.45">
      <c r="P12002" s="33" t="s">
        <v>6707</v>
      </c>
      <c r="Q12002" t="s">
        <v>28873</v>
      </c>
      <c r="R12002" s="35" t="s">
        <v>11192</v>
      </c>
      <c r="S12002" s="34"/>
      <c r="T12002" s="34"/>
      <c r="U12002" s="34"/>
    </row>
    <row r="12003" spans="16:21" x14ac:dyDescent="0.45">
      <c r="P12003" s="33" t="s">
        <v>6708</v>
      </c>
      <c r="Q12003" t="s">
        <v>28873</v>
      </c>
      <c r="R12003" s="35" t="s">
        <v>11192</v>
      </c>
      <c r="S12003" s="34"/>
      <c r="T12003" s="34"/>
      <c r="U12003" s="34"/>
    </row>
    <row r="12004" spans="16:21" x14ac:dyDescent="0.45">
      <c r="P12004" s="33" t="s">
        <v>6709</v>
      </c>
      <c r="Q12004" t="s">
        <v>28873</v>
      </c>
      <c r="R12004" s="35" t="s">
        <v>21366</v>
      </c>
      <c r="S12004" s="34"/>
      <c r="T12004" s="34"/>
      <c r="U12004" s="34"/>
    </row>
    <row r="12005" spans="16:21" x14ac:dyDescent="0.45">
      <c r="P12005" s="33" t="s">
        <v>6709</v>
      </c>
      <c r="Q12005" t="s">
        <v>28873</v>
      </c>
      <c r="R12005" s="35" t="s">
        <v>21367</v>
      </c>
      <c r="S12005" s="34"/>
      <c r="T12005" s="34"/>
      <c r="U12005" s="34"/>
    </row>
    <row r="12006" spans="16:21" x14ac:dyDescent="0.45">
      <c r="P12006" s="33" t="s">
        <v>6710</v>
      </c>
      <c r="Q12006" t="s">
        <v>28873</v>
      </c>
      <c r="R12006" s="35" t="s">
        <v>21368</v>
      </c>
      <c r="S12006" s="34"/>
      <c r="T12006" s="34"/>
      <c r="U12006" s="34"/>
    </row>
    <row r="12007" spans="16:21" x14ac:dyDescent="0.45">
      <c r="P12007" s="33" t="s">
        <v>6711</v>
      </c>
      <c r="Q12007" t="s">
        <v>28873</v>
      </c>
      <c r="R12007" s="35" t="s">
        <v>21369</v>
      </c>
      <c r="S12007" s="34"/>
      <c r="T12007" s="34"/>
      <c r="U12007" s="34"/>
    </row>
    <row r="12008" spans="16:21" x14ac:dyDescent="0.45">
      <c r="P12008" s="33" t="s">
        <v>6711</v>
      </c>
      <c r="Q12008" t="s">
        <v>28873</v>
      </c>
      <c r="R12008" s="35" t="s">
        <v>21370</v>
      </c>
      <c r="S12008" s="34"/>
      <c r="T12008" s="34"/>
      <c r="U12008" s="34"/>
    </row>
    <row r="12009" spans="16:21" x14ac:dyDescent="0.45">
      <c r="P12009" s="33" t="s">
        <v>6712</v>
      </c>
      <c r="Q12009" t="s">
        <v>28873</v>
      </c>
      <c r="R12009" s="35" t="s">
        <v>21371</v>
      </c>
      <c r="S12009" s="34"/>
      <c r="T12009" s="34"/>
      <c r="U12009" s="34"/>
    </row>
    <row r="12010" spans="16:21" x14ac:dyDescent="0.45">
      <c r="P12010" s="33" t="s">
        <v>6712</v>
      </c>
      <c r="Q12010" t="s">
        <v>28873</v>
      </c>
      <c r="R12010" s="35" t="s">
        <v>21372</v>
      </c>
      <c r="S12010" s="34"/>
      <c r="T12010" s="34"/>
      <c r="U12010" s="34"/>
    </row>
    <row r="12011" spans="16:21" x14ac:dyDescent="0.45">
      <c r="P12011" s="33" t="s">
        <v>6713</v>
      </c>
      <c r="Q12011" t="s">
        <v>28873</v>
      </c>
      <c r="R12011" s="35" t="s">
        <v>21373</v>
      </c>
      <c r="S12011" s="34"/>
      <c r="T12011" s="34"/>
      <c r="U12011" s="34"/>
    </row>
    <row r="12012" spans="16:21" x14ac:dyDescent="0.45">
      <c r="P12012" s="33" t="s">
        <v>6713</v>
      </c>
      <c r="Q12012" t="s">
        <v>28873</v>
      </c>
      <c r="R12012" s="35" t="s">
        <v>21374</v>
      </c>
      <c r="S12012" s="34"/>
      <c r="T12012" s="34"/>
      <c r="U12012" s="34"/>
    </row>
    <row r="12013" spans="16:21" x14ac:dyDescent="0.45">
      <c r="P12013" s="33" t="s">
        <v>6714</v>
      </c>
      <c r="Q12013" t="s">
        <v>28873</v>
      </c>
      <c r="R12013" s="35" t="s">
        <v>21375</v>
      </c>
      <c r="S12013" s="34"/>
      <c r="T12013" s="34"/>
      <c r="U12013" s="34"/>
    </row>
    <row r="12014" spans="16:21" x14ac:dyDescent="0.45">
      <c r="P12014" s="33" t="s">
        <v>6714</v>
      </c>
      <c r="Q12014" t="s">
        <v>28873</v>
      </c>
      <c r="R12014" s="35" t="s">
        <v>21376</v>
      </c>
      <c r="S12014" s="34"/>
      <c r="T12014" s="34"/>
      <c r="U12014" s="34"/>
    </row>
    <row r="12015" spans="16:21" x14ac:dyDescent="0.45">
      <c r="P12015" s="33" t="s">
        <v>6715</v>
      </c>
      <c r="Q12015" t="s">
        <v>28873</v>
      </c>
      <c r="R12015" s="35" t="s">
        <v>19927</v>
      </c>
      <c r="S12015" s="34"/>
      <c r="T12015" s="34"/>
      <c r="U12015" s="34"/>
    </row>
    <row r="12016" spans="16:21" x14ac:dyDescent="0.45">
      <c r="P12016" s="33" t="s">
        <v>6715</v>
      </c>
      <c r="Q12016" t="s">
        <v>28873</v>
      </c>
      <c r="R12016" s="35" t="s">
        <v>21377</v>
      </c>
      <c r="S12016" s="34"/>
      <c r="T12016" s="34"/>
      <c r="U12016" s="34"/>
    </row>
    <row r="12017" spans="16:21" x14ac:dyDescent="0.45">
      <c r="P12017" s="33" t="s">
        <v>6716</v>
      </c>
      <c r="Q12017" t="s">
        <v>28873</v>
      </c>
      <c r="R12017" s="35" t="s">
        <v>11192</v>
      </c>
      <c r="S12017" s="34"/>
      <c r="T12017" s="34"/>
      <c r="U12017" s="34"/>
    </row>
    <row r="12018" spans="16:21" x14ac:dyDescent="0.45">
      <c r="P12018" s="33" t="s">
        <v>6717</v>
      </c>
      <c r="Q12018" t="s">
        <v>28873</v>
      </c>
      <c r="R12018" s="35" t="s">
        <v>21378</v>
      </c>
      <c r="S12018" s="34"/>
      <c r="T12018" s="34"/>
      <c r="U12018" s="34"/>
    </row>
    <row r="12019" spans="16:21" x14ac:dyDescent="0.45">
      <c r="P12019" s="33" t="s">
        <v>6717</v>
      </c>
      <c r="Q12019" t="s">
        <v>28873</v>
      </c>
      <c r="R12019" s="35" t="s">
        <v>21379</v>
      </c>
      <c r="S12019" s="34"/>
      <c r="T12019" s="34"/>
      <c r="U12019" s="34"/>
    </row>
    <row r="12020" spans="16:21" x14ac:dyDescent="0.45">
      <c r="P12020" s="33" t="s">
        <v>6718</v>
      </c>
      <c r="Q12020" t="s">
        <v>28873</v>
      </c>
      <c r="R12020" s="35" t="s">
        <v>21380</v>
      </c>
      <c r="S12020" s="34"/>
      <c r="T12020" s="34"/>
      <c r="U12020" s="34"/>
    </row>
    <row r="12021" spans="16:21" x14ac:dyDescent="0.45">
      <c r="P12021" s="33" t="s">
        <v>6718</v>
      </c>
      <c r="Q12021" t="s">
        <v>28873</v>
      </c>
      <c r="R12021" s="35" t="s">
        <v>21381</v>
      </c>
      <c r="S12021" s="34"/>
      <c r="T12021" s="34"/>
      <c r="U12021" s="34"/>
    </row>
    <row r="12022" spans="16:21" x14ac:dyDescent="0.45">
      <c r="P12022" s="33" t="s">
        <v>6719</v>
      </c>
      <c r="Q12022" t="s">
        <v>28873</v>
      </c>
      <c r="R12022" s="35" t="s">
        <v>19931</v>
      </c>
      <c r="S12022" s="34"/>
      <c r="T12022" s="34"/>
      <c r="U12022" s="34"/>
    </row>
    <row r="12023" spans="16:21" x14ac:dyDescent="0.45">
      <c r="P12023" s="33" t="s">
        <v>6719</v>
      </c>
      <c r="Q12023" t="s">
        <v>28873</v>
      </c>
      <c r="R12023" s="35" t="s">
        <v>21382</v>
      </c>
      <c r="S12023" s="34"/>
      <c r="T12023" s="34"/>
      <c r="U12023" s="34"/>
    </row>
    <row r="12024" spans="16:21" x14ac:dyDescent="0.45">
      <c r="P12024" s="33" t="s">
        <v>6720</v>
      </c>
      <c r="Q12024" t="s">
        <v>28873</v>
      </c>
      <c r="R12024" s="35" t="s">
        <v>19929</v>
      </c>
      <c r="S12024" s="34"/>
      <c r="T12024" s="34"/>
      <c r="U12024" s="34"/>
    </row>
    <row r="12025" spans="16:21" x14ac:dyDescent="0.45">
      <c r="P12025" s="33" t="s">
        <v>6720</v>
      </c>
      <c r="Q12025" t="s">
        <v>28873</v>
      </c>
      <c r="R12025" s="35" t="s">
        <v>21383</v>
      </c>
      <c r="S12025" s="34"/>
      <c r="T12025" s="34"/>
      <c r="U12025" s="34"/>
    </row>
    <row r="12026" spans="16:21" x14ac:dyDescent="0.45">
      <c r="P12026" s="33" t="s">
        <v>6721</v>
      </c>
      <c r="Q12026" t="s">
        <v>28873</v>
      </c>
      <c r="R12026" s="35" t="s">
        <v>21384</v>
      </c>
      <c r="S12026" s="34"/>
      <c r="T12026" s="34"/>
      <c r="U12026" s="34"/>
    </row>
    <row r="12027" spans="16:21" x14ac:dyDescent="0.45">
      <c r="P12027" s="33" t="s">
        <v>6721</v>
      </c>
      <c r="Q12027" t="s">
        <v>28873</v>
      </c>
      <c r="R12027" s="35" t="s">
        <v>21385</v>
      </c>
      <c r="S12027" s="34"/>
      <c r="T12027" s="34"/>
      <c r="U12027" s="34"/>
    </row>
    <row r="12028" spans="16:21" x14ac:dyDescent="0.45">
      <c r="P12028" s="33" t="s">
        <v>6722</v>
      </c>
      <c r="Q12028" t="s">
        <v>28873</v>
      </c>
      <c r="R12028" s="35" t="s">
        <v>21386</v>
      </c>
      <c r="S12028" s="34"/>
      <c r="T12028" s="34"/>
      <c r="U12028" s="34"/>
    </row>
    <row r="12029" spans="16:21" x14ac:dyDescent="0.45">
      <c r="P12029" s="33" t="s">
        <v>6723</v>
      </c>
      <c r="Q12029" t="s">
        <v>28873</v>
      </c>
      <c r="R12029" s="35" t="s">
        <v>11192</v>
      </c>
      <c r="S12029" s="34"/>
      <c r="T12029" s="34"/>
      <c r="U12029" s="34"/>
    </row>
    <row r="12030" spans="16:21" x14ac:dyDescent="0.45">
      <c r="P12030" s="33" t="s">
        <v>6724</v>
      </c>
      <c r="Q12030" t="s">
        <v>28873</v>
      </c>
      <c r="R12030" s="35" t="s">
        <v>11192</v>
      </c>
      <c r="S12030" s="34"/>
      <c r="T12030" s="34"/>
      <c r="U12030" s="34"/>
    </row>
    <row r="12031" spans="16:21" x14ac:dyDescent="0.45">
      <c r="P12031" s="33" t="s">
        <v>6725</v>
      </c>
      <c r="Q12031" t="s">
        <v>28873</v>
      </c>
      <c r="R12031" s="35" t="s">
        <v>11192</v>
      </c>
      <c r="S12031" s="34"/>
      <c r="T12031" s="34"/>
      <c r="U12031" s="34"/>
    </row>
    <row r="12032" spans="16:21" x14ac:dyDescent="0.45">
      <c r="P12032" s="33" t="s">
        <v>6726</v>
      </c>
      <c r="Q12032" t="s">
        <v>28873</v>
      </c>
      <c r="R12032" s="35" t="s">
        <v>21387</v>
      </c>
      <c r="S12032" s="34"/>
      <c r="T12032" s="34"/>
      <c r="U12032" s="34"/>
    </row>
    <row r="12033" spans="16:21" x14ac:dyDescent="0.45">
      <c r="P12033" s="33" t="s">
        <v>6727</v>
      </c>
      <c r="Q12033" t="s">
        <v>28873</v>
      </c>
      <c r="R12033" s="35" t="s">
        <v>11192</v>
      </c>
      <c r="S12033" s="34"/>
      <c r="T12033" s="34"/>
      <c r="U12033" s="34"/>
    </row>
    <row r="12034" spans="16:21" x14ac:dyDescent="0.45">
      <c r="P12034" s="33" t="s">
        <v>6728</v>
      </c>
      <c r="Q12034" t="s">
        <v>28873</v>
      </c>
      <c r="R12034" s="35" t="s">
        <v>11192</v>
      </c>
      <c r="S12034" s="34"/>
      <c r="T12034" s="34"/>
      <c r="U12034" s="34"/>
    </row>
    <row r="12035" spans="16:21" x14ac:dyDescent="0.45">
      <c r="P12035" s="33" t="s">
        <v>6729</v>
      </c>
      <c r="Q12035" t="s">
        <v>28873</v>
      </c>
      <c r="R12035" s="35" t="s">
        <v>21388</v>
      </c>
      <c r="S12035" s="34"/>
      <c r="T12035" s="34"/>
      <c r="U12035" s="34"/>
    </row>
    <row r="12036" spans="16:21" x14ac:dyDescent="0.45">
      <c r="P12036" s="33" t="s">
        <v>6730</v>
      </c>
      <c r="Q12036" t="s">
        <v>28873</v>
      </c>
      <c r="R12036" s="35" t="s">
        <v>21389</v>
      </c>
      <c r="S12036" s="34"/>
      <c r="T12036" s="34"/>
      <c r="U12036" s="34"/>
    </row>
    <row r="12037" spans="16:21" x14ac:dyDescent="0.45">
      <c r="P12037" s="33" t="s">
        <v>6730</v>
      </c>
      <c r="Q12037" t="s">
        <v>28873</v>
      </c>
      <c r="R12037" s="35" t="s">
        <v>21390</v>
      </c>
      <c r="S12037" s="34"/>
      <c r="T12037" s="34"/>
      <c r="U12037" s="34"/>
    </row>
    <row r="12038" spans="16:21" x14ac:dyDescent="0.45">
      <c r="P12038" s="33" t="s">
        <v>6731</v>
      </c>
      <c r="Q12038" t="s">
        <v>28873</v>
      </c>
      <c r="R12038" s="35" t="s">
        <v>11192</v>
      </c>
      <c r="S12038" s="34"/>
      <c r="T12038" s="34"/>
      <c r="U12038" s="34"/>
    </row>
    <row r="12039" spans="16:21" x14ac:dyDescent="0.45">
      <c r="P12039" s="33" t="s">
        <v>6732</v>
      </c>
      <c r="Q12039" t="s">
        <v>28873</v>
      </c>
      <c r="R12039" s="35" t="s">
        <v>11192</v>
      </c>
      <c r="S12039" s="34"/>
      <c r="T12039" s="34"/>
      <c r="U12039" s="34"/>
    </row>
    <row r="12040" spans="16:21" x14ac:dyDescent="0.45">
      <c r="P12040" s="33" t="s">
        <v>6733</v>
      </c>
      <c r="Q12040" t="s">
        <v>28873</v>
      </c>
      <c r="R12040" s="35" t="s">
        <v>21391</v>
      </c>
      <c r="S12040" s="34"/>
      <c r="T12040" s="34"/>
      <c r="U12040" s="34"/>
    </row>
    <row r="12041" spans="16:21" x14ac:dyDescent="0.45">
      <c r="P12041" s="33" t="s">
        <v>6734</v>
      </c>
      <c r="Q12041" t="s">
        <v>28873</v>
      </c>
      <c r="R12041" s="35" t="s">
        <v>21392</v>
      </c>
      <c r="S12041" s="34"/>
      <c r="T12041" s="34"/>
      <c r="U12041" s="34"/>
    </row>
    <row r="12042" spans="16:21" x14ac:dyDescent="0.45">
      <c r="P12042" s="33" t="s">
        <v>6734</v>
      </c>
      <c r="Q12042" t="s">
        <v>28873</v>
      </c>
      <c r="R12042" s="35" t="s">
        <v>21393</v>
      </c>
      <c r="S12042" s="34"/>
      <c r="T12042" s="34"/>
      <c r="U12042" s="34"/>
    </row>
    <row r="12043" spans="16:21" x14ac:dyDescent="0.45">
      <c r="P12043" s="33" t="s">
        <v>6735</v>
      </c>
      <c r="Q12043" t="s">
        <v>28873</v>
      </c>
      <c r="R12043" s="35" t="s">
        <v>21394</v>
      </c>
      <c r="S12043" s="34"/>
      <c r="T12043" s="34"/>
      <c r="U12043" s="34"/>
    </row>
    <row r="12044" spans="16:21" x14ac:dyDescent="0.45">
      <c r="P12044" s="33" t="s">
        <v>6735</v>
      </c>
      <c r="Q12044" t="s">
        <v>28873</v>
      </c>
      <c r="R12044" s="35" t="s">
        <v>21395</v>
      </c>
      <c r="S12044" s="34"/>
      <c r="T12044" s="34"/>
      <c r="U12044" s="34"/>
    </row>
    <row r="12045" spans="16:21" x14ac:dyDescent="0.45">
      <c r="P12045" s="33" t="s">
        <v>6736</v>
      </c>
      <c r="Q12045" t="s">
        <v>28873</v>
      </c>
      <c r="R12045" s="35" t="s">
        <v>21396</v>
      </c>
      <c r="S12045" s="34"/>
      <c r="T12045" s="34"/>
      <c r="U12045" s="34"/>
    </row>
    <row r="12046" spans="16:21" x14ac:dyDescent="0.45">
      <c r="P12046" s="33" t="s">
        <v>6736</v>
      </c>
      <c r="Q12046" t="s">
        <v>28873</v>
      </c>
      <c r="R12046" s="35" t="s">
        <v>21397</v>
      </c>
      <c r="S12046" s="34"/>
      <c r="T12046" s="34"/>
      <c r="U12046" s="34"/>
    </row>
    <row r="12047" spans="16:21" x14ac:dyDescent="0.45">
      <c r="P12047" s="33" t="s">
        <v>6737</v>
      </c>
      <c r="Q12047" t="s">
        <v>28873</v>
      </c>
      <c r="R12047" s="35" t="s">
        <v>21398</v>
      </c>
      <c r="S12047" s="34"/>
      <c r="T12047" s="34"/>
      <c r="U12047" s="34"/>
    </row>
    <row r="12048" spans="16:21" x14ac:dyDescent="0.45">
      <c r="P12048" s="33" t="s">
        <v>6737</v>
      </c>
      <c r="Q12048" t="s">
        <v>28873</v>
      </c>
      <c r="R12048" s="35" t="s">
        <v>21399</v>
      </c>
      <c r="S12048" s="34"/>
      <c r="T12048" s="34"/>
      <c r="U12048" s="34"/>
    </row>
    <row r="12049" spans="16:21" x14ac:dyDescent="0.45">
      <c r="P12049" s="33" t="s">
        <v>6738</v>
      </c>
      <c r="Q12049" t="s">
        <v>28873</v>
      </c>
      <c r="R12049" s="35" t="s">
        <v>21400</v>
      </c>
      <c r="S12049" s="34"/>
      <c r="T12049" s="34"/>
      <c r="U12049" s="34"/>
    </row>
    <row r="12050" spans="16:21" x14ac:dyDescent="0.45">
      <c r="P12050" s="33" t="s">
        <v>6738</v>
      </c>
      <c r="Q12050" t="s">
        <v>28873</v>
      </c>
      <c r="R12050" s="35" t="s">
        <v>21401</v>
      </c>
      <c r="S12050" s="34"/>
      <c r="T12050" s="34"/>
      <c r="U12050" s="34"/>
    </row>
    <row r="12051" spans="16:21" x14ac:dyDescent="0.45">
      <c r="P12051" s="33" t="s">
        <v>6739</v>
      </c>
      <c r="Q12051" t="s">
        <v>28873</v>
      </c>
      <c r="R12051" s="35" t="s">
        <v>21402</v>
      </c>
      <c r="S12051" s="34"/>
      <c r="T12051" s="34"/>
      <c r="U12051" s="34"/>
    </row>
    <row r="12052" spans="16:21" x14ac:dyDescent="0.45">
      <c r="P12052" s="33" t="s">
        <v>6739</v>
      </c>
      <c r="Q12052" t="s">
        <v>28873</v>
      </c>
      <c r="R12052" s="35" t="s">
        <v>21403</v>
      </c>
      <c r="S12052" s="34"/>
      <c r="T12052" s="34"/>
      <c r="U12052" s="34"/>
    </row>
    <row r="12053" spans="16:21" x14ac:dyDescent="0.45">
      <c r="P12053" s="33" t="s">
        <v>6740</v>
      </c>
      <c r="Q12053" t="s">
        <v>28873</v>
      </c>
      <c r="R12053" s="35" t="s">
        <v>21404</v>
      </c>
      <c r="S12053" s="34"/>
      <c r="T12053" s="34"/>
      <c r="U12053" s="34"/>
    </row>
    <row r="12054" spans="16:21" x14ac:dyDescent="0.45">
      <c r="P12054" s="33" t="s">
        <v>6740</v>
      </c>
      <c r="Q12054" t="s">
        <v>28873</v>
      </c>
      <c r="R12054" s="35" t="s">
        <v>21405</v>
      </c>
      <c r="S12054" s="34"/>
      <c r="T12054" s="34"/>
      <c r="U12054" s="34"/>
    </row>
    <row r="12055" spans="16:21" x14ac:dyDescent="0.45">
      <c r="P12055" s="33" t="s">
        <v>6741</v>
      </c>
      <c r="Q12055" t="s">
        <v>28873</v>
      </c>
      <c r="R12055" s="35" t="s">
        <v>21406</v>
      </c>
      <c r="S12055" s="34"/>
      <c r="T12055" s="34"/>
      <c r="U12055" s="34"/>
    </row>
    <row r="12056" spans="16:21" x14ac:dyDescent="0.45">
      <c r="P12056" s="33" t="s">
        <v>6742</v>
      </c>
      <c r="Q12056" t="s">
        <v>28873</v>
      </c>
      <c r="R12056" s="35" t="s">
        <v>21407</v>
      </c>
      <c r="S12056" s="34"/>
      <c r="T12056" s="34"/>
      <c r="U12056" s="34"/>
    </row>
    <row r="12057" spans="16:21" x14ac:dyDescent="0.45">
      <c r="P12057" s="33" t="s">
        <v>6742</v>
      </c>
      <c r="Q12057" t="s">
        <v>28873</v>
      </c>
      <c r="R12057" s="35" t="s">
        <v>21408</v>
      </c>
      <c r="S12057" s="34"/>
      <c r="T12057" s="34"/>
      <c r="U12057" s="34"/>
    </row>
    <row r="12058" spans="16:21" x14ac:dyDescent="0.45">
      <c r="P12058" s="33" t="s">
        <v>6743</v>
      </c>
      <c r="Q12058" t="s">
        <v>28873</v>
      </c>
      <c r="R12058" s="35" t="s">
        <v>21409</v>
      </c>
      <c r="S12058" s="34"/>
      <c r="T12058" s="34"/>
      <c r="U12058" s="34"/>
    </row>
    <row r="12059" spans="16:21" x14ac:dyDescent="0.45">
      <c r="P12059" s="33" t="s">
        <v>6743</v>
      </c>
      <c r="Q12059" t="s">
        <v>28873</v>
      </c>
      <c r="R12059" s="35" t="s">
        <v>21410</v>
      </c>
      <c r="S12059" s="34"/>
      <c r="T12059" s="34"/>
      <c r="U12059" s="34"/>
    </row>
    <row r="12060" spans="16:21" x14ac:dyDescent="0.45">
      <c r="P12060" s="33" t="s">
        <v>6744</v>
      </c>
      <c r="Q12060" t="s">
        <v>28873</v>
      </c>
      <c r="R12060" s="35" t="s">
        <v>11192</v>
      </c>
      <c r="S12060" s="34"/>
      <c r="T12060" s="34"/>
      <c r="U12060" s="34"/>
    </row>
    <row r="12061" spans="16:21" x14ac:dyDescent="0.45">
      <c r="P12061" s="33" t="s">
        <v>6745</v>
      </c>
      <c r="Q12061" t="s">
        <v>28873</v>
      </c>
      <c r="R12061" s="35" t="s">
        <v>21411</v>
      </c>
      <c r="S12061" s="34"/>
      <c r="T12061" s="34"/>
      <c r="U12061" s="34"/>
    </row>
    <row r="12062" spans="16:21" x14ac:dyDescent="0.45">
      <c r="P12062" s="33" t="s">
        <v>6746</v>
      </c>
      <c r="Q12062" t="s">
        <v>28873</v>
      </c>
      <c r="R12062" s="35" t="s">
        <v>21412</v>
      </c>
      <c r="S12062" s="34"/>
      <c r="T12062" s="34"/>
      <c r="U12062" s="34"/>
    </row>
    <row r="12063" spans="16:21" x14ac:dyDescent="0.45">
      <c r="P12063" s="33" t="s">
        <v>6746</v>
      </c>
      <c r="Q12063" t="s">
        <v>28873</v>
      </c>
      <c r="R12063" s="35" t="s">
        <v>21413</v>
      </c>
      <c r="S12063" s="34"/>
      <c r="T12063" s="34"/>
      <c r="U12063" s="34"/>
    </row>
    <row r="12064" spans="16:21" x14ac:dyDescent="0.45">
      <c r="P12064" s="33" t="s">
        <v>6747</v>
      </c>
      <c r="Q12064" t="s">
        <v>28873</v>
      </c>
      <c r="R12064" s="35" t="s">
        <v>21414</v>
      </c>
      <c r="S12064" s="34"/>
      <c r="T12064" s="34"/>
      <c r="U12064" s="34"/>
    </row>
    <row r="12065" spans="16:21" x14ac:dyDescent="0.45">
      <c r="P12065" s="33" t="s">
        <v>6747</v>
      </c>
      <c r="Q12065" t="s">
        <v>28873</v>
      </c>
      <c r="R12065" s="35" t="s">
        <v>21415</v>
      </c>
      <c r="S12065" s="34"/>
      <c r="T12065" s="34"/>
      <c r="U12065" s="34"/>
    </row>
    <row r="12066" spans="16:21" x14ac:dyDescent="0.45">
      <c r="P12066" s="33" t="s">
        <v>6748</v>
      </c>
      <c r="Q12066" t="s">
        <v>28873</v>
      </c>
      <c r="R12066" s="35" t="s">
        <v>21416</v>
      </c>
      <c r="S12066" s="34"/>
      <c r="T12066" s="34"/>
      <c r="U12066" s="34"/>
    </row>
    <row r="12067" spans="16:21" x14ac:dyDescent="0.45">
      <c r="P12067" s="33" t="s">
        <v>6748</v>
      </c>
      <c r="Q12067" t="s">
        <v>28873</v>
      </c>
      <c r="R12067" s="35" t="s">
        <v>21417</v>
      </c>
      <c r="S12067" s="34"/>
      <c r="T12067" s="34"/>
      <c r="U12067" s="34"/>
    </row>
    <row r="12068" spans="16:21" x14ac:dyDescent="0.45">
      <c r="P12068" s="33" t="s">
        <v>6749</v>
      </c>
      <c r="Q12068" t="s">
        <v>28873</v>
      </c>
      <c r="R12068" s="35" t="s">
        <v>21418</v>
      </c>
      <c r="S12068" s="34"/>
      <c r="T12068" s="34"/>
      <c r="U12068" s="34"/>
    </row>
    <row r="12069" spans="16:21" x14ac:dyDescent="0.45">
      <c r="P12069" s="33" t="s">
        <v>6750</v>
      </c>
      <c r="Q12069" t="s">
        <v>28873</v>
      </c>
      <c r="R12069" s="35" t="s">
        <v>11192</v>
      </c>
      <c r="S12069" s="34"/>
      <c r="T12069" s="34"/>
      <c r="U12069" s="34"/>
    </row>
    <row r="12070" spans="16:21" x14ac:dyDescent="0.45">
      <c r="P12070" s="33" t="s">
        <v>6751</v>
      </c>
      <c r="Q12070" t="s">
        <v>28873</v>
      </c>
      <c r="R12070" s="35" t="s">
        <v>21419</v>
      </c>
      <c r="S12070" s="34"/>
      <c r="T12070" s="34"/>
      <c r="U12070" s="34"/>
    </row>
    <row r="12071" spans="16:21" x14ac:dyDescent="0.45">
      <c r="P12071" s="33" t="s">
        <v>6751</v>
      </c>
      <c r="Q12071" t="s">
        <v>28873</v>
      </c>
      <c r="R12071" s="35" t="s">
        <v>21420</v>
      </c>
      <c r="S12071" s="34"/>
      <c r="T12071" s="34"/>
      <c r="U12071" s="34"/>
    </row>
    <row r="12072" spans="16:21" x14ac:dyDescent="0.45">
      <c r="P12072" s="33" t="s">
        <v>6752</v>
      </c>
      <c r="Q12072" t="s">
        <v>28873</v>
      </c>
      <c r="R12072" s="35" t="s">
        <v>21421</v>
      </c>
      <c r="S12072" s="34"/>
      <c r="T12072" s="34"/>
      <c r="U12072" s="34"/>
    </row>
    <row r="12073" spans="16:21" x14ac:dyDescent="0.45">
      <c r="P12073" s="33" t="s">
        <v>6752</v>
      </c>
      <c r="Q12073" t="s">
        <v>28873</v>
      </c>
      <c r="R12073" s="35" t="s">
        <v>21422</v>
      </c>
      <c r="S12073" s="34"/>
      <c r="T12073" s="34"/>
      <c r="U12073" s="34"/>
    </row>
    <row r="12074" spans="16:21" x14ac:dyDescent="0.45">
      <c r="P12074" s="33" t="s">
        <v>6753</v>
      </c>
      <c r="Q12074" t="s">
        <v>28873</v>
      </c>
      <c r="R12074" s="35" t="s">
        <v>21423</v>
      </c>
      <c r="S12074" s="34"/>
      <c r="T12074" s="34"/>
      <c r="U12074" s="34"/>
    </row>
    <row r="12075" spans="16:21" x14ac:dyDescent="0.45">
      <c r="P12075" s="33" t="s">
        <v>6753</v>
      </c>
      <c r="Q12075" t="s">
        <v>28873</v>
      </c>
      <c r="R12075" s="35" t="s">
        <v>21424</v>
      </c>
      <c r="S12075" s="34"/>
      <c r="T12075" s="34"/>
      <c r="U12075" s="34"/>
    </row>
    <row r="12076" spans="16:21" x14ac:dyDescent="0.45">
      <c r="P12076" s="33" t="s">
        <v>6754</v>
      </c>
      <c r="Q12076" t="s">
        <v>28873</v>
      </c>
      <c r="R12076" s="35" t="s">
        <v>21425</v>
      </c>
      <c r="S12076" s="34"/>
      <c r="T12076" s="34"/>
      <c r="U12076" s="34"/>
    </row>
    <row r="12077" spans="16:21" x14ac:dyDescent="0.45">
      <c r="P12077" s="33" t="s">
        <v>6754</v>
      </c>
      <c r="Q12077" t="s">
        <v>28873</v>
      </c>
      <c r="R12077" s="35" t="s">
        <v>21426</v>
      </c>
      <c r="S12077" s="34"/>
      <c r="T12077" s="34"/>
      <c r="U12077" s="34"/>
    </row>
    <row r="12078" spans="16:21" x14ac:dyDescent="0.45">
      <c r="P12078" s="33" t="s">
        <v>6755</v>
      </c>
      <c r="Q12078" t="s">
        <v>28873</v>
      </c>
      <c r="R12078" s="35" t="s">
        <v>21427</v>
      </c>
      <c r="S12078" s="34"/>
      <c r="T12078" s="34"/>
      <c r="U12078" s="34"/>
    </row>
    <row r="12079" spans="16:21" x14ac:dyDescent="0.45">
      <c r="P12079" s="33" t="s">
        <v>6755</v>
      </c>
      <c r="Q12079" t="s">
        <v>28873</v>
      </c>
      <c r="R12079" s="35" t="s">
        <v>21428</v>
      </c>
      <c r="S12079" s="34"/>
      <c r="T12079" s="34"/>
      <c r="U12079" s="34"/>
    </row>
    <row r="12080" spans="16:21" x14ac:dyDescent="0.45">
      <c r="P12080" s="33" t="s">
        <v>6756</v>
      </c>
      <c r="Q12080" t="s">
        <v>28873</v>
      </c>
      <c r="R12080" s="35" t="s">
        <v>21429</v>
      </c>
      <c r="S12080" s="34"/>
      <c r="T12080" s="34"/>
      <c r="U12080" s="34"/>
    </row>
    <row r="12081" spans="16:21" x14ac:dyDescent="0.45">
      <c r="P12081" s="33" t="s">
        <v>6756</v>
      </c>
      <c r="Q12081" t="s">
        <v>28873</v>
      </c>
      <c r="R12081" s="35" t="s">
        <v>21430</v>
      </c>
      <c r="S12081" s="34"/>
      <c r="T12081" s="34"/>
      <c r="U12081" s="34"/>
    </row>
    <row r="12082" spans="16:21" x14ac:dyDescent="0.45">
      <c r="P12082" s="33" t="s">
        <v>6757</v>
      </c>
      <c r="Q12082" t="s">
        <v>28873</v>
      </c>
      <c r="R12082" s="35" t="s">
        <v>11192</v>
      </c>
      <c r="S12082" s="34"/>
      <c r="T12082" s="34"/>
      <c r="U12082" s="34"/>
    </row>
    <row r="12083" spans="16:21" x14ac:dyDescent="0.45">
      <c r="P12083" s="33" t="s">
        <v>6758</v>
      </c>
      <c r="Q12083" t="s">
        <v>28873</v>
      </c>
      <c r="R12083" s="35" t="s">
        <v>11192</v>
      </c>
      <c r="S12083" s="34"/>
      <c r="T12083" s="34"/>
      <c r="U12083" s="34"/>
    </row>
    <row r="12084" spans="16:21" x14ac:dyDescent="0.45">
      <c r="P12084" s="33" t="s">
        <v>6759</v>
      </c>
      <c r="Q12084" t="s">
        <v>28873</v>
      </c>
      <c r="R12084" s="35" t="s">
        <v>21431</v>
      </c>
      <c r="S12084" s="34"/>
      <c r="T12084" s="34"/>
      <c r="U12084" s="34"/>
    </row>
    <row r="12085" spans="16:21" x14ac:dyDescent="0.45">
      <c r="P12085" s="33" t="s">
        <v>6759</v>
      </c>
      <c r="Q12085" t="s">
        <v>28873</v>
      </c>
      <c r="R12085" s="35" t="s">
        <v>21432</v>
      </c>
      <c r="S12085" s="34"/>
      <c r="T12085" s="34"/>
      <c r="U12085" s="34"/>
    </row>
    <row r="12086" spans="16:21" x14ac:dyDescent="0.45">
      <c r="P12086" s="33" t="s">
        <v>6760</v>
      </c>
      <c r="Q12086" t="s">
        <v>28873</v>
      </c>
      <c r="R12086" s="35" t="s">
        <v>21433</v>
      </c>
      <c r="S12086" s="34"/>
      <c r="T12086" s="34"/>
      <c r="U12086" s="34"/>
    </row>
    <row r="12087" spans="16:21" x14ac:dyDescent="0.45">
      <c r="P12087" s="33" t="s">
        <v>6760</v>
      </c>
      <c r="Q12087" t="s">
        <v>28873</v>
      </c>
      <c r="R12087" s="35" t="s">
        <v>21434</v>
      </c>
      <c r="S12087" s="34"/>
      <c r="T12087" s="34"/>
      <c r="U12087" s="34"/>
    </row>
    <row r="12088" spans="16:21" x14ac:dyDescent="0.45">
      <c r="P12088" s="33" t="s">
        <v>6761</v>
      </c>
      <c r="Q12088" t="s">
        <v>28873</v>
      </c>
      <c r="R12088" s="35" t="s">
        <v>21435</v>
      </c>
      <c r="S12088" s="34"/>
      <c r="T12088" s="34"/>
      <c r="U12088" s="34"/>
    </row>
    <row r="12089" spans="16:21" x14ac:dyDescent="0.45">
      <c r="P12089" s="33" t="s">
        <v>6761</v>
      </c>
      <c r="Q12089" t="s">
        <v>28873</v>
      </c>
      <c r="R12089" s="35" t="s">
        <v>21436</v>
      </c>
      <c r="S12089" s="34"/>
      <c r="T12089" s="34"/>
      <c r="U12089" s="34"/>
    </row>
    <row r="12090" spans="16:21" x14ac:dyDescent="0.45">
      <c r="P12090" s="33" t="s">
        <v>6762</v>
      </c>
      <c r="Q12090" t="s">
        <v>28873</v>
      </c>
      <c r="R12090" s="35" t="s">
        <v>21437</v>
      </c>
      <c r="S12090" s="34"/>
      <c r="T12090" s="34"/>
      <c r="U12090" s="34"/>
    </row>
    <row r="12091" spans="16:21" x14ac:dyDescent="0.45">
      <c r="P12091" s="33" t="s">
        <v>6762</v>
      </c>
      <c r="Q12091" t="s">
        <v>28873</v>
      </c>
      <c r="R12091" s="35" t="s">
        <v>21438</v>
      </c>
      <c r="S12091" s="34"/>
      <c r="T12091" s="34"/>
      <c r="U12091" s="34"/>
    </row>
    <row r="12092" spans="16:21" x14ac:dyDescent="0.45">
      <c r="P12092" s="33" t="s">
        <v>6763</v>
      </c>
      <c r="Q12092" t="s">
        <v>28873</v>
      </c>
      <c r="R12092" s="35" t="s">
        <v>21439</v>
      </c>
      <c r="S12092" s="34"/>
      <c r="T12092" s="34"/>
      <c r="U12092" s="34"/>
    </row>
    <row r="12093" spans="16:21" x14ac:dyDescent="0.45">
      <c r="P12093" s="33" t="s">
        <v>6763</v>
      </c>
      <c r="Q12093" t="s">
        <v>28873</v>
      </c>
      <c r="R12093" s="35" t="s">
        <v>21440</v>
      </c>
      <c r="S12093" s="34"/>
      <c r="T12093" s="34"/>
      <c r="U12093" s="34"/>
    </row>
    <row r="12094" spans="16:21" x14ac:dyDescent="0.45">
      <c r="P12094" s="33" t="s">
        <v>6764</v>
      </c>
      <c r="Q12094" t="s">
        <v>28873</v>
      </c>
      <c r="R12094" s="35" t="s">
        <v>21441</v>
      </c>
      <c r="S12094" s="34"/>
      <c r="T12094" s="34"/>
      <c r="U12094" s="34"/>
    </row>
    <row r="12095" spans="16:21" x14ac:dyDescent="0.45">
      <c r="P12095" s="33" t="s">
        <v>6764</v>
      </c>
      <c r="Q12095" t="s">
        <v>28873</v>
      </c>
      <c r="R12095" s="35" t="s">
        <v>21442</v>
      </c>
      <c r="S12095" s="34"/>
      <c r="T12095" s="34"/>
      <c r="U12095" s="34"/>
    </row>
    <row r="12096" spans="16:21" x14ac:dyDescent="0.45">
      <c r="P12096" s="33" t="s">
        <v>6765</v>
      </c>
      <c r="Q12096" t="s">
        <v>28873</v>
      </c>
      <c r="R12096" s="35" t="s">
        <v>21443</v>
      </c>
      <c r="S12096" s="34"/>
      <c r="T12096" s="34"/>
      <c r="U12096" s="34"/>
    </row>
    <row r="12097" spans="16:21" x14ac:dyDescent="0.45">
      <c r="P12097" s="33" t="s">
        <v>6765</v>
      </c>
      <c r="Q12097" t="s">
        <v>28873</v>
      </c>
      <c r="R12097" s="35" t="s">
        <v>21444</v>
      </c>
      <c r="S12097" s="34"/>
      <c r="T12097" s="34"/>
      <c r="U12097" s="34"/>
    </row>
    <row r="12098" spans="16:21" x14ac:dyDescent="0.45">
      <c r="P12098" s="33" t="s">
        <v>6766</v>
      </c>
      <c r="Q12098" t="s">
        <v>28873</v>
      </c>
      <c r="R12098" s="35" t="s">
        <v>21445</v>
      </c>
      <c r="S12098" s="34"/>
      <c r="T12098" s="34"/>
      <c r="U12098" s="34"/>
    </row>
    <row r="12099" spans="16:21" x14ac:dyDescent="0.45">
      <c r="P12099" s="33" t="s">
        <v>6766</v>
      </c>
      <c r="Q12099" t="s">
        <v>28873</v>
      </c>
      <c r="R12099" s="35" t="s">
        <v>21446</v>
      </c>
      <c r="S12099" s="34"/>
      <c r="T12099" s="34"/>
      <c r="U12099" s="34"/>
    </row>
    <row r="12100" spans="16:21" x14ac:dyDescent="0.45">
      <c r="P12100" s="33" t="s">
        <v>6767</v>
      </c>
      <c r="Q12100" t="s">
        <v>28873</v>
      </c>
      <c r="R12100" s="35" t="s">
        <v>21447</v>
      </c>
      <c r="S12100" s="34"/>
      <c r="T12100" s="34"/>
      <c r="U12100" s="34"/>
    </row>
    <row r="12101" spans="16:21" x14ac:dyDescent="0.45">
      <c r="P12101" s="33" t="s">
        <v>6767</v>
      </c>
      <c r="Q12101" t="s">
        <v>28873</v>
      </c>
      <c r="R12101" s="35" t="s">
        <v>21448</v>
      </c>
      <c r="S12101" s="34"/>
      <c r="T12101" s="34"/>
      <c r="U12101" s="34"/>
    </row>
    <row r="12102" spans="16:21" x14ac:dyDescent="0.45">
      <c r="P12102" s="33" t="s">
        <v>6768</v>
      </c>
      <c r="Q12102" t="s">
        <v>28873</v>
      </c>
      <c r="R12102" s="35" t="s">
        <v>21447</v>
      </c>
      <c r="S12102" s="34"/>
      <c r="T12102" s="34"/>
      <c r="U12102" s="34"/>
    </row>
    <row r="12103" spans="16:21" x14ac:dyDescent="0.45">
      <c r="P12103" s="33" t="s">
        <v>6768</v>
      </c>
      <c r="Q12103" t="s">
        <v>28873</v>
      </c>
      <c r="R12103" s="35" t="s">
        <v>21448</v>
      </c>
      <c r="S12103" s="34"/>
      <c r="T12103" s="34"/>
      <c r="U12103" s="34"/>
    </row>
    <row r="12104" spans="16:21" x14ac:dyDescent="0.45">
      <c r="P12104" s="33" t="s">
        <v>6769</v>
      </c>
      <c r="Q12104" t="s">
        <v>28873</v>
      </c>
      <c r="R12104" s="35" t="s">
        <v>21449</v>
      </c>
      <c r="S12104" s="34"/>
      <c r="T12104" s="34"/>
      <c r="U12104" s="34"/>
    </row>
    <row r="12105" spans="16:21" x14ac:dyDescent="0.45">
      <c r="P12105" s="33" t="s">
        <v>6769</v>
      </c>
      <c r="Q12105" t="s">
        <v>28873</v>
      </c>
      <c r="R12105" s="35" t="s">
        <v>21450</v>
      </c>
      <c r="S12105" s="34"/>
      <c r="T12105" s="34"/>
      <c r="U12105" s="34"/>
    </row>
    <row r="12106" spans="16:21" x14ac:dyDescent="0.45">
      <c r="P12106" s="33" t="s">
        <v>6770</v>
      </c>
      <c r="Q12106" t="s">
        <v>28873</v>
      </c>
      <c r="R12106" s="35" t="s">
        <v>11192</v>
      </c>
      <c r="S12106" s="34"/>
      <c r="T12106" s="34"/>
      <c r="U12106" s="34"/>
    </row>
    <row r="12107" spans="16:21" x14ac:dyDescent="0.45">
      <c r="P12107" s="33" t="s">
        <v>6771</v>
      </c>
      <c r="Q12107" t="s">
        <v>28873</v>
      </c>
      <c r="R12107" s="35" t="s">
        <v>21451</v>
      </c>
      <c r="S12107" s="34"/>
      <c r="T12107" s="34"/>
      <c r="U12107" s="34"/>
    </row>
    <row r="12108" spans="16:21" x14ac:dyDescent="0.45">
      <c r="P12108" s="33" t="s">
        <v>6771</v>
      </c>
      <c r="Q12108" t="s">
        <v>28873</v>
      </c>
      <c r="R12108" s="35" t="s">
        <v>21452</v>
      </c>
      <c r="S12108" s="34"/>
      <c r="T12108" s="34"/>
      <c r="U12108" s="34"/>
    </row>
    <row r="12109" spans="16:21" x14ac:dyDescent="0.45">
      <c r="P12109" s="33" t="s">
        <v>6772</v>
      </c>
      <c r="Q12109" t="s">
        <v>28873</v>
      </c>
      <c r="R12109" s="35" t="s">
        <v>21453</v>
      </c>
      <c r="S12109" s="34"/>
      <c r="T12109" s="34"/>
      <c r="U12109" s="34"/>
    </row>
    <row r="12110" spans="16:21" x14ac:dyDescent="0.45">
      <c r="P12110" s="33" t="s">
        <v>6772</v>
      </c>
      <c r="Q12110" t="s">
        <v>28873</v>
      </c>
      <c r="R12110" s="35" t="s">
        <v>21454</v>
      </c>
      <c r="S12110" s="34"/>
      <c r="T12110" s="34"/>
      <c r="U12110" s="34"/>
    </row>
    <row r="12111" spans="16:21" x14ac:dyDescent="0.45">
      <c r="P12111" s="33" t="s">
        <v>6773</v>
      </c>
      <c r="Q12111" t="s">
        <v>28873</v>
      </c>
      <c r="R12111" s="35" t="s">
        <v>11192</v>
      </c>
      <c r="S12111" s="34"/>
      <c r="T12111" s="34"/>
      <c r="U12111" s="34"/>
    </row>
    <row r="12112" spans="16:21" x14ac:dyDescent="0.45">
      <c r="P12112" s="33" t="s">
        <v>6774</v>
      </c>
      <c r="Q12112" t="s">
        <v>28873</v>
      </c>
      <c r="R12112" s="35" t="s">
        <v>21455</v>
      </c>
      <c r="S12112" s="34"/>
      <c r="T12112" s="34"/>
      <c r="U12112" s="34"/>
    </row>
    <row r="12113" spans="16:21" x14ac:dyDescent="0.45">
      <c r="P12113" s="33" t="s">
        <v>6774</v>
      </c>
      <c r="Q12113" t="s">
        <v>28873</v>
      </c>
      <c r="R12113" s="35" t="s">
        <v>21456</v>
      </c>
      <c r="S12113" s="34"/>
      <c r="T12113" s="34"/>
      <c r="U12113" s="34"/>
    </row>
    <row r="12114" spans="16:21" x14ac:dyDescent="0.45">
      <c r="P12114" s="33" t="s">
        <v>6775</v>
      </c>
      <c r="Q12114" t="s">
        <v>28873</v>
      </c>
      <c r="R12114" s="35" t="s">
        <v>21457</v>
      </c>
      <c r="S12114" s="34"/>
      <c r="T12114" s="34"/>
      <c r="U12114" s="34"/>
    </row>
    <row r="12115" spans="16:21" x14ac:dyDescent="0.45">
      <c r="P12115" s="33" t="s">
        <v>6775</v>
      </c>
      <c r="Q12115" t="s">
        <v>28873</v>
      </c>
      <c r="R12115" s="35" t="s">
        <v>21458</v>
      </c>
      <c r="S12115" s="34"/>
      <c r="T12115" s="34"/>
      <c r="U12115" s="34"/>
    </row>
    <row r="12116" spans="16:21" x14ac:dyDescent="0.45">
      <c r="P12116" s="33" t="s">
        <v>6776</v>
      </c>
      <c r="Q12116" t="s">
        <v>28873</v>
      </c>
      <c r="R12116" s="35" t="s">
        <v>21459</v>
      </c>
      <c r="S12116" s="34"/>
      <c r="T12116" s="34"/>
      <c r="U12116" s="34"/>
    </row>
    <row r="12117" spans="16:21" x14ac:dyDescent="0.45">
      <c r="P12117" s="33" t="s">
        <v>6776</v>
      </c>
      <c r="Q12117" t="s">
        <v>28873</v>
      </c>
      <c r="R12117" s="35" t="s">
        <v>21460</v>
      </c>
      <c r="S12117" s="34"/>
      <c r="T12117" s="34"/>
      <c r="U12117" s="34"/>
    </row>
    <row r="12118" spans="16:21" x14ac:dyDescent="0.45">
      <c r="P12118" s="33" t="s">
        <v>6777</v>
      </c>
      <c r="Q12118" t="s">
        <v>28873</v>
      </c>
      <c r="R12118" s="35" t="s">
        <v>21461</v>
      </c>
      <c r="S12118" s="34"/>
      <c r="T12118" s="34"/>
      <c r="U12118" s="34"/>
    </row>
    <row r="12119" spans="16:21" x14ac:dyDescent="0.45">
      <c r="P12119" s="33" t="s">
        <v>6777</v>
      </c>
      <c r="Q12119" t="s">
        <v>28873</v>
      </c>
      <c r="R12119" s="35" t="s">
        <v>21462</v>
      </c>
      <c r="S12119" s="34"/>
      <c r="T12119" s="34"/>
      <c r="U12119" s="34"/>
    </row>
    <row r="12120" spans="16:21" x14ac:dyDescent="0.45">
      <c r="P12120" s="33" t="s">
        <v>6778</v>
      </c>
      <c r="Q12120" t="s">
        <v>28873</v>
      </c>
      <c r="R12120" s="35" t="s">
        <v>21463</v>
      </c>
      <c r="S12120" s="34"/>
      <c r="T12120" s="34"/>
      <c r="U12120" s="34"/>
    </row>
    <row r="12121" spans="16:21" x14ac:dyDescent="0.45">
      <c r="P12121" s="33" t="s">
        <v>6778</v>
      </c>
      <c r="Q12121" t="s">
        <v>28873</v>
      </c>
      <c r="R12121" s="35" t="s">
        <v>21464</v>
      </c>
      <c r="S12121" s="34"/>
      <c r="T12121" s="34"/>
      <c r="U12121" s="34"/>
    </row>
    <row r="12122" spans="16:21" x14ac:dyDescent="0.45">
      <c r="P12122" s="33" t="s">
        <v>6779</v>
      </c>
      <c r="Q12122" t="s">
        <v>28873</v>
      </c>
      <c r="R12122" s="35" t="s">
        <v>21465</v>
      </c>
      <c r="S12122" s="34"/>
      <c r="T12122" s="34"/>
      <c r="U12122" s="34"/>
    </row>
    <row r="12123" spans="16:21" x14ac:dyDescent="0.45">
      <c r="P12123" s="33" t="s">
        <v>6779</v>
      </c>
      <c r="Q12123" t="s">
        <v>28873</v>
      </c>
      <c r="R12123" s="35" t="s">
        <v>21466</v>
      </c>
      <c r="S12123" s="34"/>
      <c r="T12123" s="34"/>
      <c r="U12123" s="34"/>
    </row>
    <row r="12124" spans="16:21" x14ac:dyDescent="0.45">
      <c r="P12124" s="33" t="s">
        <v>6780</v>
      </c>
      <c r="Q12124" t="s">
        <v>28873</v>
      </c>
      <c r="R12124" s="35" t="s">
        <v>21467</v>
      </c>
      <c r="S12124" s="34"/>
      <c r="T12124" s="34"/>
      <c r="U12124" s="34"/>
    </row>
    <row r="12125" spans="16:21" x14ac:dyDescent="0.45">
      <c r="P12125" s="33" t="s">
        <v>6780</v>
      </c>
      <c r="Q12125" t="s">
        <v>28873</v>
      </c>
      <c r="R12125" s="35" t="s">
        <v>21468</v>
      </c>
      <c r="S12125" s="34"/>
      <c r="T12125" s="34"/>
      <c r="U12125" s="34"/>
    </row>
    <row r="12126" spans="16:21" x14ac:dyDescent="0.45">
      <c r="P12126" s="33" t="s">
        <v>6781</v>
      </c>
      <c r="Q12126" t="s">
        <v>28873</v>
      </c>
      <c r="R12126" s="35" t="s">
        <v>21469</v>
      </c>
      <c r="S12126" s="34"/>
      <c r="T12126" s="34"/>
      <c r="U12126" s="34"/>
    </row>
    <row r="12127" spans="16:21" x14ac:dyDescent="0.45">
      <c r="P12127" s="33" t="s">
        <v>6781</v>
      </c>
      <c r="Q12127" t="s">
        <v>28873</v>
      </c>
      <c r="R12127" s="35" t="s">
        <v>21470</v>
      </c>
      <c r="S12127" s="34"/>
      <c r="T12127" s="34"/>
      <c r="U12127" s="34"/>
    </row>
    <row r="12128" spans="16:21" x14ac:dyDescent="0.45">
      <c r="P12128" s="33" t="s">
        <v>6782</v>
      </c>
      <c r="Q12128" t="s">
        <v>28873</v>
      </c>
      <c r="R12128" s="35" t="s">
        <v>21471</v>
      </c>
      <c r="S12128" s="34"/>
      <c r="T12128" s="34"/>
      <c r="U12128" s="34"/>
    </row>
    <row r="12129" spans="16:21" x14ac:dyDescent="0.45">
      <c r="P12129" s="33" t="s">
        <v>6783</v>
      </c>
      <c r="Q12129" t="s">
        <v>28873</v>
      </c>
      <c r="R12129" s="35" t="s">
        <v>20115</v>
      </c>
      <c r="S12129" s="34"/>
      <c r="T12129" s="34"/>
      <c r="U12129" s="34"/>
    </row>
    <row r="12130" spans="16:21" x14ac:dyDescent="0.45">
      <c r="P12130" s="33" t="s">
        <v>6783</v>
      </c>
      <c r="Q12130" t="s">
        <v>28873</v>
      </c>
      <c r="R12130" s="35" t="s">
        <v>20116</v>
      </c>
      <c r="S12130" s="34"/>
      <c r="T12130" s="34"/>
      <c r="U12130" s="34"/>
    </row>
    <row r="12131" spans="16:21" x14ac:dyDescent="0.45">
      <c r="P12131" s="33" t="s">
        <v>6784</v>
      </c>
      <c r="Q12131" t="s">
        <v>28873</v>
      </c>
      <c r="R12131" s="35" t="s">
        <v>21472</v>
      </c>
      <c r="S12131" s="34"/>
      <c r="T12131" s="34"/>
      <c r="U12131" s="34"/>
    </row>
    <row r="12132" spans="16:21" x14ac:dyDescent="0.45">
      <c r="P12132" s="33" t="s">
        <v>6784</v>
      </c>
      <c r="Q12132" t="s">
        <v>28873</v>
      </c>
      <c r="R12132" s="35" t="s">
        <v>21473</v>
      </c>
      <c r="S12132" s="34"/>
      <c r="T12132" s="34"/>
      <c r="U12132" s="34"/>
    </row>
    <row r="12133" spans="16:21" x14ac:dyDescent="0.45">
      <c r="P12133" s="33" t="s">
        <v>6785</v>
      </c>
      <c r="Q12133" t="s">
        <v>28873</v>
      </c>
      <c r="R12133" s="35" t="s">
        <v>11192</v>
      </c>
      <c r="S12133" s="34"/>
      <c r="T12133" s="34"/>
      <c r="U12133" s="34"/>
    </row>
    <row r="12134" spans="16:21" x14ac:dyDescent="0.45">
      <c r="P12134" s="33" t="s">
        <v>6786</v>
      </c>
      <c r="Q12134" t="s">
        <v>28873</v>
      </c>
      <c r="R12134" s="35" t="s">
        <v>11192</v>
      </c>
      <c r="S12134" s="34"/>
      <c r="T12134" s="34"/>
      <c r="U12134" s="34"/>
    </row>
    <row r="12135" spans="16:21" x14ac:dyDescent="0.45">
      <c r="P12135" s="33" t="s">
        <v>6787</v>
      </c>
      <c r="Q12135" t="s">
        <v>28873</v>
      </c>
      <c r="R12135" s="35" t="s">
        <v>21474</v>
      </c>
      <c r="S12135" s="34"/>
      <c r="T12135" s="34"/>
      <c r="U12135" s="34"/>
    </row>
    <row r="12136" spans="16:21" x14ac:dyDescent="0.45">
      <c r="P12136" s="33" t="s">
        <v>6787</v>
      </c>
      <c r="Q12136" t="s">
        <v>28873</v>
      </c>
      <c r="R12136" s="35" t="s">
        <v>21475</v>
      </c>
      <c r="S12136" s="34"/>
      <c r="T12136" s="34"/>
      <c r="U12136" s="34"/>
    </row>
    <row r="12137" spans="16:21" x14ac:dyDescent="0.45">
      <c r="P12137" s="33" t="s">
        <v>6788</v>
      </c>
      <c r="Q12137" t="s">
        <v>28873</v>
      </c>
      <c r="R12137" s="35" t="s">
        <v>21476</v>
      </c>
      <c r="S12137" s="34"/>
      <c r="T12137" s="34"/>
      <c r="U12137" s="34"/>
    </row>
    <row r="12138" spans="16:21" x14ac:dyDescent="0.45">
      <c r="P12138" s="33" t="s">
        <v>6788</v>
      </c>
      <c r="Q12138" t="s">
        <v>28873</v>
      </c>
      <c r="R12138" s="35" t="s">
        <v>21477</v>
      </c>
      <c r="S12138" s="34"/>
      <c r="T12138" s="34"/>
      <c r="U12138" s="34"/>
    </row>
    <row r="12139" spans="16:21" x14ac:dyDescent="0.45">
      <c r="P12139" s="33" t="s">
        <v>6789</v>
      </c>
      <c r="Q12139" t="s">
        <v>28873</v>
      </c>
      <c r="R12139" s="35" t="s">
        <v>21478</v>
      </c>
      <c r="S12139" s="34"/>
      <c r="T12139" s="34"/>
      <c r="U12139" s="34"/>
    </row>
    <row r="12140" spans="16:21" x14ac:dyDescent="0.45">
      <c r="P12140" s="33" t="s">
        <v>6789</v>
      </c>
      <c r="Q12140" t="s">
        <v>28873</v>
      </c>
      <c r="R12140" s="35" t="s">
        <v>21479</v>
      </c>
      <c r="S12140" s="34"/>
      <c r="T12140" s="34"/>
      <c r="U12140" s="34"/>
    </row>
    <row r="12141" spans="16:21" x14ac:dyDescent="0.45">
      <c r="P12141" s="33" t="s">
        <v>6790</v>
      </c>
      <c r="Q12141" t="s">
        <v>28873</v>
      </c>
      <c r="R12141" s="35" t="s">
        <v>21480</v>
      </c>
      <c r="S12141" s="34"/>
      <c r="T12141" s="34"/>
      <c r="U12141" s="34"/>
    </row>
    <row r="12142" spans="16:21" x14ac:dyDescent="0.45">
      <c r="P12142" s="33" t="s">
        <v>6790</v>
      </c>
      <c r="Q12142" t="s">
        <v>28873</v>
      </c>
      <c r="R12142" s="35" t="s">
        <v>21481</v>
      </c>
      <c r="S12142" s="34"/>
      <c r="T12142" s="34"/>
      <c r="U12142" s="34"/>
    </row>
    <row r="12143" spans="16:21" x14ac:dyDescent="0.45">
      <c r="P12143" s="33" t="s">
        <v>6791</v>
      </c>
      <c r="Q12143" t="s">
        <v>28873</v>
      </c>
      <c r="R12143" s="35" t="s">
        <v>21482</v>
      </c>
      <c r="S12143" s="34"/>
      <c r="T12143" s="34"/>
      <c r="U12143" s="34"/>
    </row>
    <row r="12144" spans="16:21" x14ac:dyDescent="0.45">
      <c r="P12144" s="33" t="s">
        <v>6791</v>
      </c>
      <c r="Q12144" t="s">
        <v>28873</v>
      </c>
      <c r="R12144" s="35" t="s">
        <v>21483</v>
      </c>
      <c r="S12144" s="34"/>
      <c r="T12144" s="34"/>
      <c r="U12144" s="34"/>
    </row>
    <row r="12145" spans="16:21" x14ac:dyDescent="0.45">
      <c r="P12145" s="33" t="s">
        <v>6792</v>
      </c>
      <c r="Q12145" t="s">
        <v>28873</v>
      </c>
      <c r="R12145" s="35" t="s">
        <v>11192</v>
      </c>
      <c r="S12145" s="34"/>
      <c r="T12145" s="34"/>
      <c r="U12145" s="34"/>
    </row>
    <row r="12146" spans="16:21" x14ac:dyDescent="0.45">
      <c r="P12146" s="33" t="s">
        <v>6793</v>
      </c>
      <c r="Q12146" t="s">
        <v>28873</v>
      </c>
      <c r="R12146" s="35" t="s">
        <v>11192</v>
      </c>
      <c r="S12146" s="34"/>
      <c r="T12146" s="34"/>
      <c r="U12146" s="34"/>
    </row>
    <row r="12147" spans="16:21" x14ac:dyDescent="0.45">
      <c r="P12147" s="33" t="s">
        <v>6794</v>
      </c>
      <c r="Q12147" t="s">
        <v>28873</v>
      </c>
      <c r="R12147" s="35" t="s">
        <v>11192</v>
      </c>
      <c r="S12147" s="34"/>
      <c r="T12147" s="34"/>
      <c r="U12147" s="34"/>
    </row>
    <row r="12148" spans="16:21" x14ac:dyDescent="0.45">
      <c r="P12148" s="33" t="s">
        <v>6795</v>
      </c>
      <c r="Q12148" t="s">
        <v>28873</v>
      </c>
      <c r="R12148" s="35" t="s">
        <v>11192</v>
      </c>
      <c r="S12148" s="34"/>
      <c r="T12148" s="34"/>
      <c r="U12148" s="34"/>
    </row>
    <row r="12149" spans="16:21" x14ac:dyDescent="0.45">
      <c r="P12149" s="33" t="s">
        <v>6796</v>
      </c>
      <c r="Q12149" t="s">
        <v>28873</v>
      </c>
      <c r="R12149" s="35" t="s">
        <v>11192</v>
      </c>
      <c r="S12149" s="34"/>
      <c r="T12149" s="34"/>
      <c r="U12149" s="34"/>
    </row>
    <row r="12150" spans="16:21" x14ac:dyDescent="0.45">
      <c r="P12150" s="33" t="s">
        <v>6797</v>
      </c>
      <c r="Q12150" t="s">
        <v>28873</v>
      </c>
      <c r="R12150" s="35" t="s">
        <v>21484</v>
      </c>
      <c r="S12150" s="34"/>
      <c r="T12150" s="34"/>
      <c r="U12150" s="34"/>
    </row>
    <row r="12151" spans="16:21" x14ac:dyDescent="0.45">
      <c r="P12151" s="33" t="s">
        <v>6797</v>
      </c>
      <c r="Q12151" t="s">
        <v>28873</v>
      </c>
      <c r="R12151" s="35" t="s">
        <v>21485</v>
      </c>
      <c r="S12151" s="34"/>
      <c r="T12151" s="34"/>
      <c r="U12151" s="34"/>
    </row>
    <row r="12152" spans="16:21" x14ac:dyDescent="0.45">
      <c r="P12152" s="33" t="s">
        <v>6798</v>
      </c>
      <c r="Q12152" t="s">
        <v>28873</v>
      </c>
      <c r="R12152" s="35" t="s">
        <v>21486</v>
      </c>
      <c r="S12152" s="34"/>
      <c r="T12152" s="34"/>
      <c r="U12152" s="34"/>
    </row>
    <row r="12153" spans="16:21" x14ac:dyDescent="0.45">
      <c r="P12153" s="33" t="s">
        <v>6798</v>
      </c>
      <c r="Q12153" t="s">
        <v>28873</v>
      </c>
      <c r="R12153" s="35" t="s">
        <v>21487</v>
      </c>
      <c r="S12153" s="34"/>
      <c r="T12153" s="34"/>
      <c r="U12153" s="34"/>
    </row>
    <row r="12154" spans="16:21" x14ac:dyDescent="0.45">
      <c r="P12154" s="33" t="s">
        <v>6799</v>
      </c>
      <c r="Q12154" t="s">
        <v>28873</v>
      </c>
      <c r="R12154" s="35" t="s">
        <v>21488</v>
      </c>
      <c r="S12154" s="34"/>
      <c r="T12154" s="34"/>
      <c r="U12154" s="34"/>
    </row>
    <row r="12155" spans="16:21" x14ac:dyDescent="0.45">
      <c r="P12155" s="33" t="s">
        <v>6799</v>
      </c>
      <c r="Q12155" t="s">
        <v>28873</v>
      </c>
      <c r="R12155" s="35" t="s">
        <v>21489</v>
      </c>
      <c r="S12155" s="34"/>
      <c r="T12155" s="34"/>
      <c r="U12155" s="34"/>
    </row>
    <row r="12156" spans="16:21" x14ac:dyDescent="0.45">
      <c r="P12156" s="33" t="s">
        <v>6800</v>
      </c>
      <c r="Q12156" t="s">
        <v>28873</v>
      </c>
      <c r="R12156" s="35" t="s">
        <v>21490</v>
      </c>
      <c r="S12156" s="34"/>
      <c r="T12156" s="34"/>
      <c r="U12156" s="34"/>
    </row>
    <row r="12157" spans="16:21" x14ac:dyDescent="0.45">
      <c r="P12157" s="33" t="s">
        <v>6800</v>
      </c>
      <c r="Q12157" t="s">
        <v>28873</v>
      </c>
      <c r="R12157" s="35" t="s">
        <v>21489</v>
      </c>
      <c r="S12157" s="34"/>
      <c r="T12157" s="34"/>
      <c r="U12157" s="34"/>
    </row>
    <row r="12158" spans="16:21" x14ac:dyDescent="0.45">
      <c r="P12158" s="33" t="s">
        <v>6801</v>
      </c>
      <c r="Q12158" t="s">
        <v>28873</v>
      </c>
      <c r="R12158" s="35" t="s">
        <v>21491</v>
      </c>
      <c r="S12158" s="34"/>
      <c r="T12158" s="34"/>
      <c r="U12158" s="34"/>
    </row>
    <row r="12159" spans="16:21" x14ac:dyDescent="0.45">
      <c r="P12159" s="33" t="s">
        <v>6801</v>
      </c>
      <c r="Q12159" t="s">
        <v>28873</v>
      </c>
      <c r="R12159" s="35" t="s">
        <v>21492</v>
      </c>
      <c r="S12159" s="34"/>
      <c r="T12159" s="34"/>
      <c r="U12159" s="34"/>
    </row>
    <row r="12160" spans="16:21" x14ac:dyDescent="0.45">
      <c r="P12160" s="33" t="s">
        <v>6802</v>
      </c>
      <c r="Q12160" t="s">
        <v>28873</v>
      </c>
      <c r="R12160" s="35" t="s">
        <v>11192</v>
      </c>
      <c r="S12160" s="34"/>
      <c r="T12160" s="34"/>
      <c r="U12160" s="34"/>
    </row>
    <row r="12161" spans="16:21" x14ac:dyDescent="0.45">
      <c r="P12161" s="33" t="s">
        <v>6803</v>
      </c>
      <c r="Q12161" t="s">
        <v>28873</v>
      </c>
      <c r="R12161" s="35" t="s">
        <v>21493</v>
      </c>
      <c r="S12161" s="34"/>
      <c r="T12161" s="34"/>
      <c r="U12161" s="34"/>
    </row>
    <row r="12162" spans="16:21" x14ac:dyDescent="0.45">
      <c r="P12162" s="33" t="s">
        <v>6803</v>
      </c>
      <c r="Q12162" t="s">
        <v>28873</v>
      </c>
      <c r="R12162" s="35" t="s">
        <v>21494</v>
      </c>
      <c r="S12162" s="34"/>
      <c r="T12162" s="34"/>
      <c r="U12162" s="34"/>
    </row>
    <row r="12163" spans="16:21" x14ac:dyDescent="0.45">
      <c r="P12163" s="33" t="s">
        <v>6804</v>
      </c>
      <c r="Q12163" t="s">
        <v>28873</v>
      </c>
      <c r="R12163" s="35" t="s">
        <v>21495</v>
      </c>
      <c r="S12163" s="34"/>
      <c r="T12163" s="34"/>
      <c r="U12163" s="34"/>
    </row>
    <row r="12164" spans="16:21" x14ac:dyDescent="0.45">
      <c r="P12164" s="33" t="s">
        <v>6804</v>
      </c>
      <c r="Q12164" t="s">
        <v>28873</v>
      </c>
      <c r="R12164" s="35" t="s">
        <v>21496</v>
      </c>
      <c r="S12164" s="34"/>
      <c r="T12164" s="34"/>
      <c r="U12164" s="34"/>
    </row>
    <row r="12165" spans="16:21" x14ac:dyDescent="0.45">
      <c r="P12165" s="33" t="s">
        <v>6805</v>
      </c>
      <c r="Q12165" t="s">
        <v>28873</v>
      </c>
      <c r="R12165" s="35" t="s">
        <v>21497</v>
      </c>
      <c r="S12165" s="34"/>
      <c r="T12165" s="34"/>
      <c r="U12165" s="34"/>
    </row>
    <row r="12166" spans="16:21" x14ac:dyDescent="0.45">
      <c r="P12166" s="33" t="s">
        <v>6805</v>
      </c>
      <c r="Q12166" t="s">
        <v>28873</v>
      </c>
      <c r="R12166" s="35" t="s">
        <v>21498</v>
      </c>
      <c r="S12166" s="34"/>
      <c r="T12166" s="34"/>
      <c r="U12166" s="34"/>
    </row>
    <row r="12167" spans="16:21" x14ac:dyDescent="0.45">
      <c r="P12167" s="33" t="s">
        <v>6806</v>
      </c>
      <c r="Q12167" t="s">
        <v>28873</v>
      </c>
      <c r="R12167" s="35" t="s">
        <v>21499</v>
      </c>
      <c r="S12167" s="34"/>
      <c r="T12167" s="34"/>
      <c r="U12167" s="34"/>
    </row>
    <row r="12168" spans="16:21" x14ac:dyDescent="0.45">
      <c r="P12168" s="33" t="s">
        <v>6806</v>
      </c>
      <c r="Q12168" t="s">
        <v>28873</v>
      </c>
      <c r="R12168" s="35" t="s">
        <v>21498</v>
      </c>
      <c r="S12168" s="34"/>
      <c r="T12168" s="34"/>
      <c r="U12168" s="34"/>
    </row>
    <row r="12169" spans="16:21" x14ac:dyDescent="0.45">
      <c r="P12169" s="33" t="s">
        <v>6807</v>
      </c>
      <c r="Q12169" t="s">
        <v>28873</v>
      </c>
      <c r="R12169" s="35" t="s">
        <v>21500</v>
      </c>
      <c r="S12169" s="34"/>
      <c r="T12169" s="34"/>
      <c r="U12169" s="34"/>
    </row>
    <row r="12170" spans="16:21" x14ac:dyDescent="0.45">
      <c r="P12170" s="33" t="s">
        <v>6807</v>
      </c>
      <c r="Q12170" t="s">
        <v>28873</v>
      </c>
      <c r="R12170" s="35" t="s">
        <v>21498</v>
      </c>
      <c r="S12170" s="34"/>
      <c r="T12170" s="34"/>
      <c r="U12170" s="34"/>
    </row>
    <row r="12171" spans="16:21" x14ac:dyDescent="0.45">
      <c r="P12171" s="33" t="s">
        <v>6808</v>
      </c>
      <c r="Q12171" t="s">
        <v>28873</v>
      </c>
      <c r="R12171" s="35" t="s">
        <v>11192</v>
      </c>
      <c r="S12171" s="34"/>
      <c r="T12171" s="34"/>
      <c r="U12171" s="34"/>
    </row>
    <row r="12172" spans="16:21" x14ac:dyDescent="0.45">
      <c r="P12172" s="33" t="s">
        <v>6809</v>
      </c>
      <c r="Q12172" t="s">
        <v>28873</v>
      </c>
      <c r="R12172" s="35" t="s">
        <v>11192</v>
      </c>
      <c r="S12172" s="34"/>
      <c r="T12172" s="34"/>
      <c r="U12172" s="34"/>
    </row>
    <row r="12173" spans="16:21" x14ac:dyDescent="0.45">
      <c r="P12173" s="33" t="s">
        <v>6810</v>
      </c>
      <c r="Q12173" t="s">
        <v>28873</v>
      </c>
      <c r="R12173" s="35" t="s">
        <v>11192</v>
      </c>
      <c r="S12173" s="34"/>
      <c r="T12173" s="34"/>
      <c r="U12173" s="34"/>
    </row>
    <row r="12174" spans="16:21" x14ac:dyDescent="0.45">
      <c r="P12174" s="33" t="s">
        <v>6811</v>
      </c>
      <c r="Q12174" t="s">
        <v>28873</v>
      </c>
      <c r="R12174" s="35" t="s">
        <v>11192</v>
      </c>
      <c r="S12174" s="34"/>
      <c r="T12174" s="34"/>
      <c r="U12174" s="34"/>
    </row>
    <row r="12175" spans="16:21" x14ac:dyDescent="0.45">
      <c r="P12175" s="33" t="s">
        <v>6812</v>
      </c>
      <c r="Q12175" t="s">
        <v>28873</v>
      </c>
      <c r="R12175" s="35" t="s">
        <v>11192</v>
      </c>
      <c r="S12175" s="34"/>
      <c r="T12175" s="34"/>
      <c r="U12175" s="34"/>
    </row>
    <row r="12176" spans="16:21" x14ac:dyDescent="0.45">
      <c r="P12176" s="33" t="s">
        <v>6813</v>
      </c>
      <c r="Q12176" t="s">
        <v>28873</v>
      </c>
      <c r="R12176" s="35" t="s">
        <v>11192</v>
      </c>
      <c r="S12176" s="34"/>
      <c r="T12176" s="34"/>
      <c r="U12176" s="34"/>
    </row>
    <row r="12177" spans="16:21" x14ac:dyDescent="0.45">
      <c r="P12177" s="33" t="s">
        <v>6814</v>
      </c>
      <c r="Q12177" t="s">
        <v>28873</v>
      </c>
      <c r="R12177" s="35" t="s">
        <v>11192</v>
      </c>
      <c r="S12177" s="34"/>
      <c r="T12177" s="34"/>
      <c r="U12177" s="34"/>
    </row>
    <row r="12178" spans="16:21" x14ac:dyDescent="0.45">
      <c r="P12178" s="33" t="s">
        <v>6815</v>
      </c>
      <c r="Q12178" t="s">
        <v>28873</v>
      </c>
      <c r="R12178" s="35" t="s">
        <v>11192</v>
      </c>
      <c r="S12178" s="34"/>
      <c r="T12178" s="34"/>
      <c r="U12178" s="34"/>
    </row>
    <row r="12179" spans="16:21" x14ac:dyDescent="0.45">
      <c r="P12179" s="33" t="s">
        <v>6816</v>
      </c>
      <c r="Q12179" t="s">
        <v>28873</v>
      </c>
      <c r="R12179" s="35" t="s">
        <v>11192</v>
      </c>
      <c r="S12179" s="34"/>
      <c r="T12179" s="34"/>
      <c r="U12179" s="34"/>
    </row>
    <row r="12180" spans="16:21" x14ac:dyDescent="0.45">
      <c r="P12180" s="33" t="s">
        <v>6817</v>
      </c>
      <c r="Q12180" t="s">
        <v>28873</v>
      </c>
      <c r="R12180" s="35" t="s">
        <v>11192</v>
      </c>
      <c r="S12180" s="34"/>
      <c r="T12180" s="34"/>
      <c r="U12180" s="34"/>
    </row>
    <row r="12181" spans="16:21" x14ac:dyDescent="0.45">
      <c r="P12181" s="33" t="s">
        <v>6818</v>
      </c>
      <c r="Q12181" t="s">
        <v>28873</v>
      </c>
      <c r="R12181" s="35" t="s">
        <v>11192</v>
      </c>
      <c r="S12181" s="34"/>
      <c r="T12181" s="34"/>
      <c r="U12181" s="34"/>
    </row>
    <row r="12182" spans="16:21" x14ac:dyDescent="0.45">
      <c r="P12182" s="33" t="s">
        <v>6819</v>
      </c>
      <c r="Q12182" t="s">
        <v>28873</v>
      </c>
      <c r="R12182" s="35" t="s">
        <v>21501</v>
      </c>
      <c r="S12182" s="34"/>
      <c r="T12182" s="34"/>
      <c r="U12182" s="34"/>
    </row>
    <row r="12183" spans="16:21" x14ac:dyDescent="0.45">
      <c r="P12183" s="33" t="s">
        <v>6820</v>
      </c>
      <c r="Q12183" t="s">
        <v>28873</v>
      </c>
      <c r="R12183" s="35" t="s">
        <v>11192</v>
      </c>
      <c r="S12183" s="34"/>
      <c r="T12183" s="34"/>
      <c r="U12183" s="34"/>
    </row>
    <row r="12184" spans="16:21" x14ac:dyDescent="0.45">
      <c r="P12184" s="33" t="s">
        <v>6821</v>
      </c>
      <c r="Q12184" t="s">
        <v>28873</v>
      </c>
      <c r="R12184" s="35" t="s">
        <v>21502</v>
      </c>
      <c r="S12184" s="34"/>
      <c r="T12184" s="34"/>
      <c r="U12184" s="34"/>
    </row>
    <row r="12185" spans="16:21" x14ac:dyDescent="0.45">
      <c r="P12185" s="33" t="s">
        <v>6821</v>
      </c>
      <c r="Q12185" t="s">
        <v>28873</v>
      </c>
      <c r="R12185" s="35" t="s">
        <v>21503</v>
      </c>
      <c r="S12185" s="34"/>
      <c r="T12185" s="34"/>
      <c r="U12185" s="34"/>
    </row>
    <row r="12186" spans="16:21" x14ac:dyDescent="0.45">
      <c r="P12186" s="33" t="s">
        <v>6822</v>
      </c>
      <c r="Q12186" t="s">
        <v>28873</v>
      </c>
      <c r="R12186" s="35" t="s">
        <v>21504</v>
      </c>
      <c r="S12186" s="34"/>
      <c r="T12186" s="34"/>
      <c r="U12186" s="34"/>
    </row>
    <row r="12187" spans="16:21" x14ac:dyDescent="0.45">
      <c r="P12187" s="33" t="s">
        <v>6822</v>
      </c>
      <c r="Q12187" t="s">
        <v>28873</v>
      </c>
      <c r="R12187" s="35" t="s">
        <v>21505</v>
      </c>
      <c r="S12187" s="34"/>
      <c r="T12187" s="34"/>
      <c r="U12187" s="34"/>
    </row>
    <row r="12188" spans="16:21" x14ac:dyDescent="0.45">
      <c r="P12188" s="33" t="s">
        <v>6823</v>
      </c>
      <c r="Q12188" t="s">
        <v>28873</v>
      </c>
      <c r="R12188" s="35" t="s">
        <v>21506</v>
      </c>
      <c r="S12188" s="34"/>
      <c r="T12188" s="34"/>
      <c r="U12188" s="34"/>
    </row>
    <row r="12189" spans="16:21" x14ac:dyDescent="0.45">
      <c r="P12189" s="33" t="s">
        <v>6823</v>
      </c>
      <c r="Q12189" t="s">
        <v>28873</v>
      </c>
      <c r="R12189" s="35" t="s">
        <v>21507</v>
      </c>
      <c r="S12189" s="34"/>
      <c r="T12189" s="34"/>
      <c r="U12189" s="34"/>
    </row>
    <row r="12190" spans="16:21" x14ac:dyDescent="0.45">
      <c r="P12190" s="33" t="s">
        <v>6824</v>
      </c>
      <c r="Q12190" t="s">
        <v>28873</v>
      </c>
      <c r="R12190" s="35" t="s">
        <v>21508</v>
      </c>
      <c r="S12190" s="34"/>
      <c r="T12190" s="34"/>
      <c r="U12190" s="34"/>
    </row>
    <row r="12191" spans="16:21" x14ac:dyDescent="0.45">
      <c r="P12191" s="33" t="s">
        <v>6824</v>
      </c>
      <c r="Q12191" t="s">
        <v>28873</v>
      </c>
      <c r="R12191" s="35" t="s">
        <v>21509</v>
      </c>
      <c r="S12191" s="34"/>
      <c r="T12191" s="34"/>
      <c r="U12191" s="34"/>
    </row>
    <row r="12192" spans="16:21" x14ac:dyDescent="0.45">
      <c r="P12192" s="33" t="s">
        <v>6825</v>
      </c>
      <c r="Q12192" t="s">
        <v>28873</v>
      </c>
      <c r="R12192" s="35" t="s">
        <v>21510</v>
      </c>
      <c r="S12192" s="34"/>
      <c r="T12192" s="34"/>
      <c r="U12192" s="34"/>
    </row>
    <row r="12193" spans="16:21" x14ac:dyDescent="0.45">
      <c r="P12193" s="33" t="s">
        <v>6825</v>
      </c>
      <c r="Q12193" t="s">
        <v>28873</v>
      </c>
      <c r="R12193" s="35" t="s">
        <v>21511</v>
      </c>
      <c r="S12193" s="34"/>
      <c r="T12193" s="34"/>
      <c r="U12193" s="34"/>
    </row>
    <row r="12194" spans="16:21" x14ac:dyDescent="0.45">
      <c r="P12194" s="33" t="s">
        <v>6826</v>
      </c>
      <c r="Q12194" t="s">
        <v>28873</v>
      </c>
      <c r="R12194" s="35" t="s">
        <v>11192</v>
      </c>
      <c r="S12194" s="34"/>
      <c r="T12194" s="34"/>
      <c r="U12194" s="34"/>
    </row>
    <row r="12195" spans="16:21" x14ac:dyDescent="0.45">
      <c r="P12195" s="33" t="s">
        <v>6827</v>
      </c>
      <c r="Q12195" t="s">
        <v>28873</v>
      </c>
      <c r="R12195" s="35" t="s">
        <v>21512</v>
      </c>
      <c r="S12195" s="34"/>
      <c r="T12195" s="34"/>
      <c r="U12195" s="34"/>
    </row>
    <row r="12196" spans="16:21" x14ac:dyDescent="0.45">
      <c r="P12196" s="33" t="s">
        <v>6828</v>
      </c>
      <c r="Q12196" t="s">
        <v>28873</v>
      </c>
      <c r="R12196" s="35" t="s">
        <v>11192</v>
      </c>
      <c r="S12196" s="34"/>
      <c r="T12196" s="34"/>
      <c r="U12196" s="34"/>
    </row>
    <row r="12197" spans="16:21" x14ac:dyDescent="0.45">
      <c r="P12197" s="33" t="s">
        <v>6829</v>
      </c>
      <c r="Q12197" t="s">
        <v>28873</v>
      </c>
      <c r="R12197" s="35" t="s">
        <v>11192</v>
      </c>
      <c r="S12197" s="34"/>
      <c r="T12197" s="34"/>
      <c r="U12197" s="34"/>
    </row>
    <row r="12198" spans="16:21" x14ac:dyDescent="0.45">
      <c r="P12198" s="33" t="s">
        <v>6830</v>
      </c>
      <c r="Q12198" t="s">
        <v>28873</v>
      </c>
      <c r="R12198" s="35" t="s">
        <v>11192</v>
      </c>
      <c r="S12198" s="34"/>
      <c r="T12198" s="34"/>
      <c r="U12198" s="34"/>
    </row>
    <row r="12199" spans="16:21" x14ac:dyDescent="0.45">
      <c r="P12199" s="33" t="s">
        <v>6831</v>
      </c>
      <c r="Q12199" t="s">
        <v>28873</v>
      </c>
      <c r="R12199" s="35" t="s">
        <v>11192</v>
      </c>
      <c r="S12199" s="34"/>
      <c r="T12199" s="34"/>
      <c r="U12199" s="34"/>
    </row>
    <row r="12200" spans="16:21" x14ac:dyDescent="0.45">
      <c r="P12200" s="33" t="s">
        <v>6832</v>
      </c>
      <c r="Q12200" t="s">
        <v>28873</v>
      </c>
      <c r="R12200" s="35" t="s">
        <v>11192</v>
      </c>
      <c r="S12200" s="34"/>
      <c r="T12200" s="34"/>
      <c r="U12200" s="34"/>
    </row>
    <row r="12201" spans="16:21" x14ac:dyDescent="0.45">
      <c r="P12201" s="33" t="s">
        <v>6833</v>
      </c>
      <c r="Q12201" t="s">
        <v>28873</v>
      </c>
      <c r="R12201" s="35" t="s">
        <v>21513</v>
      </c>
      <c r="S12201" s="34"/>
      <c r="T12201" s="34"/>
      <c r="U12201" s="34"/>
    </row>
    <row r="12202" spans="16:21" x14ac:dyDescent="0.45">
      <c r="P12202" s="33" t="s">
        <v>6834</v>
      </c>
      <c r="Q12202" t="s">
        <v>28873</v>
      </c>
      <c r="R12202" s="35" t="s">
        <v>21514</v>
      </c>
      <c r="S12202" s="34"/>
      <c r="T12202" s="34"/>
      <c r="U12202" s="34"/>
    </row>
    <row r="12203" spans="16:21" x14ac:dyDescent="0.45">
      <c r="P12203" s="33" t="s">
        <v>6834</v>
      </c>
      <c r="Q12203" t="s">
        <v>28873</v>
      </c>
      <c r="R12203" s="35" t="s">
        <v>21515</v>
      </c>
      <c r="S12203" s="34"/>
      <c r="T12203" s="34"/>
      <c r="U12203" s="34"/>
    </row>
    <row r="12204" spans="16:21" x14ac:dyDescent="0.45">
      <c r="P12204" s="33" t="s">
        <v>6835</v>
      </c>
      <c r="Q12204" t="s">
        <v>28873</v>
      </c>
      <c r="R12204" s="35" t="s">
        <v>21516</v>
      </c>
      <c r="S12204" s="34"/>
      <c r="T12204" s="34"/>
      <c r="U12204" s="34"/>
    </row>
    <row r="12205" spans="16:21" x14ac:dyDescent="0.45">
      <c r="P12205" s="33" t="s">
        <v>6835</v>
      </c>
      <c r="Q12205" t="s">
        <v>28873</v>
      </c>
      <c r="R12205" s="35" t="s">
        <v>21517</v>
      </c>
      <c r="S12205" s="34"/>
      <c r="T12205" s="34"/>
      <c r="U12205" s="34"/>
    </row>
    <row r="12206" spans="16:21" x14ac:dyDescent="0.45">
      <c r="P12206" s="33" t="s">
        <v>6836</v>
      </c>
      <c r="Q12206" t="s">
        <v>28873</v>
      </c>
      <c r="R12206" s="35" t="s">
        <v>21518</v>
      </c>
      <c r="S12206" s="34"/>
      <c r="T12206" s="34"/>
      <c r="U12206" s="34"/>
    </row>
    <row r="12207" spans="16:21" x14ac:dyDescent="0.45">
      <c r="P12207" s="33" t="s">
        <v>6836</v>
      </c>
      <c r="Q12207" t="s">
        <v>28873</v>
      </c>
      <c r="R12207" s="35" t="s">
        <v>21519</v>
      </c>
      <c r="S12207" s="34"/>
      <c r="T12207" s="34"/>
      <c r="U12207" s="34"/>
    </row>
    <row r="12208" spans="16:21" x14ac:dyDescent="0.45">
      <c r="P12208" s="33" t="s">
        <v>6837</v>
      </c>
      <c r="Q12208" t="s">
        <v>28873</v>
      </c>
      <c r="R12208" s="35" t="s">
        <v>21520</v>
      </c>
      <c r="S12208" s="34"/>
      <c r="T12208" s="34"/>
      <c r="U12208" s="34"/>
    </row>
    <row r="12209" spans="16:21" x14ac:dyDescent="0.45">
      <c r="P12209" s="33" t="s">
        <v>6837</v>
      </c>
      <c r="Q12209" t="s">
        <v>28873</v>
      </c>
      <c r="R12209" s="35" t="s">
        <v>21521</v>
      </c>
      <c r="S12209" s="34"/>
      <c r="T12209" s="34"/>
      <c r="U12209" s="34"/>
    </row>
    <row r="12210" spans="16:21" x14ac:dyDescent="0.45">
      <c r="P12210" s="33" t="s">
        <v>6838</v>
      </c>
      <c r="Q12210" t="s">
        <v>28873</v>
      </c>
      <c r="R12210" s="35" t="s">
        <v>11192</v>
      </c>
      <c r="S12210" s="34"/>
      <c r="T12210" s="34"/>
      <c r="U12210" s="34"/>
    </row>
    <row r="12211" spans="16:21" x14ac:dyDescent="0.45">
      <c r="P12211" s="33" t="s">
        <v>6839</v>
      </c>
      <c r="Q12211" t="s">
        <v>28873</v>
      </c>
      <c r="R12211" s="35" t="s">
        <v>21522</v>
      </c>
      <c r="S12211" s="34"/>
      <c r="T12211" s="34"/>
      <c r="U12211" s="34"/>
    </row>
    <row r="12212" spans="16:21" x14ac:dyDescent="0.45">
      <c r="P12212" s="33" t="s">
        <v>6839</v>
      </c>
      <c r="Q12212" t="s">
        <v>28873</v>
      </c>
      <c r="R12212" s="35" t="s">
        <v>21523</v>
      </c>
      <c r="S12212" s="34"/>
      <c r="T12212" s="34"/>
      <c r="U12212" s="34"/>
    </row>
    <row r="12213" spans="16:21" x14ac:dyDescent="0.45">
      <c r="P12213" s="33" t="s">
        <v>6840</v>
      </c>
      <c r="Q12213" t="s">
        <v>28873</v>
      </c>
      <c r="R12213" s="35" t="s">
        <v>21524</v>
      </c>
      <c r="S12213" s="34"/>
      <c r="T12213" s="34"/>
      <c r="U12213" s="34"/>
    </row>
    <row r="12214" spans="16:21" x14ac:dyDescent="0.45">
      <c r="P12214" s="33" t="s">
        <v>6841</v>
      </c>
      <c r="Q12214" t="s">
        <v>28873</v>
      </c>
      <c r="R12214" s="35" t="s">
        <v>21525</v>
      </c>
      <c r="S12214" s="34"/>
      <c r="T12214" s="34"/>
      <c r="U12214" s="34"/>
    </row>
    <row r="12215" spans="16:21" x14ac:dyDescent="0.45">
      <c r="P12215" s="33" t="s">
        <v>6842</v>
      </c>
      <c r="Q12215" t="s">
        <v>28873</v>
      </c>
      <c r="R12215" s="35" t="s">
        <v>21526</v>
      </c>
      <c r="S12215" s="34"/>
      <c r="T12215" s="34"/>
      <c r="U12215" s="34"/>
    </row>
    <row r="12216" spans="16:21" x14ac:dyDescent="0.45">
      <c r="P12216" s="33" t="s">
        <v>6843</v>
      </c>
      <c r="Q12216" t="s">
        <v>28873</v>
      </c>
      <c r="R12216" s="35" t="s">
        <v>21527</v>
      </c>
      <c r="S12216" s="34"/>
      <c r="T12216" s="34"/>
      <c r="U12216" s="34"/>
    </row>
    <row r="12217" spans="16:21" x14ac:dyDescent="0.45">
      <c r="P12217" s="33" t="s">
        <v>6843</v>
      </c>
      <c r="Q12217" t="s">
        <v>28873</v>
      </c>
      <c r="R12217" s="35" t="s">
        <v>21528</v>
      </c>
      <c r="S12217" s="34"/>
      <c r="T12217" s="34"/>
      <c r="U12217" s="34"/>
    </row>
    <row r="12218" spans="16:21" x14ac:dyDescent="0.45">
      <c r="P12218" s="33" t="s">
        <v>6844</v>
      </c>
      <c r="Q12218" t="s">
        <v>28873</v>
      </c>
      <c r="R12218" s="35" t="s">
        <v>21529</v>
      </c>
      <c r="S12218" s="34"/>
      <c r="T12218" s="34"/>
      <c r="U12218" s="34"/>
    </row>
    <row r="12219" spans="16:21" x14ac:dyDescent="0.45">
      <c r="P12219" s="33" t="s">
        <v>6845</v>
      </c>
      <c r="Q12219" t="s">
        <v>28873</v>
      </c>
      <c r="R12219" s="35" t="s">
        <v>21530</v>
      </c>
      <c r="S12219" s="34"/>
      <c r="T12219" s="34"/>
      <c r="U12219" s="34"/>
    </row>
    <row r="12220" spans="16:21" x14ac:dyDescent="0.45">
      <c r="P12220" s="33" t="s">
        <v>6846</v>
      </c>
      <c r="Q12220" t="s">
        <v>28873</v>
      </c>
      <c r="R12220" s="35" t="s">
        <v>21531</v>
      </c>
      <c r="S12220" s="34"/>
      <c r="T12220" s="34"/>
      <c r="U12220" s="34"/>
    </row>
    <row r="12221" spans="16:21" x14ac:dyDescent="0.45">
      <c r="P12221" s="33" t="s">
        <v>6847</v>
      </c>
      <c r="Q12221" t="s">
        <v>28873</v>
      </c>
      <c r="R12221" s="35" t="s">
        <v>21532</v>
      </c>
      <c r="S12221" s="34"/>
      <c r="T12221" s="34"/>
      <c r="U12221" s="34"/>
    </row>
    <row r="12222" spans="16:21" x14ac:dyDescent="0.45">
      <c r="P12222" s="33" t="s">
        <v>6848</v>
      </c>
      <c r="Q12222" t="s">
        <v>28873</v>
      </c>
      <c r="R12222" s="35" t="s">
        <v>21533</v>
      </c>
      <c r="S12222" s="34"/>
      <c r="T12222" s="34"/>
      <c r="U12222" s="34"/>
    </row>
    <row r="12223" spans="16:21" x14ac:dyDescent="0.45">
      <c r="P12223" s="33" t="s">
        <v>6848</v>
      </c>
      <c r="Q12223" t="s">
        <v>28873</v>
      </c>
      <c r="R12223" s="35" t="s">
        <v>21534</v>
      </c>
      <c r="S12223" s="34"/>
      <c r="T12223" s="34"/>
      <c r="U12223" s="34"/>
    </row>
    <row r="12224" spans="16:21" x14ac:dyDescent="0.45">
      <c r="P12224" s="33" t="s">
        <v>6849</v>
      </c>
      <c r="Q12224" t="s">
        <v>28873</v>
      </c>
      <c r="R12224" s="35" t="s">
        <v>21535</v>
      </c>
      <c r="S12224" s="34"/>
      <c r="T12224" s="34"/>
      <c r="U12224" s="34"/>
    </row>
    <row r="12225" spans="16:21" x14ac:dyDescent="0.45">
      <c r="P12225" s="33" t="s">
        <v>6849</v>
      </c>
      <c r="Q12225" t="s">
        <v>28873</v>
      </c>
      <c r="R12225" s="35" t="s">
        <v>21536</v>
      </c>
      <c r="S12225" s="34"/>
      <c r="T12225" s="34"/>
      <c r="U12225" s="34"/>
    </row>
    <row r="12226" spans="16:21" x14ac:dyDescent="0.45">
      <c r="P12226" s="33" t="s">
        <v>6850</v>
      </c>
      <c r="Q12226" t="s">
        <v>28873</v>
      </c>
      <c r="R12226" s="35" t="s">
        <v>21537</v>
      </c>
      <c r="S12226" s="34"/>
      <c r="T12226" s="34"/>
      <c r="U12226" s="34"/>
    </row>
    <row r="12227" spans="16:21" x14ac:dyDescent="0.45">
      <c r="P12227" s="33" t="s">
        <v>6850</v>
      </c>
      <c r="Q12227" t="s">
        <v>28873</v>
      </c>
      <c r="R12227" s="35" t="s">
        <v>21538</v>
      </c>
      <c r="S12227" s="34"/>
      <c r="T12227" s="34"/>
      <c r="U12227" s="34"/>
    </row>
    <row r="12228" spans="16:21" x14ac:dyDescent="0.45">
      <c r="P12228" s="33" t="s">
        <v>6851</v>
      </c>
      <c r="Q12228" t="s">
        <v>28873</v>
      </c>
      <c r="R12228" s="35" t="s">
        <v>21539</v>
      </c>
      <c r="S12228" s="34"/>
      <c r="T12228" s="34"/>
      <c r="U12228" s="34"/>
    </row>
    <row r="12229" spans="16:21" x14ac:dyDescent="0.45">
      <c r="P12229" s="33" t="s">
        <v>6851</v>
      </c>
      <c r="Q12229" t="s">
        <v>28873</v>
      </c>
      <c r="R12229" s="35" t="s">
        <v>21540</v>
      </c>
      <c r="S12229" s="34"/>
      <c r="T12229" s="34"/>
      <c r="U12229" s="34"/>
    </row>
    <row r="12230" spans="16:21" x14ac:dyDescent="0.45">
      <c r="P12230" s="33" t="s">
        <v>6852</v>
      </c>
      <c r="Q12230" t="s">
        <v>28873</v>
      </c>
      <c r="R12230" s="35" t="s">
        <v>21541</v>
      </c>
      <c r="S12230" s="34"/>
      <c r="T12230" s="34"/>
      <c r="U12230" s="34"/>
    </row>
    <row r="12231" spans="16:21" x14ac:dyDescent="0.45">
      <c r="P12231" s="33" t="s">
        <v>6852</v>
      </c>
      <c r="Q12231" t="s">
        <v>28873</v>
      </c>
      <c r="R12231" s="35" t="s">
        <v>21542</v>
      </c>
      <c r="S12231" s="34"/>
      <c r="T12231" s="34"/>
      <c r="U12231" s="34"/>
    </row>
    <row r="12232" spans="16:21" x14ac:dyDescent="0.45">
      <c r="P12232" s="33" t="s">
        <v>6853</v>
      </c>
      <c r="Q12232" t="s">
        <v>28873</v>
      </c>
      <c r="R12232" s="35" t="s">
        <v>21543</v>
      </c>
      <c r="S12232" s="34"/>
      <c r="T12232" s="34"/>
      <c r="U12232" s="34"/>
    </row>
    <row r="12233" spans="16:21" x14ac:dyDescent="0.45">
      <c r="P12233" s="33" t="s">
        <v>6854</v>
      </c>
      <c r="Q12233" t="s">
        <v>28873</v>
      </c>
      <c r="R12233" s="35" t="s">
        <v>21544</v>
      </c>
      <c r="S12233" s="34"/>
      <c r="T12233" s="34"/>
      <c r="U12233" s="34"/>
    </row>
    <row r="12234" spans="16:21" x14ac:dyDescent="0.45">
      <c r="P12234" s="33" t="s">
        <v>6855</v>
      </c>
      <c r="Q12234" t="s">
        <v>28873</v>
      </c>
      <c r="R12234" s="35" t="s">
        <v>21545</v>
      </c>
      <c r="S12234" s="34"/>
      <c r="T12234" s="34"/>
      <c r="U12234" s="34"/>
    </row>
    <row r="12235" spans="16:21" x14ac:dyDescent="0.45">
      <c r="P12235" s="33" t="s">
        <v>6856</v>
      </c>
      <c r="Q12235" t="s">
        <v>28873</v>
      </c>
      <c r="R12235" s="35" t="s">
        <v>21546</v>
      </c>
      <c r="S12235" s="34"/>
      <c r="T12235" s="34"/>
      <c r="U12235" s="34"/>
    </row>
    <row r="12236" spans="16:21" x14ac:dyDescent="0.45">
      <c r="P12236" s="33" t="s">
        <v>6857</v>
      </c>
      <c r="Q12236" t="s">
        <v>28873</v>
      </c>
      <c r="R12236" s="35" t="s">
        <v>21547</v>
      </c>
      <c r="S12236" s="34"/>
      <c r="T12236" s="34"/>
      <c r="U12236" s="34"/>
    </row>
    <row r="12237" spans="16:21" x14ac:dyDescent="0.45">
      <c r="P12237" s="33" t="s">
        <v>6857</v>
      </c>
      <c r="Q12237" t="s">
        <v>28873</v>
      </c>
      <c r="R12237" s="35" t="s">
        <v>21548</v>
      </c>
      <c r="S12237" s="34"/>
      <c r="T12237" s="34"/>
      <c r="U12237" s="34"/>
    </row>
    <row r="12238" spans="16:21" x14ac:dyDescent="0.45">
      <c r="P12238" s="33" t="s">
        <v>6858</v>
      </c>
      <c r="Q12238" t="s">
        <v>28873</v>
      </c>
      <c r="R12238" s="35" t="s">
        <v>21549</v>
      </c>
      <c r="S12238" s="34"/>
      <c r="T12238" s="34"/>
      <c r="U12238" s="34"/>
    </row>
    <row r="12239" spans="16:21" x14ac:dyDescent="0.45">
      <c r="P12239" s="33" t="s">
        <v>6858</v>
      </c>
      <c r="Q12239" t="s">
        <v>28873</v>
      </c>
      <c r="R12239" s="35" t="s">
        <v>21550</v>
      </c>
      <c r="S12239" s="34"/>
      <c r="T12239" s="34"/>
      <c r="U12239" s="34"/>
    </row>
    <row r="12240" spans="16:21" x14ac:dyDescent="0.45">
      <c r="P12240" s="33" t="s">
        <v>6859</v>
      </c>
      <c r="Q12240" t="s">
        <v>28873</v>
      </c>
      <c r="R12240" s="35" t="s">
        <v>21551</v>
      </c>
      <c r="S12240" s="34"/>
      <c r="T12240" s="34"/>
      <c r="U12240" s="34"/>
    </row>
    <row r="12241" spans="16:21" x14ac:dyDescent="0.45">
      <c r="P12241" s="33" t="s">
        <v>6859</v>
      </c>
      <c r="Q12241" t="s">
        <v>28873</v>
      </c>
      <c r="R12241" s="35" t="s">
        <v>21552</v>
      </c>
      <c r="S12241" s="34"/>
      <c r="T12241" s="34"/>
      <c r="U12241" s="34"/>
    </row>
    <row r="12242" spans="16:21" x14ac:dyDescent="0.45">
      <c r="P12242" s="33" t="s">
        <v>6860</v>
      </c>
      <c r="Q12242" t="s">
        <v>28873</v>
      </c>
      <c r="R12242" s="35" t="s">
        <v>21553</v>
      </c>
      <c r="S12242" s="34"/>
      <c r="T12242" s="34"/>
      <c r="U12242" s="34"/>
    </row>
    <row r="12243" spans="16:21" x14ac:dyDescent="0.45">
      <c r="P12243" s="33" t="s">
        <v>6860</v>
      </c>
      <c r="Q12243" t="s">
        <v>28873</v>
      </c>
      <c r="R12243" s="35" t="s">
        <v>21554</v>
      </c>
      <c r="S12243" s="34"/>
      <c r="T12243" s="34"/>
      <c r="U12243" s="34"/>
    </row>
    <row r="12244" spans="16:21" x14ac:dyDescent="0.45">
      <c r="P12244" s="33" t="s">
        <v>6861</v>
      </c>
      <c r="Q12244" t="s">
        <v>28873</v>
      </c>
      <c r="R12244" s="35" t="s">
        <v>21555</v>
      </c>
      <c r="S12244" s="34"/>
      <c r="T12244" s="34"/>
      <c r="U12244" s="34"/>
    </row>
    <row r="12245" spans="16:21" x14ac:dyDescent="0.45">
      <c r="P12245" s="33" t="s">
        <v>6861</v>
      </c>
      <c r="Q12245" t="s">
        <v>28873</v>
      </c>
      <c r="R12245" s="35" t="s">
        <v>21556</v>
      </c>
      <c r="S12245" s="34"/>
      <c r="T12245" s="34"/>
      <c r="U12245" s="34"/>
    </row>
    <row r="12246" spans="16:21" x14ac:dyDescent="0.45">
      <c r="P12246" s="33" t="s">
        <v>6862</v>
      </c>
      <c r="Q12246" t="s">
        <v>28873</v>
      </c>
      <c r="R12246" s="35" t="s">
        <v>21557</v>
      </c>
      <c r="S12246" s="34"/>
      <c r="T12246" s="34"/>
      <c r="U12246" s="34"/>
    </row>
    <row r="12247" spans="16:21" x14ac:dyDescent="0.45">
      <c r="P12247" s="33" t="s">
        <v>6862</v>
      </c>
      <c r="Q12247" t="s">
        <v>28873</v>
      </c>
      <c r="R12247" s="35" t="s">
        <v>21558</v>
      </c>
      <c r="S12247" s="34"/>
      <c r="T12247" s="34"/>
      <c r="U12247" s="34"/>
    </row>
    <row r="12248" spans="16:21" x14ac:dyDescent="0.45">
      <c r="P12248" s="33" t="s">
        <v>6863</v>
      </c>
      <c r="Q12248" t="s">
        <v>28873</v>
      </c>
      <c r="R12248" s="35" t="s">
        <v>21559</v>
      </c>
      <c r="S12248" s="34"/>
      <c r="T12248" s="34"/>
      <c r="U12248" s="34"/>
    </row>
    <row r="12249" spans="16:21" x14ac:dyDescent="0.45">
      <c r="P12249" s="33" t="s">
        <v>6863</v>
      </c>
      <c r="Q12249" t="s">
        <v>28873</v>
      </c>
      <c r="R12249" s="35" t="s">
        <v>21560</v>
      </c>
      <c r="S12249" s="34"/>
      <c r="T12249" s="34"/>
      <c r="U12249" s="34"/>
    </row>
    <row r="12250" spans="16:21" x14ac:dyDescent="0.45">
      <c r="P12250" s="33" t="s">
        <v>6864</v>
      </c>
      <c r="Q12250" t="s">
        <v>28873</v>
      </c>
      <c r="R12250" s="35" t="s">
        <v>21561</v>
      </c>
      <c r="S12250" s="34"/>
      <c r="T12250" s="34"/>
      <c r="U12250" s="34"/>
    </row>
    <row r="12251" spans="16:21" x14ac:dyDescent="0.45">
      <c r="P12251" s="33" t="s">
        <v>6865</v>
      </c>
      <c r="Q12251" t="s">
        <v>28873</v>
      </c>
      <c r="R12251" s="35" t="s">
        <v>21562</v>
      </c>
      <c r="S12251" s="34"/>
      <c r="T12251" s="34"/>
      <c r="U12251" s="34"/>
    </row>
    <row r="12252" spans="16:21" x14ac:dyDescent="0.45">
      <c r="P12252" s="33" t="s">
        <v>6866</v>
      </c>
      <c r="Q12252" t="s">
        <v>28873</v>
      </c>
      <c r="R12252" s="35" t="s">
        <v>21563</v>
      </c>
      <c r="S12252" s="34"/>
      <c r="T12252" s="34"/>
      <c r="U12252" s="34"/>
    </row>
    <row r="12253" spans="16:21" x14ac:dyDescent="0.45">
      <c r="P12253" s="33" t="s">
        <v>6867</v>
      </c>
      <c r="Q12253" t="s">
        <v>28873</v>
      </c>
      <c r="R12253" s="35" t="s">
        <v>21564</v>
      </c>
      <c r="S12253" s="34"/>
      <c r="T12253" s="34"/>
      <c r="U12253" s="34"/>
    </row>
    <row r="12254" spans="16:21" x14ac:dyDescent="0.45">
      <c r="P12254" s="33" t="s">
        <v>6868</v>
      </c>
      <c r="Q12254" t="s">
        <v>28873</v>
      </c>
      <c r="R12254" s="35" t="s">
        <v>21565</v>
      </c>
      <c r="S12254" s="34"/>
      <c r="T12254" s="34"/>
      <c r="U12254" s="34"/>
    </row>
    <row r="12255" spans="16:21" x14ac:dyDescent="0.45">
      <c r="P12255" s="33" t="s">
        <v>6869</v>
      </c>
      <c r="Q12255" t="s">
        <v>28873</v>
      </c>
      <c r="R12255" s="35" t="s">
        <v>21566</v>
      </c>
      <c r="S12255" s="34"/>
      <c r="T12255" s="34"/>
      <c r="U12255" s="34"/>
    </row>
    <row r="12256" spans="16:21" x14ac:dyDescent="0.45">
      <c r="P12256" s="33" t="s">
        <v>6870</v>
      </c>
      <c r="Q12256" t="s">
        <v>28873</v>
      </c>
      <c r="R12256" s="35" t="s">
        <v>21567</v>
      </c>
      <c r="S12256" s="34"/>
      <c r="T12256" s="34"/>
      <c r="U12256" s="34"/>
    </row>
    <row r="12257" spans="16:21" x14ac:dyDescent="0.45">
      <c r="P12257" s="33" t="s">
        <v>6871</v>
      </c>
      <c r="Q12257" t="s">
        <v>28873</v>
      </c>
      <c r="R12257" s="35" t="s">
        <v>21568</v>
      </c>
      <c r="S12257" s="34"/>
      <c r="T12257" s="34"/>
      <c r="U12257" s="34"/>
    </row>
    <row r="12258" spans="16:21" x14ac:dyDescent="0.45">
      <c r="P12258" s="33" t="s">
        <v>6872</v>
      </c>
      <c r="Q12258" t="s">
        <v>28873</v>
      </c>
      <c r="R12258" s="35" t="s">
        <v>21569</v>
      </c>
      <c r="S12258" s="34"/>
      <c r="T12258" s="34"/>
      <c r="U12258" s="34"/>
    </row>
    <row r="12259" spans="16:21" x14ac:dyDescent="0.45">
      <c r="P12259" s="33" t="s">
        <v>6873</v>
      </c>
      <c r="Q12259" t="s">
        <v>28873</v>
      </c>
      <c r="R12259" s="35" t="s">
        <v>21570</v>
      </c>
      <c r="S12259" s="34"/>
      <c r="T12259" s="34"/>
      <c r="U12259" s="34"/>
    </row>
    <row r="12260" spans="16:21" x14ac:dyDescent="0.45">
      <c r="P12260" s="33" t="s">
        <v>6873</v>
      </c>
      <c r="Q12260" t="s">
        <v>28873</v>
      </c>
      <c r="R12260" s="35" t="s">
        <v>21571</v>
      </c>
      <c r="S12260" s="34"/>
      <c r="T12260" s="34"/>
      <c r="U12260" s="34"/>
    </row>
    <row r="12261" spans="16:21" x14ac:dyDescent="0.45">
      <c r="P12261" s="33" t="s">
        <v>6874</v>
      </c>
      <c r="Q12261" t="s">
        <v>28873</v>
      </c>
      <c r="R12261" s="35" t="s">
        <v>21572</v>
      </c>
      <c r="S12261" s="34"/>
      <c r="T12261" s="34"/>
      <c r="U12261" s="34"/>
    </row>
    <row r="12262" spans="16:21" x14ac:dyDescent="0.45">
      <c r="P12262" s="33" t="s">
        <v>6874</v>
      </c>
      <c r="Q12262" t="s">
        <v>28873</v>
      </c>
      <c r="R12262" s="35" t="s">
        <v>21573</v>
      </c>
      <c r="S12262" s="34"/>
      <c r="T12262" s="34"/>
      <c r="U12262" s="34"/>
    </row>
    <row r="12263" spans="16:21" x14ac:dyDescent="0.45">
      <c r="P12263" s="33" t="s">
        <v>6875</v>
      </c>
      <c r="Q12263" t="s">
        <v>28873</v>
      </c>
      <c r="R12263" s="35" t="s">
        <v>21574</v>
      </c>
      <c r="S12263" s="34"/>
      <c r="T12263" s="34"/>
      <c r="U12263" s="34"/>
    </row>
    <row r="12264" spans="16:21" x14ac:dyDescent="0.45">
      <c r="P12264" s="33" t="s">
        <v>6875</v>
      </c>
      <c r="Q12264" t="s">
        <v>28873</v>
      </c>
      <c r="R12264" s="35" t="s">
        <v>21575</v>
      </c>
      <c r="S12264" s="34"/>
      <c r="T12264" s="34"/>
      <c r="U12264" s="34"/>
    </row>
    <row r="12265" spans="16:21" x14ac:dyDescent="0.45">
      <c r="P12265" s="33" t="s">
        <v>6876</v>
      </c>
      <c r="Q12265" t="s">
        <v>28873</v>
      </c>
      <c r="R12265" s="35" t="s">
        <v>21576</v>
      </c>
      <c r="S12265" s="34"/>
      <c r="T12265" s="34"/>
      <c r="U12265" s="34"/>
    </row>
    <row r="12266" spans="16:21" x14ac:dyDescent="0.45">
      <c r="P12266" s="33" t="s">
        <v>6876</v>
      </c>
      <c r="Q12266" t="s">
        <v>28873</v>
      </c>
      <c r="R12266" s="35" t="s">
        <v>21577</v>
      </c>
      <c r="S12266" s="34"/>
      <c r="T12266" s="34"/>
      <c r="U12266" s="34"/>
    </row>
    <row r="12267" spans="16:21" x14ac:dyDescent="0.45">
      <c r="P12267" s="33" t="s">
        <v>6877</v>
      </c>
      <c r="Q12267" t="s">
        <v>28873</v>
      </c>
      <c r="R12267" s="35" t="s">
        <v>21578</v>
      </c>
      <c r="S12267" s="34"/>
      <c r="T12267" s="34"/>
      <c r="U12267" s="34"/>
    </row>
    <row r="12268" spans="16:21" x14ac:dyDescent="0.45">
      <c r="P12268" s="33" t="s">
        <v>6878</v>
      </c>
      <c r="Q12268" t="s">
        <v>28873</v>
      </c>
      <c r="R12268" s="35" t="s">
        <v>21579</v>
      </c>
      <c r="S12268" s="34"/>
      <c r="T12268" s="34"/>
      <c r="U12268" s="34"/>
    </row>
    <row r="12269" spans="16:21" x14ac:dyDescent="0.45">
      <c r="P12269" s="33" t="s">
        <v>6879</v>
      </c>
      <c r="Q12269" t="s">
        <v>28873</v>
      </c>
      <c r="R12269" s="35" t="s">
        <v>21580</v>
      </c>
      <c r="S12269" s="34"/>
      <c r="T12269" s="34"/>
      <c r="U12269" s="34"/>
    </row>
    <row r="12270" spans="16:21" x14ac:dyDescent="0.45">
      <c r="P12270" s="33" t="s">
        <v>6880</v>
      </c>
      <c r="Q12270" t="s">
        <v>28873</v>
      </c>
      <c r="R12270" s="35" t="s">
        <v>21581</v>
      </c>
      <c r="S12270" s="34"/>
      <c r="T12270" s="34"/>
      <c r="U12270" s="34"/>
    </row>
    <row r="12271" spans="16:21" x14ac:dyDescent="0.45">
      <c r="P12271" s="33" t="s">
        <v>6881</v>
      </c>
      <c r="Q12271" t="s">
        <v>28873</v>
      </c>
      <c r="R12271" s="35" t="s">
        <v>21582</v>
      </c>
      <c r="S12271" s="34"/>
      <c r="T12271" s="34"/>
      <c r="U12271" s="34"/>
    </row>
    <row r="12272" spans="16:21" x14ac:dyDescent="0.45">
      <c r="P12272" s="33" t="s">
        <v>6882</v>
      </c>
      <c r="Q12272" t="s">
        <v>28873</v>
      </c>
      <c r="R12272" s="35" t="s">
        <v>21583</v>
      </c>
      <c r="S12272" s="34"/>
      <c r="T12272" s="34"/>
      <c r="U12272" s="34"/>
    </row>
    <row r="12273" spans="16:21" x14ac:dyDescent="0.45">
      <c r="P12273" s="33" t="s">
        <v>6883</v>
      </c>
      <c r="Q12273" t="s">
        <v>28873</v>
      </c>
      <c r="R12273" s="35" t="s">
        <v>21584</v>
      </c>
      <c r="S12273" s="34"/>
      <c r="T12273" s="34"/>
      <c r="U12273" s="34"/>
    </row>
    <row r="12274" spans="16:21" x14ac:dyDescent="0.45">
      <c r="P12274" s="33" t="s">
        <v>6884</v>
      </c>
      <c r="Q12274" t="s">
        <v>28873</v>
      </c>
      <c r="R12274" s="35" t="s">
        <v>21585</v>
      </c>
      <c r="S12274" s="34"/>
      <c r="T12274" s="34"/>
      <c r="U12274" s="34"/>
    </row>
    <row r="12275" spans="16:21" x14ac:dyDescent="0.45">
      <c r="P12275" s="33" t="s">
        <v>6884</v>
      </c>
      <c r="Q12275" t="s">
        <v>28873</v>
      </c>
      <c r="R12275" s="35" t="s">
        <v>21586</v>
      </c>
      <c r="S12275" s="34"/>
      <c r="T12275" s="34"/>
      <c r="U12275" s="34"/>
    </row>
    <row r="12276" spans="16:21" x14ac:dyDescent="0.45">
      <c r="P12276" s="33" t="s">
        <v>6885</v>
      </c>
      <c r="Q12276" t="s">
        <v>28873</v>
      </c>
      <c r="R12276" s="35" t="s">
        <v>21587</v>
      </c>
      <c r="S12276" s="34"/>
      <c r="T12276" s="34"/>
      <c r="U12276" s="34"/>
    </row>
    <row r="12277" spans="16:21" x14ac:dyDescent="0.45">
      <c r="P12277" s="33" t="s">
        <v>6885</v>
      </c>
      <c r="Q12277" t="s">
        <v>28873</v>
      </c>
      <c r="R12277" s="35" t="s">
        <v>21588</v>
      </c>
      <c r="S12277" s="34"/>
      <c r="T12277" s="34"/>
      <c r="U12277" s="34"/>
    </row>
    <row r="12278" spans="16:21" x14ac:dyDescent="0.45">
      <c r="P12278" s="33" t="s">
        <v>6886</v>
      </c>
      <c r="Q12278" t="s">
        <v>28873</v>
      </c>
      <c r="R12278" s="35" t="s">
        <v>21589</v>
      </c>
      <c r="S12278" s="34"/>
      <c r="T12278" s="34"/>
      <c r="U12278" s="34"/>
    </row>
    <row r="12279" spans="16:21" x14ac:dyDescent="0.45">
      <c r="P12279" s="33" t="s">
        <v>6886</v>
      </c>
      <c r="Q12279" t="s">
        <v>28873</v>
      </c>
      <c r="R12279" s="35" t="s">
        <v>21590</v>
      </c>
      <c r="S12279" s="34"/>
      <c r="T12279" s="34"/>
      <c r="U12279" s="34"/>
    </row>
    <row r="12280" spans="16:21" x14ac:dyDescent="0.45">
      <c r="P12280" s="33" t="s">
        <v>6887</v>
      </c>
      <c r="Q12280" t="s">
        <v>28873</v>
      </c>
      <c r="R12280" s="35" t="s">
        <v>21591</v>
      </c>
      <c r="S12280" s="34"/>
      <c r="T12280" s="34"/>
      <c r="U12280" s="34"/>
    </row>
    <row r="12281" spans="16:21" x14ac:dyDescent="0.45">
      <c r="P12281" s="33" t="s">
        <v>6887</v>
      </c>
      <c r="Q12281" t="s">
        <v>28873</v>
      </c>
      <c r="R12281" s="35" t="s">
        <v>21592</v>
      </c>
      <c r="S12281" s="34"/>
      <c r="T12281" s="34"/>
      <c r="U12281" s="34"/>
    </row>
    <row r="12282" spans="16:21" x14ac:dyDescent="0.45">
      <c r="P12282" s="33" t="s">
        <v>6888</v>
      </c>
      <c r="Q12282" t="s">
        <v>28873</v>
      </c>
      <c r="R12282" s="35" t="s">
        <v>21593</v>
      </c>
      <c r="S12282" s="34"/>
      <c r="T12282" s="34"/>
      <c r="U12282" s="34"/>
    </row>
    <row r="12283" spans="16:21" x14ac:dyDescent="0.45">
      <c r="P12283" s="33" t="s">
        <v>6888</v>
      </c>
      <c r="Q12283" t="s">
        <v>28873</v>
      </c>
      <c r="R12283" s="35" t="s">
        <v>21594</v>
      </c>
      <c r="S12283" s="34"/>
      <c r="T12283" s="34"/>
      <c r="U12283" s="34"/>
    </row>
    <row r="12284" spans="16:21" x14ac:dyDescent="0.45">
      <c r="P12284" s="33" t="s">
        <v>6889</v>
      </c>
      <c r="Q12284" t="s">
        <v>28873</v>
      </c>
      <c r="R12284" s="35" t="s">
        <v>21595</v>
      </c>
      <c r="S12284" s="34"/>
      <c r="T12284" s="34"/>
      <c r="U12284" s="34"/>
    </row>
    <row r="12285" spans="16:21" x14ac:dyDescent="0.45">
      <c r="P12285" s="33" t="s">
        <v>6889</v>
      </c>
      <c r="Q12285" t="s">
        <v>28873</v>
      </c>
      <c r="R12285" s="35" t="s">
        <v>21596</v>
      </c>
      <c r="S12285" s="34"/>
      <c r="T12285" s="34"/>
      <c r="U12285" s="34"/>
    </row>
    <row r="12286" spans="16:21" x14ac:dyDescent="0.45">
      <c r="P12286" s="33" t="s">
        <v>6890</v>
      </c>
      <c r="Q12286" t="s">
        <v>28873</v>
      </c>
      <c r="R12286" s="35" t="s">
        <v>21597</v>
      </c>
      <c r="S12286" s="34"/>
      <c r="T12286" s="34"/>
      <c r="U12286" s="34"/>
    </row>
    <row r="12287" spans="16:21" x14ac:dyDescent="0.45">
      <c r="P12287" s="33" t="s">
        <v>6890</v>
      </c>
      <c r="Q12287" t="s">
        <v>28873</v>
      </c>
      <c r="R12287" s="35" t="s">
        <v>21598</v>
      </c>
      <c r="S12287" s="34"/>
      <c r="T12287" s="34"/>
      <c r="U12287" s="34"/>
    </row>
    <row r="12288" spans="16:21" x14ac:dyDescent="0.45">
      <c r="P12288" s="33" t="s">
        <v>6891</v>
      </c>
      <c r="Q12288" t="s">
        <v>28873</v>
      </c>
      <c r="R12288" s="35" t="s">
        <v>21599</v>
      </c>
      <c r="S12288" s="34"/>
      <c r="T12288" s="34"/>
      <c r="U12288" s="34"/>
    </row>
    <row r="12289" spans="16:21" x14ac:dyDescent="0.45">
      <c r="P12289" s="33" t="s">
        <v>6891</v>
      </c>
      <c r="Q12289" t="s">
        <v>28873</v>
      </c>
      <c r="R12289" s="35" t="s">
        <v>21600</v>
      </c>
      <c r="S12289" s="34"/>
      <c r="T12289" s="34"/>
      <c r="U12289" s="34"/>
    </row>
    <row r="12290" spans="16:21" x14ac:dyDescent="0.45">
      <c r="P12290" s="33" t="s">
        <v>6892</v>
      </c>
      <c r="Q12290" t="s">
        <v>28873</v>
      </c>
      <c r="R12290" s="35" t="s">
        <v>21601</v>
      </c>
      <c r="S12290" s="34"/>
      <c r="T12290" s="34"/>
      <c r="U12290" s="34"/>
    </row>
    <row r="12291" spans="16:21" x14ac:dyDescent="0.45">
      <c r="P12291" s="33" t="s">
        <v>6892</v>
      </c>
      <c r="Q12291" t="s">
        <v>28873</v>
      </c>
      <c r="R12291" s="35" t="s">
        <v>21602</v>
      </c>
      <c r="S12291" s="34"/>
      <c r="T12291" s="34"/>
      <c r="U12291" s="34"/>
    </row>
    <row r="12292" spans="16:21" x14ac:dyDescent="0.45">
      <c r="P12292" s="33" t="s">
        <v>6893</v>
      </c>
      <c r="Q12292" t="s">
        <v>28873</v>
      </c>
      <c r="R12292" s="35" t="s">
        <v>21603</v>
      </c>
      <c r="S12292" s="34"/>
      <c r="T12292" s="34"/>
      <c r="U12292" s="34"/>
    </row>
    <row r="12293" spans="16:21" x14ac:dyDescent="0.45">
      <c r="P12293" s="33" t="s">
        <v>6893</v>
      </c>
      <c r="Q12293" t="s">
        <v>28873</v>
      </c>
      <c r="R12293" s="35" t="s">
        <v>21604</v>
      </c>
      <c r="S12293" s="34"/>
      <c r="T12293" s="34"/>
      <c r="U12293" s="34"/>
    </row>
    <row r="12294" spans="16:21" x14ac:dyDescent="0.45">
      <c r="P12294" s="33" t="s">
        <v>6894</v>
      </c>
      <c r="Q12294" t="s">
        <v>28873</v>
      </c>
      <c r="R12294" s="35" t="s">
        <v>21605</v>
      </c>
      <c r="S12294" s="34"/>
      <c r="T12294" s="34"/>
      <c r="U12294" s="34"/>
    </row>
    <row r="12295" spans="16:21" x14ac:dyDescent="0.45">
      <c r="P12295" s="33" t="s">
        <v>6894</v>
      </c>
      <c r="Q12295" t="s">
        <v>28873</v>
      </c>
      <c r="R12295" s="35" t="s">
        <v>21606</v>
      </c>
      <c r="S12295" s="34"/>
      <c r="T12295" s="34"/>
      <c r="U12295" s="34"/>
    </row>
    <row r="12296" spans="16:21" x14ac:dyDescent="0.45">
      <c r="P12296" s="33" t="s">
        <v>6895</v>
      </c>
      <c r="Q12296" t="s">
        <v>28873</v>
      </c>
      <c r="R12296" s="35" t="s">
        <v>21607</v>
      </c>
      <c r="S12296" s="34"/>
      <c r="T12296" s="34"/>
      <c r="U12296" s="34"/>
    </row>
    <row r="12297" spans="16:21" x14ac:dyDescent="0.45">
      <c r="P12297" s="33" t="s">
        <v>6895</v>
      </c>
      <c r="Q12297" t="s">
        <v>28873</v>
      </c>
      <c r="R12297" s="35" t="s">
        <v>21608</v>
      </c>
      <c r="S12297" s="34"/>
      <c r="T12297" s="34"/>
      <c r="U12297" s="34"/>
    </row>
    <row r="12298" spans="16:21" x14ac:dyDescent="0.45">
      <c r="P12298" s="33" t="s">
        <v>6896</v>
      </c>
      <c r="Q12298" t="s">
        <v>28873</v>
      </c>
      <c r="R12298" s="35" t="s">
        <v>21609</v>
      </c>
      <c r="S12298" s="34"/>
      <c r="T12298" s="34"/>
      <c r="U12298" s="34"/>
    </row>
    <row r="12299" spans="16:21" x14ac:dyDescent="0.45">
      <c r="P12299" s="33" t="s">
        <v>6896</v>
      </c>
      <c r="Q12299" t="s">
        <v>28873</v>
      </c>
      <c r="R12299" s="35" t="s">
        <v>21610</v>
      </c>
      <c r="S12299" s="34"/>
      <c r="T12299" s="34"/>
      <c r="U12299" s="34"/>
    </row>
    <row r="12300" spans="16:21" x14ac:dyDescent="0.45">
      <c r="P12300" s="33" t="s">
        <v>6897</v>
      </c>
      <c r="Q12300" t="s">
        <v>28873</v>
      </c>
      <c r="R12300" s="35" t="s">
        <v>21611</v>
      </c>
      <c r="S12300" s="34"/>
      <c r="T12300" s="34"/>
      <c r="U12300" s="34"/>
    </row>
    <row r="12301" spans="16:21" x14ac:dyDescent="0.45">
      <c r="P12301" s="33" t="s">
        <v>6897</v>
      </c>
      <c r="Q12301" t="s">
        <v>28873</v>
      </c>
      <c r="R12301" s="35" t="s">
        <v>21612</v>
      </c>
      <c r="S12301" s="34"/>
      <c r="T12301" s="34"/>
      <c r="U12301" s="34"/>
    </row>
    <row r="12302" spans="16:21" x14ac:dyDescent="0.45">
      <c r="P12302" s="33" t="s">
        <v>6898</v>
      </c>
      <c r="Q12302" t="s">
        <v>28873</v>
      </c>
      <c r="R12302" s="35" t="s">
        <v>21613</v>
      </c>
      <c r="S12302" s="34"/>
      <c r="T12302" s="34"/>
      <c r="U12302" s="34"/>
    </row>
    <row r="12303" spans="16:21" x14ac:dyDescent="0.45">
      <c r="P12303" s="33" t="s">
        <v>6898</v>
      </c>
      <c r="Q12303" t="s">
        <v>28873</v>
      </c>
      <c r="R12303" s="35" t="s">
        <v>21614</v>
      </c>
      <c r="S12303" s="34"/>
      <c r="T12303" s="34"/>
      <c r="U12303" s="34"/>
    </row>
    <row r="12304" spans="16:21" x14ac:dyDescent="0.45">
      <c r="P12304" s="33" t="s">
        <v>6899</v>
      </c>
      <c r="Q12304" t="s">
        <v>28873</v>
      </c>
      <c r="R12304" s="35" t="s">
        <v>21615</v>
      </c>
      <c r="S12304" s="34"/>
      <c r="T12304" s="34"/>
      <c r="U12304" s="34"/>
    </row>
    <row r="12305" spans="16:21" x14ac:dyDescent="0.45">
      <c r="P12305" s="33" t="s">
        <v>6899</v>
      </c>
      <c r="Q12305" t="s">
        <v>28873</v>
      </c>
      <c r="R12305" s="35" t="s">
        <v>21616</v>
      </c>
      <c r="S12305" s="34"/>
      <c r="T12305" s="34"/>
      <c r="U12305" s="34"/>
    </row>
    <row r="12306" spans="16:21" x14ac:dyDescent="0.45">
      <c r="P12306" s="33" t="s">
        <v>6900</v>
      </c>
      <c r="Q12306" t="s">
        <v>28873</v>
      </c>
      <c r="R12306" s="35" t="s">
        <v>21617</v>
      </c>
      <c r="S12306" s="34"/>
      <c r="T12306" s="34"/>
      <c r="U12306" s="34"/>
    </row>
    <row r="12307" spans="16:21" x14ac:dyDescent="0.45">
      <c r="P12307" s="33" t="s">
        <v>6900</v>
      </c>
      <c r="Q12307" t="s">
        <v>28873</v>
      </c>
      <c r="R12307" s="35" t="s">
        <v>21618</v>
      </c>
      <c r="S12307" s="34"/>
      <c r="T12307" s="34"/>
      <c r="U12307" s="34"/>
    </row>
    <row r="12308" spans="16:21" x14ac:dyDescent="0.45">
      <c r="P12308" s="33" t="s">
        <v>6901</v>
      </c>
      <c r="Q12308" t="s">
        <v>28873</v>
      </c>
      <c r="R12308" s="35" t="s">
        <v>21619</v>
      </c>
      <c r="S12308" s="34"/>
      <c r="T12308" s="34"/>
      <c r="U12308" s="34"/>
    </row>
    <row r="12309" spans="16:21" x14ac:dyDescent="0.45">
      <c r="P12309" s="33" t="s">
        <v>6901</v>
      </c>
      <c r="Q12309" t="s">
        <v>28873</v>
      </c>
      <c r="R12309" s="35" t="s">
        <v>21620</v>
      </c>
      <c r="S12309" s="34"/>
      <c r="T12309" s="34"/>
      <c r="U12309" s="34"/>
    </row>
    <row r="12310" spans="16:21" x14ac:dyDescent="0.45">
      <c r="P12310" s="33" t="s">
        <v>6902</v>
      </c>
      <c r="Q12310" t="s">
        <v>28873</v>
      </c>
      <c r="R12310" s="35" t="s">
        <v>21621</v>
      </c>
      <c r="S12310" s="34"/>
      <c r="T12310" s="34"/>
      <c r="U12310" s="34"/>
    </row>
    <row r="12311" spans="16:21" x14ac:dyDescent="0.45">
      <c r="P12311" s="33" t="s">
        <v>6902</v>
      </c>
      <c r="Q12311" t="s">
        <v>28873</v>
      </c>
      <c r="R12311" s="35" t="s">
        <v>21622</v>
      </c>
      <c r="S12311" s="34"/>
      <c r="T12311" s="34"/>
      <c r="U12311" s="34"/>
    </row>
    <row r="12312" spans="16:21" x14ac:dyDescent="0.45">
      <c r="P12312" s="33" t="s">
        <v>6903</v>
      </c>
      <c r="Q12312" t="s">
        <v>28873</v>
      </c>
      <c r="R12312" s="35" t="s">
        <v>21623</v>
      </c>
      <c r="S12312" s="34"/>
      <c r="T12312" s="34"/>
      <c r="U12312" s="34"/>
    </row>
    <row r="12313" spans="16:21" x14ac:dyDescent="0.45">
      <c r="P12313" s="33" t="s">
        <v>6903</v>
      </c>
      <c r="Q12313" t="s">
        <v>28873</v>
      </c>
      <c r="R12313" s="35" t="s">
        <v>21624</v>
      </c>
      <c r="S12313" s="34"/>
      <c r="T12313" s="34"/>
      <c r="U12313" s="34"/>
    </row>
    <row r="12314" spans="16:21" x14ac:dyDescent="0.45">
      <c r="P12314" s="33" t="s">
        <v>6904</v>
      </c>
      <c r="Q12314" t="s">
        <v>28873</v>
      </c>
      <c r="R12314" s="35" t="s">
        <v>11192</v>
      </c>
      <c r="S12314" s="34"/>
      <c r="T12314" s="34"/>
      <c r="U12314" s="34"/>
    </row>
    <row r="12315" spans="16:21" x14ac:dyDescent="0.45">
      <c r="P12315" s="33" t="s">
        <v>6905</v>
      </c>
      <c r="Q12315" t="s">
        <v>28873</v>
      </c>
      <c r="R12315" s="35" t="s">
        <v>21625</v>
      </c>
      <c r="S12315" s="34"/>
      <c r="T12315" s="34"/>
      <c r="U12315" s="34"/>
    </row>
    <row r="12316" spans="16:21" x14ac:dyDescent="0.45">
      <c r="P12316" s="33" t="s">
        <v>6905</v>
      </c>
      <c r="Q12316" t="s">
        <v>28873</v>
      </c>
      <c r="R12316" s="35" t="s">
        <v>21626</v>
      </c>
      <c r="S12316" s="34"/>
      <c r="T12316" s="34"/>
      <c r="U12316" s="34"/>
    </row>
    <row r="12317" spans="16:21" x14ac:dyDescent="0.45">
      <c r="P12317" s="33" t="s">
        <v>6906</v>
      </c>
      <c r="Q12317" t="s">
        <v>28873</v>
      </c>
      <c r="R12317" s="35" t="s">
        <v>21627</v>
      </c>
      <c r="S12317" s="34"/>
      <c r="T12317" s="34"/>
      <c r="U12317" s="34"/>
    </row>
    <row r="12318" spans="16:21" x14ac:dyDescent="0.45">
      <c r="P12318" s="33" t="s">
        <v>6906</v>
      </c>
      <c r="Q12318" t="s">
        <v>28873</v>
      </c>
      <c r="R12318" s="35" t="s">
        <v>21628</v>
      </c>
      <c r="S12318" s="34"/>
      <c r="T12318" s="34"/>
      <c r="U12318" s="34"/>
    </row>
    <row r="12319" spans="16:21" x14ac:dyDescent="0.45">
      <c r="P12319" s="33" t="s">
        <v>6907</v>
      </c>
      <c r="Q12319" t="s">
        <v>28873</v>
      </c>
      <c r="R12319" s="35" t="s">
        <v>21629</v>
      </c>
      <c r="S12319" s="34"/>
      <c r="T12319" s="34"/>
      <c r="U12319" s="34"/>
    </row>
    <row r="12320" spans="16:21" x14ac:dyDescent="0.45">
      <c r="P12320" s="33" t="s">
        <v>6907</v>
      </c>
      <c r="Q12320" t="s">
        <v>28873</v>
      </c>
      <c r="R12320" s="35" t="s">
        <v>21630</v>
      </c>
      <c r="S12320" s="34"/>
      <c r="T12320" s="34"/>
      <c r="U12320" s="34"/>
    </row>
    <row r="12321" spans="16:21" x14ac:dyDescent="0.45">
      <c r="P12321" s="33" t="s">
        <v>6908</v>
      </c>
      <c r="Q12321" t="s">
        <v>28873</v>
      </c>
      <c r="R12321" s="35" t="s">
        <v>21631</v>
      </c>
      <c r="S12321" s="34"/>
      <c r="T12321" s="34"/>
      <c r="U12321" s="34"/>
    </row>
    <row r="12322" spans="16:21" x14ac:dyDescent="0.45">
      <c r="P12322" s="33" t="s">
        <v>6908</v>
      </c>
      <c r="Q12322" t="s">
        <v>28873</v>
      </c>
      <c r="R12322" s="35" t="s">
        <v>21632</v>
      </c>
      <c r="S12322" s="34"/>
      <c r="T12322" s="34"/>
      <c r="U12322" s="34"/>
    </row>
    <row r="12323" spans="16:21" x14ac:dyDescent="0.45">
      <c r="P12323" s="33" t="s">
        <v>6909</v>
      </c>
      <c r="Q12323" t="s">
        <v>28873</v>
      </c>
      <c r="R12323" s="35" t="s">
        <v>21633</v>
      </c>
      <c r="S12323" s="34"/>
      <c r="T12323" s="34"/>
      <c r="U12323" s="34"/>
    </row>
    <row r="12324" spans="16:21" x14ac:dyDescent="0.45">
      <c r="P12324" s="33" t="s">
        <v>6909</v>
      </c>
      <c r="Q12324" t="s">
        <v>28873</v>
      </c>
      <c r="R12324" s="35" t="s">
        <v>21634</v>
      </c>
      <c r="S12324" s="34"/>
      <c r="T12324" s="34"/>
      <c r="U12324" s="34"/>
    </row>
    <row r="12325" spans="16:21" x14ac:dyDescent="0.45">
      <c r="P12325" s="33" t="s">
        <v>6910</v>
      </c>
      <c r="Q12325" t="s">
        <v>28873</v>
      </c>
      <c r="R12325" s="35" t="s">
        <v>21635</v>
      </c>
      <c r="S12325" s="34"/>
      <c r="T12325" s="34"/>
      <c r="U12325" s="34"/>
    </row>
    <row r="12326" spans="16:21" x14ac:dyDescent="0.45">
      <c r="P12326" s="33" t="s">
        <v>6910</v>
      </c>
      <c r="Q12326" t="s">
        <v>28873</v>
      </c>
      <c r="R12326" s="35" t="s">
        <v>21636</v>
      </c>
      <c r="S12326" s="34"/>
      <c r="T12326" s="34"/>
      <c r="U12326" s="34"/>
    </row>
    <row r="12327" spans="16:21" x14ac:dyDescent="0.45">
      <c r="P12327" s="33" t="s">
        <v>6911</v>
      </c>
      <c r="Q12327" t="s">
        <v>28873</v>
      </c>
      <c r="R12327" s="35" t="s">
        <v>21637</v>
      </c>
      <c r="S12327" s="34"/>
      <c r="T12327" s="34"/>
      <c r="U12327" s="34"/>
    </row>
    <row r="12328" spans="16:21" x14ac:dyDescent="0.45">
      <c r="P12328" s="33" t="s">
        <v>6911</v>
      </c>
      <c r="Q12328" t="s">
        <v>28873</v>
      </c>
      <c r="R12328" s="35" t="s">
        <v>21638</v>
      </c>
      <c r="S12328" s="34"/>
      <c r="T12328" s="34"/>
      <c r="U12328" s="34"/>
    </row>
    <row r="12329" spans="16:21" x14ac:dyDescent="0.45">
      <c r="P12329" s="33" t="s">
        <v>6912</v>
      </c>
      <c r="Q12329" t="s">
        <v>28873</v>
      </c>
      <c r="R12329" s="35" t="s">
        <v>21639</v>
      </c>
      <c r="S12329" s="34"/>
      <c r="T12329" s="34"/>
      <c r="U12329" s="34"/>
    </row>
    <row r="12330" spans="16:21" x14ac:dyDescent="0.45">
      <c r="P12330" s="33" t="s">
        <v>6912</v>
      </c>
      <c r="Q12330" t="s">
        <v>28873</v>
      </c>
      <c r="R12330" s="35" t="s">
        <v>21640</v>
      </c>
      <c r="S12330" s="34"/>
      <c r="T12330" s="34"/>
      <c r="U12330" s="34"/>
    </row>
    <row r="12331" spans="16:21" x14ac:dyDescent="0.45">
      <c r="P12331" s="33" t="s">
        <v>6913</v>
      </c>
      <c r="Q12331" t="s">
        <v>28873</v>
      </c>
      <c r="R12331" s="35" t="s">
        <v>21641</v>
      </c>
      <c r="S12331" s="34"/>
      <c r="T12331" s="34"/>
      <c r="U12331" s="34"/>
    </row>
    <row r="12332" spans="16:21" x14ac:dyDescent="0.45">
      <c r="P12332" s="33" t="s">
        <v>6913</v>
      </c>
      <c r="Q12332" t="s">
        <v>28873</v>
      </c>
      <c r="R12332" s="35" t="s">
        <v>21642</v>
      </c>
      <c r="S12332" s="34"/>
      <c r="T12332" s="34"/>
      <c r="U12332" s="34"/>
    </row>
    <row r="12333" spans="16:21" x14ac:dyDescent="0.45">
      <c r="P12333" s="33" t="s">
        <v>6914</v>
      </c>
      <c r="Q12333" t="s">
        <v>28873</v>
      </c>
      <c r="R12333" s="35" t="s">
        <v>11192</v>
      </c>
      <c r="S12333" s="34"/>
      <c r="T12333" s="34"/>
      <c r="U12333" s="34"/>
    </row>
    <row r="12334" spans="16:21" x14ac:dyDescent="0.45">
      <c r="P12334" s="33" t="s">
        <v>6915</v>
      </c>
      <c r="Q12334" t="s">
        <v>28873</v>
      </c>
      <c r="R12334" s="35" t="s">
        <v>11192</v>
      </c>
      <c r="S12334" s="34"/>
      <c r="T12334" s="34"/>
      <c r="U12334" s="34"/>
    </row>
    <row r="12335" spans="16:21" x14ac:dyDescent="0.45">
      <c r="P12335" s="33" t="s">
        <v>6916</v>
      </c>
      <c r="Q12335" t="s">
        <v>28873</v>
      </c>
      <c r="R12335" s="35" t="s">
        <v>21643</v>
      </c>
      <c r="S12335" s="34"/>
      <c r="T12335" s="34"/>
      <c r="U12335" s="34"/>
    </row>
    <row r="12336" spans="16:21" x14ac:dyDescent="0.45">
      <c r="P12336" s="33" t="s">
        <v>6916</v>
      </c>
      <c r="Q12336" t="s">
        <v>28873</v>
      </c>
      <c r="R12336" s="35" t="s">
        <v>21644</v>
      </c>
      <c r="S12336" s="34"/>
      <c r="T12336" s="34"/>
      <c r="U12336" s="34"/>
    </row>
    <row r="12337" spans="16:21" x14ac:dyDescent="0.45">
      <c r="P12337" s="33" t="s">
        <v>6917</v>
      </c>
      <c r="Q12337" t="s">
        <v>28873</v>
      </c>
      <c r="R12337" s="35" t="s">
        <v>21645</v>
      </c>
      <c r="S12337" s="34"/>
      <c r="T12337" s="34"/>
      <c r="U12337" s="34"/>
    </row>
    <row r="12338" spans="16:21" x14ac:dyDescent="0.45">
      <c r="P12338" s="33" t="s">
        <v>6917</v>
      </c>
      <c r="Q12338" t="s">
        <v>28873</v>
      </c>
      <c r="R12338" s="35" t="s">
        <v>21646</v>
      </c>
      <c r="S12338" s="34"/>
      <c r="T12338" s="34"/>
      <c r="U12338" s="34"/>
    </row>
    <row r="12339" spans="16:21" x14ac:dyDescent="0.45">
      <c r="P12339" s="33" t="s">
        <v>6918</v>
      </c>
      <c r="Q12339" t="s">
        <v>28873</v>
      </c>
      <c r="R12339" s="35" t="s">
        <v>11192</v>
      </c>
      <c r="S12339" s="34"/>
      <c r="T12339" s="34"/>
      <c r="U12339" s="34"/>
    </row>
    <row r="12340" spans="16:21" x14ac:dyDescent="0.45">
      <c r="P12340" s="33" t="s">
        <v>6919</v>
      </c>
      <c r="Q12340" t="s">
        <v>28873</v>
      </c>
      <c r="R12340" s="35" t="s">
        <v>11192</v>
      </c>
      <c r="S12340" s="34"/>
      <c r="T12340" s="34"/>
      <c r="U12340" s="34"/>
    </row>
    <row r="12341" spans="16:21" x14ac:dyDescent="0.45">
      <c r="P12341" s="33" t="s">
        <v>6920</v>
      </c>
      <c r="Q12341" t="s">
        <v>28873</v>
      </c>
      <c r="R12341" s="35" t="s">
        <v>11192</v>
      </c>
      <c r="S12341" s="34"/>
      <c r="T12341" s="34"/>
      <c r="U12341" s="34"/>
    </row>
    <row r="12342" spans="16:21" x14ac:dyDescent="0.45">
      <c r="P12342" s="33" t="s">
        <v>6921</v>
      </c>
      <c r="Q12342" t="s">
        <v>28873</v>
      </c>
      <c r="R12342" s="35" t="s">
        <v>11192</v>
      </c>
      <c r="S12342" s="34"/>
      <c r="T12342" s="34"/>
      <c r="U12342" s="34"/>
    </row>
    <row r="12343" spans="16:21" x14ac:dyDescent="0.45">
      <c r="P12343" s="33" t="s">
        <v>6922</v>
      </c>
      <c r="Q12343" t="s">
        <v>28873</v>
      </c>
      <c r="R12343" s="35" t="s">
        <v>11192</v>
      </c>
      <c r="S12343" s="34"/>
      <c r="T12343" s="34"/>
      <c r="U12343" s="34"/>
    </row>
    <row r="12344" spans="16:21" x14ac:dyDescent="0.45">
      <c r="P12344" s="33" t="s">
        <v>6923</v>
      </c>
      <c r="Q12344" t="s">
        <v>28873</v>
      </c>
      <c r="R12344" s="35" t="s">
        <v>11192</v>
      </c>
      <c r="S12344" s="34"/>
      <c r="T12344" s="34"/>
      <c r="U12344" s="34"/>
    </row>
    <row r="12345" spans="16:21" x14ac:dyDescent="0.45">
      <c r="P12345" s="33" t="s">
        <v>6924</v>
      </c>
      <c r="Q12345" t="s">
        <v>28873</v>
      </c>
      <c r="R12345" s="35" t="s">
        <v>11192</v>
      </c>
      <c r="S12345" s="34"/>
      <c r="T12345" s="34"/>
      <c r="U12345" s="34"/>
    </row>
    <row r="12346" spans="16:21" x14ac:dyDescent="0.45">
      <c r="P12346" s="33" t="s">
        <v>6925</v>
      </c>
      <c r="Q12346" t="s">
        <v>28873</v>
      </c>
      <c r="R12346" s="35" t="s">
        <v>21647</v>
      </c>
      <c r="S12346" s="34"/>
      <c r="T12346" s="34"/>
      <c r="U12346" s="34"/>
    </row>
    <row r="12347" spans="16:21" x14ac:dyDescent="0.45">
      <c r="P12347" s="33" t="s">
        <v>6925</v>
      </c>
      <c r="Q12347" t="s">
        <v>28873</v>
      </c>
      <c r="R12347" s="35" t="s">
        <v>21648</v>
      </c>
      <c r="S12347" s="34"/>
      <c r="T12347" s="34"/>
      <c r="U12347" s="34"/>
    </row>
    <row r="12348" spans="16:21" x14ac:dyDescent="0.45">
      <c r="P12348" s="33" t="s">
        <v>6926</v>
      </c>
      <c r="Q12348" t="s">
        <v>28873</v>
      </c>
      <c r="R12348" s="35" t="s">
        <v>21649</v>
      </c>
      <c r="S12348" s="34"/>
      <c r="T12348" s="34"/>
      <c r="U12348" s="34"/>
    </row>
    <row r="12349" spans="16:21" x14ac:dyDescent="0.45">
      <c r="P12349" s="33" t="s">
        <v>6926</v>
      </c>
      <c r="Q12349" t="s">
        <v>28873</v>
      </c>
      <c r="R12349" s="35" t="s">
        <v>21650</v>
      </c>
      <c r="S12349" s="34"/>
      <c r="T12349" s="34"/>
      <c r="U12349" s="34"/>
    </row>
    <row r="12350" spans="16:21" x14ac:dyDescent="0.45">
      <c r="P12350" s="33" t="s">
        <v>6927</v>
      </c>
      <c r="Q12350" t="s">
        <v>28873</v>
      </c>
      <c r="R12350" s="35" t="s">
        <v>21651</v>
      </c>
      <c r="S12350" s="34"/>
      <c r="T12350" s="34"/>
      <c r="U12350" s="34"/>
    </row>
    <row r="12351" spans="16:21" x14ac:dyDescent="0.45">
      <c r="P12351" s="33" t="s">
        <v>6927</v>
      </c>
      <c r="Q12351" t="s">
        <v>28873</v>
      </c>
      <c r="R12351" s="35" t="s">
        <v>21652</v>
      </c>
      <c r="S12351" s="34"/>
      <c r="T12351" s="34"/>
      <c r="U12351" s="34"/>
    </row>
    <row r="12352" spans="16:21" x14ac:dyDescent="0.45">
      <c r="P12352" s="33" t="s">
        <v>6928</v>
      </c>
      <c r="Q12352" t="s">
        <v>28873</v>
      </c>
      <c r="R12352" s="35" t="s">
        <v>21653</v>
      </c>
      <c r="S12352" s="34"/>
      <c r="T12352" s="34"/>
      <c r="U12352" s="34"/>
    </row>
    <row r="12353" spans="16:21" x14ac:dyDescent="0.45">
      <c r="P12353" s="33" t="s">
        <v>6928</v>
      </c>
      <c r="Q12353" t="s">
        <v>28873</v>
      </c>
      <c r="R12353" s="35" t="s">
        <v>21654</v>
      </c>
      <c r="S12353" s="34"/>
      <c r="T12353" s="34"/>
      <c r="U12353" s="34"/>
    </row>
    <row r="12354" spans="16:21" x14ac:dyDescent="0.45">
      <c r="P12354" s="33" t="s">
        <v>6929</v>
      </c>
      <c r="Q12354" t="s">
        <v>28873</v>
      </c>
      <c r="R12354" s="35" t="s">
        <v>21655</v>
      </c>
      <c r="S12354" s="34"/>
      <c r="T12354" s="34"/>
      <c r="U12354" s="34"/>
    </row>
    <row r="12355" spans="16:21" x14ac:dyDescent="0.45">
      <c r="P12355" s="33" t="s">
        <v>6929</v>
      </c>
      <c r="Q12355" t="s">
        <v>28873</v>
      </c>
      <c r="R12355" s="35" t="s">
        <v>21656</v>
      </c>
      <c r="S12355" s="34"/>
      <c r="T12355" s="34"/>
      <c r="U12355" s="34"/>
    </row>
    <row r="12356" spans="16:21" x14ac:dyDescent="0.45">
      <c r="P12356" s="33" t="s">
        <v>6930</v>
      </c>
      <c r="Q12356" t="s">
        <v>28873</v>
      </c>
      <c r="R12356" s="35" t="s">
        <v>21657</v>
      </c>
      <c r="S12356" s="34"/>
      <c r="T12356" s="34"/>
      <c r="U12356" s="34"/>
    </row>
    <row r="12357" spans="16:21" x14ac:dyDescent="0.45">
      <c r="P12357" s="33" t="s">
        <v>6930</v>
      </c>
      <c r="Q12357" t="s">
        <v>28873</v>
      </c>
      <c r="R12357" s="35" t="s">
        <v>21658</v>
      </c>
      <c r="S12357" s="34"/>
      <c r="T12357" s="34"/>
      <c r="U12357" s="34"/>
    </row>
    <row r="12358" spans="16:21" x14ac:dyDescent="0.45">
      <c r="P12358" s="33" t="s">
        <v>6931</v>
      </c>
      <c r="Q12358" t="s">
        <v>28873</v>
      </c>
      <c r="R12358" s="35" t="s">
        <v>21659</v>
      </c>
      <c r="S12358" s="34"/>
      <c r="T12358" s="34"/>
      <c r="U12358" s="34"/>
    </row>
    <row r="12359" spans="16:21" x14ac:dyDescent="0.45">
      <c r="P12359" s="33" t="s">
        <v>6931</v>
      </c>
      <c r="Q12359" t="s">
        <v>28873</v>
      </c>
      <c r="R12359" s="35" t="s">
        <v>21660</v>
      </c>
      <c r="S12359" s="34"/>
      <c r="T12359" s="34"/>
      <c r="U12359" s="34"/>
    </row>
    <row r="12360" spans="16:21" x14ac:dyDescent="0.45">
      <c r="P12360" s="33" t="s">
        <v>6932</v>
      </c>
      <c r="Q12360" t="s">
        <v>28873</v>
      </c>
      <c r="R12360" s="35" t="s">
        <v>21661</v>
      </c>
      <c r="S12360" s="34"/>
      <c r="T12360" s="34"/>
      <c r="U12360" s="34"/>
    </row>
    <row r="12361" spans="16:21" x14ac:dyDescent="0.45">
      <c r="P12361" s="33" t="s">
        <v>6932</v>
      </c>
      <c r="Q12361" t="s">
        <v>28873</v>
      </c>
      <c r="R12361" s="35" t="s">
        <v>21662</v>
      </c>
      <c r="S12361" s="34"/>
      <c r="T12361" s="34"/>
      <c r="U12361" s="34"/>
    </row>
    <row r="12362" spans="16:21" x14ac:dyDescent="0.45">
      <c r="P12362" s="33" t="s">
        <v>6933</v>
      </c>
      <c r="Q12362" t="s">
        <v>28873</v>
      </c>
      <c r="R12362" s="35" t="s">
        <v>21663</v>
      </c>
      <c r="S12362" s="34"/>
      <c r="T12362" s="34"/>
      <c r="U12362" s="34"/>
    </row>
    <row r="12363" spans="16:21" x14ac:dyDescent="0.45">
      <c r="P12363" s="33" t="s">
        <v>6933</v>
      </c>
      <c r="Q12363" t="s">
        <v>28873</v>
      </c>
      <c r="R12363" s="35" t="s">
        <v>21664</v>
      </c>
      <c r="S12363" s="34"/>
      <c r="T12363" s="34"/>
      <c r="U12363" s="34"/>
    </row>
    <row r="12364" spans="16:21" x14ac:dyDescent="0.45">
      <c r="P12364" s="33" t="s">
        <v>6934</v>
      </c>
      <c r="Q12364" t="s">
        <v>28873</v>
      </c>
      <c r="R12364" s="35" t="s">
        <v>21665</v>
      </c>
      <c r="S12364" s="34"/>
      <c r="T12364" s="34"/>
      <c r="U12364" s="34"/>
    </row>
    <row r="12365" spans="16:21" x14ac:dyDescent="0.45">
      <c r="P12365" s="33" t="s">
        <v>6934</v>
      </c>
      <c r="Q12365" t="s">
        <v>28873</v>
      </c>
      <c r="R12365" s="35" t="s">
        <v>21666</v>
      </c>
      <c r="S12365" s="34"/>
      <c r="T12365" s="34"/>
      <c r="U12365" s="34"/>
    </row>
    <row r="12366" spans="16:21" x14ac:dyDescent="0.45">
      <c r="P12366" s="33" t="s">
        <v>6935</v>
      </c>
      <c r="Q12366" t="s">
        <v>28873</v>
      </c>
      <c r="R12366" s="35" t="s">
        <v>21667</v>
      </c>
      <c r="S12366" s="34"/>
      <c r="T12366" s="34"/>
      <c r="U12366" s="34"/>
    </row>
    <row r="12367" spans="16:21" x14ac:dyDescent="0.45">
      <c r="P12367" s="33" t="s">
        <v>6935</v>
      </c>
      <c r="Q12367" t="s">
        <v>28873</v>
      </c>
      <c r="R12367" s="35" t="s">
        <v>21668</v>
      </c>
      <c r="S12367" s="34"/>
      <c r="T12367" s="34"/>
      <c r="U12367" s="34"/>
    </row>
    <row r="12368" spans="16:21" x14ac:dyDescent="0.45">
      <c r="P12368" s="33" t="s">
        <v>6936</v>
      </c>
      <c r="Q12368" t="s">
        <v>28873</v>
      </c>
      <c r="R12368" s="35" t="s">
        <v>21669</v>
      </c>
      <c r="S12368" s="34"/>
      <c r="T12368" s="34"/>
      <c r="U12368" s="34"/>
    </row>
    <row r="12369" spans="16:21" x14ac:dyDescent="0.45">
      <c r="P12369" s="33" t="s">
        <v>6936</v>
      </c>
      <c r="Q12369" t="s">
        <v>28873</v>
      </c>
      <c r="R12369" s="35" t="s">
        <v>21670</v>
      </c>
      <c r="S12369" s="34"/>
      <c r="T12369" s="34"/>
      <c r="U12369" s="34"/>
    </row>
    <row r="12370" spans="16:21" x14ac:dyDescent="0.45">
      <c r="P12370" s="33" t="s">
        <v>6937</v>
      </c>
      <c r="Q12370" t="s">
        <v>28873</v>
      </c>
      <c r="R12370" s="35" t="s">
        <v>21671</v>
      </c>
      <c r="S12370" s="34"/>
      <c r="T12370" s="34"/>
      <c r="U12370" s="34"/>
    </row>
    <row r="12371" spans="16:21" x14ac:dyDescent="0.45">
      <c r="P12371" s="33" t="s">
        <v>6937</v>
      </c>
      <c r="Q12371" t="s">
        <v>28873</v>
      </c>
      <c r="R12371" s="35" t="s">
        <v>21672</v>
      </c>
      <c r="S12371" s="34"/>
      <c r="T12371" s="34"/>
      <c r="U12371" s="34"/>
    </row>
    <row r="12372" spans="16:21" x14ac:dyDescent="0.45">
      <c r="P12372" s="33" t="s">
        <v>6938</v>
      </c>
      <c r="Q12372" t="s">
        <v>28873</v>
      </c>
      <c r="R12372" s="35" t="s">
        <v>21673</v>
      </c>
      <c r="S12372" s="34"/>
      <c r="T12372" s="34"/>
      <c r="U12372" s="34"/>
    </row>
    <row r="12373" spans="16:21" x14ac:dyDescent="0.45">
      <c r="P12373" s="33" t="s">
        <v>6938</v>
      </c>
      <c r="Q12373" t="s">
        <v>28873</v>
      </c>
      <c r="R12373" s="35" t="s">
        <v>21674</v>
      </c>
      <c r="S12373" s="34"/>
      <c r="T12373" s="34"/>
      <c r="U12373" s="34"/>
    </row>
    <row r="12374" spans="16:21" x14ac:dyDescent="0.45">
      <c r="P12374" s="33" t="s">
        <v>6939</v>
      </c>
      <c r="Q12374" t="s">
        <v>28873</v>
      </c>
      <c r="R12374" s="35" t="s">
        <v>21675</v>
      </c>
      <c r="S12374" s="34"/>
      <c r="T12374" s="34"/>
      <c r="U12374" s="34"/>
    </row>
    <row r="12375" spans="16:21" x14ac:dyDescent="0.45">
      <c r="P12375" s="33" t="s">
        <v>6939</v>
      </c>
      <c r="Q12375" t="s">
        <v>28873</v>
      </c>
      <c r="R12375" s="35" t="s">
        <v>21676</v>
      </c>
      <c r="S12375" s="34"/>
      <c r="T12375" s="34"/>
      <c r="U12375" s="34"/>
    </row>
    <row r="12376" spans="16:21" x14ac:dyDescent="0.45">
      <c r="P12376" s="33" t="s">
        <v>6940</v>
      </c>
      <c r="Q12376" t="s">
        <v>28873</v>
      </c>
      <c r="R12376" s="35" t="s">
        <v>21677</v>
      </c>
      <c r="S12376" s="34"/>
      <c r="T12376" s="34"/>
      <c r="U12376" s="34"/>
    </row>
    <row r="12377" spans="16:21" x14ac:dyDescent="0.45">
      <c r="P12377" s="33" t="s">
        <v>6940</v>
      </c>
      <c r="Q12377" t="s">
        <v>28873</v>
      </c>
      <c r="R12377" s="35" t="s">
        <v>21678</v>
      </c>
      <c r="S12377" s="34"/>
      <c r="T12377" s="34"/>
      <c r="U12377" s="34"/>
    </row>
    <row r="12378" spans="16:21" x14ac:dyDescent="0.45">
      <c r="P12378" s="33" t="s">
        <v>6941</v>
      </c>
      <c r="Q12378" t="s">
        <v>28873</v>
      </c>
      <c r="R12378" s="35" t="s">
        <v>21679</v>
      </c>
      <c r="S12378" s="34"/>
      <c r="T12378" s="34"/>
      <c r="U12378" s="34"/>
    </row>
    <row r="12379" spans="16:21" x14ac:dyDescent="0.45">
      <c r="P12379" s="33" t="s">
        <v>6941</v>
      </c>
      <c r="Q12379" t="s">
        <v>28873</v>
      </c>
      <c r="R12379" s="35" t="s">
        <v>21680</v>
      </c>
      <c r="S12379" s="34"/>
      <c r="T12379" s="34"/>
      <c r="U12379" s="34"/>
    </row>
    <row r="12380" spans="16:21" x14ac:dyDescent="0.45">
      <c r="P12380" s="33" t="s">
        <v>6942</v>
      </c>
      <c r="Q12380" t="s">
        <v>28873</v>
      </c>
      <c r="R12380" s="35" t="s">
        <v>21681</v>
      </c>
      <c r="S12380" s="34"/>
      <c r="T12380" s="34"/>
      <c r="U12380" s="34"/>
    </row>
    <row r="12381" spans="16:21" x14ac:dyDescent="0.45">
      <c r="P12381" s="33" t="s">
        <v>6942</v>
      </c>
      <c r="Q12381" t="s">
        <v>28873</v>
      </c>
      <c r="R12381" s="35" t="s">
        <v>21682</v>
      </c>
      <c r="S12381" s="34"/>
      <c r="T12381" s="34"/>
      <c r="U12381" s="34"/>
    </row>
    <row r="12382" spans="16:21" x14ac:dyDescent="0.45">
      <c r="P12382" s="33" t="s">
        <v>6943</v>
      </c>
      <c r="Q12382" t="s">
        <v>28873</v>
      </c>
      <c r="R12382" s="35" t="s">
        <v>21683</v>
      </c>
      <c r="S12382" s="34"/>
      <c r="T12382" s="34"/>
      <c r="U12382" s="34"/>
    </row>
    <row r="12383" spans="16:21" x14ac:dyDescent="0.45">
      <c r="P12383" s="33" t="s">
        <v>6943</v>
      </c>
      <c r="Q12383" t="s">
        <v>28873</v>
      </c>
      <c r="R12383" s="35" t="s">
        <v>21684</v>
      </c>
      <c r="S12383" s="34"/>
      <c r="T12383" s="34"/>
      <c r="U12383" s="34"/>
    </row>
    <row r="12384" spans="16:21" x14ac:dyDescent="0.45">
      <c r="P12384" s="33" t="s">
        <v>6944</v>
      </c>
      <c r="Q12384" t="s">
        <v>28873</v>
      </c>
      <c r="R12384" s="35" t="s">
        <v>21685</v>
      </c>
      <c r="S12384" s="34"/>
      <c r="T12384" s="34"/>
      <c r="U12384" s="34"/>
    </row>
    <row r="12385" spans="16:21" x14ac:dyDescent="0.45">
      <c r="P12385" s="33" t="s">
        <v>6944</v>
      </c>
      <c r="Q12385" t="s">
        <v>28873</v>
      </c>
      <c r="R12385" s="35" t="s">
        <v>21686</v>
      </c>
      <c r="S12385" s="34"/>
      <c r="T12385" s="34"/>
      <c r="U12385" s="34"/>
    </row>
    <row r="12386" spans="16:21" x14ac:dyDescent="0.45">
      <c r="P12386" s="33" t="s">
        <v>6945</v>
      </c>
      <c r="Q12386" t="s">
        <v>28873</v>
      </c>
      <c r="R12386" s="35" t="s">
        <v>21687</v>
      </c>
      <c r="S12386" s="34"/>
      <c r="T12386" s="34"/>
      <c r="U12386" s="34"/>
    </row>
    <row r="12387" spans="16:21" x14ac:dyDescent="0.45">
      <c r="P12387" s="33" t="s">
        <v>6945</v>
      </c>
      <c r="Q12387" t="s">
        <v>28873</v>
      </c>
      <c r="R12387" s="35" t="s">
        <v>21688</v>
      </c>
      <c r="S12387" s="34"/>
      <c r="T12387" s="34"/>
      <c r="U12387" s="34"/>
    </row>
    <row r="12388" spans="16:21" x14ac:dyDescent="0.45">
      <c r="P12388" s="33" t="s">
        <v>6946</v>
      </c>
      <c r="Q12388" t="s">
        <v>28873</v>
      </c>
      <c r="R12388" s="35" t="s">
        <v>21689</v>
      </c>
      <c r="S12388" s="34"/>
      <c r="T12388" s="34"/>
      <c r="U12388" s="34"/>
    </row>
    <row r="12389" spans="16:21" x14ac:dyDescent="0.45">
      <c r="P12389" s="33" t="s">
        <v>6946</v>
      </c>
      <c r="Q12389" t="s">
        <v>28873</v>
      </c>
      <c r="R12389" s="35" t="s">
        <v>21690</v>
      </c>
      <c r="S12389" s="34"/>
      <c r="T12389" s="34"/>
      <c r="U12389" s="34"/>
    </row>
    <row r="12390" spans="16:21" x14ac:dyDescent="0.45">
      <c r="P12390" s="33" t="s">
        <v>6947</v>
      </c>
      <c r="Q12390" t="s">
        <v>28873</v>
      </c>
      <c r="R12390" s="35" t="s">
        <v>21691</v>
      </c>
      <c r="S12390" s="34"/>
      <c r="T12390" s="34"/>
      <c r="U12390" s="34"/>
    </row>
    <row r="12391" spans="16:21" x14ac:dyDescent="0.45">
      <c r="P12391" s="33" t="s">
        <v>6947</v>
      </c>
      <c r="Q12391" t="s">
        <v>28873</v>
      </c>
      <c r="R12391" s="35" t="s">
        <v>21692</v>
      </c>
      <c r="S12391" s="34"/>
      <c r="T12391" s="34"/>
      <c r="U12391" s="34"/>
    </row>
    <row r="12392" spans="16:21" x14ac:dyDescent="0.45">
      <c r="P12392" s="33" t="s">
        <v>6948</v>
      </c>
      <c r="Q12392" t="s">
        <v>28873</v>
      </c>
      <c r="R12392" s="35" t="s">
        <v>21693</v>
      </c>
      <c r="S12392" s="34"/>
      <c r="T12392" s="34"/>
      <c r="U12392" s="34"/>
    </row>
    <row r="12393" spans="16:21" x14ac:dyDescent="0.45">
      <c r="P12393" s="33" t="s">
        <v>6948</v>
      </c>
      <c r="Q12393" t="s">
        <v>28873</v>
      </c>
      <c r="R12393" s="35" t="s">
        <v>21694</v>
      </c>
      <c r="S12393" s="34"/>
      <c r="T12393" s="34"/>
      <c r="U12393" s="34"/>
    </row>
    <row r="12394" spans="16:21" x14ac:dyDescent="0.45">
      <c r="P12394" s="33" t="s">
        <v>6949</v>
      </c>
      <c r="Q12394" t="s">
        <v>28873</v>
      </c>
      <c r="R12394" s="35" t="s">
        <v>21695</v>
      </c>
      <c r="S12394" s="34"/>
      <c r="T12394" s="34"/>
      <c r="U12394" s="34"/>
    </row>
    <row r="12395" spans="16:21" x14ac:dyDescent="0.45">
      <c r="P12395" s="33" t="s">
        <v>6949</v>
      </c>
      <c r="Q12395" t="s">
        <v>28873</v>
      </c>
      <c r="R12395" s="35" t="s">
        <v>21696</v>
      </c>
      <c r="S12395" s="34"/>
      <c r="T12395" s="34"/>
      <c r="U12395" s="34"/>
    </row>
    <row r="12396" spans="16:21" x14ac:dyDescent="0.45">
      <c r="P12396" s="33" t="s">
        <v>6950</v>
      </c>
      <c r="Q12396" t="s">
        <v>28873</v>
      </c>
      <c r="R12396" s="35" t="s">
        <v>21697</v>
      </c>
      <c r="S12396" s="34"/>
      <c r="T12396" s="34"/>
      <c r="U12396" s="34"/>
    </row>
    <row r="12397" spans="16:21" x14ac:dyDescent="0.45">
      <c r="P12397" s="33" t="s">
        <v>6950</v>
      </c>
      <c r="Q12397" t="s">
        <v>28873</v>
      </c>
      <c r="R12397" s="35" t="s">
        <v>21698</v>
      </c>
      <c r="S12397" s="34"/>
      <c r="T12397" s="34"/>
      <c r="U12397" s="34"/>
    </row>
    <row r="12398" spans="16:21" x14ac:dyDescent="0.45">
      <c r="P12398" s="33" t="s">
        <v>6951</v>
      </c>
      <c r="Q12398" t="s">
        <v>28873</v>
      </c>
      <c r="R12398" s="35" t="s">
        <v>21699</v>
      </c>
      <c r="S12398" s="34"/>
      <c r="T12398" s="34"/>
      <c r="U12398" s="34"/>
    </row>
    <row r="12399" spans="16:21" x14ac:dyDescent="0.45">
      <c r="P12399" s="33" t="s">
        <v>6951</v>
      </c>
      <c r="Q12399" t="s">
        <v>28873</v>
      </c>
      <c r="R12399" s="35" t="s">
        <v>21700</v>
      </c>
      <c r="S12399" s="34"/>
      <c r="T12399" s="34"/>
      <c r="U12399" s="34"/>
    </row>
    <row r="12400" spans="16:21" x14ac:dyDescent="0.45">
      <c r="P12400" s="33" t="s">
        <v>6952</v>
      </c>
      <c r="Q12400" t="s">
        <v>28873</v>
      </c>
      <c r="R12400" s="35" t="s">
        <v>21701</v>
      </c>
      <c r="S12400" s="34"/>
      <c r="T12400" s="34"/>
      <c r="U12400" s="34"/>
    </row>
    <row r="12401" spans="16:21" x14ac:dyDescent="0.45">
      <c r="P12401" s="33" t="s">
        <v>6952</v>
      </c>
      <c r="Q12401" t="s">
        <v>28873</v>
      </c>
      <c r="R12401" s="35" t="s">
        <v>21702</v>
      </c>
      <c r="S12401" s="34"/>
      <c r="T12401" s="34"/>
      <c r="U12401" s="34"/>
    </row>
    <row r="12402" spans="16:21" x14ac:dyDescent="0.45">
      <c r="P12402" s="33" t="s">
        <v>6953</v>
      </c>
      <c r="Q12402" t="s">
        <v>28873</v>
      </c>
      <c r="R12402" s="35" t="s">
        <v>21703</v>
      </c>
      <c r="S12402" s="34"/>
      <c r="T12402" s="34"/>
      <c r="U12402" s="34"/>
    </row>
    <row r="12403" spans="16:21" x14ac:dyDescent="0.45">
      <c r="P12403" s="33" t="s">
        <v>6953</v>
      </c>
      <c r="Q12403" t="s">
        <v>28873</v>
      </c>
      <c r="R12403" s="35" t="s">
        <v>21704</v>
      </c>
      <c r="S12403" s="34"/>
      <c r="T12403" s="34"/>
      <c r="U12403" s="34"/>
    </row>
    <row r="12404" spans="16:21" x14ac:dyDescent="0.45">
      <c r="P12404" s="33" t="s">
        <v>6954</v>
      </c>
      <c r="Q12404" t="s">
        <v>28873</v>
      </c>
      <c r="R12404" s="35" t="s">
        <v>21705</v>
      </c>
      <c r="S12404" s="34"/>
      <c r="T12404" s="34"/>
      <c r="U12404" s="34"/>
    </row>
    <row r="12405" spans="16:21" x14ac:dyDescent="0.45">
      <c r="P12405" s="33" t="s">
        <v>6954</v>
      </c>
      <c r="Q12405" t="s">
        <v>28873</v>
      </c>
      <c r="R12405" s="35" t="s">
        <v>21706</v>
      </c>
      <c r="S12405" s="34"/>
      <c r="T12405" s="34"/>
      <c r="U12405" s="34"/>
    </row>
    <row r="12406" spans="16:21" x14ac:dyDescent="0.45">
      <c r="P12406" s="33" t="s">
        <v>6955</v>
      </c>
      <c r="Q12406" t="s">
        <v>28873</v>
      </c>
      <c r="R12406" s="35" t="s">
        <v>21707</v>
      </c>
      <c r="S12406" s="34"/>
      <c r="T12406" s="34"/>
      <c r="U12406" s="34"/>
    </row>
    <row r="12407" spans="16:21" x14ac:dyDescent="0.45">
      <c r="P12407" s="33" t="s">
        <v>6955</v>
      </c>
      <c r="Q12407" t="s">
        <v>28873</v>
      </c>
      <c r="R12407" s="35" t="s">
        <v>21708</v>
      </c>
      <c r="S12407" s="34"/>
      <c r="T12407" s="34"/>
      <c r="U12407" s="34"/>
    </row>
    <row r="12408" spans="16:21" x14ac:dyDescent="0.45">
      <c r="P12408" s="33" t="s">
        <v>6956</v>
      </c>
      <c r="Q12408" t="s">
        <v>28873</v>
      </c>
      <c r="R12408" s="35" t="s">
        <v>21709</v>
      </c>
      <c r="S12408" s="34"/>
      <c r="T12408" s="34"/>
      <c r="U12408" s="34"/>
    </row>
    <row r="12409" spans="16:21" x14ac:dyDescent="0.45">
      <c r="P12409" s="33" t="s">
        <v>6956</v>
      </c>
      <c r="Q12409" t="s">
        <v>28873</v>
      </c>
      <c r="R12409" s="35" t="s">
        <v>21710</v>
      </c>
      <c r="S12409" s="34"/>
      <c r="T12409" s="34"/>
      <c r="U12409" s="34"/>
    </row>
    <row r="12410" spans="16:21" x14ac:dyDescent="0.45">
      <c r="P12410" s="33" t="s">
        <v>6957</v>
      </c>
      <c r="Q12410" t="s">
        <v>28873</v>
      </c>
      <c r="R12410" s="35" t="s">
        <v>21711</v>
      </c>
      <c r="S12410" s="34"/>
      <c r="T12410" s="34"/>
      <c r="U12410" s="34"/>
    </row>
    <row r="12411" spans="16:21" x14ac:dyDescent="0.45">
      <c r="P12411" s="33" t="s">
        <v>6957</v>
      </c>
      <c r="Q12411" t="s">
        <v>28873</v>
      </c>
      <c r="R12411" s="35" t="s">
        <v>21712</v>
      </c>
      <c r="S12411" s="34"/>
      <c r="T12411" s="34"/>
      <c r="U12411" s="34"/>
    </row>
    <row r="12412" spans="16:21" x14ac:dyDescent="0.45">
      <c r="P12412" s="33" t="s">
        <v>6958</v>
      </c>
      <c r="Q12412" t="s">
        <v>28873</v>
      </c>
      <c r="R12412" s="35" t="s">
        <v>21713</v>
      </c>
      <c r="S12412" s="34"/>
      <c r="T12412" s="34"/>
      <c r="U12412" s="34"/>
    </row>
    <row r="12413" spans="16:21" x14ac:dyDescent="0.45">
      <c r="P12413" s="33" t="s">
        <v>6958</v>
      </c>
      <c r="Q12413" t="s">
        <v>28873</v>
      </c>
      <c r="R12413" s="35" t="s">
        <v>21714</v>
      </c>
      <c r="S12413" s="34"/>
      <c r="T12413" s="34"/>
      <c r="U12413" s="34"/>
    </row>
    <row r="12414" spans="16:21" x14ac:dyDescent="0.45">
      <c r="P12414" s="33" t="s">
        <v>6959</v>
      </c>
      <c r="Q12414" t="s">
        <v>28873</v>
      </c>
      <c r="R12414" s="35" t="s">
        <v>21715</v>
      </c>
      <c r="S12414" s="34"/>
      <c r="T12414" s="34"/>
      <c r="U12414" s="34"/>
    </row>
    <row r="12415" spans="16:21" x14ac:dyDescent="0.45">
      <c r="P12415" s="33" t="s">
        <v>6959</v>
      </c>
      <c r="Q12415" t="s">
        <v>28873</v>
      </c>
      <c r="R12415" s="35" t="s">
        <v>21716</v>
      </c>
      <c r="S12415" s="34"/>
      <c r="T12415" s="34"/>
      <c r="U12415" s="34"/>
    </row>
    <row r="12416" spans="16:21" x14ac:dyDescent="0.45">
      <c r="P12416" s="33" t="s">
        <v>6960</v>
      </c>
      <c r="Q12416" t="s">
        <v>28873</v>
      </c>
      <c r="R12416" s="35" t="s">
        <v>21717</v>
      </c>
      <c r="S12416" s="34"/>
      <c r="T12416" s="34"/>
      <c r="U12416" s="34"/>
    </row>
    <row r="12417" spans="16:21" x14ac:dyDescent="0.45">
      <c r="P12417" s="33" t="s">
        <v>6960</v>
      </c>
      <c r="Q12417" t="s">
        <v>28873</v>
      </c>
      <c r="R12417" s="35" t="s">
        <v>21718</v>
      </c>
      <c r="S12417" s="34"/>
      <c r="T12417" s="34"/>
      <c r="U12417" s="34"/>
    </row>
    <row r="12418" spans="16:21" x14ac:dyDescent="0.45">
      <c r="P12418" s="33" t="s">
        <v>6961</v>
      </c>
      <c r="Q12418" t="s">
        <v>28873</v>
      </c>
      <c r="R12418" s="35" t="s">
        <v>21719</v>
      </c>
      <c r="S12418" s="34"/>
      <c r="T12418" s="34"/>
      <c r="U12418" s="34"/>
    </row>
    <row r="12419" spans="16:21" x14ac:dyDescent="0.45">
      <c r="P12419" s="33" t="s">
        <v>6961</v>
      </c>
      <c r="Q12419" t="s">
        <v>28873</v>
      </c>
      <c r="R12419" s="35" t="s">
        <v>21720</v>
      </c>
      <c r="S12419" s="34"/>
      <c r="T12419" s="34"/>
      <c r="U12419" s="34"/>
    </row>
    <row r="12420" spans="16:21" x14ac:dyDescent="0.45">
      <c r="P12420" s="33" t="s">
        <v>6962</v>
      </c>
      <c r="Q12420" t="s">
        <v>28873</v>
      </c>
      <c r="R12420" s="35" t="s">
        <v>21721</v>
      </c>
      <c r="S12420" s="34"/>
      <c r="T12420" s="34"/>
      <c r="U12420" s="34"/>
    </row>
    <row r="12421" spans="16:21" x14ac:dyDescent="0.45">
      <c r="P12421" s="33" t="s">
        <v>6962</v>
      </c>
      <c r="Q12421" t="s">
        <v>28873</v>
      </c>
      <c r="R12421" s="35" t="s">
        <v>21722</v>
      </c>
      <c r="S12421" s="34"/>
      <c r="T12421" s="34"/>
      <c r="U12421" s="34"/>
    </row>
    <row r="12422" spans="16:21" x14ac:dyDescent="0.45">
      <c r="P12422" s="33" t="s">
        <v>6963</v>
      </c>
      <c r="Q12422" t="s">
        <v>28873</v>
      </c>
      <c r="R12422" s="35" t="s">
        <v>21723</v>
      </c>
      <c r="S12422" s="34"/>
      <c r="T12422" s="34"/>
      <c r="U12422" s="34"/>
    </row>
    <row r="12423" spans="16:21" x14ac:dyDescent="0.45">
      <c r="P12423" s="33" t="s">
        <v>6963</v>
      </c>
      <c r="Q12423" t="s">
        <v>28873</v>
      </c>
      <c r="R12423" s="35" t="s">
        <v>21724</v>
      </c>
      <c r="S12423" s="34"/>
      <c r="T12423" s="34"/>
      <c r="U12423" s="34"/>
    </row>
    <row r="12424" spans="16:21" x14ac:dyDescent="0.45">
      <c r="P12424" s="33" t="s">
        <v>6964</v>
      </c>
      <c r="Q12424" t="s">
        <v>28873</v>
      </c>
      <c r="R12424" s="35" t="s">
        <v>21725</v>
      </c>
      <c r="S12424" s="34"/>
      <c r="T12424" s="34"/>
      <c r="U12424" s="34"/>
    </row>
    <row r="12425" spans="16:21" x14ac:dyDescent="0.45">
      <c r="P12425" s="33" t="s">
        <v>6964</v>
      </c>
      <c r="Q12425" t="s">
        <v>28873</v>
      </c>
      <c r="R12425" s="35" t="s">
        <v>21726</v>
      </c>
      <c r="S12425" s="34"/>
      <c r="T12425" s="34"/>
      <c r="U12425" s="34"/>
    </row>
    <row r="12426" spans="16:21" x14ac:dyDescent="0.45">
      <c r="P12426" s="33" t="s">
        <v>6965</v>
      </c>
      <c r="Q12426" t="s">
        <v>28873</v>
      </c>
      <c r="R12426" s="35" t="s">
        <v>21727</v>
      </c>
      <c r="S12426" s="34"/>
      <c r="T12426" s="34"/>
      <c r="U12426" s="34"/>
    </row>
    <row r="12427" spans="16:21" x14ac:dyDescent="0.45">
      <c r="P12427" s="33" t="s">
        <v>6965</v>
      </c>
      <c r="Q12427" t="s">
        <v>28873</v>
      </c>
      <c r="R12427" s="35" t="s">
        <v>21728</v>
      </c>
      <c r="S12427" s="34"/>
      <c r="T12427" s="34"/>
      <c r="U12427" s="34"/>
    </row>
    <row r="12428" spans="16:21" x14ac:dyDescent="0.45">
      <c r="P12428" s="33" t="s">
        <v>6966</v>
      </c>
      <c r="Q12428" t="s">
        <v>28873</v>
      </c>
      <c r="R12428" s="35" t="s">
        <v>21729</v>
      </c>
      <c r="S12428" s="34"/>
      <c r="T12428" s="34"/>
      <c r="U12428" s="34"/>
    </row>
    <row r="12429" spans="16:21" x14ac:dyDescent="0.45">
      <c r="P12429" s="33" t="s">
        <v>6966</v>
      </c>
      <c r="Q12429" t="s">
        <v>28873</v>
      </c>
      <c r="R12429" s="35" t="s">
        <v>21730</v>
      </c>
      <c r="S12429" s="34"/>
      <c r="T12429" s="34"/>
      <c r="U12429" s="34"/>
    </row>
    <row r="12430" spans="16:21" x14ac:dyDescent="0.45">
      <c r="P12430" s="33" t="s">
        <v>6967</v>
      </c>
      <c r="Q12430" t="s">
        <v>28873</v>
      </c>
      <c r="R12430" s="35" t="s">
        <v>21731</v>
      </c>
      <c r="S12430" s="34"/>
      <c r="T12430" s="34"/>
      <c r="U12430" s="34"/>
    </row>
    <row r="12431" spans="16:21" x14ac:dyDescent="0.45">
      <c r="P12431" s="33" t="s">
        <v>6967</v>
      </c>
      <c r="Q12431" t="s">
        <v>28873</v>
      </c>
      <c r="R12431" s="35" t="s">
        <v>21732</v>
      </c>
      <c r="S12431" s="34"/>
      <c r="T12431" s="34"/>
      <c r="U12431" s="34"/>
    </row>
    <row r="12432" spans="16:21" x14ac:dyDescent="0.45">
      <c r="P12432" s="33" t="s">
        <v>6968</v>
      </c>
      <c r="Q12432" t="s">
        <v>28873</v>
      </c>
      <c r="R12432" s="35" t="s">
        <v>21733</v>
      </c>
      <c r="S12432" s="34"/>
      <c r="T12432" s="34"/>
      <c r="U12432" s="34"/>
    </row>
    <row r="12433" spans="16:21" x14ac:dyDescent="0.45">
      <c r="P12433" s="33" t="s">
        <v>6968</v>
      </c>
      <c r="Q12433" t="s">
        <v>28873</v>
      </c>
      <c r="R12433" s="35" t="s">
        <v>21734</v>
      </c>
      <c r="S12433" s="34"/>
      <c r="T12433" s="34"/>
      <c r="U12433" s="34"/>
    </row>
    <row r="12434" spans="16:21" x14ac:dyDescent="0.45">
      <c r="P12434" s="33" t="s">
        <v>6969</v>
      </c>
      <c r="Q12434" t="s">
        <v>28873</v>
      </c>
      <c r="R12434" s="35" t="s">
        <v>21735</v>
      </c>
      <c r="S12434" s="34"/>
      <c r="T12434" s="34"/>
      <c r="U12434" s="34"/>
    </row>
    <row r="12435" spans="16:21" x14ac:dyDescent="0.45">
      <c r="P12435" s="33" t="s">
        <v>6969</v>
      </c>
      <c r="Q12435" t="s">
        <v>28873</v>
      </c>
      <c r="R12435" s="35" t="s">
        <v>21736</v>
      </c>
      <c r="S12435" s="34"/>
      <c r="T12435" s="34"/>
      <c r="U12435" s="34"/>
    </row>
    <row r="12436" spans="16:21" x14ac:dyDescent="0.45">
      <c r="P12436" s="33" t="s">
        <v>6970</v>
      </c>
      <c r="Q12436" t="s">
        <v>28873</v>
      </c>
      <c r="R12436" s="35" t="s">
        <v>21737</v>
      </c>
      <c r="S12436" s="34"/>
      <c r="T12436" s="34"/>
      <c r="U12436" s="34"/>
    </row>
    <row r="12437" spans="16:21" x14ac:dyDescent="0.45">
      <c r="P12437" s="33" t="s">
        <v>6970</v>
      </c>
      <c r="Q12437" t="s">
        <v>28873</v>
      </c>
      <c r="R12437" s="35" t="s">
        <v>21738</v>
      </c>
      <c r="S12437" s="34"/>
      <c r="T12437" s="34"/>
      <c r="U12437" s="34"/>
    </row>
    <row r="12438" spans="16:21" x14ac:dyDescent="0.45">
      <c r="P12438" s="33" t="s">
        <v>6971</v>
      </c>
      <c r="Q12438" t="s">
        <v>28873</v>
      </c>
      <c r="R12438" s="35" t="s">
        <v>21739</v>
      </c>
      <c r="S12438" s="34"/>
      <c r="T12438" s="34"/>
      <c r="U12438" s="34"/>
    </row>
    <row r="12439" spans="16:21" x14ac:dyDescent="0.45">
      <c r="P12439" s="33" t="s">
        <v>6971</v>
      </c>
      <c r="Q12439" t="s">
        <v>28873</v>
      </c>
      <c r="R12439" s="35" t="s">
        <v>21740</v>
      </c>
      <c r="S12439" s="34"/>
      <c r="T12439" s="34"/>
      <c r="U12439" s="34"/>
    </row>
    <row r="12440" spans="16:21" x14ac:dyDescent="0.45">
      <c r="P12440" s="33" t="s">
        <v>6972</v>
      </c>
      <c r="Q12440" t="s">
        <v>28873</v>
      </c>
      <c r="R12440" s="35" t="s">
        <v>21741</v>
      </c>
      <c r="S12440" s="34"/>
      <c r="T12440" s="34"/>
      <c r="U12440" s="34"/>
    </row>
    <row r="12441" spans="16:21" x14ac:dyDescent="0.45">
      <c r="P12441" s="33" t="s">
        <v>6972</v>
      </c>
      <c r="Q12441" t="s">
        <v>28873</v>
      </c>
      <c r="R12441" s="35" t="s">
        <v>21742</v>
      </c>
      <c r="S12441" s="34"/>
      <c r="T12441" s="34"/>
      <c r="U12441" s="34"/>
    </row>
    <row r="12442" spans="16:21" x14ac:dyDescent="0.45">
      <c r="P12442" s="33" t="s">
        <v>6973</v>
      </c>
      <c r="Q12442" t="s">
        <v>28873</v>
      </c>
      <c r="R12442" s="35" t="s">
        <v>21743</v>
      </c>
      <c r="S12442" s="34"/>
      <c r="T12442" s="34"/>
      <c r="U12442" s="34"/>
    </row>
    <row r="12443" spans="16:21" x14ac:dyDescent="0.45">
      <c r="P12443" s="33" t="s">
        <v>6973</v>
      </c>
      <c r="Q12443" t="s">
        <v>28873</v>
      </c>
      <c r="R12443" s="35" t="s">
        <v>21744</v>
      </c>
      <c r="S12443" s="34"/>
      <c r="T12443" s="34"/>
      <c r="U12443" s="34"/>
    </row>
    <row r="12444" spans="16:21" x14ac:dyDescent="0.45">
      <c r="P12444" s="33" t="s">
        <v>6974</v>
      </c>
      <c r="Q12444" t="s">
        <v>28873</v>
      </c>
      <c r="R12444" s="35" t="s">
        <v>21745</v>
      </c>
      <c r="S12444" s="34"/>
      <c r="T12444" s="34"/>
      <c r="U12444" s="34"/>
    </row>
    <row r="12445" spans="16:21" x14ac:dyDescent="0.45">
      <c r="P12445" s="33" t="s">
        <v>6974</v>
      </c>
      <c r="Q12445" t="s">
        <v>28873</v>
      </c>
      <c r="R12445" s="35" t="s">
        <v>21746</v>
      </c>
      <c r="S12445" s="34"/>
      <c r="T12445" s="34"/>
      <c r="U12445" s="34"/>
    </row>
    <row r="12446" spans="16:21" x14ac:dyDescent="0.45">
      <c r="P12446" s="33" t="s">
        <v>6975</v>
      </c>
      <c r="Q12446" t="s">
        <v>28873</v>
      </c>
      <c r="R12446" s="35" t="s">
        <v>21747</v>
      </c>
      <c r="S12446" s="34"/>
      <c r="T12446" s="34"/>
      <c r="U12446" s="34"/>
    </row>
    <row r="12447" spans="16:21" x14ac:dyDescent="0.45">
      <c r="P12447" s="33" t="s">
        <v>6975</v>
      </c>
      <c r="Q12447" t="s">
        <v>28873</v>
      </c>
      <c r="R12447" s="35" t="s">
        <v>21748</v>
      </c>
      <c r="S12447" s="34"/>
      <c r="T12447" s="34"/>
      <c r="U12447" s="34"/>
    </row>
    <row r="12448" spans="16:21" x14ac:dyDescent="0.45">
      <c r="P12448" s="33" t="s">
        <v>6976</v>
      </c>
      <c r="Q12448" t="s">
        <v>28873</v>
      </c>
      <c r="R12448" s="35" t="s">
        <v>21749</v>
      </c>
      <c r="S12448" s="34"/>
      <c r="T12448" s="34"/>
      <c r="U12448" s="34"/>
    </row>
    <row r="12449" spans="16:21" x14ac:dyDescent="0.45">
      <c r="P12449" s="33" t="s">
        <v>6976</v>
      </c>
      <c r="Q12449" t="s">
        <v>28873</v>
      </c>
      <c r="R12449" s="35" t="s">
        <v>21750</v>
      </c>
      <c r="S12449" s="34"/>
      <c r="T12449" s="34"/>
      <c r="U12449" s="34"/>
    </row>
    <row r="12450" spans="16:21" x14ac:dyDescent="0.45">
      <c r="P12450" s="33" t="s">
        <v>6977</v>
      </c>
      <c r="Q12450" t="s">
        <v>28873</v>
      </c>
      <c r="R12450" s="35" t="s">
        <v>21751</v>
      </c>
      <c r="S12450" s="34"/>
      <c r="T12450" s="34"/>
      <c r="U12450" s="34"/>
    </row>
    <row r="12451" spans="16:21" x14ac:dyDescent="0.45">
      <c r="P12451" s="33" t="s">
        <v>6977</v>
      </c>
      <c r="Q12451" t="s">
        <v>28873</v>
      </c>
      <c r="R12451" s="35" t="s">
        <v>21752</v>
      </c>
      <c r="S12451" s="34"/>
      <c r="T12451" s="34"/>
      <c r="U12451" s="34"/>
    </row>
    <row r="12452" spans="16:21" x14ac:dyDescent="0.45">
      <c r="P12452" s="33" t="s">
        <v>6978</v>
      </c>
      <c r="Q12452" t="s">
        <v>28873</v>
      </c>
      <c r="R12452" s="35" t="s">
        <v>21753</v>
      </c>
      <c r="S12452" s="34"/>
      <c r="T12452" s="34"/>
      <c r="U12452" s="34"/>
    </row>
    <row r="12453" spans="16:21" x14ac:dyDescent="0.45">
      <c r="P12453" s="33" t="s">
        <v>6978</v>
      </c>
      <c r="Q12453" t="s">
        <v>28873</v>
      </c>
      <c r="R12453" s="35" t="s">
        <v>21754</v>
      </c>
      <c r="S12453" s="34"/>
      <c r="T12453" s="34"/>
      <c r="U12453" s="34"/>
    </row>
    <row r="12454" spans="16:21" x14ac:dyDescent="0.45">
      <c r="P12454" s="33" t="s">
        <v>6979</v>
      </c>
      <c r="Q12454" t="s">
        <v>28873</v>
      </c>
      <c r="R12454" s="35" t="s">
        <v>21755</v>
      </c>
      <c r="S12454" s="34"/>
      <c r="T12454" s="34"/>
      <c r="U12454" s="34"/>
    </row>
    <row r="12455" spans="16:21" x14ac:dyDescent="0.45">
      <c r="P12455" s="33" t="s">
        <v>6979</v>
      </c>
      <c r="Q12455" t="s">
        <v>28873</v>
      </c>
      <c r="R12455" s="35" t="s">
        <v>21756</v>
      </c>
      <c r="S12455" s="34"/>
      <c r="T12455" s="34"/>
      <c r="U12455" s="34"/>
    </row>
    <row r="12456" spans="16:21" x14ac:dyDescent="0.45">
      <c r="P12456" s="33" t="s">
        <v>6980</v>
      </c>
      <c r="Q12456" t="s">
        <v>28873</v>
      </c>
      <c r="R12456" s="35" t="s">
        <v>21757</v>
      </c>
      <c r="S12456" s="34"/>
      <c r="T12456" s="34"/>
      <c r="U12456" s="34"/>
    </row>
    <row r="12457" spans="16:21" x14ac:dyDescent="0.45">
      <c r="P12457" s="33" t="s">
        <v>6980</v>
      </c>
      <c r="Q12457" t="s">
        <v>28873</v>
      </c>
      <c r="R12457" s="35" t="s">
        <v>21758</v>
      </c>
      <c r="S12457" s="34"/>
      <c r="T12457" s="34"/>
      <c r="U12457" s="34"/>
    </row>
    <row r="12458" spans="16:21" x14ac:dyDescent="0.45">
      <c r="P12458" s="33" t="s">
        <v>6981</v>
      </c>
      <c r="Q12458" t="s">
        <v>28873</v>
      </c>
      <c r="R12458" s="35" t="s">
        <v>21759</v>
      </c>
      <c r="S12458" s="34"/>
      <c r="T12458" s="34"/>
      <c r="U12458" s="34"/>
    </row>
    <row r="12459" spans="16:21" x14ac:dyDescent="0.45">
      <c r="P12459" s="33" t="s">
        <v>6981</v>
      </c>
      <c r="Q12459" t="s">
        <v>28873</v>
      </c>
      <c r="R12459" s="35" t="s">
        <v>21760</v>
      </c>
      <c r="S12459" s="34"/>
      <c r="T12459" s="34"/>
      <c r="U12459" s="34"/>
    </row>
    <row r="12460" spans="16:21" x14ac:dyDescent="0.45">
      <c r="P12460" s="33" t="s">
        <v>6982</v>
      </c>
      <c r="Q12460" t="s">
        <v>28873</v>
      </c>
      <c r="R12460" s="35" t="s">
        <v>21761</v>
      </c>
      <c r="S12460" s="34"/>
      <c r="T12460" s="34"/>
      <c r="U12460" s="34"/>
    </row>
    <row r="12461" spans="16:21" x14ac:dyDescent="0.45">
      <c r="P12461" s="33" t="s">
        <v>6982</v>
      </c>
      <c r="Q12461" t="s">
        <v>28873</v>
      </c>
      <c r="R12461" s="35" t="s">
        <v>21762</v>
      </c>
      <c r="S12461" s="34"/>
      <c r="T12461" s="34"/>
      <c r="U12461" s="34"/>
    </row>
    <row r="12462" spans="16:21" x14ac:dyDescent="0.45">
      <c r="P12462" s="33" t="s">
        <v>6983</v>
      </c>
      <c r="Q12462" t="s">
        <v>28873</v>
      </c>
      <c r="R12462" s="35" t="s">
        <v>21763</v>
      </c>
      <c r="S12462" s="34"/>
      <c r="T12462" s="34"/>
      <c r="U12462" s="34"/>
    </row>
    <row r="12463" spans="16:21" x14ac:dyDescent="0.45">
      <c r="P12463" s="33" t="s">
        <v>6983</v>
      </c>
      <c r="Q12463" t="s">
        <v>28873</v>
      </c>
      <c r="R12463" s="35" t="s">
        <v>21764</v>
      </c>
      <c r="S12463" s="34"/>
      <c r="T12463" s="34"/>
      <c r="U12463" s="34"/>
    </row>
    <row r="12464" spans="16:21" x14ac:dyDescent="0.45">
      <c r="P12464" s="33" t="s">
        <v>6984</v>
      </c>
      <c r="Q12464" t="s">
        <v>28873</v>
      </c>
      <c r="R12464" s="35" t="s">
        <v>21765</v>
      </c>
      <c r="S12464" s="34"/>
      <c r="T12464" s="34"/>
      <c r="U12464" s="34"/>
    </row>
    <row r="12465" spans="16:21" x14ac:dyDescent="0.45">
      <c r="P12465" s="33" t="s">
        <v>6984</v>
      </c>
      <c r="Q12465" t="s">
        <v>28873</v>
      </c>
      <c r="R12465" s="35" t="s">
        <v>21766</v>
      </c>
      <c r="S12465" s="34"/>
      <c r="T12465" s="34"/>
      <c r="U12465" s="34"/>
    </row>
    <row r="12466" spans="16:21" x14ac:dyDescent="0.45">
      <c r="P12466" s="33" t="s">
        <v>6985</v>
      </c>
      <c r="Q12466" t="s">
        <v>28873</v>
      </c>
      <c r="R12466" s="35" t="s">
        <v>21767</v>
      </c>
      <c r="S12466" s="34"/>
      <c r="T12466" s="34"/>
      <c r="U12466" s="34"/>
    </row>
    <row r="12467" spans="16:21" x14ac:dyDescent="0.45">
      <c r="P12467" s="33" t="s">
        <v>6985</v>
      </c>
      <c r="Q12467" t="s">
        <v>28873</v>
      </c>
      <c r="R12467" s="35" t="s">
        <v>21768</v>
      </c>
      <c r="S12467" s="34"/>
      <c r="T12467" s="34"/>
      <c r="U12467" s="34"/>
    </row>
    <row r="12468" spans="16:21" x14ac:dyDescent="0.45">
      <c r="P12468" s="33" t="s">
        <v>6986</v>
      </c>
      <c r="Q12468" t="s">
        <v>28873</v>
      </c>
      <c r="R12468" s="35" t="s">
        <v>21769</v>
      </c>
      <c r="S12468" s="34"/>
      <c r="T12468" s="34"/>
      <c r="U12468" s="34"/>
    </row>
    <row r="12469" spans="16:21" x14ac:dyDescent="0.45">
      <c r="P12469" s="33" t="s">
        <v>6986</v>
      </c>
      <c r="Q12469" t="s">
        <v>28873</v>
      </c>
      <c r="R12469" s="35" t="s">
        <v>21770</v>
      </c>
      <c r="S12469" s="34"/>
      <c r="T12469" s="34"/>
      <c r="U12469" s="34"/>
    </row>
    <row r="12470" spans="16:21" x14ac:dyDescent="0.45">
      <c r="P12470" s="33" t="s">
        <v>6987</v>
      </c>
      <c r="Q12470" t="s">
        <v>28873</v>
      </c>
      <c r="R12470" s="35" t="s">
        <v>21771</v>
      </c>
      <c r="S12470" s="34"/>
      <c r="T12470" s="34"/>
      <c r="U12470" s="34"/>
    </row>
    <row r="12471" spans="16:21" x14ac:dyDescent="0.45">
      <c r="P12471" s="33" t="s">
        <v>6987</v>
      </c>
      <c r="Q12471" t="s">
        <v>28873</v>
      </c>
      <c r="R12471" s="35" t="s">
        <v>21772</v>
      </c>
      <c r="S12471" s="34"/>
      <c r="T12471" s="34"/>
      <c r="U12471" s="34"/>
    </row>
    <row r="12472" spans="16:21" x14ac:dyDescent="0.45">
      <c r="P12472" s="33" t="s">
        <v>6988</v>
      </c>
      <c r="Q12472" t="s">
        <v>28873</v>
      </c>
      <c r="R12472" s="35" t="s">
        <v>21773</v>
      </c>
      <c r="S12472" s="34"/>
      <c r="T12472" s="34"/>
      <c r="U12472" s="34"/>
    </row>
    <row r="12473" spans="16:21" x14ac:dyDescent="0.45">
      <c r="P12473" s="33" t="s">
        <v>6988</v>
      </c>
      <c r="Q12473" t="s">
        <v>28873</v>
      </c>
      <c r="R12473" s="35" t="s">
        <v>21774</v>
      </c>
      <c r="S12473" s="34"/>
      <c r="T12473" s="34"/>
      <c r="U12473" s="34"/>
    </row>
    <row r="12474" spans="16:21" x14ac:dyDescent="0.45">
      <c r="P12474" s="33" t="s">
        <v>6989</v>
      </c>
      <c r="Q12474" t="s">
        <v>28873</v>
      </c>
      <c r="R12474" s="35" t="s">
        <v>21775</v>
      </c>
      <c r="S12474" s="34"/>
      <c r="T12474" s="34"/>
      <c r="U12474" s="34"/>
    </row>
    <row r="12475" spans="16:21" x14ac:dyDescent="0.45">
      <c r="P12475" s="33" t="s">
        <v>6989</v>
      </c>
      <c r="Q12475" t="s">
        <v>28873</v>
      </c>
      <c r="R12475" s="35" t="s">
        <v>21776</v>
      </c>
      <c r="S12475" s="34"/>
      <c r="T12475" s="34"/>
      <c r="U12475" s="34"/>
    </row>
    <row r="12476" spans="16:21" x14ac:dyDescent="0.45">
      <c r="P12476" s="33" t="s">
        <v>6990</v>
      </c>
      <c r="Q12476" t="s">
        <v>28873</v>
      </c>
      <c r="R12476" s="35" t="s">
        <v>21777</v>
      </c>
      <c r="S12476" s="34"/>
      <c r="T12476" s="34"/>
      <c r="U12476" s="34"/>
    </row>
    <row r="12477" spans="16:21" x14ac:dyDescent="0.45">
      <c r="P12477" s="33" t="s">
        <v>6990</v>
      </c>
      <c r="Q12477" t="s">
        <v>28873</v>
      </c>
      <c r="R12477" s="35" t="s">
        <v>21778</v>
      </c>
      <c r="S12477" s="34"/>
      <c r="T12477" s="34"/>
      <c r="U12477" s="34"/>
    </row>
    <row r="12478" spans="16:21" x14ac:dyDescent="0.45">
      <c r="P12478" s="33" t="s">
        <v>6991</v>
      </c>
      <c r="Q12478" t="s">
        <v>28873</v>
      </c>
      <c r="R12478" s="35" t="s">
        <v>21779</v>
      </c>
      <c r="S12478" s="34"/>
      <c r="T12478" s="34"/>
      <c r="U12478" s="34"/>
    </row>
    <row r="12479" spans="16:21" x14ac:dyDescent="0.45">
      <c r="P12479" s="33" t="s">
        <v>6991</v>
      </c>
      <c r="Q12479" t="s">
        <v>28873</v>
      </c>
      <c r="R12479" s="35" t="s">
        <v>21780</v>
      </c>
      <c r="S12479" s="34"/>
      <c r="T12479" s="34"/>
      <c r="U12479" s="34"/>
    </row>
    <row r="12480" spans="16:21" x14ac:dyDescent="0.45">
      <c r="P12480" s="33" t="s">
        <v>6992</v>
      </c>
      <c r="Q12480" t="s">
        <v>28873</v>
      </c>
      <c r="R12480" s="35" t="s">
        <v>21781</v>
      </c>
      <c r="S12480" s="34"/>
      <c r="T12480" s="34"/>
      <c r="U12480" s="34"/>
    </row>
    <row r="12481" spans="16:21" x14ac:dyDescent="0.45">
      <c r="P12481" s="33" t="s">
        <v>6992</v>
      </c>
      <c r="Q12481" t="s">
        <v>28873</v>
      </c>
      <c r="R12481" s="35" t="s">
        <v>21782</v>
      </c>
      <c r="S12481" s="34"/>
      <c r="T12481" s="34"/>
      <c r="U12481" s="34"/>
    </row>
    <row r="12482" spans="16:21" x14ac:dyDescent="0.45">
      <c r="P12482" s="33" t="s">
        <v>6993</v>
      </c>
      <c r="Q12482" t="s">
        <v>28873</v>
      </c>
      <c r="R12482" s="35" t="s">
        <v>21783</v>
      </c>
      <c r="S12482" s="34"/>
      <c r="T12482" s="34"/>
      <c r="U12482" s="34"/>
    </row>
    <row r="12483" spans="16:21" x14ac:dyDescent="0.45">
      <c r="P12483" s="33" t="s">
        <v>6993</v>
      </c>
      <c r="Q12483" t="s">
        <v>28873</v>
      </c>
      <c r="R12483" s="35" t="s">
        <v>21784</v>
      </c>
      <c r="S12483" s="34"/>
      <c r="T12483" s="34"/>
      <c r="U12483" s="34"/>
    </row>
    <row r="12484" spans="16:21" x14ac:dyDescent="0.45">
      <c r="P12484" s="33" t="s">
        <v>6994</v>
      </c>
      <c r="Q12484" t="s">
        <v>28873</v>
      </c>
      <c r="R12484" s="35" t="s">
        <v>21785</v>
      </c>
      <c r="S12484" s="34"/>
      <c r="T12484" s="34"/>
      <c r="U12484" s="34"/>
    </row>
    <row r="12485" spans="16:21" x14ac:dyDescent="0.45">
      <c r="P12485" s="33" t="s">
        <v>6994</v>
      </c>
      <c r="Q12485" t="s">
        <v>28873</v>
      </c>
      <c r="R12485" s="35" t="s">
        <v>21786</v>
      </c>
      <c r="S12485" s="34"/>
      <c r="T12485" s="34"/>
      <c r="U12485" s="34"/>
    </row>
    <row r="12486" spans="16:21" x14ac:dyDescent="0.45">
      <c r="P12486" s="33" t="s">
        <v>6995</v>
      </c>
      <c r="Q12486" t="s">
        <v>28873</v>
      </c>
      <c r="R12486" s="35" t="s">
        <v>21787</v>
      </c>
      <c r="S12486" s="34"/>
      <c r="T12486" s="34"/>
      <c r="U12486" s="34"/>
    </row>
    <row r="12487" spans="16:21" x14ac:dyDescent="0.45">
      <c r="P12487" s="33" t="s">
        <v>6995</v>
      </c>
      <c r="Q12487" t="s">
        <v>28873</v>
      </c>
      <c r="R12487" s="35" t="s">
        <v>21788</v>
      </c>
      <c r="S12487" s="34"/>
      <c r="T12487" s="34"/>
      <c r="U12487" s="34"/>
    </row>
    <row r="12488" spans="16:21" x14ac:dyDescent="0.45">
      <c r="P12488" s="33" t="s">
        <v>6996</v>
      </c>
      <c r="Q12488" t="s">
        <v>28873</v>
      </c>
      <c r="R12488" s="35" t="s">
        <v>21789</v>
      </c>
      <c r="S12488" s="34"/>
      <c r="T12488" s="34"/>
      <c r="U12488" s="34"/>
    </row>
    <row r="12489" spans="16:21" x14ac:dyDescent="0.45">
      <c r="P12489" s="33" t="s">
        <v>6996</v>
      </c>
      <c r="Q12489" t="s">
        <v>28873</v>
      </c>
      <c r="R12489" s="35" t="s">
        <v>21790</v>
      </c>
      <c r="S12489" s="34"/>
      <c r="T12489" s="34"/>
      <c r="U12489" s="34"/>
    </row>
    <row r="12490" spans="16:21" x14ac:dyDescent="0.45">
      <c r="P12490" s="33" t="s">
        <v>6997</v>
      </c>
      <c r="Q12490" t="s">
        <v>28873</v>
      </c>
      <c r="R12490" s="35" t="s">
        <v>21791</v>
      </c>
      <c r="S12490" s="34"/>
      <c r="T12490" s="34"/>
      <c r="U12490" s="34"/>
    </row>
    <row r="12491" spans="16:21" x14ac:dyDescent="0.45">
      <c r="P12491" s="33" t="s">
        <v>6997</v>
      </c>
      <c r="Q12491" t="s">
        <v>28873</v>
      </c>
      <c r="R12491" s="35" t="s">
        <v>21792</v>
      </c>
      <c r="S12491" s="34"/>
      <c r="T12491" s="34"/>
      <c r="U12491" s="34"/>
    </row>
    <row r="12492" spans="16:21" x14ac:dyDescent="0.45">
      <c r="P12492" s="33" t="s">
        <v>6998</v>
      </c>
      <c r="Q12492" t="s">
        <v>28873</v>
      </c>
      <c r="R12492" s="35" t="s">
        <v>21793</v>
      </c>
      <c r="S12492" s="34"/>
      <c r="T12492" s="34"/>
      <c r="U12492" s="34"/>
    </row>
    <row r="12493" spans="16:21" x14ac:dyDescent="0.45">
      <c r="P12493" s="33" t="s">
        <v>6998</v>
      </c>
      <c r="Q12493" t="s">
        <v>28873</v>
      </c>
      <c r="R12493" s="35" t="s">
        <v>21794</v>
      </c>
      <c r="S12493" s="34"/>
      <c r="T12493" s="34"/>
      <c r="U12493" s="34"/>
    </row>
    <row r="12494" spans="16:21" x14ac:dyDescent="0.45">
      <c r="P12494" s="33" t="s">
        <v>6999</v>
      </c>
      <c r="Q12494" t="s">
        <v>28873</v>
      </c>
      <c r="R12494" s="35" t="s">
        <v>21795</v>
      </c>
      <c r="S12494" s="34"/>
      <c r="T12494" s="34"/>
      <c r="U12494" s="34"/>
    </row>
    <row r="12495" spans="16:21" x14ac:dyDescent="0.45">
      <c r="P12495" s="33" t="s">
        <v>6999</v>
      </c>
      <c r="Q12495" t="s">
        <v>28873</v>
      </c>
      <c r="R12495" s="35" t="s">
        <v>21796</v>
      </c>
      <c r="S12495" s="34"/>
      <c r="T12495" s="34"/>
      <c r="U12495" s="34"/>
    </row>
    <row r="12496" spans="16:21" x14ac:dyDescent="0.45">
      <c r="P12496" s="33" t="s">
        <v>7000</v>
      </c>
      <c r="Q12496" t="s">
        <v>28873</v>
      </c>
      <c r="R12496" s="35" t="s">
        <v>21797</v>
      </c>
      <c r="S12496" s="34"/>
      <c r="T12496" s="34"/>
      <c r="U12496" s="34"/>
    </row>
    <row r="12497" spans="16:21" x14ac:dyDescent="0.45">
      <c r="P12497" s="33" t="s">
        <v>7000</v>
      </c>
      <c r="Q12497" t="s">
        <v>28873</v>
      </c>
      <c r="R12497" s="35" t="s">
        <v>21798</v>
      </c>
      <c r="S12497" s="34"/>
      <c r="T12497" s="34"/>
      <c r="U12497" s="34"/>
    </row>
    <row r="12498" spans="16:21" x14ac:dyDescent="0.45">
      <c r="P12498" s="33" t="s">
        <v>7001</v>
      </c>
      <c r="Q12498" t="s">
        <v>28873</v>
      </c>
      <c r="R12498" s="35" t="s">
        <v>21799</v>
      </c>
      <c r="S12498" s="34"/>
      <c r="T12498" s="34"/>
      <c r="U12498" s="34"/>
    </row>
    <row r="12499" spans="16:21" x14ac:dyDescent="0.45">
      <c r="P12499" s="33" t="s">
        <v>7001</v>
      </c>
      <c r="Q12499" t="s">
        <v>28873</v>
      </c>
      <c r="R12499" s="35" t="s">
        <v>21800</v>
      </c>
      <c r="S12499" s="34"/>
      <c r="T12499" s="34"/>
      <c r="U12499" s="34"/>
    </row>
    <row r="12500" spans="16:21" x14ac:dyDescent="0.45">
      <c r="P12500" s="33" t="s">
        <v>7002</v>
      </c>
      <c r="Q12500" t="s">
        <v>28873</v>
      </c>
      <c r="R12500" s="35" t="s">
        <v>21801</v>
      </c>
      <c r="S12500" s="34"/>
      <c r="T12500" s="34"/>
      <c r="U12500" s="34"/>
    </row>
    <row r="12501" spans="16:21" x14ac:dyDescent="0.45">
      <c r="P12501" s="33" t="s">
        <v>7002</v>
      </c>
      <c r="Q12501" t="s">
        <v>28873</v>
      </c>
      <c r="R12501" s="35" t="s">
        <v>21802</v>
      </c>
      <c r="S12501" s="34"/>
      <c r="T12501" s="34"/>
      <c r="U12501" s="34"/>
    </row>
    <row r="12502" spans="16:21" x14ac:dyDescent="0.45">
      <c r="P12502" s="33" t="s">
        <v>7003</v>
      </c>
      <c r="Q12502" t="s">
        <v>28873</v>
      </c>
      <c r="R12502" s="35" t="s">
        <v>21803</v>
      </c>
      <c r="S12502" s="34"/>
      <c r="T12502" s="34"/>
      <c r="U12502" s="34"/>
    </row>
    <row r="12503" spans="16:21" x14ac:dyDescent="0.45">
      <c r="P12503" s="33" t="s">
        <v>7003</v>
      </c>
      <c r="Q12503" t="s">
        <v>28873</v>
      </c>
      <c r="R12503" s="35" t="s">
        <v>21804</v>
      </c>
      <c r="S12503" s="34"/>
      <c r="T12503" s="34"/>
      <c r="U12503" s="34"/>
    </row>
    <row r="12504" spans="16:21" x14ac:dyDescent="0.45">
      <c r="P12504" s="33" t="s">
        <v>7004</v>
      </c>
      <c r="Q12504" t="s">
        <v>28873</v>
      </c>
      <c r="R12504" s="35" t="s">
        <v>21805</v>
      </c>
      <c r="S12504" s="34"/>
      <c r="T12504" s="34"/>
      <c r="U12504" s="34"/>
    </row>
    <row r="12505" spans="16:21" x14ac:dyDescent="0.45">
      <c r="P12505" s="33" t="s">
        <v>7004</v>
      </c>
      <c r="Q12505" t="s">
        <v>28873</v>
      </c>
      <c r="R12505" s="35" t="s">
        <v>21806</v>
      </c>
      <c r="S12505" s="34"/>
      <c r="T12505" s="34"/>
      <c r="U12505" s="34"/>
    </row>
    <row r="12506" spans="16:21" x14ac:dyDescent="0.45">
      <c r="P12506" s="33" t="s">
        <v>7005</v>
      </c>
      <c r="Q12506" t="s">
        <v>28873</v>
      </c>
      <c r="R12506" s="35" t="s">
        <v>21807</v>
      </c>
      <c r="S12506" s="34"/>
      <c r="T12506" s="34"/>
      <c r="U12506" s="34"/>
    </row>
    <row r="12507" spans="16:21" x14ac:dyDescent="0.45">
      <c r="P12507" s="33" t="s">
        <v>7005</v>
      </c>
      <c r="Q12507" t="s">
        <v>28873</v>
      </c>
      <c r="R12507" s="35" t="s">
        <v>21808</v>
      </c>
      <c r="S12507" s="34"/>
      <c r="T12507" s="34"/>
      <c r="U12507" s="34"/>
    </row>
    <row r="12508" spans="16:21" x14ac:dyDescent="0.45">
      <c r="P12508" s="33" t="s">
        <v>7006</v>
      </c>
      <c r="Q12508" t="s">
        <v>28873</v>
      </c>
      <c r="R12508" s="35" t="s">
        <v>21809</v>
      </c>
      <c r="S12508" s="34"/>
      <c r="T12508" s="34"/>
      <c r="U12508" s="34"/>
    </row>
    <row r="12509" spans="16:21" x14ac:dyDescent="0.45">
      <c r="P12509" s="33" t="s">
        <v>7006</v>
      </c>
      <c r="Q12509" t="s">
        <v>28873</v>
      </c>
      <c r="R12509" s="35" t="s">
        <v>21810</v>
      </c>
      <c r="S12509" s="34"/>
      <c r="T12509" s="34"/>
      <c r="U12509" s="34"/>
    </row>
    <row r="12510" spans="16:21" x14ac:dyDescent="0.45">
      <c r="P12510" s="33" t="s">
        <v>7007</v>
      </c>
      <c r="Q12510" t="s">
        <v>28873</v>
      </c>
      <c r="R12510" s="35" t="s">
        <v>21811</v>
      </c>
      <c r="S12510" s="34"/>
      <c r="T12510" s="34"/>
      <c r="U12510" s="34"/>
    </row>
    <row r="12511" spans="16:21" x14ac:dyDescent="0.45">
      <c r="P12511" s="33" t="s">
        <v>7007</v>
      </c>
      <c r="Q12511" t="s">
        <v>28873</v>
      </c>
      <c r="R12511" s="35" t="s">
        <v>21812</v>
      </c>
      <c r="S12511" s="34"/>
      <c r="T12511" s="34"/>
      <c r="U12511" s="34"/>
    </row>
    <row r="12512" spans="16:21" x14ac:dyDescent="0.45">
      <c r="P12512" s="33" t="s">
        <v>7008</v>
      </c>
      <c r="Q12512" t="s">
        <v>28873</v>
      </c>
      <c r="R12512" s="35" t="s">
        <v>21813</v>
      </c>
      <c r="S12512" s="34"/>
      <c r="T12512" s="34"/>
      <c r="U12512" s="34"/>
    </row>
    <row r="12513" spans="16:21" x14ac:dyDescent="0.45">
      <c r="P12513" s="33" t="s">
        <v>7008</v>
      </c>
      <c r="Q12513" t="s">
        <v>28873</v>
      </c>
      <c r="R12513" s="35" t="s">
        <v>21814</v>
      </c>
      <c r="S12513" s="34"/>
      <c r="T12513" s="34"/>
      <c r="U12513" s="34"/>
    </row>
    <row r="12514" spans="16:21" x14ac:dyDescent="0.45">
      <c r="P12514" s="33" t="s">
        <v>7009</v>
      </c>
      <c r="Q12514" t="s">
        <v>28873</v>
      </c>
      <c r="R12514" s="35" t="s">
        <v>21815</v>
      </c>
      <c r="S12514" s="34"/>
      <c r="T12514" s="34"/>
      <c r="U12514" s="34"/>
    </row>
    <row r="12515" spans="16:21" x14ac:dyDescent="0.45">
      <c r="P12515" s="33" t="s">
        <v>7009</v>
      </c>
      <c r="Q12515" t="s">
        <v>28873</v>
      </c>
      <c r="R12515" s="35" t="s">
        <v>21816</v>
      </c>
      <c r="S12515" s="34"/>
      <c r="T12515" s="34"/>
      <c r="U12515" s="34"/>
    </row>
    <row r="12516" spans="16:21" x14ac:dyDescent="0.45">
      <c r="P12516" s="33" t="s">
        <v>7010</v>
      </c>
      <c r="Q12516" t="s">
        <v>28873</v>
      </c>
      <c r="R12516" s="35" t="s">
        <v>21817</v>
      </c>
      <c r="S12516" s="34"/>
      <c r="T12516" s="34"/>
      <c r="U12516" s="34"/>
    </row>
    <row r="12517" spans="16:21" x14ac:dyDescent="0.45">
      <c r="P12517" s="33" t="s">
        <v>7010</v>
      </c>
      <c r="Q12517" t="s">
        <v>28873</v>
      </c>
      <c r="R12517" s="35" t="s">
        <v>21818</v>
      </c>
      <c r="S12517" s="34"/>
      <c r="T12517" s="34"/>
      <c r="U12517" s="34"/>
    </row>
    <row r="12518" spans="16:21" x14ac:dyDescent="0.45">
      <c r="P12518" s="33" t="s">
        <v>7011</v>
      </c>
      <c r="Q12518" t="s">
        <v>28873</v>
      </c>
      <c r="R12518" s="35" t="s">
        <v>21819</v>
      </c>
      <c r="S12518" s="34"/>
      <c r="T12518" s="34"/>
      <c r="U12518" s="34"/>
    </row>
    <row r="12519" spans="16:21" x14ac:dyDescent="0.45">
      <c r="P12519" s="33" t="s">
        <v>7011</v>
      </c>
      <c r="Q12519" t="s">
        <v>28873</v>
      </c>
      <c r="R12519" s="35" t="s">
        <v>21820</v>
      </c>
      <c r="S12519" s="34"/>
      <c r="T12519" s="34"/>
      <c r="U12519" s="34"/>
    </row>
    <row r="12520" spans="16:21" x14ac:dyDescent="0.45">
      <c r="P12520" s="33" t="s">
        <v>7012</v>
      </c>
      <c r="Q12520" t="s">
        <v>28873</v>
      </c>
      <c r="R12520" s="35" t="s">
        <v>21821</v>
      </c>
      <c r="S12520" s="34"/>
      <c r="T12520" s="34"/>
      <c r="U12520" s="34"/>
    </row>
    <row r="12521" spans="16:21" x14ac:dyDescent="0.45">
      <c r="P12521" s="33" t="s">
        <v>7012</v>
      </c>
      <c r="Q12521" t="s">
        <v>28873</v>
      </c>
      <c r="R12521" s="35" t="s">
        <v>21822</v>
      </c>
      <c r="S12521" s="34"/>
      <c r="T12521" s="34"/>
      <c r="U12521" s="34"/>
    </row>
    <row r="12522" spans="16:21" x14ac:dyDescent="0.45">
      <c r="P12522" s="33" t="s">
        <v>7013</v>
      </c>
      <c r="Q12522" t="s">
        <v>28873</v>
      </c>
      <c r="R12522" s="35" t="s">
        <v>21823</v>
      </c>
      <c r="S12522" s="34"/>
      <c r="T12522" s="34"/>
      <c r="U12522" s="34"/>
    </row>
    <row r="12523" spans="16:21" x14ac:dyDescent="0.45">
      <c r="P12523" s="33" t="s">
        <v>7013</v>
      </c>
      <c r="Q12523" t="s">
        <v>28873</v>
      </c>
      <c r="R12523" s="35" t="s">
        <v>21824</v>
      </c>
      <c r="S12523" s="34"/>
      <c r="T12523" s="34"/>
      <c r="U12523" s="34"/>
    </row>
    <row r="12524" spans="16:21" x14ac:dyDescent="0.45">
      <c r="P12524" s="33" t="s">
        <v>7014</v>
      </c>
      <c r="Q12524" t="s">
        <v>28873</v>
      </c>
      <c r="R12524" s="35" t="s">
        <v>21825</v>
      </c>
      <c r="S12524" s="34"/>
      <c r="T12524" s="34"/>
      <c r="U12524" s="34"/>
    </row>
    <row r="12525" spans="16:21" x14ac:dyDescent="0.45">
      <c r="P12525" s="33" t="s">
        <v>7014</v>
      </c>
      <c r="Q12525" t="s">
        <v>28873</v>
      </c>
      <c r="R12525" s="35" t="s">
        <v>21826</v>
      </c>
      <c r="S12525" s="34"/>
      <c r="T12525" s="34"/>
      <c r="U12525" s="34"/>
    </row>
    <row r="12526" spans="16:21" x14ac:dyDescent="0.45">
      <c r="P12526" s="33" t="s">
        <v>7015</v>
      </c>
      <c r="Q12526" t="s">
        <v>28873</v>
      </c>
      <c r="R12526" s="35" t="s">
        <v>21827</v>
      </c>
      <c r="S12526" s="34"/>
      <c r="T12526" s="34"/>
      <c r="U12526" s="34"/>
    </row>
    <row r="12527" spans="16:21" x14ac:dyDescent="0.45">
      <c r="P12527" s="33" t="s">
        <v>7015</v>
      </c>
      <c r="Q12527" t="s">
        <v>28873</v>
      </c>
      <c r="R12527" s="35" t="s">
        <v>21828</v>
      </c>
      <c r="S12527" s="34"/>
      <c r="T12527" s="34"/>
      <c r="U12527" s="34"/>
    </row>
    <row r="12528" spans="16:21" x14ac:dyDescent="0.45">
      <c r="P12528" s="33" t="s">
        <v>7016</v>
      </c>
      <c r="Q12528" t="s">
        <v>28873</v>
      </c>
      <c r="R12528" s="35" t="s">
        <v>21829</v>
      </c>
      <c r="S12528" s="34"/>
      <c r="T12528" s="34"/>
      <c r="U12528" s="34"/>
    </row>
    <row r="12529" spans="16:21" x14ac:dyDescent="0.45">
      <c r="P12529" s="33" t="s">
        <v>7016</v>
      </c>
      <c r="Q12529" t="s">
        <v>28873</v>
      </c>
      <c r="R12529" s="35" t="s">
        <v>21830</v>
      </c>
      <c r="S12529" s="34"/>
      <c r="T12529" s="34"/>
      <c r="U12529" s="34"/>
    </row>
    <row r="12530" spans="16:21" x14ac:dyDescent="0.45">
      <c r="P12530" s="33" t="s">
        <v>7017</v>
      </c>
      <c r="Q12530" t="s">
        <v>28873</v>
      </c>
      <c r="R12530" s="35" t="s">
        <v>21831</v>
      </c>
      <c r="S12530" s="34"/>
      <c r="T12530" s="34"/>
      <c r="U12530" s="34"/>
    </row>
    <row r="12531" spans="16:21" x14ac:dyDescent="0.45">
      <c r="P12531" s="33" t="s">
        <v>7017</v>
      </c>
      <c r="Q12531" t="s">
        <v>28873</v>
      </c>
      <c r="R12531" s="35" t="s">
        <v>21832</v>
      </c>
      <c r="S12531" s="34"/>
      <c r="T12531" s="34"/>
      <c r="U12531" s="34"/>
    </row>
    <row r="12532" spans="16:21" x14ac:dyDescent="0.45">
      <c r="P12532" s="33" t="s">
        <v>7018</v>
      </c>
      <c r="Q12532" t="s">
        <v>28873</v>
      </c>
      <c r="R12532" s="35" t="s">
        <v>21833</v>
      </c>
      <c r="S12532" s="34"/>
      <c r="T12532" s="34"/>
      <c r="U12532" s="34"/>
    </row>
    <row r="12533" spans="16:21" x14ac:dyDescent="0.45">
      <c r="P12533" s="33" t="s">
        <v>7018</v>
      </c>
      <c r="Q12533" t="s">
        <v>28873</v>
      </c>
      <c r="R12533" s="35" t="s">
        <v>21834</v>
      </c>
      <c r="S12533" s="34"/>
      <c r="T12533" s="34"/>
      <c r="U12533" s="34"/>
    </row>
    <row r="12534" spans="16:21" x14ac:dyDescent="0.45">
      <c r="P12534" s="33" t="s">
        <v>7019</v>
      </c>
      <c r="Q12534" t="s">
        <v>28873</v>
      </c>
      <c r="R12534" s="35" t="s">
        <v>21835</v>
      </c>
      <c r="S12534" s="34"/>
      <c r="T12534" s="34"/>
      <c r="U12534" s="34"/>
    </row>
    <row r="12535" spans="16:21" x14ac:dyDescent="0.45">
      <c r="P12535" s="33" t="s">
        <v>7019</v>
      </c>
      <c r="Q12535" t="s">
        <v>28873</v>
      </c>
      <c r="R12535" s="35" t="s">
        <v>21836</v>
      </c>
      <c r="S12535" s="34"/>
      <c r="T12535" s="34"/>
      <c r="U12535" s="34"/>
    </row>
    <row r="12536" spans="16:21" x14ac:dyDescent="0.45">
      <c r="P12536" s="33" t="s">
        <v>7020</v>
      </c>
      <c r="Q12536" t="s">
        <v>28873</v>
      </c>
      <c r="R12536" s="35" t="s">
        <v>21837</v>
      </c>
      <c r="S12536" s="34"/>
      <c r="T12536" s="34"/>
      <c r="U12536" s="34"/>
    </row>
    <row r="12537" spans="16:21" x14ac:dyDescent="0.45">
      <c r="P12537" s="33" t="s">
        <v>7020</v>
      </c>
      <c r="Q12537" t="s">
        <v>28873</v>
      </c>
      <c r="R12537" s="35" t="s">
        <v>21838</v>
      </c>
      <c r="S12537" s="34"/>
      <c r="T12537" s="34"/>
      <c r="U12537" s="34"/>
    </row>
    <row r="12538" spans="16:21" x14ac:dyDescent="0.45">
      <c r="P12538" s="33" t="s">
        <v>7021</v>
      </c>
      <c r="Q12538" t="s">
        <v>28873</v>
      </c>
      <c r="R12538" s="35" t="s">
        <v>21839</v>
      </c>
      <c r="S12538" s="34"/>
      <c r="T12538" s="34"/>
      <c r="U12538" s="34"/>
    </row>
    <row r="12539" spans="16:21" x14ac:dyDescent="0.45">
      <c r="P12539" s="33" t="s">
        <v>7021</v>
      </c>
      <c r="Q12539" t="s">
        <v>28873</v>
      </c>
      <c r="R12539" s="35" t="s">
        <v>21840</v>
      </c>
      <c r="S12539" s="34"/>
      <c r="T12539" s="34"/>
      <c r="U12539" s="34"/>
    </row>
    <row r="12540" spans="16:21" x14ac:dyDescent="0.45">
      <c r="P12540" s="33" t="s">
        <v>7022</v>
      </c>
      <c r="Q12540" t="s">
        <v>28873</v>
      </c>
      <c r="R12540" s="35" t="s">
        <v>21841</v>
      </c>
      <c r="S12540" s="34"/>
      <c r="T12540" s="34"/>
      <c r="U12540" s="34"/>
    </row>
    <row r="12541" spans="16:21" x14ac:dyDescent="0.45">
      <c r="P12541" s="33" t="s">
        <v>7022</v>
      </c>
      <c r="Q12541" t="s">
        <v>28873</v>
      </c>
      <c r="R12541" s="35" t="s">
        <v>21842</v>
      </c>
      <c r="S12541" s="34"/>
      <c r="T12541" s="34"/>
      <c r="U12541" s="34"/>
    </row>
    <row r="12542" spans="16:21" x14ac:dyDescent="0.45">
      <c r="P12542" s="33" t="s">
        <v>7023</v>
      </c>
      <c r="Q12542" t="s">
        <v>28873</v>
      </c>
      <c r="R12542" s="35" t="s">
        <v>21843</v>
      </c>
      <c r="S12542" s="34"/>
      <c r="T12542" s="34"/>
      <c r="U12542" s="34"/>
    </row>
    <row r="12543" spans="16:21" x14ac:dyDescent="0.45">
      <c r="P12543" s="33" t="s">
        <v>7023</v>
      </c>
      <c r="Q12543" t="s">
        <v>28873</v>
      </c>
      <c r="R12543" s="35" t="s">
        <v>21844</v>
      </c>
      <c r="S12543" s="34"/>
      <c r="T12543" s="34"/>
      <c r="U12543" s="34"/>
    </row>
    <row r="12544" spans="16:21" x14ac:dyDescent="0.45">
      <c r="P12544" s="33" t="s">
        <v>7024</v>
      </c>
      <c r="Q12544" t="s">
        <v>28873</v>
      </c>
      <c r="R12544" s="35" t="s">
        <v>21845</v>
      </c>
      <c r="S12544" s="34"/>
      <c r="T12544" s="34"/>
      <c r="U12544" s="34"/>
    </row>
    <row r="12545" spans="16:21" x14ac:dyDescent="0.45">
      <c r="P12545" s="33" t="s">
        <v>7024</v>
      </c>
      <c r="Q12545" t="s">
        <v>28873</v>
      </c>
      <c r="R12545" s="35" t="s">
        <v>21846</v>
      </c>
      <c r="S12545" s="34"/>
      <c r="T12545" s="34"/>
      <c r="U12545" s="34"/>
    </row>
    <row r="12546" spans="16:21" x14ac:dyDescent="0.45">
      <c r="P12546" s="33" t="s">
        <v>7025</v>
      </c>
      <c r="Q12546" t="s">
        <v>28873</v>
      </c>
      <c r="R12546" s="35" t="s">
        <v>21847</v>
      </c>
      <c r="S12546" s="34"/>
      <c r="T12546" s="34"/>
      <c r="U12546" s="34"/>
    </row>
    <row r="12547" spans="16:21" x14ac:dyDescent="0.45">
      <c r="P12547" s="33" t="s">
        <v>7025</v>
      </c>
      <c r="Q12547" t="s">
        <v>28873</v>
      </c>
      <c r="R12547" s="35" t="s">
        <v>21848</v>
      </c>
      <c r="S12547" s="34"/>
      <c r="T12547" s="34"/>
      <c r="U12547" s="34"/>
    </row>
    <row r="12548" spans="16:21" x14ac:dyDescent="0.45">
      <c r="P12548" s="33" t="s">
        <v>7026</v>
      </c>
      <c r="Q12548" t="s">
        <v>28873</v>
      </c>
      <c r="R12548" s="35" t="s">
        <v>21849</v>
      </c>
      <c r="S12548" s="34"/>
      <c r="T12548" s="34"/>
      <c r="U12548" s="34"/>
    </row>
    <row r="12549" spans="16:21" x14ac:dyDescent="0.45">
      <c r="P12549" s="33" t="s">
        <v>7026</v>
      </c>
      <c r="Q12549" t="s">
        <v>28873</v>
      </c>
      <c r="R12549" s="35" t="s">
        <v>21850</v>
      </c>
      <c r="S12549" s="34"/>
      <c r="T12549" s="34"/>
      <c r="U12549" s="34"/>
    </row>
    <row r="12550" spans="16:21" x14ac:dyDescent="0.45">
      <c r="P12550" s="33" t="s">
        <v>7027</v>
      </c>
      <c r="Q12550" t="s">
        <v>28873</v>
      </c>
      <c r="R12550" s="35" t="s">
        <v>17223</v>
      </c>
      <c r="S12550" s="34"/>
      <c r="T12550" s="34"/>
      <c r="U12550" s="34"/>
    </row>
    <row r="12551" spans="16:21" x14ac:dyDescent="0.45">
      <c r="P12551" s="33" t="s">
        <v>7027</v>
      </c>
      <c r="Q12551" t="s">
        <v>28873</v>
      </c>
      <c r="R12551" s="35" t="s">
        <v>21851</v>
      </c>
      <c r="S12551" s="34"/>
      <c r="T12551" s="34"/>
      <c r="U12551" s="34"/>
    </row>
    <row r="12552" spans="16:21" x14ac:dyDescent="0.45">
      <c r="P12552" s="33" t="s">
        <v>7028</v>
      </c>
      <c r="Q12552" t="s">
        <v>28873</v>
      </c>
      <c r="R12552" s="35" t="s">
        <v>21852</v>
      </c>
      <c r="S12552" s="34"/>
      <c r="T12552" s="34"/>
      <c r="U12552" s="34"/>
    </row>
    <row r="12553" spans="16:21" x14ac:dyDescent="0.45">
      <c r="P12553" s="33" t="s">
        <v>7028</v>
      </c>
      <c r="Q12553" t="s">
        <v>28873</v>
      </c>
      <c r="R12553" s="35" t="s">
        <v>21853</v>
      </c>
      <c r="S12553" s="34"/>
      <c r="T12553" s="34"/>
      <c r="U12553" s="34"/>
    </row>
    <row r="12554" spans="16:21" x14ac:dyDescent="0.45">
      <c r="P12554" s="33" t="s">
        <v>7029</v>
      </c>
      <c r="Q12554" t="s">
        <v>28873</v>
      </c>
      <c r="R12554" s="35" t="s">
        <v>21854</v>
      </c>
      <c r="S12554" s="34"/>
      <c r="T12554" s="34"/>
      <c r="U12554" s="34"/>
    </row>
    <row r="12555" spans="16:21" x14ac:dyDescent="0.45">
      <c r="P12555" s="33" t="s">
        <v>7029</v>
      </c>
      <c r="Q12555" t="s">
        <v>28873</v>
      </c>
      <c r="R12555" s="35" t="s">
        <v>21855</v>
      </c>
      <c r="S12555" s="34"/>
      <c r="T12555" s="34"/>
      <c r="U12555" s="34"/>
    </row>
    <row r="12556" spans="16:21" x14ac:dyDescent="0.45">
      <c r="P12556" s="33" t="s">
        <v>7030</v>
      </c>
      <c r="Q12556" t="s">
        <v>28873</v>
      </c>
      <c r="R12556" s="35" t="s">
        <v>21856</v>
      </c>
      <c r="S12556" s="34"/>
      <c r="T12556" s="34"/>
      <c r="U12556" s="34"/>
    </row>
    <row r="12557" spans="16:21" x14ac:dyDescent="0.45">
      <c r="P12557" s="33" t="s">
        <v>7030</v>
      </c>
      <c r="Q12557" t="s">
        <v>28873</v>
      </c>
      <c r="R12557" s="35" t="s">
        <v>21857</v>
      </c>
      <c r="S12557" s="34"/>
      <c r="T12557" s="34"/>
      <c r="U12557" s="34"/>
    </row>
    <row r="12558" spans="16:21" x14ac:dyDescent="0.45">
      <c r="P12558" s="33" t="s">
        <v>7031</v>
      </c>
      <c r="Q12558" t="s">
        <v>28873</v>
      </c>
      <c r="R12558" s="35" t="s">
        <v>21858</v>
      </c>
      <c r="S12558" s="34"/>
      <c r="T12558" s="34"/>
      <c r="U12558" s="34"/>
    </row>
    <row r="12559" spans="16:21" x14ac:dyDescent="0.45">
      <c r="P12559" s="33" t="s">
        <v>7031</v>
      </c>
      <c r="Q12559" t="s">
        <v>28873</v>
      </c>
      <c r="R12559" s="35" t="s">
        <v>21859</v>
      </c>
      <c r="S12559" s="34"/>
      <c r="T12559" s="34"/>
      <c r="U12559" s="34"/>
    </row>
    <row r="12560" spans="16:21" x14ac:dyDescent="0.45">
      <c r="P12560" s="33" t="s">
        <v>7032</v>
      </c>
      <c r="Q12560" t="s">
        <v>28873</v>
      </c>
      <c r="R12560" s="35" t="s">
        <v>21860</v>
      </c>
      <c r="S12560" s="34"/>
      <c r="T12560" s="34"/>
      <c r="U12560" s="34"/>
    </row>
    <row r="12561" spans="16:21" x14ac:dyDescent="0.45">
      <c r="P12561" s="33" t="s">
        <v>7032</v>
      </c>
      <c r="Q12561" t="s">
        <v>28873</v>
      </c>
      <c r="R12561" s="35" t="s">
        <v>21861</v>
      </c>
      <c r="S12561" s="34"/>
      <c r="T12561" s="34"/>
      <c r="U12561" s="34"/>
    </row>
    <row r="12562" spans="16:21" x14ac:dyDescent="0.45">
      <c r="P12562" s="33" t="s">
        <v>7033</v>
      </c>
      <c r="Q12562" t="s">
        <v>28873</v>
      </c>
      <c r="R12562" s="35" t="s">
        <v>21862</v>
      </c>
      <c r="S12562" s="34"/>
      <c r="T12562" s="34"/>
      <c r="U12562" s="34"/>
    </row>
    <row r="12563" spans="16:21" x14ac:dyDescent="0.45">
      <c r="P12563" s="33" t="s">
        <v>7033</v>
      </c>
      <c r="Q12563" t="s">
        <v>28873</v>
      </c>
      <c r="R12563" s="35" t="s">
        <v>21863</v>
      </c>
      <c r="S12563" s="34"/>
      <c r="T12563" s="34"/>
      <c r="U12563" s="34"/>
    </row>
    <row r="12564" spans="16:21" x14ac:dyDescent="0.45">
      <c r="P12564" s="33" t="s">
        <v>7034</v>
      </c>
      <c r="Q12564" t="s">
        <v>28873</v>
      </c>
      <c r="R12564" s="35" t="s">
        <v>21864</v>
      </c>
      <c r="S12564" s="34"/>
      <c r="T12564" s="34"/>
      <c r="U12564" s="34"/>
    </row>
    <row r="12565" spans="16:21" x14ac:dyDescent="0.45">
      <c r="P12565" s="33" t="s">
        <v>7034</v>
      </c>
      <c r="Q12565" t="s">
        <v>28873</v>
      </c>
      <c r="R12565" s="35" t="s">
        <v>21865</v>
      </c>
      <c r="S12565" s="34"/>
      <c r="T12565" s="34"/>
      <c r="U12565" s="34"/>
    </row>
    <row r="12566" spans="16:21" x14ac:dyDescent="0.45">
      <c r="P12566" s="33" t="s">
        <v>7035</v>
      </c>
      <c r="Q12566" t="s">
        <v>28873</v>
      </c>
      <c r="R12566" s="35" t="s">
        <v>21866</v>
      </c>
      <c r="S12566" s="34"/>
      <c r="T12566" s="34"/>
      <c r="U12566" s="34"/>
    </row>
    <row r="12567" spans="16:21" x14ac:dyDescent="0.45">
      <c r="P12567" s="33" t="s">
        <v>7035</v>
      </c>
      <c r="Q12567" t="s">
        <v>28873</v>
      </c>
      <c r="R12567" s="35" t="s">
        <v>21867</v>
      </c>
      <c r="S12567" s="34"/>
      <c r="T12567" s="34"/>
      <c r="U12567" s="34"/>
    </row>
    <row r="12568" spans="16:21" x14ac:dyDescent="0.45">
      <c r="P12568" s="33" t="s">
        <v>7036</v>
      </c>
      <c r="Q12568" t="s">
        <v>28873</v>
      </c>
      <c r="R12568" s="35" t="s">
        <v>21868</v>
      </c>
      <c r="S12568" s="34"/>
      <c r="T12568" s="34"/>
      <c r="U12568" s="34"/>
    </row>
    <row r="12569" spans="16:21" x14ac:dyDescent="0.45">
      <c r="P12569" s="33" t="s">
        <v>7036</v>
      </c>
      <c r="Q12569" t="s">
        <v>28873</v>
      </c>
      <c r="R12569" s="35" t="s">
        <v>21869</v>
      </c>
      <c r="S12569" s="34"/>
      <c r="T12569" s="34"/>
      <c r="U12569" s="34"/>
    </row>
    <row r="12570" spans="16:21" x14ac:dyDescent="0.45">
      <c r="P12570" s="33" t="s">
        <v>7037</v>
      </c>
      <c r="Q12570" t="s">
        <v>28873</v>
      </c>
      <c r="R12570" s="35" t="s">
        <v>21870</v>
      </c>
      <c r="S12570" s="34"/>
      <c r="T12570" s="34"/>
      <c r="U12570" s="34"/>
    </row>
    <row r="12571" spans="16:21" x14ac:dyDescent="0.45">
      <c r="P12571" s="33" t="s">
        <v>7037</v>
      </c>
      <c r="Q12571" t="s">
        <v>28873</v>
      </c>
      <c r="R12571" s="35" t="s">
        <v>21871</v>
      </c>
      <c r="S12571" s="34"/>
      <c r="T12571" s="34"/>
      <c r="U12571" s="34"/>
    </row>
    <row r="12572" spans="16:21" x14ac:dyDescent="0.45">
      <c r="P12572" s="33" t="s">
        <v>7038</v>
      </c>
      <c r="Q12572" t="s">
        <v>28873</v>
      </c>
      <c r="R12572" s="35" t="s">
        <v>21872</v>
      </c>
      <c r="S12572" s="34"/>
      <c r="T12572" s="34"/>
      <c r="U12572" s="34"/>
    </row>
    <row r="12573" spans="16:21" x14ac:dyDescent="0.45">
      <c r="P12573" s="33" t="s">
        <v>7038</v>
      </c>
      <c r="Q12573" t="s">
        <v>28873</v>
      </c>
      <c r="R12573" s="35" t="s">
        <v>21873</v>
      </c>
      <c r="S12573" s="34"/>
      <c r="T12573" s="34"/>
      <c r="U12573" s="34"/>
    </row>
    <row r="12574" spans="16:21" x14ac:dyDescent="0.45">
      <c r="P12574" s="33" t="s">
        <v>7039</v>
      </c>
      <c r="Q12574" t="s">
        <v>28873</v>
      </c>
      <c r="R12574" s="35" t="s">
        <v>21874</v>
      </c>
      <c r="S12574" s="34"/>
      <c r="T12574" s="34"/>
      <c r="U12574" s="34"/>
    </row>
    <row r="12575" spans="16:21" x14ac:dyDescent="0.45">
      <c r="P12575" s="33" t="s">
        <v>7039</v>
      </c>
      <c r="Q12575" t="s">
        <v>28873</v>
      </c>
      <c r="R12575" s="35" t="s">
        <v>21875</v>
      </c>
      <c r="S12575" s="34"/>
      <c r="T12575" s="34"/>
      <c r="U12575" s="34"/>
    </row>
    <row r="12576" spans="16:21" x14ac:dyDescent="0.45">
      <c r="P12576" s="33" t="s">
        <v>7040</v>
      </c>
      <c r="Q12576" t="s">
        <v>28873</v>
      </c>
      <c r="R12576" s="35" t="s">
        <v>21876</v>
      </c>
      <c r="S12576" s="34"/>
      <c r="T12576" s="34"/>
      <c r="U12576" s="34"/>
    </row>
    <row r="12577" spans="16:21" x14ac:dyDescent="0.45">
      <c r="P12577" s="33" t="s">
        <v>7040</v>
      </c>
      <c r="Q12577" t="s">
        <v>28873</v>
      </c>
      <c r="R12577" s="35" t="s">
        <v>21877</v>
      </c>
      <c r="S12577" s="34"/>
      <c r="T12577" s="34"/>
      <c r="U12577" s="34"/>
    </row>
    <row r="12578" spans="16:21" x14ac:dyDescent="0.45">
      <c r="P12578" s="33" t="s">
        <v>7041</v>
      </c>
      <c r="Q12578" t="s">
        <v>28873</v>
      </c>
      <c r="R12578" s="35" t="s">
        <v>21878</v>
      </c>
      <c r="S12578" s="34"/>
      <c r="T12578" s="34"/>
      <c r="U12578" s="34"/>
    </row>
    <row r="12579" spans="16:21" x14ac:dyDescent="0.45">
      <c r="P12579" s="33" t="s">
        <v>7041</v>
      </c>
      <c r="Q12579" t="s">
        <v>28873</v>
      </c>
      <c r="R12579" s="35" t="s">
        <v>21879</v>
      </c>
      <c r="S12579" s="34"/>
      <c r="T12579" s="34"/>
      <c r="U12579" s="34"/>
    </row>
    <row r="12580" spans="16:21" x14ac:dyDescent="0.45">
      <c r="P12580" s="33" t="s">
        <v>7042</v>
      </c>
      <c r="Q12580" t="s">
        <v>28873</v>
      </c>
      <c r="R12580" s="35" t="s">
        <v>21880</v>
      </c>
      <c r="S12580" s="34"/>
      <c r="T12580" s="34"/>
      <c r="U12580" s="34"/>
    </row>
    <row r="12581" spans="16:21" x14ac:dyDescent="0.45">
      <c r="P12581" s="33" t="s">
        <v>7042</v>
      </c>
      <c r="Q12581" t="s">
        <v>28873</v>
      </c>
      <c r="R12581" s="35" t="s">
        <v>21881</v>
      </c>
      <c r="S12581" s="34"/>
      <c r="T12581" s="34"/>
      <c r="U12581" s="34"/>
    </row>
    <row r="12582" spans="16:21" x14ac:dyDescent="0.45">
      <c r="P12582" s="33" t="s">
        <v>7043</v>
      </c>
      <c r="Q12582" t="s">
        <v>28873</v>
      </c>
      <c r="R12582" s="35" t="s">
        <v>21882</v>
      </c>
      <c r="S12582" s="34"/>
      <c r="T12582" s="34"/>
      <c r="U12582" s="34"/>
    </row>
    <row r="12583" spans="16:21" x14ac:dyDescent="0.45">
      <c r="P12583" s="33" t="s">
        <v>7043</v>
      </c>
      <c r="Q12583" t="s">
        <v>28873</v>
      </c>
      <c r="R12583" s="35" t="s">
        <v>21883</v>
      </c>
      <c r="S12583" s="34"/>
      <c r="T12583" s="34"/>
      <c r="U12583" s="34"/>
    </row>
    <row r="12584" spans="16:21" x14ac:dyDescent="0.45">
      <c r="P12584" s="33" t="s">
        <v>7044</v>
      </c>
      <c r="Q12584" t="s">
        <v>28873</v>
      </c>
      <c r="R12584" s="35" t="s">
        <v>21884</v>
      </c>
      <c r="S12584" s="34"/>
      <c r="T12584" s="34"/>
      <c r="U12584" s="34"/>
    </row>
    <row r="12585" spans="16:21" x14ac:dyDescent="0.45">
      <c r="P12585" s="33" t="s">
        <v>7044</v>
      </c>
      <c r="Q12585" t="s">
        <v>28873</v>
      </c>
      <c r="R12585" s="35" t="s">
        <v>21885</v>
      </c>
      <c r="S12585" s="34"/>
      <c r="T12585" s="34"/>
      <c r="U12585" s="34"/>
    </row>
    <row r="12586" spans="16:21" x14ac:dyDescent="0.45">
      <c r="P12586" s="33" t="s">
        <v>7045</v>
      </c>
      <c r="Q12586" t="s">
        <v>28873</v>
      </c>
      <c r="R12586" s="35" t="s">
        <v>21886</v>
      </c>
      <c r="S12586" s="34"/>
      <c r="T12586" s="34"/>
      <c r="U12586" s="34"/>
    </row>
    <row r="12587" spans="16:21" x14ac:dyDescent="0.45">
      <c r="P12587" s="33" t="s">
        <v>7045</v>
      </c>
      <c r="Q12587" t="s">
        <v>28873</v>
      </c>
      <c r="R12587" s="35" t="s">
        <v>21887</v>
      </c>
      <c r="S12587" s="34"/>
      <c r="T12587" s="34"/>
      <c r="U12587" s="34"/>
    </row>
    <row r="12588" spans="16:21" x14ac:dyDescent="0.45">
      <c r="P12588" s="33" t="s">
        <v>7046</v>
      </c>
      <c r="Q12588" t="s">
        <v>28873</v>
      </c>
      <c r="R12588" s="35" t="s">
        <v>21888</v>
      </c>
      <c r="S12588" s="34"/>
      <c r="T12588" s="34"/>
      <c r="U12588" s="34"/>
    </row>
    <row r="12589" spans="16:21" x14ac:dyDescent="0.45">
      <c r="P12589" s="33" t="s">
        <v>7046</v>
      </c>
      <c r="Q12589" t="s">
        <v>28873</v>
      </c>
      <c r="R12589" s="35" t="s">
        <v>21889</v>
      </c>
      <c r="S12589" s="34"/>
      <c r="T12589" s="34"/>
      <c r="U12589" s="34"/>
    </row>
    <row r="12590" spans="16:21" x14ac:dyDescent="0.45">
      <c r="P12590" s="33" t="s">
        <v>7047</v>
      </c>
      <c r="Q12590" t="s">
        <v>28873</v>
      </c>
      <c r="R12590" s="35" t="s">
        <v>21890</v>
      </c>
      <c r="S12590" s="34"/>
      <c r="T12590" s="34"/>
      <c r="U12590" s="34"/>
    </row>
    <row r="12591" spans="16:21" x14ac:dyDescent="0.45">
      <c r="P12591" s="33" t="s">
        <v>7047</v>
      </c>
      <c r="Q12591" t="s">
        <v>28873</v>
      </c>
      <c r="R12591" s="35" t="s">
        <v>21891</v>
      </c>
      <c r="S12591" s="34"/>
      <c r="T12591" s="34"/>
      <c r="U12591" s="34"/>
    </row>
    <row r="12592" spans="16:21" x14ac:dyDescent="0.45">
      <c r="P12592" s="33" t="s">
        <v>7048</v>
      </c>
      <c r="Q12592" t="s">
        <v>28873</v>
      </c>
      <c r="R12592" s="35" t="s">
        <v>21892</v>
      </c>
      <c r="S12592" s="34"/>
      <c r="T12592" s="34"/>
      <c r="U12592" s="34"/>
    </row>
    <row r="12593" spans="16:21" x14ac:dyDescent="0.45">
      <c r="P12593" s="33" t="s">
        <v>7048</v>
      </c>
      <c r="Q12593" t="s">
        <v>28873</v>
      </c>
      <c r="R12593" s="35" t="s">
        <v>21893</v>
      </c>
      <c r="S12593" s="34"/>
      <c r="T12593" s="34"/>
      <c r="U12593" s="34"/>
    </row>
    <row r="12594" spans="16:21" x14ac:dyDescent="0.45">
      <c r="P12594" s="33" t="s">
        <v>7049</v>
      </c>
      <c r="Q12594" t="s">
        <v>28873</v>
      </c>
      <c r="R12594" s="35" t="s">
        <v>21894</v>
      </c>
      <c r="S12594" s="34"/>
      <c r="T12594" s="34"/>
      <c r="U12594" s="34"/>
    </row>
    <row r="12595" spans="16:21" x14ac:dyDescent="0.45">
      <c r="P12595" s="33" t="s">
        <v>7049</v>
      </c>
      <c r="Q12595" t="s">
        <v>28873</v>
      </c>
      <c r="R12595" s="35" t="s">
        <v>21895</v>
      </c>
      <c r="S12595" s="34"/>
      <c r="T12595" s="34"/>
      <c r="U12595" s="34"/>
    </row>
    <row r="12596" spans="16:21" x14ac:dyDescent="0.45">
      <c r="P12596" s="33" t="s">
        <v>7050</v>
      </c>
      <c r="Q12596" t="s">
        <v>28873</v>
      </c>
      <c r="R12596" s="35" t="s">
        <v>21896</v>
      </c>
      <c r="S12596" s="34"/>
      <c r="T12596" s="34"/>
      <c r="U12596" s="34"/>
    </row>
    <row r="12597" spans="16:21" x14ac:dyDescent="0.45">
      <c r="P12597" s="33" t="s">
        <v>7050</v>
      </c>
      <c r="Q12597" t="s">
        <v>28873</v>
      </c>
      <c r="R12597" s="35" t="s">
        <v>21897</v>
      </c>
      <c r="S12597" s="34"/>
      <c r="T12597" s="34"/>
      <c r="U12597" s="34"/>
    </row>
    <row r="12598" spans="16:21" x14ac:dyDescent="0.45">
      <c r="P12598" s="33" t="s">
        <v>7051</v>
      </c>
      <c r="Q12598" t="s">
        <v>28873</v>
      </c>
      <c r="R12598" s="35" t="s">
        <v>21898</v>
      </c>
      <c r="S12598" s="34"/>
      <c r="T12598" s="34"/>
      <c r="U12598" s="34"/>
    </row>
    <row r="12599" spans="16:21" x14ac:dyDescent="0.45">
      <c r="P12599" s="33" t="s">
        <v>7051</v>
      </c>
      <c r="Q12599" t="s">
        <v>28873</v>
      </c>
      <c r="R12599" s="35" t="s">
        <v>21899</v>
      </c>
      <c r="S12599" s="34"/>
      <c r="T12599" s="34"/>
      <c r="U12599" s="34"/>
    </row>
    <row r="12600" spans="16:21" x14ac:dyDescent="0.45">
      <c r="P12600" s="33" t="s">
        <v>7052</v>
      </c>
      <c r="Q12600" t="s">
        <v>28873</v>
      </c>
      <c r="R12600" s="35" t="s">
        <v>21900</v>
      </c>
      <c r="S12600" s="34"/>
      <c r="T12600" s="34"/>
      <c r="U12600" s="34"/>
    </row>
    <row r="12601" spans="16:21" x14ac:dyDescent="0.45">
      <c r="P12601" s="33" t="s">
        <v>7052</v>
      </c>
      <c r="Q12601" t="s">
        <v>28873</v>
      </c>
      <c r="R12601" s="35" t="s">
        <v>21901</v>
      </c>
      <c r="S12601" s="34"/>
      <c r="T12601" s="34"/>
      <c r="U12601" s="34"/>
    </row>
    <row r="12602" spans="16:21" x14ac:dyDescent="0.45">
      <c r="P12602" s="33" t="s">
        <v>7053</v>
      </c>
      <c r="Q12602" t="s">
        <v>28873</v>
      </c>
      <c r="R12602" s="35" t="s">
        <v>21902</v>
      </c>
      <c r="S12602" s="34"/>
      <c r="T12602" s="34"/>
      <c r="U12602" s="34"/>
    </row>
    <row r="12603" spans="16:21" x14ac:dyDescent="0.45">
      <c r="P12603" s="33" t="s">
        <v>7053</v>
      </c>
      <c r="Q12603" t="s">
        <v>28873</v>
      </c>
      <c r="R12603" s="35" t="s">
        <v>21903</v>
      </c>
      <c r="S12603" s="34"/>
      <c r="T12603" s="34"/>
      <c r="U12603" s="34"/>
    </row>
    <row r="12604" spans="16:21" x14ac:dyDescent="0.45">
      <c r="P12604" s="33" t="s">
        <v>7054</v>
      </c>
      <c r="Q12604" t="s">
        <v>28873</v>
      </c>
      <c r="R12604" s="35" t="s">
        <v>21904</v>
      </c>
      <c r="S12604" s="34"/>
      <c r="T12604" s="34"/>
      <c r="U12604" s="34"/>
    </row>
    <row r="12605" spans="16:21" x14ac:dyDescent="0.45">
      <c r="P12605" s="33" t="s">
        <v>7054</v>
      </c>
      <c r="Q12605" t="s">
        <v>28873</v>
      </c>
      <c r="R12605" s="35" t="s">
        <v>21905</v>
      </c>
      <c r="S12605" s="34"/>
      <c r="T12605" s="34"/>
      <c r="U12605" s="34"/>
    </row>
    <row r="12606" spans="16:21" x14ac:dyDescent="0.45">
      <c r="P12606" s="33" t="s">
        <v>7055</v>
      </c>
      <c r="Q12606" t="s">
        <v>28873</v>
      </c>
      <c r="R12606" s="35" t="s">
        <v>21906</v>
      </c>
      <c r="S12606" s="34"/>
      <c r="T12606" s="34"/>
      <c r="U12606" s="34"/>
    </row>
    <row r="12607" spans="16:21" x14ac:dyDescent="0.45">
      <c r="P12607" s="33" t="s">
        <v>7055</v>
      </c>
      <c r="Q12607" t="s">
        <v>28873</v>
      </c>
      <c r="R12607" s="35" t="s">
        <v>21907</v>
      </c>
      <c r="S12607" s="34"/>
      <c r="T12607" s="34"/>
      <c r="U12607" s="34"/>
    </row>
    <row r="12608" spans="16:21" x14ac:dyDescent="0.45">
      <c r="P12608" s="33" t="s">
        <v>7056</v>
      </c>
      <c r="Q12608" t="s">
        <v>28873</v>
      </c>
      <c r="R12608" s="35" t="s">
        <v>21908</v>
      </c>
      <c r="S12608" s="34"/>
      <c r="T12608" s="34"/>
      <c r="U12608" s="34"/>
    </row>
    <row r="12609" spans="16:21" x14ac:dyDescent="0.45">
      <c r="P12609" s="33" t="s">
        <v>7056</v>
      </c>
      <c r="Q12609" t="s">
        <v>28873</v>
      </c>
      <c r="R12609" s="35" t="s">
        <v>21909</v>
      </c>
      <c r="S12609" s="34"/>
      <c r="T12609" s="34"/>
      <c r="U12609" s="34"/>
    </row>
    <row r="12610" spans="16:21" x14ac:dyDescent="0.45">
      <c r="P12610" s="33" t="s">
        <v>7057</v>
      </c>
      <c r="Q12610" t="s">
        <v>28873</v>
      </c>
      <c r="R12610" s="35" t="s">
        <v>21910</v>
      </c>
      <c r="S12610" s="34"/>
      <c r="T12610" s="34"/>
      <c r="U12610" s="34"/>
    </row>
    <row r="12611" spans="16:21" x14ac:dyDescent="0.45">
      <c r="P12611" s="33" t="s">
        <v>7057</v>
      </c>
      <c r="Q12611" t="s">
        <v>28873</v>
      </c>
      <c r="R12611" s="35" t="s">
        <v>21911</v>
      </c>
      <c r="S12611" s="34"/>
      <c r="T12611" s="34"/>
      <c r="U12611" s="34"/>
    </row>
    <row r="12612" spans="16:21" x14ac:dyDescent="0.45">
      <c r="P12612" s="33" t="s">
        <v>7058</v>
      </c>
      <c r="Q12612" t="s">
        <v>28873</v>
      </c>
      <c r="R12612" s="35" t="s">
        <v>21912</v>
      </c>
      <c r="S12612" s="34"/>
      <c r="T12612" s="34"/>
      <c r="U12612" s="34"/>
    </row>
    <row r="12613" spans="16:21" x14ac:dyDescent="0.45">
      <c r="P12613" s="33" t="s">
        <v>7058</v>
      </c>
      <c r="Q12613" t="s">
        <v>28873</v>
      </c>
      <c r="R12613" s="35" t="s">
        <v>21913</v>
      </c>
      <c r="S12613" s="34"/>
      <c r="T12613" s="34"/>
      <c r="U12613" s="34"/>
    </row>
    <row r="12614" spans="16:21" x14ac:dyDescent="0.45">
      <c r="P12614" s="33" t="s">
        <v>7059</v>
      </c>
      <c r="Q12614" t="s">
        <v>28873</v>
      </c>
      <c r="R12614" s="35" t="s">
        <v>21914</v>
      </c>
      <c r="S12614" s="34"/>
      <c r="T12614" s="34"/>
      <c r="U12614" s="34"/>
    </row>
    <row r="12615" spans="16:21" x14ac:dyDescent="0.45">
      <c r="P12615" s="33" t="s">
        <v>7059</v>
      </c>
      <c r="Q12615" t="s">
        <v>28873</v>
      </c>
      <c r="R12615" s="35" t="s">
        <v>21915</v>
      </c>
      <c r="S12615" s="34"/>
      <c r="T12615" s="34"/>
      <c r="U12615" s="34"/>
    </row>
    <row r="12616" spans="16:21" x14ac:dyDescent="0.45">
      <c r="P12616" s="33" t="s">
        <v>7060</v>
      </c>
      <c r="Q12616" t="s">
        <v>28873</v>
      </c>
      <c r="R12616" s="35" t="s">
        <v>21916</v>
      </c>
      <c r="S12616" s="34"/>
      <c r="T12616" s="34"/>
      <c r="U12616" s="34"/>
    </row>
    <row r="12617" spans="16:21" x14ac:dyDescent="0.45">
      <c r="P12617" s="33" t="s">
        <v>7060</v>
      </c>
      <c r="Q12617" t="s">
        <v>28873</v>
      </c>
      <c r="R12617" s="35" t="s">
        <v>21917</v>
      </c>
      <c r="S12617" s="34"/>
      <c r="T12617" s="34"/>
      <c r="U12617" s="34"/>
    </row>
    <row r="12618" spans="16:21" x14ac:dyDescent="0.45">
      <c r="P12618" s="33" t="s">
        <v>7061</v>
      </c>
      <c r="Q12618" t="s">
        <v>28873</v>
      </c>
      <c r="R12618" s="35" t="s">
        <v>21918</v>
      </c>
      <c r="S12618" s="34"/>
      <c r="T12618" s="34"/>
      <c r="U12618" s="34"/>
    </row>
    <row r="12619" spans="16:21" x14ac:dyDescent="0.45">
      <c r="P12619" s="33" t="s">
        <v>7061</v>
      </c>
      <c r="Q12619" t="s">
        <v>28873</v>
      </c>
      <c r="R12619" s="35" t="s">
        <v>21919</v>
      </c>
      <c r="S12619" s="34"/>
      <c r="T12619" s="34"/>
      <c r="U12619" s="34"/>
    </row>
    <row r="12620" spans="16:21" x14ac:dyDescent="0.45">
      <c r="P12620" s="33" t="s">
        <v>7062</v>
      </c>
      <c r="Q12620" t="s">
        <v>28873</v>
      </c>
      <c r="R12620" s="35" t="s">
        <v>21920</v>
      </c>
      <c r="S12620" s="34"/>
      <c r="T12620" s="34"/>
      <c r="U12620" s="34"/>
    </row>
    <row r="12621" spans="16:21" x14ac:dyDescent="0.45">
      <c r="P12621" s="33" t="s">
        <v>7062</v>
      </c>
      <c r="Q12621" t="s">
        <v>28873</v>
      </c>
      <c r="R12621" s="35" t="s">
        <v>21921</v>
      </c>
      <c r="S12621" s="34"/>
      <c r="T12621" s="34"/>
      <c r="U12621" s="34"/>
    </row>
    <row r="12622" spans="16:21" x14ac:dyDescent="0.45">
      <c r="P12622" s="33" t="s">
        <v>7063</v>
      </c>
      <c r="Q12622" t="s">
        <v>28873</v>
      </c>
      <c r="R12622" s="35" t="s">
        <v>21922</v>
      </c>
      <c r="S12622" s="34"/>
      <c r="T12622" s="34"/>
      <c r="U12622" s="34"/>
    </row>
    <row r="12623" spans="16:21" x14ac:dyDescent="0.45">
      <c r="P12623" s="33" t="s">
        <v>7063</v>
      </c>
      <c r="Q12623" t="s">
        <v>28873</v>
      </c>
      <c r="R12623" s="35" t="s">
        <v>21923</v>
      </c>
      <c r="S12623" s="34"/>
      <c r="T12623" s="34"/>
      <c r="U12623" s="34"/>
    </row>
    <row r="12624" spans="16:21" x14ac:dyDescent="0.45">
      <c r="P12624" s="33" t="s">
        <v>7064</v>
      </c>
      <c r="Q12624" t="s">
        <v>28873</v>
      </c>
      <c r="R12624" s="35" t="s">
        <v>21924</v>
      </c>
      <c r="S12624" s="34"/>
      <c r="T12624" s="34"/>
      <c r="U12624" s="34"/>
    </row>
    <row r="12625" spans="16:21" x14ac:dyDescent="0.45">
      <c r="P12625" s="33" t="s">
        <v>7064</v>
      </c>
      <c r="Q12625" t="s">
        <v>28873</v>
      </c>
      <c r="R12625" s="35" t="s">
        <v>21925</v>
      </c>
      <c r="S12625" s="34"/>
      <c r="T12625" s="34"/>
      <c r="U12625" s="34"/>
    </row>
    <row r="12626" spans="16:21" x14ac:dyDescent="0.45">
      <c r="P12626" s="33" t="s">
        <v>7065</v>
      </c>
      <c r="Q12626" t="s">
        <v>28873</v>
      </c>
      <c r="R12626" s="35" t="s">
        <v>21926</v>
      </c>
      <c r="S12626" s="34"/>
      <c r="T12626" s="34"/>
      <c r="U12626" s="34"/>
    </row>
    <row r="12627" spans="16:21" x14ac:dyDescent="0.45">
      <c r="P12627" s="33" t="s">
        <v>7065</v>
      </c>
      <c r="Q12627" t="s">
        <v>28873</v>
      </c>
      <c r="R12627" s="35" t="s">
        <v>21927</v>
      </c>
      <c r="S12627" s="34"/>
      <c r="T12627" s="34"/>
      <c r="U12627" s="34"/>
    </row>
    <row r="12628" spans="16:21" x14ac:dyDescent="0.45">
      <c r="P12628" s="33" t="s">
        <v>7066</v>
      </c>
      <c r="Q12628" t="s">
        <v>28873</v>
      </c>
      <c r="R12628" s="35" t="s">
        <v>21928</v>
      </c>
      <c r="S12628" s="34"/>
      <c r="T12628" s="34"/>
      <c r="U12628" s="34"/>
    </row>
    <row r="12629" spans="16:21" x14ac:dyDescent="0.45">
      <c r="P12629" s="33" t="s">
        <v>7066</v>
      </c>
      <c r="Q12629" t="s">
        <v>28873</v>
      </c>
      <c r="R12629" s="35" t="s">
        <v>21929</v>
      </c>
      <c r="S12629" s="34"/>
      <c r="T12629" s="34"/>
      <c r="U12629" s="34"/>
    </row>
    <row r="12630" spans="16:21" x14ac:dyDescent="0.45">
      <c r="P12630" s="33" t="s">
        <v>7067</v>
      </c>
      <c r="Q12630" t="s">
        <v>28873</v>
      </c>
      <c r="R12630" s="35" t="s">
        <v>21930</v>
      </c>
      <c r="S12630" s="34"/>
      <c r="T12630" s="34"/>
      <c r="U12630" s="34"/>
    </row>
    <row r="12631" spans="16:21" x14ac:dyDescent="0.45">
      <c r="P12631" s="33" t="s">
        <v>7067</v>
      </c>
      <c r="Q12631" t="s">
        <v>28873</v>
      </c>
      <c r="R12631" s="35" t="s">
        <v>21931</v>
      </c>
      <c r="S12631" s="34"/>
      <c r="T12631" s="34"/>
      <c r="U12631" s="34"/>
    </row>
    <row r="12632" spans="16:21" x14ac:dyDescent="0.45">
      <c r="P12632" s="33" t="s">
        <v>7068</v>
      </c>
      <c r="Q12632" t="s">
        <v>28873</v>
      </c>
      <c r="R12632" s="35" t="s">
        <v>21932</v>
      </c>
      <c r="S12632" s="34"/>
      <c r="T12632" s="34"/>
      <c r="U12632" s="34"/>
    </row>
    <row r="12633" spans="16:21" x14ac:dyDescent="0.45">
      <c r="P12633" s="33" t="s">
        <v>7068</v>
      </c>
      <c r="Q12633" t="s">
        <v>28873</v>
      </c>
      <c r="R12633" s="35" t="s">
        <v>21933</v>
      </c>
      <c r="S12633" s="34"/>
      <c r="T12633" s="34"/>
      <c r="U12633" s="34"/>
    </row>
    <row r="12634" spans="16:21" x14ac:dyDescent="0.45">
      <c r="P12634" s="33" t="s">
        <v>7069</v>
      </c>
      <c r="Q12634" t="s">
        <v>28873</v>
      </c>
      <c r="R12634" s="35" t="s">
        <v>21934</v>
      </c>
      <c r="S12634" s="34"/>
      <c r="T12634" s="34"/>
      <c r="U12634" s="34"/>
    </row>
    <row r="12635" spans="16:21" x14ac:dyDescent="0.45">
      <c r="P12635" s="33" t="s">
        <v>7069</v>
      </c>
      <c r="Q12635" t="s">
        <v>28873</v>
      </c>
      <c r="R12635" s="35" t="s">
        <v>21935</v>
      </c>
      <c r="S12635" s="34"/>
      <c r="T12635" s="34"/>
      <c r="U12635" s="34"/>
    </row>
    <row r="12636" spans="16:21" x14ac:dyDescent="0.45">
      <c r="P12636" s="33" t="s">
        <v>7070</v>
      </c>
      <c r="Q12636" t="s">
        <v>28873</v>
      </c>
      <c r="R12636" s="35" t="s">
        <v>21936</v>
      </c>
      <c r="S12636" s="34"/>
      <c r="T12636" s="34"/>
      <c r="U12636" s="34"/>
    </row>
    <row r="12637" spans="16:21" x14ac:dyDescent="0.45">
      <c r="P12637" s="33" t="s">
        <v>7070</v>
      </c>
      <c r="Q12637" t="s">
        <v>28873</v>
      </c>
      <c r="R12637" s="35" t="s">
        <v>21937</v>
      </c>
      <c r="S12637" s="34"/>
      <c r="T12637" s="34"/>
      <c r="U12637" s="34"/>
    </row>
    <row r="12638" spans="16:21" x14ac:dyDescent="0.45">
      <c r="P12638" s="33" t="s">
        <v>7071</v>
      </c>
      <c r="Q12638" t="s">
        <v>28873</v>
      </c>
      <c r="R12638" s="35" t="s">
        <v>21938</v>
      </c>
      <c r="S12638" s="34"/>
      <c r="T12638" s="34"/>
      <c r="U12638" s="34"/>
    </row>
    <row r="12639" spans="16:21" x14ac:dyDescent="0.45">
      <c r="P12639" s="33" t="s">
        <v>7071</v>
      </c>
      <c r="Q12639" t="s">
        <v>28873</v>
      </c>
      <c r="R12639" s="35" t="s">
        <v>21939</v>
      </c>
      <c r="S12639" s="34"/>
      <c r="T12639" s="34"/>
      <c r="U12639" s="34"/>
    </row>
    <row r="12640" spans="16:21" x14ac:dyDescent="0.45">
      <c r="P12640" s="33" t="s">
        <v>7072</v>
      </c>
      <c r="Q12640" t="s">
        <v>28873</v>
      </c>
      <c r="R12640" s="35" t="s">
        <v>21940</v>
      </c>
      <c r="S12640" s="34"/>
      <c r="T12640" s="34"/>
      <c r="U12640" s="34"/>
    </row>
    <row r="12641" spans="16:21" x14ac:dyDescent="0.45">
      <c r="P12641" s="33" t="s">
        <v>7072</v>
      </c>
      <c r="Q12641" t="s">
        <v>28873</v>
      </c>
      <c r="R12641" s="35" t="s">
        <v>21941</v>
      </c>
      <c r="S12641" s="34"/>
      <c r="T12641" s="34"/>
      <c r="U12641" s="34"/>
    </row>
    <row r="12642" spans="16:21" x14ac:dyDescent="0.45">
      <c r="P12642" s="33" t="s">
        <v>7073</v>
      </c>
      <c r="Q12642" t="s">
        <v>28873</v>
      </c>
      <c r="R12642" s="35" t="s">
        <v>21942</v>
      </c>
      <c r="S12642" s="34"/>
      <c r="T12642" s="34"/>
      <c r="U12642" s="34"/>
    </row>
    <row r="12643" spans="16:21" x14ac:dyDescent="0.45">
      <c r="P12643" s="33" t="s">
        <v>7073</v>
      </c>
      <c r="Q12643" t="s">
        <v>28873</v>
      </c>
      <c r="R12643" s="35" t="s">
        <v>21943</v>
      </c>
      <c r="S12643" s="34"/>
      <c r="T12643" s="34"/>
      <c r="U12643" s="34"/>
    </row>
    <row r="12644" spans="16:21" x14ac:dyDescent="0.45">
      <c r="P12644" s="33" t="s">
        <v>7074</v>
      </c>
      <c r="Q12644" t="s">
        <v>28873</v>
      </c>
      <c r="R12644" s="35" t="s">
        <v>21944</v>
      </c>
      <c r="S12644" s="34"/>
      <c r="T12644" s="34"/>
      <c r="U12644" s="34"/>
    </row>
    <row r="12645" spans="16:21" x14ac:dyDescent="0.45">
      <c r="P12645" s="33" t="s">
        <v>7074</v>
      </c>
      <c r="Q12645" t="s">
        <v>28873</v>
      </c>
      <c r="R12645" s="35" t="s">
        <v>21945</v>
      </c>
      <c r="S12645" s="34"/>
      <c r="T12645" s="34"/>
      <c r="U12645" s="34"/>
    </row>
    <row r="12646" spans="16:21" x14ac:dyDescent="0.45">
      <c r="P12646" s="33" t="s">
        <v>7075</v>
      </c>
      <c r="Q12646" t="s">
        <v>28873</v>
      </c>
      <c r="R12646" s="35" t="s">
        <v>21946</v>
      </c>
      <c r="S12646" s="34"/>
      <c r="T12646" s="34"/>
      <c r="U12646" s="34"/>
    </row>
    <row r="12647" spans="16:21" x14ac:dyDescent="0.45">
      <c r="P12647" s="33" t="s">
        <v>7075</v>
      </c>
      <c r="Q12647" t="s">
        <v>28873</v>
      </c>
      <c r="R12647" s="35" t="s">
        <v>21947</v>
      </c>
      <c r="S12647" s="34"/>
      <c r="T12647" s="34"/>
      <c r="U12647" s="34"/>
    </row>
    <row r="12648" spans="16:21" x14ac:dyDescent="0.45">
      <c r="P12648" s="33" t="s">
        <v>7076</v>
      </c>
      <c r="Q12648" t="s">
        <v>28873</v>
      </c>
      <c r="R12648" s="35" t="s">
        <v>21948</v>
      </c>
      <c r="S12648" s="34"/>
      <c r="T12648" s="34"/>
      <c r="U12648" s="34"/>
    </row>
    <row r="12649" spans="16:21" x14ac:dyDescent="0.45">
      <c r="P12649" s="33" t="s">
        <v>7076</v>
      </c>
      <c r="Q12649" t="s">
        <v>28873</v>
      </c>
      <c r="R12649" s="35" t="s">
        <v>21949</v>
      </c>
      <c r="S12649" s="34"/>
      <c r="T12649" s="34"/>
      <c r="U12649" s="34"/>
    </row>
    <row r="12650" spans="16:21" x14ac:dyDescent="0.45">
      <c r="P12650" s="33" t="s">
        <v>7077</v>
      </c>
      <c r="Q12650" t="s">
        <v>28873</v>
      </c>
      <c r="R12650" s="35" t="s">
        <v>21950</v>
      </c>
      <c r="S12650" s="34"/>
      <c r="T12650" s="34"/>
      <c r="U12650" s="34"/>
    </row>
    <row r="12651" spans="16:21" x14ac:dyDescent="0.45">
      <c r="P12651" s="33" t="s">
        <v>7077</v>
      </c>
      <c r="Q12651" t="s">
        <v>28873</v>
      </c>
      <c r="R12651" s="35" t="s">
        <v>21951</v>
      </c>
      <c r="S12651" s="34"/>
      <c r="T12651" s="34"/>
      <c r="U12651" s="34"/>
    </row>
    <row r="12652" spans="16:21" x14ac:dyDescent="0.45">
      <c r="P12652" s="33" t="s">
        <v>7078</v>
      </c>
      <c r="Q12652" t="s">
        <v>28873</v>
      </c>
      <c r="R12652" s="35" t="s">
        <v>21952</v>
      </c>
      <c r="S12652" s="34"/>
      <c r="T12652" s="34"/>
      <c r="U12652" s="34"/>
    </row>
    <row r="12653" spans="16:21" x14ac:dyDescent="0.45">
      <c r="P12653" s="33" t="s">
        <v>7078</v>
      </c>
      <c r="Q12653" t="s">
        <v>28873</v>
      </c>
      <c r="R12653" s="35" t="s">
        <v>21953</v>
      </c>
      <c r="S12653" s="34"/>
      <c r="T12653" s="34"/>
      <c r="U12653" s="34"/>
    </row>
    <row r="12654" spans="16:21" x14ac:dyDescent="0.45">
      <c r="P12654" s="33" t="s">
        <v>7079</v>
      </c>
      <c r="Q12654" t="s">
        <v>28873</v>
      </c>
      <c r="R12654" s="35" t="s">
        <v>21954</v>
      </c>
      <c r="S12654" s="34"/>
      <c r="T12654" s="34"/>
      <c r="U12654" s="34"/>
    </row>
    <row r="12655" spans="16:21" x14ac:dyDescent="0.45">
      <c r="P12655" s="33" t="s">
        <v>7079</v>
      </c>
      <c r="Q12655" t="s">
        <v>28873</v>
      </c>
      <c r="R12655" s="35" t="s">
        <v>21955</v>
      </c>
      <c r="S12655" s="34"/>
      <c r="T12655" s="34"/>
      <c r="U12655" s="34"/>
    </row>
    <row r="12656" spans="16:21" x14ac:dyDescent="0.45">
      <c r="P12656" s="33" t="s">
        <v>7080</v>
      </c>
      <c r="Q12656" t="s">
        <v>28873</v>
      </c>
      <c r="R12656" s="35" t="s">
        <v>21956</v>
      </c>
      <c r="S12656" s="34"/>
      <c r="T12656" s="34"/>
      <c r="U12656" s="34"/>
    </row>
    <row r="12657" spans="16:21" x14ac:dyDescent="0.45">
      <c r="P12657" s="33" t="s">
        <v>7080</v>
      </c>
      <c r="Q12657" t="s">
        <v>28873</v>
      </c>
      <c r="R12657" s="35" t="s">
        <v>21957</v>
      </c>
      <c r="S12657" s="34"/>
      <c r="T12657" s="34"/>
      <c r="U12657" s="34"/>
    </row>
    <row r="12658" spans="16:21" x14ac:dyDescent="0.45">
      <c r="P12658" s="33" t="s">
        <v>7081</v>
      </c>
      <c r="Q12658" t="s">
        <v>28873</v>
      </c>
      <c r="R12658" s="35" t="s">
        <v>21958</v>
      </c>
      <c r="S12658" s="34"/>
      <c r="T12658" s="34"/>
      <c r="U12658" s="34"/>
    </row>
    <row r="12659" spans="16:21" x14ac:dyDescent="0.45">
      <c r="P12659" s="33" t="s">
        <v>7081</v>
      </c>
      <c r="Q12659" t="s">
        <v>28873</v>
      </c>
      <c r="R12659" s="35" t="s">
        <v>21959</v>
      </c>
      <c r="S12659" s="34"/>
      <c r="T12659" s="34"/>
      <c r="U12659" s="34"/>
    </row>
    <row r="12660" spans="16:21" x14ac:dyDescent="0.45">
      <c r="P12660" s="33" t="s">
        <v>7082</v>
      </c>
      <c r="Q12660" t="s">
        <v>28873</v>
      </c>
      <c r="R12660" s="35" t="s">
        <v>21960</v>
      </c>
      <c r="S12660" s="34"/>
      <c r="T12660" s="34"/>
      <c r="U12660" s="34"/>
    </row>
    <row r="12661" spans="16:21" x14ac:dyDescent="0.45">
      <c r="P12661" s="33" t="s">
        <v>7082</v>
      </c>
      <c r="Q12661" t="s">
        <v>28873</v>
      </c>
      <c r="R12661" s="35" t="s">
        <v>21961</v>
      </c>
      <c r="S12661" s="34"/>
      <c r="T12661" s="34"/>
      <c r="U12661" s="34"/>
    </row>
    <row r="12662" spans="16:21" x14ac:dyDescent="0.45">
      <c r="P12662" s="33" t="s">
        <v>7083</v>
      </c>
      <c r="Q12662" t="s">
        <v>28873</v>
      </c>
      <c r="R12662" s="35" t="s">
        <v>21962</v>
      </c>
      <c r="S12662" s="34"/>
      <c r="T12662" s="34"/>
      <c r="U12662" s="34"/>
    </row>
    <row r="12663" spans="16:21" x14ac:dyDescent="0.45">
      <c r="P12663" s="33" t="s">
        <v>7083</v>
      </c>
      <c r="Q12663" t="s">
        <v>28873</v>
      </c>
      <c r="R12663" s="35" t="s">
        <v>21963</v>
      </c>
      <c r="S12663" s="34"/>
      <c r="T12663" s="34"/>
      <c r="U12663" s="34"/>
    </row>
    <row r="12664" spans="16:21" x14ac:dyDescent="0.45">
      <c r="P12664" s="33" t="s">
        <v>7084</v>
      </c>
      <c r="Q12664" t="s">
        <v>28873</v>
      </c>
      <c r="R12664" s="35" t="s">
        <v>21964</v>
      </c>
      <c r="S12664" s="34"/>
      <c r="T12664" s="34"/>
      <c r="U12664" s="34"/>
    </row>
    <row r="12665" spans="16:21" x14ac:dyDescent="0.45">
      <c r="P12665" s="33" t="s">
        <v>7084</v>
      </c>
      <c r="Q12665" t="s">
        <v>28873</v>
      </c>
      <c r="R12665" s="35" t="s">
        <v>21965</v>
      </c>
      <c r="S12665" s="34"/>
      <c r="T12665" s="34"/>
      <c r="U12665" s="34"/>
    </row>
    <row r="12666" spans="16:21" x14ac:dyDescent="0.45">
      <c r="P12666" s="33" t="s">
        <v>7085</v>
      </c>
      <c r="Q12666" t="s">
        <v>28873</v>
      </c>
      <c r="R12666" s="35" t="s">
        <v>21966</v>
      </c>
      <c r="S12666" s="34"/>
      <c r="T12666" s="34"/>
      <c r="U12666" s="34"/>
    </row>
    <row r="12667" spans="16:21" x14ac:dyDescent="0.45">
      <c r="P12667" s="33" t="s">
        <v>7085</v>
      </c>
      <c r="Q12667" t="s">
        <v>28873</v>
      </c>
      <c r="R12667" s="35" t="s">
        <v>21967</v>
      </c>
      <c r="S12667" s="34"/>
      <c r="T12667" s="34"/>
      <c r="U12667" s="34"/>
    </row>
    <row r="12668" spans="16:21" x14ac:dyDescent="0.45">
      <c r="P12668" s="33" t="s">
        <v>7086</v>
      </c>
      <c r="Q12668" t="s">
        <v>28873</v>
      </c>
      <c r="R12668" s="35" t="s">
        <v>21968</v>
      </c>
      <c r="S12668" s="34"/>
      <c r="T12668" s="34"/>
      <c r="U12668" s="34"/>
    </row>
    <row r="12669" spans="16:21" x14ac:dyDescent="0.45">
      <c r="P12669" s="33" t="s">
        <v>7086</v>
      </c>
      <c r="Q12669" t="s">
        <v>28873</v>
      </c>
      <c r="R12669" s="35" t="s">
        <v>21969</v>
      </c>
      <c r="S12669" s="34"/>
      <c r="T12669" s="34"/>
      <c r="U12669" s="34"/>
    </row>
    <row r="12670" spans="16:21" x14ac:dyDescent="0.45">
      <c r="P12670" s="33" t="s">
        <v>7087</v>
      </c>
      <c r="Q12670" t="s">
        <v>28873</v>
      </c>
      <c r="R12670" s="35" t="s">
        <v>21970</v>
      </c>
      <c r="S12670" s="34"/>
      <c r="T12670" s="34"/>
      <c r="U12670" s="34"/>
    </row>
    <row r="12671" spans="16:21" x14ac:dyDescent="0.45">
      <c r="P12671" s="33" t="s">
        <v>7087</v>
      </c>
      <c r="Q12671" t="s">
        <v>28873</v>
      </c>
      <c r="R12671" s="35" t="s">
        <v>21971</v>
      </c>
      <c r="S12671" s="34"/>
      <c r="T12671" s="34"/>
      <c r="U12671" s="34"/>
    </row>
    <row r="12672" spans="16:21" x14ac:dyDescent="0.45">
      <c r="P12672" s="33" t="s">
        <v>7088</v>
      </c>
      <c r="Q12672" t="s">
        <v>28873</v>
      </c>
      <c r="R12672" s="35" t="s">
        <v>21972</v>
      </c>
      <c r="S12672" s="34"/>
      <c r="T12672" s="34"/>
      <c r="U12672" s="34"/>
    </row>
    <row r="12673" spans="16:21" x14ac:dyDescent="0.45">
      <c r="P12673" s="33" t="s">
        <v>7088</v>
      </c>
      <c r="Q12673" t="s">
        <v>28873</v>
      </c>
      <c r="R12673" s="35" t="s">
        <v>21973</v>
      </c>
      <c r="S12673" s="34"/>
      <c r="T12673" s="34"/>
      <c r="U12673" s="34"/>
    </row>
    <row r="12674" spans="16:21" x14ac:dyDescent="0.45">
      <c r="P12674" s="33" t="s">
        <v>7089</v>
      </c>
      <c r="Q12674" t="s">
        <v>28873</v>
      </c>
      <c r="R12674" s="35" t="s">
        <v>21974</v>
      </c>
      <c r="S12674" s="34"/>
      <c r="T12674" s="34"/>
      <c r="U12674" s="34"/>
    </row>
    <row r="12675" spans="16:21" x14ac:dyDescent="0.45">
      <c r="P12675" s="33" t="s">
        <v>7089</v>
      </c>
      <c r="Q12675" t="s">
        <v>28873</v>
      </c>
      <c r="R12675" s="35" t="s">
        <v>21975</v>
      </c>
      <c r="S12675" s="34"/>
      <c r="T12675" s="34"/>
      <c r="U12675" s="34"/>
    </row>
    <row r="12676" spans="16:21" x14ac:dyDescent="0.45">
      <c r="P12676" s="33" t="s">
        <v>7090</v>
      </c>
      <c r="Q12676" t="s">
        <v>28873</v>
      </c>
      <c r="R12676" s="35" t="s">
        <v>21976</v>
      </c>
      <c r="S12676" s="34"/>
      <c r="T12676" s="34"/>
      <c r="U12676" s="34"/>
    </row>
    <row r="12677" spans="16:21" x14ac:dyDescent="0.45">
      <c r="P12677" s="33" t="s">
        <v>7090</v>
      </c>
      <c r="Q12677" t="s">
        <v>28873</v>
      </c>
      <c r="R12677" s="35" t="s">
        <v>21977</v>
      </c>
      <c r="S12677" s="34"/>
      <c r="T12677" s="34"/>
      <c r="U12677" s="34"/>
    </row>
    <row r="12678" spans="16:21" x14ac:dyDescent="0.45">
      <c r="P12678" s="33" t="s">
        <v>7091</v>
      </c>
      <c r="Q12678" t="s">
        <v>28873</v>
      </c>
      <c r="R12678" s="35" t="s">
        <v>21978</v>
      </c>
      <c r="S12678" s="34"/>
      <c r="T12678" s="34"/>
      <c r="U12678" s="34"/>
    </row>
    <row r="12679" spans="16:21" x14ac:dyDescent="0.45">
      <c r="P12679" s="33" t="s">
        <v>7091</v>
      </c>
      <c r="Q12679" t="s">
        <v>28873</v>
      </c>
      <c r="R12679" s="35" t="s">
        <v>21979</v>
      </c>
      <c r="S12679" s="34"/>
      <c r="T12679" s="34"/>
      <c r="U12679" s="34"/>
    </row>
    <row r="12680" spans="16:21" x14ac:dyDescent="0.45">
      <c r="P12680" s="33" t="s">
        <v>7092</v>
      </c>
      <c r="Q12680" t="s">
        <v>28873</v>
      </c>
      <c r="R12680" s="35" t="s">
        <v>21980</v>
      </c>
      <c r="S12680" s="34"/>
      <c r="T12680" s="34"/>
      <c r="U12680" s="34"/>
    </row>
    <row r="12681" spans="16:21" x14ac:dyDescent="0.45">
      <c r="P12681" s="33" t="s">
        <v>7092</v>
      </c>
      <c r="Q12681" t="s">
        <v>28873</v>
      </c>
      <c r="R12681" s="35" t="s">
        <v>21981</v>
      </c>
      <c r="S12681" s="34"/>
      <c r="T12681" s="34"/>
      <c r="U12681" s="34"/>
    </row>
    <row r="12682" spans="16:21" x14ac:dyDescent="0.45">
      <c r="P12682" s="33" t="s">
        <v>7093</v>
      </c>
      <c r="Q12682" t="s">
        <v>28873</v>
      </c>
      <c r="R12682" s="35" t="s">
        <v>21982</v>
      </c>
      <c r="S12682" s="34"/>
      <c r="T12682" s="34"/>
      <c r="U12682" s="34"/>
    </row>
    <row r="12683" spans="16:21" x14ac:dyDescent="0.45">
      <c r="P12683" s="33" t="s">
        <v>7093</v>
      </c>
      <c r="Q12683" t="s">
        <v>28873</v>
      </c>
      <c r="R12683" s="35" t="s">
        <v>21983</v>
      </c>
      <c r="S12683" s="34"/>
      <c r="T12683" s="34"/>
      <c r="U12683" s="34"/>
    </row>
    <row r="12684" spans="16:21" x14ac:dyDescent="0.45">
      <c r="P12684" s="33" t="s">
        <v>7094</v>
      </c>
      <c r="Q12684" t="s">
        <v>28873</v>
      </c>
      <c r="R12684" s="35" t="s">
        <v>21984</v>
      </c>
      <c r="S12684" s="34"/>
      <c r="T12684" s="34"/>
      <c r="U12684" s="34"/>
    </row>
    <row r="12685" spans="16:21" x14ac:dyDescent="0.45">
      <c r="P12685" s="33" t="s">
        <v>7094</v>
      </c>
      <c r="Q12685" t="s">
        <v>28873</v>
      </c>
      <c r="R12685" s="35" t="s">
        <v>21985</v>
      </c>
      <c r="S12685" s="34"/>
      <c r="T12685" s="34"/>
      <c r="U12685" s="34"/>
    </row>
    <row r="12686" spans="16:21" x14ac:dyDescent="0.45">
      <c r="P12686" s="33" t="s">
        <v>7095</v>
      </c>
      <c r="Q12686" t="s">
        <v>28873</v>
      </c>
      <c r="R12686" s="35" t="s">
        <v>21986</v>
      </c>
      <c r="S12686" s="34"/>
      <c r="T12686" s="34"/>
      <c r="U12686" s="34"/>
    </row>
    <row r="12687" spans="16:21" x14ac:dyDescent="0.45">
      <c r="P12687" s="33" t="s">
        <v>7095</v>
      </c>
      <c r="Q12687" t="s">
        <v>28873</v>
      </c>
      <c r="R12687" s="35" t="s">
        <v>21987</v>
      </c>
      <c r="S12687" s="34"/>
      <c r="T12687" s="34"/>
      <c r="U12687" s="34"/>
    </row>
    <row r="12688" spans="16:21" x14ac:dyDescent="0.45">
      <c r="P12688" s="33" t="s">
        <v>7096</v>
      </c>
      <c r="Q12688" t="s">
        <v>28873</v>
      </c>
      <c r="R12688" s="35" t="s">
        <v>21988</v>
      </c>
      <c r="S12688" s="34"/>
      <c r="T12688" s="34"/>
      <c r="U12688" s="34"/>
    </row>
    <row r="12689" spans="16:21" x14ac:dyDescent="0.45">
      <c r="P12689" s="33" t="s">
        <v>7096</v>
      </c>
      <c r="Q12689" t="s">
        <v>28873</v>
      </c>
      <c r="R12689" s="35" t="s">
        <v>21989</v>
      </c>
      <c r="S12689" s="34"/>
      <c r="T12689" s="34"/>
      <c r="U12689" s="34"/>
    </row>
    <row r="12690" spans="16:21" x14ac:dyDescent="0.45">
      <c r="P12690" s="33" t="s">
        <v>7097</v>
      </c>
      <c r="Q12690" t="s">
        <v>28873</v>
      </c>
      <c r="R12690" s="35" t="s">
        <v>21990</v>
      </c>
      <c r="S12690" s="34"/>
      <c r="T12690" s="34"/>
      <c r="U12690" s="34"/>
    </row>
    <row r="12691" spans="16:21" x14ac:dyDescent="0.45">
      <c r="P12691" s="33" t="s">
        <v>7097</v>
      </c>
      <c r="Q12691" t="s">
        <v>28873</v>
      </c>
      <c r="R12691" s="35" t="s">
        <v>21991</v>
      </c>
      <c r="S12691" s="34"/>
      <c r="T12691" s="34"/>
      <c r="U12691" s="34"/>
    </row>
    <row r="12692" spans="16:21" x14ac:dyDescent="0.45">
      <c r="P12692" s="33" t="s">
        <v>7098</v>
      </c>
      <c r="Q12692" t="s">
        <v>28873</v>
      </c>
      <c r="R12692" s="35" t="s">
        <v>21992</v>
      </c>
      <c r="S12692" s="34"/>
      <c r="T12692" s="34"/>
      <c r="U12692" s="34"/>
    </row>
    <row r="12693" spans="16:21" x14ac:dyDescent="0.45">
      <c r="P12693" s="33" t="s">
        <v>7098</v>
      </c>
      <c r="Q12693" t="s">
        <v>28873</v>
      </c>
      <c r="R12693" s="35" t="s">
        <v>21993</v>
      </c>
      <c r="S12693" s="34"/>
      <c r="T12693" s="34"/>
      <c r="U12693" s="34"/>
    </row>
    <row r="12694" spans="16:21" x14ac:dyDescent="0.45">
      <c r="P12694" s="33" t="s">
        <v>7099</v>
      </c>
      <c r="Q12694" t="s">
        <v>28873</v>
      </c>
      <c r="R12694" s="35" t="s">
        <v>21994</v>
      </c>
      <c r="S12694" s="34"/>
      <c r="T12694" s="34"/>
      <c r="U12694" s="34"/>
    </row>
    <row r="12695" spans="16:21" x14ac:dyDescent="0.45">
      <c r="P12695" s="33" t="s">
        <v>7099</v>
      </c>
      <c r="Q12695" t="s">
        <v>28873</v>
      </c>
      <c r="R12695" s="35" t="s">
        <v>21995</v>
      </c>
      <c r="S12695" s="34"/>
      <c r="T12695" s="34"/>
      <c r="U12695" s="34"/>
    </row>
    <row r="12696" spans="16:21" x14ac:dyDescent="0.45">
      <c r="P12696" s="33" t="s">
        <v>7100</v>
      </c>
      <c r="Q12696" t="s">
        <v>28873</v>
      </c>
      <c r="R12696" s="35" t="s">
        <v>21996</v>
      </c>
      <c r="S12696" s="34"/>
      <c r="T12696" s="34"/>
      <c r="U12696" s="34"/>
    </row>
    <row r="12697" spans="16:21" x14ac:dyDescent="0.45">
      <c r="P12697" s="33" t="s">
        <v>7100</v>
      </c>
      <c r="Q12697" t="s">
        <v>28873</v>
      </c>
      <c r="R12697" s="35" t="s">
        <v>21997</v>
      </c>
      <c r="S12697" s="34"/>
      <c r="T12697" s="34"/>
      <c r="U12697" s="34"/>
    </row>
    <row r="12698" spans="16:21" x14ac:dyDescent="0.45">
      <c r="P12698" s="33" t="s">
        <v>7101</v>
      </c>
      <c r="Q12698" t="s">
        <v>28873</v>
      </c>
      <c r="R12698" s="35" t="s">
        <v>21998</v>
      </c>
      <c r="S12698" s="34"/>
      <c r="T12698" s="34"/>
      <c r="U12698" s="34"/>
    </row>
    <row r="12699" spans="16:21" x14ac:dyDescent="0.45">
      <c r="P12699" s="33" t="s">
        <v>7101</v>
      </c>
      <c r="Q12699" t="s">
        <v>28873</v>
      </c>
      <c r="R12699" s="35" t="s">
        <v>21999</v>
      </c>
      <c r="S12699" s="34"/>
      <c r="T12699" s="34"/>
      <c r="U12699" s="34"/>
    </row>
    <row r="12700" spans="16:21" x14ac:dyDescent="0.45">
      <c r="P12700" s="33" t="s">
        <v>7102</v>
      </c>
      <c r="Q12700" t="s">
        <v>28873</v>
      </c>
      <c r="R12700" s="35" t="s">
        <v>22000</v>
      </c>
      <c r="S12700" s="34"/>
      <c r="T12700" s="34"/>
      <c r="U12700" s="34"/>
    </row>
    <row r="12701" spans="16:21" x14ac:dyDescent="0.45">
      <c r="P12701" s="33" t="s">
        <v>7102</v>
      </c>
      <c r="Q12701" t="s">
        <v>28873</v>
      </c>
      <c r="R12701" s="35" t="s">
        <v>22001</v>
      </c>
      <c r="S12701" s="34"/>
      <c r="T12701" s="34"/>
      <c r="U12701" s="34"/>
    </row>
    <row r="12702" spans="16:21" x14ac:dyDescent="0.45">
      <c r="P12702" s="33" t="s">
        <v>7103</v>
      </c>
      <c r="Q12702" t="s">
        <v>28873</v>
      </c>
      <c r="R12702" s="35" t="s">
        <v>22002</v>
      </c>
      <c r="S12702" s="34"/>
      <c r="T12702" s="34"/>
      <c r="U12702" s="34"/>
    </row>
    <row r="12703" spans="16:21" x14ac:dyDescent="0.45">
      <c r="P12703" s="33" t="s">
        <v>7103</v>
      </c>
      <c r="Q12703" t="s">
        <v>28873</v>
      </c>
      <c r="R12703" s="35" t="s">
        <v>22003</v>
      </c>
      <c r="S12703" s="34"/>
      <c r="T12703" s="34"/>
      <c r="U12703" s="34"/>
    </row>
    <row r="12704" spans="16:21" x14ac:dyDescent="0.45">
      <c r="P12704" s="33" t="s">
        <v>7104</v>
      </c>
      <c r="Q12704" t="s">
        <v>28873</v>
      </c>
      <c r="R12704" s="35" t="s">
        <v>22004</v>
      </c>
      <c r="S12704" s="34"/>
      <c r="T12704" s="34"/>
      <c r="U12704" s="34"/>
    </row>
    <row r="12705" spans="16:21" x14ac:dyDescent="0.45">
      <c r="P12705" s="33" t="s">
        <v>7104</v>
      </c>
      <c r="Q12705" t="s">
        <v>28873</v>
      </c>
      <c r="R12705" s="35" t="s">
        <v>22005</v>
      </c>
      <c r="S12705" s="34"/>
      <c r="T12705" s="34"/>
      <c r="U12705" s="34"/>
    </row>
    <row r="12706" spans="16:21" x14ac:dyDescent="0.45">
      <c r="P12706" s="33" t="s">
        <v>7105</v>
      </c>
      <c r="Q12706" t="s">
        <v>28873</v>
      </c>
      <c r="R12706" s="35" t="s">
        <v>22006</v>
      </c>
      <c r="S12706" s="34"/>
      <c r="T12706" s="34"/>
      <c r="U12706" s="34"/>
    </row>
    <row r="12707" spans="16:21" x14ac:dyDescent="0.45">
      <c r="P12707" s="33" t="s">
        <v>7106</v>
      </c>
      <c r="Q12707" t="s">
        <v>28873</v>
      </c>
      <c r="R12707" s="35" t="s">
        <v>22007</v>
      </c>
      <c r="S12707" s="34"/>
      <c r="T12707" s="34"/>
      <c r="U12707" s="34"/>
    </row>
    <row r="12708" spans="16:21" x14ac:dyDescent="0.45">
      <c r="P12708" s="33" t="s">
        <v>7107</v>
      </c>
      <c r="Q12708" t="s">
        <v>28873</v>
      </c>
      <c r="R12708" s="35" t="s">
        <v>22008</v>
      </c>
      <c r="S12708" s="34"/>
      <c r="T12708" s="34"/>
      <c r="U12708" s="34"/>
    </row>
    <row r="12709" spans="16:21" x14ac:dyDescent="0.45">
      <c r="P12709" s="33" t="s">
        <v>7108</v>
      </c>
      <c r="Q12709" t="s">
        <v>28873</v>
      </c>
      <c r="R12709" s="35" t="s">
        <v>22009</v>
      </c>
      <c r="S12709" s="34"/>
      <c r="T12709" s="34"/>
      <c r="U12709" s="34"/>
    </row>
    <row r="12710" spans="16:21" x14ac:dyDescent="0.45">
      <c r="P12710" s="33" t="s">
        <v>7109</v>
      </c>
      <c r="Q12710" t="s">
        <v>28873</v>
      </c>
      <c r="R12710" s="35" t="s">
        <v>22010</v>
      </c>
      <c r="S12710" s="34"/>
      <c r="T12710" s="34"/>
      <c r="U12710" s="34"/>
    </row>
    <row r="12711" spans="16:21" x14ac:dyDescent="0.45">
      <c r="P12711" s="33" t="s">
        <v>7110</v>
      </c>
      <c r="Q12711" t="s">
        <v>28873</v>
      </c>
      <c r="R12711" s="35" t="s">
        <v>22011</v>
      </c>
      <c r="S12711" s="34"/>
      <c r="T12711" s="34"/>
      <c r="U12711" s="34"/>
    </row>
    <row r="12712" spans="16:21" x14ac:dyDescent="0.45">
      <c r="P12712" s="33" t="s">
        <v>7111</v>
      </c>
      <c r="Q12712" t="s">
        <v>28873</v>
      </c>
      <c r="R12712" s="35" t="s">
        <v>22012</v>
      </c>
      <c r="S12712" s="34"/>
      <c r="T12712" s="34"/>
      <c r="U12712" s="34"/>
    </row>
    <row r="12713" spans="16:21" x14ac:dyDescent="0.45">
      <c r="P12713" s="33" t="s">
        <v>7112</v>
      </c>
      <c r="Q12713" t="s">
        <v>28873</v>
      </c>
      <c r="R12713" s="35" t="s">
        <v>22013</v>
      </c>
      <c r="S12713" s="34"/>
      <c r="T12713" s="34"/>
      <c r="U12713" s="34"/>
    </row>
    <row r="12714" spans="16:21" x14ac:dyDescent="0.45">
      <c r="P12714" s="33" t="s">
        <v>7113</v>
      </c>
      <c r="Q12714" t="s">
        <v>28873</v>
      </c>
      <c r="R12714" s="35" t="s">
        <v>22014</v>
      </c>
      <c r="S12714" s="34"/>
      <c r="T12714" s="34"/>
      <c r="U12714" s="34"/>
    </row>
    <row r="12715" spans="16:21" x14ac:dyDescent="0.45">
      <c r="P12715" s="33" t="s">
        <v>7114</v>
      </c>
      <c r="Q12715" t="s">
        <v>28873</v>
      </c>
      <c r="R12715" s="35" t="s">
        <v>22015</v>
      </c>
      <c r="S12715" s="34"/>
      <c r="T12715" s="34"/>
      <c r="U12715" s="34"/>
    </row>
    <row r="12716" spans="16:21" x14ac:dyDescent="0.45">
      <c r="P12716" s="33" t="s">
        <v>7115</v>
      </c>
      <c r="Q12716" t="s">
        <v>28873</v>
      </c>
      <c r="R12716" s="35" t="s">
        <v>22016</v>
      </c>
      <c r="S12716" s="34"/>
      <c r="T12716" s="34"/>
      <c r="U12716" s="34"/>
    </row>
    <row r="12717" spans="16:21" x14ac:dyDescent="0.45">
      <c r="P12717" s="33" t="s">
        <v>7116</v>
      </c>
      <c r="Q12717" t="s">
        <v>28873</v>
      </c>
      <c r="R12717" s="35" t="s">
        <v>22017</v>
      </c>
      <c r="S12717" s="34"/>
      <c r="T12717" s="34"/>
      <c r="U12717" s="34"/>
    </row>
    <row r="12718" spans="16:21" x14ac:dyDescent="0.45">
      <c r="P12718" s="33" t="s">
        <v>7117</v>
      </c>
      <c r="Q12718" t="s">
        <v>28873</v>
      </c>
      <c r="R12718" s="35" t="s">
        <v>22018</v>
      </c>
      <c r="S12718" s="34"/>
      <c r="T12718" s="34"/>
      <c r="U12718" s="34"/>
    </row>
    <row r="12719" spans="16:21" x14ac:dyDescent="0.45">
      <c r="P12719" s="33" t="s">
        <v>7118</v>
      </c>
      <c r="Q12719" t="s">
        <v>28873</v>
      </c>
      <c r="R12719" s="35" t="s">
        <v>22019</v>
      </c>
      <c r="S12719" s="34"/>
      <c r="T12719" s="34"/>
      <c r="U12719" s="34"/>
    </row>
    <row r="12720" spans="16:21" x14ac:dyDescent="0.45">
      <c r="P12720" s="33" t="s">
        <v>7119</v>
      </c>
      <c r="Q12720" t="s">
        <v>28873</v>
      </c>
      <c r="R12720" s="35" t="s">
        <v>22020</v>
      </c>
      <c r="S12720" s="34"/>
      <c r="T12720" s="34"/>
      <c r="U12720" s="34"/>
    </row>
    <row r="12721" spans="16:21" x14ac:dyDescent="0.45">
      <c r="P12721" s="33" t="s">
        <v>7120</v>
      </c>
      <c r="Q12721" t="s">
        <v>28873</v>
      </c>
      <c r="R12721" s="35" t="s">
        <v>22021</v>
      </c>
      <c r="S12721" s="34"/>
      <c r="T12721" s="34"/>
      <c r="U12721" s="34"/>
    </row>
    <row r="12722" spans="16:21" x14ac:dyDescent="0.45">
      <c r="P12722" s="33" t="s">
        <v>7121</v>
      </c>
      <c r="Q12722" t="s">
        <v>28873</v>
      </c>
      <c r="R12722" s="35" t="s">
        <v>22022</v>
      </c>
      <c r="S12722" s="34"/>
      <c r="T12722" s="34"/>
      <c r="U12722" s="34"/>
    </row>
    <row r="12723" spans="16:21" x14ac:dyDescent="0.45">
      <c r="P12723" s="33" t="s">
        <v>7122</v>
      </c>
      <c r="Q12723" t="s">
        <v>28873</v>
      </c>
      <c r="R12723" s="35" t="s">
        <v>22023</v>
      </c>
      <c r="S12723" s="34"/>
      <c r="T12723" s="34"/>
      <c r="U12723" s="34"/>
    </row>
    <row r="12724" spans="16:21" x14ac:dyDescent="0.45">
      <c r="P12724" s="33" t="s">
        <v>7123</v>
      </c>
      <c r="Q12724" t="s">
        <v>28873</v>
      </c>
      <c r="R12724" s="35" t="s">
        <v>22024</v>
      </c>
      <c r="S12724" s="34"/>
      <c r="T12724" s="34"/>
      <c r="U12724" s="34"/>
    </row>
    <row r="12725" spans="16:21" x14ac:dyDescent="0.45">
      <c r="P12725" s="33" t="s">
        <v>7124</v>
      </c>
      <c r="Q12725" t="s">
        <v>28873</v>
      </c>
      <c r="R12725" s="35" t="s">
        <v>22025</v>
      </c>
      <c r="S12725" s="34"/>
      <c r="T12725" s="34"/>
      <c r="U12725" s="34"/>
    </row>
    <row r="12726" spans="16:21" x14ac:dyDescent="0.45">
      <c r="P12726" s="33" t="s">
        <v>7125</v>
      </c>
      <c r="Q12726" t="s">
        <v>28873</v>
      </c>
      <c r="R12726" s="35" t="s">
        <v>22026</v>
      </c>
      <c r="S12726" s="34"/>
      <c r="T12726" s="34"/>
      <c r="U12726" s="34"/>
    </row>
    <row r="12727" spans="16:21" x14ac:dyDescent="0.45">
      <c r="P12727" s="33" t="s">
        <v>7126</v>
      </c>
      <c r="Q12727" t="s">
        <v>28873</v>
      </c>
      <c r="R12727" s="35" t="s">
        <v>22027</v>
      </c>
      <c r="S12727" s="34"/>
      <c r="T12727" s="34"/>
      <c r="U12727" s="34"/>
    </row>
    <row r="12728" spans="16:21" x14ac:dyDescent="0.45">
      <c r="P12728" s="33" t="s">
        <v>7127</v>
      </c>
      <c r="Q12728" t="s">
        <v>28873</v>
      </c>
      <c r="R12728" s="35" t="s">
        <v>22028</v>
      </c>
      <c r="S12728" s="34"/>
      <c r="T12728" s="34"/>
      <c r="U12728" s="34"/>
    </row>
    <row r="12729" spans="16:21" x14ac:dyDescent="0.45">
      <c r="P12729" s="33" t="s">
        <v>7128</v>
      </c>
      <c r="Q12729" t="s">
        <v>28873</v>
      </c>
      <c r="R12729" s="35" t="s">
        <v>22029</v>
      </c>
      <c r="S12729" s="34"/>
      <c r="T12729" s="34"/>
      <c r="U12729" s="34"/>
    </row>
    <row r="12730" spans="16:21" x14ac:dyDescent="0.45">
      <c r="P12730" s="33" t="s">
        <v>7129</v>
      </c>
      <c r="Q12730" t="s">
        <v>28873</v>
      </c>
      <c r="R12730" s="35" t="s">
        <v>11192</v>
      </c>
      <c r="S12730" s="34"/>
      <c r="T12730" s="34"/>
      <c r="U12730" s="34"/>
    </row>
    <row r="12731" spans="16:21" x14ac:dyDescent="0.45">
      <c r="P12731" s="33" t="s">
        <v>7130</v>
      </c>
      <c r="Q12731" t="s">
        <v>28873</v>
      </c>
      <c r="R12731" s="35" t="s">
        <v>22030</v>
      </c>
      <c r="S12731" s="34"/>
      <c r="T12731" s="34"/>
      <c r="U12731" s="34"/>
    </row>
    <row r="12732" spans="16:21" x14ac:dyDescent="0.45">
      <c r="P12732" s="33" t="s">
        <v>7130</v>
      </c>
      <c r="Q12732" t="s">
        <v>28873</v>
      </c>
      <c r="R12732" s="35" t="s">
        <v>22031</v>
      </c>
      <c r="S12732" s="34"/>
      <c r="T12732" s="34"/>
      <c r="U12732" s="34"/>
    </row>
    <row r="12733" spans="16:21" x14ac:dyDescent="0.45">
      <c r="P12733" s="33" t="s">
        <v>7131</v>
      </c>
      <c r="Q12733" t="s">
        <v>28873</v>
      </c>
      <c r="R12733" s="35" t="s">
        <v>22032</v>
      </c>
      <c r="S12733" s="34"/>
      <c r="T12733" s="34"/>
      <c r="U12733" s="34"/>
    </row>
    <row r="12734" spans="16:21" x14ac:dyDescent="0.45">
      <c r="P12734" s="33" t="s">
        <v>7131</v>
      </c>
      <c r="Q12734" t="s">
        <v>28873</v>
      </c>
      <c r="R12734" s="35" t="s">
        <v>22033</v>
      </c>
      <c r="S12734" s="34"/>
      <c r="T12734" s="34"/>
      <c r="U12734" s="34"/>
    </row>
    <row r="12735" spans="16:21" x14ac:dyDescent="0.45">
      <c r="P12735" s="33" t="s">
        <v>7132</v>
      </c>
      <c r="Q12735" t="s">
        <v>28873</v>
      </c>
      <c r="R12735" s="35" t="s">
        <v>22034</v>
      </c>
      <c r="S12735" s="34"/>
      <c r="T12735" s="34"/>
      <c r="U12735" s="34"/>
    </row>
    <row r="12736" spans="16:21" x14ac:dyDescent="0.45">
      <c r="P12736" s="33" t="s">
        <v>7132</v>
      </c>
      <c r="Q12736" t="s">
        <v>28873</v>
      </c>
      <c r="R12736" s="35" t="s">
        <v>22035</v>
      </c>
      <c r="S12736" s="34"/>
      <c r="T12736" s="34"/>
      <c r="U12736" s="34"/>
    </row>
    <row r="12737" spans="16:21" x14ac:dyDescent="0.45">
      <c r="P12737" s="33" t="s">
        <v>7133</v>
      </c>
      <c r="Q12737" t="s">
        <v>28873</v>
      </c>
      <c r="R12737" s="35" t="s">
        <v>22036</v>
      </c>
      <c r="S12737" s="34"/>
      <c r="T12737" s="34"/>
      <c r="U12737" s="34"/>
    </row>
    <row r="12738" spans="16:21" x14ac:dyDescent="0.45">
      <c r="P12738" s="33" t="s">
        <v>7133</v>
      </c>
      <c r="Q12738" t="s">
        <v>28873</v>
      </c>
      <c r="R12738" s="35" t="s">
        <v>22037</v>
      </c>
      <c r="S12738" s="34"/>
      <c r="T12738" s="34"/>
      <c r="U12738" s="34"/>
    </row>
    <row r="12739" spans="16:21" x14ac:dyDescent="0.45">
      <c r="P12739" s="33" t="s">
        <v>7134</v>
      </c>
      <c r="Q12739" t="s">
        <v>28873</v>
      </c>
      <c r="R12739" s="35" t="s">
        <v>22038</v>
      </c>
      <c r="S12739" s="34"/>
      <c r="T12739" s="34"/>
      <c r="U12739" s="34"/>
    </row>
    <row r="12740" spans="16:21" x14ac:dyDescent="0.45">
      <c r="P12740" s="33" t="s">
        <v>7134</v>
      </c>
      <c r="Q12740" t="s">
        <v>28873</v>
      </c>
      <c r="R12740" s="35" t="s">
        <v>22039</v>
      </c>
      <c r="S12740" s="34"/>
      <c r="T12740" s="34"/>
      <c r="U12740" s="34"/>
    </row>
    <row r="12741" spans="16:21" x14ac:dyDescent="0.45">
      <c r="P12741" s="33" t="s">
        <v>7135</v>
      </c>
      <c r="Q12741" t="s">
        <v>28873</v>
      </c>
      <c r="R12741" s="35" t="s">
        <v>22040</v>
      </c>
      <c r="S12741" s="34"/>
      <c r="T12741" s="34"/>
      <c r="U12741" s="34"/>
    </row>
    <row r="12742" spans="16:21" x14ac:dyDescent="0.45">
      <c r="P12742" s="33" t="s">
        <v>7135</v>
      </c>
      <c r="Q12742" t="s">
        <v>28873</v>
      </c>
      <c r="R12742" s="35" t="s">
        <v>22041</v>
      </c>
      <c r="S12742" s="34"/>
      <c r="T12742" s="34"/>
      <c r="U12742" s="34"/>
    </row>
    <row r="12743" spans="16:21" x14ac:dyDescent="0.45">
      <c r="P12743" s="33" t="s">
        <v>7136</v>
      </c>
      <c r="Q12743" t="s">
        <v>28873</v>
      </c>
      <c r="R12743" s="35" t="s">
        <v>22042</v>
      </c>
      <c r="S12743" s="34"/>
      <c r="T12743" s="34"/>
      <c r="U12743" s="34"/>
    </row>
    <row r="12744" spans="16:21" x14ac:dyDescent="0.45">
      <c r="P12744" s="33" t="s">
        <v>7136</v>
      </c>
      <c r="Q12744" t="s">
        <v>28873</v>
      </c>
      <c r="R12744" s="35" t="s">
        <v>22043</v>
      </c>
      <c r="S12744" s="34"/>
      <c r="T12744" s="34"/>
      <c r="U12744" s="34"/>
    </row>
    <row r="12745" spans="16:21" x14ac:dyDescent="0.45">
      <c r="P12745" s="33" t="s">
        <v>7137</v>
      </c>
      <c r="Q12745" t="s">
        <v>28873</v>
      </c>
      <c r="R12745" s="35" t="s">
        <v>22044</v>
      </c>
      <c r="S12745" s="34"/>
      <c r="T12745" s="34"/>
      <c r="U12745" s="34"/>
    </row>
    <row r="12746" spans="16:21" x14ac:dyDescent="0.45">
      <c r="P12746" s="33" t="s">
        <v>7137</v>
      </c>
      <c r="Q12746" t="s">
        <v>28873</v>
      </c>
      <c r="R12746" s="35" t="s">
        <v>22045</v>
      </c>
      <c r="S12746" s="34"/>
      <c r="T12746" s="34"/>
      <c r="U12746" s="34"/>
    </row>
    <row r="12747" spans="16:21" x14ac:dyDescent="0.45">
      <c r="P12747" s="33" t="s">
        <v>7138</v>
      </c>
      <c r="Q12747" t="s">
        <v>28873</v>
      </c>
      <c r="R12747" s="35" t="s">
        <v>22046</v>
      </c>
      <c r="S12747" s="34"/>
      <c r="T12747" s="34"/>
      <c r="U12747" s="34"/>
    </row>
    <row r="12748" spans="16:21" x14ac:dyDescent="0.45">
      <c r="P12748" s="33" t="s">
        <v>7138</v>
      </c>
      <c r="Q12748" t="s">
        <v>28873</v>
      </c>
      <c r="R12748" s="35" t="s">
        <v>22047</v>
      </c>
      <c r="S12748" s="34"/>
      <c r="T12748" s="34"/>
      <c r="U12748" s="34"/>
    </row>
    <row r="12749" spans="16:21" x14ac:dyDescent="0.45">
      <c r="P12749" s="33" t="s">
        <v>7139</v>
      </c>
      <c r="Q12749" t="s">
        <v>28873</v>
      </c>
      <c r="R12749" s="35" t="s">
        <v>22048</v>
      </c>
      <c r="S12749" s="34"/>
      <c r="T12749" s="34"/>
      <c r="U12749" s="34"/>
    </row>
    <row r="12750" spans="16:21" x14ac:dyDescent="0.45">
      <c r="P12750" s="33" t="s">
        <v>7139</v>
      </c>
      <c r="Q12750" t="s">
        <v>28873</v>
      </c>
      <c r="R12750" s="35" t="s">
        <v>22049</v>
      </c>
      <c r="S12750" s="34"/>
      <c r="T12750" s="34"/>
      <c r="U12750" s="34"/>
    </row>
    <row r="12751" spans="16:21" x14ac:dyDescent="0.45">
      <c r="P12751" s="33" t="s">
        <v>7140</v>
      </c>
      <c r="Q12751" t="s">
        <v>28873</v>
      </c>
      <c r="R12751" s="35" t="s">
        <v>22050</v>
      </c>
      <c r="S12751" s="34"/>
      <c r="T12751" s="34"/>
      <c r="U12751" s="34"/>
    </row>
    <row r="12752" spans="16:21" x14ac:dyDescent="0.45">
      <c r="P12752" s="33" t="s">
        <v>7140</v>
      </c>
      <c r="Q12752" t="s">
        <v>28873</v>
      </c>
      <c r="R12752" s="35" t="s">
        <v>22051</v>
      </c>
      <c r="S12752" s="34"/>
      <c r="T12752" s="34"/>
      <c r="U12752" s="34"/>
    </row>
    <row r="12753" spans="16:21" x14ac:dyDescent="0.45">
      <c r="P12753" s="33" t="s">
        <v>7141</v>
      </c>
      <c r="Q12753" t="s">
        <v>28873</v>
      </c>
      <c r="R12753" s="35" t="s">
        <v>22052</v>
      </c>
      <c r="S12753" s="34"/>
      <c r="T12753" s="34"/>
      <c r="U12753" s="34"/>
    </row>
    <row r="12754" spans="16:21" x14ac:dyDescent="0.45">
      <c r="P12754" s="33" t="s">
        <v>7141</v>
      </c>
      <c r="Q12754" t="s">
        <v>28873</v>
      </c>
      <c r="R12754" s="35" t="s">
        <v>22053</v>
      </c>
      <c r="S12754" s="34"/>
      <c r="T12754" s="34"/>
      <c r="U12754" s="34"/>
    </row>
    <row r="12755" spans="16:21" x14ac:dyDescent="0.45">
      <c r="P12755" s="33" t="s">
        <v>7142</v>
      </c>
      <c r="Q12755" t="s">
        <v>28873</v>
      </c>
      <c r="R12755" s="35" t="s">
        <v>22054</v>
      </c>
      <c r="S12755" s="34"/>
      <c r="T12755" s="34"/>
      <c r="U12755" s="34"/>
    </row>
    <row r="12756" spans="16:21" x14ac:dyDescent="0.45">
      <c r="P12756" s="33" t="s">
        <v>7142</v>
      </c>
      <c r="Q12756" t="s">
        <v>28873</v>
      </c>
      <c r="R12756" s="35" t="s">
        <v>22055</v>
      </c>
      <c r="S12756" s="34"/>
      <c r="T12756" s="34"/>
      <c r="U12756" s="34"/>
    </row>
    <row r="12757" spans="16:21" x14ac:dyDescent="0.45">
      <c r="P12757" s="33" t="s">
        <v>7143</v>
      </c>
      <c r="Q12757" t="s">
        <v>28873</v>
      </c>
      <c r="R12757" s="35" t="s">
        <v>22056</v>
      </c>
      <c r="S12757" s="34"/>
      <c r="T12757" s="34"/>
      <c r="U12757" s="34"/>
    </row>
    <row r="12758" spans="16:21" x14ac:dyDescent="0.45">
      <c r="P12758" s="33" t="s">
        <v>7143</v>
      </c>
      <c r="Q12758" t="s">
        <v>28873</v>
      </c>
      <c r="R12758" s="35" t="s">
        <v>22057</v>
      </c>
      <c r="S12758" s="34"/>
      <c r="T12758" s="34"/>
      <c r="U12758" s="34"/>
    </row>
    <row r="12759" spans="16:21" x14ac:dyDescent="0.45">
      <c r="P12759" s="33" t="s">
        <v>7144</v>
      </c>
      <c r="Q12759" t="s">
        <v>28873</v>
      </c>
      <c r="R12759" s="35" t="s">
        <v>22058</v>
      </c>
      <c r="S12759" s="34"/>
      <c r="T12759" s="34"/>
      <c r="U12759" s="34"/>
    </row>
    <row r="12760" spans="16:21" x14ac:dyDescent="0.45">
      <c r="P12760" s="33" t="s">
        <v>7144</v>
      </c>
      <c r="Q12760" t="s">
        <v>28873</v>
      </c>
      <c r="R12760" s="35" t="s">
        <v>22059</v>
      </c>
      <c r="S12760" s="34"/>
      <c r="T12760" s="34"/>
      <c r="U12760" s="34"/>
    </row>
    <row r="12761" spans="16:21" x14ac:dyDescent="0.45">
      <c r="P12761" s="33" t="s">
        <v>7145</v>
      </c>
      <c r="Q12761" t="s">
        <v>28873</v>
      </c>
      <c r="R12761" s="35" t="s">
        <v>22060</v>
      </c>
      <c r="S12761" s="34"/>
      <c r="T12761" s="34"/>
      <c r="U12761" s="34"/>
    </row>
    <row r="12762" spans="16:21" x14ac:dyDescent="0.45">
      <c r="P12762" s="33" t="s">
        <v>7145</v>
      </c>
      <c r="Q12762" t="s">
        <v>28873</v>
      </c>
      <c r="R12762" s="35" t="s">
        <v>22061</v>
      </c>
      <c r="S12762" s="34"/>
      <c r="T12762" s="34"/>
      <c r="U12762" s="34"/>
    </row>
    <row r="12763" spans="16:21" x14ac:dyDescent="0.45">
      <c r="P12763" s="33" t="s">
        <v>7146</v>
      </c>
      <c r="Q12763" t="s">
        <v>28873</v>
      </c>
      <c r="R12763" s="35" t="s">
        <v>22062</v>
      </c>
      <c r="S12763" s="34"/>
      <c r="T12763" s="34"/>
      <c r="U12763" s="34"/>
    </row>
    <row r="12764" spans="16:21" x14ac:dyDescent="0.45">
      <c r="P12764" s="33" t="s">
        <v>7146</v>
      </c>
      <c r="Q12764" t="s">
        <v>28873</v>
      </c>
      <c r="R12764" s="35" t="s">
        <v>22063</v>
      </c>
      <c r="S12764" s="34"/>
      <c r="T12764" s="34"/>
      <c r="U12764" s="34"/>
    </row>
    <row r="12765" spans="16:21" x14ac:dyDescent="0.45">
      <c r="P12765" s="33" t="s">
        <v>7147</v>
      </c>
      <c r="Q12765" t="s">
        <v>28873</v>
      </c>
      <c r="R12765" s="35" t="s">
        <v>22064</v>
      </c>
      <c r="S12765" s="34"/>
      <c r="T12765" s="34"/>
      <c r="U12765" s="34"/>
    </row>
    <row r="12766" spans="16:21" x14ac:dyDescent="0.45">
      <c r="P12766" s="33" t="s">
        <v>7147</v>
      </c>
      <c r="Q12766" t="s">
        <v>28873</v>
      </c>
      <c r="R12766" s="35" t="s">
        <v>22065</v>
      </c>
      <c r="S12766" s="34"/>
      <c r="T12766" s="34"/>
      <c r="U12766" s="34"/>
    </row>
    <row r="12767" spans="16:21" x14ac:dyDescent="0.45">
      <c r="P12767" s="33" t="s">
        <v>7148</v>
      </c>
      <c r="Q12767" t="s">
        <v>28873</v>
      </c>
      <c r="R12767" s="35" t="s">
        <v>22066</v>
      </c>
      <c r="S12767" s="34"/>
      <c r="T12767" s="34"/>
      <c r="U12767" s="34"/>
    </row>
    <row r="12768" spans="16:21" x14ac:dyDescent="0.45">
      <c r="P12768" s="33" t="s">
        <v>7148</v>
      </c>
      <c r="Q12768" t="s">
        <v>28873</v>
      </c>
      <c r="R12768" s="35" t="s">
        <v>22067</v>
      </c>
      <c r="S12768" s="34"/>
      <c r="T12768" s="34"/>
      <c r="U12768" s="34"/>
    </row>
    <row r="12769" spans="16:21" x14ac:dyDescent="0.45">
      <c r="P12769" s="33" t="s">
        <v>7149</v>
      </c>
      <c r="Q12769" t="s">
        <v>28873</v>
      </c>
      <c r="R12769" s="35" t="s">
        <v>22068</v>
      </c>
      <c r="S12769" s="34"/>
      <c r="T12769" s="34"/>
      <c r="U12769" s="34"/>
    </row>
    <row r="12770" spans="16:21" x14ac:dyDescent="0.45">
      <c r="P12770" s="33" t="s">
        <v>7149</v>
      </c>
      <c r="Q12770" t="s">
        <v>28873</v>
      </c>
      <c r="R12770" s="35" t="s">
        <v>22069</v>
      </c>
      <c r="S12770" s="34"/>
      <c r="T12770" s="34"/>
      <c r="U12770" s="34"/>
    </row>
    <row r="12771" spans="16:21" x14ac:dyDescent="0.45">
      <c r="P12771" s="33" t="s">
        <v>7150</v>
      </c>
      <c r="Q12771" t="s">
        <v>28873</v>
      </c>
      <c r="R12771" s="35" t="s">
        <v>19940</v>
      </c>
      <c r="S12771" s="34"/>
      <c r="T12771" s="34"/>
      <c r="U12771" s="34"/>
    </row>
    <row r="12772" spans="16:21" x14ac:dyDescent="0.45">
      <c r="P12772" s="33" t="s">
        <v>7150</v>
      </c>
      <c r="Q12772" t="s">
        <v>28873</v>
      </c>
      <c r="R12772" s="35" t="s">
        <v>21254</v>
      </c>
      <c r="S12772" s="34"/>
      <c r="T12772" s="34"/>
      <c r="U12772" s="34"/>
    </row>
    <row r="12773" spans="16:21" x14ac:dyDescent="0.45">
      <c r="P12773" s="33" t="s">
        <v>7151</v>
      </c>
      <c r="Q12773" t="s">
        <v>28873</v>
      </c>
      <c r="R12773" s="35" t="s">
        <v>22070</v>
      </c>
      <c r="S12773" s="34"/>
      <c r="T12773" s="34"/>
      <c r="U12773" s="34"/>
    </row>
    <row r="12774" spans="16:21" x14ac:dyDescent="0.45">
      <c r="P12774" s="33" t="s">
        <v>7151</v>
      </c>
      <c r="Q12774" t="s">
        <v>28873</v>
      </c>
      <c r="R12774" s="35" t="s">
        <v>22071</v>
      </c>
      <c r="S12774" s="34"/>
      <c r="T12774" s="34"/>
      <c r="U12774" s="34"/>
    </row>
    <row r="12775" spans="16:21" x14ac:dyDescent="0.45">
      <c r="P12775" s="33" t="s">
        <v>7152</v>
      </c>
      <c r="Q12775" t="s">
        <v>28873</v>
      </c>
      <c r="R12775" s="35" t="s">
        <v>22072</v>
      </c>
      <c r="S12775" s="34"/>
      <c r="T12775" s="34"/>
      <c r="U12775" s="34"/>
    </row>
    <row r="12776" spans="16:21" x14ac:dyDescent="0.45">
      <c r="P12776" s="33" t="s">
        <v>7152</v>
      </c>
      <c r="Q12776" t="s">
        <v>28873</v>
      </c>
      <c r="R12776" s="35" t="s">
        <v>22073</v>
      </c>
      <c r="S12776" s="34"/>
      <c r="T12776" s="34"/>
      <c r="U12776" s="34"/>
    </row>
    <row r="12777" spans="16:21" x14ac:dyDescent="0.45">
      <c r="P12777" s="33" t="s">
        <v>7153</v>
      </c>
      <c r="Q12777" t="s">
        <v>28873</v>
      </c>
      <c r="R12777" s="35" t="s">
        <v>22074</v>
      </c>
      <c r="S12777" s="34"/>
      <c r="T12777" s="34"/>
      <c r="U12777" s="34"/>
    </row>
    <row r="12778" spans="16:21" x14ac:dyDescent="0.45">
      <c r="P12778" s="33" t="s">
        <v>7153</v>
      </c>
      <c r="Q12778" t="s">
        <v>28873</v>
      </c>
      <c r="R12778" s="35" t="s">
        <v>22075</v>
      </c>
      <c r="S12778" s="34"/>
      <c r="T12778" s="34"/>
      <c r="U12778" s="34"/>
    </row>
    <row r="12779" spans="16:21" x14ac:dyDescent="0.45">
      <c r="P12779" s="33" t="s">
        <v>7154</v>
      </c>
      <c r="Q12779" t="s">
        <v>28873</v>
      </c>
      <c r="R12779" s="35" t="s">
        <v>22076</v>
      </c>
      <c r="S12779" s="34"/>
      <c r="T12779" s="34"/>
      <c r="U12779" s="34"/>
    </row>
    <row r="12780" spans="16:21" x14ac:dyDescent="0.45">
      <c r="P12780" s="33" t="s">
        <v>7154</v>
      </c>
      <c r="Q12780" t="s">
        <v>28873</v>
      </c>
      <c r="R12780" s="35" t="s">
        <v>22077</v>
      </c>
      <c r="S12780" s="34"/>
      <c r="T12780" s="34"/>
      <c r="U12780" s="34"/>
    </row>
    <row r="12781" spans="16:21" x14ac:dyDescent="0.45">
      <c r="P12781" s="33" t="s">
        <v>7155</v>
      </c>
      <c r="Q12781" t="s">
        <v>28873</v>
      </c>
      <c r="R12781" s="35" t="s">
        <v>22078</v>
      </c>
      <c r="S12781" s="34"/>
      <c r="T12781" s="34"/>
      <c r="U12781" s="34"/>
    </row>
    <row r="12782" spans="16:21" x14ac:dyDescent="0.45">
      <c r="P12782" s="33" t="s">
        <v>7155</v>
      </c>
      <c r="Q12782" t="s">
        <v>28873</v>
      </c>
      <c r="R12782" s="35" t="s">
        <v>22079</v>
      </c>
      <c r="S12782" s="34"/>
      <c r="T12782" s="34"/>
      <c r="U12782" s="34"/>
    </row>
    <row r="12783" spans="16:21" x14ac:dyDescent="0.45">
      <c r="P12783" s="33" t="s">
        <v>7156</v>
      </c>
      <c r="Q12783" t="s">
        <v>28873</v>
      </c>
      <c r="R12783" s="35" t="s">
        <v>22080</v>
      </c>
      <c r="S12783" s="34"/>
      <c r="T12783" s="34"/>
      <c r="U12783" s="34"/>
    </row>
    <row r="12784" spans="16:21" x14ac:dyDescent="0.45">
      <c r="P12784" s="33" t="s">
        <v>7156</v>
      </c>
      <c r="Q12784" t="s">
        <v>28873</v>
      </c>
      <c r="R12784" s="35" t="s">
        <v>22081</v>
      </c>
      <c r="S12784" s="34"/>
      <c r="T12784" s="34"/>
      <c r="U12784" s="34"/>
    </row>
    <row r="12785" spans="16:21" x14ac:dyDescent="0.45">
      <c r="P12785" s="33" t="s">
        <v>7157</v>
      </c>
      <c r="Q12785" t="s">
        <v>28873</v>
      </c>
      <c r="R12785" s="35" t="s">
        <v>22082</v>
      </c>
      <c r="S12785" s="34"/>
      <c r="T12785" s="34"/>
      <c r="U12785" s="34"/>
    </row>
    <row r="12786" spans="16:21" x14ac:dyDescent="0.45">
      <c r="P12786" s="33" t="s">
        <v>7157</v>
      </c>
      <c r="Q12786" t="s">
        <v>28873</v>
      </c>
      <c r="R12786" s="35" t="s">
        <v>22083</v>
      </c>
      <c r="S12786" s="34"/>
      <c r="T12786" s="34"/>
      <c r="U12786" s="34"/>
    </row>
    <row r="12787" spans="16:21" x14ac:dyDescent="0.45">
      <c r="P12787" s="33" t="s">
        <v>7158</v>
      </c>
      <c r="Q12787" t="s">
        <v>28873</v>
      </c>
      <c r="R12787" s="35" t="s">
        <v>22084</v>
      </c>
      <c r="S12787" s="34"/>
      <c r="T12787" s="34"/>
      <c r="U12787" s="34"/>
    </row>
    <row r="12788" spans="16:21" x14ac:dyDescent="0.45">
      <c r="P12788" s="33" t="s">
        <v>7158</v>
      </c>
      <c r="Q12788" t="s">
        <v>28873</v>
      </c>
      <c r="R12788" s="35" t="s">
        <v>22085</v>
      </c>
      <c r="S12788" s="34"/>
      <c r="T12788" s="34"/>
      <c r="U12788" s="34"/>
    </row>
    <row r="12789" spans="16:21" x14ac:dyDescent="0.45">
      <c r="P12789" s="33" t="s">
        <v>7159</v>
      </c>
      <c r="Q12789" t="s">
        <v>28873</v>
      </c>
      <c r="R12789" s="35" t="s">
        <v>22086</v>
      </c>
      <c r="S12789" s="34"/>
      <c r="T12789" s="34"/>
      <c r="U12789" s="34"/>
    </row>
    <row r="12790" spans="16:21" x14ac:dyDescent="0.45">
      <c r="P12790" s="33" t="s">
        <v>7159</v>
      </c>
      <c r="Q12790" t="s">
        <v>28873</v>
      </c>
      <c r="R12790" s="35" t="s">
        <v>22087</v>
      </c>
      <c r="S12790" s="34"/>
      <c r="T12790" s="34"/>
      <c r="U12790" s="34"/>
    </row>
    <row r="12791" spans="16:21" x14ac:dyDescent="0.45">
      <c r="P12791" s="33" t="s">
        <v>7160</v>
      </c>
      <c r="Q12791" t="s">
        <v>28873</v>
      </c>
      <c r="R12791" s="35" t="s">
        <v>22088</v>
      </c>
      <c r="S12791" s="34"/>
      <c r="T12791" s="34"/>
      <c r="U12791" s="34"/>
    </row>
    <row r="12792" spans="16:21" x14ac:dyDescent="0.45">
      <c r="P12792" s="33" t="s">
        <v>7160</v>
      </c>
      <c r="Q12792" t="s">
        <v>28873</v>
      </c>
      <c r="R12792" s="35" t="s">
        <v>22089</v>
      </c>
      <c r="S12792" s="34"/>
      <c r="T12792" s="34"/>
      <c r="U12792" s="34"/>
    </row>
    <row r="12793" spans="16:21" x14ac:dyDescent="0.45">
      <c r="P12793" s="33" t="s">
        <v>7161</v>
      </c>
      <c r="Q12793" t="s">
        <v>28873</v>
      </c>
      <c r="R12793" s="35" t="s">
        <v>22090</v>
      </c>
      <c r="S12793" s="34"/>
      <c r="T12793" s="34"/>
      <c r="U12793" s="34"/>
    </row>
    <row r="12794" spans="16:21" x14ac:dyDescent="0.45">
      <c r="P12794" s="33" t="s">
        <v>7161</v>
      </c>
      <c r="Q12794" t="s">
        <v>28873</v>
      </c>
      <c r="R12794" s="35" t="s">
        <v>22091</v>
      </c>
      <c r="S12794" s="34"/>
      <c r="T12794" s="34"/>
      <c r="U12794" s="34"/>
    </row>
    <row r="12795" spans="16:21" x14ac:dyDescent="0.45">
      <c r="P12795" s="33" t="s">
        <v>7162</v>
      </c>
      <c r="Q12795" t="s">
        <v>28873</v>
      </c>
      <c r="R12795" s="35" t="s">
        <v>22092</v>
      </c>
      <c r="S12795" s="34"/>
      <c r="T12795" s="34"/>
      <c r="U12795" s="34"/>
    </row>
    <row r="12796" spans="16:21" x14ac:dyDescent="0.45">
      <c r="P12796" s="33" t="s">
        <v>7163</v>
      </c>
      <c r="Q12796" t="s">
        <v>28873</v>
      </c>
      <c r="R12796" s="35" t="s">
        <v>22093</v>
      </c>
      <c r="S12796" s="34"/>
      <c r="T12796" s="34"/>
      <c r="U12796" s="34"/>
    </row>
    <row r="12797" spans="16:21" x14ac:dyDescent="0.45">
      <c r="P12797" s="33" t="s">
        <v>7163</v>
      </c>
      <c r="Q12797" t="s">
        <v>28873</v>
      </c>
      <c r="R12797" s="35" t="s">
        <v>22094</v>
      </c>
      <c r="S12797" s="34"/>
      <c r="T12797" s="34"/>
      <c r="U12797" s="34"/>
    </row>
    <row r="12798" spans="16:21" x14ac:dyDescent="0.45">
      <c r="P12798" s="33" t="s">
        <v>7164</v>
      </c>
      <c r="Q12798" t="s">
        <v>28873</v>
      </c>
      <c r="R12798" s="35" t="s">
        <v>22095</v>
      </c>
      <c r="S12798" s="34"/>
      <c r="T12798" s="34"/>
      <c r="U12798" s="34"/>
    </row>
    <row r="12799" spans="16:21" x14ac:dyDescent="0.45">
      <c r="P12799" s="33" t="s">
        <v>7164</v>
      </c>
      <c r="Q12799" t="s">
        <v>28873</v>
      </c>
      <c r="R12799" s="35" t="s">
        <v>22096</v>
      </c>
      <c r="S12799" s="34"/>
      <c r="T12799" s="34"/>
      <c r="U12799" s="34"/>
    </row>
    <row r="12800" spans="16:21" x14ac:dyDescent="0.45">
      <c r="P12800" s="33" t="s">
        <v>7165</v>
      </c>
      <c r="Q12800" t="s">
        <v>28873</v>
      </c>
      <c r="R12800" s="35" t="s">
        <v>22097</v>
      </c>
      <c r="S12800" s="34"/>
      <c r="T12800" s="34"/>
      <c r="U12800" s="34"/>
    </row>
    <row r="12801" spans="16:21" x14ac:dyDescent="0.45">
      <c r="P12801" s="33" t="s">
        <v>7165</v>
      </c>
      <c r="Q12801" t="s">
        <v>28873</v>
      </c>
      <c r="R12801" s="35" t="s">
        <v>22098</v>
      </c>
      <c r="S12801" s="34"/>
      <c r="T12801" s="34"/>
      <c r="U12801" s="34"/>
    </row>
    <row r="12802" spans="16:21" x14ac:dyDescent="0.45">
      <c r="P12802" s="33" t="s">
        <v>7166</v>
      </c>
      <c r="Q12802" t="s">
        <v>28873</v>
      </c>
      <c r="R12802" s="35" t="s">
        <v>22099</v>
      </c>
      <c r="S12802" s="34"/>
      <c r="T12802" s="34"/>
      <c r="U12802" s="34"/>
    </row>
    <row r="12803" spans="16:21" x14ac:dyDescent="0.45">
      <c r="P12803" s="33" t="s">
        <v>7166</v>
      </c>
      <c r="Q12803" t="s">
        <v>28873</v>
      </c>
      <c r="R12803" s="35" t="s">
        <v>22100</v>
      </c>
      <c r="S12803" s="34"/>
      <c r="T12803" s="34"/>
      <c r="U12803" s="34"/>
    </row>
    <row r="12804" spans="16:21" x14ac:dyDescent="0.45">
      <c r="P12804" s="33" t="s">
        <v>7167</v>
      </c>
      <c r="Q12804" t="s">
        <v>28873</v>
      </c>
      <c r="R12804" s="35" t="s">
        <v>22101</v>
      </c>
      <c r="S12804" s="34"/>
      <c r="T12804" s="34"/>
      <c r="U12804" s="34"/>
    </row>
    <row r="12805" spans="16:21" x14ac:dyDescent="0.45">
      <c r="P12805" s="33" t="s">
        <v>7168</v>
      </c>
      <c r="Q12805" t="s">
        <v>28873</v>
      </c>
      <c r="R12805" s="35" t="s">
        <v>22102</v>
      </c>
      <c r="S12805" s="34"/>
      <c r="T12805" s="34"/>
      <c r="U12805" s="34"/>
    </row>
    <row r="12806" spans="16:21" x14ac:dyDescent="0.45">
      <c r="P12806" s="33" t="s">
        <v>7169</v>
      </c>
      <c r="Q12806" t="s">
        <v>28873</v>
      </c>
      <c r="R12806" s="35" t="s">
        <v>15097</v>
      </c>
      <c r="S12806" s="34"/>
      <c r="T12806" s="34"/>
      <c r="U12806" s="34"/>
    </row>
    <row r="12807" spans="16:21" x14ac:dyDescent="0.45">
      <c r="P12807" s="33" t="s">
        <v>7169</v>
      </c>
      <c r="Q12807" t="s">
        <v>28873</v>
      </c>
      <c r="R12807" s="35" t="s">
        <v>22103</v>
      </c>
      <c r="S12807" s="34"/>
      <c r="T12807" s="34"/>
      <c r="U12807" s="34"/>
    </row>
    <row r="12808" spans="16:21" x14ac:dyDescent="0.45">
      <c r="P12808" s="33" t="s">
        <v>7170</v>
      </c>
      <c r="Q12808" t="s">
        <v>28873</v>
      </c>
      <c r="R12808" s="35" t="s">
        <v>22104</v>
      </c>
      <c r="S12808" s="34"/>
      <c r="T12808" s="34"/>
      <c r="U12808" s="34"/>
    </row>
    <row r="12809" spans="16:21" x14ac:dyDescent="0.45">
      <c r="P12809" s="33" t="s">
        <v>7170</v>
      </c>
      <c r="Q12809" t="s">
        <v>28873</v>
      </c>
      <c r="R12809" s="35" t="s">
        <v>22105</v>
      </c>
      <c r="S12809" s="34"/>
      <c r="T12809" s="34"/>
      <c r="U12809" s="34"/>
    </row>
    <row r="12810" spans="16:21" x14ac:dyDescent="0.45">
      <c r="P12810" s="33" t="s">
        <v>7171</v>
      </c>
      <c r="Q12810" t="s">
        <v>28873</v>
      </c>
      <c r="R12810" s="35" t="s">
        <v>11192</v>
      </c>
      <c r="S12810" s="34"/>
      <c r="T12810" s="34"/>
      <c r="U12810" s="34"/>
    </row>
    <row r="12811" spans="16:21" x14ac:dyDescent="0.45">
      <c r="P12811" s="33" t="s">
        <v>7172</v>
      </c>
      <c r="Q12811" t="s">
        <v>28873</v>
      </c>
      <c r="R12811" s="35" t="s">
        <v>22106</v>
      </c>
      <c r="S12811" s="34"/>
      <c r="T12811" s="34"/>
      <c r="U12811" s="34"/>
    </row>
    <row r="12812" spans="16:21" x14ac:dyDescent="0.45">
      <c r="P12812" s="33" t="s">
        <v>7172</v>
      </c>
      <c r="Q12812" t="s">
        <v>28873</v>
      </c>
      <c r="R12812" s="35" t="s">
        <v>22107</v>
      </c>
      <c r="S12812" s="34"/>
      <c r="T12812" s="34"/>
      <c r="U12812" s="34"/>
    </row>
    <row r="12813" spans="16:21" x14ac:dyDescent="0.45">
      <c r="P12813" s="33" t="s">
        <v>7173</v>
      </c>
      <c r="Q12813" t="s">
        <v>28873</v>
      </c>
      <c r="R12813" s="35" t="s">
        <v>22108</v>
      </c>
      <c r="S12813" s="34"/>
      <c r="T12813" s="34"/>
      <c r="U12813" s="34"/>
    </row>
    <row r="12814" spans="16:21" x14ac:dyDescent="0.45">
      <c r="P12814" s="33" t="s">
        <v>7173</v>
      </c>
      <c r="Q12814" t="s">
        <v>28873</v>
      </c>
      <c r="R12814" s="35" t="s">
        <v>22109</v>
      </c>
      <c r="S12814" s="34"/>
      <c r="T12814" s="34"/>
      <c r="U12814" s="34"/>
    </row>
    <row r="12815" spans="16:21" x14ac:dyDescent="0.45">
      <c r="P12815" s="33" t="s">
        <v>7174</v>
      </c>
      <c r="Q12815" t="s">
        <v>28873</v>
      </c>
      <c r="R12815" s="35" t="s">
        <v>22110</v>
      </c>
      <c r="S12815" s="34"/>
      <c r="T12815" s="34"/>
      <c r="U12815" s="34"/>
    </row>
    <row r="12816" spans="16:21" x14ac:dyDescent="0.45">
      <c r="P12816" s="33" t="s">
        <v>7174</v>
      </c>
      <c r="Q12816" t="s">
        <v>28873</v>
      </c>
      <c r="R12816" s="35" t="s">
        <v>22111</v>
      </c>
      <c r="S12816" s="34"/>
      <c r="T12816" s="34"/>
      <c r="U12816" s="34"/>
    </row>
    <row r="12817" spans="16:21" x14ac:dyDescent="0.45">
      <c r="P12817" s="33" t="s">
        <v>7175</v>
      </c>
      <c r="Q12817" t="s">
        <v>28873</v>
      </c>
      <c r="R12817" s="35" t="s">
        <v>22112</v>
      </c>
      <c r="S12817" s="34"/>
      <c r="T12817" s="34"/>
      <c r="U12817" s="34"/>
    </row>
    <row r="12818" spans="16:21" x14ac:dyDescent="0.45">
      <c r="P12818" s="33" t="s">
        <v>7175</v>
      </c>
      <c r="Q12818" t="s">
        <v>28873</v>
      </c>
      <c r="R12818" s="35" t="s">
        <v>22113</v>
      </c>
      <c r="S12818" s="34"/>
      <c r="T12818" s="34"/>
      <c r="U12818" s="34"/>
    </row>
    <row r="12819" spans="16:21" x14ac:dyDescent="0.45">
      <c r="P12819" s="33" t="s">
        <v>7176</v>
      </c>
      <c r="Q12819" t="s">
        <v>28873</v>
      </c>
      <c r="R12819" s="35" t="s">
        <v>22110</v>
      </c>
      <c r="S12819" s="34"/>
      <c r="T12819" s="34"/>
      <c r="U12819" s="34"/>
    </row>
    <row r="12820" spans="16:21" x14ac:dyDescent="0.45">
      <c r="P12820" s="33" t="s">
        <v>7176</v>
      </c>
      <c r="Q12820" t="s">
        <v>28873</v>
      </c>
      <c r="R12820" s="35" t="s">
        <v>22111</v>
      </c>
      <c r="S12820" s="34"/>
      <c r="T12820" s="34"/>
      <c r="U12820" s="34"/>
    </row>
    <row r="12821" spans="16:21" x14ac:dyDescent="0.45">
      <c r="P12821" s="33" t="s">
        <v>7177</v>
      </c>
      <c r="Q12821" t="s">
        <v>28873</v>
      </c>
      <c r="R12821" s="35" t="s">
        <v>22114</v>
      </c>
      <c r="S12821" s="34"/>
      <c r="T12821" s="34"/>
      <c r="U12821" s="34"/>
    </row>
    <row r="12822" spans="16:21" x14ac:dyDescent="0.45">
      <c r="P12822" s="33" t="s">
        <v>7177</v>
      </c>
      <c r="Q12822" t="s">
        <v>28873</v>
      </c>
      <c r="R12822" s="35" t="s">
        <v>22115</v>
      </c>
      <c r="S12822" s="34"/>
      <c r="T12822" s="34"/>
      <c r="U12822" s="34"/>
    </row>
    <row r="12823" spans="16:21" x14ac:dyDescent="0.45">
      <c r="P12823" s="33" t="s">
        <v>7178</v>
      </c>
      <c r="Q12823" t="s">
        <v>28873</v>
      </c>
      <c r="R12823" s="35" t="s">
        <v>22116</v>
      </c>
      <c r="S12823" s="34"/>
      <c r="T12823" s="34"/>
      <c r="U12823" s="34"/>
    </row>
    <row r="12824" spans="16:21" x14ac:dyDescent="0.45">
      <c r="P12824" s="33" t="s">
        <v>7178</v>
      </c>
      <c r="Q12824" t="s">
        <v>28873</v>
      </c>
      <c r="R12824" s="35" t="s">
        <v>22117</v>
      </c>
      <c r="S12824" s="34"/>
      <c r="T12824" s="34"/>
      <c r="U12824" s="34"/>
    </row>
    <row r="12825" spans="16:21" x14ac:dyDescent="0.45">
      <c r="P12825" s="33" t="s">
        <v>7179</v>
      </c>
      <c r="Q12825" t="s">
        <v>28873</v>
      </c>
      <c r="R12825" s="35" t="s">
        <v>22118</v>
      </c>
      <c r="S12825" s="34"/>
      <c r="T12825" s="34"/>
      <c r="U12825" s="34"/>
    </row>
    <row r="12826" spans="16:21" x14ac:dyDescent="0.45">
      <c r="P12826" s="33" t="s">
        <v>7179</v>
      </c>
      <c r="Q12826" t="s">
        <v>28873</v>
      </c>
      <c r="R12826" s="35" t="s">
        <v>22119</v>
      </c>
      <c r="S12826" s="34"/>
      <c r="T12826" s="34"/>
      <c r="U12826" s="34"/>
    </row>
    <row r="12827" spans="16:21" x14ac:dyDescent="0.45">
      <c r="P12827" s="33" t="s">
        <v>7180</v>
      </c>
      <c r="Q12827" t="s">
        <v>28873</v>
      </c>
      <c r="R12827" s="35" t="s">
        <v>22120</v>
      </c>
      <c r="S12827" s="34"/>
      <c r="T12827" s="34"/>
      <c r="U12827" s="34"/>
    </row>
    <row r="12828" spans="16:21" x14ac:dyDescent="0.45">
      <c r="P12828" s="33" t="s">
        <v>7180</v>
      </c>
      <c r="Q12828" t="s">
        <v>28873</v>
      </c>
      <c r="R12828" s="35" t="s">
        <v>22121</v>
      </c>
      <c r="S12828" s="34"/>
      <c r="T12828" s="34"/>
      <c r="U12828" s="34"/>
    </row>
    <row r="12829" spans="16:21" x14ac:dyDescent="0.45">
      <c r="P12829" s="33" t="s">
        <v>7181</v>
      </c>
      <c r="Q12829" t="s">
        <v>28873</v>
      </c>
      <c r="R12829" s="35" t="s">
        <v>22122</v>
      </c>
      <c r="S12829" s="34"/>
      <c r="T12829" s="34"/>
      <c r="U12829" s="34"/>
    </row>
    <row r="12830" spans="16:21" x14ac:dyDescent="0.45">
      <c r="P12830" s="33" t="s">
        <v>7181</v>
      </c>
      <c r="Q12830" t="s">
        <v>28873</v>
      </c>
      <c r="R12830" s="35" t="s">
        <v>22123</v>
      </c>
      <c r="S12830" s="34"/>
      <c r="T12830" s="34"/>
      <c r="U12830" s="34"/>
    </row>
    <row r="12831" spans="16:21" x14ac:dyDescent="0.45">
      <c r="P12831" s="33" t="s">
        <v>7182</v>
      </c>
      <c r="Q12831" t="s">
        <v>28873</v>
      </c>
      <c r="R12831" s="35" t="s">
        <v>22124</v>
      </c>
      <c r="S12831" s="34"/>
      <c r="T12831" s="34"/>
      <c r="U12831" s="34"/>
    </row>
    <row r="12832" spans="16:21" x14ac:dyDescent="0.45">
      <c r="P12832" s="33" t="s">
        <v>7182</v>
      </c>
      <c r="Q12832" t="s">
        <v>28873</v>
      </c>
      <c r="R12832" s="35" t="s">
        <v>22125</v>
      </c>
      <c r="S12832" s="34"/>
      <c r="T12832" s="34"/>
      <c r="U12832" s="34"/>
    </row>
    <row r="12833" spans="16:21" x14ac:dyDescent="0.45">
      <c r="P12833" s="33" t="s">
        <v>7183</v>
      </c>
      <c r="Q12833" t="s">
        <v>28873</v>
      </c>
      <c r="R12833" s="35" t="s">
        <v>22126</v>
      </c>
      <c r="S12833" s="34"/>
      <c r="T12833" s="34"/>
      <c r="U12833" s="34"/>
    </row>
    <row r="12834" spans="16:21" x14ac:dyDescent="0.45">
      <c r="P12834" s="33" t="s">
        <v>7183</v>
      </c>
      <c r="Q12834" t="s">
        <v>28873</v>
      </c>
      <c r="R12834" s="35" t="s">
        <v>22127</v>
      </c>
      <c r="S12834" s="34"/>
      <c r="T12834" s="34"/>
      <c r="U12834" s="34"/>
    </row>
    <row r="12835" spans="16:21" x14ac:dyDescent="0.45">
      <c r="P12835" s="33" t="s">
        <v>7184</v>
      </c>
      <c r="Q12835" t="s">
        <v>28873</v>
      </c>
      <c r="R12835" s="35" t="s">
        <v>22128</v>
      </c>
      <c r="S12835" s="34"/>
      <c r="T12835" s="34"/>
      <c r="U12835" s="34"/>
    </row>
    <row r="12836" spans="16:21" x14ac:dyDescent="0.45">
      <c r="P12836" s="33" t="s">
        <v>7184</v>
      </c>
      <c r="Q12836" t="s">
        <v>28873</v>
      </c>
      <c r="R12836" s="35" t="s">
        <v>22129</v>
      </c>
      <c r="S12836" s="34"/>
      <c r="T12836" s="34"/>
      <c r="U12836" s="34"/>
    </row>
    <row r="12837" spans="16:21" x14ac:dyDescent="0.45">
      <c r="P12837" s="33" t="s">
        <v>7185</v>
      </c>
      <c r="Q12837" t="s">
        <v>28873</v>
      </c>
      <c r="R12837" s="35" t="s">
        <v>22130</v>
      </c>
      <c r="S12837" s="34"/>
      <c r="T12837" s="34"/>
      <c r="U12837" s="34"/>
    </row>
    <row r="12838" spans="16:21" x14ac:dyDescent="0.45">
      <c r="P12838" s="33" t="s">
        <v>7185</v>
      </c>
      <c r="Q12838" t="s">
        <v>28873</v>
      </c>
      <c r="R12838" s="35" t="s">
        <v>22131</v>
      </c>
      <c r="S12838" s="34"/>
      <c r="T12838" s="34"/>
      <c r="U12838" s="34"/>
    </row>
    <row r="12839" spans="16:21" x14ac:dyDescent="0.45">
      <c r="P12839" s="33" t="s">
        <v>7186</v>
      </c>
      <c r="Q12839" t="s">
        <v>28873</v>
      </c>
      <c r="R12839" s="35" t="s">
        <v>22132</v>
      </c>
      <c r="S12839" s="34"/>
      <c r="T12839" s="34"/>
      <c r="U12839" s="34"/>
    </row>
    <row r="12840" spans="16:21" x14ac:dyDescent="0.45">
      <c r="P12840" s="33" t="s">
        <v>7186</v>
      </c>
      <c r="Q12840" t="s">
        <v>28873</v>
      </c>
      <c r="R12840" s="35" t="s">
        <v>22133</v>
      </c>
      <c r="S12840" s="34"/>
      <c r="T12840" s="34"/>
      <c r="U12840" s="34"/>
    </row>
    <row r="12841" spans="16:21" x14ac:dyDescent="0.45">
      <c r="P12841" s="33" t="s">
        <v>7187</v>
      </c>
      <c r="Q12841" t="s">
        <v>28873</v>
      </c>
      <c r="R12841" s="35" t="s">
        <v>22134</v>
      </c>
      <c r="S12841" s="34"/>
      <c r="T12841" s="34"/>
      <c r="U12841" s="34"/>
    </row>
    <row r="12842" spans="16:21" x14ac:dyDescent="0.45">
      <c r="P12842" s="33" t="s">
        <v>7187</v>
      </c>
      <c r="Q12842" t="s">
        <v>28873</v>
      </c>
      <c r="R12842" s="35" t="s">
        <v>22135</v>
      </c>
      <c r="S12842" s="34"/>
      <c r="T12842" s="34"/>
      <c r="U12842" s="34"/>
    </row>
    <row r="12843" spans="16:21" x14ac:dyDescent="0.45">
      <c r="P12843" s="33" t="s">
        <v>7188</v>
      </c>
      <c r="Q12843" t="s">
        <v>28873</v>
      </c>
      <c r="R12843" s="35" t="s">
        <v>22136</v>
      </c>
      <c r="S12843" s="34"/>
      <c r="T12843" s="34"/>
      <c r="U12843" s="34"/>
    </row>
    <row r="12844" spans="16:21" x14ac:dyDescent="0.45">
      <c r="P12844" s="33" t="s">
        <v>7188</v>
      </c>
      <c r="Q12844" t="s">
        <v>28873</v>
      </c>
      <c r="R12844" s="35" t="s">
        <v>22137</v>
      </c>
      <c r="S12844" s="34"/>
      <c r="T12844" s="34"/>
      <c r="U12844" s="34"/>
    </row>
    <row r="12845" spans="16:21" x14ac:dyDescent="0.45">
      <c r="P12845" s="33" t="s">
        <v>7189</v>
      </c>
      <c r="Q12845" t="s">
        <v>28873</v>
      </c>
      <c r="R12845" s="35" t="s">
        <v>22138</v>
      </c>
      <c r="S12845" s="34"/>
      <c r="T12845" s="34"/>
      <c r="U12845" s="34"/>
    </row>
    <row r="12846" spans="16:21" x14ac:dyDescent="0.45">
      <c r="P12846" s="33" t="s">
        <v>7189</v>
      </c>
      <c r="Q12846" t="s">
        <v>28873</v>
      </c>
      <c r="R12846" s="35" t="s">
        <v>22139</v>
      </c>
      <c r="S12846" s="34"/>
      <c r="T12846" s="34"/>
      <c r="U12846" s="34"/>
    </row>
    <row r="12847" spans="16:21" x14ac:dyDescent="0.45">
      <c r="P12847" s="33" t="s">
        <v>7190</v>
      </c>
      <c r="Q12847" t="s">
        <v>28873</v>
      </c>
      <c r="R12847" s="35" t="s">
        <v>22140</v>
      </c>
      <c r="S12847" s="34"/>
      <c r="T12847" s="34"/>
      <c r="U12847" s="34"/>
    </row>
    <row r="12848" spans="16:21" x14ac:dyDescent="0.45">
      <c r="P12848" s="33" t="s">
        <v>7190</v>
      </c>
      <c r="Q12848" t="s">
        <v>28873</v>
      </c>
      <c r="R12848" s="35" t="s">
        <v>22141</v>
      </c>
      <c r="S12848" s="34"/>
      <c r="T12848" s="34"/>
      <c r="U12848" s="34"/>
    </row>
    <row r="12849" spans="16:21" x14ac:dyDescent="0.45">
      <c r="P12849" s="33" t="s">
        <v>7191</v>
      </c>
      <c r="Q12849" t="s">
        <v>28873</v>
      </c>
      <c r="R12849" s="35" t="s">
        <v>22142</v>
      </c>
      <c r="S12849" s="34"/>
      <c r="T12849" s="34"/>
      <c r="U12849" s="34"/>
    </row>
    <row r="12850" spans="16:21" x14ac:dyDescent="0.45">
      <c r="P12850" s="33" t="s">
        <v>7191</v>
      </c>
      <c r="Q12850" t="s">
        <v>28873</v>
      </c>
      <c r="R12850" s="35" t="s">
        <v>22143</v>
      </c>
      <c r="S12850" s="34"/>
      <c r="T12850" s="34"/>
      <c r="U12850" s="34"/>
    </row>
    <row r="12851" spans="16:21" x14ac:dyDescent="0.45">
      <c r="P12851" s="33" t="s">
        <v>7192</v>
      </c>
      <c r="Q12851" t="s">
        <v>28873</v>
      </c>
      <c r="R12851" s="35" t="s">
        <v>22144</v>
      </c>
      <c r="S12851" s="34"/>
      <c r="T12851" s="34"/>
      <c r="U12851" s="34"/>
    </row>
    <row r="12852" spans="16:21" x14ac:dyDescent="0.45">
      <c r="P12852" s="33" t="s">
        <v>7192</v>
      </c>
      <c r="Q12852" t="s">
        <v>28873</v>
      </c>
      <c r="R12852" s="35" t="s">
        <v>22145</v>
      </c>
      <c r="S12852" s="34"/>
      <c r="T12852" s="34"/>
      <c r="U12852" s="34"/>
    </row>
    <row r="12853" spans="16:21" x14ac:dyDescent="0.45">
      <c r="P12853" s="33" t="s">
        <v>7193</v>
      </c>
      <c r="Q12853" t="s">
        <v>28873</v>
      </c>
      <c r="R12853" s="35" t="s">
        <v>22146</v>
      </c>
      <c r="S12853" s="34"/>
      <c r="T12853" s="34"/>
      <c r="U12853" s="34"/>
    </row>
    <row r="12854" spans="16:21" x14ac:dyDescent="0.45">
      <c r="P12854" s="33" t="s">
        <v>7193</v>
      </c>
      <c r="Q12854" t="s">
        <v>28873</v>
      </c>
      <c r="R12854" s="35" t="s">
        <v>22147</v>
      </c>
      <c r="S12854" s="34"/>
      <c r="T12854" s="34"/>
      <c r="U12854" s="34"/>
    </row>
    <row r="12855" spans="16:21" x14ac:dyDescent="0.45">
      <c r="P12855" s="33" t="s">
        <v>7194</v>
      </c>
      <c r="Q12855" t="s">
        <v>28873</v>
      </c>
      <c r="R12855" s="35" t="s">
        <v>22148</v>
      </c>
      <c r="S12855" s="34"/>
      <c r="T12855" s="34"/>
      <c r="U12855" s="34"/>
    </row>
    <row r="12856" spans="16:21" x14ac:dyDescent="0.45">
      <c r="P12856" s="33" t="s">
        <v>7194</v>
      </c>
      <c r="Q12856" t="s">
        <v>28873</v>
      </c>
      <c r="R12856" s="35" t="s">
        <v>22149</v>
      </c>
      <c r="S12856" s="34"/>
      <c r="T12856" s="34"/>
      <c r="U12856" s="34"/>
    </row>
    <row r="12857" spans="16:21" x14ac:dyDescent="0.45">
      <c r="P12857" s="33" t="s">
        <v>7195</v>
      </c>
      <c r="Q12857" t="s">
        <v>28873</v>
      </c>
      <c r="R12857" s="35" t="s">
        <v>22150</v>
      </c>
      <c r="S12857" s="34"/>
      <c r="T12857" s="34"/>
      <c r="U12857" s="34"/>
    </row>
    <row r="12858" spans="16:21" x14ac:dyDescent="0.45">
      <c r="P12858" s="33" t="s">
        <v>7196</v>
      </c>
      <c r="Q12858" t="s">
        <v>28873</v>
      </c>
      <c r="R12858" s="35" t="s">
        <v>22151</v>
      </c>
      <c r="S12858" s="34"/>
      <c r="T12858" s="34"/>
      <c r="U12858" s="34"/>
    </row>
    <row r="12859" spans="16:21" x14ac:dyDescent="0.45">
      <c r="P12859" s="33" t="s">
        <v>7197</v>
      </c>
      <c r="Q12859" t="s">
        <v>28873</v>
      </c>
      <c r="R12859" s="35" t="s">
        <v>22152</v>
      </c>
      <c r="S12859" s="34"/>
      <c r="T12859" s="34"/>
      <c r="U12859" s="34"/>
    </row>
    <row r="12860" spans="16:21" x14ac:dyDescent="0.45">
      <c r="P12860" s="33" t="s">
        <v>7197</v>
      </c>
      <c r="Q12860" t="s">
        <v>28873</v>
      </c>
      <c r="R12860" s="35" t="s">
        <v>22153</v>
      </c>
      <c r="S12860" s="34"/>
      <c r="T12860" s="34"/>
      <c r="U12860" s="34"/>
    </row>
    <row r="12861" spans="16:21" x14ac:dyDescent="0.45">
      <c r="P12861" s="33" t="s">
        <v>7198</v>
      </c>
      <c r="Q12861" t="s">
        <v>28873</v>
      </c>
      <c r="R12861" s="35" t="s">
        <v>22154</v>
      </c>
      <c r="S12861" s="34"/>
      <c r="T12861" s="34"/>
      <c r="U12861" s="34"/>
    </row>
    <row r="12862" spans="16:21" x14ac:dyDescent="0.45">
      <c r="P12862" s="33" t="s">
        <v>7198</v>
      </c>
      <c r="Q12862" t="s">
        <v>28873</v>
      </c>
      <c r="R12862" s="35" t="s">
        <v>22155</v>
      </c>
      <c r="S12862" s="34"/>
      <c r="T12862" s="34"/>
      <c r="U12862" s="34"/>
    </row>
    <row r="12863" spans="16:21" x14ac:dyDescent="0.45">
      <c r="P12863" s="33" t="s">
        <v>7199</v>
      </c>
      <c r="Q12863" t="s">
        <v>28873</v>
      </c>
      <c r="R12863" s="35" t="s">
        <v>22156</v>
      </c>
      <c r="S12863" s="34"/>
      <c r="T12863" s="34"/>
      <c r="U12863" s="34"/>
    </row>
    <row r="12864" spans="16:21" x14ac:dyDescent="0.45">
      <c r="P12864" s="33" t="s">
        <v>7199</v>
      </c>
      <c r="Q12864" t="s">
        <v>28873</v>
      </c>
      <c r="R12864" s="35" t="s">
        <v>22157</v>
      </c>
      <c r="S12864" s="34"/>
      <c r="T12864" s="34"/>
      <c r="U12864" s="34"/>
    </row>
    <row r="12865" spans="16:21" x14ac:dyDescent="0.45">
      <c r="P12865" s="33" t="s">
        <v>7200</v>
      </c>
      <c r="Q12865" t="s">
        <v>28873</v>
      </c>
      <c r="R12865" s="35" t="s">
        <v>22158</v>
      </c>
      <c r="S12865" s="34"/>
      <c r="T12865" s="34"/>
      <c r="U12865" s="34"/>
    </row>
    <row r="12866" spans="16:21" x14ac:dyDescent="0.45">
      <c r="P12866" s="33" t="s">
        <v>7200</v>
      </c>
      <c r="Q12866" t="s">
        <v>28873</v>
      </c>
      <c r="R12866" s="35" t="s">
        <v>22159</v>
      </c>
      <c r="S12866" s="34"/>
      <c r="T12866" s="34"/>
      <c r="U12866" s="34"/>
    </row>
    <row r="12867" spans="16:21" x14ac:dyDescent="0.45">
      <c r="P12867" s="33" t="s">
        <v>7201</v>
      </c>
      <c r="Q12867" t="s">
        <v>28873</v>
      </c>
      <c r="R12867" s="35" t="s">
        <v>22160</v>
      </c>
      <c r="S12867" s="34"/>
      <c r="T12867" s="34"/>
      <c r="U12867" s="34"/>
    </row>
    <row r="12868" spans="16:21" x14ac:dyDescent="0.45">
      <c r="P12868" s="33" t="s">
        <v>7201</v>
      </c>
      <c r="Q12868" t="s">
        <v>28873</v>
      </c>
      <c r="R12868" s="35" t="s">
        <v>22161</v>
      </c>
      <c r="S12868" s="34"/>
      <c r="T12868" s="34"/>
      <c r="U12868" s="34"/>
    </row>
    <row r="12869" spans="16:21" x14ac:dyDescent="0.45">
      <c r="P12869" s="33" t="s">
        <v>7202</v>
      </c>
      <c r="Q12869" t="s">
        <v>28873</v>
      </c>
      <c r="R12869" s="35" t="s">
        <v>22162</v>
      </c>
      <c r="S12869" s="34"/>
      <c r="T12869" s="34"/>
      <c r="U12869" s="34"/>
    </row>
    <row r="12870" spans="16:21" x14ac:dyDescent="0.45">
      <c r="P12870" s="33" t="s">
        <v>7202</v>
      </c>
      <c r="Q12870" t="s">
        <v>28873</v>
      </c>
      <c r="R12870" s="35" t="s">
        <v>22163</v>
      </c>
      <c r="S12870" s="34"/>
      <c r="T12870" s="34"/>
      <c r="U12870" s="34"/>
    </row>
    <row r="12871" spans="16:21" x14ac:dyDescent="0.45">
      <c r="P12871" s="33" t="s">
        <v>7203</v>
      </c>
      <c r="Q12871" t="s">
        <v>28873</v>
      </c>
      <c r="R12871" s="35" t="s">
        <v>22164</v>
      </c>
      <c r="S12871" s="34"/>
      <c r="T12871" s="34"/>
      <c r="U12871" s="34"/>
    </row>
    <row r="12872" spans="16:21" x14ac:dyDescent="0.45">
      <c r="P12872" s="33" t="s">
        <v>7203</v>
      </c>
      <c r="Q12872" t="s">
        <v>28873</v>
      </c>
      <c r="R12872" s="35" t="s">
        <v>22165</v>
      </c>
      <c r="S12872" s="34"/>
      <c r="T12872" s="34"/>
      <c r="U12872" s="34"/>
    </row>
    <row r="12873" spans="16:21" x14ac:dyDescent="0.45">
      <c r="P12873" s="33" t="s">
        <v>7204</v>
      </c>
      <c r="Q12873" t="s">
        <v>28873</v>
      </c>
      <c r="R12873" s="35" t="s">
        <v>11192</v>
      </c>
      <c r="S12873" s="34"/>
      <c r="T12873" s="34"/>
      <c r="U12873" s="34"/>
    </row>
    <row r="12874" spans="16:21" x14ac:dyDescent="0.45">
      <c r="P12874" s="33" t="s">
        <v>7205</v>
      </c>
      <c r="Q12874" t="s">
        <v>28873</v>
      </c>
      <c r="R12874" s="35" t="s">
        <v>11192</v>
      </c>
      <c r="S12874" s="34"/>
      <c r="T12874" s="34"/>
      <c r="U12874" s="34"/>
    </row>
    <row r="12875" spans="16:21" x14ac:dyDescent="0.45">
      <c r="P12875" s="33" t="s">
        <v>7206</v>
      </c>
      <c r="Q12875" t="s">
        <v>28873</v>
      </c>
      <c r="R12875" s="35" t="s">
        <v>11192</v>
      </c>
      <c r="S12875" s="34"/>
      <c r="T12875" s="34"/>
      <c r="U12875" s="34"/>
    </row>
    <row r="12876" spans="16:21" x14ac:dyDescent="0.45">
      <c r="P12876" s="33" t="s">
        <v>7207</v>
      </c>
      <c r="Q12876" t="s">
        <v>28873</v>
      </c>
      <c r="R12876" s="35" t="s">
        <v>22166</v>
      </c>
      <c r="S12876" s="34"/>
      <c r="T12876" s="34"/>
      <c r="U12876" s="34"/>
    </row>
    <row r="12877" spans="16:21" x14ac:dyDescent="0.45">
      <c r="P12877" s="33" t="s">
        <v>7207</v>
      </c>
      <c r="Q12877" t="s">
        <v>28873</v>
      </c>
      <c r="R12877" s="35" t="s">
        <v>22167</v>
      </c>
      <c r="S12877" s="34"/>
      <c r="T12877" s="34"/>
      <c r="U12877" s="34"/>
    </row>
    <row r="12878" spans="16:21" x14ac:dyDescent="0.45">
      <c r="P12878" s="33" t="s">
        <v>7208</v>
      </c>
      <c r="Q12878" t="s">
        <v>28873</v>
      </c>
      <c r="R12878" s="35" t="s">
        <v>22168</v>
      </c>
      <c r="S12878" s="34"/>
      <c r="T12878" s="34"/>
      <c r="U12878" s="34"/>
    </row>
    <row r="12879" spans="16:21" x14ac:dyDescent="0.45">
      <c r="P12879" s="33" t="s">
        <v>7208</v>
      </c>
      <c r="Q12879" t="s">
        <v>28873</v>
      </c>
      <c r="R12879" s="35" t="s">
        <v>22169</v>
      </c>
      <c r="S12879" s="34"/>
      <c r="T12879" s="34"/>
      <c r="U12879" s="34"/>
    </row>
    <row r="12880" spans="16:21" x14ac:dyDescent="0.45">
      <c r="P12880" s="33" t="s">
        <v>7209</v>
      </c>
      <c r="Q12880" t="s">
        <v>28873</v>
      </c>
      <c r="R12880" s="35" t="s">
        <v>22170</v>
      </c>
      <c r="S12880" s="34"/>
      <c r="T12880" s="34"/>
      <c r="U12880" s="34"/>
    </row>
    <row r="12881" spans="16:21" x14ac:dyDescent="0.45">
      <c r="P12881" s="33" t="s">
        <v>7210</v>
      </c>
      <c r="Q12881" t="s">
        <v>28873</v>
      </c>
      <c r="R12881" s="35" t="s">
        <v>11192</v>
      </c>
      <c r="S12881" s="34"/>
      <c r="T12881" s="34"/>
      <c r="U12881" s="34"/>
    </row>
    <row r="12882" spans="16:21" x14ac:dyDescent="0.45">
      <c r="P12882" s="33" t="s">
        <v>7211</v>
      </c>
      <c r="Q12882" t="s">
        <v>28873</v>
      </c>
      <c r="R12882" s="35" t="s">
        <v>22171</v>
      </c>
      <c r="S12882" s="34"/>
      <c r="T12882" s="34"/>
      <c r="U12882" s="34"/>
    </row>
    <row r="12883" spans="16:21" x14ac:dyDescent="0.45">
      <c r="P12883" s="33" t="s">
        <v>7211</v>
      </c>
      <c r="Q12883" t="s">
        <v>28873</v>
      </c>
      <c r="R12883" s="35" t="s">
        <v>22172</v>
      </c>
      <c r="S12883" s="34"/>
      <c r="T12883" s="34"/>
      <c r="U12883" s="34"/>
    </row>
    <row r="12884" spans="16:21" x14ac:dyDescent="0.45">
      <c r="P12884" s="33" t="s">
        <v>7212</v>
      </c>
      <c r="Q12884" t="s">
        <v>28873</v>
      </c>
      <c r="R12884" s="35" t="s">
        <v>22173</v>
      </c>
      <c r="S12884" s="34"/>
      <c r="T12884" s="34"/>
      <c r="U12884" s="34"/>
    </row>
    <row r="12885" spans="16:21" x14ac:dyDescent="0.45">
      <c r="P12885" s="33" t="s">
        <v>7212</v>
      </c>
      <c r="Q12885" t="s">
        <v>28873</v>
      </c>
      <c r="R12885" s="35" t="s">
        <v>22174</v>
      </c>
      <c r="S12885" s="34"/>
      <c r="T12885" s="34"/>
      <c r="U12885" s="34"/>
    </row>
    <row r="12886" spans="16:21" x14ac:dyDescent="0.45">
      <c r="P12886" s="33" t="s">
        <v>7213</v>
      </c>
      <c r="Q12886" t="s">
        <v>28873</v>
      </c>
      <c r="R12886" s="35" t="s">
        <v>22175</v>
      </c>
      <c r="S12886" s="34"/>
      <c r="T12886" s="34"/>
      <c r="U12886" s="34"/>
    </row>
    <row r="12887" spans="16:21" x14ac:dyDescent="0.45">
      <c r="P12887" s="33" t="s">
        <v>7213</v>
      </c>
      <c r="Q12887" t="s">
        <v>28873</v>
      </c>
      <c r="R12887" s="35" t="s">
        <v>22176</v>
      </c>
      <c r="S12887" s="34"/>
      <c r="T12887" s="34"/>
      <c r="U12887" s="34"/>
    </row>
    <row r="12888" spans="16:21" x14ac:dyDescent="0.45">
      <c r="P12888" s="33" t="s">
        <v>7214</v>
      </c>
      <c r="Q12888" t="s">
        <v>28873</v>
      </c>
      <c r="R12888" s="35" t="s">
        <v>11192</v>
      </c>
      <c r="S12888" s="34"/>
      <c r="T12888" s="34"/>
      <c r="U12888" s="34"/>
    </row>
    <row r="12889" spans="16:21" x14ac:dyDescent="0.45">
      <c r="P12889" s="33" t="s">
        <v>7215</v>
      </c>
      <c r="Q12889" t="s">
        <v>28873</v>
      </c>
      <c r="R12889" s="35" t="s">
        <v>11192</v>
      </c>
      <c r="S12889" s="34"/>
      <c r="T12889" s="34"/>
      <c r="U12889" s="34"/>
    </row>
    <row r="12890" spans="16:21" x14ac:dyDescent="0.45">
      <c r="P12890" s="33" t="s">
        <v>7216</v>
      </c>
      <c r="Q12890" t="s">
        <v>28873</v>
      </c>
      <c r="R12890" s="35" t="s">
        <v>11192</v>
      </c>
      <c r="S12890" s="34"/>
      <c r="T12890" s="34"/>
      <c r="U12890" s="34"/>
    </row>
    <row r="12891" spans="16:21" x14ac:dyDescent="0.45">
      <c r="P12891" s="33" t="s">
        <v>7217</v>
      </c>
      <c r="Q12891" t="s">
        <v>28873</v>
      </c>
      <c r="R12891" s="35" t="s">
        <v>11192</v>
      </c>
      <c r="S12891" s="34"/>
      <c r="T12891" s="34"/>
      <c r="U12891" s="34"/>
    </row>
    <row r="12892" spans="16:21" x14ac:dyDescent="0.45">
      <c r="P12892" s="33" t="s">
        <v>7218</v>
      </c>
      <c r="Q12892" t="s">
        <v>28873</v>
      </c>
      <c r="R12892" s="35" t="s">
        <v>22177</v>
      </c>
      <c r="S12892" s="34"/>
      <c r="T12892" s="34"/>
      <c r="U12892" s="34"/>
    </row>
    <row r="12893" spans="16:21" x14ac:dyDescent="0.45">
      <c r="P12893" s="33" t="s">
        <v>7218</v>
      </c>
      <c r="Q12893" t="s">
        <v>28873</v>
      </c>
      <c r="R12893" s="35" t="s">
        <v>22178</v>
      </c>
      <c r="S12893" s="34"/>
      <c r="T12893" s="34"/>
      <c r="U12893" s="34"/>
    </row>
    <row r="12894" spans="16:21" x14ac:dyDescent="0.45">
      <c r="P12894" s="33" t="s">
        <v>7219</v>
      </c>
      <c r="Q12894" t="s">
        <v>28873</v>
      </c>
      <c r="R12894" s="35" t="s">
        <v>22179</v>
      </c>
      <c r="S12894" s="34"/>
      <c r="T12894" s="34"/>
      <c r="U12894" s="34"/>
    </row>
    <row r="12895" spans="16:21" x14ac:dyDescent="0.45">
      <c r="P12895" s="33" t="s">
        <v>7219</v>
      </c>
      <c r="Q12895" t="s">
        <v>28873</v>
      </c>
      <c r="R12895" s="35" t="s">
        <v>22180</v>
      </c>
      <c r="S12895" s="34"/>
      <c r="T12895" s="34"/>
      <c r="U12895" s="34"/>
    </row>
    <row r="12896" spans="16:21" x14ac:dyDescent="0.45">
      <c r="P12896" s="33" t="s">
        <v>7220</v>
      </c>
      <c r="Q12896" t="s">
        <v>28873</v>
      </c>
      <c r="R12896" s="35" t="s">
        <v>22181</v>
      </c>
      <c r="S12896" s="34"/>
      <c r="T12896" s="34"/>
      <c r="U12896" s="34"/>
    </row>
    <row r="12897" spans="16:21" x14ac:dyDescent="0.45">
      <c r="P12897" s="33" t="s">
        <v>7220</v>
      </c>
      <c r="Q12897" t="s">
        <v>28873</v>
      </c>
      <c r="R12897" s="35" t="s">
        <v>22182</v>
      </c>
      <c r="S12897" s="34"/>
      <c r="T12897" s="34"/>
      <c r="U12897" s="34"/>
    </row>
    <row r="12898" spans="16:21" x14ac:dyDescent="0.45">
      <c r="P12898" s="33" t="s">
        <v>7221</v>
      </c>
      <c r="Q12898" t="s">
        <v>28873</v>
      </c>
      <c r="R12898" s="35" t="s">
        <v>22183</v>
      </c>
      <c r="S12898" s="34"/>
      <c r="T12898" s="34"/>
      <c r="U12898" s="34"/>
    </row>
    <row r="12899" spans="16:21" x14ac:dyDescent="0.45">
      <c r="P12899" s="33" t="s">
        <v>7221</v>
      </c>
      <c r="Q12899" t="s">
        <v>28873</v>
      </c>
      <c r="R12899" s="35" t="s">
        <v>22184</v>
      </c>
      <c r="S12899" s="34"/>
      <c r="T12899" s="34"/>
      <c r="U12899" s="34"/>
    </row>
    <row r="12900" spans="16:21" x14ac:dyDescent="0.45">
      <c r="P12900" s="33" t="s">
        <v>7222</v>
      </c>
      <c r="Q12900" t="s">
        <v>28873</v>
      </c>
      <c r="R12900" s="35" t="s">
        <v>22185</v>
      </c>
      <c r="S12900" s="34"/>
      <c r="T12900" s="34"/>
      <c r="U12900" s="34"/>
    </row>
    <row r="12901" spans="16:21" x14ac:dyDescent="0.45">
      <c r="P12901" s="33" t="s">
        <v>7222</v>
      </c>
      <c r="Q12901" t="s">
        <v>28873</v>
      </c>
      <c r="R12901" s="35" t="s">
        <v>22186</v>
      </c>
      <c r="S12901" s="34"/>
      <c r="T12901" s="34"/>
      <c r="U12901" s="34"/>
    </row>
    <row r="12902" spans="16:21" x14ac:dyDescent="0.45">
      <c r="P12902" s="33" t="s">
        <v>7223</v>
      </c>
      <c r="Q12902" t="s">
        <v>28873</v>
      </c>
      <c r="R12902" s="35" t="s">
        <v>22187</v>
      </c>
      <c r="S12902" s="34"/>
      <c r="T12902" s="34"/>
      <c r="U12902" s="34"/>
    </row>
    <row r="12903" spans="16:21" x14ac:dyDescent="0.45">
      <c r="P12903" s="33" t="s">
        <v>7223</v>
      </c>
      <c r="Q12903" t="s">
        <v>28873</v>
      </c>
      <c r="R12903" s="35" t="s">
        <v>22188</v>
      </c>
      <c r="S12903" s="34"/>
      <c r="T12903" s="34"/>
      <c r="U12903" s="34"/>
    </row>
    <row r="12904" spans="16:21" x14ac:dyDescent="0.45">
      <c r="P12904" s="33" t="s">
        <v>7224</v>
      </c>
      <c r="Q12904" t="s">
        <v>28873</v>
      </c>
      <c r="R12904" s="35" t="s">
        <v>22181</v>
      </c>
      <c r="S12904" s="34"/>
      <c r="T12904" s="34"/>
      <c r="U12904" s="34"/>
    </row>
    <row r="12905" spans="16:21" x14ac:dyDescent="0.45">
      <c r="P12905" s="33" t="s">
        <v>7224</v>
      </c>
      <c r="Q12905" t="s">
        <v>28873</v>
      </c>
      <c r="R12905" s="35" t="s">
        <v>22182</v>
      </c>
      <c r="S12905" s="34"/>
      <c r="T12905" s="34"/>
      <c r="U12905" s="34"/>
    </row>
    <row r="12906" spans="16:21" x14ac:dyDescent="0.45">
      <c r="P12906" s="33" t="s">
        <v>7225</v>
      </c>
      <c r="Q12906" t="s">
        <v>28873</v>
      </c>
      <c r="R12906" s="35" t="s">
        <v>22189</v>
      </c>
      <c r="S12906" s="34"/>
      <c r="T12906" s="34"/>
      <c r="U12906" s="34"/>
    </row>
    <row r="12907" spans="16:21" x14ac:dyDescent="0.45">
      <c r="P12907" s="33" t="s">
        <v>7225</v>
      </c>
      <c r="Q12907" t="s">
        <v>28873</v>
      </c>
      <c r="R12907" s="35" t="s">
        <v>22190</v>
      </c>
      <c r="S12907" s="34"/>
      <c r="T12907" s="34"/>
      <c r="U12907" s="34"/>
    </row>
    <row r="12908" spans="16:21" x14ac:dyDescent="0.45">
      <c r="P12908" s="33" t="s">
        <v>7226</v>
      </c>
      <c r="Q12908" t="s">
        <v>28873</v>
      </c>
      <c r="R12908" s="35" t="s">
        <v>22191</v>
      </c>
      <c r="S12908" s="34"/>
      <c r="T12908" s="34"/>
      <c r="U12908" s="34"/>
    </row>
    <row r="12909" spans="16:21" x14ac:dyDescent="0.45">
      <c r="P12909" s="33" t="s">
        <v>7226</v>
      </c>
      <c r="Q12909" t="s">
        <v>28873</v>
      </c>
      <c r="R12909" s="35" t="s">
        <v>22192</v>
      </c>
      <c r="S12909" s="34"/>
      <c r="T12909" s="34"/>
      <c r="U12909" s="34"/>
    </row>
    <row r="12910" spans="16:21" x14ac:dyDescent="0.45">
      <c r="P12910" s="33" t="s">
        <v>7227</v>
      </c>
      <c r="Q12910" t="s">
        <v>28873</v>
      </c>
      <c r="R12910" s="35" t="s">
        <v>22193</v>
      </c>
      <c r="S12910" s="34"/>
      <c r="T12910" s="34"/>
      <c r="U12910" s="34"/>
    </row>
    <row r="12911" spans="16:21" x14ac:dyDescent="0.45">
      <c r="P12911" s="33" t="s">
        <v>7227</v>
      </c>
      <c r="Q12911" t="s">
        <v>28873</v>
      </c>
      <c r="R12911" s="35" t="s">
        <v>22194</v>
      </c>
      <c r="S12911" s="34"/>
      <c r="T12911" s="34"/>
      <c r="U12911" s="34"/>
    </row>
    <row r="12912" spans="16:21" x14ac:dyDescent="0.45">
      <c r="P12912" s="33" t="s">
        <v>7228</v>
      </c>
      <c r="Q12912" t="s">
        <v>28873</v>
      </c>
      <c r="R12912" s="35" t="s">
        <v>11192</v>
      </c>
      <c r="S12912" s="34"/>
      <c r="T12912" s="34"/>
      <c r="U12912" s="34"/>
    </row>
    <row r="12913" spans="16:21" x14ac:dyDescent="0.45">
      <c r="P12913" s="33" t="s">
        <v>7229</v>
      </c>
      <c r="Q12913" t="s">
        <v>28873</v>
      </c>
      <c r="R12913" s="35" t="s">
        <v>22195</v>
      </c>
      <c r="S12913" s="34"/>
      <c r="T12913" s="34"/>
      <c r="U12913" s="34"/>
    </row>
    <row r="12914" spans="16:21" x14ac:dyDescent="0.45">
      <c r="P12914" s="33" t="s">
        <v>7229</v>
      </c>
      <c r="Q12914" t="s">
        <v>28873</v>
      </c>
      <c r="R12914" s="35" t="s">
        <v>22196</v>
      </c>
      <c r="S12914" s="34"/>
      <c r="T12914" s="34"/>
      <c r="U12914" s="34"/>
    </row>
    <row r="12915" spans="16:21" x14ac:dyDescent="0.45">
      <c r="P12915" s="33" t="s">
        <v>7230</v>
      </c>
      <c r="Q12915" t="s">
        <v>28873</v>
      </c>
      <c r="R12915" s="35" t="s">
        <v>22197</v>
      </c>
      <c r="S12915" s="34"/>
      <c r="T12915" s="34"/>
      <c r="U12915" s="34"/>
    </row>
    <row r="12916" spans="16:21" x14ac:dyDescent="0.45">
      <c r="P12916" s="33" t="s">
        <v>7230</v>
      </c>
      <c r="Q12916" t="s">
        <v>28873</v>
      </c>
      <c r="R12916" s="35" t="s">
        <v>22198</v>
      </c>
      <c r="S12916" s="34"/>
      <c r="T12916" s="34"/>
      <c r="U12916" s="34"/>
    </row>
    <row r="12917" spans="16:21" x14ac:dyDescent="0.45">
      <c r="P12917" s="33" t="s">
        <v>7231</v>
      </c>
      <c r="Q12917" t="s">
        <v>28873</v>
      </c>
      <c r="R12917" s="35" t="s">
        <v>22199</v>
      </c>
      <c r="S12917" s="34"/>
      <c r="T12917" s="34"/>
      <c r="U12917" s="34"/>
    </row>
    <row r="12918" spans="16:21" x14ac:dyDescent="0.45">
      <c r="P12918" s="33" t="s">
        <v>7231</v>
      </c>
      <c r="Q12918" t="s">
        <v>28873</v>
      </c>
      <c r="R12918" s="35" t="s">
        <v>22200</v>
      </c>
      <c r="S12918" s="34"/>
      <c r="T12918" s="34"/>
      <c r="U12918" s="34"/>
    </row>
    <row r="12919" spans="16:21" x14ac:dyDescent="0.45">
      <c r="P12919" s="33" t="s">
        <v>7232</v>
      </c>
      <c r="Q12919" t="s">
        <v>28873</v>
      </c>
      <c r="R12919" s="35" t="s">
        <v>22201</v>
      </c>
      <c r="S12919" s="34"/>
      <c r="T12919" s="34"/>
      <c r="U12919" s="34"/>
    </row>
    <row r="12920" spans="16:21" x14ac:dyDescent="0.45">
      <c r="P12920" s="33" t="s">
        <v>7232</v>
      </c>
      <c r="Q12920" t="s">
        <v>28873</v>
      </c>
      <c r="R12920" s="35" t="s">
        <v>22202</v>
      </c>
      <c r="S12920" s="34"/>
      <c r="T12920" s="34"/>
      <c r="U12920" s="34"/>
    </row>
    <row r="12921" spans="16:21" x14ac:dyDescent="0.45">
      <c r="P12921" s="33" t="s">
        <v>7233</v>
      </c>
      <c r="Q12921" t="s">
        <v>28873</v>
      </c>
      <c r="R12921" s="35" t="s">
        <v>22203</v>
      </c>
      <c r="S12921" s="34"/>
      <c r="T12921" s="34"/>
      <c r="U12921" s="34"/>
    </row>
    <row r="12922" spans="16:21" x14ac:dyDescent="0.45">
      <c r="P12922" s="33" t="s">
        <v>7234</v>
      </c>
      <c r="Q12922" t="s">
        <v>28873</v>
      </c>
      <c r="R12922" s="35" t="s">
        <v>22204</v>
      </c>
      <c r="S12922" s="34"/>
      <c r="T12922" s="34"/>
      <c r="U12922" s="34"/>
    </row>
    <row r="12923" spans="16:21" x14ac:dyDescent="0.45">
      <c r="P12923" s="33" t="s">
        <v>7235</v>
      </c>
      <c r="Q12923" t="s">
        <v>28873</v>
      </c>
      <c r="R12923" s="35" t="s">
        <v>22205</v>
      </c>
      <c r="S12923" s="34"/>
      <c r="T12923" s="34"/>
      <c r="U12923" s="34"/>
    </row>
    <row r="12924" spans="16:21" x14ac:dyDescent="0.45">
      <c r="P12924" s="33" t="s">
        <v>7236</v>
      </c>
      <c r="Q12924" t="s">
        <v>28873</v>
      </c>
      <c r="R12924" s="35" t="s">
        <v>22206</v>
      </c>
      <c r="S12924" s="34"/>
      <c r="T12924" s="34"/>
      <c r="U12924" s="34"/>
    </row>
    <row r="12925" spans="16:21" x14ac:dyDescent="0.45">
      <c r="P12925" s="33" t="s">
        <v>7237</v>
      </c>
      <c r="Q12925" t="s">
        <v>28873</v>
      </c>
      <c r="R12925" s="35" t="s">
        <v>22066</v>
      </c>
      <c r="S12925" s="34"/>
      <c r="T12925" s="34"/>
      <c r="U12925" s="34"/>
    </row>
    <row r="12926" spans="16:21" x14ac:dyDescent="0.45">
      <c r="P12926" s="33" t="s">
        <v>7237</v>
      </c>
      <c r="Q12926" t="s">
        <v>28873</v>
      </c>
      <c r="R12926" s="35" t="s">
        <v>22067</v>
      </c>
      <c r="S12926" s="34"/>
      <c r="T12926" s="34"/>
      <c r="U12926" s="34"/>
    </row>
    <row r="12927" spans="16:21" x14ac:dyDescent="0.45">
      <c r="P12927" s="33" t="s">
        <v>7238</v>
      </c>
      <c r="Q12927" t="s">
        <v>28873</v>
      </c>
      <c r="R12927" s="35" t="s">
        <v>11192</v>
      </c>
      <c r="S12927" s="34"/>
      <c r="T12927" s="34"/>
      <c r="U12927" s="34"/>
    </row>
    <row r="12928" spans="16:21" x14ac:dyDescent="0.45">
      <c r="P12928" s="33" t="s">
        <v>7239</v>
      </c>
      <c r="Q12928" t="s">
        <v>28873</v>
      </c>
      <c r="R12928" s="35" t="s">
        <v>22207</v>
      </c>
      <c r="S12928" s="34"/>
      <c r="T12928" s="34"/>
      <c r="U12928" s="34"/>
    </row>
    <row r="12929" spans="16:21" x14ac:dyDescent="0.45">
      <c r="P12929" s="33" t="s">
        <v>7239</v>
      </c>
      <c r="Q12929" t="s">
        <v>28873</v>
      </c>
      <c r="R12929" s="35" t="s">
        <v>22069</v>
      </c>
      <c r="S12929" s="34"/>
      <c r="T12929" s="34"/>
      <c r="U12929" s="34"/>
    </row>
    <row r="12930" spans="16:21" x14ac:dyDescent="0.45">
      <c r="P12930" s="33" t="s">
        <v>7240</v>
      </c>
      <c r="Q12930" t="s">
        <v>28873</v>
      </c>
      <c r="R12930" s="35" t="s">
        <v>22208</v>
      </c>
      <c r="S12930" s="34"/>
      <c r="T12930" s="34"/>
      <c r="U12930" s="34"/>
    </row>
    <row r="12931" spans="16:21" x14ac:dyDescent="0.45">
      <c r="P12931" s="33" t="s">
        <v>7240</v>
      </c>
      <c r="Q12931" t="s">
        <v>28873</v>
      </c>
      <c r="R12931" s="35" t="s">
        <v>22209</v>
      </c>
      <c r="S12931" s="34"/>
      <c r="T12931" s="34"/>
      <c r="U12931" s="34"/>
    </row>
    <row r="12932" spans="16:21" x14ac:dyDescent="0.45">
      <c r="P12932" s="33" t="s">
        <v>7241</v>
      </c>
      <c r="Q12932" t="s">
        <v>28873</v>
      </c>
      <c r="R12932" s="35" t="s">
        <v>22210</v>
      </c>
      <c r="S12932" s="34"/>
      <c r="T12932" s="34"/>
      <c r="U12932" s="34"/>
    </row>
    <row r="12933" spans="16:21" x14ac:dyDescent="0.45">
      <c r="P12933" s="33" t="s">
        <v>7241</v>
      </c>
      <c r="Q12933" t="s">
        <v>28873</v>
      </c>
      <c r="R12933" s="35" t="s">
        <v>20031</v>
      </c>
      <c r="S12933" s="34"/>
      <c r="T12933" s="34"/>
      <c r="U12933" s="34"/>
    </row>
    <row r="12934" spans="16:21" x14ac:dyDescent="0.45">
      <c r="P12934" s="33" t="s">
        <v>7242</v>
      </c>
      <c r="Q12934" t="s">
        <v>28873</v>
      </c>
      <c r="R12934" s="35" t="s">
        <v>22211</v>
      </c>
      <c r="S12934" s="34"/>
      <c r="T12934" s="34"/>
      <c r="U12934" s="34"/>
    </row>
    <row r="12935" spans="16:21" x14ac:dyDescent="0.45">
      <c r="P12935" s="33" t="s">
        <v>7242</v>
      </c>
      <c r="Q12935" t="s">
        <v>28873</v>
      </c>
      <c r="R12935" s="35" t="s">
        <v>22212</v>
      </c>
      <c r="S12935" s="34"/>
      <c r="T12935" s="34"/>
      <c r="U12935" s="34"/>
    </row>
    <row r="12936" spans="16:21" x14ac:dyDescent="0.45">
      <c r="P12936" s="33" t="s">
        <v>7243</v>
      </c>
      <c r="Q12936" t="s">
        <v>28873</v>
      </c>
      <c r="R12936" s="35" t="s">
        <v>22213</v>
      </c>
      <c r="S12936" s="34"/>
      <c r="T12936" s="34"/>
      <c r="U12936" s="34"/>
    </row>
    <row r="12937" spans="16:21" x14ac:dyDescent="0.45">
      <c r="P12937" s="33" t="s">
        <v>7243</v>
      </c>
      <c r="Q12937" t="s">
        <v>28873</v>
      </c>
      <c r="R12937" s="35" t="s">
        <v>20039</v>
      </c>
      <c r="S12937" s="34"/>
      <c r="T12937" s="34"/>
      <c r="U12937" s="34"/>
    </row>
    <row r="12938" spans="16:21" x14ac:dyDescent="0.45">
      <c r="P12938" s="33" t="s">
        <v>7244</v>
      </c>
      <c r="Q12938" t="s">
        <v>28873</v>
      </c>
      <c r="R12938" s="35" t="s">
        <v>11192</v>
      </c>
      <c r="S12938" s="34"/>
      <c r="T12938" s="34"/>
      <c r="U12938" s="34"/>
    </row>
    <row r="12939" spans="16:21" x14ac:dyDescent="0.45">
      <c r="P12939" s="33" t="s">
        <v>7245</v>
      </c>
      <c r="Q12939" t="s">
        <v>28873</v>
      </c>
      <c r="R12939" s="35" t="s">
        <v>11192</v>
      </c>
      <c r="S12939" s="34"/>
      <c r="T12939" s="34"/>
      <c r="U12939" s="34"/>
    </row>
    <row r="12940" spans="16:21" x14ac:dyDescent="0.45">
      <c r="P12940" s="33" t="s">
        <v>7246</v>
      </c>
      <c r="Q12940" t="s">
        <v>28873</v>
      </c>
      <c r="R12940" s="35" t="s">
        <v>11192</v>
      </c>
      <c r="S12940" s="34"/>
      <c r="T12940" s="34"/>
      <c r="U12940" s="34"/>
    </row>
    <row r="12941" spans="16:21" x14ac:dyDescent="0.45">
      <c r="P12941" s="33" t="s">
        <v>7247</v>
      </c>
      <c r="Q12941" t="s">
        <v>28873</v>
      </c>
      <c r="R12941" s="35" t="s">
        <v>11192</v>
      </c>
      <c r="S12941" s="34"/>
      <c r="T12941" s="34"/>
      <c r="U12941" s="34"/>
    </row>
    <row r="12942" spans="16:21" x14ac:dyDescent="0.45">
      <c r="P12942" s="33" t="s">
        <v>7248</v>
      </c>
      <c r="Q12942" t="s">
        <v>28873</v>
      </c>
      <c r="R12942" s="35" t="s">
        <v>11192</v>
      </c>
      <c r="S12942" s="34"/>
      <c r="T12942" s="34"/>
      <c r="U12942" s="34"/>
    </row>
    <row r="12943" spans="16:21" x14ac:dyDescent="0.45">
      <c r="P12943" s="33" t="s">
        <v>7249</v>
      </c>
      <c r="Q12943" t="s">
        <v>28873</v>
      </c>
      <c r="R12943" s="35" t="s">
        <v>11192</v>
      </c>
      <c r="S12943" s="34"/>
      <c r="T12943" s="34"/>
      <c r="U12943" s="34"/>
    </row>
    <row r="12944" spans="16:21" x14ac:dyDescent="0.45">
      <c r="P12944" s="33" t="s">
        <v>7250</v>
      </c>
      <c r="Q12944" t="s">
        <v>28873</v>
      </c>
      <c r="R12944" s="35" t="s">
        <v>22214</v>
      </c>
      <c r="S12944" s="34"/>
      <c r="T12944" s="34"/>
      <c r="U12944" s="34"/>
    </row>
    <row r="12945" spans="16:21" x14ac:dyDescent="0.45">
      <c r="P12945" s="33" t="s">
        <v>7251</v>
      </c>
      <c r="Q12945" t="s">
        <v>28873</v>
      </c>
      <c r="R12945" s="35" t="s">
        <v>22215</v>
      </c>
      <c r="S12945" s="34"/>
      <c r="T12945" s="34"/>
      <c r="U12945" s="34"/>
    </row>
    <row r="12946" spans="16:21" x14ac:dyDescent="0.45">
      <c r="P12946" s="33" t="s">
        <v>7251</v>
      </c>
      <c r="Q12946" t="s">
        <v>28873</v>
      </c>
      <c r="R12946" s="35" t="s">
        <v>22216</v>
      </c>
      <c r="S12946" s="34"/>
      <c r="T12946" s="34"/>
      <c r="U12946" s="34"/>
    </row>
    <row r="12947" spans="16:21" x14ac:dyDescent="0.45">
      <c r="P12947" s="33" t="s">
        <v>7252</v>
      </c>
      <c r="Q12947" t="s">
        <v>28873</v>
      </c>
      <c r="R12947" s="35" t="s">
        <v>22217</v>
      </c>
      <c r="S12947" s="34"/>
      <c r="T12947" s="34"/>
      <c r="U12947" s="34"/>
    </row>
    <row r="12948" spans="16:21" x14ac:dyDescent="0.45">
      <c r="P12948" s="33" t="s">
        <v>7252</v>
      </c>
      <c r="Q12948" t="s">
        <v>28873</v>
      </c>
      <c r="R12948" s="35" t="s">
        <v>22218</v>
      </c>
      <c r="S12948" s="34"/>
      <c r="T12948" s="34"/>
      <c r="U12948" s="34"/>
    </row>
    <row r="12949" spans="16:21" x14ac:dyDescent="0.45">
      <c r="P12949" s="33" t="s">
        <v>7253</v>
      </c>
      <c r="Q12949" t="s">
        <v>28873</v>
      </c>
      <c r="R12949" s="35" t="s">
        <v>22219</v>
      </c>
      <c r="S12949" s="34"/>
      <c r="T12949" s="34"/>
      <c r="U12949" s="34"/>
    </row>
    <row r="12950" spans="16:21" x14ac:dyDescent="0.45">
      <c r="P12950" s="33" t="s">
        <v>7253</v>
      </c>
      <c r="Q12950" t="s">
        <v>28873</v>
      </c>
      <c r="R12950" s="35" t="s">
        <v>22220</v>
      </c>
      <c r="S12950" s="34"/>
      <c r="T12950" s="34"/>
      <c r="U12950" s="34"/>
    </row>
    <row r="12951" spans="16:21" x14ac:dyDescent="0.45">
      <c r="P12951" s="33" t="s">
        <v>7254</v>
      </c>
      <c r="Q12951" t="s">
        <v>28873</v>
      </c>
      <c r="R12951" s="35" t="s">
        <v>22221</v>
      </c>
      <c r="S12951" s="34"/>
      <c r="T12951" s="34"/>
      <c r="U12951" s="34"/>
    </row>
    <row r="12952" spans="16:21" x14ac:dyDescent="0.45">
      <c r="P12952" s="33" t="s">
        <v>7254</v>
      </c>
      <c r="Q12952" t="s">
        <v>28873</v>
      </c>
      <c r="R12952" s="35" t="s">
        <v>22222</v>
      </c>
      <c r="S12952" s="34"/>
      <c r="T12952" s="34"/>
      <c r="U12952" s="34"/>
    </row>
    <row r="12953" spans="16:21" x14ac:dyDescent="0.45">
      <c r="P12953" s="33" t="s">
        <v>7255</v>
      </c>
      <c r="Q12953" t="s">
        <v>28873</v>
      </c>
      <c r="R12953" s="35" t="s">
        <v>22223</v>
      </c>
      <c r="S12953" s="34"/>
      <c r="T12953" s="34"/>
      <c r="U12953" s="34"/>
    </row>
    <row r="12954" spans="16:21" x14ac:dyDescent="0.45">
      <c r="P12954" s="33" t="s">
        <v>7256</v>
      </c>
      <c r="Q12954" t="s">
        <v>28873</v>
      </c>
      <c r="R12954" s="35" t="s">
        <v>22224</v>
      </c>
      <c r="S12954" s="34"/>
      <c r="T12954" s="34"/>
      <c r="U12954" s="34"/>
    </row>
    <row r="12955" spans="16:21" x14ac:dyDescent="0.45">
      <c r="P12955" s="33" t="s">
        <v>7257</v>
      </c>
      <c r="Q12955" t="s">
        <v>28873</v>
      </c>
      <c r="R12955" s="35" t="s">
        <v>11192</v>
      </c>
      <c r="S12955" s="34"/>
      <c r="T12955" s="34"/>
      <c r="U12955" s="34"/>
    </row>
    <row r="12956" spans="16:21" x14ac:dyDescent="0.45">
      <c r="P12956" s="33" t="s">
        <v>7258</v>
      </c>
      <c r="Q12956" t="s">
        <v>28873</v>
      </c>
      <c r="R12956" s="35" t="s">
        <v>22225</v>
      </c>
      <c r="S12956" s="34"/>
      <c r="T12956" s="34"/>
      <c r="U12956" s="34"/>
    </row>
    <row r="12957" spans="16:21" x14ac:dyDescent="0.45">
      <c r="P12957" s="33" t="s">
        <v>7258</v>
      </c>
      <c r="Q12957" t="s">
        <v>28873</v>
      </c>
      <c r="R12957" s="35" t="s">
        <v>22226</v>
      </c>
      <c r="S12957" s="34"/>
      <c r="T12957" s="34"/>
      <c r="U12957" s="34"/>
    </row>
    <row r="12958" spans="16:21" x14ac:dyDescent="0.45">
      <c r="P12958" s="33" t="s">
        <v>7259</v>
      </c>
      <c r="Q12958" t="s">
        <v>28873</v>
      </c>
      <c r="R12958" s="35" t="s">
        <v>22227</v>
      </c>
      <c r="S12958" s="34"/>
      <c r="T12958" s="34"/>
      <c r="U12958" s="34"/>
    </row>
    <row r="12959" spans="16:21" x14ac:dyDescent="0.45">
      <c r="P12959" s="33" t="s">
        <v>7259</v>
      </c>
      <c r="Q12959" t="s">
        <v>28873</v>
      </c>
      <c r="R12959" s="35" t="s">
        <v>22228</v>
      </c>
      <c r="S12959" s="34"/>
      <c r="T12959" s="34"/>
      <c r="U12959" s="34"/>
    </row>
    <row r="12960" spans="16:21" x14ac:dyDescent="0.45">
      <c r="P12960" s="33" t="s">
        <v>7260</v>
      </c>
      <c r="Q12960" t="s">
        <v>28873</v>
      </c>
      <c r="R12960" s="35" t="s">
        <v>22229</v>
      </c>
      <c r="S12960" s="34"/>
      <c r="T12960" s="34"/>
      <c r="U12960" s="34"/>
    </row>
    <row r="12961" spans="16:21" x14ac:dyDescent="0.45">
      <c r="P12961" s="33" t="s">
        <v>7260</v>
      </c>
      <c r="Q12961" t="s">
        <v>28873</v>
      </c>
      <c r="R12961" s="35" t="s">
        <v>22230</v>
      </c>
      <c r="S12961" s="34"/>
      <c r="T12961" s="34"/>
      <c r="U12961" s="34"/>
    </row>
    <row r="12962" spans="16:21" x14ac:dyDescent="0.45">
      <c r="P12962" s="33" t="s">
        <v>7261</v>
      </c>
      <c r="Q12962" t="s">
        <v>28873</v>
      </c>
      <c r="R12962" s="35" t="s">
        <v>22231</v>
      </c>
      <c r="S12962" s="34"/>
      <c r="T12962" s="34"/>
      <c r="U12962" s="34"/>
    </row>
    <row r="12963" spans="16:21" x14ac:dyDescent="0.45">
      <c r="P12963" s="33" t="s">
        <v>7261</v>
      </c>
      <c r="Q12963" t="s">
        <v>28873</v>
      </c>
      <c r="R12963" s="35" t="s">
        <v>22232</v>
      </c>
      <c r="S12963" s="34"/>
      <c r="T12963" s="34"/>
      <c r="U12963" s="34"/>
    </row>
    <row r="12964" spans="16:21" x14ac:dyDescent="0.45">
      <c r="P12964" s="33" t="s">
        <v>7262</v>
      </c>
      <c r="Q12964" t="s">
        <v>28873</v>
      </c>
      <c r="R12964" s="35" t="s">
        <v>22233</v>
      </c>
      <c r="S12964" s="34"/>
      <c r="T12964" s="34"/>
      <c r="U12964" s="34"/>
    </row>
    <row r="12965" spans="16:21" x14ac:dyDescent="0.45">
      <c r="P12965" s="33" t="s">
        <v>7262</v>
      </c>
      <c r="Q12965" t="s">
        <v>28873</v>
      </c>
      <c r="R12965" s="35" t="s">
        <v>22234</v>
      </c>
      <c r="S12965" s="34"/>
      <c r="T12965" s="34"/>
      <c r="U12965" s="34"/>
    </row>
    <row r="12966" spans="16:21" x14ac:dyDescent="0.45">
      <c r="P12966" s="33" t="s">
        <v>7263</v>
      </c>
      <c r="Q12966" t="s">
        <v>28873</v>
      </c>
      <c r="R12966" s="35" t="s">
        <v>22235</v>
      </c>
      <c r="S12966" s="34"/>
      <c r="T12966" s="34"/>
      <c r="U12966" s="34"/>
    </row>
    <row r="12967" spans="16:21" x14ac:dyDescent="0.45">
      <c r="P12967" s="33" t="s">
        <v>7263</v>
      </c>
      <c r="Q12967" t="s">
        <v>28873</v>
      </c>
      <c r="R12967" s="35" t="s">
        <v>22234</v>
      </c>
      <c r="S12967" s="34"/>
      <c r="T12967" s="34"/>
      <c r="U12967" s="34"/>
    </row>
    <row r="12968" spans="16:21" x14ac:dyDescent="0.45">
      <c r="P12968" s="33" t="s">
        <v>7264</v>
      </c>
      <c r="Q12968" t="s">
        <v>28873</v>
      </c>
      <c r="R12968" s="35" t="s">
        <v>22236</v>
      </c>
      <c r="S12968" s="34"/>
      <c r="T12968" s="34"/>
      <c r="U12968" s="34"/>
    </row>
    <row r="12969" spans="16:21" x14ac:dyDescent="0.45">
      <c r="P12969" s="33" t="s">
        <v>7264</v>
      </c>
      <c r="Q12969" t="s">
        <v>28873</v>
      </c>
      <c r="R12969" s="35" t="s">
        <v>22237</v>
      </c>
      <c r="S12969" s="34"/>
      <c r="T12969" s="34"/>
      <c r="U12969" s="34"/>
    </row>
    <row r="12970" spans="16:21" x14ac:dyDescent="0.45">
      <c r="P12970" s="33" t="s">
        <v>7265</v>
      </c>
      <c r="Q12970" t="s">
        <v>28873</v>
      </c>
      <c r="R12970" s="35" t="s">
        <v>22238</v>
      </c>
      <c r="S12970" s="34"/>
      <c r="T12970" s="34"/>
      <c r="U12970" s="34"/>
    </row>
    <row r="12971" spans="16:21" x14ac:dyDescent="0.45">
      <c r="P12971" s="33" t="s">
        <v>7265</v>
      </c>
      <c r="Q12971" t="s">
        <v>28873</v>
      </c>
      <c r="R12971" s="35" t="s">
        <v>22239</v>
      </c>
      <c r="S12971" s="34"/>
      <c r="T12971" s="34"/>
      <c r="U12971" s="34"/>
    </row>
    <row r="12972" spans="16:21" x14ac:dyDescent="0.45">
      <c r="P12972" s="33" t="s">
        <v>7266</v>
      </c>
      <c r="Q12972" t="s">
        <v>28873</v>
      </c>
      <c r="R12972" s="35" t="s">
        <v>22240</v>
      </c>
      <c r="S12972" s="34"/>
      <c r="T12972" s="34"/>
      <c r="U12972" s="34"/>
    </row>
    <row r="12973" spans="16:21" x14ac:dyDescent="0.45">
      <c r="P12973" s="33" t="s">
        <v>7266</v>
      </c>
      <c r="Q12973" t="s">
        <v>28873</v>
      </c>
      <c r="R12973" s="35" t="s">
        <v>22241</v>
      </c>
      <c r="S12973" s="34"/>
      <c r="T12973" s="34"/>
      <c r="U12973" s="34"/>
    </row>
    <row r="12974" spans="16:21" x14ac:dyDescent="0.45">
      <c r="P12974" s="33" t="s">
        <v>7267</v>
      </c>
      <c r="Q12974" t="s">
        <v>28873</v>
      </c>
      <c r="R12974" s="35" t="s">
        <v>22242</v>
      </c>
      <c r="S12974" s="34"/>
      <c r="T12974" s="34"/>
      <c r="U12974" s="34"/>
    </row>
    <row r="12975" spans="16:21" x14ac:dyDescent="0.45">
      <c r="P12975" s="33" t="s">
        <v>7267</v>
      </c>
      <c r="Q12975" t="s">
        <v>28873</v>
      </c>
      <c r="R12975" s="35" t="s">
        <v>21470</v>
      </c>
      <c r="S12975" s="34"/>
      <c r="T12975" s="34"/>
      <c r="U12975" s="34"/>
    </row>
    <row r="12976" spans="16:21" x14ac:dyDescent="0.45">
      <c r="P12976" s="33" t="s">
        <v>7268</v>
      </c>
      <c r="Q12976" t="s">
        <v>28873</v>
      </c>
      <c r="R12976" s="35" t="s">
        <v>22243</v>
      </c>
      <c r="S12976" s="34"/>
      <c r="T12976" s="34"/>
      <c r="U12976" s="34"/>
    </row>
    <row r="12977" spans="16:21" x14ac:dyDescent="0.45">
      <c r="P12977" s="33" t="s">
        <v>7268</v>
      </c>
      <c r="Q12977" t="s">
        <v>28873</v>
      </c>
      <c r="R12977" s="35" t="s">
        <v>22244</v>
      </c>
      <c r="S12977" s="34"/>
      <c r="T12977" s="34"/>
      <c r="U12977" s="34"/>
    </row>
    <row r="12978" spans="16:21" x14ac:dyDescent="0.45">
      <c r="P12978" s="33" t="s">
        <v>7269</v>
      </c>
      <c r="Q12978" t="s">
        <v>28873</v>
      </c>
      <c r="R12978" s="35" t="s">
        <v>22245</v>
      </c>
      <c r="S12978" s="34"/>
      <c r="T12978" s="34"/>
      <c r="U12978" s="34"/>
    </row>
    <row r="12979" spans="16:21" x14ac:dyDescent="0.45">
      <c r="P12979" s="33" t="s">
        <v>7270</v>
      </c>
      <c r="Q12979" t="s">
        <v>28873</v>
      </c>
      <c r="R12979" s="35" t="s">
        <v>20018</v>
      </c>
      <c r="S12979" s="34"/>
      <c r="T12979" s="34"/>
      <c r="U12979" s="34"/>
    </row>
    <row r="12980" spans="16:21" x14ac:dyDescent="0.45">
      <c r="P12980" s="33" t="s">
        <v>7270</v>
      </c>
      <c r="Q12980" t="s">
        <v>28873</v>
      </c>
      <c r="R12980" s="35" t="s">
        <v>22246</v>
      </c>
      <c r="S12980" s="34"/>
      <c r="T12980" s="34"/>
      <c r="U12980" s="34"/>
    </row>
    <row r="12981" spans="16:21" x14ac:dyDescent="0.45">
      <c r="P12981" s="33" t="s">
        <v>7271</v>
      </c>
      <c r="Q12981" t="s">
        <v>28873</v>
      </c>
      <c r="R12981" s="35" t="s">
        <v>22247</v>
      </c>
      <c r="S12981" s="34"/>
      <c r="T12981" s="34"/>
      <c r="U12981" s="34"/>
    </row>
    <row r="12982" spans="16:21" x14ac:dyDescent="0.45">
      <c r="P12982" s="33" t="s">
        <v>7271</v>
      </c>
      <c r="Q12982" t="s">
        <v>28873</v>
      </c>
      <c r="R12982" s="35" t="s">
        <v>22248</v>
      </c>
      <c r="S12982" s="34"/>
      <c r="T12982" s="34"/>
      <c r="U12982" s="34"/>
    </row>
    <row r="12983" spans="16:21" x14ac:dyDescent="0.45">
      <c r="P12983" s="33" t="s">
        <v>7272</v>
      </c>
      <c r="Q12983" t="s">
        <v>28873</v>
      </c>
      <c r="R12983" s="35" t="s">
        <v>22249</v>
      </c>
      <c r="S12983" s="34"/>
      <c r="T12983" s="34"/>
      <c r="U12983" s="34"/>
    </row>
    <row r="12984" spans="16:21" x14ac:dyDescent="0.45">
      <c r="P12984" s="33" t="s">
        <v>7272</v>
      </c>
      <c r="Q12984" t="s">
        <v>28873</v>
      </c>
      <c r="R12984" s="35" t="s">
        <v>22250</v>
      </c>
      <c r="S12984" s="34"/>
      <c r="T12984" s="34"/>
      <c r="U12984" s="34"/>
    </row>
    <row r="12985" spans="16:21" x14ac:dyDescent="0.45">
      <c r="P12985" s="33" t="s">
        <v>7273</v>
      </c>
      <c r="Q12985" t="s">
        <v>28873</v>
      </c>
      <c r="R12985" s="35" t="s">
        <v>22251</v>
      </c>
      <c r="S12985" s="34"/>
      <c r="T12985" s="34"/>
      <c r="U12985" s="34"/>
    </row>
    <row r="12986" spans="16:21" x14ac:dyDescent="0.45">
      <c r="P12986" s="33" t="s">
        <v>7273</v>
      </c>
      <c r="Q12986" t="s">
        <v>28873</v>
      </c>
      <c r="R12986" s="35" t="s">
        <v>22252</v>
      </c>
      <c r="S12986" s="34"/>
      <c r="T12986" s="34"/>
      <c r="U12986" s="34"/>
    </row>
    <row r="12987" spans="16:21" x14ac:dyDescent="0.45">
      <c r="P12987" s="33" t="s">
        <v>7274</v>
      </c>
      <c r="Q12987" t="s">
        <v>28873</v>
      </c>
      <c r="R12987" s="35" t="s">
        <v>22253</v>
      </c>
      <c r="S12987" s="34"/>
      <c r="T12987" s="34"/>
      <c r="U12987" s="34"/>
    </row>
    <row r="12988" spans="16:21" x14ac:dyDescent="0.45">
      <c r="P12988" s="33" t="s">
        <v>7274</v>
      </c>
      <c r="Q12988" t="s">
        <v>28873</v>
      </c>
      <c r="R12988" s="35" t="s">
        <v>22254</v>
      </c>
      <c r="S12988" s="34"/>
      <c r="T12988" s="34"/>
      <c r="U12988" s="34"/>
    </row>
    <row r="12989" spans="16:21" x14ac:dyDescent="0.45">
      <c r="P12989" s="33" t="s">
        <v>7275</v>
      </c>
      <c r="Q12989" t="s">
        <v>28873</v>
      </c>
      <c r="R12989" s="35" t="s">
        <v>22253</v>
      </c>
      <c r="S12989" s="34"/>
      <c r="T12989" s="34"/>
      <c r="U12989" s="34"/>
    </row>
    <row r="12990" spans="16:21" x14ac:dyDescent="0.45">
      <c r="P12990" s="33" t="s">
        <v>7275</v>
      </c>
      <c r="Q12990" t="s">
        <v>28873</v>
      </c>
      <c r="R12990" s="35" t="s">
        <v>22254</v>
      </c>
      <c r="S12990" s="34"/>
      <c r="T12990" s="34"/>
      <c r="U12990" s="34"/>
    </row>
    <row r="12991" spans="16:21" x14ac:dyDescent="0.45">
      <c r="P12991" s="33" t="s">
        <v>7276</v>
      </c>
      <c r="Q12991" t="s">
        <v>28873</v>
      </c>
      <c r="R12991" s="35" t="s">
        <v>22255</v>
      </c>
      <c r="S12991" s="34"/>
      <c r="T12991" s="34"/>
      <c r="U12991" s="34"/>
    </row>
    <row r="12992" spans="16:21" x14ac:dyDescent="0.45">
      <c r="P12992" s="33" t="s">
        <v>7276</v>
      </c>
      <c r="Q12992" t="s">
        <v>28873</v>
      </c>
      <c r="R12992" s="35" t="s">
        <v>22256</v>
      </c>
      <c r="S12992" s="34"/>
      <c r="T12992" s="34"/>
      <c r="U12992" s="34"/>
    </row>
    <row r="12993" spans="16:21" x14ac:dyDescent="0.45">
      <c r="P12993" s="33" t="s">
        <v>7277</v>
      </c>
      <c r="Q12993" t="s">
        <v>28873</v>
      </c>
      <c r="R12993" s="35" t="s">
        <v>22257</v>
      </c>
      <c r="S12993" s="34"/>
      <c r="T12993" s="34"/>
      <c r="U12993" s="34"/>
    </row>
    <row r="12994" spans="16:21" x14ac:dyDescent="0.45">
      <c r="P12994" s="33" t="s">
        <v>7277</v>
      </c>
      <c r="Q12994" t="s">
        <v>28873</v>
      </c>
      <c r="R12994" s="35" t="s">
        <v>22258</v>
      </c>
      <c r="S12994" s="34"/>
      <c r="T12994" s="34"/>
      <c r="U12994" s="34"/>
    </row>
    <row r="12995" spans="16:21" x14ac:dyDescent="0.45">
      <c r="P12995" s="33" t="s">
        <v>7278</v>
      </c>
      <c r="Q12995" t="s">
        <v>28873</v>
      </c>
      <c r="R12995" s="35" t="s">
        <v>21472</v>
      </c>
      <c r="S12995" s="34"/>
      <c r="T12995" s="34"/>
      <c r="U12995" s="34"/>
    </row>
    <row r="12996" spans="16:21" x14ac:dyDescent="0.45">
      <c r="P12996" s="33" t="s">
        <v>7278</v>
      </c>
      <c r="Q12996" t="s">
        <v>28873</v>
      </c>
      <c r="R12996" s="35" t="s">
        <v>22259</v>
      </c>
      <c r="S12996" s="34"/>
      <c r="T12996" s="34"/>
      <c r="U12996" s="34"/>
    </row>
    <row r="12997" spans="16:21" x14ac:dyDescent="0.45">
      <c r="P12997" s="33" t="s">
        <v>7279</v>
      </c>
      <c r="Q12997" t="s">
        <v>28873</v>
      </c>
      <c r="R12997" s="35" t="s">
        <v>20115</v>
      </c>
      <c r="S12997" s="34"/>
      <c r="T12997" s="34"/>
      <c r="U12997" s="34"/>
    </row>
    <row r="12998" spans="16:21" x14ac:dyDescent="0.45">
      <c r="P12998" s="33" t="s">
        <v>7279</v>
      </c>
      <c r="Q12998" t="s">
        <v>28873</v>
      </c>
      <c r="R12998" s="35" t="s">
        <v>22260</v>
      </c>
      <c r="S12998" s="34"/>
      <c r="T12998" s="34"/>
      <c r="U12998" s="34"/>
    </row>
    <row r="12999" spans="16:21" x14ac:dyDescent="0.45">
      <c r="P12999" s="33" t="s">
        <v>7280</v>
      </c>
      <c r="Q12999" t="s">
        <v>28873</v>
      </c>
      <c r="R12999" s="35" t="s">
        <v>22261</v>
      </c>
      <c r="S12999" s="34"/>
      <c r="T12999" s="34"/>
      <c r="U12999" s="34"/>
    </row>
    <row r="13000" spans="16:21" x14ac:dyDescent="0.45">
      <c r="P13000" s="33" t="s">
        <v>7280</v>
      </c>
      <c r="Q13000" t="s">
        <v>28873</v>
      </c>
      <c r="R13000" s="35" t="s">
        <v>22262</v>
      </c>
      <c r="S13000" s="34"/>
      <c r="T13000" s="34"/>
      <c r="U13000" s="34"/>
    </row>
    <row r="13001" spans="16:21" x14ac:dyDescent="0.45">
      <c r="P13001" s="33" t="s">
        <v>7281</v>
      </c>
      <c r="Q13001" t="s">
        <v>28873</v>
      </c>
      <c r="R13001" s="35" t="s">
        <v>22263</v>
      </c>
      <c r="S13001" s="34"/>
      <c r="T13001" s="34"/>
      <c r="U13001" s="34"/>
    </row>
    <row r="13002" spans="16:21" x14ac:dyDescent="0.45">
      <c r="P13002" s="33" t="s">
        <v>7281</v>
      </c>
      <c r="Q13002" t="s">
        <v>28873</v>
      </c>
      <c r="R13002" s="35" t="s">
        <v>22264</v>
      </c>
      <c r="S13002" s="34"/>
      <c r="T13002" s="34"/>
      <c r="U13002" s="34"/>
    </row>
    <row r="13003" spans="16:21" x14ac:dyDescent="0.45">
      <c r="P13003" s="33" t="s">
        <v>7282</v>
      </c>
      <c r="Q13003" t="s">
        <v>28873</v>
      </c>
      <c r="R13003" s="35" t="s">
        <v>22265</v>
      </c>
      <c r="S13003" s="34"/>
      <c r="T13003" s="34"/>
      <c r="U13003" s="34"/>
    </row>
    <row r="13004" spans="16:21" x14ac:dyDescent="0.45">
      <c r="P13004" s="33" t="s">
        <v>7282</v>
      </c>
      <c r="Q13004" t="s">
        <v>28873</v>
      </c>
      <c r="R13004" s="35" t="s">
        <v>22266</v>
      </c>
      <c r="S13004" s="34"/>
      <c r="T13004" s="34"/>
      <c r="U13004" s="34"/>
    </row>
    <row r="13005" spans="16:21" x14ac:dyDescent="0.45">
      <c r="P13005" s="33" t="s">
        <v>7283</v>
      </c>
      <c r="Q13005" t="s">
        <v>28873</v>
      </c>
      <c r="R13005" s="35" t="s">
        <v>22267</v>
      </c>
      <c r="S13005" s="34"/>
      <c r="T13005" s="34"/>
      <c r="U13005" s="34"/>
    </row>
    <row r="13006" spans="16:21" x14ac:dyDescent="0.45">
      <c r="P13006" s="33" t="s">
        <v>7283</v>
      </c>
      <c r="Q13006" t="s">
        <v>28873</v>
      </c>
      <c r="R13006" s="35" t="s">
        <v>22268</v>
      </c>
      <c r="S13006" s="34"/>
      <c r="T13006" s="34"/>
      <c r="U13006" s="34"/>
    </row>
    <row r="13007" spans="16:21" x14ac:dyDescent="0.45">
      <c r="P13007" s="33" t="s">
        <v>7284</v>
      </c>
      <c r="Q13007" t="s">
        <v>28873</v>
      </c>
      <c r="R13007" s="35" t="s">
        <v>22269</v>
      </c>
      <c r="S13007" s="34"/>
      <c r="T13007" s="34"/>
      <c r="U13007" s="34"/>
    </row>
    <row r="13008" spans="16:21" x14ac:dyDescent="0.45">
      <c r="P13008" s="33" t="s">
        <v>7284</v>
      </c>
      <c r="Q13008" t="s">
        <v>28873</v>
      </c>
      <c r="R13008" s="35" t="s">
        <v>22270</v>
      </c>
      <c r="S13008" s="34"/>
      <c r="T13008" s="34"/>
      <c r="U13008" s="34"/>
    </row>
    <row r="13009" spans="16:21" x14ac:dyDescent="0.45">
      <c r="P13009" s="33" t="s">
        <v>7285</v>
      </c>
      <c r="Q13009" t="s">
        <v>28873</v>
      </c>
      <c r="R13009" s="35" t="s">
        <v>22271</v>
      </c>
      <c r="S13009" s="34"/>
      <c r="T13009" s="34"/>
      <c r="U13009" s="34"/>
    </row>
    <row r="13010" spans="16:21" x14ac:dyDescent="0.45">
      <c r="P13010" s="33" t="s">
        <v>7285</v>
      </c>
      <c r="Q13010" t="s">
        <v>28873</v>
      </c>
      <c r="R13010" s="35" t="s">
        <v>22270</v>
      </c>
      <c r="S13010" s="34"/>
      <c r="T13010" s="34"/>
      <c r="U13010" s="34"/>
    </row>
    <row r="13011" spans="16:21" x14ac:dyDescent="0.45">
      <c r="P13011" s="33" t="s">
        <v>7286</v>
      </c>
      <c r="Q13011" t="s">
        <v>28873</v>
      </c>
      <c r="R13011" s="35" t="s">
        <v>22272</v>
      </c>
      <c r="S13011" s="34"/>
      <c r="T13011" s="34"/>
      <c r="U13011" s="34"/>
    </row>
    <row r="13012" spans="16:21" x14ac:dyDescent="0.45">
      <c r="P13012" s="33" t="s">
        <v>7286</v>
      </c>
      <c r="Q13012" t="s">
        <v>28873</v>
      </c>
      <c r="R13012" s="35" t="s">
        <v>22273</v>
      </c>
      <c r="S13012" s="34"/>
      <c r="T13012" s="34"/>
      <c r="U13012" s="34"/>
    </row>
    <row r="13013" spans="16:21" x14ac:dyDescent="0.45">
      <c r="P13013" s="33" t="s">
        <v>7287</v>
      </c>
      <c r="Q13013" t="s">
        <v>28873</v>
      </c>
      <c r="R13013" s="35" t="s">
        <v>22274</v>
      </c>
      <c r="S13013" s="34"/>
      <c r="T13013" s="34"/>
      <c r="U13013" s="34"/>
    </row>
    <row r="13014" spans="16:21" x14ac:dyDescent="0.45">
      <c r="P13014" s="33" t="s">
        <v>7287</v>
      </c>
      <c r="Q13014" t="s">
        <v>28873</v>
      </c>
      <c r="R13014" s="35" t="s">
        <v>22275</v>
      </c>
      <c r="S13014" s="34"/>
      <c r="T13014" s="34"/>
      <c r="U13014" s="34"/>
    </row>
    <row r="13015" spans="16:21" x14ac:dyDescent="0.45">
      <c r="P13015" s="33" t="s">
        <v>7288</v>
      </c>
      <c r="Q13015" t="s">
        <v>28873</v>
      </c>
      <c r="R13015" s="35" t="s">
        <v>22276</v>
      </c>
      <c r="S13015" s="34"/>
      <c r="T13015" s="34"/>
      <c r="U13015" s="34"/>
    </row>
    <row r="13016" spans="16:21" x14ac:dyDescent="0.45">
      <c r="P13016" s="33" t="s">
        <v>7288</v>
      </c>
      <c r="Q13016" t="s">
        <v>28873</v>
      </c>
      <c r="R13016" s="35" t="s">
        <v>22277</v>
      </c>
      <c r="S13016" s="34"/>
      <c r="T13016" s="34"/>
      <c r="U13016" s="34"/>
    </row>
    <row r="13017" spans="16:21" x14ac:dyDescent="0.45">
      <c r="P13017" s="33" t="s">
        <v>7289</v>
      </c>
      <c r="Q13017" t="s">
        <v>28873</v>
      </c>
      <c r="R13017" s="35" t="s">
        <v>22278</v>
      </c>
      <c r="S13017" s="34"/>
      <c r="T13017" s="34"/>
      <c r="U13017" s="34"/>
    </row>
    <row r="13018" spans="16:21" x14ac:dyDescent="0.45">
      <c r="P13018" s="33" t="s">
        <v>7289</v>
      </c>
      <c r="Q13018" t="s">
        <v>28873</v>
      </c>
      <c r="R13018" s="35" t="s">
        <v>22279</v>
      </c>
      <c r="S13018" s="34"/>
      <c r="T13018" s="34"/>
      <c r="U13018" s="34"/>
    </row>
    <row r="13019" spans="16:21" x14ac:dyDescent="0.45">
      <c r="P13019" s="33" t="s">
        <v>7290</v>
      </c>
      <c r="Q13019" t="s">
        <v>28873</v>
      </c>
      <c r="R13019" s="35" t="s">
        <v>22280</v>
      </c>
      <c r="S13019" s="34"/>
      <c r="T13019" s="34"/>
      <c r="U13019" s="34"/>
    </row>
    <row r="13020" spans="16:21" x14ac:dyDescent="0.45">
      <c r="P13020" s="33" t="s">
        <v>7290</v>
      </c>
      <c r="Q13020" t="s">
        <v>28873</v>
      </c>
      <c r="R13020" s="35" t="s">
        <v>22281</v>
      </c>
      <c r="S13020" s="34"/>
      <c r="T13020" s="34"/>
      <c r="U13020" s="34"/>
    </row>
    <row r="13021" spans="16:21" x14ac:dyDescent="0.45">
      <c r="P13021" s="33" t="s">
        <v>7291</v>
      </c>
      <c r="Q13021" t="s">
        <v>28873</v>
      </c>
      <c r="R13021" s="35" t="s">
        <v>22282</v>
      </c>
      <c r="S13021" s="34"/>
      <c r="T13021" s="34"/>
      <c r="U13021" s="34"/>
    </row>
    <row r="13022" spans="16:21" x14ac:dyDescent="0.45">
      <c r="P13022" s="33" t="s">
        <v>7291</v>
      </c>
      <c r="Q13022" t="s">
        <v>28873</v>
      </c>
      <c r="R13022" s="35" t="s">
        <v>22283</v>
      </c>
      <c r="S13022" s="34"/>
      <c r="T13022" s="34"/>
      <c r="U13022" s="34"/>
    </row>
    <row r="13023" spans="16:21" x14ac:dyDescent="0.45">
      <c r="P13023" s="33" t="s">
        <v>7292</v>
      </c>
      <c r="Q13023" t="s">
        <v>28873</v>
      </c>
      <c r="R13023" s="35" t="s">
        <v>22284</v>
      </c>
      <c r="S13023" s="34"/>
      <c r="T13023" s="34"/>
      <c r="U13023" s="34"/>
    </row>
    <row r="13024" spans="16:21" x14ac:dyDescent="0.45">
      <c r="P13024" s="33" t="s">
        <v>7292</v>
      </c>
      <c r="Q13024" t="s">
        <v>28873</v>
      </c>
      <c r="R13024" s="35" t="s">
        <v>22285</v>
      </c>
      <c r="S13024" s="34"/>
      <c r="T13024" s="34"/>
      <c r="U13024" s="34"/>
    </row>
    <row r="13025" spans="16:21" x14ac:dyDescent="0.45">
      <c r="P13025" s="33" t="s">
        <v>7293</v>
      </c>
      <c r="Q13025" t="s">
        <v>28873</v>
      </c>
      <c r="R13025" s="35" t="s">
        <v>22286</v>
      </c>
      <c r="S13025" s="34"/>
      <c r="T13025" s="34"/>
      <c r="U13025" s="34"/>
    </row>
    <row r="13026" spans="16:21" x14ac:dyDescent="0.45">
      <c r="P13026" s="33" t="s">
        <v>7293</v>
      </c>
      <c r="Q13026" t="s">
        <v>28873</v>
      </c>
      <c r="R13026" s="35" t="s">
        <v>22285</v>
      </c>
      <c r="S13026" s="34"/>
      <c r="T13026" s="34"/>
      <c r="U13026" s="34"/>
    </row>
    <row r="13027" spans="16:21" x14ac:dyDescent="0.45">
      <c r="P13027" s="33" t="s">
        <v>7294</v>
      </c>
      <c r="Q13027" t="s">
        <v>28873</v>
      </c>
      <c r="R13027" s="35" t="s">
        <v>22287</v>
      </c>
      <c r="S13027" s="34"/>
      <c r="T13027" s="34"/>
      <c r="U13027" s="34"/>
    </row>
    <row r="13028" spans="16:21" x14ac:dyDescent="0.45">
      <c r="P13028" s="33" t="s">
        <v>7294</v>
      </c>
      <c r="Q13028" t="s">
        <v>28873</v>
      </c>
      <c r="R13028" s="35" t="s">
        <v>22288</v>
      </c>
      <c r="S13028" s="34"/>
      <c r="T13028" s="34"/>
      <c r="U13028" s="34"/>
    </row>
    <row r="13029" spans="16:21" x14ac:dyDescent="0.45">
      <c r="P13029" s="33" t="s">
        <v>7295</v>
      </c>
      <c r="Q13029" t="s">
        <v>28873</v>
      </c>
      <c r="R13029" s="35" t="s">
        <v>22289</v>
      </c>
      <c r="S13029" s="34"/>
      <c r="T13029" s="34"/>
      <c r="U13029" s="34"/>
    </row>
    <row r="13030" spans="16:21" x14ac:dyDescent="0.45">
      <c r="P13030" s="33" t="s">
        <v>7295</v>
      </c>
      <c r="Q13030" t="s">
        <v>28873</v>
      </c>
      <c r="R13030" s="35" t="s">
        <v>22290</v>
      </c>
      <c r="S13030" s="34"/>
      <c r="T13030" s="34"/>
      <c r="U13030" s="34"/>
    </row>
    <row r="13031" spans="16:21" x14ac:dyDescent="0.45">
      <c r="P13031" s="33" t="s">
        <v>7296</v>
      </c>
      <c r="Q13031" t="s">
        <v>28873</v>
      </c>
      <c r="R13031" s="35" t="s">
        <v>22291</v>
      </c>
      <c r="S13031" s="34"/>
      <c r="T13031" s="34"/>
      <c r="U13031" s="34"/>
    </row>
    <row r="13032" spans="16:21" x14ac:dyDescent="0.45">
      <c r="P13032" s="33" t="s">
        <v>7296</v>
      </c>
      <c r="Q13032" t="s">
        <v>28873</v>
      </c>
      <c r="R13032" s="35" t="s">
        <v>22292</v>
      </c>
      <c r="S13032" s="34"/>
      <c r="T13032" s="34"/>
      <c r="U13032" s="34"/>
    </row>
    <row r="13033" spans="16:21" x14ac:dyDescent="0.45">
      <c r="P13033" s="33" t="s">
        <v>7297</v>
      </c>
      <c r="Q13033" t="s">
        <v>28873</v>
      </c>
      <c r="R13033" s="35" t="s">
        <v>22293</v>
      </c>
      <c r="S13033" s="34"/>
      <c r="T13033" s="34"/>
      <c r="U13033" s="34"/>
    </row>
    <row r="13034" spans="16:21" x14ac:dyDescent="0.45">
      <c r="P13034" s="33" t="s">
        <v>7297</v>
      </c>
      <c r="Q13034" t="s">
        <v>28873</v>
      </c>
      <c r="R13034" s="35" t="s">
        <v>22294</v>
      </c>
      <c r="S13034" s="34"/>
      <c r="T13034" s="34"/>
      <c r="U13034" s="34"/>
    </row>
    <row r="13035" spans="16:21" x14ac:dyDescent="0.45">
      <c r="P13035" s="33" t="s">
        <v>7298</v>
      </c>
      <c r="Q13035" t="s">
        <v>28873</v>
      </c>
      <c r="R13035" s="35" t="s">
        <v>22295</v>
      </c>
      <c r="S13035" s="34"/>
      <c r="T13035" s="34"/>
      <c r="U13035" s="34"/>
    </row>
    <row r="13036" spans="16:21" x14ac:dyDescent="0.45">
      <c r="P13036" s="33" t="s">
        <v>7298</v>
      </c>
      <c r="Q13036" t="s">
        <v>28873</v>
      </c>
      <c r="R13036" s="35" t="s">
        <v>22296</v>
      </c>
      <c r="S13036" s="34"/>
      <c r="T13036" s="34"/>
      <c r="U13036" s="34"/>
    </row>
    <row r="13037" spans="16:21" x14ac:dyDescent="0.45">
      <c r="P13037" s="33" t="s">
        <v>7299</v>
      </c>
      <c r="Q13037" t="s">
        <v>28873</v>
      </c>
      <c r="R13037" s="35" t="s">
        <v>22297</v>
      </c>
      <c r="S13037" s="34"/>
      <c r="T13037" s="34"/>
      <c r="U13037" s="34"/>
    </row>
    <row r="13038" spans="16:21" x14ac:dyDescent="0.45">
      <c r="P13038" s="33" t="s">
        <v>7299</v>
      </c>
      <c r="Q13038" t="s">
        <v>28873</v>
      </c>
      <c r="R13038" s="35" t="s">
        <v>22296</v>
      </c>
      <c r="S13038" s="34"/>
      <c r="T13038" s="34"/>
      <c r="U13038" s="34"/>
    </row>
    <row r="13039" spans="16:21" x14ac:dyDescent="0.45">
      <c r="P13039" s="33" t="s">
        <v>7300</v>
      </c>
      <c r="Q13039" t="s">
        <v>28873</v>
      </c>
      <c r="R13039" s="35" t="s">
        <v>22298</v>
      </c>
      <c r="S13039" s="34"/>
      <c r="T13039" s="34"/>
      <c r="U13039" s="34"/>
    </row>
    <row r="13040" spans="16:21" x14ac:dyDescent="0.45">
      <c r="P13040" s="33" t="s">
        <v>7300</v>
      </c>
      <c r="Q13040" t="s">
        <v>28873</v>
      </c>
      <c r="R13040" s="35" t="s">
        <v>22299</v>
      </c>
      <c r="S13040" s="34"/>
      <c r="T13040" s="34"/>
      <c r="U13040" s="34"/>
    </row>
    <row r="13041" spans="16:21" x14ac:dyDescent="0.45">
      <c r="P13041" s="33" t="s">
        <v>7301</v>
      </c>
      <c r="Q13041" t="s">
        <v>28873</v>
      </c>
      <c r="R13041" s="35" t="s">
        <v>22300</v>
      </c>
      <c r="S13041" s="34"/>
      <c r="T13041" s="34"/>
      <c r="U13041" s="34"/>
    </row>
    <row r="13042" spans="16:21" x14ac:dyDescent="0.45">
      <c r="P13042" s="33" t="s">
        <v>7301</v>
      </c>
      <c r="Q13042" t="s">
        <v>28873</v>
      </c>
      <c r="R13042" s="35" t="s">
        <v>22301</v>
      </c>
      <c r="S13042" s="34"/>
      <c r="T13042" s="34"/>
      <c r="U13042" s="34"/>
    </row>
    <row r="13043" spans="16:21" x14ac:dyDescent="0.45">
      <c r="P13043" s="33" t="s">
        <v>7302</v>
      </c>
      <c r="Q13043" t="s">
        <v>28873</v>
      </c>
      <c r="R13043" s="35" t="s">
        <v>22302</v>
      </c>
      <c r="S13043" s="34"/>
      <c r="T13043" s="34"/>
      <c r="U13043" s="34"/>
    </row>
    <row r="13044" spans="16:21" x14ac:dyDescent="0.45">
      <c r="P13044" s="33" t="s">
        <v>7302</v>
      </c>
      <c r="Q13044" t="s">
        <v>28873</v>
      </c>
      <c r="R13044" s="35" t="s">
        <v>22303</v>
      </c>
      <c r="S13044" s="34"/>
      <c r="T13044" s="34"/>
      <c r="U13044" s="34"/>
    </row>
    <row r="13045" spans="16:21" x14ac:dyDescent="0.45">
      <c r="P13045" s="33" t="s">
        <v>7303</v>
      </c>
      <c r="Q13045" t="s">
        <v>28873</v>
      </c>
      <c r="R13045" s="35" t="s">
        <v>22304</v>
      </c>
      <c r="S13045" s="34"/>
      <c r="T13045" s="34"/>
      <c r="U13045" s="34"/>
    </row>
    <row r="13046" spans="16:21" x14ac:dyDescent="0.45">
      <c r="P13046" s="33" t="s">
        <v>7303</v>
      </c>
      <c r="Q13046" t="s">
        <v>28873</v>
      </c>
      <c r="R13046" s="35" t="s">
        <v>22305</v>
      </c>
      <c r="S13046" s="34"/>
      <c r="T13046" s="34"/>
      <c r="U13046" s="34"/>
    </row>
    <row r="13047" spans="16:21" x14ac:dyDescent="0.45">
      <c r="P13047" s="33" t="s">
        <v>7304</v>
      </c>
      <c r="Q13047" t="s">
        <v>28873</v>
      </c>
      <c r="R13047" s="35" t="s">
        <v>22306</v>
      </c>
      <c r="S13047" s="34"/>
      <c r="T13047" s="34"/>
      <c r="U13047" s="34"/>
    </row>
    <row r="13048" spans="16:21" x14ac:dyDescent="0.45">
      <c r="P13048" s="33" t="s">
        <v>7304</v>
      </c>
      <c r="Q13048" t="s">
        <v>28873</v>
      </c>
      <c r="R13048" s="35" t="s">
        <v>22307</v>
      </c>
      <c r="S13048" s="34"/>
      <c r="T13048" s="34"/>
      <c r="U13048" s="34"/>
    </row>
    <row r="13049" spans="16:21" x14ac:dyDescent="0.45">
      <c r="P13049" s="33" t="s">
        <v>7305</v>
      </c>
      <c r="Q13049" t="s">
        <v>28873</v>
      </c>
      <c r="R13049" s="35" t="s">
        <v>22308</v>
      </c>
      <c r="S13049" s="34"/>
      <c r="T13049" s="34"/>
      <c r="U13049" s="34"/>
    </row>
    <row r="13050" spans="16:21" x14ac:dyDescent="0.45">
      <c r="P13050" s="33" t="s">
        <v>7305</v>
      </c>
      <c r="Q13050" t="s">
        <v>28873</v>
      </c>
      <c r="R13050" s="35" t="s">
        <v>22307</v>
      </c>
      <c r="S13050" s="34"/>
      <c r="T13050" s="34"/>
      <c r="U13050" s="34"/>
    </row>
    <row r="13051" spans="16:21" x14ac:dyDescent="0.45">
      <c r="P13051" s="33" t="s">
        <v>7306</v>
      </c>
      <c r="Q13051" t="s">
        <v>28873</v>
      </c>
      <c r="R13051" s="35" t="s">
        <v>22309</v>
      </c>
      <c r="S13051" s="34"/>
      <c r="T13051" s="34"/>
      <c r="U13051" s="34"/>
    </row>
    <row r="13052" spans="16:21" x14ac:dyDescent="0.45">
      <c r="P13052" s="33" t="s">
        <v>7306</v>
      </c>
      <c r="Q13052" t="s">
        <v>28873</v>
      </c>
      <c r="R13052" s="35" t="s">
        <v>22310</v>
      </c>
      <c r="S13052" s="34"/>
      <c r="T13052" s="34"/>
      <c r="U13052" s="34"/>
    </row>
    <row r="13053" spans="16:21" x14ac:dyDescent="0.45">
      <c r="P13053" s="33" t="s">
        <v>7307</v>
      </c>
      <c r="Q13053" t="s">
        <v>28873</v>
      </c>
      <c r="R13053" s="35" t="s">
        <v>22311</v>
      </c>
      <c r="S13053" s="34"/>
      <c r="T13053" s="34"/>
      <c r="U13053" s="34"/>
    </row>
    <row r="13054" spans="16:21" x14ac:dyDescent="0.45">
      <c r="P13054" s="33" t="s">
        <v>7307</v>
      </c>
      <c r="Q13054" t="s">
        <v>28873</v>
      </c>
      <c r="R13054" s="35" t="s">
        <v>22312</v>
      </c>
      <c r="S13054" s="34"/>
      <c r="T13054" s="34"/>
      <c r="U13054" s="34"/>
    </row>
    <row r="13055" spans="16:21" x14ac:dyDescent="0.45">
      <c r="P13055" s="33" t="s">
        <v>7308</v>
      </c>
      <c r="Q13055" t="s">
        <v>28873</v>
      </c>
      <c r="R13055" s="35" t="s">
        <v>22313</v>
      </c>
      <c r="S13055" s="34"/>
      <c r="T13055" s="34"/>
      <c r="U13055" s="34"/>
    </row>
    <row r="13056" spans="16:21" x14ac:dyDescent="0.45">
      <c r="P13056" s="33" t="s">
        <v>7308</v>
      </c>
      <c r="Q13056" t="s">
        <v>28873</v>
      </c>
      <c r="R13056" s="35" t="s">
        <v>22314</v>
      </c>
      <c r="S13056" s="34"/>
      <c r="T13056" s="34"/>
      <c r="U13056" s="34"/>
    </row>
    <row r="13057" spans="16:21" x14ac:dyDescent="0.45">
      <c r="P13057" s="33" t="s">
        <v>7309</v>
      </c>
      <c r="Q13057" t="s">
        <v>28873</v>
      </c>
      <c r="R13057" s="35" t="s">
        <v>22315</v>
      </c>
      <c r="S13057" s="34"/>
      <c r="T13057" s="34"/>
      <c r="U13057" s="34"/>
    </row>
    <row r="13058" spans="16:21" x14ac:dyDescent="0.45">
      <c r="P13058" s="33" t="s">
        <v>7309</v>
      </c>
      <c r="Q13058" t="s">
        <v>28873</v>
      </c>
      <c r="R13058" s="35" t="s">
        <v>22316</v>
      </c>
      <c r="S13058" s="34"/>
      <c r="T13058" s="34"/>
      <c r="U13058" s="34"/>
    </row>
    <row r="13059" spans="16:21" x14ac:dyDescent="0.45">
      <c r="P13059" s="33" t="s">
        <v>7310</v>
      </c>
      <c r="Q13059" t="s">
        <v>28873</v>
      </c>
      <c r="R13059" s="35" t="s">
        <v>22317</v>
      </c>
      <c r="S13059" s="34"/>
      <c r="T13059" s="34"/>
      <c r="U13059" s="34"/>
    </row>
    <row r="13060" spans="16:21" x14ac:dyDescent="0.45">
      <c r="P13060" s="33" t="s">
        <v>7310</v>
      </c>
      <c r="Q13060" t="s">
        <v>28873</v>
      </c>
      <c r="R13060" s="35" t="s">
        <v>22318</v>
      </c>
      <c r="S13060" s="34"/>
      <c r="T13060" s="34"/>
      <c r="U13060" s="34"/>
    </row>
    <row r="13061" spans="16:21" x14ac:dyDescent="0.45">
      <c r="P13061" s="33" t="s">
        <v>7311</v>
      </c>
      <c r="Q13061" t="s">
        <v>28873</v>
      </c>
      <c r="R13061" s="35" t="s">
        <v>22319</v>
      </c>
      <c r="S13061" s="34"/>
      <c r="T13061" s="34"/>
      <c r="U13061" s="34"/>
    </row>
    <row r="13062" spans="16:21" x14ac:dyDescent="0.45">
      <c r="P13062" s="33" t="s">
        <v>7311</v>
      </c>
      <c r="Q13062" t="s">
        <v>28873</v>
      </c>
      <c r="R13062" s="35" t="s">
        <v>22320</v>
      </c>
      <c r="S13062" s="34"/>
      <c r="T13062" s="34"/>
      <c r="U13062" s="34"/>
    </row>
    <row r="13063" spans="16:21" x14ac:dyDescent="0.45">
      <c r="P13063" s="33" t="s">
        <v>7312</v>
      </c>
      <c r="Q13063" t="s">
        <v>28873</v>
      </c>
      <c r="R13063" s="35" t="s">
        <v>22321</v>
      </c>
      <c r="S13063" s="34"/>
      <c r="T13063" s="34"/>
      <c r="U13063" s="34"/>
    </row>
    <row r="13064" spans="16:21" x14ac:dyDescent="0.45">
      <c r="P13064" s="33" t="s">
        <v>7312</v>
      </c>
      <c r="Q13064" t="s">
        <v>28873</v>
      </c>
      <c r="R13064" s="35" t="s">
        <v>22322</v>
      </c>
      <c r="S13064" s="34"/>
      <c r="T13064" s="34"/>
      <c r="U13064" s="34"/>
    </row>
    <row r="13065" spans="16:21" x14ac:dyDescent="0.45">
      <c r="P13065" s="33" t="s">
        <v>7313</v>
      </c>
      <c r="Q13065" t="s">
        <v>28873</v>
      </c>
      <c r="R13065" s="35" t="s">
        <v>22323</v>
      </c>
      <c r="S13065" s="34"/>
      <c r="T13065" s="34"/>
      <c r="U13065" s="34"/>
    </row>
    <row r="13066" spans="16:21" x14ac:dyDescent="0.45">
      <c r="P13066" s="33" t="s">
        <v>7313</v>
      </c>
      <c r="Q13066" t="s">
        <v>28873</v>
      </c>
      <c r="R13066" s="35" t="s">
        <v>22324</v>
      </c>
      <c r="S13066" s="34"/>
      <c r="T13066" s="34"/>
      <c r="U13066" s="34"/>
    </row>
    <row r="13067" spans="16:21" x14ac:dyDescent="0.45">
      <c r="P13067" s="33" t="s">
        <v>7314</v>
      </c>
      <c r="Q13067" t="s">
        <v>28873</v>
      </c>
      <c r="R13067" s="35" t="s">
        <v>22325</v>
      </c>
      <c r="S13067" s="34"/>
      <c r="T13067" s="34"/>
      <c r="U13067" s="34"/>
    </row>
    <row r="13068" spans="16:21" x14ac:dyDescent="0.45">
      <c r="P13068" s="33" t="s">
        <v>7314</v>
      </c>
      <c r="Q13068" t="s">
        <v>28873</v>
      </c>
      <c r="R13068" s="35" t="s">
        <v>22326</v>
      </c>
      <c r="S13068" s="34"/>
      <c r="T13068" s="34"/>
      <c r="U13068" s="34"/>
    </row>
    <row r="13069" spans="16:21" x14ac:dyDescent="0.45">
      <c r="P13069" s="33" t="s">
        <v>7315</v>
      </c>
      <c r="Q13069" t="s">
        <v>28873</v>
      </c>
      <c r="R13069" s="35" t="s">
        <v>22327</v>
      </c>
      <c r="S13069" s="34"/>
      <c r="T13069" s="34"/>
      <c r="U13069" s="34"/>
    </row>
    <row r="13070" spans="16:21" x14ac:dyDescent="0.45">
      <c r="P13070" s="33" t="s">
        <v>7315</v>
      </c>
      <c r="Q13070" t="s">
        <v>28873</v>
      </c>
      <c r="R13070" s="35" t="s">
        <v>22328</v>
      </c>
      <c r="S13070" s="34"/>
      <c r="T13070" s="34"/>
      <c r="U13070" s="34"/>
    </row>
    <row r="13071" spans="16:21" x14ac:dyDescent="0.45">
      <c r="P13071" s="33" t="s">
        <v>7316</v>
      </c>
      <c r="Q13071" t="s">
        <v>28873</v>
      </c>
      <c r="R13071" s="35" t="s">
        <v>11192</v>
      </c>
      <c r="S13071" s="34"/>
      <c r="T13071" s="34"/>
      <c r="U13071" s="34"/>
    </row>
    <row r="13072" spans="16:21" x14ac:dyDescent="0.45">
      <c r="P13072" s="33" t="s">
        <v>7317</v>
      </c>
      <c r="Q13072" t="s">
        <v>28873</v>
      </c>
      <c r="R13072" s="35" t="s">
        <v>22329</v>
      </c>
      <c r="S13072" s="34"/>
      <c r="T13072" s="34"/>
      <c r="U13072" s="34"/>
    </row>
    <row r="13073" spans="16:21" x14ac:dyDescent="0.45">
      <c r="P13073" s="33" t="s">
        <v>7318</v>
      </c>
      <c r="Q13073" t="s">
        <v>28873</v>
      </c>
      <c r="R13073" s="35" t="s">
        <v>22330</v>
      </c>
      <c r="S13073" s="34"/>
      <c r="T13073" s="34"/>
      <c r="U13073" s="34"/>
    </row>
    <row r="13074" spans="16:21" x14ac:dyDescent="0.45">
      <c r="P13074" s="33" t="s">
        <v>7318</v>
      </c>
      <c r="Q13074" t="s">
        <v>28873</v>
      </c>
      <c r="R13074" s="35" t="s">
        <v>22331</v>
      </c>
      <c r="S13074" s="34"/>
      <c r="T13074" s="34"/>
      <c r="U13074" s="34"/>
    </row>
    <row r="13075" spans="16:21" x14ac:dyDescent="0.45">
      <c r="P13075" s="33" t="s">
        <v>7319</v>
      </c>
      <c r="Q13075" t="s">
        <v>28873</v>
      </c>
      <c r="R13075" s="35" t="s">
        <v>22332</v>
      </c>
      <c r="S13075" s="34"/>
      <c r="T13075" s="34"/>
      <c r="U13075" s="34"/>
    </row>
    <row r="13076" spans="16:21" x14ac:dyDescent="0.45">
      <c r="P13076" s="33" t="s">
        <v>7319</v>
      </c>
      <c r="Q13076" t="s">
        <v>28873</v>
      </c>
      <c r="R13076" s="35" t="s">
        <v>22333</v>
      </c>
      <c r="S13076" s="34"/>
      <c r="T13076" s="34"/>
      <c r="U13076" s="34"/>
    </row>
    <row r="13077" spans="16:21" x14ac:dyDescent="0.45">
      <c r="P13077" s="33" t="s">
        <v>7320</v>
      </c>
      <c r="Q13077" t="s">
        <v>28873</v>
      </c>
      <c r="R13077" s="35" t="s">
        <v>22334</v>
      </c>
      <c r="S13077" s="34"/>
      <c r="T13077" s="34"/>
      <c r="U13077" s="34"/>
    </row>
    <row r="13078" spans="16:21" x14ac:dyDescent="0.45">
      <c r="P13078" s="33" t="s">
        <v>7320</v>
      </c>
      <c r="Q13078" t="s">
        <v>28873</v>
      </c>
      <c r="R13078" s="35" t="s">
        <v>22335</v>
      </c>
      <c r="S13078" s="34"/>
      <c r="T13078" s="34"/>
      <c r="U13078" s="34"/>
    </row>
    <row r="13079" spans="16:21" x14ac:dyDescent="0.45">
      <c r="P13079" s="33" t="s">
        <v>7321</v>
      </c>
      <c r="Q13079" t="s">
        <v>28873</v>
      </c>
      <c r="R13079" s="35" t="s">
        <v>22336</v>
      </c>
      <c r="S13079" s="34"/>
      <c r="T13079" s="34"/>
      <c r="U13079" s="34"/>
    </row>
    <row r="13080" spans="16:21" x14ac:dyDescent="0.45">
      <c r="P13080" s="33" t="s">
        <v>7321</v>
      </c>
      <c r="Q13080" t="s">
        <v>28873</v>
      </c>
      <c r="R13080" s="35" t="s">
        <v>22337</v>
      </c>
      <c r="S13080" s="34"/>
      <c r="T13080" s="34"/>
      <c r="U13080" s="34"/>
    </row>
    <row r="13081" spans="16:21" x14ac:dyDescent="0.45">
      <c r="P13081" s="33" t="s">
        <v>7322</v>
      </c>
      <c r="Q13081" t="s">
        <v>28873</v>
      </c>
      <c r="R13081" s="35" t="s">
        <v>22338</v>
      </c>
      <c r="S13081" s="34"/>
      <c r="T13081" s="34"/>
      <c r="U13081" s="34"/>
    </row>
    <row r="13082" spans="16:21" x14ac:dyDescent="0.45">
      <c r="P13082" s="33" t="s">
        <v>7322</v>
      </c>
      <c r="Q13082" t="s">
        <v>28873</v>
      </c>
      <c r="R13082" s="35" t="s">
        <v>22339</v>
      </c>
      <c r="S13082" s="34"/>
      <c r="T13082" s="34"/>
      <c r="U13082" s="34"/>
    </row>
    <row r="13083" spans="16:21" x14ac:dyDescent="0.45">
      <c r="P13083" s="33" t="s">
        <v>7323</v>
      </c>
      <c r="Q13083" t="s">
        <v>28873</v>
      </c>
      <c r="R13083" s="35" t="s">
        <v>22340</v>
      </c>
      <c r="S13083" s="34"/>
      <c r="T13083" s="34"/>
      <c r="U13083" s="34"/>
    </row>
    <row r="13084" spans="16:21" x14ac:dyDescent="0.45">
      <c r="P13084" s="33" t="s">
        <v>7323</v>
      </c>
      <c r="Q13084" t="s">
        <v>28873</v>
      </c>
      <c r="R13084" s="35" t="s">
        <v>22341</v>
      </c>
      <c r="S13084" s="34"/>
      <c r="T13084" s="34"/>
      <c r="U13084" s="34"/>
    </row>
    <row r="13085" spans="16:21" x14ac:dyDescent="0.45">
      <c r="P13085" s="33" t="s">
        <v>7324</v>
      </c>
      <c r="Q13085" t="s">
        <v>28873</v>
      </c>
      <c r="R13085" s="35" t="s">
        <v>22342</v>
      </c>
      <c r="S13085" s="34"/>
      <c r="T13085" s="34"/>
      <c r="U13085" s="34"/>
    </row>
    <row r="13086" spans="16:21" x14ac:dyDescent="0.45">
      <c r="P13086" s="33" t="s">
        <v>7324</v>
      </c>
      <c r="Q13086" t="s">
        <v>28873</v>
      </c>
      <c r="R13086" s="35" t="s">
        <v>22343</v>
      </c>
      <c r="S13086" s="34"/>
      <c r="T13086" s="34"/>
      <c r="U13086" s="34"/>
    </row>
    <row r="13087" spans="16:21" x14ac:dyDescent="0.45">
      <c r="P13087" s="33" t="s">
        <v>7325</v>
      </c>
      <c r="Q13087" t="s">
        <v>28873</v>
      </c>
      <c r="R13087" s="35" t="s">
        <v>22344</v>
      </c>
      <c r="S13087" s="34"/>
      <c r="T13087" s="34"/>
      <c r="U13087" s="34"/>
    </row>
    <row r="13088" spans="16:21" x14ac:dyDescent="0.45">
      <c r="P13088" s="33" t="s">
        <v>7325</v>
      </c>
      <c r="Q13088" t="s">
        <v>28873</v>
      </c>
      <c r="R13088" s="35" t="s">
        <v>22345</v>
      </c>
      <c r="S13088" s="34"/>
      <c r="T13088" s="34"/>
      <c r="U13088" s="34"/>
    </row>
    <row r="13089" spans="16:21" x14ac:dyDescent="0.45">
      <c r="P13089" s="33" t="s">
        <v>7326</v>
      </c>
      <c r="Q13089" t="s">
        <v>28873</v>
      </c>
      <c r="R13089" s="35" t="s">
        <v>22346</v>
      </c>
      <c r="S13089" s="34"/>
      <c r="T13089" s="34"/>
      <c r="U13089" s="34"/>
    </row>
    <row r="13090" spans="16:21" x14ac:dyDescent="0.45">
      <c r="P13090" s="33" t="s">
        <v>7326</v>
      </c>
      <c r="Q13090" t="s">
        <v>28873</v>
      </c>
      <c r="R13090" s="35" t="s">
        <v>22347</v>
      </c>
      <c r="S13090" s="34"/>
      <c r="T13090" s="34"/>
      <c r="U13090" s="34"/>
    </row>
    <row r="13091" spans="16:21" x14ac:dyDescent="0.45">
      <c r="P13091" s="33" t="s">
        <v>7327</v>
      </c>
      <c r="Q13091" t="s">
        <v>28873</v>
      </c>
      <c r="R13091" s="35" t="s">
        <v>22348</v>
      </c>
      <c r="S13091" s="34"/>
      <c r="T13091" s="34"/>
      <c r="U13091" s="34"/>
    </row>
    <row r="13092" spans="16:21" x14ac:dyDescent="0.45">
      <c r="P13092" s="33" t="s">
        <v>7327</v>
      </c>
      <c r="Q13092" t="s">
        <v>28873</v>
      </c>
      <c r="R13092" s="35" t="s">
        <v>22349</v>
      </c>
      <c r="S13092" s="34"/>
      <c r="T13092" s="34"/>
      <c r="U13092" s="34"/>
    </row>
    <row r="13093" spans="16:21" x14ac:dyDescent="0.45">
      <c r="P13093" s="33" t="s">
        <v>7328</v>
      </c>
      <c r="Q13093" t="s">
        <v>28873</v>
      </c>
      <c r="R13093" s="35" t="s">
        <v>22350</v>
      </c>
      <c r="S13093" s="34"/>
      <c r="T13093" s="34"/>
      <c r="U13093" s="34"/>
    </row>
    <row r="13094" spans="16:21" x14ac:dyDescent="0.45">
      <c r="P13094" s="33" t="s">
        <v>7328</v>
      </c>
      <c r="Q13094" t="s">
        <v>28873</v>
      </c>
      <c r="R13094" s="35" t="s">
        <v>22351</v>
      </c>
      <c r="S13094" s="34"/>
      <c r="T13094" s="34"/>
      <c r="U13094" s="34"/>
    </row>
    <row r="13095" spans="16:21" x14ac:dyDescent="0.45">
      <c r="P13095" s="33" t="s">
        <v>7329</v>
      </c>
      <c r="Q13095" t="s">
        <v>28873</v>
      </c>
      <c r="R13095" s="35" t="s">
        <v>22352</v>
      </c>
      <c r="S13095" s="34"/>
      <c r="T13095" s="34"/>
      <c r="U13095" s="34"/>
    </row>
    <row r="13096" spans="16:21" x14ac:dyDescent="0.45">
      <c r="P13096" s="33" t="s">
        <v>7329</v>
      </c>
      <c r="Q13096" t="s">
        <v>28873</v>
      </c>
      <c r="R13096" s="35" t="s">
        <v>22351</v>
      </c>
      <c r="S13096" s="34"/>
      <c r="T13096" s="34"/>
      <c r="U13096" s="34"/>
    </row>
    <row r="13097" spans="16:21" x14ac:dyDescent="0.45">
      <c r="P13097" s="33" t="s">
        <v>7330</v>
      </c>
      <c r="Q13097" t="s">
        <v>28873</v>
      </c>
      <c r="R13097" s="35" t="s">
        <v>22353</v>
      </c>
      <c r="S13097" s="34"/>
      <c r="T13097" s="34"/>
      <c r="U13097" s="34"/>
    </row>
    <row r="13098" spans="16:21" x14ac:dyDescent="0.45">
      <c r="P13098" s="33" t="s">
        <v>7330</v>
      </c>
      <c r="Q13098" t="s">
        <v>28873</v>
      </c>
      <c r="R13098" s="35" t="s">
        <v>22354</v>
      </c>
      <c r="S13098" s="34"/>
      <c r="T13098" s="34"/>
      <c r="U13098" s="34"/>
    </row>
    <row r="13099" spans="16:21" x14ac:dyDescent="0.45">
      <c r="P13099" s="33" t="s">
        <v>7331</v>
      </c>
      <c r="Q13099" t="s">
        <v>28873</v>
      </c>
      <c r="R13099" s="35" t="s">
        <v>11192</v>
      </c>
      <c r="S13099" s="34"/>
      <c r="T13099" s="34"/>
      <c r="U13099" s="34"/>
    </row>
    <row r="13100" spans="16:21" x14ac:dyDescent="0.45">
      <c r="P13100" s="33" t="s">
        <v>7332</v>
      </c>
      <c r="Q13100" t="s">
        <v>28873</v>
      </c>
      <c r="R13100" s="35" t="s">
        <v>22355</v>
      </c>
      <c r="S13100" s="34"/>
      <c r="T13100" s="34"/>
      <c r="U13100" s="34"/>
    </row>
    <row r="13101" spans="16:21" x14ac:dyDescent="0.45">
      <c r="P13101" s="33" t="s">
        <v>7333</v>
      </c>
      <c r="Q13101" t="s">
        <v>28873</v>
      </c>
      <c r="R13101" s="35" t="s">
        <v>22356</v>
      </c>
      <c r="S13101" s="34"/>
      <c r="T13101" s="34"/>
      <c r="U13101" s="34"/>
    </row>
    <row r="13102" spans="16:21" x14ac:dyDescent="0.45">
      <c r="P13102" s="33" t="s">
        <v>7334</v>
      </c>
      <c r="Q13102" t="s">
        <v>28873</v>
      </c>
      <c r="R13102" s="35" t="s">
        <v>22280</v>
      </c>
      <c r="S13102" s="34"/>
      <c r="T13102" s="34"/>
      <c r="U13102" s="34"/>
    </row>
    <row r="13103" spans="16:21" x14ac:dyDescent="0.45">
      <c r="P13103" s="33" t="s">
        <v>7334</v>
      </c>
      <c r="Q13103" t="s">
        <v>28873</v>
      </c>
      <c r="R13103" s="35" t="s">
        <v>22357</v>
      </c>
      <c r="S13103" s="34"/>
      <c r="T13103" s="34"/>
      <c r="U13103" s="34"/>
    </row>
    <row r="13104" spans="16:21" x14ac:dyDescent="0.45">
      <c r="P13104" s="33" t="s">
        <v>7335</v>
      </c>
      <c r="Q13104" t="s">
        <v>28873</v>
      </c>
      <c r="R13104" s="35" t="s">
        <v>22282</v>
      </c>
      <c r="S13104" s="34"/>
      <c r="T13104" s="34"/>
      <c r="U13104" s="34"/>
    </row>
    <row r="13105" spans="16:21" x14ac:dyDescent="0.45">
      <c r="P13105" s="33" t="s">
        <v>7335</v>
      </c>
      <c r="Q13105" t="s">
        <v>28873</v>
      </c>
      <c r="R13105" s="35" t="s">
        <v>22358</v>
      </c>
      <c r="S13105" s="34"/>
      <c r="T13105" s="34"/>
      <c r="U13105" s="34"/>
    </row>
    <row r="13106" spans="16:21" x14ac:dyDescent="0.45">
      <c r="P13106" s="33" t="s">
        <v>7336</v>
      </c>
      <c r="Q13106" t="s">
        <v>28873</v>
      </c>
      <c r="R13106" s="35" t="s">
        <v>22359</v>
      </c>
      <c r="S13106" s="34"/>
      <c r="T13106" s="34"/>
      <c r="U13106" s="34"/>
    </row>
    <row r="13107" spans="16:21" x14ac:dyDescent="0.45">
      <c r="P13107" s="33" t="s">
        <v>7336</v>
      </c>
      <c r="Q13107" t="s">
        <v>28873</v>
      </c>
      <c r="R13107" s="35" t="s">
        <v>22360</v>
      </c>
      <c r="S13107" s="34"/>
      <c r="T13107" s="34"/>
      <c r="U13107" s="34"/>
    </row>
    <row r="13108" spans="16:21" x14ac:dyDescent="0.45">
      <c r="P13108" s="33" t="s">
        <v>7337</v>
      </c>
      <c r="Q13108" t="s">
        <v>28873</v>
      </c>
      <c r="R13108" s="35" t="s">
        <v>22359</v>
      </c>
      <c r="S13108" s="34"/>
      <c r="T13108" s="34"/>
      <c r="U13108" s="34"/>
    </row>
    <row r="13109" spans="16:21" x14ac:dyDescent="0.45">
      <c r="P13109" s="33" t="s">
        <v>7337</v>
      </c>
      <c r="Q13109" t="s">
        <v>28873</v>
      </c>
      <c r="R13109" s="35" t="s">
        <v>22360</v>
      </c>
      <c r="S13109" s="34"/>
      <c r="T13109" s="34"/>
      <c r="U13109" s="34"/>
    </row>
    <row r="13110" spans="16:21" x14ac:dyDescent="0.45">
      <c r="P13110" s="33" t="s">
        <v>7338</v>
      </c>
      <c r="Q13110" t="s">
        <v>28873</v>
      </c>
      <c r="R13110" s="35" t="s">
        <v>22361</v>
      </c>
      <c r="S13110" s="34"/>
      <c r="T13110" s="34"/>
      <c r="U13110" s="34"/>
    </row>
    <row r="13111" spans="16:21" x14ac:dyDescent="0.45">
      <c r="P13111" s="33" t="s">
        <v>7338</v>
      </c>
      <c r="Q13111" t="s">
        <v>28873</v>
      </c>
      <c r="R13111" s="35" t="s">
        <v>22362</v>
      </c>
      <c r="S13111" s="34"/>
      <c r="T13111" s="34"/>
      <c r="U13111" s="34"/>
    </row>
    <row r="13112" spans="16:21" x14ac:dyDescent="0.45">
      <c r="P13112" s="33" t="s">
        <v>7339</v>
      </c>
      <c r="Q13112" t="s">
        <v>28873</v>
      </c>
      <c r="R13112" s="35" t="s">
        <v>22363</v>
      </c>
      <c r="S13112" s="34"/>
      <c r="T13112" s="34"/>
      <c r="U13112" s="34"/>
    </row>
    <row r="13113" spans="16:21" x14ac:dyDescent="0.45">
      <c r="P13113" s="33" t="s">
        <v>7339</v>
      </c>
      <c r="Q13113" t="s">
        <v>28873</v>
      </c>
      <c r="R13113" s="35" t="s">
        <v>22364</v>
      </c>
      <c r="S13113" s="34"/>
      <c r="T13113" s="34"/>
      <c r="U13113" s="34"/>
    </row>
    <row r="13114" spans="16:21" x14ac:dyDescent="0.45">
      <c r="P13114" s="33" t="s">
        <v>7340</v>
      </c>
      <c r="Q13114" t="s">
        <v>28873</v>
      </c>
      <c r="R13114" s="35" t="s">
        <v>22365</v>
      </c>
      <c r="S13114" s="34"/>
      <c r="T13114" s="34"/>
      <c r="U13114" s="34"/>
    </row>
    <row r="13115" spans="16:21" x14ac:dyDescent="0.45">
      <c r="P13115" s="33" t="s">
        <v>7340</v>
      </c>
      <c r="Q13115" t="s">
        <v>28873</v>
      </c>
      <c r="R13115" s="35" t="s">
        <v>22292</v>
      </c>
      <c r="S13115" s="34"/>
      <c r="T13115" s="34"/>
      <c r="U13115" s="34"/>
    </row>
    <row r="13116" spans="16:21" x14ac:dyDescent="0.45">
      <c r="P13116" s="33" t="s">
        <v>7341</v>
      </c>
      <c r="Q13116" t="s">
        <v>28873</v>
      </c>
      <c r="R13116" s="35" t="s">
        <v>22366</v>
      </c>
      <c r="S13116" s="34"/>
      <c r="T13116" s="34"/>
      <c r="U13116" s="34"/>
    </row>
    <row r="13117" spans="16:21" x14ac:dyDescent="0.45">
      <c r="P13117" s="33" t="s">
        <v>7341</v>
      </c>
      <c r="Q13117" t="s">
        <v>28873</v>
      </c>
      <c r="R13117" s="35" t="s">
        <v>22294</v>
      </c>
      <c r="S13117" s="34"/>
      <c r="T13117" s="34"/>
      <c r="U13117" s="34"/>
    </row>
    <row r="13118" spans="16:21" x14ac:dyDescent="0.45">
      <c r="P13118" s="33" t="s">
        <v>7342</v>
      </c>
      <c r="Q13118" t="s">
        <v>28873</v>
      </c>
      <c r="R13118" s="35" t="s">
        <v>22367</v>
      </c>
      <c r="S13118" s="34"/>
      <c r="T13118" s="34"/>
      <c r="U13118" s="34"/>
    </row>
    <row r="13119" spans="16:21" x14ac:dyDescent="0.45">
      <c r="P13119" s="33" t="s">
        <v>7342</v>
      </c>
      <c r="Q13119" t="s">
        <v>28873</v>
      </c>
      <c r="R13119" s="35" t="s">
        <v>22296</v>
      </c>
      <c r="S13119" s="34"/>
      <c r="T13119" s="34"/>
      <c r="U13119" s="34"/>
    </row>
    <row r="13120" spans="16:21" x14ac:dyDescent="0.45">
      <c r="P13120" s="33" t="s">
        <v>7343</v>
      </c>
      <c r="Q13120" t="s">
        <v>28873</v>
      </c>
      <c r="R13120" s="35" t="s">
        <v>22368</v>
      </c>
      <c r="S13120" s="34"/>
      <c r="T13120" s="34"/>
      <c r="U13120" s="34"/>
    </row>
    <row r="13121" spans="16:21" x14ac:dyDescent="0.45">
      <c r="P13121" s="33" t="s">
        <v>7343</v>
      </c>
      <c r="Q13121" t="s">
        <v>28873</v>
      </c>
      <c r="R13121" s="35" t="s">
        <v>22296</v>
      </c>
      <c r="S13121" s="34"/>
      <c r="T13121" s="34"/>
      <c r="U13121" s="34"/>
    </row>
    <row r="13122" spans="16:21" x14ac:dyDescent="0.45">
      <c r="P13122" s="33" t="s">
        <v>7344</v>
      </c>
      <c r="Q13122" t="s">
        <v>28873</v>
      </c>
      <c r="R13122" s="35" t="s">
        <v>22369</v>
      </c>
      <c r="S13122" s="34"/>
      <c r="T13122" s="34"/>
      <c r="U13122" s="34"/>
    </row>
    <row r="13123" spans="16:21" x14ac:dyDescent="0.45">
      <c r="P13123" s="33" t="s">
        <v>7344</v>
      </c>
      <c r="Q13123" t="s">
        <v>28873</v>
      </c>
      <c r="R13123" s="35" t="s">
        <v>22299</v>
      </c>
      <c r="S13123" s="34"/>
      <c r="T13123" s="34"/>
      <c r="U13123" s="34"/>
    </row>
    <row r="13124" spans="16:21" x14ac:dyDescent="0.45">
      <c r="P13124" s="33" t="s">
        <v>7345</v>
      </c>
      <c r="Q13124" t="s">
        <v>28873</v>
      </c>
      <c r="R13124" s="35" t="s">
        <v>22370</v>
      </c>
      <c r="S13124" s="34"/>
      <c r="T13124" s="34"/>
      <c r="U13124" s="34"/>
    </row>
    <row r="13125" spans="16:21" x14ac:dyDescent="0.45">
      <c r="P13125" s="33" t="s">
        <v>7346</v>
      </c>
      <c r="Q13125" t="s">
        <v>28873</v>
      </c>
      <c r="R13125" s="35" t="s">
        <v>22371</v>
      </c>
      <c r="S13125" s="34"/>
      <c r="T13125" s="34"/>
      <c r="U13125" s="34"/>
    </row>
    <row r="13126" spans="16:21" x14ac:dyDescent="0.45">
      <c r="P13126" s="33" t="s">
        <v>7347</v>
      </c>
      <c r="Q13126" t="s">
        <v>28873</v>
      </c>
      <c r="R13126" s="35" t="s">
        <v>22372</v>
      </c>
      <c r="S13126" s="34"/>
      <c r="T13126" s="34"/>
      <c r="U13126" s="34"/>
    </row>
    <row r="13127" spans="16:21" x14ac:dyDescent="0.45">
      <c r="P13127" s="33" t="s">
        <v>7347</v>
      </c>
      <c r="Q13127" t="s">
        <v>28873</v>
      </c>
      <c r="R13127" s="35" t="s">
        <v>22373</v>
      </c>
      <c r="S13127" s="34"/>
      <c r="T13127" s="34"/>
      <c r="U13127" s="34"/>
    </row>
    <row r="13128" spans="16:21" x14ac:dyDescent="0.45">
      <c r="P13128" s="33" t="s">
        <v>7348</v>
      </c>
      <c r="Q13128" t="s">
        <v>28873</v>
      </c>
      <c r="R13128" s="35" t="s">
        <v>22374</v>
      </c>
      <c r="S13128" s="34"/>
      <c r="T13128" s="34"/>
      <c r="U13128" s="34"/>
    </row>
    <row r="13129" spans="16:21" x14ac:dyDescent="0.45">
      <c r="P13129" s="33" t="s">
        <v>7348</v>
      </c>
      <c r="Q13129" t="s">
        <v>28873</v>
      </c>
      <c r="R13129" s="35" t="s">
        <v>22303</v>
      </c>
      <c r="S13129" s="34"/>
      <c r="T13129" s="34"/>
      <c r="U13129" s="34"/>
    </row>
    <row r="13130" spans="16:21" x14ac:dyDescent="0.45">
      <c r="P13130" s="33" t="s">
        <v>7349</v>
      </c>
      <c r="Q13130" t="s">
        <v>28873</v>
      </c>
      <c r="R13130" s="35" t="s">
        <v>22375</v>
      </c>
      <c r="S13130" s="34"/>
      <c r="T13130" s="34"/>
      <c r="U13130" s="34"/>
    </row>
    <row r="13131" spans="16:21" x14ac:dyDescent="0.45">
      <c r="P13131" s="33" t="s">
        <v>7349</v>
      </c>
      <c r="Q13131" t="s">
        <v>28873</v>
      </c>
      <c r="R13131" s="35" t="s">
        <v>22305</v>
      </c>
      <c r="S13131" s="34"/>
      <c r="T13131" s="34"/>
      <c r="U13131" s="34"/>
    </row>
    <row r="13132" spans="16:21" x14ac:dyDescent="0.45">
      <c r="P13132" s="33" t="s">
        <v>7350</v>
      </c>
      <c r="Q13132" t="s">
        <v>28873</v>
      </c>
      <c r="R13132" s="35" t="s">
        <v>22376</v>
      </c>
      <c r="S13132" s="34"/>
      <c r="T13132" s="34"/>
      <c r="U13132" s="34"/>
    </row>
    <row r="13133" spans="16:21" x14ac:dyDescent="0.45">
      <c r="P13133" s="33" t="s">
        <v>7350</v>
      </c>
      <c r="Q13133" t="s">
        <v>28873</v>
      </c>
      <c r="R13133" s="35" t="s">
        <v>22307</v>
      </c>
      <c r="S13133" s="34"/>
      <c r="T13133" s="34"/>
      <c r="U13133" s="34"/>
    </row>
    <row r="13134" spans="16:21" x14ac:dyDescent="0.45">
      <c r="P13134" s="33" t="s">
        <v>7351</v>
      </c>
      <c r="Q13134" t="s">
        <v>28873</v>
      </c>
      <c r="R13134" s="35" t="s">
        <v>22377</v>
      </c>
      <c r="S13134" s="34"/>
      <c r="T13134" s="34"/>
      <c r="U13134" s="34"/>
    </row>
    <row r="13135" spans="16:21" x14ac:dyDescent="0.45">
      <c r="P13135" s="33" t="s">
        <v>7351</v>
      </c>
      <c r="Q13135" t="s">
        <v>28873</v>
      </c>
      <c r="R13135" s="35" t="s">
        <v>22307</v>
      </c>
      <c r="S13135" s="34"/>
      <c r="T13135" s="34"/>
      <c r="U13135" s="34"/>
    </row>
    <row r="13136" spans="16:21" x14ac:dyDescent="0.45">
      <c r="P13136" s="33" t="s">
        <v>7352</v>
      </c>
      <c r="Q13136" t="s">
        <v>28873</v>
      </c>
      <c r="R13136" s="35" t="s">
        <v>22378</v>
      </c>
      <c r="S13136" s="34"/>
      <c r="T13136" s="34"/>
      <c r="U13136" s="34"/>
    </row>
    <row r="13137" spans="16:21" x14ac:dyDescent="0.45">
      <c r="P13137" s="33" t="s">
        <v>7352</v>
      </c>
      <c r="Q13137" t="s">
        <v>28873</v>
      </c>
      <c r="R13137" s="35" t="s">
        <v>22310</v>
      </c>
      <c r="S13137" s="34"/>
      <c r="T13137" s="34"/>
      <c r="U13137" s="34"/>
    </row>
    <row r="13138" spans="16:21" x14ac:dyDescent="0.45">
      <c r="P13138" s="33" t="s">
        <v>7353</v>
      </c>
      <c r="Q13138" t="s">
        <v>28873</v>
      </c>
      <c r="R13138" s="35" t="s">
        <v>22379</v>
      </c>
      <c r="S13138" s="34"/>
      <c r="T13138" s="34"/>
      <c r="U13138" s="34"/>
    </row>
    <row r="13139" spans="16:21" x14ac:dyDescent="0.45">
      <c r="P13139" s="33" t="s">
        <v>7353</v>
      </c>
      <c r="Q13139" t="s">
        <v>28873</v>
      </c>
      <c r="R13139" s="35" t="s">
        <v>22380</v>
      </c>
      <c r="S13139" s="34"/>
      <c r="T13139" s="34"/>
      <c r="U13139" s="34"/>
    </row>
    <row r="13140" spans="16:21" x14ac:dyDescent="0.45">
      <c r="P13140" s="33" t="s">
        <v>7354</v>
      </c>
      <c r="Q13140" t="s">
        <v>28873</v>
      </c>
      <c r="R13140" s="35" t="s">
        <v>11192</v>
      </c>
      <c r="S13140" s="34"/>
      <c r="T13140" s="34"/>
      <c r="U13140" s="34"/>
    </row>
    <row r="13141" spans="16:21" x14ac:dyDescent="0.45">
      <c r="P13141" s="33" t="s">
        <v>7355</v>
      </c>
      <c r="Q13141" t="s">
        <v>28873</v>
      </c>
      <c r="R13141" s="35" t="s">
        <v>11192</v>
      </c>
      <c r="S13141" s="34"/>
      <c r="T13141" s="34"/>
      <c r="U13141" s="34"/>
    </row>
    <row r="13142" spans="16:21" x14ac:dyDescent="0.45">
      <c r="P13142" s="33" t="s">
        <v>7356</v>
      </c>
      <c r="Q13142" t="s">
        <v>28873</v>
      </c>
      <c r="R13142" s="35" t="s">
        <v>11192</v>
      </c>
      <c r="S13142" s="34"/>
      <c r="T13142" s="34"/>
      <c r="U13142" s="34"/>
    </row>
    <row r="13143" spans="16:21" x14ac:dyDescent="0.45">
      <c r="P13143" s="33" t="s">
        <v>7357</v>
      </c>
      <c r="Q13143" t="s">
        <v>28873</v>
      </c>
      <c r="R13143" s="35" t="s">
        <v>11192</v>
      </c>
      <c r="S13143" s="34"/>
      <c r="T13143" s="34"/>
      <c r="U13143" s="34"/>
    </row>
    <row r="13144" spans="16:21" x14ac:dyDescent="0.45">
      <c r="P13144" s="33" t="s">
        <v>7358</v>
      </c>
      <c r="Q13144" t="s">
        <v>28873</v>
      </c>
      <c r="R13144" s="35" t="s">
        <v>22381</v>
      </c>
      <c r="S13144" s="34"/>
      <c r="T13144" s="34"/>
      <c r="U13144" s="34"/>
    </row>
    <row r="13145" spans="16:21" x14ac:dyDescent="0.45">
      <c r="P13145" s="33" t="s">
        <v>7358</v>
      </c>
      <c r="Q13145" t="s">
        <v>28873</v>
      </c>
      <c r="R13145" s="35" t="s">
        <v>22382</v>
      </c>
      <c r="S13145" s="34"/>
      <c r="T13145" s="34"/>
      <c r="U13145" s="34"/>
    </row>
    <row r="13146" spans="16:21" x14ac:dyDescent="0.45">
      <c r="P13146" s="33" t="s">
        <v>7359</v>
      </c>
      <c r="Q13146" t="s">
        <v>28873</v>
      </c>
      <c r="R13146" s="35" t="s">
        <v>11192</v>
      </c>
      <c r="S13146" s="34"/>
      <c r="T13146" s="34"/>
      <c r="U13146" s="34"/>
    </row>
    <row r="13147" spans="16:21" x14ac:dyDescent="0.45">
      <c r="P13147" s="33" t="s">
        <v>7360</v>
      </c>
      <c r="Q13147" t="s">
        <v>28873</v>
      </c>
      <c r="R13147" s="35" t="s">
        <v>22383</v>
      </c>
      <c r="S13147" s="34"/>
      <c r="T13147" s="34"/>
      <c r="U13147" s="34"/>
    </row>
    <row r="13148" spans="16:21" x14ac:dyDescent="0.45">
      <c r="P13148" s="33" t="s">
        <v>7360</v>
      </c>
      <c r="Q13148" t="s">
        <v>28873</v>
      </c>
      <c r="R13148" s="35" t="s">
        <v>22384</v>
      </c>
      <c r="S13148" s="34"/>
      <c r="T13148" s="34"/>
      <c r="U13148" s="34"/>
    </row>
    <row r="13149" spans="16:21" x14ac:dyDescent="0.45">
      <c r="P13149" s="33" t="s">
        <v>7361</v>
      </c>
      <c r="Q13149" t="s">
        <v>28873</v>
      </c>
      <c r="R13149" s="35" t="s">
        <v>11192</v>
      </c>
      <c r="S13149" s="34"/>
      <c r="T13149" s="34"/>
      <c r="U13149" s="34"/>
    </row>
    <row r="13150" spans="16:21" x14ac:dyDescent="0.45">
      <c r="P13150" s="33" t="s">
        <v>7362</v>
      </c>
      <c r="Q13150" t="s">
        <v>28873</v>
      </c>
      <c r="R13150" s="35" t="s">
        <v>11192</v>
      </c>
      <c r="S13150" s="34"/>
      <c r="T13150" s="34"/>
      <c r="U13150" s="34"/>
    </row>
    <row r="13151" spans="16:21" x14ac:dyDescent="0.45">
      <c r="P13151" s="33" t="s">
        <v>7363</v>
      </c>
      <c r="Q13151" t="s">
        <v>28873</v>
      </c>
      <c r="R13151" s="35" t="s">
        <v>11192</v>
      </c>
      <c r="S13151" s="34"/>
      <c r="T13151" s="34"/>
      <c r="U13151" s="34"/>
    </row>
    <row r="13152" spans="16:21" x14ac:dyDescent="0.45">
      <c r="P13152" s="33" t="s">
        <v>7364</v>
      </c>
      <c r="Q13152" t="s">
        <v>28873</v>
      </c>
      <c r="R13152" s="35" t="s">
        <v>22385</v>
      </c>
      <c r="S13152" s="34"/>
      <c r="T13152" s="34"/>
      <c r="U13152" s="34"/>
    </row>
    <row r="13153" spans="16:21" x14ac:dyDescent="0.45">
      <c r="P13153" s="33" t="s">
        <v>7364</v>
      </c>
      <c r="Q13153" t="s">
        <v>28873</v>
      </c>
      <c r="R13153" s="35" t="s">
        <v>22386</v>
      </c>
      <c r="S13153" s="34"/>
      <c r="T13153" s="34"/>
      <c r="U13153" s="34"/>
    </row>
    <row r="13154" spans="16:21" x14ac:dyDescent="0.45">
      <c r="P13154" s="33" t="s">
        <v>7365</v>
      </c>
      <c r="Q13154" t="s">
        <v>28873</v>
      </c>
      <c r="R13154" s="35" t="s">
        <v>22387</v>
      </c>
      <c r="S13154" s="34"/>
      <c r="T13154" s="34"/>
      <c r="U13154" s="34"/>
    </row>
    <row r="13155" spans="16:21" x14ac:dyDescent="0.45">
      <c r="P13155" s="33" t="s">
        <v>7365</v>
      </c>
      <c r="Q13155" t="s">
        <v>28873</v>
      </c>
      <c r="R13155" s="35" t="s">
        <v>22388</v>
      </c>
      <c r="S13155" s="34"/>
      <c r="T13155" s="34"/>
      <c r="U13155" s="34"/>
    </row>
    <row r="13156" spans="16:21" x14ac:dyDescent="0.45">
      <c r="P13156" s="33" t="s">
        <v>7366</v>
      </c>
      <c r="Q13156" t="s">
        <v>28873</v>
      </c>
      <c r="R13156" s="35" t="s">
        <v>22389</v>
      </c>
      <c r="S13156" s="34"/>
      <c r="T13156" s="34"/>
      <c r="U13156" s="34"/>
    </row>
    <row r="13157" spans="16:21" x14ac:dyDescent="0.45">
      <c r="P13157" s="33" t="s">
        <v>7366</v>
      </c>
      <c r="Q13157" t="s">
        <v>28873</v>
      </c>
      <c r="R13157" s="35" t="s">
        <v>22390</v>
      </c>
      <c r="S13157" s="34"/>
      <c r="T13157" s="34"/>
      <c r="U13157" s="34"/>
    </row>
    <row r="13158" spans="16:21" x14ac:dyDescent="0.45">
      <c r="P13158" s="33" t="s">
        <v>7367</v>
      </c>
      <c r="Q13158" t="s">
        <v>28873</v>
      </c>
      <c r="R13158" s="35" t="s">
        <v>22391</v>
      </c>
      <c r="S13158" s="34"/>
      <c r="T13158" s="34"/>
      <c r="U13158" s="34"/>
    </row>
    <row r="13159" spans="16:21" x14ac:dyDescent="0.45">
      <c r="P13159" s="33" t="s">
        <v>7367</v>
      </c>
      <c r="Q13159" t="s">
        <v>28873</v>
      </c>
      <c r="R13159" s="35" t="s">
        <v>22392</v>
      </c>
      <c r="S13159" s="34"/>
      <c r="T13159" s="34"/>
      <c r="U13159" s="34"/>
    </row>
    <row r="13160" spans="16:21" x14ac:dyDescent="0.45">
      <c r="P13160" s="33" t="s">
        <v>7368</v>
      </c>
      <c r="Q13160" t="s">
        <v>28873</v>
      </c>
      <c r="R13160" s="35" t="s">
        <v>22393</v>
      </c>
      <c r="S13160" s="34"/>
      <c r="T13160" s="34"/>
      <c r="U13160" s="34"/>
    </row>
    <row r="13161" spans="16:21" x14ac:dyDescent="0.45">
      <c r="P13161" s="33" t="s">
        <v>7368</v>
      </c>
      <c r="Q13161" t="s">
        <v>28873</v>
      </c>
      <c r="R13161" s="35" t="s">
        <v>22394</v>
      </c>
      <c r="S13161" s="34"/>
      <c r="T13161" s="34"/>
      <c r="U13161" s="34"/>
    </row>
    <row r="13162" spans="16:21" x14ac:dyDescent="0.45">
      <c r="P13162" s="33" t="s">
        <v>7369</v>
      </c>
      <c r="Q13162" t="s">
        <v>28873</v>
      </c>
      <c r="R13162" s="35" t="s">
        <v>22395</v>
      </c>
      <c r="S13162" s="34"/>
      <c r="T13162" s="34"/>
      <c r="U13162" s="34"/>
    </row>
    <row r="13163" spans="16:21" x14ac:dyDescent="0.45">
      <c r="P13163" s="33" t="s">
        <v>7369</v>
      </c>
      <c r="Q13163" t="s">
        <v>28873</v>
      </c>
      <c r="R13163" s="35" t="s">
        <v>22396</v>
      </c>
      <c r="S13163" s="34"/>
      <c r="T13163" s="34"/>
      <c r="U13163" s="34"/>
    </row>
    <row r="13164" spans="16:21" x14ac:dyDescent="0.45">
      <c r="P13164" s="33" t="s">
        <v>7370</v>
      </c>
      <c r="Q13164" t="s">
        <v>28873</v>
      </c>
      <c r="R13164" s="35" t="s">
        <v>22397</v>
      </c>
      <c r="S13164" s="34"/>
      <c r="T13164" s="34"/>
      <c r="U13164" s="34"/>
    </row>
    <row r="13165" spans="16:21" x14ac:dyDescent="0.45">
      <c r="P13165" s="33" t="s">
        <v>7370</v>
      </c>
      <c r="Q13165" t="s">
        <v>28873</v>
      </c>
      <c r="R13165" s="35" t="s">
        <v>22398</v>
      </c>
      <c r="S13165" s="34"/>
      <c r="T13165" s="34"/>
      <c r="U13165" s="34"/>
    </row>
    <row r="13166" spans="16:21" x14ac:dyDescent="0.45">
      <c r="P13166" s="33" t="s">
        <v>7371</v>
      </c>
      <c r="Q13166" t="s">
        <v>28873</v>
      </c>
      <c r="R13166" s="35" t="s">
        <v>11192</v>
      </c>
      <c r="S13166" s="34"/>
      <c r="T13166" s="34"/>
      <c r="U13166" s="34"/>
    </row>
    <row r="13167" spans="16:21" x14ac:dyDescent="0.45">
      <c r="P13167" s="33" t="s">
        <v>7372</v>
      </c>
      <c r="Q13167" t="s">
        <v>28873</v>
      </c>
      <c r="R13167" s="35" t="s">
        <v>11192</v>
      </c>
      <c r="S13167" s="34"/>
      <c r="T13167" s="34"/>
      <c r="U13167" s="34"/>
    </row>
    <row r="13168" spans="16:21" x14ac:dyDescent="0.45">
      <c r="P13168" s="33" t="s">
        <v>7373</v>
      </c>
      <c r="Q13168" t="s">
        <v>28873</v>
      </c>
      <c r="R13168" s="35" t="s">
        <v>22399</v>
      </c>
      <c r="S13168" s="34"/>
      <c r="T13168" s="34"/>
      <c r="U13168" s="34"/>
    </row>
    <row r="13169" spans="16:21" x14ac:dyDescent="0.45">
      <c r="P13169" s="33" t="s">
        <v>7373</v>
      </c>
      <c r="Q13169" t="s">
        <v>28873</v>
      </c>
      <c r="R13169" s="35" t="s">
        <v>22400</v>
      </c>
      <c r="S13169" s="34"/>
      <c r="T13169" s="34"/>
      <c r="U13169" s="34"/>
    </row>
    <row r="13170" spans="16:21" x14ac:dyDescent="0.45">
      <c r="P13170" s="33" t="s">
        <v>7374</v>
      </c>
      <c r="Q13170" t="s">
        <v>28873</v>
      </c>
      <c r="R13170" s="35" t="s">
        <v>22401</v>
      </c>
      <c r="S13170" s="34"/>
      <c r="T13170" s="34"/>
      <c r="U13170" s="34"/>
    </row>
    <row r="13171" spans="16:21" x14ac:dyDescent="0.45">
      <c r="P13171" s="33" t="s">
        <v>7374</v>
      </c>
      <c r="Q13171" t="s">
        <v>28873</v>
      </c>
      <c r="R13171" s="35" t="s">
        <v>22402</v>
      </c>
      <c r="S13171" s="34"/>
      <c r="T13171" s="34"/>
      <c r="U13171" s="34"/>
    </row>
    <row r="13172" spans="16:21" x14ac:dyDescent="0.45">
      <c r="P13172" s="33" t="s">
        <v>7375</v>
      </c>
      <c r="Q13172" t="s">
        <v>28873</v>
      </c>
      <c r="R13172" s="35" t="s">
        <v>22403</v>
      </c>
      <c r="S13172" s="34"/>
      <c r="T13172" s="34"/>
      <c r="U13172" s="34"/>
    </row>
    <row r="13173" spans="16:21" x14ac:dyDescent="0.45">
      <c r="P13173" s="33" t="s">
        <v>7375</v>
      </c>
      <c r="Q13173" t="s">
        <v>28873</v>
      </c>
      <c r="R13173" s="35" t="s">
        <v>22404</v>
      </c>
      <c r="S13173" s="34"/>
      <c r="T13173" s="34"/>
      <c r="U13173" s="34"/>
    </row>
    <row r="13174" spans="16:21" x14ac:dyDescent="0.45">
      <c r="P13174" s="33" t="s">
        <v>7376</v>
      </c>
      <c r="Q13174" t="s">
        <v>28873</v>
      </c>
      <c r="R13174" s="35" t="s">
        <v>22403</v>
      </c>
      <c r="S13174" s="34"/>
      <c r="T13174" s="34"/>
      <c r="U13174" s="34"/>
    </row>
    <row r="13175" spans="16:21" x14ac:dyDescent="0.45">
      <c r="P13175" s="33" t="s">
        <v>7376</v>
      </c>
      <c r="Q13175" t="s">
        <v>28873</v>
      </c>
      <c r="R13175" s="35" t="s">
        <v>22404</v>
      </c>
      <c r="S13175" s="34"/>
      <c r="T13175" s="34"/>
      <c r="U13175" s="34"/>
    </row>
    <row r="13176" spans="16:21" x14ac:dyDescent="0.45">
      <c r="P13176" s="33" t="s">
        <v>7377</v>
      </c>
      <c r="Q13176" t="s">
        <v>28873</v>
      </c>
      <c r="R13176" s="35" t="s">
        <v>22405</v>
      </c>
      <c r="S13176" s="34"/>
      <c r="T13176" s="34"/>
      <c r="U13176" s="34"/>
    </row>
    <row r="13177" spans="16:21" x14ac:dyDescent="0.45">
      <c r="P13177" s="33" t="s">
        <v>7377</v>
      </c>
      <c r="Q13177" t="s">
        <v>28873</v>
      </c>
      <c r="R13177" s="35" t="s">
        <v>22406</v>
      </c>
      <c r="S13177" s="34"/>
      <c r="T13177" s="34"/>
      <c r="U13177" s="34"/>
    </row>
    <row r="13178" spans="16:21" x14ac:dyDescent="0.45">
      <c r="P13178" s="33" t="s">
        <v>7378</v>
      </c>
      <c r="Q13178" t="s">
        <v>28873</v>
      </c>
      <c r="R13178" s="35" t="s">
        <v>22407</v>
      </c>
      <c r="S13178" s="34"/>
      <c r="T13178" s="34"/>
      <c r="U13178" s="34"/>
    </row>
    <row r="13179" spans="16:21" x14ac:dyDescent="0.45">
      <c r="P13179" s="33" t="s">
        <v>7378</v>
      </c>
      <c r="Q13179" t="s">
        <v>28873</v>
      </c>
      <c r="R13179" s="35" t="s">
        <v>22408</v>
      </c>
      <c r="S13179" s="34"/>
      <c r="T13179" s="34"/>
      <c r="U13179" s="34"/>
    </row>
    <row r="13180" spans="16:21" x14ac:dyDescent="0.45">
      <c r="P13180" s="33" t="s">
        <v>7379</v>
      </c>
      <c r="Q13180" t="s">
        <v>28873</v>
      </c>
      <c r="R13180" s="35" t="s">
        <v>22409</v>
      </c>
      <c r="S13180" s="34"/>
      <c r="T13180" s="34"/>
      <c r="U13180" s="34"/>
    </row>
    <row r="13181" spans="16:21" x14ac:dyDescent="0.45">
      <c r="P13181" s="33" t="s">
        <v>7379</v>
      </c>
      <c r="Q13181" t="s">
        <v>28873</v>
      </c>
      <c r="R13181" s="35" t="s">
        <v>22410</v>
      </c>
      <c r="S13181" s="34"/>
      <c r="T13181" s="34"/>
      <c r="U13181" s="34"/>
    </row>
    <row r="13182" spans="16:21" x14ac:dyDescent="0.45">
      <c r="P13182" s="33" t="s">
        <v>7380</v>
      </c>
      <c r="Q13182" t="s">
        <v>28873</v>
      </c>
      <c r="R13182" s="35" t="s">
        <v>22411</v>
      </c>
      <c r="S13182" s="34"/>
      <c r="T13182" s="34"/>
      <c r="U13182" s="34"/>
    </row>
    <row r="13183" spans="16:21" x14ac:dyDescent="0.45">
      <c r="P13183" s="33" t="s">
        <v>7380</v>
      </c>
      <c r="Q13183" t="s">
        <v>28873</v>
      </c>
      <c r="R13183" s="35" t="s">
        <v>22412</v>
      </c>
      <c r="S13183" s="34"/>
      <c r="T13183" s="34"/>
      <c r="U13183" s="34"/>
    </row>
    <row r="13184" spans="16:21" x14ac:dyDescent="0.45">
      <c r="P13184" s="33" t="s">
        <v>7381</v>
      </c>
      <c r="Q13184" t="s">
        <v>28873</v>
      </c>
      <c r="R13184" s="35" t="s">
        <v>22413</v>
      </c>
      <c r="S13184" s="34"/>
      <c r="T13184" s="34"/>
      <c r="U13184" s="34"/>
    </row>
    <row r="13185" spans="16:21" x14ac:dyDescent="0.45">
      <c r="P13185" s="33" t="s">
        <v>7381</v>
      </c>
      <c r="Q13185" t="s">
        <v>28873</v>
      </c>
      <c r="R13185" s="35" t="s">
        <v>22414</v>
      </c>
      <c r="S13185" s="34"/>
      <c r="T13185" s="34"/>
      <c r="U13185" s="34"/>
    </row>
    <row r="13186" spans="16:21" x14ac:dyDescent="0.45">
      <c r="P13186" s="33" t="s">
        <v>7382</v>
      </c>
      <c r="Q13186" t="s">
        <v>28873</v>
      </c>
      <c r="R13186" s="35" t="s">
        <v>22415</v>
      </c>
      <c r="S13186" s="34"/>
      <c r="T13186" s="34"/>
      <c r="U13186" s="34"/>
    </row>
    <row r="13187" spans="16:21" x14ac:dyDescent="0.45">
      <c r="P13187" s="33" t="s">
        <v>7382</v>
      </c>
      <c r="Q13187" t="s">
        <v>28873</v>
      </c>
      <c r="R13187" s="35" t="s">
        <v>22416</v>
      </c>
      <c r="S13187" s="34"/>
      <c r="T13187" s="34"/>
      <c r="U13187" s="34"/>
    </row>
    <row r="13188" spans="16:21" x14ac:dyDescent="0.45">
      <c r="P13188" s="33" t="s">
        <v>7383</v>
      </c>
      <c r="Q13188" t="s">
        <v>28873</v>
      </c>
      <c r="R13188" s="35" t="s">
        <v>22417</v>
      </c>
      <c r="S13188" s="34"/>
      <c r="T13188" s="34"/>
      <c r="U13188" s="34"/>
    </row>
    <row r="13189" spans="16:21" x14ac:dyDescent="0.45">
      <c r="P13189" s="33" t="s">
        <v>7383</v>
      </c>
      <c r="Q13189" t="s">
        <v>28873</v>
      </c>
      <c r="R13189" s="35" t="s">
        <v>22418</v>
      </c>
      <c r="S13189" s="34"/>
      <c r="T13189" s="34"/>
      <c r="U13189" s="34"/>
    </row>
    <row r="13190" spans="16:21" x14ac:dyDescent="0.45">
      <c r="P13190" s="33" t="s">
        <v>7384</v>
      </c>
      <c r="Q13190" t="s">
        <v>28873</v>
      </c>
      <c r="R13190" s="35" t="s">
        <v>11192</v>
      </c>
      <c r="S13190" s="34"/>
      <c r="T13190" s="34"/>
      <c r="U13190" s="34"/>
    </row>
    <row r="13191" spans="16:21" x14ac:dyDescent="0.45">
      <c r="P13191" s="33" t="s">
        <v>7385</v>
      </c>
      <c r="Q13191" t="s">
        <v>28873</v>
      </c>
      <c r="R13191" s="35" t="s">
        <v>11192</v>
      </c>
      <c r="S13191" s="34"/>
      <c r="T13191" s="34"/>
      <c r="U13191" s="34"/>
    </row>
    <row r="13192" spans="16:21" x14ac:dyDescent="0.45">
      <c r="P13192" s="33" t="s">
        <v>7386</v>
      </c>
      <c r="Q13192" t="s">
        <v>28873</v>
      </c>
      <c r="R13192" s="35" t="s">
        <v>11192</v>
      </c>
      <c r="S13192" s="34"/>
      <c r="T13192" s="34"/>
      <c r="U13192" s="34"/>
    </row>
    <row r="13193" spans="16:21" x14ac:dyDescent="0.45">
      <c r="P13193" s="33" t="s">
        <v>7387</v>
      </c>
      <c r="Q13193" t="s">
        <v>28873</v>
      </c>
      <c r="R13193" s="35" t="s">
        <v>11192</v>
      </c>
      <c r="S13193" s="34"/>
      <c r="T13193" s="34"/>
      <c r="U13193" s="34"/>
    </row>
    <row r="13194" spans="16:21" x14ac:dyDescent="0.45">
      <c r="P13194" s="33" t="s">
        <v>7388</v>
      </c>
      <c r="Q13194" t="s">
        <v>28873</v>
      </c>
      <c r="R13194" s="35" t="s">
        <v>11192</v>
      </c>
      <c r="S13194" s="34"/>
      <c r="T13194" s="34"/>
      <c r="U13194" s="34"/>
    </row>
    <row r="13195" spans="16:21" x14ac:dyDescent="0.45">
      <c r="P13195" s="33" t="s">
        <v>7389</v>
      </c>
      <c r="Q13195" t="s">
        <v>28873</v>
      </c>
      <c r="R13195" s="35" t="s">
        <v>11192</v>
      </c>
      <c r="S13195" s="34"/>
      <c r="T13195" s="34"/>
      <c r="U13195" s="34"/>
    </row>
    <row r="13196" spans="16:21" x14ac:dyDescent="0.45">
      <c r="P13196" s="33" t="s">
        <v>7390</v>
      </c>
      <c r="Q13196" t="s">
        <v>28873</v>
      </c>
      <c r="R13196" s="35" t="s">
        <v>11192</v>
      </c>
      <c r="S13196" s="34"/>
      <c r="T13196" s="34"/>
      <c r="U13196" s="34"/>
    </row>
    <row r="13197" spans="16:21" x14ac:dyDescent="0.45">
      <c r="P13197" s="33" t="s">
        <v>7391</v>
      </c>
      <c r="Q13197" t="s">
        <v>28873</v>
      </c>
      <c r="R13197" s="35" t="s">
        <v>11192</v>
      </c>
      <c r="S13197" s="34"/>
      <c r="T13197" s="34"/>
      <c r="U13197" s="34"/>
    </row>
    <row r="13198" spans="16:21" x14ac:dyDescent="0.45">
      <c r="P13198" s="33" t="s">
        <v>7392</v>
      </c>
      <c r="Q13198" t="s">
        <v>28873</v>
      </c>
      <c r="R13198" s="35" t="s">
        <v>11192</v>
      </c>
      <c r="S13198" s="34"/>
      <c r="T13198" s="34"/>
      <c r="U13198" s="34"/>
    </row>
    <row r="13199" spans="16:21" x14ac:dyDescent="0.45">
      <c r="P13199" s="33" t="s">
        <v>7393</v>
      </c>
      <c r="Q13199" t="s">
        <v>28873</v>
      </c>
      <c r="R13199" s="35" t="s">
        <v>22419</v>
      </c>
      <c r="S13199" s="34"/>
      <c r="T13199" s="34"/>
      <c r="U13199" s="34"/>
    </row>
    <row r="13200" spans="16:21" x14ac:dyDescent="0.45">
      <c r="P13200" s="33" t="s">
        <v>7393</v>
      </c>
      <c r="Q13200" t="s">
        <v>28873</v>
      </c>
      <c r="R13200" s="35" t="s">
        <v>22420</v>
      </c>
      <c r="S13200" s="34"/>
      <c r="T13200" s="34"/>
      <c r="U13200" s="34"/>
    </row>
    <row r="13201" spans="16:21" x14ac:dyDescent="0.45">
      <c r="P13201" s="33" t="s">
        <v>7394</v>
      </c>
      <c r="Q13201" t="s">
        <v>28873</v>
      </c>
      <c r="R13201" s="35" t="s">
        <v>22421</v>
      </c>
      <c r="S13201" s="34"/>
      <c r="T13201" s="34"/>
      <c r="U13201" s="34"/>
    </row>
    <row r="13202" spans="16:21" x14ac:dyDescent="0.45">
      <c r="P13202" s="33" t="s">
        <v>7394</v>
      </c>
      <c r="Q13202" t="s">
        <v>28873</v>
      </c>
      <c r="R13202" s="35" t="s">
        <v>22422</v>
      </c>
      <c r="S13202" s="34"/>
      <c r="T13202" s="34"/>
      <c r="U13202" s="34"/>
    </row>
    <row r="13203" spans="16:21" x14ac:dyDescent="0.45">
      <c r="P13203" s="33" t="s">
        <v>7395</v>
      </c>
      <c r="Q13203" t="s">
        <v>28873</v>
      </c>
      <c r="R13203" s="35" t="s">
        <v>22423</v>
      </c>
      <c r="S13203" s="34"/>
      <c r="T13203" s="34"/>
      <c r="U13203" s="34"/>
    </row>
    <row r="13204" spans="16:21" x14ac:dyDescent="0.45">
      <c r="P13204" s="33" t="s">
        <v>7395</v>
      </c>
      <c r="Q13204" t="s">
        <v>28873</v>
      </c>
      <c r="R13204" s="35" t="s">
        <v>22424</v>
      </c>
      <c r="S13204" s="34"/>
      <c r="T13204" s="34"/>
      <c r="U13204" s="34"/>
    </row>
    <row r="13205" spans="16:21" x14ac:dyDescent="0.45">
      <c r="P13205" s="33" t="s">
        <v>7396</v>
      </c>
      <c r="Q13205" t="s">
        <v>28873</v>
      </c>
      <c r="R13205" s="35" t="s">
        <v>22423</v>
      </c>
      <c r="S13205" s="34"/>
      <c r="T13205" s="34"/>
      <c r="U13205" s="34"/>
    </row>
    <row r="13206" spans="16:21" x14ac:dyDescent="0.45">
      <c r="P13206" s="33" t="s">
        <v>7396</v>
      </c>
      <c r="Q13206" t="s">
        <v>28873</v>
      </c>
      <c r="R13206" s="35" t="s">
        <v>22424</v>
      </c>
      <c r="S13206" s="34"/>
      <c r="T13206" s="34"/>
      <c r="U13206" s="34"/>
    </row>
    <row r="13207" spans="16:21" x14ac:dyDescent="0.45">
      <c r="P13207" s="33" t="s">
        <v>7397</v>
      </c>
      <c r="Q13207" t="s">
        <v>28873</v>
      </c>
      <c r="R13207" s="35" t="s">
        <v>22425</v>
      </c>
      <c r="S13207" s="34"/>
      <c r="T13207" s="34"/>
      <c r="U13207" s="34"/>
    </row>
    <row r="13208" spans="16:21" x14ac:dyDescent="0.45">
      <c r="P13208" s="33" t="s">
        <v>7397</v>
      </c>
      <c r="Q13208" t="s">
        <v>28873</v>
      </c>
      <c r="R13208" s="35" t="s">
        <v>22426</v>
      </c>
      <c r="S13208" s="34"/>
      <c r="T13208" s="34"/>
      <c r="U13208" s="34"/>
    </row>
    <row r="13209" spans="16:21" x14ac:dyDescent="0.45">
      <c r="P13209" s="33" t="s">
        <v>7398</v>
      </c>
      <c r="Q13209" t="s">
        <v>28873</v>
      </c>
      <c r="R13209" s="35" t="s">
        <v>11192</v>
      </c>
      <c r="S13209" s="34"/>
      <c r="T13209" s="34"/>
      <c r="U13209" s="34"/>
    </row>
    <row r="13210" spans="16:21" x14ac:dyDescent="0.45">
      <c r="P13210" s="33" t="s">
        <v>7399</v>
      </c>
      <c r="Q13210" t="s">
        <v>28873</v>
      </c>
      <c r="R13210" s="35" t="s">
        <v>11192</v>
      </c>
      <c r="S13210" s="34"/>
      <c r="T13210" s="34"/>
      <c r="U13210" s="34"/>
    </row>
    <row r="13211" spans="16:21" x14ac:dyDescent="0.45">
      <c r="P13211" s="33" t="s">
        <v>7400</v>
      </c>
      <c r="Q13211" t="s">
        <v>28873</v>
      </c>
      <c r="R13211" s="35" t="s">
        <v>22427</v>
      </c>
      <c r="S13211" s="34"/>
      <c r="T13211" s="34"/>
      <c r="U13211" s="34"/>
    </row>
    <row r="13212" spans="16:21" x14ac:dyDescent="0.45">
      <c r="P13212" s="33" t="s">
        <v>7400</v>
      </c>
      <c r="Q13212" t="s">
        <v>28873</v>
      </c>
      <c r="R13212" s="35" t="s">
        <v>22428</v>
      </c>
      <c r="S13212" s="34"/>
      <c r="T13212" s="34"/>
      <c r="U13212" s="34"/>
    </row>
    <row r="13213" spans="16:21" x14ac:dyDescent="0.45">
      <c r="P13213" s="33" t="s">
        <v>7401</v>
      </c>
      <c r="Q13213" t="s">
        <v>28873</v>
      </c>
      <c r="R13213" s="35" t="s">
        <v>22429</v>
      </c>
      <c r="S13213" s="34"/>
      <c r="T13213" s="34"/>
      <c r="U13213" s="34"/>
    </row>
    <row r="13214" spans="16:21" x14ac:dyDescent="0.45">
      <c r="P13214" s="33" t="s">
        <v>7401</v>
      </c>
      <c r="Q13214" t="s">
        <v>28873</v>
      </c>
      <c r="R13214" s="35" t="s">
        <v>22430</v>
      </c>
      <c r="S13214" s="34"/>
      <c r="T13214" s="34"/>
      <c r="U13214" s="34"/>
    </row>
    <row r="13215" spans="16:21" x14ac:dyDescent="0.45">
      <c r="P13215" s="33" t="s">
        <v>7402</v>
      </c>
      <c r="Q13215" t="s">
        <v>28873</v>
      </c>
      <c r="R13215" s="35" t="s">
        <v>22431</v>
      </c>
      <c r="S13215" s="34"/>
      <c r="T13215" s="34"/>
      <c r="U13215" s="34"/>
    </row>
    <row r="13216" spans="16:21" x14ac:dyDescent="0.45">
      <c r="P13216" s="33" t="s">
        <v>7402</v>
      </c>
      <c r="Q13216" t="s">
        <v>28873</v>
      </c>
      <c r="R13216" s="35" t="s">
        <v>22432</v>
      </c>
      <c r="S13216" s="34"/>
      <c r="T13216" s="34"/>
      <c r="U13216" s="34"/>
    </row>
    <row r="13217" spans="16:21" x14ac:dyDescent="0.45">
      <c r="P13217" s="33" t="s">
        <v>7403</v>
      </c>
      <c r="Q13217" t="s">
        <v>28873</v>
      </c>
      <c r="R13217" s="35" t="s">
        <v>22433</v>
      </c>
      <c r="S13217" s="34"/>
      <c r="T13217" s="34"/>
      <c r="U13217" s="34"/>
    </row>
    <row r="13218" spans="16:21" x14ac:dyDescent="0.45">
      <c r="P13218" s="33" t="s">
        <v>7403</v>
      </c>
      <c r="Q13218" t="s">
        <v>28873</v>
      </c>
      <c r="R13218" s="35" t="s">
        <v>22434</v>
      </c>
      <c r="S13218" s="34"/>
      <c r="T13218" s="34"/>
      <c r="U13218" s="34"/>
    </row>
    <row r="13219" spans="16:21" x14ac:dyDescent="0.45">
      <c r="P13219" s="33" t="s">
        <v>7404</v>
      </c>
      <c r="Q13219" t="s">
        <v>28873</v>
      </c>
      <c r="R13219" s="35" t="s">
        <v>22435</v>
      </c>
      <c r="S13219" s="34"/>
      <c r="T13219" s="34"/>
      <c r="U13219" s="34"/>
    </row>
    <row r="13220" spans="16:21" x14ac:dyDescent="0.45">
      <c r="P13220" s="33" t="s">
        <v>7404</v>
      </c>
      <c r="Q13220" t="s">
        <v>28873</v>
      </c>
      <c r="R13220" s="35" t="s">
        <v>22436</v>
      </c>
      <c r="S13220" s="34"/>
      <c r="T13220" s="34"/>
      <c r="U13220" s="34"/>
    </row>
    <row r="13221" spans="16:21" x14ac:dyDescent="0.45">
      <c r="P13221" s="33" t="s">
        <v>7405</v>
      </c>
      <c r="Q13221" t="s">
        <v>28873</v>
      </c>
      <c r="R13221" s="35" t="s">
        <v>11192</v>
      </c>
      <c r="S13221" s="34"/>
      <c r="T13221" s="34"/>
      <c r="U13221" s="34"/>
    </row>
    <row r="13222" spans="16:21" x14ac:dyDescent="0.45">
      <c r="P13222" s="33" t="s">
        <v>7406</v>
      </c>
      <c r="Q13222" t="s">
        <v>28873</v>
      </c>
      <c r="R13222" s="35" t="s">
        <v>22437</v>
      </c>
      <c r="S13222" s="34"/>
      <c r="T13222" s="34"/>
      <c r="U13222" s="34"/>
    </row>
    <row r="13223" spans="16:21" x14ac:dyDescent="0.45">
      <c r="P13223" s="33" t="s">
        <v>7406</v>
      </c>
      <c r="Q13223" t="s">
        <v>28873</v>
      </c>
      <c r="R13223" s="35" t="s">
        <v>22438</v>
      </c>
      <c r="S13223" s="34"/>
      <c r="T13223" s="34"/>
      <c r="U13223" s="34"/>
    </row>
    <row r="13224" spans="16:21" x14ac:dyDescent="0.45">
      <c r="P13224" s="33" t="s">
        <v>7407</v>
      </c>
      <c r="Q13224" t="s">
        <v>28873</v>
      </c>
      <c r="R13224" s="35" t="s">
        <v>22439</v>
      </c>
      <c r="S13224" s="34"/>
      <c r="T13224" s="34"/>
      <c r="U13224" s="34"/>
    </row>
    <row r="13225" spans="16:21" x14ac:dyDescent="0.45">
      <c r="P13225" s="33" t="s">
        <v>7407</v>
      </c>
      <c r="Q13225" t="s">
        <v>28873</v>
      </c>
      <c r="R13225" s="35" t="s">
        <v>22440</v>
      </c>
      <c r="S13225" s="34"/>
      <c r="T13225" s="34"/>
      <c r="U13225" s="34"/>
    </row>
    <row r="13226" spans="16:21" x14ac:dyDescent="0.45">
      <c r="P13226" s="33" t="s">
        <v>7408</v>
      </c>
      <c r="Q13226" t="s">
        <v>28873</v>
      </c>
      <c r="R13226" s="35" t="s">
        <v>22441</v>
      </c>
      <c r="S13226" s="34"/>
      <c r="T13226" s="34"/>
      <c r="U13226" s="34"/>
    </row>
    <row r="13227" spans="16:21" x14ac:dyDescent="0.45">
      <c r="P13227" s="33" t="s">
        <v>7408</v>
      </c>
      <c r="Q13227" t="s">
        <v>28873</v>
      </c>
      <c r="R13227" s="35" t="s">
        <v>22442</v>
      </c>
      <c r="S13227" s="34"/>
      <c r="T13227" s="34"/>
      <c r="U13227" s="34"/>
    </row>
    <row r="13228" spans="16:21" x14ac:dyDescent="0.45">
      <c r="P13228" s="33" t="s">
        <v>7409</v>
      </c>
      <c r="Q13228" t="s">
        <v>28873</v>
      </c>
      <c r="R13228" s="35" t="s">
        <v>22443</v>
      </c>
      <c r="S13228" s="34"/>
      <c r="T13228" s="34"/>
      <c r="U13228" s="34"/>
    </row>
    <row r="13229" spans="16:21" x14ac:dyDescent="0.45">
      <c r="P13229" s="33" t="s">
        <v>7409</v>
      </c>
      <c r="Q13229" t="s">
        <v>28873</v>
      </c>
      <c r="R13229" s="35" t="s">
        <v>22442</v>
      </c>
      <c r="S13229" s="34"/>
      <c r="T13229" s="34"/>
      <c r="U13229" s="34"/>
    </row>
    <row r="13230" spans="16:21" x14ac:dyDescent="0.45">
      <c r="P13230" s="33" t="s">
        <v>7410</v>
      </c>
      <c r="Q13230" t="s">
        <v>28873</v>
      </c>
      <c r="R13230" s="35" t="s">
        <v>22444</v>
      </c>
      <c r="S13230" s="34"/>
      <c r="T13230" s="34"/>
      <c r="U13230" s="34"/>
    </row>
    <row r="13231" spans="16:21" x14ac:dyDescent="0.45">
      <c r="P13231" s="33" t="s">
        <v>7410</v>
      </c>
      <c r="Q13231" t="s">
        <v>28873</v>
      </c>
      <c r="R13231" s="35" t="s">
        <v>22445</v>
      </c>
      <c r="S13231" s="34"/>
      <c r="T13231" s="34"/>
      <c r="U13231" s="34"/>
    </row>
    <row r="13232" spans="16:21" x14ac:dyDescent="0.45">
      <c r="P13232" s="33" t="s">
        <v>7411</v>
      </c>
      <c r="Q13232" t="s">
        <v>28873</v>
      </c>
      <c r="R13232" s="35" t="s">
        <v>11192</v>
      </c>
      <c r="S13232" s="34"/>
      <c r="T13232" s="34"/>
      <c r="U13232" s="34"/>
    </row>
    <row r="13233" spans="16:21" x14ac:dyDescent="0.45">
      <c r="P13233" s="33" t="s">
        <v>7412</v>
      </c>
      <c r="Q13233" t="s">
        <v>28873</v>
      </c>
      <c r="R13233" s="35" t="s">
        <v>22446</v>
      </c>
      <c r="S13233" s="34"/>
      <c r="T13233" s="34"/>
      <c r="U13233" s="34"/>
    </row>
    <row r="13234" spans="16:21" x14ac:dyDescent="0.45">
      <c r="P13234" s="33" t="s">
        <v>7412</v>
      </c>
      <c r="Q13234" t="s">
        <v>28873</v>
      </c>
      <c r="R13234" s="35" t="s">
        <v>22447</v>
      </c>
      <c r="S13234" s="34"/>
      <c r="T13234" s="34"/>
      <c r="U13234" s="34"/>
    </row>
    <row r="13235" spans="16:21" x14ac:dyDescent="0.45">
      <c r="P13235" s="33" t="s">
        <v>7413</v>
      </c>
      <c r="Q13235" t="s">
        <v>28873</v>
      </c>
      <c r="R13235" s="35" t="s">
        <v>22448</v>
      </c>
      <c r="S13235" s="34"/>
      <c r="T13235" s="34"/>
      <c r="U13235" s="34"/>
    </row>
    <row r="13236" spans="16:21" x14ac:dyDescent="0.45">
      <c r="P13236" s="33" t="s">
        <v>7413</v>
      </c>
      <c r="Q13236" t="s">
        <v>28873</v>
      </c>
      <c r="R13236" s="35" t="s">
        <v>22449</v>
      </c>
      <c r="S13236" s="34"/>
      <c r="T13236" s="34"/>
      <c r="U13236" s="34"/>
    </row>
    <row r="13237" spans="16:21" x14ac:dyDescent="0.45">
      <c r="P13237" s="33" t="s">
        <v>7414</v>
      </c>
      <c r="Q13237" t="s">
        <v>28873</v>
      </c>
      <c r="R13237" s="35" t="s">
        <v>22450</v>
      </c>
      <c r="S13237" s="34"/>
      <c r="T13237" s="34"/>
      <c r="U13237" s="34"/>
    </row>
    <row r="13238" spans="16:21" x14ac:dyDescent="0.45">
      <c r="P13238" s="33" t="s">
        <v>7414</v>
      </c>
      <c r="Q13238" t="s">
        <v>28873</v>
      </c>
      <c r="R13238" s="35" t="s">
        <v>22451</v>
      </c>
      <c r="S13238" s="34"/>
      <c r="T13238" s="34"/>
      <c r="U13238" s="34"/>
    </row>
    <row r="13239" spans="16:21" x14ac:dyDescent="0.45">
      <c r="P13239" s="33" t="s">
        <v>7415</v>
      </c>
      <c r="Q13239" t="s">
        <v>28873</v>
      </c>
      <c r="R13239" s="35" t="s">
        <v>22452</v>
      </c>
      <c r="S13239" s="34"/>
      <c r="T13239" s="34"/>
      <c r="U13239" s="34"/>
    </row>
    <row r="13240" spans="16:21" x14ac:dyDescent="0.45">
      <c r="P13240" s="33" t="s">
        <v>7415</v>
      </c>
      <c r="Q13240" t="s">
        <v>28873</v>
      </c>
      <c r="R13240" s="35" t="s">
        <v>22453</v>
      </c>
      <c r="S13240" s="34"/>
      <c r="T13240" s="34"/>
      <c r="U13240" s="34"/>
    </row>
    <row r="13241" spans="16:21" x14ac:dyDescent="0.45">
      <c r="P13241" s="33" t="s">
        <v>7416</v>
      </c>
      <c r="Q13241" t="s">
        <v>28873</v>
      </c>
      <c r="R13241" s="35" t="s">
        <v>22454</v>
      </c>
      <c r="S13241" s="34"/>
      <c r="T13241" s="34"/>
      <c r="U13241" s="34"/>
    </row>
    <row r="13242" spans="16:21" x14ac:dyDescent="0.45">
      <c r="P13242" s="33" t="s">
        <v>7416</v>
      </c>
      <c r="Q13242" t="s">
        <v>28873</v>
      </c>
      <c r="R13242" s="35" t="s">
        <v>22453</v>
      </c>
      <c r="S13242" s="34"/>
      <c r="T13242" s="34"/>
      <c r="U13242" s="34"/>
    </row>
    <row r="13243" spans="16:21" x14ac:dyDescent="0.45">
      <c r="P13243" s="33" t="s">
        <v>7417</v>
      </c>
      <c r="Q13243" t="s">
        <v>28873</v>
      </c>
      <c r="R13243" s="35" t="s">
        <v>22455</v>
      </c>
      <c r="S13243" s="34"/>
      <c r="T13243" s="34"/>
      <c r="U13243" s="34"/>
    </row>
    <row r="13244" spans="16:21" x14ac:dyDescent="0.45">
      <c r="P13244" s="33" t="s">
        <v>7417</v>
      </c>
      <c r="Q13244" t="s">
        <v>28873</v>
      </c>
      <c r="R13244" s="35" t="s">
        <v>22456</v>
      </c>
      <c r="S13244" s="34"/>
      <c r="T13244" s="34"/>
      <c r="U13244" s="34"/>
    </row>
    <row r="13245" spans="16:21" x14ac:dyDescent="0.45">
      <c r="P13245" s="33" t="s">
        <v>7418</v>
      </c>
      <c r="Q13245" t="s">
        <v>28873</v>
      </c>
      <c r="R13245" s="35" t="s">
        <v>11192</v>
      </c>
      <c r="S13245" s="34"/>
      <c r="T13245" s="34"/>
      <c r="U13245" s="34"/>
    </row>
    <row r="13246" spans="16:21" x14ac:dyDescent="0.45">
      <c r="P13246" s="33" t="s">
        <v>7419</v>
      </c>
      <c r="Q13246" t="s">
        <v>28873</v>
      </c>
      <c r="R13246" s="35" t="s">
        <v>22457</v>
      </c>
      <c r="S13246" s="34"/>
      <c r="T13246" s="34"/>
      <c r="U13246" s="34"/>
    </row>
    <row r="13247" spans="16:21" x14ac:dyDescent="0.45">
      <c r="P13247" s="33" t="s">
        <v>7420</v>
      </c>
      <c r="Q13247" t="s">
        <v>28873</v>
      </c>
      <c r="R13247" s="35" t="s">
        <v>22458</v>
      </c>
      <c r="S13247" s="34"/>
      <c r="T13247" s="34"/>
      <c r="U13247" s="34"/>
    </row>
    <row r="13248" spans="16:21" x14ac:dyDescent="0.45">
      <c r="P13248" s="33" t="s">
        <v>7420</v>
      </c>
      <c r="Q13248" t="s">
        <v>28873</v>
      </c>
      <c r="R13248" s="35" t="s">
        <v>22459</v>
      </c>
      <c r="S13248" s="34"/>
      <c r="T13248" s="34"/>
      <c r="U13248" s="34"/>
    </row>
    <row r="13249" spans="16:21" x14ac:dyDescent="0.45">
      <c r="P13249" s="33" t="s">
        <v>7421</v>
      </c>
      <c r="Q13249" t="s">
        <v>28873</v>
      </c>
      <c r="R13249" s="35" t="s">
        <v>22460</v>
      </c>
      <c r="S13249" s="34"/>
      <c r="T13249" s="34"/>
      <c r="U13249" s="34"/>
    </row>
    <row r="13250" spans="16:21" x14ac:dyDescent="0.45">
      <c r="P13250" s="33" t="s">
        <v>7421</v>
      </c>
      <c r="Q13250" t="s">
        <v>28873</v>
      </c>
      <c r="R13250" s="35" t="s">
        <v>22461</v>
      </c>
      <c r="S13250" s="34"/>
      <c r="T13250" s="34"/>
      <c r="U13250" s="34"/>
    </row>
    <row r="13251" spans="16:21" x14ac:dyDescent="0.45">
      <c r="P13251" s="33" t="s">
        <v>7422</v>
      </c>
      <c r="Q13251" t="s">
        <v>28873</v>
      </c>
      <c r="R13251" s="35" t="s">
        <v>22462</v>
      </c>
      <c r="S13251" s="34"/>
      <c r="T13251" s="34"/>
      <c r="U13251" s="34"/>
    </row>
    <row r="13252" spans="16:21" x14ac:dyDescent="0.45">
      <c r="P13252" s="33" t="s">
        <v>7422</v>
      </c>
      <c r="Q13252" t="s">
        <v>28873</v>
      </c>
      <c r="R13252" s="35" t="s">
        <v>22463</v>
      </c>
      <c r="S13252" s="34"/>
      <c r="T13252" s="34"/>
      <c r="U13252" s="34"/>
    </row>
    <row r="13253" spans="16:21" x14ac:dyDescent="0.45">
      <c r="P13253" s="33" t="s">
        <v>7423</v>
      </c>
      <c r="Q13253" t="s">
        <v>28873</v>
      </c>
      <c r="R13253" s="35" t="s">
        <v>22464</v>
      </c>
      <c r="S13253" s="34"/>
      <c r="T13253" s="34"/>
      <c r="U13253" s="34"/>
    </row>
    <row r="13254" spans="16:21" x14ac:dyDescent="0.45">
      <c r="P13254" s="33" t="s">
        <v>7423</v>
      </c>
      <c r="Q13254" t="s">
        <v>28873</v>
      </c>
      <c r="R13254" s="35" t="s">
        <v>22465</v>
      </c>
      <c r="S13254" s="34"/>
      <c r="T13254" s="34"/>
      <c r="U13254" s="34"/>
    </row>
    <row r="13255" spans="16:21" x14ac:dyDescent="0.45">
      <c r="P13255" s="33" t="s">
        <v>7424</v>
      </c>
      <c r="Q13255" t="s">
        <v>28873</v>
      </c>
      <c r="R13255" s="35" t="s">
        <v>22464</v>
      </c>
      <c r="S13255" s="34"/>
      <c r="T13255" s="34"/>
      <c r="U13255" s="34"/>
    </row>
    <row r="13256" spans="16:21" x14ac:dyDescent="0.45">
      <c r="P13256" s="33" t="s">
        <v>7424</v>
      </c>
      <c r="Q13256" t="s">
        <v>28873</v>
      </c>
      <c r="R13256" s="35" t="s">
        <v>22465</v>
      </c>
      <c r="S13256" s="34"/>
      <c r="T13256" s="34"/>
      <c r="U13256" s="34"/>
    </row>
    <row r="13257" spans="16:21" x14ac:dyDescent="0.45">
      <c r="P13257" s="33" t="s">
        <v>7425</v>
      </c>
      <c r="Q13257" t="s">
        <v>28873</v>
      </c>
      <c r="R13257" s="35" t="s">
        <v>22466</v>
      </c>
      <c r="S13257" s="34"/>
      <c r="T13257" s="34"/>
      <c r="U13257" s="34"/>
    </row>
    <row r="13258" spans="16:21" x14ac:dyDescent="0.45">
      <c r="P13258" s="33" t="s">
        <v>7425</v>
      </c>
      <c r="Q13258" t="s">
        <v>28873</v>
      </c>
      <c r="R13258" s="35" t="s">
        <v>22467</v>
      </c>
      <c r="S13258" s="34"/>
      <c r="T13258" s="34"/>
      <c r="U13258" s="34"/>
    </row>
    <row r="13259" spans="16:21" x14ac:dyDescent="0.45">
      <c r="P13259" s="33" t="s">
        <v>7426</v>
      </c>
      <c r="Q13259" t="s">
        <v>28873</v>
      </c>
      <c r="R13259" s="35" t="s">
        <v>11192</v>
      </c>
      <c r="S13259" s="34"/>
      <c r="T13259" s="34"/>
      <c r="U13259" s="34"/>
    </row>
    <row r="13260" spans="16:21" x14ac:dyDescent="0.45">
      <c r="P13260" s="33" t="s">
        <v>7427</v>
      </c>
      <c r="Q13260" t="s">
        <v>28873</v>
      </c>
      <c r="R13260" s="35" t="s">
        <v>22468</v>
      </c>
      <c r="S13260" s="34"/>
      <c r="T13260" s="34"/>
      <c r="U13260" s="34"/>
    </row>
    <row r="13261" spans="16:21" x14ac:dyDescent="0.45">
      <c r="P13261" s="33" t="s">
        <v>7427</v>
      </c>
      <c r="Q13261" t="s">
        <v>28873</v>
      </c>
      <c r="R13261" s="35" t="s">
        <v>22469</v>
      </c>
      <c r="S13261" s="34"/>
      <c r="T13261" s="34"/>
      <c r="U13261" s="34"/>
    </row>
    <row r="13262" spans="16:21" x14ac:dyDescent="0.45">
      <c r="P13262" s="33" t="s">
        <v>7428</v>
      </c>
      <c r="Q13262" t="s">
        <v>28873</v>
      </c>
      <c r="R13262" s="35" t="s">
        <v>11192</v>
      </c>
      <c r="S13262" s="34"/>
      <c r="T13262" s="34"/>
      <c r="U13262" s="34"/>
    </row>
    <row r="13263" spans="16:21" x14ac:dyDescent="0.45">
      <c r="P13263" s="33" t="s">
        <v>7429</v>
      </c>
      <c r="Q13263" t="s">
        <v>28873</v>
      </c>
      <c r="R13263" s="35" t="s">
        <v>22470</v>
      </c>
      <c r="S13263" s="34"/>
      <c r="T13263" s="34"/>
      <c r="U13263" s="34"/>
    </row>
    <row r="13264" spans="16:21" x14ac:dyDescent="0.45">
      <c r="P13264" s="33" t="s">
        <v>7430</v>
      </c>
      <c r="Q13264" t="s">
        <v>28873</v>
      </c>
      <c r="R13264" s="35" t="s">
        <v>22471</v>
      </c>
      <c r="S13264" s="34"/>
      <c r="T13264" s="34"/>
      <c r="U13264" s="34"/>
    </row>
    <row r="13265" spans="16:21" x14ac:dyDescent="0.45">
      <c r="P13265" s="33" t="s">
        <v>7431</v>
      </c>
      <c r="Q13265" t="s">
        <v>28873</v>
      </c>
      <c r="R13265" s="35" t="s">
        <v>11192</v>
      </c>
      <c r="S13265" s="34"/>
      <c r="T13265" s="34"/>
      <c r="U13265" s="34"/>
    </row>
    <row r="13266" spans="16:21" x14ac:dyDescent="0.45">
      <c r="P13266" s="33" t="s">
        <v>7432</v>
      </c>
      <c r="Q13266" t="s">
        <v>28873</v>
      </c>
      <c r="R13266" s="35" t="s">
        <v>11192</v>
      </c>
      <c r="S13266" s="34"/>
      <c r="T13266" s="34"/>
      <c r="U13266" s="34"/>
    </row>
    <row r="13267" spans="16:21" x14ac:dyDescent="0.45">
      <c r="P13267" s="33" t="s">
        <v>7433</v>
      </c>
      <c r="Q13267" t="s">
        <v>28873</v>
      </c>
      <c r="R13267" s="35" t="s">
        <v>11192</v>
      </c>
      <c r="S13267" s="34"/>
      <c r="T13267" s="34"/>
      <c r="U13267" s="34"/>
    </row>
    <row r="13268" spans="16:21" x14ac:dyDescent="0.45">
      <c r="P13268" s="33" t="s">
        <v>7434</v>
      </c>
      <c r="Q13268" t="s">
        <v>28873</v>
      </c>
      <c r="R13268" s="35" t="s">
        <v>11192</v>
      </c>
      <c r="S13268" s="34"/>
      <c r="T13268" s="34"/>
      <c r="U13268" s="34"/>
    </row>
    <row r="13269" spans="16:21" x14ac:dyDescent="0.45">
      <c r="P13269" s="33" t="s">
        <v>7435</v>
      </c>
      <c r="Q13269" t="s">
        <v>28873</v>
      </c>
      <c r="R13269" s="35" t="s">
        <v>11192</v>
      </c>
      <c r="S13269" s="34"/>
      <c r="T13269" s="34"/>
      <c r="U13269" s="34"/>
    </row>
    <row r="13270" spans="16:21" x14ac:dyDescent="0.45">
      <c r="P13270" s="33" t="s">
        <v>7436</v>
      </c>
      <c r="Q13270" t="s">
        <v>28873</v>
      </c>
      <c r="R13270" s="35" t="s">
        <v>11192</v>
      </c>
      <c r="S13270" s="34"/>
      <c r="T13270" s="34"/>
      <c r="U13270" s="34"/>
    </row>
    <row r="13271" spans="16:21" x14ac:dyDescent="0.45">
      <c r="P13271" s="33" t="s">
        <v>7437</v>
      </c>
      <c r="Q13271" t="s">
        <v>28873</v>
      </c>
      <c r="R13271" s="35" t="s">
        <v>22472</v>
      </c>
      <c r="S13271" s="34"/>
      <c r="T13271" s="34"/>
      <c r="U13271" s="34"/>
    </row>
    <row r="13272" spans="16:21" x14ac:dyDescent="0.45">
      <c r="P13272" s="33" t="s">
        <v>7437</v>
      </c>
      <c r="Q13272" t="s">
        <v>28873</v>
      </c>
      <c r="R13272" s="35" t="s">
        <v>22473</v>
      </c>
      <c r="S13272" s="34"/>
      <c r="T13272" s="34"/>
      <c r="U13272" s="34"/>
    </row>
    <row r="13273" spans="16:21" x14ac:dyDescent="0.45">
      <c r="P13273" s="33" t="s">
        <v>7438</v>
      </c>
      <c r="Q13273" t="s">
        <v>28873</v>
      </c>
      <c r="R13273" s="35" t="s">
        <v>22474</v>
      </c>
      <c r="S13273" s="34"/>
      <c r="T13273" s="34"/>
      <c r="U13273" s="34"/>
    </row>
    <row r="13274" spans="16:21" x14ac:dyDescent="0.45">
      <c r="P13274" s="33" t="s">
        <v>7439</v>
      </c>
      <c r="Q13274" t="s">
        <v>28873</v>
      </c>
      <c r="R13274" s="35" t="s">
        <v>22475</v>
      </c>
      <c r="S13274" s="34"/>
      <c r="T13274" s="34"/>
      <c r="U13274" s="34"/>
    </row>
    <row r="13275" spans="16:21" x14ac:dyDescent="0.45">
      <c r="P13275" s="33" t="s">
        <v>7440</v>
      </c>
      <c r="Q13275" t="s">
        <v>28873</v>
      </c>
      <c r="R13275" s="35" t="s">
        <v>22476</v>
      </c>
      <c r="S13275" s="34"/>
      <c r="T13275" s="34"/>
      <c r="U13275" s="34"/>
    </row>
    <row r="13276" spans="16:21" x14ac:dyDescent="0.45">
      <c r="P13276" s="33" t="s">
        <v>7440</v>
      </c>
      <c r="Q13276" t="s">
        <v>28873</v>
      </c>
      <c r="R13276" s="35" t="s">
        <v>22477</v>
      </c>
      <c r="S13276" s="34"/>
      <c r="T13276" s="34"/>
      <c r="U13276" s="34"/>
    </row>
    <row r="13277" spans="16:21" x14ac:dyDescent="0.45">
      <c r="P13277" s="33" t="s">
        <v>7441</v>
      </c>
      <c r="Q13277" t="s">
        <v>28873</v>
      </c>
      <c r="R13277" s="35" t="s">
        <v>22478</v>
      </c>
      <c r="S13277" s="34"/>
      <c r="T13277" s="34"/>
      <c r="U13277" s="34"/>
    </row>
    <row r="13278" spans="16:21" x14ac:dyDescent="0.45">
      <c r="P13278" s="33" t="s">
        <v>7441</v>
      </c>
      <c r="Q13278" t="s">
        <v>28873</v>
      </c>
      <c r="R13278" s="35" t="s">
        <v>22479</v>
      </c>
      <c r="S13278" s="34"/>
      <c r="T13278" s="34"/>
      <c r="U13278" s="34"/>
    </row>
    <row r="13279" spans="16:21" x14ac:dyDescent="0.45">
      <c r="P13279" s="33" t="s">
        <v>7442</v>
      </c>
      <c r="Q13279" t="s">
        <v>28873</v>
      </c>
      <c r="R13279" s="35" t="s">
        <v>11192</v>
      </c>
      <c r="S13279" s="34"/>
      <c r="T13279" s="34"/>
      <c r="U13279" s="34"/>
    </row>
    <row r="13280" spans="16:21" x14ac:dyDescent="0.45">
      <c r="P13280" s="33" t="s">
        <v>7443</v>
      </c>
      <c r="Q13280" t="s">
        <v>28873</v>
      </c>
      <c r="R13280" s="35" t="s">
        <v>11192</v>
      </c>
      <c r="S13280" s="34"/>
      <c r="T13280" s="34"/>
      <c r="U13280" s="34"/>
    </row>
    <row r="13281" spans="16:21" x14ac:dyDescent="0.45">
      <c r="P13281" s="33" t="s">
        <v>7444</v>
      </c>
      <c r="Q13281" t="s">
        <v>28873</v>
      </c>
      <c r="R13281" s="35" t="s">
        <v>22480</v>
      </c>
      <c r="S13281" s="34"/>
      <c r="T13281" s="34"/>
      <c r="U13281" s="34"/>
    </row>
    <row r="13282" spans="16:21" x14ac:dyDescent="0.45">
      <c r="P13282" s="33" t="s">
        <v>7444</v>
      </c>
      <c r="Q13282" t="s">
        <v>28873</v>
      </c>
      <c r="R13282" s="35" t="s">
        <v>22481</v>
      </c>
      <c r="S13282" s="34"/>
      <c r="T13282" s="34"/>
      <c r="U13282" s="34"/>
    </row>
    <row r="13283" spans="16:21" x14ac:dyDescent="0.45">
      <c r="P13283" s="33" t="s">
        <v>7445</v>
      </c>
      <c r="Q13283" t="s">
        <v>28873</v>
      </c>
      <c r="R13283" s="35" t="s">
        <v>22482</v>
      </c>
      <c r="S13283" s="34"/>
      <c r="T13283" s="34"/>
      <c r="U13283" s="34"/>
    </row>
    <row r="13284" spans="16:21" x14ac:dyDescent="0.45">
      <c r="P13284" s="33" t="s">
        <v>7446</v>
      </c>
      <c r="Q13284" t="s">
        <v>28873</v>
      </c>
      <c r="R13284" s="35" t="s">
        <v>11192</v>
      </c>
      <c r="S13284" s="34"/>
      <c r="T13284" s="34"/>
      <c r="U13284" s="34"/>
    </row>
    <row r="13285" spans="16:21" x14ac:dyDescent="0.45">
      <c r="P13285" s="33" t="s">
        <v>7447</v>
      </c>
      <c r="Q13285" t="s">
        <v>28873</v>
      </c>
      <c r="R13285" s="35" t="s">
        <v>22483</v>
      </c>
      <c r="S13285" s="34"/>
      <c r="T13285" s="34"/>
      <c r="U13285" s="34"/>
    </row>
    <row r="13286" spans="16:21" x14ac:dyDescent="0.45">
      <c r="P13286" s="33" t="s">
        <v>7447</v>
      </c>
      <c r="Q13286" t="s">
        <v>28873</v>
      </c>
      <c r="R13286" s="35" t="s">
        <v>22484</v>
      </c>
      <c r="S13286" s="34"/>
      <c r="T13286" s="34"/>
      <c r="U13286" s="34"/>
    </row>
    <row r="13287" spans="16:21" x14ac:dyDescent="0.45">
      <c r="P13287" s="33" t="s">
        <v>7448</v>
      </c>
      <c r="Q13287" t="s">
        <v>28873</v>
      </c>
      <c r="R13287" s="35" t="s">
        <v>22485</v>
      </c>
      <c r="S13287" s="34"/>
      <c r="T13287" s="34"/>
      <c r="U13287" s="34"/>
    </row>
    <row r="13288" spans="16:21" x14ac:dyDescent="0.45">
      <c r="P13288" s="33" t="s">
        <v>7448</v>
      </c>
      <c r="Q13288" t="s">
        <v>28873</v>
      </c>
      <c r="R13288" s="35" t="s">
        <v>22486</v>
      </c>
      <c r="S13288" s="34"/>
      <c r="T13288" s="34"/>
      <c r="U13288" s="34"/>
    </row>
    <row r="13289" spans="16:21" x14ac:dyDescent="0.45">
      <c r="P13289" s="33" t="s">
        <v>7449</v>
      </c>
      <c r="Q13289" t="s">
        <v>28873</v>
      </c>
      <c r="R13289" s="35" t="s">
        <v>22487</v>
      </c>
      <c r="S13289" s="34"/>
      <c r="T13289" s="34"/>
      <c r="U13289" s="34"/>
    </row>
    <row r="13290" spans="16:21" x14ac:dyDescent="0.45">
      <c r="P13290" s="33" t="s">
        <v>7449</v>
      </c>
      <c r="Q13290" t="s">
        <v>28873</v>
      </c>
      <c r="R13290" s="35" t="s">
        <v>22488</v>
      </c>
      <c r="S13290" s="34"/>
      <c r="T13290" s="34"/>
      <c r="U13290" s="34"/>
    </row>
    <row r="13291" spans="16:21" x14ac:dyDescent="0.45">
      <c r="P13291" s="33" t="s">
        <v>7450</v>
      </c>
      <c r="Q13291" t="s">
        <v>28873</v>
      </c>
      <c r="R13291" s="35" t="s">
        <v>22489</v>
      </c>
      <c r="S13291" s="34"/>
      <c r="T13291" s="34"/>
      <c r="U13291" s="34"/>
    </row>
    <row r="13292" spans="16:21" x14ac:dyDescent="0.45">
      <c r="P13292" s="33" t="s">
        <v>7450</v>
      </c>
      <c r="Q13292" t="s">
        <v>28873</v>
      </c>
      <c r="R13292" s="35" t="s">
        <v>22490</v>
      </c>
      <c r="S13292" s="34"/>
      <c r="T13292" s="34"/>
      <c r="U13292" s="34"/>
    </row>
    <row r="13293" spans="16:21" x14ac:dyDescent="0.45">
      <c r="P13293" s="33" t="s">
        <v>7451</v>
      </c>
      <c r="Q13293" t="s">
        <v>28873</v>
      </c>
      <c r="R13293" s="35" t="s">
        <v>22491</v>
      </c>
      <c r="S13293" s="34"/>
      <c r="T13293" s="34"/>
      <c r="U13293" s="34"/>
    </row>
    <row r="13294" spans="16:21" x14ac:dyDescent="0.45">
      <c r="P13294" s="33" t="s">
        <v>7451</v>
      </c>
      <c r="Q13294" t="s">
        <v>28873</v>
      </c>
      <c r="R13294" s="35" t="s">
        <v>22492</v>
      </c>
      <c r="S13294" s="34"/>
      <c r="T13294" s="34"/>
      <c r="U13294" s="34"/>
    </row>
    <row r="13295" spans="16:21" x14ac:dyDescent="0.45">
      <c r="P13295" s="33" t="s">
        <v>7452</v>
      </c>
      <c r="Q13295" t="s">
        <v>28873</v>
      </c>
      <c r="R13295" s="35" t="s">
        <v>22493</v>
      </c>
      <c r="S13295" s="34"/>
      <c r="T13295" s="34"/>
      <c r="U13295" s="34"/>
    </row>
    <row r="13296" spans="16:21" x14ac:dyDescent="0.45">
      <c r="P13296" s="33" t="s">
        <v>7452</v>
      </c>
      <c r="Q13296" t="s">
        <v>28873</v>
      </c>
      <c r="R13296" s="35" t="s">
        <v>22494</v>
      </c>
      <c r="S13296" s="34"/>
      <c r="T13296" s="34"/>
      <c r="U13296" s="34"/>
    </row>
    <row r="13297" spans="16:21" x14ac:dyDescent="0.45">
      <c r="P13297" s="33" t="s">
        <v>7453</v>
      </c>
      <c r="Q13297" t="s">
        <v>28873</v>
      </c>
      <c r="R13297" s="35" t="s">
        <v>22495</v>
      </c>
      <c r="S13297" s="34"/>
      <c r="T13297" s="34"/>
      <c r="U13297" s="34"/>
    </row>
    <row r="13298" spans="16:21" x14ac:dyDescent="0.45">
      <c r="P13298" s="33" t="s">
        <v>7453</v>
      </c>
      <c r="Q13298" t="s">
        <v>28873</v>
      </c>
      <c r="R13298" s="35" t="s">
        <v>22496</v>
      </c>
      <c r="S13298" s="34"/>
      <c r="T13298" s="34"/>
      <c r="U13298" s="34"/>
    </row>
    <row r="13299" spans="16:21" x14ac:dyDescent="0.45">
      <c r="P13299" s="33" t="s">
        <v>7454</v>
      </c>
      <c r="Q13299" t="s">
        <v>28873</v>
      </c>
      <c r="R13299" s="35" t="s">
        <v>22497</v>
      </c>
      <c r="S13299" s="34"/>
      <c r="T13299" s="34"/>
      <c r="U13299" s="34"/>
    </row>
    <row r="13300" spans="16:21" x14ac:dyDescent="0.45">
      <c r="P13300" s="33" t="s">
        <v>7454</v>
      </c>
      <c r="Q13300" t="s">
        <v>28873</v>
      </c>
      <c r="R13300" s="35" t="s">
        <v>22498</v>
      </c>
      <c r="S13300" s="34"/>
      <c r="T13300" s="34"/>
      <c r="U13300" s="34"/>
    </row>
    <row r="13301" spans="16:21" x14ac:dyDescent="0.45">
      <c r="P13301" s="33" t="s">
        <v>7455</v>
      </c>
      <c r="Q13301" t="s">
        <v>28873</v>
      </c>
      <c r="R13301" s="35" t="s">
        <v>22499</v>
      </c>
      <c r="S13301" s="34"/>
      <c r="T13301" s="34"/>
      <c r="U13301" s="34"/>
    </row>
    <row r="13302" spans="16:21" x14ac:dyDescent="0.45">
      <c r="P13302" s="33" t="s">
        <v>7455</v>
      </c>
      <c r="Q13302" t="s">
        <v>28873</v>
      </c>
      <c r="R13302" s="35" t="s">
        <v>22500</v>
      </c>
      <c r="S13302" s="34"/>
      <c r="T13302" s="34"/>
      <c r="U13302" s="34"/>
    </row>
    <row r="13303" spans="16:21" x14ac:dyDescent="0.45">
      <c r="P13303" s="33" t="s">
        <v>7456</v>
      </c>
      <c r="Q13303" t="s">
        <v>28873</v>
      </c>
      <c r="R13303" s="35" t="s">
        <v>11192</v>
      </c>
      <c r="S13303" s="34"/>
      <c r="T13303" s="34"/>
      <c r="U13303" s="34"/>
    </row>
    <row r="13304" spans="16:21" x14ac:dyDescent="0.45">
      <c r="P13304" s="33" t="s">
        <v>7457</v>
      </c>
      <c r="Q13304" t="s">
        <v>28873</v>
      </c>
      <c r="R13304" s="35" t="s">
        <v>22501</v>
      </c>
      <c r="S13304" s="34"/>
      <c r="T13304" s="34"/>
      <c r="U13304" s="34"/>
    </row>
    <row r="13305" spans="16:21" x14ac:dyDescent="0.45">
      <c r="P13305" s="33" t="s">
        <v>7457</v>
      </c>
      <c r="Q13305" t="s">
        <v>28873</v>
      </c>
      <c r="R13305" s="35" t="s">
        <v>22502</v>
      </c>
      <c r="S13305" s="34"/>
      <c r="T13305" s="34"/>
      <c r="U13305" s="34"/>
    </row>
    <row r="13306" spans="16:21" x14ac:dyDescent="0.45">
      <c r="P13306" s="33" t="s">
        <v>7458</v>
      </c>
      <c r="Q13306" t="s">
        <v>28873</v>
      </c>
      <c r="R13306" s="35" t="s">
        <v>22503</v>
      </c>
      <c r="S13306" s="34"/>
      <c r="T13306" s="34"/>
      <c r="U13306" s="34"/>
    </row>
    <row r="13307" spans="16:21" x14ac:dyDescent="0.45">
      <c r="P13307" s="33" t="s">
        <v>7458</v>
      </c>
      <c r="Q13307" t="s">
        <v>28873</v>
      </c>
      <c r="R13307" s="35" t="s">
        <v>22504</v>
      </c>
      <c r="S13307" s="34"/>
      <c r="T13307" s="34"/>
      <c r="U13307" s="34"/>
    </row>
    <row r="13308" spans="16:21" x14ac:dyDescent="0.45">
      <c r="P13308" s="33" t="s">
        <v>7459</v>
      </c>
      <c r="Q13308" t="s">
        <v>28873</v>
      </c>
      <c r="R13308" s="35" t="s">
        <v>22505</v>
      </c>
      <c r="S13308" s="34"/>
      <c r="T13308" s="34"/>
      <c r="U13308" s="34"/>
    </row>
    <row r="13309" spans="16:21" x14ac:dyDescent="0.45">
      <c r="P13309" s="33" t="s">
        <v>7459</v>
      </c>
      <c r="Q13309" t="s">
        <v>28873</v>
      </c>
      <c r="R13309" s="35" t="s">
        <v>22506</v>
      </c>
      <c r="S13309" s="34"/>
      <c r="T13309" s="34"/>
      <c r="U13309" s="34"/>
    </row>
    <row r="13310" spans="16:21" x14ac:dyDescent="0.45">
      <c r="P13310" s="33" t="s">
        <v>7460</v>
      </c>
      <c r="Q13310" t="s">
        <v>28873</v>
      </c>
      <c r="R13310" s="35" t="s">
        <v>22507</v>
      </c>
      <c r="S13310" s="34"/>
      <c r="T13310" s="34"/>
      <c r="U13310" s="34"/>
    </row>
    <row r="13311" spans="16:21" x14ac:dyDescent="0.45">
      <c r="P13311" s="33" t="s">
        <v>7460</v>
      </c>
      <c r="Q13311" t="s">
        <v>28873</v>
      </c>
      <c r="R13311" s="35" t="s">
        <v>22508</v>
      </c>
      <c r="S13311" s="34"/>
      <c r="T13311" s="34"/>
      <c r="U13311" s="34"/>
    </row>
    <row r="13312" spans="16:21" x14ac:dyDescent="0.45">
      <c r="P13312" s="33" t="s">
        <v>7461</v>
      </c>
      <c r="Q13312" t="s">
        <v>28873</v>
      </c>
      <c r="R13312" s="35" t="s">
        <v>11192</v>
      </c>
      <c r="S13312" s="34"/>
      <c r="T13312" s="34"/>
      <c r="U13312" s="34"/>
    </row>
    <row r="13313" spans="16:21" x14ac:dyDescent="0.45">
      <c r="P13313" s="33" t="s">
        <v>7462</v>
      </c>
      <c r="Q13313" t="s">
        <v>28873</v>
      </c>
      <c r="R13313" s="35" t="s">
        <v>11192</v>
      </c>
      <c r="S13313" s="34"/>
      <c r="T13313" s="34"/>
      <c r="U13313" s="34"/>
    </row>
    <row r="13314" spans="16:21" x14ac:dyDescent="0.45">
      <c r="P13314" s="33" t="s">
        <v>7463</v>
      </c>
      <c r="Q13314" t="s">
        <v>28873</v>
      </c>
      <c r="R13314" s="35" t="s">
        <v>11192</v>
      </c>
      <c r="S13314" s="34"/>
      <c r="T13314" s="34"/>
      <c r="U13314" s="34"/>
    </row>
    <row r="13315" spans="16:21" x14ac:dyDescent="0.45">
      <c r="P13315" s="33" t="s">
        <v>7464</v>
      </c>
      <c r="Q13315" t="s">
        <v>28873</v>
      </c>
      <c r="R13315" s="35" t="s">
        <v>11192</v>
      </c>
      <c r="S13315" s="34"/>
      <c r="T13315" s="34"/>
      <c r="U13315" s="34"/>
    </row>
    <row r="13316" spans="16:21" x14ac:dyDescent="0.45">
      <c r="P13316" s="33" t="s">
        <v>7465</v>
      </c>
      <c r="Q13316" t="s">
        <v>28873</v>
      </c>
      <c r="R13316" s="35" t="s">
        <v>11192</v>
      </c>
      <c r="S13316" s="34"/>
      <c r="T13316" s="34"/>
      <c r="U13316" s="34"/>
    </row>
    <row r="13317" spans="16:21" x14ac:dyDescent="0.45">
      <c r="P13317" s="33" t="s">
        <v>7466</v>
      </c>
      <c r="Q13317" t="s">
        <v>28873</v>
      </c>
      <c r="R13317" s="35" t="s">
        <v>11192</v>
      </c>
      <c r="S13317" s="34"/>
      <c r="T13317" s="34"/>
      <c r="U13317" s="34"/>
    </row>
    <row r="13318" spans="16:21" x14ac:dyDescent="0.45">
      <c r="P13318" s="33" t="s">
        <v>7467</v>
      </c>
      <c r="Q13318" t="s">
        <v>28873</v>
      </c>
      <c r="R13318" s="35" t="s">
        <v>11192</v>
      </c>
      <c r="S13318" s="34"/>
      <c r="T13318" s="34"/>
      <c r="U13318" s="34"/>
    </row>
    <row r="13319" spans="16:21" x14ac:dyDescent="0.45">
      <c r="P13319" s="33" t="s">
        <v>7468</v>
      </c>
      <c r="Q13319" t="s">
        <v>28873</v>
      </c>
      <c r="R13319" s="35" t="s">
        <v>11192</v>
      </c>
      <c r="S13319" s="34"/>
      <c r="T13319" s="34"/>
      <c r="U13319" s="34"/>
    </row>
    <row r="13320" spans="16:21" x14ac:dyDescent="0.45">
      <c r="P13320" s="33" t="s">
        <v>7469</v>
      </c>
      <c r="Q13320" t="s">
        <v>28873</v>
      </c>
      <c r="R13320" s="35" t="s">
        <v>11192</v>
      </c>
      <c r="S13320" s="34"/>
      <c r="T13320" s="34"/>
      <c r="U13320" s="34"/>
    </row>
    <row r="13321" spans="16:21" x14ac:dyDescent="0.45">
      <c r="P13321" s="33" t="s">
        <v>7470</v>
      </c>
      <c r="Q13321" t="s">
        <v>28873</v>
      </c>
      <c r="R13321" s="35" t="s">
        <v>11192</v>
      </c>
      <c r="S13321" s="34"/>
      <c r="T13321" s="34"/>
      <c r="U13321" s="34"/>
    </row>
    <row r="13322" spans="16:21" x14ac:dyDescent="0.45">
      <c r="P13322" s="33" t="s">
        <v>7471</v>
      </c>
      <c r="Q13322" t="s">
        <v>28873</v>
      </c>
      <c r="R13322" s="35" t="s">
        <v>11192</v>
      </c>
      <c r="S13322" s="34"/>
      <c r="T13322" s="34"/>
      <c r="U13322" s="34"/>
    </row>
    <row r="13323" spans="16:21" x14ac:dyDescent="0.45">
      <c r="P13323" s="33" t="s">
        <v>7472</v>
      </c>
      <c r="Q13323" t="s">
        <v>28873</v>
      </c>
      <c r="R13323" s="35" t="s">
        <v>11192</v>
      </c>
      <c r="S13323" s="34"/>
      <c r="T13323" s="34"/>
      <c r="U13323" s="34"/>
    </row>
    <row r="13324" spans="16:21" x14ac:dyDescent="0.45">
      <c r="P13324" s="33" t="s">
        <v>7473</v>
      </c>
      <c r="Q13324" t="s">
        <v>28873</v>
      </c>
      <c r="R13324" s="35" t="s">
        <v>11192</v>
      </c>
      <c r="S13324" s="34"/>
      <c r="T13324" s="34"/>
      <c r="U13324" s="34"/>
    </row>
    <row r="13325" spans="16:21" x14ac:dyDescent="0.45">
      <c r="P13325" s="33" t="s">
        <v>7474</v>
      </c>
      <c r="Q13325" t="s">
        <v>28873</v>
      </c>
      <c r="R13325" s="35" t="s">
        <v>11192</v>
      </c>
      <c r="S13325" s="34"/>
      <c r="T13325" s="34"/>
      <c r="U13325" s="34"/>
    </row>
    <row r="13326" spans="16:21" x14ac:dyDescent="0.45">
      <c r="P13326" s="33" t="s">
        <v>7475</v>
      </c>
      <c r="Q13326" t="s">
        <v>28873</v>
      </c>
      <c r="R13326" s="35" t="s">
        <v>22509</v>
      </c>
      <c r="S13326" s="34"/>
      <c r="T13326" s="34"/>
      <c r="U13326" s="34"/>
    </row>
    <row r="13327" spans="16:21" x14ac:dyDescent="0.45">
      <c r="P13327" s="33" t="s">
        <v>7475</v>
      </c>
      <c r="Q13327" t="s">
        <v>28873</v>
      </c>
      <c r="R13327" s="35" t="s">
        <v>22510</v>
      </c>
      <c r="S13327" s="34"/>
      <c r="T13327" s="34"/>
      <c r="U13327" s="34"/>
    </row>
    <row r="13328" spans="16:21" x14ac:dyDescent="0.45">
      <c r="P13328" s="33" t="s">
        <v>7476</v>
      </c>
      <c r="Q13328" t="s">
        <v>28873</v>
      </c>
      <c r="R13328" s="35" t="s">
        <v>22511</v>
      </c>
      <c r="S13328" s="34"/>
      <c r="T13328" s="34"/>
      <c r="U13328" s="34"/>
    </row>
    <row r="13329" spans="16:21" x14ac:dyDescent="0.45">
      <c r="P13329" s="33" t="s">
        <v>7476</v>
      </c>
      <c r="Q13329" t="s">
        <v>28873</v>
      </c>
      <c r="R13329" s="35" t="s">
        <v>22512</v>
      </c>
      <c r="S13329" s="34"/>
      <c r="T13329" s="34"/>
      <c r="U13329" s="34"/>
    </row>
    <row r="13330" spans="16:21" x14ac:dyDescent="0.45">
      <c r="P13330" s="33" t="s">
        <v>7477</v>
      </c>
      <c r="Q13330" t="s">
        <v>28873</v>
      </c>
      <c r="R13330" s="35" t="s">
        <v>22513</v>
      </c>
      <c r="S13330" s="34"/>
      <c r="T13330" s="34"/>
      <c r="U13330" s="34"/>
    </row>
    <row r="13331" spans="16:21" x14ac:dyDescent="0.45">
      <c r="P13331" s="33" t="s">
        <v>7477</v>
      </c>
      <c r="Q13331" t="s">
        <v>28873</v>
      </c>
      <c r="R13331" s="35" t="s">
        <v>22514</v>
      </c>
      <c r="S13331" s="34"/>
      <c r="T13331" s="34"/>
      <c r="U13331" s="34"/>
    </row>
    <row r="13332" spans="16:21" x14ac:dyDescent="0.45">
      <c r="P13332" s="33" t="s">
        <v>7478</v>
      </c>
      <c r="Q13332" t="s">
        <v>28873</v>
      </c>
      <c r="R13332" s="35" t="s">
        <v>22515</v>
      </c>
      <c r="S13332" s="34"/>
      <c r="T13332" s="34"/>
      <c r="U13332" s="34"/>
    </row>
    <row r="13333" spans="16:21" x14ac:dyDescent="0.45">
      <c r="P13333" s="33" t="s">
        <v>7478</v>
      </c>
      <c r="Q13333" t="s">
        <v>28873</v>
      </c>
      <c r="R13333" s="35" t="s">
        <v>22516</v>
      </c>
      <c r="S13333" s="34"/>
      <c r="T13333" s="34"/>
      <c r="U13333" s="34"/>
    </row>
    <row r="13334" spans="16:21" x14ac:dyDescent="0.45">
      <c r="P13334" s="33" t="s">
        <v>7479</v>
      </c>
      <c r="Q13334" t="s">
        <v>28873</v>
      </c>
      <c r="R13334" s="35" t="s">
        <v>22517</v>
      </c>
      <c r="S13334" s="34"/>
      <c r="T13334" s="34"/>
      <c r="U13334" s="34"/>
    </row>
    <row r="13335" spans="16:21" x14ac:dyDescent="0.45">
      <c r="P13335" s="33" t="s">
        <v>7479</v>
      </c>
      <c r="Q13335" t="s">
        <v>28873</v>
      </c>
      <c r="R13335" s="35" t="s">
        <v>22518</v>
      </c>
      <c r="S13335" s="34"/>
      <c r="T13335" s="34"/>
      <c r="U13335" s="34"/>
    </row>
    <row r="13336" spans="16:21" x14ac:dyDescent="0.45">
      <c r="P13336" s="33" t="s">
        <v>7480</v>
      </c>
      <c r="Q13336" t="s">
        <v>28873</v>
      </c>
      <c r="R13336" s="35" t="s">
        <v>22519</v>
      </c>
      <c r="S13336" s="34"/>
      <c r="T13336" s="34"/>
      <c r="U13336" s="34"/>
    </row>
    <row r="13337" spans="16:21" x14ac:dyDescent="0.45">
      <c r="P13337" s="33" t="s">
        <v>7480</v>
      </c>
      <c r="Q13337" t="s">
        <v>28873</v>
      </c>
      <c r="R13337" s="35" t="s">
        <v>22520</v>
      </c>
      <c r="S13337" s="34"/>
      <c r="T13337" s="34"/>
      <c r="U13337" s="34"/>
    </row>
    <row r="13338" spans="16:21" x14ac:dyDescent="0.45">
      <c r="P13338" s="33" t="s">
        <v>7481</v>
      </c>
      <c r="Q13338" t="s">
        <v>28873</v>
      </c>
      <c r="R13338" s="35" t="s">
        <v>11192</v>
      </c>
      <c r="S13338" s="34"/>
      <c r="T13338" s="34"/>
      <c r="U13338" s="34"/>
    </row>
    <row r="13339" spans="16:21" x14ac:dyDescent="0.45">
      <c r="P13339" s="33" t="s">
        <v>7482</v>
      </c>
      <c r="Q13339" t="s">
        <v>28873</v>
      </c>
      <c r="R13339" s="35" t="s">
        <v>22521</v>
      </c>
      <c r="S13339" s="34"/>
      <c r="T13339" s="34"/>
      <c r="U13339" s="34"/>
    </row>
    <row r="13340" spans="16:21" x14ac:dyDescent="0.45">
      <c r="P13340" s="33" t="s">
        <v>7483</v>
      </c>
      <c r="Q13340" t="s">
        <v>28873</v>
      </c>
      <c r="R13340" s="35" t="s">
        <v>22522</v>
      </c>
      <c r="S13340" s="34"/>
      <c r="T13340" s="34"/>
      <c r="U13340" s="34"/>
    </row>
    <row r="13341" spans="16:21" x14ac:dyDescent="0.45">
      <c r="P13341" s="33" t="s">
        <v>7484</v>
      </c>
      <c r="Q13341" t="s">
        <v>28873</v>
      </c>
      <c r="R13341" s="35" t="s">
        <v>22523</v>
      </c>
      <c r="S13341" s="34"/>
      <c r="T13341" s="34"/>
      <c r="U13341" s="34"/>
    </row>
    <row r="13342" spans="16:21" x14ac:dyDescent="0.45">
      <c r="P13342" s="33" t="s">
        <v>7484</v>
      </c>
      <c r="Q13342" t="s">
        <v>28873</v>
      </c>
      <c r="R13342" s="35" t="s">
        <v>22524</v>
      </c>
      <c r="S13342" s="34"/>
      <c r="T13342" s="34"/>
      <c r="U13342" s="34"/>
    </row>
    <row r="13343" spans="16:21" x14ac:dyDescent="0.45">
      <c r="P13343" s="33" t="s">
        <v>7485</v>
      </c>
      <c r="Q13343" t="s">
        <v>28873</v>
      </c>
      <c r="R13343" s="35" t="s">
        <v>22525</v>
      </c>
      <c r="S13343" s="34"/>
      <c r="T13343" s="34"/>
      <c r="U13343" s="34"/>
    </row>
    <row r="13344" spans="16:21" x14ac:dyDescent="0.45">
      <c r="P13344" s="33" t="s">
        <v>7485</v>
      </c>
      <c r="Q13344" t="s">
        <v>28873</v>
      </c>
      <c r="R13344" s="35" t="s">
        <v>22526</v>
      </c>
      <c r="S13344" s="34"/>
      <c r="T13344" s="34"/>
      <c r="U13344" s="34"/>
    </row>
    <row r="13345" spans="16:21" x14ac:dyDescent="0.45">
      <c r="P13345" s="33" t="s">
        <v>7486</v>
      </c>
      <c r="Q13345" t="s">
        <v>28873</v>
      </c>
      <c r="R13345" s="35" t="s">
        <v>11192</v>
      </c>
      <c r="S13345" s="34"/>
      <c r="T13345" s="34"/>
      <c r="U13345" s="34"/>
    </row>
    <row r="13346" spans="16:21" x14ac:dyDescent="0.45">
      <c r="P13346" s="33" t="s">
        <v>7487</v>
      </c>
      <c r="Q13346" t="s">
        <v>28873</v>
      </c>
      <c r="R13346" s="35" t="s">
        <v>22527</v>
      </c>
      <c r="S13346" s="34"/>
      <c r="T13346" s="34"/>
      <c r="U13346" s="34"/>
    </row>
    <row r="13347" spans="16:21" x14ac:dyDescent="0.45">
      <c r="P13347" s="33" t="s">
        <v>7487</v>
      </c>
      <c r="Q13347" t="s">
        <v>28873</v>
      </c>
      <c r="R13347" s="35" t="s">
        <v>22528</v>
      </c>
      <c r="S13347" s="34"/>
      <c r="T13347" s="34"/>
      <c r="U13347" s="34"/>
    </row>
    <row r="13348" spans="16:21" x14ac:dyDescent="0.45">
      <c r="P13348" s="33" t="s">
        <v>7488</v>
      </c>
      <c r="Q13348" t="s">
        <v>28873</v>
      </c>
      <c r="R13348" s="35" t="s">
        <v>22529</v>
      </c>
      <c r="S13348" s="34"/>
      <c r="T13348" s="34"/>
      <c r="U13348" s="34"/>
    </row>
    <row r="13349" spans="16:21" x14ac:dyDescent="0.45">
      <c r="P13349" s="33" t="s">
        <v>7489</v>
      </c>
      <c r="Q13349" t="s">
        <v>28873</v>
      </c>
      <c r="R13349" s="35" t="s">
        <v>22530</v>
      </c>
      <c r="S13349" s="34"/>
      <c r="T13349" s="34"/>
      <c r="U13349" s="34"/>
    </row>
    <row r="13350" spans="16:21" x14ac:dyDescent="0.45">
      <c r="P13350" s="33" t="s">
        <v>7490</v>
      </c>
      <c r="Q13350" t="s">
        <v>28873</v>
      </c>
      <c r="R13350" s="35" t="s">
        <v>22531</v>
      </c>
      <c r="S13350" s="34"/>
      <c r="T13350" s="34"/>
      <c r="U13350" s="34"/>
    </row>
    <row r="13351" spans="16:21" x14ac:dyDescent="0.45">
      <c r="P13351" s="33" t="s">
        <v>7491</v>
      </c>
      <c r="Q13351" t="s">
        <v>28873</v>
      </c>
      <c r="R13351" s="35" t="s">
        <v>22532</v>
      </c>
      <c r="S13351" s="34"/>
      <c r="T13351" s="34"/>
      <c r="U13351" s="34"/>
    </row>
    <row r="13352" spans="16:21" x14ac:dyDescent="0.45">
      <c r="P13352" s="33" t="s">
        <v>7492</v>
      </c>
      <c r="Q13352" t="s">
        <v>28873</v>
      </c>
      <c r="R13352" s="35" t="s">
        <v>22533</v>
      </c>
      <c r="S13352" s="34"/>
      <c r="T13352" s="34"/>
      <c r="U13352" s="34"/>
    </row>
    <row r="13353" spans="16:21" x14ac:dyDescent="0.45">
      <c r="P13353" s="33" t="s">
        <v>7492</v>
      </c>
      <c r="Q13353" t="s">
        <v>28873</v>
      </c>
      <c r="R13353" s="35" t="s">
        <v>22534</v>
      </c>
      <c r="S13353" s="34"/>
      <c r="T13353" s="34"/>
      <c r="U13353" s="34"/>
    </row>
    <row r="13354" spans="16:21" x14ac:dyDescent="0.45">
      <c r="P13354" s="33" t="s">
        <v>7493</v>
      </c>
      <c r="Q13354" t="s">
        <v>28873</v>
      </c>
      <c r="R13354" s="35" t="s">
        <v>11192</v>
      </c>
      <c r="S13354" s="34"/>
      <c r="T13354" s="34"/>
      <c r="U13354" s="34"/>
    </row>
    <row r="13355" spans="16:21" x14ac:dyDescent="0.45">
      <c r="P13355" s="33" t="s">
        <v>7494</v>
      </c>
      <c r="Q13355" t="s">
        <v>28873</v>
      </c>
      <c r="R13355" s="35" t="s">
        <v>22535</v>
      </c>
      <c r="S13355" s="34"/>
      <c r="T13355" s="34"/>
      <c r="U13355" s="34"/>
    </row>
    <row r="13356" spans="16:21" x14ac:dyDescent="0.45">
      <c r="P13356" s="33" t="s">
        <v>7494</v>
      </c>
      <c r="Q13356" t="s">
        <v>28873</v>
      </c>
      <c r="R13356" s="35" t="s">
        <v>22536</v>
      </c>
      <c r="S13356" s="34"/>
      <c r="T13356" s="34"/>
      <c r="U13356" s="34"/>
    </row>
    <row r="13357" spans="16:21" x14ac:dyDescent="0.45">
      <c r="P13357" s="33" t="s">
        <v>7495</v>
      </c>
      <c r="Q13357" t="s">
        <v>28873</v>
      </c>
      <c r="R13357" s="35" t="s">
        <v>22537</v>
      </c>
      <c r="S13357" s="34"/>
      <c r="T13357" s="34"/>
      <c r="U13357" s="34"/>
    </row>
    <row r="13358" spans="16:21" x14ac:dyDescent="0.45">
      <c r="P13358" s="33" t="s">
        <v>7495</v>
      </c>
      <c r="Q13358" t="s">
        <v>28873</v>
      </c>
      <c r="R13358" s="35" t="s">
        <v>22538</v>
      </c>
      <c r="S13358" s="34"/>
      <c r="T13358" s="34"/>
      <c r="U13358" s="34"/>
    </row>
    <row r="13359" spans="16:21" x14ac:dyDescent="0.45">
      <c r="P13359" s="33" t="s">
        <v>7496</v>
      </c>
      <c r="Q13359" t="s">
        <v>28873</v>
      </c>
      <c r="R13359" s="35" t="s">
        <v>11192</v>
      </c>
      <c r="S13359" s="34"/>
      <c r="T13359" s="34"/>
      <c r="U13359" s="34"/>
    </row>
    <row r="13360" spans="16:21" x14ac:dyDescent="0.45">
      <c r="P13360" s="33" t="s">
        <v>7497</v>
      </c>
      <c r="Q13360" t="s">
        <v>28873</v>
      </c>
      <c r="R13360" s="35" t="s">
        <v>22539</v>
      </c>
      <c r="S13360" s="34"/>
      <c r="T13360" s="34"/>
      <c r="U13360" s="34"/>
    </row>
    <row r="13361" spans="16:21" x14ac:dyDescent="0.45">
      <c r="P13361" s="33" t="s">
        <v>7497</v>
      </c>
      <c r="Q13361" t="s">
        <v>28873</v>
      </c>
      <c r="R13361" s="35" t="s">
        <v>22540</v>
      </c>
      <c r="S13361" s="34"/>
      <c r="T13361" s="34"/>
      <c r="U13361" s="34"/>
    </row>
    <row r="13362" spans="16:21" x14ac:dyDescent="0.45">
      <c r="P13362" s="33" t="s">
        <v>7498</v>
      </c>
      <c r="Q13362" t="s">
        <v>28873</v>
      </c>
      <c r="R13362" s="35" t="s">
        <v>11192</v>
      </c>
      <c r="S13362" s="34"/>
      <c r="T13362" s="34"/>
      <c r="U13362" s="34"/>
    </row>
    <row r="13363" spans="16:21" x14ac:dyDescent="0.45">
      <c r="P13363" s="33" t="s">
        <v>7499</v>
      </c>
      <c r="Q13363" t="s">
        <v>28873</v>
      </c>
      <c r="R13363" s="35" t="s">
        <v>22541</v>
      </c>
      <c r="S13363" s="34"/>
      <c r="T13363" s="34"/>
      <c r="U13363" s="34"/>
    </row>
    <row r="13364" spans="16:21" x14ac:dyDescent="0.45">
      <c r="P13364" s="33" t="s">
        <v>7499</v>
      </c>
      <c r="Q13364" t="s">
        <v>28873</v>
      </c>
      <c r="R13364" s="35" t="s">
        <v>22542</v>
      </c>
      <c r="S13364" s="34"/>
      <c r="T13364" s="34"/>
      <c r="U13364" s="34"/>
    </row>
    <row r="13365" spans="16:21" x14ac:dyDescent="0.45">
      <c r="P13365" s="33" t="s">
        <v>7500</v>
      </c>
      <c r="Q13365" t="s">
        <v>28873</v>
      </c>
      <c r="R13365" s="35" t="s">
        <v>22543</v>
      </c>
      <c r="S13365" s="34"/>
      <c r="T13365" s="34"/>
      <c r="U13365" s="34"/>
    </row>
    <row r="13366" spans="16:21" x14ac:dyDescent="0.45">
      <c r="P13366" s="33" t="s">
        <v>7500</v>
      </c>
      <c r="Q13366" t="s">
        <v>28873</v>
      </c>
      <c r="R13366" s="35" t="s">
        <v>22544</v>
      </c>
      <c r="S13366" s="34"/>
      <c r="T13366" s="34"/>
      <c r="U13366" s="34"/>
    </row>
    <row r="13367" spans="16:21" x14ac:dyDescent="0.45">
      <c r="P13367" s="33" t="s">
        <v>7501</v>
      </c>
      <c r="Q13367" t="s">
        <v>28873</v>
      </c>
      <c r="R13367" s="35" t="s">
        <v>22545</v>
      </c>
      <c r="S13367" s="34"/>
      <c r="T13367" s="34"/>
      <c r="U13367" s="34"/>
    </row>
    <row r="13368" spans="16:21" x14ac:dyDescent="0.45">
      <c r="P13368" s="33" t="s">
        <v>7502</v>
      </c>
      <c r="Q13368" t="s">
        <v>28873</v>
      </c>
      <c r="R13368" s="35" t="s">
        <v>22546</v>
      </c>
      <c r="S13368" s="34"/>
      <c r="T13368" s="34"/>
      <c r="U13368" s="34"/>
    </row>
    <row r="13369" spans="16:21" x14ac:dyDescent="0.45">
      <c r="P13369" s="33" t="s">
        <v>7503</v>
      </c>
      <c r="Q13369" t="s">
        <v>28873</v>
      </c>
      <c r="R13369" s="35" t="s">
        <v>22547</v>
      </c>
      <c r="S13369" s="34"/>
      <c r="T13369" s="34"/>
      <c r="U13369" s="34"/>
    </row>
    <row r="13370" spans="16:21" x14ac:dyDescent="0.45">
      <c r="P13370" s="33" t="s">
        <v>7503</v>
      </c>
      <c r="Q13370" t="s">
        <v>28873</v>
      </c>
      <c r="R13370" s="35" t="s">
        <v>22548</v>
      </c>
      <c r="S13370" s="34"/>
      <c r="T13370" s="34"/>
      <c r="U13370" s="34"/>
    </row>
    <row r="13371" spans="16:21" x14ac:dyDescent="0.45">
      <c r="P13371" s="33" t="s">
        <v>7504</v>
      </c>
      <c r="Q13371" t="s">
        <v>28873</v>
      </c>
      <c r="R13371" s="35" t="s">
        <v>22549</v>
      </c>
      <c r="S13371" s="34"/>
      <c r="T13371" s="34"/>
      <c r="U13371" s="34"/>
    </row>
    <row r="13372" spans="16:21" x14ac:dyDescent="0.45">
      <c r="P13372" s="33" t="s">
        <v>7504</v>
      </c>
      <c r="Q13372" t="s">
        <v>28873</v>
      </c>
      <c r="R13372" s="35" t="s">
        <v>22550</v>
      </c>
      <c r="S13372" s="34"/>
      <c r="T13372" s="34"/>
      <c r="U13372" s="34"/>
    </row>
    <row r="13373" spans="16:21" x14ac:dyDescent="0.45">
      <c r="P13373" s="33" t="s">
        <v>7505</v>
      </c>
      <c r="Q13373" t="s">
        <v>28873</v>
      </c>
      <c r="R13373" s="35" t="s">
        <v>22551</v>
      </c>
      <c r="S13373" s="34"/>
      <c r="T13373" s="34"/>
      <c r="U13373" s="34"/>
    </row>
    <row r="13374" spans="16:21" x14ac:dyDescent="0.45">
      <c r="P13374" s="33" t="s">
        <v>7505</v>
      </c>
      <c r="Q13374" t="s">
        <v>28873</v>
      </c>
      <c r="R13374" s="35" t="s">
        <v>22552</v>
      </c>
      <c r="S13374" s="34"/>
      <c r="T13374" s="34"/>
      <c r="U13374" s="34"/>
    </row>
    <row r="13375" spans="16:21" x14ac:dyDescent="0.45">
      <c r="P13375" s="33" t="s">
        <v>7506</v>
      </c>
      <c r="Q13375" t="s">
        <v>28873</v>
      </c>
      <c r="R13375" s="35" t="s">
        <v>22553</v>
      </c>
      <c r="S13375" s="34"/>
      <c r="T13375" s="34"/>
      <c r="U13375" s="34"/>
    </row>
    <row r="13376" spans="16:21" x14ac:dyDescent="0.45">
      <c r="P13376" s="33" t="s">
        <v>7506</v>
      </c>
      <c r="Q13376" t="s">
        <v>28873</v>
      </c>
      <c r="R13376" s="35" t="s">
        <v>22554</v>
      </c>
      <c r="S13376" s="34"/>
      <c r="T13376" s="34"/>
      <c r="U13376" s="34"/>
    </row>
    <row r="13377" spans="16:21" x14ac:dyDescent="0.45">
      <c r="P13377" s="33" t="s">
        <v>7507</v>
      </c>
      <c r="Q13377" t="s">
        <v>28873</v>
      </c>
      <c r="R13377" s="35" t="s">
        <v>22555</v>
      </c>
      <c r="S13377" s="34"/>
      <c r="T13377" s="34"/>
      <c r="U13377" s="34"/>
    </row>
    <row r="13378" spans="16:21" x14ac:dyDescent="0.45">
      <c r="P13378" s="33" t="s">
        <v>7507</v>
      </c>
      <c r="Q13378" t="s">
        <v>28873</v>
      </c>
      <c r="R13378" s="35" t="s">
        <v>22556</v>
      </c>
      <c r="S13378" s="34"/>
      <c r="T13378" s="34"/>
      <c r="U13378" s="34"/>
    </row>
    <row r="13379" spans="16:21" x14ac:dyDescent="0.45">
      <c r="P13379" s="33" t="s">
        <v>7508</v>
      </c>
      <c r="Q13379" t="s">
        <v>28873</v>
      </c>
      <c r="R13379" s="35" t="s">
        <v>22557</v>
      </c>
      <c r="S13379" s="34"/>
      <c r="T13379" s="34"/>
      <c r="U13379" s="34"/>
    </row>
    <row r="13380" spans="16:21" x14ac:dyDescent="0.45">
      <c r="P13380" s="33" t="s">
        <v>7508</v>
      </c>
      <c r="Q13380" t="s">
        <v>28873</v>
      </c>
      <c r="R13380" s="35" t="s">
        <v>22558</v>
      </c>
      <c r="S13380" s="34"/>
      <c r="T13380" s="34"/>
      <c r="U13380" s="34"/>
    </row>
    <row r="13381" spans="16:21" x14ac:dyDescent="0.45">
      <c r="P13381" s="33" t="s">
        <v>7509</v>
      </c>
      <c r="Q13381" t="s">
        <v>28873</v>
      </c>
      <c r="R13381" s="35" t="s">
        <v>22559</v>
      </c>
      <c r="S13381" s="34"/>
      <c r="T13381" s="34"/>
      <c r="U13381" s="34"/>
    </row>
    <row r="13382" spans="16:21" x14ac:dyDescent="0.45">
      <c r="P13382" s="33" t="s">
        <v>7509</v>
      </c>
      <c r="Q13382" t="s">
        <v>28873</v>
      </c>
      <c r="R13382" s="35" t="s">
        <v>22560</v>
      </c>
      <c r="S13382" s="34"/>
      <c r="T13382" s="34"/>
      <c r="U13382" s="34"/>
    </row>
    <row r="13383" spans="16:21" x14ac:dyDescent="0.45">
      <c r="P13383" s="33" t="s">
        <v>7510</v>
      </c>
      <c r="Q13383" t="s">
        <v>28873</v>
      </c>
      <c r="R13383" s="35" t="s">
        <v>22561</v>
      </c>
      <c r="S13383" s="34"/>
      <c r="T13383" s="34"/>
      <c r="U13383" s="34"/>
    </row>
    <row r="13384" spans="16:21" x14ac:dyDescent="0.45">
      <c r="P13384" s="33" t="s">
        <v>7510</v>
      </c>
      <c r="Q13384" t="s">
        <v>28873</v>
      </c>
      <c r="R13384" s="35" t="s">
        <v>22562</v>
      </c>
      <c r="S13384" s="34"/>
      <c r="T13384" s="34"/>
      <c r="U13384" s="34"/>
    </row>
    <row r="13385" spans="16:21" x14ac:dyDescent="0.45">
      <c r="P13385" s="33" t="s">
        <v>7511</v>
      </c>
      <c r="Q13385" t="s">
        <v>28873</v>
      </c>
      <c r="R13385" s="35" t="s">
        <v>22563</v>
      </c>
      <c r="S13385" s="34"/>
      <c r="T13385" s="34"/>
      <c r="U13385" s="34"/>
    </row>
    <row r="13386" spans="16:21" x14ac:dyDescent="0.45">
      <c r="P13386" s="33" t="s">
        <v>7511</v>
      </c>
      <c r="Q13386" t="s">
        <v>28873</v>
      </c>
      <c r="R13386" s="35" t="s">
        <v>22564</v>
      </c>
      <c r="S13386" s="34"/>
      <c r="T13386" s="34"/>
      <c r="U13386" s="34"/>
    </row>
    <row r="13387" spans="16:21" x14ac:dyDescent="0.45">
      <c r="P13387" s="33" t="s">
        <v>7512</v>
      </c>
      <c r="Q13387" t="s">
        <v>28873</v>
      </c>
      <c r="R13387" s="35" t="s">
        <v>22565</v>
      </c>
      <c r="S13387" s="34"/>
      <c r="T13387" s="34"/>
      <c r="U13387" s="34"/>
    </row>
    <row r="13388" spans="16:21" x14ac:dyDescent="0.45">
      <c r="P13388" s="33" t="s">
        <v>7512</v>
      </c>
      <c r="Q13388" t="s">
        <v>28873</v>
      </c>
      <c r="R13388" s="35" t="s">
        <v>22566</v>
      </c>
      <c r="S13388" s="34"/>
      <c r="T13388" s="34"/>
      <c r="U13388" s="34"/>
    </row>
    <row r="13389" spans="16:21" x14ac:dyDescent="0.45">
      <c r="P13389" s="33" t="s">
        <v>7513</v>
      </c>
      <c r="Q13389" t="s">
        <v>28873</v>
      </c>
      <c r="R13389" s="35" t="s">
        <v>22567</v>
      </c>
      <c r="S13389" s="34"/>
      <c r="T13389" s="34"/>
      <c r="U13389" s="34"/>
    </row>
    <row r="13390" spans="16:21" x14ac:dyDescent="0.45">
      <c r="P13390" s="33" t="s">
        <v>7513</v>
      </c>
      <c r="Q13390" t="s">
        <v>28873</v>
      </c>
      <c r="R13390" s="35" t="s">
        <v>22568</v>
      </c>
      <c r="S13390" s="34"/>
      <c r="T13390" s="34"/>
      <c r="U13390" s="34"/>
    </row>
    <row r="13391" spans="16:21" x14ac:dyDescent="0.45">
      <c r="P13391" s="33" t="s">
        <v>7514</v>
      </c>
      <c r="Q13391" t="s">
        <v>28873</v>
      </c>
      <c r="R13391" s="35" t="s">
        <v>22569</v>
      </c>
      <c r="S13391" s="34"/>
      <c r="T13391" s="34"/>
      <c r="U13391" s="34"/>
    </row>
    <row r="13392" spans="16:21" x14ac:dyDescent="0.45">
      <c r="P13392" s="33" t="s">
        <v>7514</v>
      </c>
      <c r="Q13392" t="s">
        <v>28873</v>
      </c>
      <c r="R13392" s="35" t="s">
        <v>22570</v>
      </c>
      <c r="S13392" s="34"/>
      <c r="T13392" s="34"/>
      <c r="U13392" s="34"/>
    </row>
    <row r="13393" spans="16:21" x14ac:dyDescent="0.45">
      <c r="P13393" s="33" t="s">
        <v>7515</v>
      </c>
      <c r="Q13393" t="s">
        <v>28873</v>
      </c>
      <c r="R13393" s="35" t="s">
        <v>22571</v>
      </c>
      <c r="S13393" s="34"/>
      <c r="T13393" s="34"/>
      <c r="U13393" s="34"/>
    </row>
    <row r="13394" spans="16:21" x14ac:dyDescent="0.45">
      <c r="P13394" s="33" t="s">
        <v>7515</v>
      </c>
      <c r="Q13394" t="s">
        <v>28873</v>
      </c>
      <c r="R13394" s="35" t="s">
        <v>22572</v>
      </c>
      <c r="S13394" s="34"/>
      <c r="T13394" s="34"/>
      <c r="U13394" s="34"/>
    </row>
    <row r="13395" spans="16:21" x14ac:dyDescent="0.45">
      <c r="P13395" s="33" t="s">
        <v>7516</v>
      </c>
      <c r="Q13395" t="s">
        <v>28873</v>
      </c>
      <c r="R13395" s="35" t="s">
        <v>22573</v>
      </c>
      <c r="S13395" s="34"/>
      <c r="T13395" s="34"/>
      <c r="U13395" s="34"/>
    </row>
    <row r="13396" spans="16:21" x14ac:dyDescent="0.45">
      <c r="P13396" s="33" t="s">
        <v>7516</v>
      </c>
      <c r="Q13396" t="s">
        <v>28873</v>
      </c>
      <c r="R13396" s="35" t="s">
        <v>22574</v>
      </c>
      <c r="S13396" s="34"/>
      <c r="T13396" s="34"/>
      <c r="U13396" s="34"/>
    </row>
    <row r="13397" spans="16:21" x14ac:dyDescent="0.45">
      <c r="P13397" s="33" t="s">
        <v>7517</v>
      </c>
      <c r="Q13397" t="s">
        <v>28873</v>
      </c>
      <c r="R13397" s="35" t="s">
        <v>22575</v>
      </c>
      <c r="S13397" s="34"/>
      <c r="T13397" s="34"/>
      <c r="U13397" s="34"/>
    </row>
    <row r="13398" spans="16:21" x14ac:dyDescent="0.45">
      <c r="P13398" s="33" t="s">
        <v>7517</v>
      </c>
      <c r="Q13398" t="s">
        <v>28873</v>
      </c>
      <c r="R13398" s="35" t="s">
        <v>22576</v>
      </c>
      <c r="S13398" s="34"/>
      <c r="T13398" s="34"/>
      <c r="U13398" s="34"/>
    </row>
    <row r="13399" spans="16:21" x14ac:dyDescent="0.45">
      <c r="P13399" s="33" t="s">
        <v>7518</v>
      </c>
      <c r="Q13399" t="s">
        <v>28873</v>
      </c>
      <c r="R13399" s="35" t="s">
        <v>22577</v>
      </c>
      <c r="S13399" s="34"/>
      <c r="T13399" s="34"/>
      <c r="U13399" s="34"/>
    </row>
    <row r="13400" spans="16:21" x14ac:dyDescent="0.45">
      <c r="P13400" s="33" t="s">
        <v>7518</v>
      </c>
      <c r="Q13400" t="s">
        <v>28873</v>
      </c>
      <c r="R13400" s="35" t="s">
        <v>22578</v>
      </c>
      <c r="S13400" s="34"/>
      <c r="T13400" s="34"/>
      <c r="U13400" s="34"/>
    </row>
    <row r="13401" spans="16:21" x14ac:dyDescent="0.45">
      <c r="P13401" s="33" t="s">
        <v>7519</v>
      </c>
      <c r="Q13401" t="s">
        <v>28873</v>
      </c>
      <c r="R13401" s="35" t="s">
        <v>22579</v>
      </c>
      <c r="S13401" s="34"/>
      <c r="T13401" s="34"/>
      <c r="U13401" s="34"/>
    </row>
    <row r="13402" spans="16:21" x14ac:dyDescent="0.45">
      <c r="P13402" s="33" t="s">
        <v>7519</v>
      </c>
      <c r="Q13402" t="s">
        <v>28873</v>
      </c>
      <c r="R13402" s="35" t="s">
        <v>22580</v>
      </c>
      <c r="S13402" s="34"/>
      <c r="T13402" s="34"/>
      <c r="U13402" s="34"/>
    </row>
    <row r="13403" spans="16:21" x14ac:dyDescent="0.45">
      <c r="P13403" s="33" t="s">
        <v>7520</v>
      </c>
      <c r="Q13403" t="s">
        <v>28873</v>
      </c>
      <c r="R13403" s="35" t="s">
        <v>22581</v>
      </c>
      <c r="S13403" s="34"/>
      <c r="T13403" s="34"/>
      <c r="U13403" s="34"/>
    </row>
    <row r="13404" spans="16:21" x14ac:dyDescent="0.45">
      <c r="P13404" s="33" t="s">
        <v>7520</v>
      </c>
      <c r="Q13404" t="s">
        <v>28873</v>
      </c>
      <c r="R13404" s="35" t="s">
        <v>22582</v>
      </c>
      <c r="S13404" s="34"/>
      <c r="T13404" s="34"/>
      <c r="U13404" s="34"/>
    </row>
    <row r="13405" spans="16:21" x14ac:dyDescent="0.45">
      <c r="P13405" s="33" t="s">
        <v>7521</v>
      </c>
      <c r="Q13405" t="s">
        <v>28873</v>
      </c>
      <c r="R13405" s="35" t="s">
        <v>22583</v>
      </c>
      <c r="S13405" s="34"/>
      <c r="T13405" s="34"/>
      <c r="U13405" s="34"/>
    </row>
    <row r="13406" spans="16:21" x14ac:dyDescent="0.45">
      <c r="P13406" s="33" t="s">
        <v>7521</v>
      </c>
      <c r="Q13406" t="s">
        <v>28873</v>
      </c>
      <c r="R13406" s="35" t="s">
        <v>22584</v>
      </c>
      <c r="S13406" s="34"/>
      <c r="T13406" s="34"/>
      <c r="U13406" s="34"/>
    </row>
    <row r="13407" spans="16:21" x14ac:dyDescent="0.45">
      <c r="P13407" s="33" t="s">
        <v>7522</v>
      </c>
      <c r="Q13407" t="s">
        <v>28873</v>
      </c>
      <c r="R13407" s="35" t="s">
        <v>22585</v>
      </c>
      <c r="S13407" s="34"/>
      <c r="T13407" s="34"/>
      <c r="U13407" s="34"/>
    </row>
    <row r="13408" spans="16:21" x14ac:dyDescent="0.45">
      <c r="P13408" s="33" t="s">
        <v>7522</v>
      </c>
      <c r="Q13408" t="s">
        <v>28873</v>
      </c>
      <c r="R13408" s="35" t="s">
        <v>22586</v>
      </c>
      <c r="S13408" s="34"/>
      <c r="T13408" s="34"/>
      <c r="U13408" s="34"/>
    </row>
    <row r="13409" spans="16:21" x14ac:dyDescent="0.45">
      <c r="P13409" s="33" t="s">
        <v>7523</v>
      </c>
      <c r="Q13409" t="s">
        <v>28873</v>
      </c>
      <c r="R13409" s="35" t="s">
        <v>22587</v>
      </c>
      <c r="S13409" s="34"/>
      <c r="T13409" s="34"/>
      <c r="U13409" s="34"/>
    </row>
    <row r="13410" spans="16:21" x14ac:dyDescent="0.45">
      <c r="P13410" s="33" t="s">
        <v>7523</v>
      </c>
      <c r="Q13410" t="s">
        <v>28873</v>
      </c>
      <c r="R13410" s="35" t="s">
        <v>22588</v>
      </c>
      <c r="S13410" s="34"/>
      <c r="T13410" s="34"/>
      <c r="U13410" s="34"/>
    </row>
    <row r="13411" spans="16:21" x14ac:dyDescent="0.45">
      <c r="P13411" s="33" t="s">
        <v>7524</v>
      </c>
      <c r="Q13411" t="s">
        <v>28873</v>
      </c>
      <c r="R13411" s="35" t="s">
        <v>22589</v>
      </c>
      <c r="S13411" s="34"/>
      <c r="T13411" s="34"/>
      <c r="U13411" s="34"/>
    </row>
    <row r="13412" spans="16:21" x14ac:dyDescent="0.45">
      <c r="P13412" s="33" t="s">
        <v>7524</v>
      </c>
      <c r="Q13412" t="s">
        <v>28873</v>
      </c>
      <c r="R13412" s="35" t="s">
        <v>22590</v>
      </c>
      <c r="S13412" s="34"/>
      <c r="T13412" s="34"/>
      <c r="U13412" s="34"/>
    </row>
    <row r="13413" spans="16:21" x14ac:dyDescent="0.45">
      <c r="P13413" s="33" t="s">
        <v>7525</v>
      </c>
      <c r="Q13413" t="s">
        <v>28873</v>
      </c>
      <c r="R13413" s="35" t="s">
        <v>22591</v>
      </c>
      <c r="S13413" s="34"/>
      <c r="T13413" s="34"/>
      <c r="U13413" s="34"/>
    </row>
    <row r="13414" spans="16:21" x14ac:dyDescent="0.45">
      <c r="P13414" s="33" t="s">
        <v>7525</v>
      </c>
      <c r="Q13414" t="s">
        <v>28873</v>
      </c>
      <c r="R13414" s="35" t="s">
        <v>22592</v>
      </c>
      <c r="S13414" s="34"/>
      <c r="T13414" s="34"/>
      <c r="U13414" s="34"/>
    </row>
    <row r="13415" spans="16:21" x14ac:dyDescent="0.45">
      <c r="P13415" s="33" t="s">
        <v>7526</v>
      </c>
      <c r="Q13415" t="s">
        <v>28873</v>
      </c>
      <c r="R13415" s="35" t="s">
        <v>22593</v>
      </c>
      <c r="S13415" s="34"/>
      <c r="T13415" s="34"/>
      <c r="U13415" s="34"/>
    </row>
    <row r="13416" spans="16:21" x14ac:dyDescent="0.45">
      <c r="P13416" s="33" t="s">
        <v>7526</v>
      </c>
      <c r="Q13416" t="s">
        <v>28873</v>
      </c>
      <c r="R13416" s="35" t="s">
        <v>22594</v>
      </c>
      <c r="S13416" s="34"/>
      <c r="T13416" s="34"/>
      <c r="U13416" s="34"/>
    </row>
    <row r="13417" spans="16:21" x14ac:dyDescent="0.45">
      <c r="P13417" s="33" t="s">
        <v>7527</v>
      </c>
      <c r="Q13417" t="s">
        <v>28873</v>
      </c>
      <c r="R13417" s="35" t="s">
        <v>22595</v>
      </c>
      <c r="S13417" s="34"/>
      <c r="T13417" s="34"/>
      <c r="U13417" s="34"/>
    </row>
    <row r="13418" spans="16:21" x14ac:dyDescent="0.45">
      <c r="P13418" s="33" t="s">
        <v>7527</v>
      </c>
      <c r="Q13418" t="s">
        <v>28873</v>
      </c>
      <c r="R13418" s="35" t="s">
        <v>22596</v>
      </c>
      <c r="S13418" s="34"/>
      <c r="T13418" s="34"/>
      <c r="U13418" s="34"/>
    </row>
    <row r="13419" spans="16:21" x14ac:dyDescent="0.45">
      <c r="P13419" s="33" t="s">
        <v>7528</v>
      </c>
      <c r="Q13419" t="s">
        <v>28873</v>
      </c>
      <c r="R13419" s="35" t="s">
        <v>22597</v>
      </c>
      <c r="S13419" s="34"/>
      <c r="T13419" s="34"/>
      <c r="U13419" s="34"/>
    </row>
    <row r="13420" spans="16:21" x14ac:dyDescent="0.45">
      <c r="P13420" s="33" t="s">
        <v>7528</v>
      </c>
      <c r="Q13420" t="s">
        <v>28873</v>
      </c>
      <c r="R13420" s="35" t="s">
        <v>22598</v>
      </c>
      <c r="S13420" s="34"/>
      <c r="T13420" s="34"/>
      <c r="U13420" s="34"/>
    </row>
    <row r="13421" spans="16:21" x14ac:dyDescent="0.45">
      <c r="P13421" s="33" t="s">
        <v>7529</v>
      </c>
      <c r="Q13421" t="s">
        <v>28873</v>
      </c>
      <c r="R13421" s="35" t="s">
        <v>22599</v>
      </c>
      <c r="S13421" s="34"/>
      <c r="T13421" s="34"/>
      <c r="U13421" s="34"/>
    </row>
    <row r="13422" spans="16:21" x14ac:dyDescent="0.45">
      <c r="P13422" s="33" t="s">
        <v>7529</v>
      </c>
      <c r="Q13422" t="s">
        <v>28873</v>
      </c>
      <c r="R13422" s="35" t="s">
        <v>22600</v>
      </c>
      <c r="S13422" s="34"/>
      <c r="T13422" s="34"/>
      <c r="U13422" s="34"/>
    </row>
    <row r="13423" spans="16:21" x14ac:dyDescent="0.45">
      <c r="P13423" s="33" t="s">
        <v>7530</v>
      </c>
      <c r="Q13423" t="s">
        <v>28873</v>
      </c>
      <c r="R13423" s="35" t="s">
        <v>22601</v>
      </c>
      <c r="S13423" s="34"/>
      <c r="T13423" s="34"/>
      <c r="U13423" s="34"/>
    </row>
    <row r="13424" spans="16:21" x14ac:dyDescent="0.45">
      <c r="P13424" s="33" t="s">
        <v>7530</v>
      </c>
      <c r="Q13424" t="s">
        <v>28873</v>
      </c>
      <c r="R13424" s="35" t="s">
        <v>22602</v>
      </c>
      <c r="S13424" s="34"/>
      <c r="T13424" s="34"/>
      <c r="U13424" s="34"/>
    </row>
    <row r="13425" spans="16:21" x14ac:dyDescent="0.45">
      <c r="P13425" s="33" t="s">
        <v>7531</v>
      </c>
      <c r="Q13425" t="s">
        <v>28873</v>
      </c>
      <c r="R13425" s="35" t="s">
        <v>22603</v>
      </c>
      <c r="S13425" s="34"/>
      <c r="T13425" s="34"/>
      <c r="U13425" s="34"/>
    </row>
    <row r="13426" spans="16:21" x14ac:dyDescent="0.45">
      <c r="P13426" s="33" t="s">
        <v>7531</v>
      </c>
      <c r="Q13426" t="s">
        <v>28873</v>
      </c>
      <c r="R13426" s="35" t="s">
        <v>22604</v>
      </c>
      <c r="S13426" s="34"/>
      <c r="T13426" s="34"/>
      <c r="U13426" s="34"/>
    </row>
    <row r="13427" spans="16:21" x14ac:dyDescent="0.45">
      <c r="P13427" s="33" t="s">
        <v>7532</v>
      </c>
      <c r="Q13427" t="s">
        <v>28873</v>
      </c>
      <c r="R13427" s="35" t="s">
        <v>22605</v>
      </c>
      <c r="S13427" s="34"/>
      <c r="T13427" s="34"/>
      <c r="U13427" s="34"/>
    </row>
    <row r="13428" spans="16:21" x14ac:dyDescent="0.45">
      <c r="P13428" s="33" t="s">
        <v>7532</v>
      </c>
      <c r="Q13428" t="s">
        <v>28873</v>
      </c>
      <c r="R13428" s="35" t="s">
        <v>22606</v>
      </c>
      <c r="S13428" s="34"/>
      <c r="T13428" s="34"/>
      <c r="U13428" s="34"/>
    </row>
    <row r="13429" spans="16:21" x14ac:dyDescent="0.45">
      <c r="P13429" s="33" t="s">
        <v>7533</v>
      </c>
      <c r="Q13429" t="s">
        <v>28873</v>
      </c>
      <c r="R13429" s="35" t="s">
        <v>22607</v>
      </c>
      <c r="S13429" s="34"/>
      <c r="T13429" s="34"/>
      <c r="U13429" s="34"/>
    </row>
    <row r="13430" spans="16:21" x14ac:dyDescent="0.45">
      <c r="P13430" s="33" t="s">
        <v>7533</v>
      </c>
      <c r="Q13430" t="s">
        <v>28873</v>
      </c>
      <c r="R13430" s="35" t="s">
        <v>22608</v>
      </c>
      <c r="S13430" s="34"/>
      <c r="T13430" s="34"/>
      <c r="U13430" s="34"/>
    </row>
    <row r="13431" spans="16:21" x14ac:dyDescent="0.45">
      <c r="P13431" s="33" t="s">
        <v>7534</v>
      </c>
      <c r="Q13431" t="s">
        <v>28873</v>
      </c>
      <c r="R13431" s="35" t="s">
        <v>22609</v>
      </c>
      <c r="S13431" s="34"/>
      <c r="T13431" s="34"/>
      <c r="U13431" s="34"/>
    </row>
    <row r="13432" spans="16:21" x14ac:dyDescent="0.45">
      <c r="P13432" s="33" t="s">
        <v>7534</v>
      </c>
      <c r="Q13432" t="s">
        <v>28873</v>
      </c>
      <c r="R13432" s="35" t="s">
        <v>22610</v>
      </c>
      <c r="S13432" s="34"/>
      <c r="T13432" s="34"/>
      <c r="U13432" s="34"/>
    </row>
    <row r="13433" spans="16:21" x14ac:dyDescent="0.45">
      <c r="P13433" s="33" t="s">
        <v>7535</v>
      </c>
      <c r="Q13433" t="s">
        <v>28873</v>
      </c>
      <c r="R13433" s="35" t="s">
        <v>22611</v>
      </c>
      <c r="S13433" s="34"/>
      <c r="T13433" s="34"/>
      <c r="U13433" s="34"/>
    </row>
    <row r="13434" spans="16:21" x14ac:dyDescent="0.45">
      <c r="P13434" s="33" t="s">
        <v>7535</v>
      </c>
      <c r="Q13434" t="s">
        <v>28873</v>
      </c>
      <c r="R13434" s="35" t="s">
        <v>22612</v>
      </c>
      <c r="S13434" s="34"/>
      <c r="T13434" s="34"/>
      <c r="U13434" s="34"/>
    </row>
    <row r="13435" spans="16:21" x14ac:dyDescent="0.45">
      <c r="P13435" s="33" t="s">
        <v>7536</v>
      </c>
      <c r="Q13435" t="s">
        <v>28873</v>
      </c>
      <c r="R13435" s="35" t="s">
        <v>22613</v>
      </c>
      <c r="S13435" s="34"/>
      <c r="T13435" s="34"/>
      <c r="U13435" s="34"/>
    </row>
    <row r="13436" spans="16:21" x14ac:dyDescent="0.45">
      <c r="P13436" s="33" t="s">
        <v>7536</v>
      </c>
      <c r="Q13436" t="s">
        <v>28873</v>
      </c>
      <c r="R13436" s="35" t="s">
        <v>22614</v>
      </c>
      <c r="S13436" s="34"/>
      <c r="T13436" s="34"/>
      <c r="U13436" s="34"/>
    </row>
    <row r="13437" spans="16:21" x14ac:dyDescent="0.45">
      <c r="P13437" s="33" t="s">
        <v>7537</v>
      </c>
      <c r="Q13437" t="s">
        <v>28873</v>
      </c>
      <c r="R13437" s="35" t="s">
        <v>22615</v>
      </c>
      <c r="S13437" s="34"/>
      <c r="T13437" s="34"/>
      <c r="U13437" s="34"/>
    </row>
    <row r="13438" spans="16:21" x14ac:dyDescent="0.45">
      <c r="P13438" s="33" t="s">
        <v>7537</v>
      </c>
      <c r="Q13438" t="s">
        <v>28873</v>
      </c>
      <c r="R13438" s="35" t="s">
        <v>22616</v>
      </c>
      <c r="S13438" s="34"/>
      <c r="T13438" s="34"/>
      <c r="U13438" s="34"/>
    </row>
    <row r="13439" spans="16:21" x14ac:dyDescent="0.45">
      <c r="P13439" s="33" t="s">
        <v>7538</v>
      </c>
      <c r="Q13439" t="s">
        <v>28873</v>
      </c>
      <c r="R13439" s="35" t="s">
        <v>22617</v>
      </c>
      <c r="S13439" s="34"/>
      <c r="T13439" s="34"/>
      <c r="U13439" s="34"/>
    </row>
    <row r="13440" spans="16:21" x14ac:dyDescent="0.45">
      <c r="P13440" s="33" t="s">
        <v>7538</v>
      </c>
      <c r="Q13440" t="s">
        <v>28873</v>
      </c>
      <c r="R13440" s="35" t="s">
        <v>22618</v>
      </c>
      <c r="S13440" s="34"/>
      <c r="T13440" s="34"/>
      <c r="U13440" s="34"/>
    </row>
    <row r="13441" spans="16:21" x14ac:dyDescent="0.45">
      <c r="P13441" s="33" t="s">
        <v>7539</v>
      </c>
      <c r="Q13441" t="s">
        <v>28873</v>
      </c>
      <c r="R13441" s="35" t="s">
        <v>22619</v>
      </c>
      <c r="S13441" s="34"/>
      <c r="T13441" s="34"/>
      <c r="U13441" s="34"/>
    </row>
    <row r="13442" spans="16:21" x14ac:dyDescent="0.45">
      <c r="P13442" s="33" t="s">
        <v>7539</v>
      </c>
      <c r="Q13442" t="s">
        <v>28873</v>
      </c>
      <c r="R13442" s="35" t="s">
        <v>22620</v>
      </c>
      <c r="S13442" s="34"/>
      <c r="T13442" s="34"/>
      <c r="U13442" s="34"/>
    </row>
    <row r="13443" spans="16:21" x14ac:dyDescent="0.45">
      <c r="P13443" s="33" t="s">
        <v>7540</v>
      </c>
      <c r="Q13443" t="s">
        <v>28873</v>
      </c>
      <c r="R13443" s="35" t="s">
        <v>22621</v>
      </c>
      <c r="S13443" s="34"/>
      <c r="T13443" s="34"/>
      <c r="U13443" s="34"/>
    </row>
    <row r="13444" spans="16:21" x14ac:dyDescent="0.45">
      <c r="P13444" s="33" t="s">
        <v>7540</v>
      </c>
      <c r="Q13444" t="s">
        <v>28873</v>
      </c>
      <c r="R13444" s="35" t="s">
        <v>22622</v>
      </c>
      <c r="S13444" s="34"/>
      <c r="T13444" s="34"/>
      <c r="U13444" s="34"/>
    </row>
    <row r="13445" spans="16:21" x14ac:dyDescent="0.45">
      <c r="P13445" s="33" t="s">
        <v>7541</v>
      </c>
      <c r="Q13445" t="s">
        <v>28873</v>
      </c>
      <c r="R13445" s="35" t="s">
        <v>22623</v>
      </c>
      <c r="S13445" s="34"/>
      <c r="T13445" s="34"/>
      <c r="U13445" s="34"/>
    </row>
    <row r="13446" spans="16:21" x14ac:dyDescent="0.45">
      <c r="P13446" s="33" t="s">
        <v>7541</v>
      </c>
      <c r="Q13446" t="s">
        <v>28873</v>
      </c>
      <c r="R13446" s="35" t="s">
        <v>22624</v>
      </c>
      <c r="S13446" s="34"/>
      <c r="T13446" s="34"/>
      <c r="U13446" s="34"/>
    </row>
    <row r="13447" spans="16:21" x14ac:dyDescent="0.45">
      <c r="P13447" s="33" t="s">
        <v>7542</v>
      </c>
      <c r="Q13447" t="s">
        <v>28873</v>
      </c>
      <c r="R13447" s="35" t="s">
        <v>22625</v>
      </c>
      <c r="S13447" s="34"/>
      <c r="T13447" s="34"/>
      <c r="U13447" s="34"/>
    </row>
    <row r="13448" spans="16:21" x14ac:dyDescent="0.45">
      <c r="P13448" s="33" t="s">
        <v>7542</v>
      </c>
      <c r="Q13448" t="s">
        <v>28873</v>
      </c>
      <c r="R13448" s="35" t="s">
        <v>22626</v>
      </c>
      <c r="S13448" s="34"/>
      <c r="T13448" s="34"/>
      <c r="U13448" s="34"/>
    </row>
    <row r="13449" spans="16:21" x14ac:dyDescent="0.45">
      <c r="P13449" s="33" t="s">
        <v>7543</v>
      </c>
      <c r="Q13449" t="s">
        <v>28873</v>
      </c>
      <c r="R13449" s="35" t="s">
        <v>22627</v>
      </c>
      <c r="S13449" s="34"/>
      <c r="T13449" s="34"/>
      <c r="U13449" s="34"/>
    </row>
    <row r="13450" spans="16:21" x14ac:dyDescent="0.45">
      <c r="P13450" s="33" t="s">
        <v>7543</v>
      </c>
      <c r="Q13450" t="s">
        <v>28873</v>
      </c>
      <c r="R13450" s="35" t="s">
        <v>22628</v>
      </c>
      <c r="S13450" s="34"/>
      <c r="T13450" s="34"/>
      <c r="U13450" s="34"/>
    </row>
    <row r="13451" spans="16:21" x14ac:dyDescent="0.45">
      <c r="P13451" s="33" t="s">
        <v>7544</v>
      </c>
      <c r="Q13451" t="s">
        <v>28873</v>
      </c>
      <c r="R13451" s="35" t="s">
        <v>22629</v>
      </c>
      <c r="S13451" s="34"/>
      <c r="T13451" s="34"/>
      <c r="U13451" s="34"/>
    </row>
    <row r="13452" spans="16:21" x14ac:dyDescent="0.45">
      <c r="P13452" s="33" t="s">
        <v>7544</v>
      </c>
      <c r="Q13452" t="s">
        <v>28873</v>
      </c>
      <c r="R13452" s="35" t="s">
        <v>22630</v>
      </c>
      <c r="S13452" s="34"/>
      <c r="T13452" s="34"/>
      <c r="U13452" s="34"/>
    </row>
    <row r="13453" spans="16:21" x14ac:dyDescent="0.45">
      <c r="P13453" s="33" t="s">
        <v>7545</v>
      </c>
      <c r="Q13453" t="s">
        <v>28873</v>
      </c>
      <c r="R13453" s="35" t="s">
        <v>22631</v>
      </c>
      <c r="S13453" s="34"/>
      <c r="T13453" s="34"/>
      <c r="U13453" s="34"/>
    </row>
    <row r="13454" spans="16:21" x14ac:dyDescent="0.45">
      <c r="P13454" s="33" t="s">
        <v>7545</v>
      </c>
      <c r="Q13454" t="s">
        <v>28873</v>
      </c>
      <c r="R13454" s="35" t="s">
        <v>22632</v>
      </c>
      <c r="S13454" s="34"/>
      <c r="T13454" s="34"/>
      <c r="U13454" s="34"/>
    </row>
    <row r="13455" spans="16:21" x14ac:dyDescent="0.45">
      <c r="P13455" s="33" t="s">
        <v>7546</v>
      </c>
      <c r="Q13455" t="s">
        <v>28873</v>
      </c>
      <c r="R13455" s="35" t="s">
        <v>22633</v>
      </c>
      <c r="S13455" s="34"/>
      <c r="T13455" s="34"/>
      <c r="U13455" s="34"/>
    </row>
    <row r="13456" spans="16:21" x14ac:dyDescent="0.45">
      <c r="P13456" s="33" t="s">
        <v>7546</v>
      </c>
      <c r="Q13456" t="s">
        <v>28873</v>
      </c>
      <c r="R13456" s="35" t="s">
        <v>22634</v>
      </c>
      <c r="S13456" s="34"/>
      <c r="T13456" s="34"/>
      <c r="U13456" s="34"/>
    </row>
    <row r="13457" spans="16:21" x14ac:dyDescent="0.45">
      <c r="P13457" s="33" t="s">
        <v>7547</v>
      </c>
      <c r="Q13457" t="s">
        <v>28873</v>
      </c>
      <c r="R13457" s="35" t="s">
        <v>22635</v>
      </c>
      <c r="S13457" s="34"/>
      <c r="T13457" s="34"/>
      <c r="U13457" s="34"/>
    </row>
    <row r="13458" spans="16:21" x14ac:dyDescent="0.45">
      <c r="P13458" s="33" t="s">
        <v>7548</v>
      </c>
      <c r="Q13458" t="s">
        <v>28873</v>
      </c>
      <c r="R13458" s="35" t="s">
        <v>22635</v>
      </c>
      <c r="S13458" s="34"/>
      <c r="T13458" s="34"/>
      <c r="U13458" s="34"/>
    </row>
    <row r="13459" spans="16:21" x14ac:dyDescent="0.45">
      <c r="P13459" s="33" t="s">
        <v>7549</v>
      </c>
      <c r="Q13459" t="s">
        <v>28873</v>
      </c>
      <c r="R13459" s="35" t="s">
        <v>22636</v>
      </c>
      <c r="S13459" s="34"/>
      <c r="T13459" s="34"/>
      <c r="U13459" s="34"/>
    </row>
    <row r="13460" spans="16:21" x14ac:dyDescent="0.45">
      <c r="P13460" s="33" t="s">
        <v>7549</v>
      </c>
      <c r="Q13460" t="s">
        <v>28873</v>
      </c>
      <c r="R13460" s="35" t="s">
        <v>22637</v>
      </c>
      <c r="S13460" s="34"/>
      <c r="T13460" s="34"/>
      <c r="U13460" s="34"/>
    </row>
    <row r="13461" spans="16:21" x14ac:dyDescent="0.45">
      <c r="P13461" s="33" t="s">
        <v>7550</v>
      </c>
      <c r="Q13461" t="s">
        <v>28873</v>
      </c>
      <c r="R13461" s="35" t="s">
        <v>22638</v>
      </c>
      <c r="S13461" s="34"/>
      <c r="T13461" s="34"/>
      <c r="U13461" s="34"/>
    </row>
    <row r="13462" spans="16:21" x14ac:dyDescent="0.45">
      <c r="P13462" s="33" t="s">
        <v>7550</v>
      </c>
      <c r="Q13462" t="s">
        <v>28873</v>
      </c>
      <c r="R13462" s="35" t="s">
        <v>22639</v>
      </c>
      <c r="S13462" s="34"/>
      <c r="T13462" s="34"/>
      <c r="U13462" s="34"/>
    </row>
    <row r="13463" spans="16:21" x14ac:dyDescent="0.45">
      <c r="P13463" s="33" t="s">
        <v>7551</v>
      </c>
      <c r="Q13463" t="s">
        <v>28873</v>
      </c>
      <c r="R13463" s="35" t="s">
        <v>22640</v>
      </c>
      <c r="S13463" s="34"/>
      <c r="T13463" s="34"/>
      <c r="U13463" s="34"/>
    </row>
    <row r="13464" spans="16:21" x14ac:dyDescent="0.45">
      <c r="P13464" s="33" t="s">
        <v>7551</v>
      </c>
      <c r="Q13464" t="s">
        <v>28873</v>
      </c>
      <c r="R13464" s="35" t="s">
        <v>22641</v>
      </c>
      <c r="S13464" s="34"/>
      <c r="T13464" s="34"/>
      <c r="U13464" s="34"/>
    </row>
    <row r="13465" spans="16:21" x14ac:dyDescent="0.45">
      <c r="P13465" s="33" t="s">
        <v>7552</v>
      </c>
      <c r="Q13465" t="s">
        <v>28873</v>
      </c>
      <c r="R13465" s="35" t="s">
        <v>22642</v>
      </c>
      <c r="S13465" s="34"/>
      <c r="T13465" s="34"/>
      <c r="U13465" s="34"/>
    </row>
    <row r="13466" spans="16:21" x14ac:dyDescent="0.45">
      <c r="P13466" s="33" t="s">
        <v>7552</v>
      </c>
      <c r="Q13466" t="s">
        <v>28873</v>
      </c>
      <c r="R13466" s="35" t="s">
        <v>22643</v>
      </c>
      <c r="S13466" s="34"/>
      <c r="T13466" s="34"/>
      <c r="U13466" s="34"/>
    </row>
    <row r="13467" spans="16:21" x14ac:dyDescent="0.45">
      <c r="P13467" s="33" t="s">
        <v>7553</v>
      </c>
      <c r="Q13467" t="s">
        <v>28873</v>
      </c>
      <c r="R13467" s="35" t="s">
        <v>22644</v>
      </c>
      <c r="S13467" s="34"/>
      <c r="T13467" s="34"/>
      <c r="U13467" s="34"/>
    </row>
    <row r="13468" spans="16:21" x14ac:dyDescent="0.45">
      <c r="P13468" s="33" t="s">
        <v>7553</v>
      </c>
      <c r="Q13468" t="s">
        <v>28873</v>
      </c>
      <c r="R13468" s="35" t="s">
        <v>22645</v>
      </c>
      <c r="S13468" s="34"/>
      <c r="T13468" s="34"/>
      <c r="U13468" s="34"/>
    </row>
    <row r="13469" spans="16:21" x14ac:dyDescent="0.45">
      <c r="P13469" s="33" t="s">
        <v>7554</v>
      </c>
      <c r="Q13469" t="s">
        <v>28873</v>
      </c>
      <c r="R13469" s="35" t="s">
        <v>22646</v>
      </c>
      <c r="S13469" s="34"/>
      <c r="T13469" s="34"/>
      <c r="U13469" s="34"/>
    </row>
    <row r="13470" spans="16:21" x14ac:dyDescent="0.45">
      <c r="P13470" s="33" t="s">
        <v>7554</v>
      </c>
      <c r="Q13470" t="s">
        <v>28873</v>
      </c>
      <c r="R13470" s="35" t="s">
        <v>22647</v>
      </c>
      <c r="S13470" s="34"/>
      <c r="T13470" s="34"/>
      <c r="U13470" s="34"/>
    </row>
    <row r="13471" spans="16:21" x14ac:dyDescent="0.45">
      <c r="P13471" s="33" t="s">
        <v>7555</v>
      </c>
      <c r="Q13471" t="s">
        <v>28873</v>
      </c>
      <c r="R13471" s="35" t="s">
        <v>22648</v>
      </c>
      <c r="S13471" s="34"/>
      <c r="T13471" s="34"/>
      <c r="U13471" s="34"/>
    </row>
    <row r="13472" spans="16:21" x14ac:dyDescent="0.45">
      <c r="P13472" s="33" t="s">
        <v>7556</v>
      </c>
      <c r="Q13472" t="s">
        <v>28873</v>
      </c>
      <c r="R13472" s="35" t="s">
        <v>22649</v>
      </c>
      <c r="S13472" s="34"/>
      <c r="T13472" s="34"/>
      <c r="U13472" s="34"/>
    </row>
    <row r="13473" spans="16:21" x14ac:dyDescent="0.45">
      <c r="P13473" s="33" t="s">
        <v>7557</v>
      </c>
      <c r="Q13473" t="s">
        <v>28873</v>
      </c>
      <c r="R13473" s="35" t="s">
        <v>22650</v>
      </c>
      <c r="S13473" s="34"/>
      <c r="T13473" s="34"/>
      <c r="U13473" s="34"/>
    </row>
    <row r="13474" spans="16:21" x14ac:dyDescent="0.45">
      <c r="P13474" s="33" t="s">
        <v>7557</v>
      </c>
      <c r="Q13474" t="s">
        <v>28873</v>
      </c>
      <c r="R13474" s="35" t="s">
        <v>22651</v>
      </c>
      <c r="S13474" s="34"/>
      <c r="T13474" s="34"/>
      <c r="U13474" s="34"/>
    </row>
    <row r="13475" spans="16:21" x14ac:dyDescent="0.45">
      <c r="P13475" s="33" t="s">
        <v>7558</v>
      </c>
      <c r="Q13475" t="s">
        <v>28873</v>
      </c>
      <c r="R13475" s="35" t="s">
        <v>22652</v>
      </c>
      <c r="S13475" s="34"/>
      <c r="T13475" s="34"/>
      <c r="U13475" s="34"/>
    </row>
    <row r="13476" spans="16:21" x14ac:dyDescent="0.45">
      <c r="P13476" s="33" t="s">
        <v>7558</v>
      </c>
      <c r="Q13476" t="s">
        <v>28873</v>
      </c>
      <c r="R13476" s="35" t="s">
        <v>22653</v>
      </c>
      <c r="S13476" s="34"/>
      <c r="T13476" s="34"/>
      <c r="U13476" s="34"/>
    </row>
    <row r="13477" spans="16:21" x14ac:dyDescent="0.45">
      <c r="P13477" s="33" t="s">
        <v>7559</v>
      </c>
      <c r="Q13477" t="s">
        <v>28873</v>
      </c>
      <c r="R13477" s="35" t="s">
        <v>22654</v>
      </c>
      <c r="S13477" s="34"/>
      <c r="T13477" s="34"/>
      <c r="U13477" s="34"/>
    </row>
    <row r="13478" spans="16:21" x14ac:dyDescent="0.45">
      <c r="P13478" s="33" t="s">
        <v>7559</v>
      </c>
      <c r="Q13478" t="s">
        <v>28873</v>
      </c>
      <c r="R13478" s="35" t="s">
        <v>22655</v>
      </c>
      <c r="S13478" s="34"/>
      <c r="T13478" s="34"/>
      <c r="U13478" s="34"/>
    </row>
    <row r="13479" spans="16:21" x14ac:dyDescent="0.45">
      <c r="P13479" s="33" t="s">
        <v>7560</v>
      </c>
      <c r="Q13479" t="s">
        <v>28873</v>
      </c>
      <c r="R13479" s="35" t="s">
        <v>22656</v>
      </c>
      <c r="S13479" s="34"/>
      <c r="T13479" s="34"/>
      <c r="U13479" s="34"/>
    </row>
    <row r="13480" spans="16:21" x14ac:dyDescent="0.45">
      <c r="P13480" s="33" t="s">
        <v>7560</v>
      </c>
      <c r="Q13480" t="s">
        <v>28873</v>
      </c>
      <c r="R13480" s="35" t="s">
        <v>22657</v>
      </c>
      <c r="S13480" s="34"/>
      <c r="T13480" s="34"/>
      <c r="U13480" s="34"/>
    </row>
    <row r="13481" spans="16:21" x14ac:dyDescent="0.45">
      <c r="P13481" s="33" t="s">
        <v>7561</v>
      </c>
      <c r="Q13481" t="s">
        <v>28873</v>
      </c>
      <c r="R13481" s="35" t="s">
        <v>22658</v>
      </c>
      <c r="S13481" s="34"/>
      <c r="T13481" s="34"/>
      <c r="U13481" s="34"/>
    </row>
    <row r="13482" spans="16:21" x14ac:dyDescent="0.45">
      <c r="P13482" s="33" t="s">
        <v>7561</v>
      </c>
      <c r="Q13482" t="s">
        <v>28873</v>
      </c>
      <c r="R13482" s="35" t="s">
        <v>22659</v>
      </c>
      <c r="S13482" s="34"/>
      <c r="T13482" s="34"/>
      <c r="U13482" s="34"/>
    </row>
    <row r="13483" spans="16:21" x14ac:dyDescent="0.45">
      <c r="P13483" s="33" t="s">
        <v>7562</v>
      </c>
      <c r="Q13483" t="s">
        <v>28873</v>
      </c>
      <c r="R13483" s="35" t="s">
        <v>22660</v>
      </c>
      <c r="S13483" s="34"/>
      <c r="T13483" s="34"/>
      <c r="U13483" s="34"/>
    </row>
    <row r="13484" spans="16:21" x14ac:dyDescent="0.45">
      <c r="P13484" s="33" t="s">
        <v>7562</v>
      </c>
      <c r="Q13484" t="s">
        <v>28873</v>
      </c>
      <c r="R13484" s="35" t="s">
        <v>22661</v>
      </c>
      <c r="S13484" s="34"/>
      <c r="T13484" s="34"/>
      <c r="U13484" s="34"/>
    </row>
    <row r="13485" spans="16:21" x14ac:dyDescent="0.45">
      <c r="P13485" s="33" t="s">
        <v>7563</v>
      </c>
      <c r="Q13485" t="s">
        <v>28873</v>
      </c>
      <c r="R13485" s="35" t="s">
        <v>22662</v>
      </c>
      <c r="S13485" s="34"/>
      <c r="T13485" s="34"/>
      <c r="U13485" s="34"/>
    </row>
    <row r="13486" spans="16:21" x14ac:dyDescent="0.45">
      <c r="P13486" s="33" t="s">
        <v>7563</v>
      </c>
      <c r="Q13486" t="s">
        <v>28873</v>
      </c>
      <c r="R13486" s="35" t="s">
        <v>22663</v>
      </c>
      <c r="S13486" s="34"/>
      <c r="T13486" s="34"/>
      <c r="U13486" s="34"/>
    </row>
    <row r="13487" spans="16:21" x14ac:dyDescent="0.45">
      <c r="P13487" s="33" t="s">
        <v>7564</v>
      </c>
      <c r="Q13487" t="s">
        <v>28873</v>
      </c>
      <c r="R13487" s="35" t="s">
        <v>22664</v>
      </c>
      <c r="S13487" s="34"/>
      <c r="T13487" s="34"/>
      <c r="U13487" s="34"/>
    </row>
    <row r="13488" spans="16:21" x14ac:dyDescent="0.45">
      <c r="P13488" s="33" t="s">
        <v>7564</v>
      </c>
      <c r="Q13488" t="s">
        <v>28873</v>
      </c>
      <c r="R13488" s="35" t="s">
        <v>22665</v>
      </c>
      <c r="S13488" s="34"/>
      <c r="T13488" s="34"/>
      <c r="U13488" s="34"/>
    </row>
    <row r="13489" spans="16:21" x14ac:dyDescent="0.45">
      <c r="P13489" s="33" t="s">
        <v>7565</v>
      </c>
      <c r="Q13489" t="s">
        <v>28873</v>
      </c>
      <c r="R13489" s="35" t="s">
        <v>22666</v>
      </c>
      <c r="S13489" s="34"/>
      <c r="T13489" s="34"/>
      <c r="U13489" s="34"/>
    </row>
    <row r="13490" spans="16:21" x14ac:dyDescent="0.45">
      <c r="P13490" s="33" t="s">
        <v>7565</v>
      </c>
      <c r="Q13490" t="s">
        <v>28873</v>
      </c>
      <c r="R13490" s="35" t="s">
        <v>22667</v>
      </c>
      <c r="S13490" s="34"/>
      <c r="T13490" s="34"/>
      <c r="U13490" s="34"/>
    </row>
    <row r="13491" spans="16:21" x14ac:dyDescent="0.45">
      <c r="P13491" s="33" t="s">
        <v>7566</v>
      </c>
      <c r="Q13491" t="s">
        <v>28873</v>
      </c>
      <c r="R13491" s="35" t="s">
        <v>22668</v>
      </c>
      <c r="S13491" s="34"/>
      <c r="T13491" s="34"/>
      <c r="U13491" s="34"/>
    </row>
    <row r="13492" spans="16:21" x14ac:dyDescent="0.45">
      <c r="P13492" s="33" t="s">
        <v>7566</v>
      </c>
      <c r="Q13492" t="s">
        <v>28873</v>
      </c>
      <c r="R13492" s="35" t="s">
        <v>22669</v>
      </c>
      <c r="S13492" s="34"/>
      <c r="T13492" s="34"/>
      <c r="U13492" s="34"/>
    </row>
    <row r="13493" spans="16:21" x14ac:dyDescent="0.45">
      <c r="P13493" s="33" t="s">
        <v>7567</v>
      </c>
      <c r="Q13493" t="s">
        <v>28873</v>
      </c>
      <c r="R13493" s="35" t="s">
        <v>22670</v>
      </c>
      <c r="S13493" s="34"/>
      <c r="T13493" s="34"/>
      <c r="U13493" s="34"/>
    </row>
    <row r="13494" spans="16:21" x14ac:dyDescent="0.45">
      <c r="P13494" s="33" t="s">
        <v>7567</v>
      </c>
      <c r="Q13494" t="s">
        <v>28873</v>
      </c>
      <c r="R13494" s="35" t="s">
        <v>22671</v>
      </c>
      <c r="S13494" s="34"/>
      <c r="T13494" s="34"/>
      <c r="U13494" s="34"/>
    </row>
    <row r="13495" spans="16:21" x14ac:dyDescent="0.45">
      <c r="P13495" s="33" t="s">
        <v>7568</v>
      </c>
      <c r="Q13495" t="s">
        <v>28873</v>
      </c>
      <c r="R13495" s="35" t="s">
        <v>22672</v>
      </c>
      <c r="S13495" s="34"/>
      <c r="T13495" s="34"/>
      <c r="U13495" s="34"/>
    </row>
    <row r="13496" spans="16:21" x14ac:dyDescent="0.45">
      <c r="P13496" s="33" t="s">
        <v>7568</v>
      </c>
      <c r="Q13496" t="s">
        <v>28873</v>
      </c>
      <c r="R13496" s="35" t="s">
        <v>22673</v>
      </c>
      <c r="S13496" s="34"/>
      <c r="T13496" s="34"/>
      <c r="U13496" s="34"/>
    </row>
    <row r="13497" spans="16:21" x14ac:dyDescent="0.45">
      <c r="P13497" s="33" t="s">
        <v>7569</v>
      </c>
      <c r="Q13497" t="s">
        <v>28873</v>
      </c>
      <c r="R13497" s="35" t="s">
        <v>22674</v>
      </c>
      <c r="S13497" s="34"/>
      <c r="T13497" s="34"/>
      <c r="U13497" s="34"/>
    </row>
    <row r="13498" spans="16:21" x14ac:dyDescent="0.45">
      <c r="P13498" s="33" t="s">
        <v>7569</v>
      </c>
      <c r="Q13498" t="s">
        <v>28873</v>
      </c>
      <c r="R13498" s="35" t="s">
        <v>22675</v>
      </c>
      <c r="S13498" s="34"/>
      <c r="T13498" s="34"/>
      <c r="U13498" s="34"/>
    </row>
    <row r="13499" spans="16:21" x14ac:dyDescent="0.45">
      <c r="P13499" s="33" t="s">
        <v>7570</v>
      </c>
      <c r="Q13499" t="s">
        <v>28873</v>
      </c>
      <c r="R13499" s="35" t="s">
        <v>22676</v>
      </c>
      <c r="S13499" s="34"/>
      <c r="T13499" s="34"/>
      <c r="U13499" s="34"/>
    </row>
    <row r="13500" spans="16:21" x14ac:dyDescent="0.45">
      <c r="P13500" s="33" t="s">
        <v>7570</v>
      </c>
      <c r="Q13500" t="s">
        <v>28873</v>
      </c>
      <c r="R13500" s="35" t="s">
        <v>22677</v>
      </c>
      <c r="S13500" s="34"/>
      <c r="T13500" s="34"/>
      <c r="U13500" s="34"/>
    </row>
    <row r="13501" spans="16:21" x14ac:dyDescent="0.45">
      <c r="P13501" s="33" t="s">
        <v>7571</v>
      </c>
      <c r="Q13501" t="s">
        <v>28873</v>
      </c>
      <c r="R13501" s="35" t="s">
        <v>22678</v>
      </c>
      <c r="S13501" s="34"/>
      <c r="T13501" s="34"/>
      <c r="U13501" s="34"/>
    </row>
    <row r="13502" spans="16:21" x14ac:dyDescent="0.45">
      <c r="P13502" s="33" t="s">
        <v>7571</v>
      </c>
      <c r="Q13502" t="s">
        <v>28873</v>
      </c>
      <c r="R13502" s="35" t="s">
        <v>22679</v>
      </c>
      <c r="S13502" s="34"/>
      <c r="T13502" s="34"/>
      <c r="U13502" s="34"/>
    </row>
    <row r="13503" spans="16:21" x14ac:dyDescent="0.45">
      <c r="P13503" s="33" t="s">
        <v>7572</v>
      </c>
      <c r="Q13503" t="s">
        <v>28873</v>
      </c>
      <c r="R13503" s="35" t="s">
        <v>22680</v>
      </c>
      <c r="S13503" s="34"/>
      <c r="T13503" s="34"/>
      <c r="U13503" s="34"/>
    </row>
    <row r="13504" spans="16:21" x14ac:dyDescent="0.45">
      <c r="P13504" s="33" t="s">
        <v>7572</v>
      </c>
      <c r="Q13504" t="s">
        <v>28873</v>
      </c>
      <c r="R13504" s="35" t="s">
        <v>22681</v>
      </c>
      <c r="S13504" s="34"/>
      <c r="T13504" s="34"/>
      <c r="U13504" s="34"/>
    </row>
    <row r="13505" spans="16:21" x14ac:dyDescent="0.45">
      <c r="P13505" s="33" t="s">
        <v>7573</v>
      </c>
      <c r="Q13505" t="s">
        <v>28873</v>
      </c>
      <c r="R13505" s="35" t="s">
        <v>22682</v>
      </c>
      <c r="S13505" s="34"/>
      <c r="T13505" s="34"/>
      <c r="U13505" s="34"/>
    </row>
    <row r="13506" spans="16:21" x14ac:dyDescent="0.45">
      <c r="P13506" s="33" t="s">
        <v>7573</v>
      </c>
      <c r="Q13506" t="s">
        <v>28873</v>
      </c>
      <c r="R13506" s="35" t="s">
        <v>22683</v>
      </c>
      <c r="S13506" s="34"/>
      <c r="T13506" s="34"/>
      <c r="U13506" s="34"/>
    </row>
    <row r="13507" spans="16:21" x14ac:dyDescent="0.45">
      <c r="P13507" s="33" t="s">
        <v>7574</v>
      </c>
      <c r="Q13507" t="s">
        <v>28873</v>
      </c>
      <c r="R13507" s="35" t="s">
        <v>22684</v>
      </c>
      <c r="S13507" s="34"/>
      <c r="T13507" s="34"/>
      <c r="U13507" s="34"/>
    </row>
    <row r="13508" spans="16:21" x14ac:dyDescent="0.45">
      <c r="P13508" s="33" t="s">
        <v>7574</v>
      </c>
      <c r="Q13508" t="s">
        <v>28873</v>
      </c>
      <c r="R13508" s="35" t="s">
        <v>22685</v>
      </c>
      <c r="S13508" s="34"/>
      <c r="T13508" s="34"/>
      <c r="U13508" s="34"/>
    </row>
    <row r="13509" spans="16:21" x14ac:dyDescent="0.45">
      <c r="P13509" s="33" t="s">
        <v>7575</v>
      </c>
      <c r="Q13509" t="s">
        <v>28873</v>
      </c>
      <c r="R13509" s="35" t="s">
        <v>22686</v>
      </c>
      <c r="S13509" s="34"/>
      <c r="T13509" s="34"/>
      <c r="U13509" s="34"/>
    </row>
    <row r="13510" spans="16:21" x14ac:dyDescent="0.45">
      <c r="P13510" s="33" t="s">
        <v>7575</v>
      </c>
      <c r="Q13510" t="s">
        <v>28873</v>
      </c>
      <c r="R13510" s="35" t="s">
        <v>22687</v>
      </c>
      <c r="S13510" s="34"/>
      <c r="T13510" s="34"/>
      <c r="U13510" s="34"/>
    </row>
    <row r="13511" spans="16:21" x14ac:dyDescent="0.45">
      <c r="P13511" s="33" t="s">
        <v>7576</v>
      </c>
      <c r="Q13511" t="s">
        <v>28873</v>
      </c>
      <c r="R13511" s="35" t="s">
        <v>22688</v>
      </c>
      <c r="S13511" s="34"/>
      <c r="T13511" s="34"/>
      <c r="U13511" s="34"/>
    </row>
    <row r="13512" spans="16:21" x14ac:dyDescent="0.45">
      <c r="P13512" s="33" t="s">
        <v>7576</v>
      </c>
      <c r="Q13512" t="s">
        <v>28873</v>
      </c>
      <c r="R13512" s="35" t="s">
        <v>22689</v>
      </c>
      <c r="S13512" s="34"/>
      <c r="T13512" s="34"/>
      <c r="U13512" s="34"/>
    </row>
    <row r="13513" spans="16:21" x14ac:dyDescent="0.45">
      <c r="P13513" s="33" t="s">
        <v>7577</v>
      </c>
      <c r="Q13513" t="s">
        <v>28873</v>
      </c>
      <c r="R13513" s="35" t="s">
        <v>22690</v>
      </c>
      <c r="S13513" s="34"/>
      <c r="T13513" s="34"/>
      <c r="U13513" s="34"/>
    </row>
    <row r="13514" spans="16:21" x14ac:dyDescent="0.45">
      <c r="P13514" s="33" t="s">
        <v>7577</v>
      </c>
      <c r="Q13514" t="s">
        <v>28873</v>
      </c>
      <c r="R13514" s="35" t="s">
        <v>22691</v>
      </c>
      <c r="S13514" s="34"/>
      <c r="T13514" s="34"/>
      <c r="U13514" s="34"/>
    </row>
    <row r="13515" spans="16:21" x14ac:dyDescent="0.45">
      <c r="P13515" s="33" t="s">
        <v>7578</v>
      </c>
      <c r="Q13515" t="s">
        <v>28873</v>
      </c>
      <c r="R13515" s="35" t="s">
        <v>22692</v>
      </c>
      <c r="S13515" s="34"/>
      <c r="T13515" s="34"/>
      <c r="U13515" s="34"/>
    </row>
    <row r="13516" spans="16:21" x14ac:dyDescent="0.45">
      <c r="P13516" s="33" t="s">
        <v>7578</v>
      </c>
      <c r="Q13516" t="s">
        <v>28873</v>
      </c>
      <c r="R13516" s="35" t="s">
        <v>22693</v>
      </c>
      <c r="S13516" s="34"/>
      <c r="T13516" s="34"/>
      <c r="U13516" s="34"/>
    </row>
    <row r="13517" spans="16:21" x14ac:dyDescent="0.45">
      <c r="P13517" s="33" t="s">
        <v>7579</v>
      </c>
      <c r="Q13517" t="s">
        <v>28873</v>
      </c>
      <c r="R13517" s="35" t="s">
        <v>22694</v>
      </c>
      <c r="S13517" s="34"/>
      <c r="T13517" s="34"/>
      <c r="U13517" s="34"/>
    </row>
    <row r="13518" spans="16:21" x14ac:dyDescent="0.45">
      <c r="P13518" s="33" t="s">
        <v>7579</v>
      </c>
      <c r="Q13518" t="s">
        <v>28873</v>
      </c>
      <c r="R13518" s="35" t="s">
        <v>22695</v>
      </c>
      <c r="S13518" s="34"/>
      <c r="T13518" s="34"/>
      <c r="U13518" s="34"/>
    </row>
    <row r="13519" spans="16:21" x14ac:dyDescent="0.45">
      <c r="P13519" s="33" t="s">
        <v>7580</v>
      </c>
      <c r="Q13519" t="s">
        <v>28873</v>
      </c>
      <c r="R13519" s="35" t="s">
        <v>22696</v>
      </c>
      <c r="S13519" s="34"/>
      <c r="T13519" s="34"/>
      <c r="U13519" s="34"/>
    </row>
    <row r="13520" spans="16:21" x14ac:dyDescent="0.45">
      <c r="P13520" s="33" t="s">
        <v>7580</v>
      </c>
      <c r="Q13520" t="s">
        <v>28873</v>
      </c>
      <c r="R13520" s="35" t="s">
        <v>22697</v>
      </c>
      <c r="S13520" s="34"/>
      <c r="T13520" s="34"/>
      <c r="U13520" s="34"/>
    </row>
    <row r="13521" spans="16:21" x14ac:dyDescent="0.45">
      <c r="P13521" s="33" t="s">
        <v>7581</v>
      </c>
      <c r="Q13521" t="s">
        <v>28873</v>
      </c>
      <c r="R13521" s="35" t="s">
        <v>22698</v>
      </c>
      <c r="S13521" s="34"/>
      <c r="T13521" s="34"/>
      <c r="U13521" s="34"/>
    </row>
    <row r="13522" spans="16:21" x14ac:dyDescent="0.45">
      <c r="P13522" s="33" t="s">
        <v>7581</v>
      </c>
      <c r="Q13522" t="s">
        <v>28873</v>
      </c>
      <c r="R13522" s="35" t="s">
        <v>22699</v>
      </c>
      <c r="S13522" s="34"/>
      <c r="T13522" s="34"/>
      <c r="U13522" s="34"/>
    </row>
    <row r="13523" spans="16:21" x14ac:dyDescent="0.45">
      <c r="P13523" s="33" t="s">
        <v>7582</v>
      </c>
      <c r="Q13523" t="s">
        <v>28873</v>
      </c>
      <c r="R13523" s="35" t="s">
        <v>22700</v>
      </c>
      <c r="S13523" s="34"/>
      <c r="T13523" s="34"/>
      <c r="U13523" s="34"/>
    </row>
    <row r="13524" spans="16:21" x14ac:dyDescent="0.45">
      <c r="P13524" s="33" t="s">
        <v>7582</v>
      </c>
      <c r="Q13524" t="s">
        <v>28873</v>
      </c>
      <c r="R13524" s="35" t="s">
        <v>22701</v>
      </c>
      <c r="S13524" s="34"/>
      <c r="T13524" s="34"/>
      <c r="U13524" s="34"/>
    </row>
    <row r="13525" spans="16:21" x14ac:dyDescent="0.45">
      <c r="P13525" s="33" t="s">
        <v>7583</v>
      </c>
      <c r="Q13525" t="s">
        <v>28873</v>
      </c>
      <c r="R13525" s="35" t="s">
        <v>22702</v>
      </c>
      <c r="S13525" s="34"/>
      <c r="T13525" s="34"/>
      <c r="U13525" s="34"/>
    </row>
    <row r="13526" spans="16:21" x14ac:dyDescent="0.45">
      <c r="P13526" s="33" t="s">
        <v>7583</v>
      </c>
      <c r="Q13526" t="s">
        <v>28873</v>
      </c>
      <c r="R13526" s="35" t="s">
        <v>22703</v>
      </c>
      <c r="S13526" s="34"/>
      <c r="T13526" s="34"/>
      <c r="U13526" s="34"/>
    </row>
    <row r="13527" spans="16:21" x14ac:dyDescent="0.45">
      <c r="P13527" s="33" t="s">
        <v>7584</v>
      </c>
      <c r="Q13527" t="s">
        <v>28873</v>
      </c>
      <c r="R13527" s="35" t="s">
        <v>22704</v>
      </c>
      <c r="S13527" s="34"/>
      <c r="T13527" s="34"/>
      <c r="U13527" s="34"/>
    </row>
    <row r="13528" spans="16:21" x14ac:dyDescent="0.45">
      <c r="P13528" s="33" t="s">
        <v>7584</v>
      </c>
      <c r="Q13528" t="s">
        <v>28873</v>
      </c>
      <c r="R13528" s="35" t="s">
        <v>22705</v>
      </c>
      <c r="S13528" s="34"/>
      <c r="T13528" s="34"/>
      <c r="U13528" s="34"/>
    </row>
    <row r="13529" spans="16:21" x14ac:dyDescent="0.45">
      <c r="P13529" s="33" t="s">
        <v>7585</v>
      </c>
      <c r="Q13529" t="s">
        <v>28873</v>
      </c>
      <c r="R13529" s="35" t="s">
        <v>22706</v>
      </c>
      <c r="S13529" s="34"/>
      <c r="T13529" s="34"/>
      <c r="U13529" s="34"/>
    </row>
    <row r="13530" spans="16:21" x14ac:dyDescent="0.45">
      <c r="P13530" s="33" t="s">
        <v>7585</v>
      </c>
      <c r="Q13530" t="s">
        <v>28873</v>
      </c>
      <c r="R13530" s="35" t="s">
        <v>22707</v>
      </c>
      <c r="S13530" s="34"/>
      <c r="T13530" s="34"/>
      <c r="U13530" s="34"/>
    </row>
    <row r="13531" spans="16:21" x14ac:dyDescent="0.45">
      <c r="P13531" s="33" t="s">
        <v>7586</v>
      </c>
      <c r="Q13531" t="s">
        <v>28873</v>
      </c>
      <c r="R13531" s="35" t="s">
        <v>22708</v>
      </c>
      <c r="S13531" s="34"/>
      <c r="T13531" s="34"/>
      <c r="U13531" s="34"/>
    </row>
    <row r="13532" spans="16:21" x14ac:dyDescent="0.45">
      <c r="P13532" s="33" t="s">
        <v>7586</v>
      </c>
      <c r="Q13532" t="s">
        <v>28873</v>
      </c>
      <c r="R13532" s="35" t="s">
        <v>22709</v>
      </c>
      <c r="S13532" s="34"/>
      <c r="T13532" s="34"/>
      <c r="U13532" s="34"/>
    </row>
    <row r="13533" spans="16:21" x14ac:dyDescent="0.45">
      <c r="P13533" s="33" t="s">
        <v>7587</v>
      </c>
      <c r="Q13533" t="s">
        <v>28873</v>
      </c>
      <c r="R13533" s="35" t="s">
        <v>22710</v>
      </c>
      <c r="S13533" s="34"/>
      <c r="T13533" s="34"/>
      <c r="U13533" s="34"/>
    </row>
    <row r="13534" spans="16:21" x14ac:dyDescent="0.45">
      <c r="P13534" s="33" t="s">
        <v>7587</v>
      </c>
      <c r="Q13534" t="s">
        <v>28873</v>
      </c>
      <c r="R13534" s="35" t="s">
        <v>22711</v>
      </c>
      <c r="S13534" s="34"/>
      <c r="T13534" s="34"/>
      <c r="U13534" s="34"/>
    </row>
    <row r="13535" spans="16:21" x14ac:dyDescent="0.45">
      <c r="P13535" s="33" t="s">
        <v>7588</v>
      </c>
      <c r="Q13535" t="s">
        <v>28873</v>
      </c>
      <c r="R13535" s="35" t="s">
        <v>22712</v>
      </c>
      <c r="S13535" s="34"/>
      <c r="T13535" s="34"/>
      <c r="U13535" s="34"/>
    </row>
    <row r="13536" spans="16:21" x14ac:dyDescent="0.45">
      <c r="P13536" s="33" t="s">
        <v>7588</v>
      </c>
      <c r="Q13536" t="s">
        <v>28873</v>
      </c>
      <c r="R13536" s="35" t="s">
        <v>22713</v>
      </c>
      <c r="S13536" s="34"/>
      <c r="T13536" s="34"/>
      <c r="U13536" s="34"/>
    </row>
    <row r="13537" spans="16:21" x14ac:dyDescent="0.45">
      <c r="P13537" s="33" t="s">
        <v>7589</v>
      </c>
      <c r="Q13537" t="s">
        <v>28873</v>
      </c>
      <c r="R13537" s="35" t="s">
        <v>22714</v>
      </c>
      <c r="S13537" s="34"/>
      <c r="T13537" s="34"/>
      <c r="U13537" s="34"/>
    </row>
    <row r="13538" spans="16:21" x14ac:dyDescent="0.45">
      <c r="P13538" s="33" t="s">
        <v>7589</v>
      </c>
      <c r="Q13538" t="s">
        <v>28873</v>
      </c>
      <c r="R13538" s="35" t="s">
        <v>22715</v>
      </c>
      <c r="S13538" s="34"/>
      <c r="T13538" s="34"/>
      <c r="U13538" s="34"/>
    </row>
    <row r="13539" spans="16:21" x14ac:dyDescent="0.45">
      <c r="P13539" s="33" t="s">
        <v>7590</v>
      </c>
      <c r="Q13539" t="s">
        <v>28873</v>
      </c>
      <c r="R13539" s="35" t="s">
        <v>22716</v>
      </c>
      <c r="S13539" s="34"/>
      <c r="T13539" s="34"/>
      <c r="U13539" s="34"/>
    </row>
    <row r="13540" spans="16:21" x14ac:dyDescent="0.45">
      <c r="P13540" s="33" t="s">
        <v>7590</v>
      </c>
      <c r="Q13540" t="s">
        <v>28873</v>
      </c>
      <c r="R13540" s="35" t="s">
        <v>22717</v>
      </c>
      <c r="S13540" s="34"/>
      <c r="T13540" s="34"/>
      <c r="U13540" s="34"/>
    </row>
    <row r="13541" spans="16:21" x14ac:dyDescent="0.45">
      <c r="P13541" s="33" t="s">
        <v>7591</v>
      </c>
      <c r="Q13541" t="s">
        <v>28873</v>
      </c>
      <c r="R13541" s="35" t="s">
        <v>22718</v>
      </c>
      <c r="S13541" s="34"/>
      <c r="T13541" s="34"/>
      <c r="U13541" s="34"/>
    </row>
    <row r="13542" spans="16:21" x14ac:dyDescent="0.45">
      <c r="P13542" s="33" t="s">
        <v>7591</v>
      </c>
      <c r="Q13542" t="s">
        <v>28873</v>
      </c>
      <c r="R13542" s="35" t="s">
        <v>22719</v>
      </c>
      <c r="S13542" s="34"/>
      <c r="T13542" s="34"/>
      <c r="U13542" s="34"/>
    </row>
    <row r="13543" spans="16:21" x14ac:dyDescent="0.45">
      <c r="P13543" s="33" t="s">
        <v>7592</v>
      </c>
      <c r="Q13543" t="s">
        <v>28873</v>
      </c>
      <c r="R13543" s="35" t="s">
        <v>22720</v>
      </c>
      <c r="S13543" s="34"/>
      <c r="T13543" s="34"/>
      <c r="U13543" s="34"/>
    </row>
    <row r="13544" spans="16:21" x14ac:dyDescent="0.45">
      <c r="P13544" s="33" t="s">
        <v>7592</v>
      </c>
      <c r="Q13544" t="s">
        <v>28873</v>
      </c>
      <c r="R13544" s="35" t="s">
        <v>22721</v>
      </c>
      <c r="S13544" s="34"/>
      <c r="T13544" s="34"/>
      <c r="U13544" s="34"/>
    </row>
    <row r="13545" spans="16:21" x14ac:dyDescent="0.45">
      <c r="P13545" s="33" t="s">
        <v>7593</v>
      </c>
      <c r="Q13545" t="s">
        <v>28873</v>
      </c>
      <c r="R13545" s="35" t="s">
        <v>22722</v>
      </c>
      <c r="S13545" s="34"/>
      <c r="T13545" s="34"/>
      <c r="U13545" s="34"/>
    </row>
    <row r="13546" spans="16:21" x14ac:dyDescent="0.45">
      <c r="P13546" s="33" t="s">
        <v>7593</v>
      </c>
      <c r="Q13546" t="s">
        <v>28873</v>
      </c>
      <c r="R13546" s="35" t="s">
        <v>22723</v>
      </c>
      <c r="S13546" s="34"/>
      <c r="T13546" s="34"/>
      <c r="U13546" s="34"/>
    </row>
    <row r="13547" spans="16:21" x14ac:dyDescent="0.45">
      <c r="P13547" s="33" t="s">
        <v>7594</v>
      </c>
      <c r="Q13547" t="s">
        <v>28873</v>
      </c>
      <c r="R13547" s="35" t="s">
        <v>22724</v>
      </c>
      <c r="S13547" s="34"/>
      <c r="T13547" s="34"/>
      <c r="U13547" s="34"/>
    </row>
    <row r="13548" spans="16:21" x14ac:dyDescent="0.45">
      <c r="P13548" s="33" t="s">
        <v>7594</v>
      </c>
      <c r="Q13548" t="s">
        <v>28873</v>
      </c>
      <c r="R13548" s="35" t="s">
        <v>22725</v>
      </c>
      <c r="S13548" s="34"/>
      <c r="T13548" s="34"/>
      <c r="U13548" s="34"/>
    </row>
    <row r="13549" spans="16:21" x14ac:dyDescent="0.45">
      <c r="P13549" s="33" t="s">
        <v>7595</v>
      </c>
      <c r="Q13549" t="s">
        <v>28873</v>
      </c>
      <c r="R13549" s="35" t="s">
        <v>22726</v>
      </c>
      <c r="S13549" s="34"/>
      <c r="T13549" s="34"/>
      <c r="U13549" s="34"/>
    </row>
    <row r="13550" spans="16:21" x14ac:dyDescent="0.45">
      <c r="P13550" s="33" t="s">
        <v>7595</v>
      </c>
      <c r="Q13550" t="s">
        <v>28873</v>
      </c>
      <c r="R13550" s="35" t="s">
        <v>22727</v>
      </c>
      <c r="S13550" s="34"/>
      <c r="T13550" s="34"/>
      <c r="U13550" s="34"/>
    </row>
    <row r="13551" spans="16:21" x14ac:dyDescent="0.45">
      <c r="P13551" s="33" t="s">
        <v>7596</v>
      </c>
      <c r="Q13551" t="s">
        <v>28873</v>
      </c>
      <c r="R13551" s="35" t="s">
        <v>22728</v>
      </c>
      <c r="S13551" s="34"/>
      <c r="T13551" s="34"/>
      <c r="U13551" s="34"/>
    </row>
    <row r="13552" spans="16:21" x14ac:dyDescent="0.45">
      <c r="P13552" s="33" t="s">
        <v>7596</v>
      </c>
      <c r="Q13552" t="s">
        <v>28873</v>
      </c>
      <c r="R13552" s="35" t="s">
        <v>22729</v>
      </c>
      <c r="S13552" s="34"/>
      <c r="T13552" s="34"/>
      <c r="U13552" s="34"/>
    </row>
    <row r="13553" spans="16:21" x14ac:dyDescent="0.45">
      <c r="P13553" s="33" t="s">
        <v>7597</v>
      </c>
      <c r="Q13553" t="s">
        <v>28873</v>
      </c>
      <c r="R13553" s="35" t="s">
        <v>22730</v>
      </c>
      <c r="S13553" s="34"/>
      <c r="T13553" s="34"/>
      <c r="U13553" s="34"/>
    </row>
    <row r="13554" spans="16:21" x14ac:dyDescent="0.45">
      <c r="P13554" s="33" t="s">
        <v>7597</v>
      </c>
      <c r="Q13554" t="s">
        <v>28873</v>
      </c>
      <c r="R13554" s="35" t="s">
        <v>22731</v>
      </c>
      <c r="S13554" s="34"/>
      <c r="T13554" s="34"/>
      <c r="U13554" s="34"/>
    </row>
    <row r="13555" spans="16:21" x14ac:dyDescent="0.45">
      <c r="P13555" s="33" t="s">
        <v>7598</v>
      </c>
      <c r="Q13555" t="s">
        <v>28873</v>
      </c>
      <c r="R13555" s="35" t="s">
        <v>22732</v>
      </c>
      <c r="S13555" s="34"/>
      <c r="T13555" s="34"/>
      <c r="U13555" s="34"/>
    </row>
    <row r="13556" spans="16:21" x14ac:dyDescent="0.45">
      <c r="P13556" s="33" t="s">
        <v>7598</v>
      </c>
      <c r="Q13556" t="s">
        <v>28873</v>
      </c>
      <c r="R13556" s="35" t="s">
        <v>22733</v>
      </c>
      <c r="S13556" s="34"/>
      <c r="T13556" s="34"/>
      <c r="U13556" s="34"/>
    </row>
    <row r="13557" spans="16:21" x14ac:dyDescent="0.45">
      <c r="P13557" s="33" t="s">
        <v>7599</v>
      </c>
      <c r="Q13557" t="s">
        <v>28873</v>
      </c>
      <c r="R13557" s="35" t="s">
        <v>22734</v>
      </c>
      <c r="S13557" s="34"/>
      <c r="T13557" s="34"/>
      <c r="U13557" s="34"/>
    </row>
    <row r="13558" spans="16:21" x14ac:dyDescent="0.45">
      <c r="P13558" s="33" t="s">
        <v>7599</v>
      </c>
      <c r="Q13558" t="s">
        <v>28873</v>
      </c>
      <c r="R13558" s="35" t="s">
        <v>22735</v>
      </c>
      <c r="S13558" s="34"/>
      <c r="T13558" s="34"/>
      <c r="U13558" s="34"/>
    </row>
    <row r="13559" spans="16:21" x14ac:dyDescent="0.45">
      <c r="P13559" s="33" t="s">
        <v>7600</v>
      </c>
      <c r="Q13559" t="s">
        <v>28873</v>
      </c>
      <c r="R13559" s="35" t="s">
        <v>22736</v>
      </c>
      <c r="S13559" s="34"/>
      <c r="T13559" s="34"/>
      <c r="U13559" s="34"/>
    </row>
    <row r="13560" spans="16:21" x14ac:dyDescent="0.45">
      <c r="P13560" s="33" t="s">
        <v>7600</v>
      </c>
      <c r="Q13560" t="s">
        <v>28873</v>
      </c>
      <c r="R13560" s="35" t="s">
        <v>22737</v>
      </c>
      <c r="S13560" s="34"/>
      <c r="T13560" s="34"/>
      <c r="U13560" s="34"/>
    </row>
    <row r="13561" spans="16:21" x14ac:dyDescent="0.45">
      <c r="P13561" s="33" t="s">
        <v>7601</v>
      </c>
      <c r="Q13561" t="s">
        <v>28873</v>
      </c>
      <c r="R13561" s="35" t="s">
        <v>22738</v>
      </c>
      <c r="S13561" s="34"/>
      <c r="T13561" s="34"/>
      <c r="U13561" s="34"/>
    </row>
    <row r="13562" spans="16:21" x14ac:dyDescent="0.45">
      <c r="P13562" s="33" t="s">
        <v>7601</v>
      </c>
      <c r="Q13562" t="s">
        <v>28873</v>
      </c>
      <c r="R13562" s="35" t="s">
        <v>22739</v>
      </c>
      <c r="S13562" s="34"/>
      <c r="T13562" s="34"/>
      <c r="U13562" s="34"/>
    </row>
    <row r="13563" spans="16:21" x14ac:dyDescent="0.45">
      <c r="P13563" s="33" t="s">
        <v>7602</v>
      </c>
      <c r="Q13563" t="s">
        <v>28873</v>
      </c>
      <c r="R13563" s="35" t="s">
        <v>22740</v>
      </c>
      <c r="S13563" s="34"/>
      <c r="T13563" s="34"/>
      <c r="U13563" s="34"/>
    </row>
    <row r="13564" spans="16:21" x14ac:dyDescent="0.45">
      <c r="P13564" s="33" t="s">
        <v>7602</v>
      </c>
      <c r="Q13564" t="s">
        <v>28873</v>
      </c>
      <c r="R13564" s="35" t="s">
        <v>22741</v>
      </c>
      <c r="S13564" s="34"/>
      <c r="T13564" s="34"/>
      <c r="U13564" s="34"/>
    </row>
    <row r="13565" spans="16:21" x14ac:dyDescent="0.45">
      <c r="P13565" s="33" t="s">
        <v>7603</v>
      </c>
      <c r="Q13565" t="s">
        <v>28873</v>
      </c>
      <c r="R13565" s="35" t="s">
        <v>22742</v>
      </c>
      <c r="S13565" s="34"/>
      <c r="T13565" s="34"/>
      <c r="U13565" s="34"/>
    </row>
    <row r="13566" spans="16:21" x14ac:dyDescent="0.45">
      <c r="P13566" s="33" t="s">
        <v>7603</v>
      </c>
      <c r="Q13566" t="s">
        <v>28873</v>
      </c>
      <c r="R13566" s="35" t="s">
        <v>22741</v>
      </c>
      <c r="S13566" s="34"/>
      <c r="T13566" s="34"/>
      <c r="U13566" s="34"/>
    </row>
    <row r="13567" spans="16:21" x14ac:dyDescent="0.45">
      <c r="P13567" s="33" t="s">
        <v>7604</v>
      </c>
      <c r="Q13567" t="s">
        <v>28873</v>
      </c>
      <c r="R13567" s="35" t="s">
        <v>22743</v>
      </c>
      <c r="S13567" s="34"/>
      <c r="T13567" s="34"/>
      <c r="U13567" s="34"/>
    </row>
    <row r="13568" spans="16:21" x14ac:dyDescent="0.45">
      <c r="P13568" s="33" t="s">
        <v>7604</v>
      </c>
      <c r="Q13568" t="s">
        <v>28873</v>
      </c>
      <c r="R13568" s="35" t="s">
        <v>22744</v>
      </c>
      <c r="S13568" s="34"/>
      <c r="T13568" s="34"/>
      <c r="U13568" s="34"/>
    </row>
    <row r="13569" spans="16:21" x14ac:dyDescent="0.45">
      <c r="P13569" s="33" t="s">
        <v>7605</v>
      </c>
      <c r="Q13569" t="s">
        <v>28873</v>
      </c>
      <c r="R13569" s="35" t="s">
        <v>22745</v>
      </c>
      <c r="S13569" s="34"/>
      <c r="T13569" s="34"/>
      <c r="U13569" s="34"/>
    </row>
    <row r="13570" spans="16:21" x14ac:dyDescent="0.45">
      <c r="P13570" s="33" t="s">
        <v>7605</v>
      </c>
      <c r="Q13570" t="s">
        <v>28873</v>
      </c>
      <c r="R13570" s="35" t="s">
        <v>22746</v>
      </c>
      <c r="S13570" s="34"/>
      <c r="T13570" s="34"/>
      <c r="U13570" s="34"/>
    </row>
    <row r="13571" spans="16:21" x14ac:dyDescent="0.45">
      <c r="P13571" s="33" t="s">
        <v>7606</v>
      </c>
      <c r="Q13571" t="s">
        <v>28873</v>
      </c>
      <c r="R13571" s="35" t="s">
        <v>22747</v>
      </c>
      <c r="S13571" s="34"/>
      <c r="T13571" s="34"/>
      <c r="U13571" s="34"/>
    </row>
    <row r="13572" spans="16:21" x14ac:dyDescent="0.45">
      <c r="P13572" s="33" t="s">
        <v>7606</v>
      </c>
      <c r="Q13572" t="s">
        <v>28873</v>
      </c>
      <c r="R13572" s="35" t="s">
        <v>22748</v>
      </c>
      <c r="S13572" s="34"/>
      <c r="T13572" s="34"/>
      <c r="U13572" s="34"/>
    </row>
    <row r="13573" spans="16:21" x14ac:dyDescent="0.45">
      <c r="P13573" s="33" t="s">
        <v>7607</v>
      </c>
      <c r="Q13573" t="s">
        <v>28873</v>
      </c>
      <c r="R13573" s="35" t="s">
        <v>22749</v>
      </c>
      <c r="S13573" s="34"/>
      <c r="T13573" s="34"/>
      <c r="U13573" s="34"/>
    </row>
    <row r="13574" spans="16:21" x14ac:dyDescent="0.45">
      <c r="P13574" s="33" t="s">
        <v>7607</v>
      </c>
      <c r="Q13574" t="s">
        <v>28873</v>
      </c>
      <c r="R13574" s="35" t="s">
        <v>22750</v>
      </c>
      <c r="S13574" s="34"/>
      <c r="T13574" s="34"/>
      <c r="U13574" s="34"/>
    </row>
    <row r="13575" spans="16:21" x14ac:dyDescent="0.45">
      <c r="P13575" s="33" t="s">
        <v>7608</v>
      </c>
      <c r="Q13575" t="s">
        <v>28873</v>
      </c>
      <c r="R13575" s="35" t="s">
        <v>22751</v>
      </c>
      <c r="S13575" s="34"/>
      <c r="T13575" s="34"/>
      <c r="U13575" s="34"/>
    </row>
    <row r="13576" spans="16:21" x14ac:dyDescent="0.45">
      <c r="P13576" s="33" t="s">
        <v>7608</v>
      </c>
      <c r="Q13576" t="s">
        <v>28873</v>
      </c>
      <c r="R13576" s="35" t="s">
        <v>22752</v>
      </c>
      <c r="S13576" s="34"/>
      <c r="T13576" s="34"/>
      <c r="U13576" s="34"/>
    </row>
    <row r="13577" spans="16:21" x14ac:dyDescent="0.45">
      <c r="P13577" s="33" t="s">
        <v>7609</v>
      </c>
      <c r="Q13577" t="s">
        <v>28873</v>
      </c>
      <c r="R13577" s="35" t="s">
        <v>22753</v>
      </c>
      <c r="S13577" s="34"/>
      <c r="T13577" s="34"/>
      <c r="U13577" s="34"/>
    </row>
    <row r="13578" spans="16:21" x14ac:dyDescent="0.45">
      <c r="P13578" s="33" t="s">
        <v>7609</v>
      </c>
      <c r="Q13578" t="s">
        <v>28873</v>
      </c>
      <c r="R13578" s="35" t="s">
        <v>22754</v>
      </c>
      <c r="S13578" s="34"/>
      <c r="T13578" s="34"/>
      <c r="U13578" s="34"/>
    </row>
    <row r="13579" spans="16:21" x14ac:dyDescent="0.45">
      <c r="P13579" s="33" t="s">
        <v>7610</v>
      </c>
      <c r="Q13579" t="s">
        <v>28873</v>
      </c>
      <c r="R13579" s="35" t="s">
        <v>22755</v>
      </c>
      <c r="S13579" s="34"/>
      <c r="T13579" s="34"/>
      <c r="U13579" s="34"/>
    </row>
    <row r="13580" spans="16:21" x14ac:dyDescent="0.45">
      <c r="P13580" s="33" t="s">
        <v>7610</v>
      </c>
      <c r="Q13580" t="s">
        <v>28873</v>
      </c>
      <c r="R13580" s="35" t="s">
        <v>22756</v>
      </c>
      <c r="S13580" s="34"/>
      <c r="T13580" s="34"/>
      <c r="U13580" s="34"/>
    </row>
    <row r="13581" spans="16:21" x14ac:dyDescent="0.45">
      <c r="P13581" s="33" t="s">
        <v>7611</v>
      </c>
      <c r="Q13581" t="s">
        <v>28873</v>
      </c>
      <c r="R13581" s="35" t="s">
        <v>22757</v>
      </c>
      <c r="S13581" s="34"/>
      <c r="T13581" s="34"/>
      <c r="U13581" s="34"/>
    </row>
    <row r="13582" spans="16:21" x14ac:dyDescent="0.45">
      <c r="P13582" s="33" t="s">
        <v>7611</v>
      </c>
      <c r="Q13582" t="s">
        <v>28873</v>
      </c>
      <c r="R13582" s="35" t="s">
        <v>22758</v>
      </c>
      <c r="S13582" s="34"/>
      <c r="T13582" s="34"/>
      <c r="U13582" s="34"/>
    </row>
    <row r="13583" spans="16:21" x14ac:dyDescent="0.45">
      <c r="P13583" s="33" t="s">
        <v>7612</v>
      </c>
      <c r="Q13583" t="s">
        <v>28873</v>
      </c>
      <c r="R13583" s="35" t="s">
        <v>22759</v>
      </c>
      <c r="S13583" s="34"/>
      <c r="T13583" s="34"/>
      <c r="U13583" s="34"/>
    </row>
    <row r="13584" spans="16:21" x14ac:dyDescent="0.45">
      <c r="P13584" s="33" t="s">
        <v>7612</v>
      </c>
      <c r="Q13584" t="s">
        <v>28873</v>
      </c>
      <c r="R13584" s="35" t="s">
        <v>22760</v>
      </c>
      <c r="S13584" s="34"/>
      <c r="T13584" s="34"/>
      <c r="U13584" s="34"/>
    </row>
    <row r="13585" spans="16:21" x14ac:dyDescent="0.45">
      <c r="P13585" s="33" t="s">
        <v>7613</v>
      </c>
      <c r="Q13585" t="s">
        <v>28873</v>
      </c>
      <c r="R13585" s="35" t="s">
        <v>22761</v>
      </c>
      <c r="S13585" s="34"/>
      <c r="T13585" s="34"/>
      <c r="U13585" s="34"/>
    </row>
    <row r="13586" spans="16:21" x14ac:dyDescent="0.45">
      <c r="P13586" s="33" t="s">
        <v>7613</v>
      </c>
      <c r="Q13586" t="s">
        <v>28873</v>
      </c>
      <c r="R13586" s="35" t="s">
        <v>22762</v>
      </c>
      <c r="S13586" s="34"/>
      <c r="T13586" s="34"/>
      <c r="U13586" s="34"/>
    </row>
    <row r="13587" spans="16:21" x14ac:dyDescent="0.45">
      <c r="P13587" s="33" t="s">
        <v>7614</v>
      </c>
      <c r="Q13587" t="s">
        <v>28873</v>
      </c>
      <c r="R13587" s="35" t="s">
        <v>22635</v>
      </c>
      <c r="S13587" s="34"/>
      <c r="T13587" s="34"/>
      <c r="U13587" s="34"/>
    </row>
    <row r="13588" spans="16:21" x14ac:dyDescent="0.45">
      <c r="P13588" s="33" t="s">
        <v>7615</v>
      </c>
      <c r="Q13588" t="s">
        <v>28873</v>
      </c>
      <c r="R13588" s="35" t="s">
        <v>22635</v>
      </c>
      <c r="S13588" s="34"/>
      <c r="T13588" s="34"/>
      <c r="U13588" s="34"/>
    </row>
    <row r="13589" spans="16:21" x14ac:dyDescent="0.45">
      <c r="P13589" s="33" t="s">
        <v>7616</v>
      </c>
      <c r="Q13589" t="s">
        <v>28873</v>
      </c>
      <c r="R13589" s="35" t="s">
        <v>22763</v>
      </c>
      <c r="S13589" s="34"/>
      <c r="T13589" s="34"/>
      <c r="U13589" s="34"/>
    </row>
    <row r="13590" spans="16:21" x14ac:dyDescent="0.45">
      <c r="P13590" s="33" t="s">
        <v>7616</v>
      </c>
      <c r="Q13590" t="s">
        <v>28873</v>
      </c>
      <c r="R13590" s="35" t="s">
        <v>22764</v>
      </c>
      <c r="S13590" s="34"/>
      <c r="T13590" s="34"/>
      <c r="U13590" s="34"/>
    </row>
    <row r="13591" spans="16:21" x14ac:dyDescent="0.45">
      <c r="P13591" s="33" t="s">
        <v>7617</v>
      </c>
      <c r="Q13591" t="s">
        <v>28873</v>
      </c>
      <c r="R13591" s="35" t="s">
        <v>22765</v>
      </c>
      <c r="S13591" s="34"/>
      <c r="T13591" s="34"/>
      <c r="U13591" s="34"/>
    </row>
    <row r="13592" spans="16:21" x14ac:dyDescent="0.45">
      <c r="P13592" s="33" t="s">
        <v>7617</v>
      </c>
      <c r="Q13592" t="s">
        <v>28873</v>
      </c>
      <c r="R13592" s="35" t="s">
        <v>22766</v>
      </c>
      <c r="S13592" s="34"/>
      <c r="T13592" s="34"/>
      <c r="U13592" s="34"/>
    </row>
    <row r="13593" spans="16:21" x14ac:dyDescent="0.45">
      <c r="P13593" s="33" t="s">
        <v>7618</v>
      </c>
      <c r="Q13593" t="s">
        <v>28873</v>
      </c>
      <c r="R13593" s="35" t="s">
        <v>22767</v>
      </c>
      <c r="S13593" s="34"/>
      <c r="T13593" s="34"/>
      <c r="U13593" s="34"/>
    </row>
    <row r="13594" spans="16:21" x14ac:dyDescent="0.45">
      <c r="P13594" s="33" t="s">
        <v>7618</v>
      </c>
      <c r="Q13594" t="s">
        <v>28873</v>
      </c>
      <c r="R13594" s="35" t="s">
        <v>22768</v>
      </c>
      <c r="S13594" s="34"/>
      <c r="T13594" s="34"/>
      <c r="U13594" s="34"/>
    </row>
    <row r="13595" spans="16:21" x14ac:dyDescent="0.45">
      <c r="P13595" s="33" t="s">
        <v>7619</v>
      </c>
      <c r="Q13595" t="s">
        <v>28873</v>
      </c>
      <c r="R13595" s="35" t="s">
        <v>22635</v>
      </c>
      <c r="S13595" s="34"/>
      <c r="T13595" s="34"/>
      <c r="U13595" s="34"/>
    </row>
    <row r="13596" spans="16:21" x14ac:dyDescent="0.45">
      <c r="P13596" s="33" t="s">
        <v>7620</v>
      </c>
      <c r="Q13596" t="s">
        <v>28873</v>
      </c>
      <c r="R13596" s="35" t="s">
        <v>22769</v>
      </c>
      <c r="S13596" s="34"/>
      <c r="T13596" s="34"/>
      <c r="U13596" s="34"/>
    </row>
    <row r="13597" spans="16:21" x14ac:dyDescent="0.45">
      <c r="P13597" s="33" t="s">
        <v>7620</v>
      </c>
      <c r="Q13597" t="s">
        <v>28873</v>
      </c>
      <c r="R13597" s="35" t="s">
        <v>22770</v>
      </c>
      <c r="S13597" s="34"/>
      <c r="T13597" s="34"/>
      <c r="U13597" s="34"/>
    </row>
    <row r="13598" spans="16:21" x14ac:dyDescent="0.45">
      <c r="P13598" s="33" t="s">
        <v>7621</v>
      </c>
      <c r="Q13598" t="s">
        <v>28873</v>
      </c>
      <c r="R13598" s="35" t="s">
        <v>22771</v>
      </c>
      <c r="S13598" s="34"/>
      <c r="T13598" s="34"/>
      <c r="U13598" s="34"/>
    </row>
    <row r="13599" spans="16:21" x14ac:dyDescent="0.45">
      <c r="P13599" s="33" t="s">
        <v>7621</v>
      </c>
      <c r="Q13599" t="s">
        <v>28873</v>
      </c>
      <c r="R13599" s="35" t="s">
        <v>22772</v>
      </c>
      <c r="S13599" s="34"/>
      <c r="T13599" s="34"/>
      <c r="U13599" s="34"/>
    </row>
    <row r="13600" spans="16:21" x14ac:dyDescent="0.45">
      <c r="P13600" s="33" t="s">
        <v>7622</v>
      </c>
      <c r="Q13600" t="s">
        <v>28873</v>
      </c>
      <c r="R13600" s="35" t="s">
        <v>22773</v>
      </c>
      <c r="S13600" s="34"/>
      <c r="T13600" s="34"/>
      <c r="U13600" s="34"/>
    </row>
    <row r="13601" spans="16:21" x14ac:dyDescent="0.45">
      <c r="P13601" s="33" t="s">
        <v>7622</v>
      </c>
      <c r="Q13601" t="s">
        <v>28873</v>
      </c>
      <c r="R13601" s="35" t="s">
        <v>22774</v>
      </c>
      <c r="S13601" s="34"/>
      <c r="T13601" s="34"/>
      <c r="U13601" s="34"/>
    </row>
    <row r="13602" spans="16:21" x14ac:dyDescent="0.45">
      <c r="P13602" s="33" t="s">
        <v>7623</v>
      </c>
      <c r="Q13602" t="s">
        <v>28873</v>
      </c>
      <c r="R13602" s="35" t="s">
        <v>22775</v>
      </c>
      <c r="S13602" s="34"/>
      <c r="T13602" s="34"/>
      <c r="U13602" s="34"/>
    </row>
    <row r="13603" spans="16:21" x14ac:dyDescent="0.45">
      <c r="P13603" s="33" t="s">
        <v>7623</v>
      </c>
      <c r="Q13603" t="s">
        <v>28873</v>
      </c>
      <c r="R13603" s="35" t="s">
        <v>22776</v>
      </c>
      <c r="S13603" s="34"/>
      <c r="T13603" s="34"/>
      <c r="U13603" s="34"/>
    </row>
    <row r="13604" spans="16:21" x14ac:dyDescent="0.45">
      <c r="P13604" s="33" t="s">
        <v>7624</v>
      </c>
      <c r="Q13604" t="s">
        <v>28873</v>
      </c>
      <c r="R13604" s="35" t="s">
        <v>22777</v>
      </c>
      <c r="S13604" s="34"/>
      <c r="T13604" s="34"/>
      <c r="U13604" s="34"/>
    </row>
    <row r="13605" spans="16:21" x14ac:dyDescent="0.45">
      <c r="P13605" s="33" t="s">
        <v>7624</v>
      </c>
      <c r="Q13605" t="s">
        <v>28873</v>
      </c>
      <c r="R13605" s="35" t="s">
        <v>22778</v>
      </c>
      <c r="S13605" s="34"/>
      <c r="T13605" s="34"/>
      <c r="U13605" s="34"/>
    </row>
    <row r="13606" spans="16:21" x14ac:dyDescent="0.45">
      <c r="P13606" s="33" t="s">
        <v>7625</v>
      </c>
      <c r="Q13606" t="s">
        <v>28873</v>
      </c>
      <c r="R13606" s="35" t="s">
        <v>22779</v>
      </c>
      <c r="S13606" s="34"/>
      <c r="T13606" s="34"/>
      <c r="U13606" s="34"/>
    </row>
    <row r="13607" spans="16:21" x14ac:dyDescent="0.45">
      <c r="P13607" s="33" t="s">
        <v>7625</v>
      </c>
      <c r="Q13607" t="s">
        <v>28873</v>
      </c>
      <c r="R13607" s="35" t="s">
        <v>22780</v>
      </c>
      <c r="S13607" s="34"/>
      <c r="T13607" s="34"/>
      <c r="U13607" s="34"/>
    </row>
    <row r="13608" spans="16:21" x14ac:dyDescent="0.45">
      <c r="P13608" s="33" t="s">
        <v>7626</v>
      </c>
      <c r="Q13608" t="s">
        <v>28873</v>
      </c>
      <c r="R13608" s="35" t="s">
        <v>22781</v>
      </c>
      <c r="S13608" s="34"/>
      <c r="T13608" s="34"/>
      <c r="U13608" s="34"/>
    </row>
    <row r="13609" spans="16:21" x14ac:dyDescent="0.45">
      <c r="P13609" s="33" t="s">
        <v>7627</v>
      </c>
      <c r="Q13609" t="s">
        <v>28873</v>
      </c>
      <c r="R13609" s="35" t="s">
        <v>22782</v>
      </c>
      <c r="S13609" s="34"/>
      <c r="T13609" s="34"/>
      <c r="U13609" s="34"/>
    </row>
    <row r="13610" spans="16:21" x14ac:dyDescent="0.45">
      <c r="P13610" s="33" t="s">
        <v>7628</v>
      </c>
      <c r="Q13610" t="s">
        <v>28873</v>
      </c>
      <c r="R13610" s="35" t="s">
        <v>22783</v>
      </c>
      <c r="S13610" s="34"/>
      <c r="T13610" s="34"/>
      <c r="U13610" s="34"/>
    </row>
    <row r="13611" spans="16:21" x14ac:dyDescent="0.45">
      <c r="P13611" s="33" t="s">
        <v>7628</v>
      </c>
      <c r="Q13611" t="s">
        <v>28873</v>
      </c>
      <c r="R13611" s="35" t="s">
        <v>22784</v>
      </c>
      <c r="S13611" s="34"/>
      <c r="T13611" s="34"/>
      <c r="U13611" s="34"/>
    </row>
    <row r="13612" spans="16:21" x14ac:dyDescent="0.45">
      <c r="P13612" s="33" t="s">
        <v>7629</v>
      </c>
      <c r="Q13612" t="s">
        <v>28873</v>
      </c>
      <c r="R13612" s="35" t="s">
        <v>22785</v>
      </c>
      <c r="S13612" s="34"/>
      <c r="T13612" s="34"/>
      <c r="U13612" s="34"/>
    </row>
    <row r="13613" spans="16:21" x14ac:dyDescent="0.45">
      <c r="P13613" s="33" t="s">
        <v>7629</v>
      </c>
      <c r="Q13613" t="s">
        <v>28873</v>
      </c>
      <c r="R13613" s="35" t="s">
        <v>22786</v>
      </c>
      <c r="S13613" s="34"/>
      <c r="T13613" s="34"/>
      <c r="U13613" s="34"/>
    </row>
    <row r="13614" spans="16:21" x14ac:dyDescent="0.45">
      <c r="P13614" s="33" t="s">
        <v>7630</v>
      </c>
      <c r="Q13614" t="s">
        <v>28873</v>
      </c>
      <c r="R13614" s="35" t="s">
        <v>22787</v>
      </c>
      <c r="S13614" s="34"/>
      <c r="T13614" s="34"/>
      <c r="U13614" s="34"/>
    </row>
    <row r="13615" spans="16:21" x14ac:dyDescent="0.45">
      <c r="P13615" s="33" t="s">
        <v>7630</v>
      </c>
      <c r="Q13615" t="s">
        <v>28873</v>
      </c>
      <c r="R13615" s="35" t="s">
        <v>22788</v>
      </c>
      <c r="S13615" s="34"/>
      <c r="T13615" s="34"/>
      <c r="U13615" s="34"/>
    </row>
    <row r="13616" spans="16:21" x14ac:dyDescent="0.45">
      <c r="P13616" s="33" t="s">
        <v>7631</v>
      </c>
      <c r="Q13616" t="s">
        <v>28873</v>
      </c>
      <c r="R13616" s="35" t="s">
        <v>22789</v>
      </c>
      <c r="S13616" s="34"/>
      <c r="T13616" s="34"/>
      <c r="U13616" s="34"/>
    </row>
    <row r="13617" spans="16:21" x14ac:dyDescent="0.45">
      <c r="P13617" s="33" t="s">
        <v>7631</v>
      </c>
      <c r="Q13617" t="s">
        <v>28873</v>
      </c>
      <c r="R13617" s="35" t="s">
        <v>22790</v>
      </c>
      <c r="S13617" s="34"/>
      <c r="T13617" s="34"/>
      <c r="U13617" s="34"/>
    </row>
    <row r="13618" spans="16:21" x14ac:dyDescent="0.45">
      <c r="P13618" s="33" t="s">
        <v>7632</v>
      </c>
      <c r="Q13618" t="s">
        <v>28873</v>
      </c>
      <c r="R13618" s="35" t="s">
        <v>22791</v>
      </c>
      <c r="S13618" s="34"/>
      <c r="T13618" s="34"/>
      <c r="U13618" s="34"/>
    </row>
    <row r="13619" spans="16:21" x14ac:dyDescent="0.45">
      <c r="P13619" s="33" t="s">
        <v>7632</v>
      </c>
      <c r="Q13619" t="s">
        <v>28873</v>
      </c>
      <c r="R13619" s="35" t="s">
        <v>22792</v>
      </c>
      <c r="S13619" s="34"/>
      <c r="T13619" s="34"/>
      <c r="U13619" s="34"/>
    </row>
    <row r="13620" spans="16:21" x14ac:dyDescent="0.45">
      <c r="P13620" s="33" t="s">
        <v>7633</v>
      </c>
      <c r="Q13620" t="s">
        <v>28873</v>
      </c>
      <c r="R13620" s="35" t="s">
        <v>22793</v>
      </c>
      <c r="S13620" s="34"/>
      <c r="T13620" s="34"/>
      <c r="U13620" s="34"/>
    </row>
    <row r="13621" spans="16:21" x14ac:dyDescent="0.45">
      <c r="P13621" s="33" t="s">
        <v>7633</v>
      </c>
      <c r="Q13621" t="s">
        <v>28873</v>
      </c>
      <c r="R13621" s="35" t="s">
        <v>22794</v>
      </c>
      <c r="S13621" s="34"/>
      <c r="T13621" s="34"/>
      <c r="U13621" s="34"/>
    </row>
    <row r="13622" spans="16:21" x14ac:dyDescent="0.45">
      <c r="P13622" s="33" t="s">
        <v>7634</v>
      </c>
      <c r="Q13622" t="s">
        <v>28873</v>
      </c>
      <c r="R13622" s="35" t="s">
        <v>22795</v>
      </c>
      <c r="S13622" s="34"/>
      <c r="T13622" s="34"/>
      <c r="U13622" s="34"/>
    </row>
    <row r="13623" spans="16:21" x14ac:dyDescent="0.45">
      <c r="P13623" s="33" t="s">
        <v>7634</v>
      </c>
      <c r="Q13623" t="s">
        <v>28873</v>
      </c>
      <c r="R13623" s="35" t="s">
        <v>22796</v>
      </c>
      <c r="S13623" s="34"/>
      <c r="T13623" s="34"/>
      <c r="U13623" s="34"/>
    </row>
    <row r="13624" spans="16:21" x14ac:dyDescent="0.45">
      <c r="P13624" s="33" t="s">
        <v>7635</v>
      </c>
      <c r="Q13624" t="s">
        <v>28873</v>
      </c>
      <c r="R13624" s="35" t="s">
        <v>22797</v>
      </c>
      <c r="S13624" s="34"/>
      <c r="T13624" s="34"/>
      <c r="U13624" s="34"/>
    </row>
    <row r="13625" spans="16:21" x14ac:dyDescent="0.45">
      <c r="P13625" s="33" t="s">
        <v>7635</v>
      </c>
      <c r="Q13625" t="s">
        <v>28873</v>
      </c>
      <c r="R13625" s="35" t="s">
        <v>22798</v>
      </c>
      <c r="S13625" s="34"/>
      <c r="T13625" s="34"/>
      <c r="U13625" s="34"/>
    </row>
    <row r="13626" spans="16:21" x14ac:dyDescent="0.45">
      <c r="P13626" s="33" t="s">
        <v>7636</v>
      </c>
      <c r="Q13626" t="s">
        <v>28873</v>
      </c>
      <c r="R13626" s="35" t="s">
        <v>22799</v>
      </c>
      <c r="S13626" s="34"/>
      <c r="T13626" s="34"/>
      <c r="U13626" s="34"/>
    </row>
    <row r="13627" spans="16:21" x14ac:dyDescent="0.45">
      <c r="P13627" s="33" t="s">
        <v>7636</v>
      </c>
      <c r="Q13627" t="s">
        <v>28873</v>
      </c>
      <c r="R13627" s="35" t="s">
        <v>22800</v>
      </c>
      <c r="S13627" s="34"/>
      <c r="T13627" s="34"/>
      <c r="U13627" s="34"/>
    </row>
    <row r="13628" spans="16:21" x14ac:dyDescent="0.45">
      <c r="P13628" s="33" t="s">
        <v>7637</v>
      </c>
      <c r="Q13628" t="s">
        <v>28873</v>
      </c>
      <c r="R13628" s="35" t="s">
        <v>22801</v>
      </c>
      <c r="S13628" s="34"/>
      <c r="T13628" s="34"/>
      <c r="U13628" s="34"/>
    </row>
    <row r="13629" spans="16:21" x14ac:dyDescent="0.45">
      <c r="P13629" s="33" t="s">
        <v>7637</v>
      </c>
      <c r="Q13629" t="s">
        <v>28873</v>
      </c>
      <c r="R13629" s="35" t="s">
        <v>22802</v>
      </c>
      <c r="S13629" s="34"/>
      <c r="T13629" s="34"/>
      <c r="U13629" s="34"/>
    </row>
    <row r="13630" spans="16:21" x14ac:dyDescent="0.45">
      <c r="P13630" s="33" t="s">
        <v>7638</v>
      </c>
      <c r="Q13630" t="s">
        <v>28873</v>
      </c>
      <c r="R13630" s="35" t="s">
        <v>22803</v>
      </c>
      <c r="S13630" s="34"/>
      <c r="T13630" s="34"/>
      <c r="U13630" s="34"/>
    </row>
    <row r="13631" spans="16:21" x14ac:dyDescent="0.45">
      <c r="P13631" s="33" t="s">
        <v>7638</v>
      </c>
      <c r="Q13631" t="s">
        <v>28873</v>
      </c>
      <c r="R13631" s="35" t="s">
        <v>22804</v>
      </c>
      <c r="S13631" s="34"/>
      <c r="T13631" s="34"/>
      <c r="U13631" s="34"/>
    </row>
    <row r="13632" spans="16:21" x14ac:dyDescent="0.45">
      <c r="P13632" s="33" t="s">
        <v>7639</v>
      </c>
      <c r="Q13632" t="s">
        <v>28873</v>
      </c>
      <c r="R13632" s="35" t="s">
        <v>22805</v>
      </c>
      <c r="S13632" s="34"/>
      <c r="T13632" s="34"/>
      <c r="U13632" s="34"/>
    </row>
    <row r="13633" spans="16:21" x14ac:dyDescent="0.45">
      <c r="P13633" s="33" t="s">
        <v>7639</v>
      </c>
      <c r="Q13633" t="s">
        <v>28873</v>
      </c>
      <c r="R13633" s="35" t="s">
        <v>22806</v>
      </c>
      <c r="S13633" s="34"/>
      <c r="T13633" s="34"/>
      <c r="U13633" s="34"/>
    </row>
    <row r="13634" spans="16:21" x14ac:dyDescent="0.45">
      <c r="P13634" s="33" t="s">
        <v>7640</v>
      </c>
      <c r="Q13634" t="s">
        <v>28873</v>
      </c>
      <c r="R13634" s="35" t="s">
        <v>22807</v>
      </c>
      <c r="S13634" s="34"/>
      <c r="T13634" s="34"/>
      <c r="U13634" s="34"/>
    </row>
    <row r="13635" spans="16:21" x14ac:dyDescent="0.45">
      <c r="P13635" s="33" t="s">
        <v>7640</v>
      </c>
      <c r="Q13635" t="s">
        <v>28873</v>
      </c>
      <c r="R13635" s="35" t="s">
        <v>22808</v>
      </c>
      <c r="S13635" s="34"/>
      <c r="T13635" s="34"/>
      <c r="U13635" s="34"/>
    </row>
    <row r="13636" spans="16:21" x14ac:dyDescent="0.45">
      <c r="P13636" s="33" t="s">
        <v>7641</v>
      </c>
      <c r="Q13636" t="s">
        <v>28873</v>
      </c>
      <c r="R13636" s="35" t="s">
        <v>22809</v>
      </c>
      <c r="S13636" s="34"/>
      <c r="T13636" s="34"/>
      <c r="U13636" s="34"/>
    </row>
    <row r="13637" spans="16:21" x14ac:dyDescent="0.45">
      <c r="P13637" s="33" t="s">
        <v>7642</v>
      </c>
      <c r="Q13637" t="s">
        <v>28873</v>
      </c>
      <c r="R13637" s="35" t="s">
        <v>22810</v>
      </c>
      <c r="S13637" s="34"/>
      <c r="T13637" s="34"/>
      <c r="U13637" s="34"/>
    </row>
    <row r="13638" spans="16:21" x14ac:dyDescent="0.45">
      <c r="P13638" s="33" t="s">
        <v>7643</v>
      </c>
      <c r="Q13638" t="s">
        <v>28873</v>
      </c>
      <c r="R13638" s="35" t="s">
        <v>22811</v>
      </c>
      <c r="S13638" s="34"/>
      <c r="T13638" s="34"/>
      <c r="U13638" s="34"/>
    </row>
    <row r="13639" spans="16:21" x14ac:dyDescent="0.45">
      <c r="P13639" s="33" t="s">
        <v>7643</v>
      </c>
      <c r="Q13639" t="s">
        <v>28873</v>
      </c>
      <c r="R13639" s="35" t="s">
        <v>22812</v>
      </c>
      <c r="S13639" s="34"/>
      <c r="T13639" s="34"/>
      <c r="U13639" s="34"/>
    </row>
    <row r="13640" spans="16:21" x14ac:dyDescent="0.45">
      <c r="P13640" s="33" t="s">
        <v>7644</v>
      </c>
      <c r="Q13640" t="s">
        <v>28873</v>
      </c>
      <c r="R13640" s="35" t="s">
        <v>22813</v>
      </c>
      <c r="S13640" s="34"/>
      <c r="T13640" s="34"/>
      <c r="U13640" s="34"/>
    </row>
    <row r="13641" spans="16:21" x14ac:dyDescent="0.45">
      <c r="P13641" s="33" t="s">
        <v>7644</v>
      </c>
      <c r="Q13641" t="s">
        <v>28873</v>
      </c>
      <c r="R13641" s="35" t="s">
        <v>22814</v>
      </c>
      <c r="S13641" s="34"/>
      <c r="T13641" s="34"/>
      <c r="U13641" s="34"/>
    </row>
    <row r="13642" spans="16:21" x14ac:dyDescent="0.45">
      <c r="P13642" s="33" t="s">
        <v>7645</v>
      </c>
      <c r="Q13642" t="s">
        <v>28873</v>
      </c>
      <c r="R13642" s="35" t="s">
        <v>22815</v>
      </c>
      <c r="S13642" s="34"/>
      <c r="T13642" s="34"/>
      <c r="U13642" s="34"/>
    </row>
    <row r="13643" spans="16:21" x14ac:dyDescent="0.45">
      <c r="P13643" s="33" t="s">
        <v>7645</v>
      </c>
      <c r="Q13643" t="s">
        <v>28873</v>
      </c>
      <c r="R13643" s="35" t="s">
        <v>22816</v>
      </c>
      <c r="S13643" s="34"/>
      <c r="T13643" s="34"/>
      <c r="U13643" s="34"/>
    </row>
    <row r="13644" spans="16:21" x14ac:dyDescent="0.45">
      <c r="P13644" s="33" t="s">
        <v>7646</v>
      </c>
      <c r="Q13644" t="s">
        <v>28873</v>
      </c>
      <c r="R13644" s="35" t="s">
        <v>22817</v>
      </c>
      <c r="S13644" s="34"/>
      <c r="T13644" s="34"/>
      <c r="U13644" s="34"/>
    </row>
    <row r="13645" spans="16:21" x14ac:dyDescent="0.45">
      <c r="P13645" s="33" t="s">
        <v>7646</v>
      </c>
      <c r="Q13645" t="s">
        <v>28873</v>
      </c>
      <c r="R13645" s="35" t="s">
        <v>22818</v>
      </c>
      <c r="S13645" s="34"/>
      <c r="T13645" s="34"/>
      <c r="U13645" s="34"/>
    </row>
    <row r="13646" spans="16:21" x14ac:dyDescent="0.45">
      <c r="P13646" s="33" t="s">
        <v>7647</v>
      </c>
      <c r="Q13646" t="s">
        <v>28873</v>
      </c>
      <c r="R13646" s="35" t="s">
        <v>22819</v>
      </c>
      <c r="S13646" s="34"/>
      <c r="T13646" s="34"/>
      <c r="U13646" s="34"/>
    </row>
    <row r="13647" spans="16:21" x14ac:dyDescent="0.45">
      <c r="P13647" s="33" t="s">
        <v>7647</v>
      </c>
      <c r="Q13647" t="s">
        <v>28873</v>
      </c>
      <c r="R13647" s="35" t="s">
        <v>22820</v>
      </c>
      <c r="S13647" s="34"/>
      <c r="T13647" s="34"/>
      <c r="U13647" s="34"/>
    </row>
    <row r="13648" spans="16:21" x14ac:dyDescent="0.45">
      <c r="P13648" s="33" t="s">
        <v>7648</v>
      </c>
      <c r="Q13648" t="s">
        <v>28873</v>
      </c>
      <c r="R13648" s="35" t="s">
        <v>22821</v>
      </c>
      <c r="S13648" s="34"/>
      <c r="T13648" s="34"/>
      <c r="U13648" s="34"/>
    </row>
    <row r="13649" spans="16:21" x14ac:dyDescent="0.45">
      <c r="P13649" s="33" t="s">
        <v>7648</v>
      </c>
      <c r="Q13649" t="s">
        <v>28873</v>
      </c>
      <c r="R13649" s="35" t="s">
        <v>22822</v>
      </c>
      <c r="S13649" s="34"/>
      <c r="T13649" s="34"/>
      <c r="U13649" s="34"/>
    </row>
    <row r="13650" spans="16:21" x14ac:dyDescent="0.45">
      <c r="P13650" s="33" t="s">
        <v>7649</v>
      </c>
      <c r="Q13650" t="s">
        <v>28873</v>
      </c>
      <c r="R13650" s="35" t="s">
        <v>22823</v>
      </c>
      <c r="S13650" s="34"/>
      <c r="T13650" s="34"/>
      <c r="U13650" s="34"/>
    </row>
    <row r="13651" spans="16:21" x14ac:dyDescent="0.45">
      <c r="P13651" s="33" t="s">
        <v>7649</v>
      </c>
      <c r="Q13651" t="s">
        <v>28873</v>
      </c>
      <c r="R13651" s="35" t="s">
        <v>22824</v>
      </c>
      <c r="S13651" s="34"/>
      <c r="T13651" s="34"/>
      <c r="U13651" s="34"/>
    </row>
    <row r="13652" spans="16:21" x14ac:dyDescent="0.45">
      <c r="P13652" s="33" t="s">
        <v>7650</v>
      </c>
      <c r="Q13652" t="s">
        <v>28873</v>
      </c>
      <c r="R13652" s="35" t="s">
        <v>22825</v>
      </c>
      <c r="S13652" s="34"/>
      <c r="T13652" s="34"/>
      <c r="U13652" s="34"/>
    </row>
    <row r="13653" spans="16:21" x14ac:dyDescent="0.45">
      <c r="P13653" s="33" t="s">
        <v>7650</v>
      </c>
      <c r="Q13653" t="s">
        <v>28873</v>
      </c>
      <c r="R13653" s="35" t="s">
        <v>22826</v>
      </c>
      <c r="S13653" s="34"/>
      <c r="T13653" s="34"/>
      <c r="U13653" s="34"/>
    </row>
    <row r="13654" spans="16:21" x14ac:dyDescent="0.45">
      <c r="P13654" s="33" t="s">
        <v>7651</v>
      </c>
      <c r="Q13654" t="s">
        <v>28873</v>
      </c>
      <c r="R13654" s="35" t="s">
        <v>22827</v>
      </c>
      <c r="S13654" s="34"/>
      <c r="T13654" s="34"/>
      <c r="U13654" s="34"/>
    </row>
    <row r="13655" spans="16:21" x14ac:dyDescent="0.45">
      <c r="P13655" s="33" t="s">
        <v>7651</v>
      </c>
      <c r="Q13655" t="s">
        <v>28873</v>
      </c>
      <c r="R13655" s="35" t="s">
        <v>22828</v>
      </c>
      <c r="S13655" s="34"/>
      <c r="T13655" s="34"/>
      <c r="U13655" s="34"/>
    </row>
    <row r="13656" spans="16:21" x14ac:dyDescent="0.45">
      <c r="P13656" s="33" t="s">
        <v>7652</v>
      </c>
      <c r="Q13656" t="s">
        <v>28873</v>
      </c>
      <c r="R13656" s="35" t="s">
        <v>22829</v>
      </c>
      <c r="S13656" s="34"/>
      <c r="T13656" s="34"/>
      <c r="U13656" s="34"/>
    </row>
    <row r="13657" spans="16:21" x14ac:dyDescent="0.45">
      <c r="P13657" s="33" t="s">
        <v>7652</v>
      </c>
      <c r="Q13657" t="s">
        <v>28873</v>
      </c>
      <c r="R13657" s="35" t="s">
        <v>22830</v>
      </c>
      <c r="S13657" s="34"/>
      <c r="T13657" s="34"/>
      <c r="U13657" s="34"/>
    </row>
    <row r="13658" spans="16:21" x14ac:dyDescent="0.45">
      <c r="P13658" s="33" t="s">
        <v>7653</v>
      </c>
      <c r="Q13658" t="s">
        <v>28873</v>
      </c>
      <c r="R13658" s="35" t="s">
        <v>22831</v>
      </c>
      <c r="S13658" s="34"/>
      <c r="T13658" s="34"/>
      <c r="U13658" s="34"/>
    </row>
    <row r="13659" spans="16:21" x14ac:dyDescent="0.45">
      <c r="P13659" s="33" t="s">
        <v>7653</v>
      </c>
      <c r="Q13659" t="s">
        <v>28873</v>
      </c>
      <c r="R13659" s="35" t="s">
        <v>22832</v>
      </c>
      <c r="S13659" s="34"/>
      <c r="T13659" s="34"/>
      <c r="U13659" s="34"/>
    </row>
    <row r="13660" spans="16:21" x14ac:dyDescent="0.45">
      <c r="P13660" s="33" t="s">
        <v>7654</v>
      </c>
      <c r="Q13660" t="s">
        <v>28873</v>
      </c>
      <c r="R13660" s="35" t="s">
        <v>22833</v>
      </c>
      <c r="S13660" s="34"/>
      <c r="T13660" s="34"/>
      <c r="U13660" s="34"/>
    </row>
    <row r="13661" spans="16:21" x14ac:dyDescent="0.45">
      <c r="P13661" s="33" t="s">
        <v>7654</v>
      </c>
      <c r="Q13661" t="s">
        <v>28873</v>
      </c>
      <c r="R13661" s="35" t="s">
        <v>22834</v>
      </c>
      <c r="S13661" s="34"/>
      <c r="T13661" s="34"/>
      <c r="U13661" s="34"/>
    </row>
    <row r="13662" spans="16:21" x14ac:dyDescent="0.45">
      <c r="P13662" s="33" t="s">
        <v>7655</v>
      </c>
      <c r="Q13662" t="s">
        <v>28873</v>
      </c>
      <c r="R13662" s="35" t="s">
        <v>22835</v>
      </c>
      <c r="S13662" s="34"/>
      <c r="T13662" s="34"/>
      <c r="U13662" s="34"/>
    </row>
    <row r="13663" spans="16:21" x14ac:dyDescent="0.45">
      <c r="P13663" s="33" t="s">
        <v>7655</v>
      </c>
      <c r="Q13663" t="s">
        <v>28873</v>
      </c>
      <c r="R13663" s="35" t="s">
        <v>22836</v>
      </c>
      <c r="S13663" s="34"/>
      <c r="T13663" s="34"/>
      <c r="U13663" s="34"/>
    </row>
    <row r="13664" spans="16:21" x14ac:dyDescent="0.45">
      <c r="P13664" s="33" t="s">
        <v>7656</v>
      </c>
      <c r="Q13664" t="s">
        <v>28873</v>
      </c>
      <c r="R13664" s="35" t="s">
        <v>22837</v>
      </c>
      <c r="S13664" s="34"/>
      <c r="T13664" s="34"/>
      <c r="U13664" s="34"/>
    </row>
    <row r="13665" spans="16:21" x14ac:dyDescent="0.45">
      <c r="P13665" s="33" t="s">
        <v>7656</v>
      </c>
      <c r="Q13665" t="s">
        <v>28873</v>
      </c>
      <c r="R13665" s="35" t="s">
        <v>22838</v>
      </c>
      <c r="S13665" s="34"/>
      <c r="T13665" s="34"/>
      <c r="U13665" s="34"/>
    </row>
    <row r="13666" spans="16:21" x14ac:dyDescent="0.45">
      <c r="P13666" s="33" t="s">
        <v>7657</v>
      </c>
      <c r="Q13666" t="s">
        <v>28873</v>
      </c>
      <c r="R13666" s="35" t="s">
        <v>22839</v>
      </c>
      <c r="S13666" s="34"/>
      <c r="T13666" s="34"/>
      <c r="U13666" s="34"/>
    </row>
    <row r="13667" spans="16:21" x14ac:dyDescent="0.45">
      <c r="P13667" s="33" t="s">
        <v>7657</v>
      </c>
      <c r="Q13667" t="s">
        <v>28873</v>
      </c>
      <c r="R13667" s="35" t="s">
        <v>22840</v>
      </c>
      <c r="S13667" s="34"/>
      <c r="T13667" s="34"/>
      <c r="U13667" s="34"/>
    </row>
    <row r="13668" spans="16:21" x14ac:dyDescent="0.45">
      <c r="P13668" s="33" t="s">
        <v>7658</v>
      </c>
      <c r="Q13668" t="s">
        <v>28873</v>
      </c>
      <c r="R13668" s="35" t="s">
        <v>22841</v>
      </c>
      <c r="S13668" s="34"/>
      <c r="T13668" s="34"/>
      <c r="U13668" s="34"/>
    </row>
    <row r="13669" spans="16:21" x14ac:dyDescent="0.45">
      <c r="P13669" s="33" t="s">
        <v>7658</v>
      </c>
      <c r="Q13669" t="s">
        <v>28873</v>
      </c>
      <c r="R13669" s="35" t="s">
        <v>22842</v>
      </c>
      <c r="S13669" s="34"/>
      <c r="T13669" s="34"/>
      <c r="U13669" s="34"/>
    </row>
    <row r="13670" spans="16:21" x14ac:dyDescent="0.45">
      <c r="P13670" s="33" t="s">
        <v>7659</v>
      </c>
      <c r="Q13670" t="s">
        <v>28873</v>
      </c>
      <c r="R13670" s="35" t="s">
        <v>22843</v>
      </c>
      <c r="S13670" s="34"/>
      <c r="T13670" s="34"/>
      <c r="U13670" s="34"/>
    </row>
    <row r="13671" spans="16:21" x14ac:dyDescent="0.45">
      <c r="P13671" s="33" t="s">
        <v>7659</v>
      </c>
      <c r="Q13671" t="s">
        <v>28873</v>
      </c>
      <c r="R13671" s="35" t="s">
        <v>22844</v>
      </c>
      <c r="S13671" s="34"/>
      <c r="T13671" s="34"/>
      <c r="U13671" s="34"/>
    </row>
    <row r="13672" spans="16:21" x14ac:dyDescent="0.45">
      <c r="P13672" s="33" t="s">
        <v>7660</v>
      </c>
      <c r="Q13672" t="s">
        <v>28873</v>
      </c>
      <c r="R13672" s="35" t="s">
        <v>22845</v>
      </c>
      <c r="S13672" s="34"/>
      <c r="T13672" s="34"/>
      <c r="U13672" s="34"/>
    </row>
    <row r="13673" spans="16:21" x14ac:dyDescent="0.45">
      <c r="P13673" s="33" t="s">
        <v>7660</v>
      </c>
      <c r="Q13673" t="s">
        <v>28873</v>
      </c>
      <c r="R13673" s="35" t="s">
        <v>22846</v>
      </c>
      <c r="S13673" s="34"/>
      <c r="T13673" s="34"/>
      <c r="U13673" s="34"/>
    </row>
    <row r="13674" spans="16:21" x14ac:dyDescent="0.45">
      <c r="P13674" s="33" t="s">
        <v>7661</v>
      </c>
      <c r="Q13674" t="s">
        <v>28873</v>
      </c>
      <c r="R13674" s="35" t="s">
        <v>22847</v>
      </c>
      <c r="S13674" s="34"/>
      <c r="T13674" s="34"/>
      <c r="U13674" s="34"/>
    </row>
    <row r="13675" spans="16:21" x14ac:dyDescent="0.45">
      <c r="P13675" s="33" t="s">
        <v>7661</v>
      </c>
      <c r="Q13675" t="s">
        <v>28873</v>
      </c>
      <c r="R13675" s="35" t="s">
        <v>22848</v>
      </c>
      <c r="S13675" s="34"/>
      <c r="T13675" s="34"/>
      <c r="U13675" s="34"/>
    </row>
    <row r="13676" spans="16:21" x14ac:dyDescent="0.45">
      <c r="P13676" s="33" t="s">
        <v>7662</v>
      </c>
      <c r="Q13676" t="s">
        <v>28873</v>
      </c>
      <c r="R13676" s="35" t="s">
        <v>22849</v>
      </c>
      <c r="S13676" s="34"/>
      <c r="T13676" s="34"/>
      <c r="U13676" s="34"/>
    </row>
    <row r="13677" spans="16:21" x14ac:dyDescent="0.45">
      <c r="P13677" s="33" t="s">
        <v>7662</v>
      </c>
      <c r="Q13677" t="s">
        <v>28873</v>
      </c>
      <c r="R13677" s="35" t="s">
        <v>22850</v>
      </c>
      <c r="S13677" s="34"/>
      <c r="T13677" s="34"/>
      <c r="U13677" s="34"/>
    </row>
    <row r="13678" spans="16:21" x14ac:dyDescent="0.45">
      <c r="P13678" s="33" t="s">
        <v>7663</v>
      </c>
      <c r="Q13678" t="s">
        <v>28873</v>
      </c>
      <c r="R13678" s="35" t="s">
        <v>22851</v>
      </c>
      <c r="S13678" s="34"/>
      <c r="T13678" s="34"/>
      <c r="U13678" s="34"/>
    </row>
    <row r="13679" spans="16:21" x14ac:dyDescent="0.45">
      <c r="P13679" s="33" t="s">
        <v>7663</v>
      </c>
      <c r="Q13679" t="s">
        <v>28873</v>
      </c>
      <c r="R13679" s="35" t="s">
        <v>22852</v>
      </c>
      <c r="S13679" s="34"/>
      <c r="T13679" s="34"/>
      <c r="U13679" s="34"/>
    </row>
    <row r="13680" spans="16:21" x14ac:dyDescent="0.45">
      <c r="P13680" s="33" t="s">
        <v>7664</v>
      </c>
      <c r="Q13680" t="s">
        <v>28873</v>
      </c>
      <c r="R13680" s="35" t="s">
        <v>22853</v>
      </c>
      <c r="S13680" s="34"/>
      <c r="T13680" s="34"/>
      <c r="U13680" s="34"/>
    </row>
    <row r="13681" spans="16:21" x14ac:dyDescent="0.45">
      <c r="P13681" s="33" t="s">
        <v>7664</v>
      </c>
      <c r="Q13681" t="s">
        <v>28873</v>
      </c>
      <c r="R13681" s="35" t="s">
        <v>22854</v>
      </c>
      <c r="S13681" s="34"/>
      <c r="T13681" s="34"/>
      <c r="U13681" s="34"/>
    </row>
    <row r="13682" spans="16:21" x14ac:dyDescent="0.45">
      <c r="P13682" s="33" t="s">
        <v>7665</v>
      </c>
      <c r="Q13682" t="s">
        <v>28873</v>
      </c>
      <c r="R13682" s="35" t="s">
        <v>22855</v>
      </c>
      <c r="S13682" s="34"/>
      <c r="T13682" s="34"/>
      <c r="U13682" s="34"/>
    </row>
    <row r="13683" spans="16:21" x14ac:dyDescent="0.45">
      <c r="P13683" s="33" t="s">
        <v>7665</v>
      </c>
      <c r="Q13683" t="s">
        <v>28873</v>
      </c>
      <c r="R13683" s="35" t="s">
        <v>22856</v>
      </c>
      <c r="S13683" s="34"/>
      <c r="T13683" s="34"/>
      <c r="U13683" s="34"/>
    </row>
    <row r="13684" spans="16:21" x14ac:dyDescent="0.45">
      <c r="P13684" s="33" t="s">
        <v>7666</v>
      </c>
      <c r="Q13684" t="s">
        <v>28873</v>
      </c>
      <c r="R13684" s="35" t="s">
        <v>22857</v>
      </c>
      <c r="S13684" s="34"/>
      <c r="T13684" s="34"/>
      <c r="U13684" s="34"/>
    </row>
    <row r="13685" spans="16:21" x14ac:dyDescent="0.45">
      <c r="P13685" s="33" t="s">
        <v>7666</v>
      </c>
      <c r="Q13685" t="s">
        <v>28873</v>
      </c>
      <c r="R13685" s="35" t="s">
        <v>22858</v>
      </c>
      <c r="S13685" s="34"/>
      <c r="T13685" s="34"/>
      <c r="U13685" s="34"/>
    </row>
    <row r="13686" spans="16:21" x14ac:dyDescent="0.45">
      <c r="P13686" s="33" t="s">
        <v>7667</v>
      </c>
      <c r="Q13686" t="s">
        <v>28873</v>
      </c>
      <c r="R13686" s="35" t="s">
        <v>22859</v>
      </c>
      <c r="S13686" s="34"/>
      <c r="T13686" s="34"/>
      <c r="U13686" s="34"/>
    </row>
    <row r="13687" spans="16:21" x14ac:dyDescent="0.45">
      <c r="P13687" s="33" t="s">
        <v>7667</v>
      </c>
      <c r="Q13687" t="s">
        <v>28873</v>
      </c>
      <c r="R13687" s="35" t="s">
        <v>22860</v>
      </c>
      <c r="S13687" s="34"/>
      <c r="T13687" s="34"/>
      <c r="U13687" s="34"/>
    </row>
    <row r="13688" spans="16:21" x14ac:dyDescent="0.45">
      <c r="P13688" s="33" t="s">
        <v>7668</v>
      </c>
      <c r="Q13688" t="s">
        <v>28873</v>
      </c>
      <c r="R13688" s="35" t="s">
        <v>22861</v>
      </c>
      <c r="S13688" s="34"/>
      <c r="T13688" s="34"/>
      <c r="U13688" s="34"/>
    </row>
    <row r="13689" spans="16:21" x14ac:dyDescent="0.45">
      <c r="P13689" s="33" t="s">
        <v>7668</v>
      </c>
      <c r="Q13689" t="s">
        <v>28873</v>
      </c>
      <c r="R13689" s="35" t="s">
        <v>22862</v>
      </c>
      <c r="S13689" s="34"/>
      <c r="T13689" s="34"/>
      <c r="U13689" s="34"/>
    </row>
    <row r="13690" spans="16:21" x14ac:dyDescent="0.45">
      <c r="P13690" s="33" t="s">
        <v>7669</v>
      </c>
      <c r="Q13690" t="s">
        <v>28873</v>
      </c>
      <c r="R13690" s="35" t="s">
        <v>22863</v>
      </c>
      <c r="S13690" s="34"/>
      <c r="T13690" s="34"/>
      <c r="U13690" s="34"/>
    </row>
    <row r="13691" spans="16:21" x14ac:dyDescent="0.45">
      <c r="P13691" s="33" t="s">
        <v>7669</v>
      </c>
      <c r="Q13691" t="s">
        <v>28873</v>
      </c>
      <c r="R13691" s="35" t="s">
        <v>22864</v>
      </c>
      <c r="S13691" s="34"/>
      <c r="T13691" s="34"/>
      <c r="U13691" s="34"/>
    </row>
    <row r="13692" spans="16:21" x14ac:dyDescent="0.45">
      <c r="P13692" s="33" t="s">
        <v>7670</v>
      </c>
      <c r="Q13692" t="s">
        <v>28873</v>
      </c>
      <c r="R13692" s="35" t="s">
        <v>22865</v>
      </c>
      <c r="S13692" s="34"/>
      <c r="T13692" s="34"/>
      <c r="U13692" s="34"/>
    </row>
    <row r="13693" spans="16:21" x14ac:dyDescent="0.45">
      <c r="P13693" s="33" t="s">
        <v>7670</v>
      </c>
      <c r="Q13693" t="s">
        <v>28873</v>
      </c>
      <c r="R13693" s="35" t="s">
        <v>22866</v>
      </c>
      <c r="S13693" s="34"/>
      <c r="T13693" s="34"/>
      <c r="U13693" s="34"/>
    </row>
    <row r="13694" spans="16:21" x14ac:dyDescent="0.45">
      <c r="P13694" s="33" t="s">
        <v>7671</v>
      </c>
      <c r="Q13694" t="s">
        <v>28873</v>
      </c>
      <c r="R13694" s="35" t="s">
        <v>22867</v>
      </c>
      <c r="S13694" s="34"/>
      <c r="T13694" s="34"/>
      <c r="U13694" s="34"/>
    </row>
    <row r="13695" spans="16:21" x14ac:dyDescent="0.45">
      <c r="P13695" s="33" t="s">
        <v>7671</v>
      </c>
      <c r="Q13695" t="s">
        <v>28873</v>
      </c>
      <c r="R13695" s="35" t="s">
        <v>22868</v>
      </c>
      <c r="S13695" s="34"/>
      <c r="T13695" s="34"/>
      <c r="U13695" s="34"/>
    </row>
    <row r="13696" spans="16:21" x14ac:dyDescent="0.45">
      <c r="P13696" s="33" t="s">
        <v>7672</v>
      </c>
      <c r="Q13696" t="s">
        <v>28873</v>
      </c>
      <c r="R13696" s="35" t="s">
        <v>22869</v>
      </c>
      <c r="S13696" s="34"/>
      <c r="T13696" s="34"/>
      <c r="U13696" s="34"/>
    </row>
    <row r="13697" spans="16:21" x14ac:dyDescent="0.45">
      <c r="P13697" s="33" t="s">
        <v>7672</v>
      </c>
      <c r="Q13697" t="s">
        <v>28873</v>
      </c>
      <c r="R13697" s="35" t="s">
        <v>22870</v>
      </c>
      <c r="S13697" s="34"/>
      <c r="T13697" s="34"/>
      <c r="U13697" s="34"/>
    </row>
    <row r="13698" spans="16:21" x14ac:dyDescent="0.45">
      <c r="P13698" s="33" t="s">
        <v>7673</v>
      </c>
      <c r="Q13698" t="s">
        <v>28873</v>
      </c>
      <c r="R13698" s="35" t="s">
        <v>22871</v>
      </c>
      <c r="S13698" s="34"/>
      <c r="T13698" s="34"/>
      <c r="U13698" s="34"/>
    </row>
    <row r="13699" spans="16:21" x14ac:dyDescent="0.45">
      <c r="P13699" s="33" t="s">
        <v>7673</v>
      </c>
      <c r="Q13699" t="s">
        <v>28873</v>
      </c>
      <c r="R13699" s="35" t="s">
        <v>22872</v>
      </c>
      <c r="S13699" s="34"/>
      <c r="T13699" s="34"/>
      <c r="U13699" s="34"/>
    </row>
    <row r="13700" spans="16:21" x14ac:dyDescent="0.45">
      <c r="P13700" s="33" t="s">
        <v>7674</v>
      </c>
      <c r="Q13700" t="s">
        <v>28873</v>
      </c>
      <c r="R13700" s="35" t="s">
        <v>22873</v>
      </c>
      <c r="S13700" s="34"/>
      <c r="T13700" s="34"/>
      <c r="U13700" s="34"/>
    </row>
    <row r="13701" spans="16:21" x14ac:dyDescent="0.45">
      <c r="P13701" s="33" t="s">
        <v>7674</v>
      </c>
      <c r="Q13701" t="s">
        <v>28873</v>
      </c>
      <c r="R13701" s="35" t="s">
        <v>22874</v>
      </c>
      <c r="S13701" s="34"/>
      <c r="T13701" s="34"/>
      <c r="U13701" s="34"/>
    </row>
    <row r="13702" spans="16:21" x14ac:dyDescent="0.45">
      <c r="P13702" s="33" t="s">
        <v>7675</v>
      </c>
      <c r="Q13702" t="s">
        <v>28873</v>
      </c>
      <c r="R13702" s="35" t="s">
        <v>22875</v>
      </c>
      <c r="S13702" s="34"/>
      <c r="T13702" s="34"/>
      <c r="U13702" s="34"/>
    </row>
    <row r="13703" spans="16:21" x14ac:dyDescent="0.45">
      <c r="P13703" s="33" t="s">
        <v>7675</v>
      </c>
      <c r="Q13703" t="s">
        <v>28873</v>
      </c>
      <c r="R13703" s="35" t="s">
        <v>22876</v>
      </c>
      <c r="S13703" s="34"/>
      <c r="T13703" s="34"/>
      <c r="U13703" s="34"/>
    </row>
    <row r="13704" spans="16:21" x14ac:dyDescent="0.45">
      <c r="P13704" s="33" t="s">
        <v>7676</v>
      </c>
      <c r="Q13704" t="s">
        <v>28873</v>
      </c>
      <c r="R13704" s="35" t="s">
        <v>22877</v>
      </c>
      <c r="S13704" s="34"/>
      <c r="T13704" s="34"/>
      <c r="U13704" s="34"/>
    </row>
    <row r="13705" spans="16:21" x14ac:dyDescent="0.45">
      <c r="P13705" s="33" t="s">
        <v>7676</v>
      </c>
      <c r="Q13705" t="s">
        <v>28873</v>
      </c>
      <c r="R13705" s="35" t="s">
        <v>22878</v>
      </c>
      <c r="S13705" s="34"/>
      <c r="T13705" s="34"/>
      <c r="U13705" s="34"/>
    </row>
    <row r="13706" spans="16:21" x14ac:dyDescent="0.45">
      <c r="P13706" s="33" t="s">
        <v>7677</v>
      </c>
      <c r="Q13706" t="s">
        <v>28873</v>
      </c>
      <c r="R13706" s="35" t="s">
        <v>22879</v>
      </c>
      <c r="S13706" s="34"/>
      <c r="T13706" s="34"/>
      <c r="U13706" s="34"/>
    </row>
    <row r="13707" spans="16:21" x14ac:dyDescent="0.45">
      <c r="P13707" s="33" t="s">
        <v>7677</v>
      </c>
      <c r="Q13707" t="s">
        <v>28873</v>
      </c>
      <c r="R13707" s="35" t="s">
        <v>22880</v>
      </c>
      <c r="S13707" s="34"/>
      <c r="T13707" s="34"/>
      <c r="U13707" s="34"/>
    </row>
    <row r="13708" spans="16:21" x14ac:dyDescent="0.45">
      <c r="P13708" s="33" t="s">
        <v>7678</v>
      </c>
      <c r="Q13708" t="s">
        <v>28873</v>
      </c>
      <c r="R13708" s="35" t="s">
        <v>22881</v>
      </c>
      <c r="S13708" s="34"/>
      <c r="T13708" s="34"/>
      <c r="U13708" s="34"/>
    </row>
    <row r="13709" spans="16:21" x14ac:dyDescent="0.45">
      <c r="P13709" s="33" t="s">
        <v>7678</v>
      </c>
      <c r="Q13709" t="s">
        <v>28873</v>
      </c>
      <c r="R13709" s="35" t="s">
        <v>22882</v>
      </c>
      <c r="S13709" s="34"/>
      <c r="T13709" s="34"/>
      <c r="U13709" s="34"/>
    </row>
    <row r="13710" spans="16:21" x14ac:dyDescent="0.45">
      <c r="P13710" s="33" t="s">
        <v>7679</v>
      </c>
      <c r="Q13710" t="s">
        <v>28873</v>
      </c>
      <c r="R13710" s="35" t="s">
        <v>22883</v>
      </c>
      <c r="S13710" s="34"/>
      <c r="T13710" s="34"/>
      <c r="U13710" s="34"/>
    </row>
    <row r="13711" spans="16:21" x14ac:dyDescent="0.45">
      <c r="P13711" s="33" t="s">
        <v>7679</v>
      </c>
      <c r="Q13711" t="s">
        <v>28873</v>
      </c>
      <c r="R13711" s="35" t="s">
        <v>22884</v>
      </c>
      <c r="S13711" s="34"/>
      <c r="T13711" s="34"/>
      <c r="U13711" s="34"/>
    </row>
    <row r="13712" spans="16:21" x14ac:dyDescent="0.45">
      <c r="P13712" s="33" t="s">
        <v>7680</v>
      </c>
      <c r="Q13712" t="s">
        <v>28873</v>
      </c>
      <c r="R13712" s="35" t="s">
        <v>22885</v>
      </c>
      <c r="S13712" s="34"/>
      <c r="T13712" s="34"/>
      <c r="U13712" s="34"/>
    </row>
    <row r="13713" spans="16:21" x14ac:dyDescent="0.45">
      <c r="P13713" s="33" t="s">
        <v>7680</v>
      </c>
      <c r="Q13713" t="s">
        <v>28873</v>
      </c>
      <c r="R13713" s="35" t="s">
        <v>22886</v>
      </c>
      <c r="S13713" s="34"/>
      <c r="T13713" s="34"/>
      <c r="U13713" s="34"/>
    </row>
    <row r="13714" spans="16:21" x14ac:dyDescent="0.45">
      <c r="P13714" s="33" t="s">
        <v>7681</v>
      </c>
      <c r="Q13714" t="s">
        <v>28873</v>
      </c>
      <c r="R13714" s="35" t="s">
        <v>22887</v>
      </c>
      <c r="S13714" s="34"/>
      <c r="T13714" s="34"/>
      <c r="U13714" s="34"/>
    </row>
    <row r="13715" spans="16:21" x14ac:dyDescent="0.45">
      <c r="P13715" s="33" t="s">
        <v>7681</v>
      </c>
      <c r="Q13715" t="s">
        <v>28873</v>
      </c>
      <c r="R13715" s="35" t="s">
        <v>22888</v>
      </c>
      <c r="S13715" s="34"/>
      <c r="T13715" s="34"/>
      <c r="U13715" s="34"/>
    </row>
    <row r="13716" spans="16:21" x14ac:dyDescent="0.45">
      <c r="P13716" s="33" t="s">
        <v>7682</v>
      </c>
      <c r="Q13716" t="s">
        <v>28873</v>
      </c>
      <c r="R13716" s="35" t="s">
        <v>22889</v>
      </c>
      <c r="S13716" s="34"/>
      <c r="T13716" s="34"/>
      <c r="U13716" s="34"/>
    </row>
    <row r="13717" spans="16:21" x14ac:dyDescent="0.45">
      <c r="P13717" s="33" t="s">
        <v>7682</v>
      </c>
      <c r="Q13717" t="s">
        <v>28873</v>
      </c>
      <c r="R13717" s="35" t="s">
        <v>22890</v>
      </c>
      <c r="S13717" s="34"/>
      <c r="T13717" s="34"/>
      <c r="U13717" s="34"/>
    </row>
    <row r="13718" spans="16:21" x14ac:dyDescent="0.45">
      <c r="P13718" s="33" t="s">
        <v>7683</v>
      </c>
      <c r="Q13718" t="s">
        <v>28873</v>
      </c>
      <c r="R13718" s="35" t="s">
        <v>22891</v>
      </c>
      <c r="S13718" s="34"/>
      <c r="T13718" s="34"/>
      <c r="U13718" s="34"/>
    </row>
    <row r="13719" spans="16:21" x14ac:dyDescent="0.45">
      <c r="P13719" s="33" t="s">
        <v>7683</v>
      </c>
      <c r="Q13719" t="s">
        <v>28873</v>
      </c>
      <c r="R13719" s="35" t="s">
        <v>22892</v>
      </c>
      <c r="S13719" s="34"/>
      <c r="T13719" s="34"/>
      <c r="U13719" s="34"/>
    </row>
    <row r="13720" spans="16:21" x14ac:dyDescent="0.45">
      <c r="P13720" s="33" t="s">
        <v>7684</v>
      </c>
      <c r="Q13720" t="s">
        <v>28873</v>
      </c>
      <c r="R13720" s="35" t="s">
        <v>22893</v>
      </c>
      <c r="S13720" s="34"/>
      <c r="T13720" s="34"/>
      <c r="U13720" s="34"/>
    </row>
    <row r="13721" spans="16:21" x14ac:dyDescent="0.45">
      <c r="P13721" s="33" t="s">
        <v>7684</v>
      </c>
      <c r="Q13721" t="s">
        <v>28873</v>
      </c>
      <c r="R13721" s="35" t="s">
        <v>22894</v>
      </c>
      <c r="S13721" s="34"/>
      <c r="T13721" s="34"/>
      <c r="U13721" s="34"/>
    </row>
    <row r="13722" spans="16:21" x14ac:dyDescent="0.45">
      <c r="P13722" s="33" t="s">
        <v>7685</v>
      </c>
      <c r="Q13722" t="s">
        <v>28873</v>
      </c>
      <c r="R13722" s="35" t="s">
        <v>22895</v>
      </c>
      <c r="S13722" s="34"/>
      <c r="T13722" s="34"/>
      <c r="U13722" s="34"/>
    </row>
    <row r="13723" spans="16:21" x14ac:dyDescent="0.45">
      <c r="P13723" s="33" t="s">
        <v>7685</v>
      </c>
      <c r="Q13723" t="s">
        <v>28873</v>
      </c>
      <c r="R13723" s="35" t="s">
        <v>22896</v>
      </c>
      <c r="S13723" s="34"/>
      <c r="T13723" s="34"/>
      <c r="U13723" s="34"/>
    </row>
    <row r="13724" spans="16:21" x14ac:dyDescent="0.45">
      <c r="P13724" s="33" t="s">
        <v>7686</v>
      </c>
      <c r="Q13724" t="s">
        <v>28873</v>
      </c>
      <c r="R13724" s="35" t="s">
        <v>22897</v>
      </c>
      <c r="S13724" s="34"/>
      <c r="T13724" s="34"/>
      <c r="U13724" s="34"/>
    </row>
    <row r="13725" spans="16:21" x14ac:dyDescent="0.45">
      <c r="P13725" s="33" t="s">
        <v>7686</v>
      </c>
      <c r="Q13725" t="s">
        <v>28873</v>
      </c>
      <c r="R13725" s="35" t="s">
        <v>22898</v>
      </c>
      <c r="S13725" s="34"/>
      <c r="T13725" s="34"/>
      <c r="U13725" s="34"/>
    </row>
    <row r="13726" spans="16:21" x14ac:dyDescent="0.45">
      <c r="P13726" s="33" t="s">
        <v>7687</v>
      </c>
      <c r="Q13726" t="s">
        <v>28873</v>
      </c>
      <c r="R13726" s="35" t="s">
        <v>22899</v>
      </c>
      <c r="S13726" s="34"/>
      <c r="T13726" s="34"/>
      <c r="U13726" s="34"/>
    </row>
    <row r="13727" spans="16:21" x14ac:dyDescent="0.45">
      <c r="P13727" s="33" t="s">
        <v>7687</v>
      </c>
      <c r="Q13727" t="s">
        <v>28873</v>
      </c>
      <c r="R13727" s="35" t="s">
        <v>22900</v>
      </c>
      <c r="S13727" s="34"/>
      <c r="T13727" s="34"/>
      <c r="U13727" s="34"/>
    </row>
    <row r="13728" spans="16:21" x14ac:dyDescent="0.45">
      <c r="P13728" s="33" t="s">
        <v>7688</v>
      </c>
      <c r="Q13728" t="s">
        <v>28873</v>
      </c>
      <c r="R13728" s="35" t="s">
        <v>22901</v>
      </c>
      <c r="S13728" s="34"/>
      <c r="T13728" s="34"/>
      <c r="U13728" s="34"/>
    </row>
    <row r="13729" spans="16:21" x14ac:dyDescent="0.45">
      <c r="P13729" s="33" t="s">
        <v>7688</v>
      </c>
      <c r="Q13729" t="s">
        <v>28873</v>
      </c>
      <c r="R13729" s="35" t="s">
        <v>22902</v>
      </c>
      <c r="S13729" s="34"/>
      <c r="T13729" s="34"/>
      <c r="U13729" s="34"/>
    </row>
    <row r="13730" spans="16:21" x14ac:dyDescent="0.45">
      <c r="P13730" s="33" t="s">
        <v>7689</v>
      </c>
      <c r="Q13730" t="s">
        <v>28873</v>
      </c>
      <c r="R13730" s="35" t="s">
        <v>22903</v>
      </c>
      <c r="S13730" s="34"/>
      <c r="T13730" s="34"/>
      <c r="U13730" s="34"/>
    </row>
    <row r="13731" spans="16:21" x14ac:dyDescent="0.45">
      <c r="P13731" s="33" t="s">
        <v>7690</v>
      </c>
      <c r="Q13731" t="s">
        <v>28873</v>
      </c>
      <c r="R13731" s="35" t="s">
        <v>22904</v>
      </c>
      <c r="S13731" s="34"/>
      <c r="T13731" s="34"/>
      <c r="U13731" s="34"/>
    </row>
    <row r="13732" spans="16:21" x14ac:dyDescent="0.45">
      <c r="P13732" s="33" t="s">
        <v>7691</v>
      </c>
      <c r="Q13732" t="s">
        <v>28873</v>
      </c>
      <c r="R13732" s="35" t="s">
        <v>22905</v>
      </c>
      <c r="S13732" s="34"/>
      <c r="T13732" s="34"/>
      <c r="U13732" s="34"/>
    </row>
    <row r="13733" spans="16:21" x14ac:dyDescent="0.45">
      <c r="P13733" s="33" t="s">
        <v>7692</v>
      </c>
      <c r="Q13733" t="s">
        <v>28873</v>
      </c>
      <c r="R13733" s="35" t="s">
        <v>22906</v>
      </c>
      <c r="S13733" s="34"/>
      <c r="T13733" s="34"/>
      <c r="U13733" s="34"/>
    </row>
    <row r="13734" spans="16:21" x14ac:dyDescent="0.45">
      <c r="P13734" s="33" t="s">
        <v>7692</v>
      </c>
      <c r="Q13734" t="s">
        <v>28873</v>
      </c>
      <c r="R13734" s="35" t="s">
        <v>22907</v>
      </c>
      <c r="S13734" s="34"/>
      <c r="T13734" s="34"/>
      <c r="U13734" s="34"/>
    </row>
    <row r="13735" spans="16:21" x14ac:dyDescent="0.45">
      <c r="P13735" s="33" t="s">
        <v>7693</v>
      </c>
      <c r="Q13735" t="s">
        <v>28873</v>
      </c>
      <c r="R13735" s="35" t="s">
        <v>22908</v>
      </c>
      <c r="S13735" s="34"/>
      <c r="T13735" s="34"/>
      <c r="U13735" s="34"/>
    </row>
    <row r="13736" spans="16:21" x14ac:dyDescent="0.45">
      <c r="P13736" s="33" t="s">
        <v>7693</v>
      </c>
      <c r="Q13736" t="s">
        <v>28873</v>
      </c>
      <c r="R13736" s="35" t="s">
        <v>22909</v>
      </c>
      <c r="S13736" s="34"/>
      <c r="T13736" s="34"/>
      <c r="U13736" s="34"/>
    </row>
    <row r="13737" spans="16:21" x14ac:dyDescent="0.45">
      <c r="P13737" s="33" t="s">
        <v>7694</v>
      </c>
      <c r="Q13737" t="s">
        <v>28873</v>
      </c>
      <c r="R13737" s="35" t="s">
        <v>22910</v>
      </c>
      <c r="S13737" s="34"/>
      <c r="T13737" s="34"/>
      <c r="U13737" s="34"/>
    </row>
    <row r="13738" spans="16:21" x14ac:dyDescent="0.45">
      <c r="P13738" s="33" t="s">
        <v>7694</v>
      </c>
      <c r="Q13738" t="s">
        <v>28873</v>
      </c>
      <c r="R13738" s="35" t="s">
        <v>22911</v>
      </c>
      <c r="S13738" s="34"/>
      <c r="T13738" s="34"/>
      <c r="U13738" s="34"/>
    </row>
    <row r="13739" spans="16:21" x14ac:dyDescent="0.45">
      <c r="P13739" s="33" t="s">
        <v>7695</v>
      </c>
      <c r="Q13739" t="s">
        <v>28873</v>
      </c>
      <c r="R13739" s="35" t="s">
        <v>22912</v>
      </c>
      <c r="S13739" s="34"/>
      <c r="T13739" s="34"/>
      <c r="U13739" s="34"/>
    </row>
    <row r="13740" spans="16:21" x14ac:dyDescent="0.45">
      <c r="P13740" s="33" t="s">
        <v>7695</v>
      </c>
      <c r="Q13740" t="s">
        <v>28873</v>
      </c>
      <c r="R13740" s="35" t="s">
        <v>22913</v>
      </c>
      <c r="S13740" s="34"/>
      <c r="T13740" s="34"/>
      <c r="U13740" s="34"/>
    </row>
    <row r="13741" spans="16:21" x14ac:dyDescent="0.45">
      <c r="P13741" s="33" t="s">
        <v>7696</v>
      </c>
      <c r="Q13741" t="s">
        <v>28873</v>
      </c>
      <c r="R13741" s="35" t="s">
        <v>22914</v>
      </c>
      <c r="S13741" s="34"/>
      <c r="T13741" s="34"/>
      <c r="U13741" s="34"/>
    </row>
    <row r="13742" spans="16:21" x14ac:dyDescent="0.45">
      <c r="P13742" s="33" t="s">
        <v>7696</v>
      </c>
      <c r="Q13742" t="s">
        <v>28873</v>
      </c>
      <c r="R13742" s="35" t="s">
        <v>22915</v>
      </c>
      <c r="S13742" s="34"/>
      <c r="T13742" s="34"/>
      <c r="U13742" s="34"/>
    </row>
    <row r="13743" spans="16:21" x14ac:dyDescent="0.45">
      <c r="P13743" s="33" t="s">
        <v>7697</v>
      </c>
      <c r="Q13743" t="s">
        <v>28873</v>
      </c>
      <c r="R13743" s="35" t="s">
        <v>22916</v>
      </c>
      <c r="S13743" s="34"/>
      <c r="T13743" s="34"/>
      <c r="U13743" s="34"/>
    </row>
    <row r="13744" spans="16:21" x14ac:dyDescent="0.45">
      <c r="P13744" s="33" t="s">
        <v>7697</v>
      </c>
      <c r="Q13744" t="s">
        <v>28873</v>
      </c>
      <c r="R13744" s="35" t="s">
        <v>22917</v>
      </c>
      <c r="S13744" s="34"/>
      <c r="T13744" s="34"/>
      <c r="U13744" s="34"/>
    </row>
    <row r="13745" spans="16:21" x14ac:dyDescent="0.45">
      <c r="P13745" s="33" t="s">
        <v>7698</v>
      </c>
      <c r="Q13745" t="s">
        <v>28873</v>
      </c>
      <c r="R13745" s="35" t="s">
        <v>22918</v>
      </c>
      <c r="S13745" s="34"/>
      <c r="T13745" s="34"/>
      <c r="U13745" s="34"/>
    </row>
    <row r="13746" spans="16:21" x14ac:dyDescent="0.45">
      <c r="P13746" s="33" t="s">
        <v>7698</v>
      </c>
      <c r="Q13746" t="s">
        <v>28873</v>
      </c>
      <c r="R13746" s="35" t="s">
        <v>22919</v>
      </c>
      <c r="S13746" s="34"/>
      <c r="T13746" s="34"/>
      <c r="U13746" s="34"/>
    </row>
    <row r="13747" spans="16:21" x14ac:dyDescent="0.45">
      <c r="P13747" s="33" t="s">
        <v>7699</v>
      </c>
      <c r="Q13747" t="s">
        <v>28873</v>
      </c>
      <c r="R13747" s="35" t="s">
        <v>22920</v>
      </c>
      <c r="S13747" s="34"/>
      <c r="T13747" s="34"/>
      <c r="U13747" s="34"/>
    </row>
    <row r="13748" spans="16:21" x14ac:dyDescent="0.45">
      <c r="P13748" s="33" t="s">
        <v>7699</v>
      </c>
      <c r="Q13748" t="s">
        <v>28873</v>
      </c>
      <c r="R13748" s="35" t="s">
        <v>22921</v>
      </c>
      <c r="S13748" s="34"/>
      <c r="T13748" s="34"/>
      <c r="U13748" s="34"/>
    </row>
    <row r="13749" spans="16:21" x14ac:dyDescent="0.45">
      <c r="P13749" s="33" t="s">
        <v>7700</v>
      </c>
      <c r="Q13749" t="s">
        <v>28873</v>
      </c>
      <c r="R13749" s="35" t="s">
        <v>22922</v>
      </c>
      <c r="S13749" s="34"/>
      <c r="T13749" s="34"/>
      <c r="U13749" s="34"/>
    </row>
    <row r="13750" spans="16:21" x14ac:dyDescent="0.45">
      <c r="P13750" s="33" t="s">
        <v>7700</v>
      </c>
      <c r="Q13750" t="s">
        <v>28873</v>
      </c>
      <c r="R13750" s="35" t="s">
        <v>22923</v>
      </c>
      <c r="S13750" s="34"/>
      <c r="T13750" s="34"/>
      <c r="U13750" s="34"/>
    </row>
    <row r="13751" spans="16:21" x14ac:dyDescent="0.45">
      <c r="P13751" s="33" t="s">
        <v>7701</v>
      </c>
      <c r="Q13751" t="s">
        <v>28873</v>
      </c>
      <c r="R13751" s="35" t="s">
        <v>22924</v>
      </c>
      <c r="S13751" s="34"/>
      <c r="T13751" s="34"/>
      <c r="U13751" s="34"/>
    </row>
    <row r="13752" spans="16:21" x14ac:dyDescent="0.45">
      <c r="P13752" s="33" t="s">
        <v>7701</v>
      </c>
      <c r="Q13752" t="s">
        <v>28873</v>
      </c>
      <c r="R13752" s="35" t="s">
        <v>22925</v>
      </c>
      <c r="S13752" s="34"/>
      <c r="T13752" s="34"/>
      <c r="U13752" s="34"/>
    </row>
    <row r="13753" spans="16:21" x14ac:dyDescent="0.45">
      <c r="P13753" s="33" t="s">
        <v>7702</v>
      </c>
      <c r="Q13753" t="s">
        <v>28873</v>
      </c>
      <c r="R13753" s="35" t="s">
        <v>22926</v>
      </c>
      <c r="S13753" s="34"/>
      <c r="T13753" s="34"/>
      <c r="U13753" s="34"/>
    </row>
    <row r="13754" spans="16:21" x14ac:dyDescent="0.45">
      <c r="P13754" s="33" t="s">
        <v>7702</v>
      </c>
      <c r="Q13754" t="s">
        <v>28873</v>
      </c>
      <c r="R13754" s="35" t="s">
        <v>22927</v>
      </c>
      <c r="S13754" s="34"/>
      <c r="T13754" s="34"/>
      <c r="U13754" s="34"/>
    </row>
    <row r="13755" spans="16:21" x14ac:dyDescent="0.45">
      <c r="P13755" s="33" t="s">
        <v>7703</v>
      </c>
      <c r="Q13755" t="s">
        <v>28873</v>
      </c>
      <c r="R13755" s="35" t="s">
        <v>22928</v>
      </c>
      <c r="S13755" s="34"/>
      <c r="T13755" s="34"/>
      <c r="U13755" s="34"/>
    </row>
    <row r="13756" spans="16:21" x14ac:dyDescent="0.45">
      <c r="P13756" s="33" t="s">
        <v>7703</v>
      </c>
      <c r="Q13756" t="s">
        <v>28873</v>
      </c>
      <c r="R13756" s="35" t="s">
        <v>22929</v>
      </c>
      <c r="S13756" s="34"/>
      <c r="T13756" s="34"/>
      <c r="U13756" s="34"/>
    </row>
    <row r="13757" spans="16:21" x14ac:dyDescent="0.45">
      <c r="P13757" s="33" t="s">
        <v>7704</v>
      </c>
      <c r="Q13757" t="s">
        <v>28873</v>
      </c>
      <c r="R13757" s="35" t="s">
        <v>22930</v>
      </c>
      <c r="S13757" s="34"/>
      <c r="T13757" s="34"/>
      <c r="U13757" s="34"/>
    </row>
    <row r="13758" spans="16:21" x14ac:dyDescent="0.45">
      <c r="P13758" s="33" t="s">
        <v>7704</v>
      </c>
      <c r="Q13758" t="s">
        <v>28873</v>
      </c>
      <c r="R13758" s="35" t="s">
        <v>22931</v>
      </c>
      <c r="S13758" s="34"/>
      <c r="T13758" s="34"/>
      <c r="U13758" s="34"/>
    </row>
    <row r="13759" spans="16:21" x14ac:dyDescent="0.45">
      <c r="P13759" s="33" t="s">
        <v>7705</v>
      </c>
      <c r="Q13759" t="s">
        <v>28873</v>
      </c>
      <c r="R13759" s="35" t="s">
        <v>22932</v>
      </c>
      <c r="S13759" s="34"/>
      <c r="T13759" s="34"/>
      <c r="U13759" s="34"/>
    </row>
    <row r="13760" spans="16:21" x14ac:dyDescent="0.45">
      <c r="P13760" s="33" t="s">
        <v>7705</v>
      </c>
      <c r="Q13760" t="s">
        <v>28873</v>
      </c>
      <c r="R13760" s="35" t="s">
        <v>22933</v>
      </c>
      <c r="S13760" s="34"/>
      <c r="T13760" s="34"/>
      <c r="U13760" s="34"/>
    </row>
    <row r="13761" spans="16:21" x14ac:dyDescent="0.45">
      <c r="P13761" s="33" t="s">
        <v>7706</v>
      </c>
      <c r="Q13761" t="s">
        <v>28873</v>
      </c>
      <c r="R13761" s="35" t="s">
        <v>22934</v>
      </c>
      <c r="S13761" s="34"/>
      <c r="T13761" s="34"/>
      <c r="U13761" s="34"/>
    </row>
    <row r="13762" spans="16:21" x14ac:dyDescent="0.45">
      <c r="P13762" s="33" t="s">
        <v>7706</v>
      </c>
      <c r="Q13762" t="s">
        <v>28873</v>
      </c>
      <c r="R13762" s="35" t="s">
        <v>22935</v>
      </c>
      <c r="S13762" s="34"/>
      <c r="T13762" s="34"/>
      <c r="U13762" s="34"/>
    </row>
    <row r="13763" spans="16:21" x14ac:dyDescent="0.45">
      <c r="P13763" s="33" t="s">
        <v>7707</v>
      </c>
      <c r="Q13763" t="s">
        <v>28873</v>
      </c>
      <c r="R13763" s="35" t="s">
        <v>22936</v>
      </c>
      <c r="S13763" s="34"/>
      <c r="T13763" s="34"/>
      <c r="U13763" s="34"/>
    </row>
    <row r="13764" spans="16:21" x14ac:dyDescent="0.45">
      <c r="P13764" s="33" t="s">
        <v>7707</v>
      </c>
      <c r="Q13764" t="s">
        <v>28873</v>
      </c>
      <c r="R13764" s="35" t="s">
        <v>22937</v>
      </c>
      <c r="S13764" s="34"/>
      <c r="T13764" s="34"/>
      <c r="U13764" s="34"/>
    </row>
    <row r="13765" spans="16:21" x14ac:dyDescent="0.45">
      <c r="P13765" s="33" t="s">
        <v>7708</v>
      </c>
      <c r="Q13765" t="s">
        <v>28873</v>
      </c>
      <c r="R13765" s="35" t="s">
        <v>22938</v>
      </c>
      <c r="S13765" s="34"/>
      <c r="T13765" s="34"/>
      <c r="U13765" s="34"/>
    </row>
    <row r="13766" spans="16:21" x14ac:dyDescent="0.45">
      <c r="P13766" s="33" t="s">
        <v>7708</v>
      </c>
      <c r="Q13766" t="s">
        <v>28873</v>
      </c>
      <c r="R13766" s="35" t="s">
        <v>22939</v>
      </c>
      <c r="S13766" s="34"/>
      <c r="T13766" s="34"/>
      <c r="U13766" s="34"/>
    </row>
    <row r="13767" spans="16:21" x14ac:dyDescent="0.45">
      <c r="P13767" s="33" t="s">
        <v>7709</v>
      </c>
      <c r="Q13767" t="s">
        <v>28873</v>
      </c>
      <c r="R13767" s="35" t="s">
        <v>22940</v>
      </c>
      <c r="S13767" s="34"/>
      <c r="T13767" s="34"/>
      <c r="U13767" s="34"/>
    </row>
    <row r="13768" spans="16:21" x14ac:dyDescent="0.45">
      <c r="P13768" s="33" t="s">
        <v>7710</v>
      </c>
      <c r="Q13768" t="s">
        <v>28873</v>
      </c>
      <c r="R13768" s="35" t="s">
        <v>22941</v>
      </c>
      <c r="S13768" s="34"/>
      <c r="T13768" s="34"/>
      <c r="U13768" s="34"/>
    </row>
    <row r="13769" spans="16:21" x14ac:dyDescent="0.45">
      <c r="P13769" s="33" t="s">
        <v>7711</v>
      </c>
      <c r="Q13769" t="s">
        <v>28873</v>
      </c>
      <c r="R13769" s="35" t="s">
        <v>22942</v>
      </c>
      <c r="S13769" s="34"/>
      <c r="T13769" s="34"/>
      <c r="U13769" s="34"/>
    </row>
    <row r="13770" spans="16:21" x14ac:dyDescent="0.45">
      <c r="P13770" s="33" t="s">
        <v>7711</v>
      </c>
      <c r="Q13770" t="s">
        <v>28873</v>
      </c>
      <c r="R13770" s="35" t="s">
        <v>22943</v>
      </c>
      <c r="S13770" s="34"/>
      <c r="T13770" s="34"/>
      <c r="U13770" s="34"/>
    </row>
    <row r="13771" spans="16:21" x14ac:dyDescent="0.45">
      <c r="P13771" s="33" t="s">
        <v>7712</v>
      </c>
      <c r="Q13771" t="s">
        <v>28873</v>
      </c>
      <c r="R13771" s="35" t="s">
        <v>22944</v>
      </c>
      <c r="S13771" s="34"/>
      <c r="T13771" s="34"/>
      <c r="U13771" s="34"/>
    </row>
    <row r="13772" spans="16:21" x14ac:dyDescent="0.45">
      <c r="P13772" s="33" t="s">
        <v>7712</v>
      </c>
      <c r="Q13772" t="s">
        <v>28873</v>
      </c>
      <c r="R13772" s="35" t="s">
        <v>22945</v>
      </c>
      <c r="S13772" s="34"/>
      <c r="T13772" s="34"/>
      <c r="U13772" s="34"/>
    </row>
    <row r="13773" spans="16:21" x14ac:dyDescent="0.45">
      <c r="P13773" s="33" t="s">
        <v>7713</v>
      </c>
      <c r="Q13773" t="s">
        <v>28873</v>
      </c>
      <c r="R13773" s="35" t="s">
        <v>22946</v>
      </c>
      <c r="S13773" s="34"/>
      <c r="T13773" s="34"/>
      <c r="U13773" s="34"/>
    </row>
    <row r="13774" spans="16:21" x14ac:dyDescent="0.45">
      <c r="P13774" s="33" t="s">
        <v>7713</v>
      </c>
      <c r="Q13774" t="s">
        <v>28873</v>
      </c>
      <c r="R13774" s="35" t="s">
        <v>22947</v>
      </c>
      <c r="S13774" s="34"/>
      <c r="T13774" s="34"/>
      <c r="U13774" s="34"/>
    </row>
    <row r="13775" spans="16:21" x14ac:dyDescent="0.45">
      <c r="P13775" s="33" t="s">
        <v>7714</v>
      </c>
      <c r="Q13775" t="s">
        <v>28873</v>
      </c>
      <c r="R13775" s="35" t="s">
        <v>22948</v>
      </c>
      <c r="S13775" s="34"/>
      <c r="T13775" s="34"/>
      <c r="U13775" s="34"/>
    </row>
    <row r="13776" spans="16:21" x14ac:dyDescent="0.45">
      <c r="P13776" s="33" t="s">
        <v>7714</v>
      </c>
      <c r="Q13776" t="s">
        <v>28873</v>
      </c>
      <c r="R13776" s="35" t="s">
        <v>22949</v>
      </c>
      <c r="S13776" s="34"/>
      <c r="T13776" s="34"/>
      <c r="U13776" s="34"/>
    </row>
    <row r="13777" spans="16:21" x14ac:dyDescent="0.45">
      <c r="P13777" s="33" t="s">
        <v>7715</v>
      </c>
      <c r="Q13777" t="s">
        <v>28873</v>
      </c>
      <c r="R13777" s="35" t="s">
        <v>22950</v>
      </c>
      <c r="S13777" s="34"/>
      <c r="T13777" s="34"/>
      <c r="U13777" s="34"/>
    </row>
    <row r="13778" spans="16:21" x14ac:dyDescent="0.45">
      <c r="P13778" s="33" t="s">
        <v>7715</v>
      </c>
      <c r="Q13778" t="s">
        <v>28873</v>
      </c>
      <c r="R13778" s="35" t="s">
        <v>22951</v>
      </c>
      <c r="S13778" s="34"/>
      <c r="T13778" s="34"/>
      <c r="U13778" s="34"/>
    </row>
    <row r="13779" spans="16:21" x14ac:dyDescent="0.45">
      <c r="P13779" s="33" t="s">
        <v>7716</v>
      </c>
      <c r="Q13779" t="s">
        <v>28873</v>
      </c>
      <c r="R13779" s="35" t="s">
        <v>22952</v>
      </c>
      <c r="S13779" s="34"/>
      <c r="T13779" s="34"/>
      <c r="U13779" s="34"/>
    </row>
    <row r="13780" spans="16:21" x14ac:dyDescent="0.45">
      <c r="P13780" s="33" t="s">
        <v>7716</v>
      </c>
      <c r="Q13780" t="s">
        <v>28873</v>
      </c>
      <c r="R13780" s="35" t="s">
        <v>22953</v>
      </c>
      <c r="S13780" s="34"/>
      <c r="T13780" s="34"/>
      <c r="U13780" s="34"/>
    </row>
    <row r="13781" spans="16:21" x14ac:dyDescent="0.45">
      <c r="P13781" s="33" t="s">
        <v>7717</v>
      </c>
      <c r="Q13781" t="s">
        <v>28873</v>
      </c>
      <c r="R13781" s="35" t="s">
        <v>22954</v>
      </c>
      <c r="S13781" s="34"/>
      <c r="T13781" s="34"/>
      <c r="U13781" s="34"/>
    </row>
    <row r="13782" spans="16:21" x14ac:dyDescent="0.45">
      <c r="P13782" s="33" t="s">
        <v>7717</v>
      </c>
      <c r="Q13782" t="s">
        <v>28873</v>
      </c>
      <c r="R13782" s="35" t="s">
        <v>22955</v>
      </c>
      <c r="S13782" s="34"/>
      <c r="T13782" s="34"/>
      <c r="U13782" s="34"/>
    </row>
    <row r="13783" spans="16:21" x14ac:dyDescent="0.45">
      <c r="P13783" s="33" t="s">
        <v>7718</v>
      </c>
      <c r="Q13783" t="s">
        <v>28873</v>
      </c>
      <c r="R13783" s="35" t="s">
        <v>22956</v>
      </c>
      <c r="S13783" s="34"/>
      <c r="T13783" s="34"/>
      <c r="U13783" s="34"/>
    </row>
    <row r="13784" spans="16:21" x14ac:dyDescent="0.45">
      <c r="P13784" s="33" t="s">
        <v>7718</v>
      </c>
      <c r="Q13784" t="s">
        <v>28873</v>
      </c>
      <c r="R13784" s="35" t="s">
        <v>22957</v>
      </c>
      <c r="S13784" s="34"/>
      <c r="T13784" s="34"/>
      <c r="U13784" s="34"/>
    </row>
    <row r="13785" spans="16:21" x14ac:dyDescent="0.45">
      <c r="P13785" s="33" t="s">
        <v>7719</v>
      </c>
      <c r="Q13785" t="s">
        <v>28873</v>
      </c>
      <c r="R13785" s="35" t="s">
        <v>22958</v>
      </c>
      <c r="S13785" s="34"/>
      <c r="T13785" s="34"/>
      <c r="U13785" s="34"/>
    </row>
    <row r="13786" spans="16:21" x14ac:dyDescent="0.45">
      <c r="P13786" s="33" t="s">
        <v>7719</v>
      </c>
      <c r="Q13786" t="s">
        <v>28873</v>
      </c>
      <c r="R13786" s="35" t="s">
        <v>22959</v>
      </c>
      <c r="S13786" s="34"/>
      <c r="T13786" s="34"/>
      <c r="U13786" s="34"/>
    </row>
    <row r="13787" spans="16:21" x14ac:dyDescent="0.45">
      <c r="P13787" s="33" t="s">
        <v>7720</v>
      </c>
      <c r="Q13787" t="s">
        <v>28873</v>
      </c>
      <c r="R13787" s="35" t="s">
        <v>22960</v>
      </c>
      <c r="S13787" s="34"/>
      <c r="T13787" s="34"/>
      <c r="U13787" s="34"/>
    </row>
    <row r="13788" spans="16:21" x14ac:dyDescent="0.45">
      <c r="P13788" s="33" t="s">
        <v>7720</v>
      </c>
      <c r="Q13788" t="s">
        <v>28873</v>
      </c>
      <c r="R13788" s="35" t="s">
        <v>22961</v>
      </c>
      <c r="S13788" s="34"/>
      <c r="T13788" s="34"/>
      <c r="U13788" s="34"/>
    </row>
    <row r="13789" spans="16:21" x14ac:dyDescent="0.45">
      <c r="P13789" s="33" t="s">
        <v>7721</v>
      </c>
      <c r="Q13789" t="s">
        <v>28873</v>
      </c>
      <c r="R13789" s="35" t="s">
        <v>22962</v>
      </c>
      <c r="S13789" s="34"/>
      <c r="T13789" s="34"/>
      <c r="U13789" s="34"/>
    </row>
    <row r="13790" spans="16:21" x14ac:dyDescent="0.45">
      <c r="P13790" s="33" t="s">
        <v>7721</v>
      </c>
      <c r="Q13790" t="s">
        <v>28873</v>
      </c>
      <c r="R13790" s="35" t="s">
        <v>22963</v>
      </c>
      <c r="S13790" s="34"/>
      <c r="T13790" s="34"/>
      <c r="U13790" s="34"/>
    </row>
    <row r="13791" spans="16:21" x14ac:dyDescent="0.45">
      <c r="P13791" s="33" t="s">
        <v>7722</v>
      </c>
      <c r="Q13791" t="s">
        <v>28873</v>
      </c>
      <c r="R13791" s="35" t="s">
        <v>22964</v>
      </c>
      <c r="S13791" s="34"/>
      <c r="T13791" s="34"/>
      <c r="U13791" s="34"/>
    </row>
    <row r="13792" spans="16:21" x14ac:dyDescent="0.45">
      <c r="P13792" s="33" t="s">
        <v>7722</v>
      </c>
      <c r="Q13792" t="s">
        <v>28873</v>
      </c>
      <c r="R13792" s="35" t="s">
        <v>22965</v>
      </c>
      <c r="S13792" s="34"/>
      <c r="T13792" s="34"/>
      <c r="U13792" s="34"/>
    </row>
    <row r="13793" spans="16:21" x14ac:dyDescent="0.45">
      <c r="P13793" s="33" t="s">
        <v>7723</v>
      </c>
      <c r="Q13793" t="s">
        <v>28873</v>
      </c>
      <c r="R13793" s="35" t="s">
        <v>22966</v>
      </c>
      <c r="S13793" s="34"/>
      <c r="T13793" s="34"/>
      <c r="U13793" s="34"/>
    </row>
    <row r="13794" spans="16:21" x14ac:dyDescent="0.45">
      <c r="P13794" s="33" t="s">
        <v>7723</v>
      </c>
      <c r="Q13794" t="s">
        <v>28873</v>
      </c>
      <c r="R13794" s="35" t="s">
        <v>22967</v>
      </c>
      <c r="S13794" s="34"/>
      <c r="T13794" s="34"/>
      <c r="U13794" s="34"/>
    </row>
    <row r="13795" spans="16:21" x14ac:dyDescent="0.45">
      <c r="P13795" s="33" t="s">
        <v>7724</v>
      </c>
      <c r="Q13795" t="s">
        <v>28873</v>
      </c>
      <c r="R13795" s="35" t="s">
        <v>22968</v>
      </c>
      <c r="S13795" s="34"/>
      <c r="T13795" s="34"/>
      <c r="U13795" s="34"/>
    </row>
    <row r="13796" spans="16:21" x14ac:dyDescent="0.45">
      <c r="P13796" s="33" t="s">
        <v>7724</v>
      </c>
      <c r="Q13796" t="s">
        <v>28873</v>
      </c>
      <c r="R13796" s="35" t="s">
        <v>22969</v>
      </c>
      <c r="S13796" s="34"/>
      <c r="T13796" s="34"/>
      <c r="U13796" s="34"/>
    </row>
    <row r="13797" spans="16:21" x14ac:dyDescent="0.45">
      <c r="P13797" s="33" t="s">
        <v>7725</v>
      </c>
      <c r="Q13797" t="s">
        <v>28873</v>
      </c>
      <c r="R13797" s="35" t="s">
        <v>22970</v>
      </c>
      <c r="S13797" s="34"/>
      <c r="T13797" s="34"/>
      <c r="U13797" s="34"/>
    </row>
    <row r="13798" spans="16:21" x14ac:dyDescent="0.45">
      <c r="P13798" s="33" t="s">
        <v>7725</v>
      </c>
      <c r="Q13798" t="s">
        <v>28873</v>
      </c>
      <c r="R13798" s="35" t="s">
        <v>22971</v>
      </c>
      <c r="S13798" s="34"/>
      <c r="T13798" s="34"/>
      <c r="U13798" s="34"/>
    </row>
    <row r="13799" spans="16:21" x14ac:dyDescent="0.45">
      <c r="P13799" s="33" t="s">
        <v>7726</v>
      </c>
      <c r="Q13799" t="s">
        <v>28873</v>
      </c>
      <c r="R13799" s="35" t="s">
        <v>22972</v>
      </c>
      <c r="S13799" s="34"/>
      <c r="T13799" s="34"/>
      <c r="U13799" s="34"/>
    </row>
    <row r="13800" spans="16:21" x14ac:dyDescent="0.45">
      <c r="P13800" s="33" t="s">
        <v>7726</v>
      </c>
      <c r="Q13800" t="s">
        <v>28873</v>
      </c>
      <c r="R13800" s="35" t="s">
        <v>22973</v>
      </c>
      <c r="S13800" s="34"/>
      <c r="T13800" s="34"/>
      <c r="U13800" s="34"/>
    </row>
    <row r="13801" spans="16:21" x14ac:dyDescent="0.45">
      <c r="P13801" s="33" t="s">
        <v>7727</v>
      </c>
      <c r="Q13801" t="s">
        <v>28873</v>
      </c>
      <c r="R13801" s="35" t="s">
        <v>22974</v>
      </c>
      <c r="S13801" s="34"/>
      <c r="T13801" s="34"/>
      <c r="U13801" s="34"/>
    </row>
    <row r="13802" spans="16:21" x14ac:dyDescent="0.45">
      <c r="P13802" s="33" t="s">
        <v>7727</v>
      </c>
      <c r="Q13802" t="s">
        <v>28873</v>
      </c>
      <c r="R13802" s="35" t="s">
        <v>22975</v>
      </c>
      <c r="S13802" s="34"/>
      <c r="T13802" s="34"/>
      <c r="U13802" s="34"/>
    </row>
    <row r="13803" spans="16:21" x14ac:dyDescent="0.45">
      <c r="P13803" s="33" t="s">
        <v>7728</v>
      </c>
      <c r="Q13803" t="s">
        <v>28873</v>
      </c>
      <c r="R13803" s="35" t="s">
        <v>22976</v>
      </c>
      <c r="S13803" s="34"/>
      <c r="T13803" s="34"/>
      <c r="U13803" s="34"/>
    </row>
    <row r="13804" spans="16:21" x14ac:dyDescent="0.45">
      <c r="P13804" s="33" t="s">
        <v>7728</v>
      </c>
      <c r="Q13804" t="s">
        <v>28873</v>
      </c>
      <c r="R13804" s="35" t="s">
        <v>22977</v>
      </c>
      <c r="S13804" s="34"/>
      <c r="T13804" s="34"/>
      <c r="U13804" s="34"/>
    </row>
    <row r="13805" spans="16:21" x14ac:dyDescent="0.45">
      <c r="P13805" s="33" t="s">
        <v>7729</v>
      </c>
      <c r="Q13805" t="s">
        <v>28873</v>
      </c>
      <c r="R13805" s="35" t="s">
        <v>22978</v>
      </c>
      <c r="S13805" s="34"/>
      <c r="T13805" s="34"/>
      <c r="U13805" s="34"/>
    </row>
    <row r="13806" spans="16:21" x14ac:dyDescent="0.45">
      <c r="P13806" s="33" t="s">
        <v>7729</v>
      </c>
      <c r="Q13806" t="s">
        <v>28873</v>
      </c>
      <c r="R13806" s="35" t="s">
        <v>22979</v>
      </c>
      <c r="S13806" s="34"/>
      <c r="T13806" s="34"/>
      <c r="U13806" s="34"/>
    </row>
    <row r="13807" spans="16:21" x14ac:dyDescent="0.45">
      <c r="P13807" s="33" t="s">
        <v>7730</v>
      </c>
      <c r="Q13807" t="s">
        <v>28873</v>
      </c>
      <c r="R13807" s="35" t="s">
        <v>22980</v>
      </c>
      <c r="S13807" s="34"/>
      <c r="T13807" s="34"/>
      <c r="U13807" s="34"/>
    </row>
    <row r="13808" spans="16:21" x14ac:dyDescent="0.45">
      <c r="P13808" s="33" t="s">
        <v>7730</v>
      </c>
      <c r="Q13808" t="s">
        <v>28873</v>
      </c>
      <c r="R13808" s="35" t="s">
        <v>22981</v>
      </c>
      <c r="S13808" s="34"/>
      <c r="T13808" s="34"/>
      <c r="U13808" s="34"/>
    </row>
    <row r="13809" spans="16:21" x14ac:dyDescent="0.45">
      <c r="P13809" s="33" t="s">
        <v>7731</v>
      </c>
      <c r="Q13809" t="s">
        <v>28873</v>
      </c>
      <c r="R13809" s="35" t="s">
        <v>22982</v>
      </c>
      <c r="S13809" s="34"/>
      <c r="T13809" s="34"/>
      <c r="U13809" s="34"/>
    </row>
    <row r="13810" spans="16:21" x14ac:dyDescent="0.45">
      <c r="P13810" s="33" t="s">
        <v>7731</v>
      </c>
      <c r="Q13810" t="s">
        <v>28873</v>
      </c>
      <c r="R13810" s="35" t="s">
        <v>22983</v>
      </c>
      <c r="S13810" s="34"/>
      <c r="T13810" s="34"/>
      <c r="U13810" s="34"/>
    </row>
    <row r="13811" spans="16:21" x14ac:dyDescent="0.45">
      <c r="P13811" s="33" t="s">
        <v>7732</v>
      </c>
      <c r="Q13811" t="s">
        <v>28873</v>
      </c>
      <c r="R13811" s="35" t="s">
        <v>17016</v>
      </c>
      <c r="S13811" s="34"/>
      <c r="T13811" s="34"/>
      <c r="U13811" s="34"/>
    </row>
    <row r="13812" spans="16:21" x14ac:dyDescent="0.45">
      <c r="P13812" s="33" t="s">
        <v>7732</v>
      </c>
      <c r="Q13812" t="s">
        <v>28873</v>
      </c>
      <c r="R13812" s="35" t="s">
        <v>22984</v>
      </c>
      <c r="S13812" s="34"/>
      <c r="T13812" s="34"/>
      <c r="U13812" s="34"/>
    </row>
    <row r="13813" spans="16:21" x14ac:dyDescent="0.45">
      <c r="P13813" s="33" t="s">
        <v>7733</v>
      </c>
      <c r="Q13813" t="s">
        <v>28873</v>
      </c>
      <c r="R13813" s="35" t="s">
        <v>17018</v>
      </c>
      <c r="S13813" s="34"/>
      <c r="T13813" s="34"/>
      <c r="U13813" s="34"/>
    </row>
    <row r="13814" spans="16:21" x14ac:dyDescent="0.45">
      <c r="P13814" s="33" t="s">
        <v>7733</v>
      </c>
      <c r="Q13814" t="s">
        <v>28873</v>
      </c>
      <c r="R13814" s="35" t="s">
        <v>22985</v>
      </c>
      <c r="S13814" s="34"/>
      <c r="T13814" s="34"/>
      <c r="U13814" s="34"/>
    </row>
    <row r="13815" spans="16:21" x14ac:dyDescent="0.45">
      <c r="P13815" s="33" t="s">
        <v>7734</v>
      </c>
      <c r="Q13815" t="s">
        <v>28873</v>
      </c>
      <c r="R13815" s="35" t="s">
        <v>22986</v>
      </c>
      <c r="S13815" s="34"/>
      <c r="T13815" s="34"/>
      <c r="U13815" s="34"/>
    </row>
    <row r="13816" spans="16:21" x14ac:dyDescent="0.45">
      <c r="P13816" s="33" t="s">
        <v>7734</v>
      </c>
      <c r="Q13816" t="s">
        <v>28873</v>
      </c>
      <c r="R13816" s="35" t="s">
        <v>22987</v>
      </c>
      <c r="S13816" s="34"/>
      <c r="T13816" s="34"/>
      <c r="U13816" s="34"/>
    </row>
    <row r="13817" spans="16:21" x14ac:dyDescent="0.45">
      <c r="P13817" s="33" t="s">
        <v>7735</v>
      </c>
      <c r="Q13817" t="s">
        <v>28873</v>
      </c>
      <c r="R13817" s="35" t="s">
        <v>22988</v>
      </c>
      <c r="S13817" s="34"/>
      <c r="T13817" s="34"/>
      <c r="U13817" s="34"/>
    </row>
    <row r="13818" spans="16:21" x14ac:dyDescent="0.45">
      <c r="P13818" s="33" t="s">
        <v>7735</v>
      </c>
      <c r="Q13818" t="s">
        <v>28873</v>
      </c>
      <c r="R13818" s="35" t="s">
        <v>22989</v>
      </c>
      <c r="S13818" s="34"/>
      <c r="T13818" s="34"/>
      <c r="U13818" s="34"/>
    </row>
    <row r="13819" spans="16:21" x14ac:dyDescent="0.45">
      <c r="P13819" s="33" t="s">
        <v>7736</v>
      </c>
      <c r="Q13819" t="s">
        <v>28873</v>
      </c>
      <c r="R13819" s="35" t="s">
        <v>22990</v>
      </c>
      <c r="S13819" s="34"/>
      <c r="T13819" s="34"/>
      <c r="U13819" s="34"/>
    </row>
    <row r="13820" spans="16:21" x14ac:dyDescent="0.45">
      <c r="P13820" s="33" t="s">
        <v>7736</v>
      </c>
      <c r="Q13820" t="s">
        <v>28873</v>
      </c>
      <c r="R13820" s="35" t="s">
        <v>22991</v>
      </c>
      <c r="S13820" s="34"/>
      <c r="T13820" s="34"/>
      <c r="U13820" s="34"/>
    </row>
    <row r="13821" spans="16:21" x14ac:dyDescent="0.45">
      <c r="P13821" s="33" t="s">
        <v>7737</v>
      </c>
      <c r="Q13821" t="s">
        <v>28873</v>
      </c>
      <c r="R13821" s="35" t="s">
        <v>22992</v>
      </c>
      <c r="S13821" s="34"/>
      <c r="T13821" s="34"/>
      <c r="U13821" s="34"/>
    </row>
    <row r="13822" spans="16:21" x14ac:dyDescent="0.45">
      <c r="P13822" s="33" t="s">
        <v>7737</v>
      </c>
      <c r="Q13822" t="s">
        <v>28873</v>
      </c>
      <c r="R13822" s="35" t="s">
        <v>22993</v>
      </c>
      <c r="S13822" s="34"/>
      <c r="T13822" s="34"/>
      <c r="U13822" s="34"/>
    </row>
    <row r="13823" spans="16:21" x14ac:dyDescent="0.45">
      <c r="P13823" s="33" t="s">
        <v>7738</v>
      </c>
      <c r="Q13823" t="s">
        <v>28873</v>
      </c>
      <c r="R13823" s="35" t="s">
        <v>22994</v>
      </c>
      <c r="S13823" s="34"/>
      <c r="T13823" s="34"/>
      <c r="U13823" s="34"/>
    </row>
    <row r="13824" spans="16:21" x14ac:dyDescent="0.45">
      <c r="P13824" s="33" t="s">
        <v>7738</v>
      </c>
      <c r="Q13824" t="s">
        <v>28873</v>
      </c>
      <c r="R13824" s="35" t="s">
        <v>22995</v>
      </c>
      <c r="S13824" s="34"/>
      <c r="T13824" s="34"/>
      <c r="U13824" s="34"/>
    </row>
    <row r="13825" spans="16:21" x14ac:dyDescent="0.45">
      <c r="P13825" s="33" t="s">
        <v>7739</v>
      </c>
      <c r="Q13825" t="s">
        <v>28873</v>
      </c>
      <c r="R13825" s="35" t="s">
        <v>22996</v>
      </c>
      <c r="S13825" s="34"/>
      <c r="T13825" s="34"/>
      <c r="U13825" s="34"/>
    </row>
    <row r="13826" spans="16:21" x14ac:dyDescent="0.45">
      <c r="P13826" s="33" t="s">
        <v>7739</v>
      </c>
      <c r="Q13826" t="s">
        <v>28873</v>
      </c>
      <c r="R13826" s="35" t="s">
        <v>22997</v>
      </c>
      <c r="S13826" s="34"/>
      <c r="T13826" s="34"/>
      <c r="U13826" s="34"/>
    </row>
    <row r="13827" spans="16:21" x14ac:dyDescent="0.45">
      <c r="P13827" s="33" t="s">
        <v>7740</v>
      </c>
      <c r="Q13827" t="s">
        <v>28873</v>
      </c>
      <c r="R13827" s="35" t="s">
        <v>22998</v>
      </c>
      <c r="S13827" s="34"/>
      <c r="T13827" s="34"/>
      <c r="U13827" s="34"/>
    </row>
    <row r="13828" spans="16:21" x14ac:dyDescent="0.45">
      <c r="P13828" s="33" t="s">
        <v>7740</v>
      </c>
      <c r="Q13828" t="s">
        <v>28873</v>
      </c>
      <c r="R13828" s="35" t="s">
        <v>22999</v>
      </c>
      <c r="S13828" s="34"/>
      <c r="T13828" s="34"/>
      <c r="U13828" s="34"/>
    </row>
    <row r="13829" spans="16:21" x14ac:dyDescent="0.45">
      <c r="P13829" s="33" t="s">
        <v>7741</v>
      </c>
      <c r="Q13829" t="s">
        <v>28873</v>
      </c>
      <c r="R13829" s="35" t="s">
        <v>23000</v>
      </c>
      <c r="S13829" s="34"/>
      <c r="T13829" s="34"/>
      <c r="U13829" s="34"/>
    </row>
    <row r="13830" spans="16:21" x14ac:dyDescent="0.45">
      <c r="P13830" s="33" t="s">
        <v>7741</v>
      </c>
      <c r="Q13830" t="s">
        <v>28873</v>
      </c>
      <c r="R13830" s="35" t="s">
        <v>23001</v>
      </c>
      <c r="S13830" s="34"/>
      <c r="T13830" s="34"/>
      <c r="U13830" s="34"/>
    </row>
    <row r="13831" spans="16:21" x14ac:dyDescent="0.45">
      <c r="P13831" s="33" t="s">
        <v>7742</v>
      </c>
      <c r="Q13831" t="s">
        <v>28873</v>
      </c>
      <c r="R13831" s="35" t="s">
        <v>23002</v>
      </c>
      <c r="S13831" s="34"/>
      <c r="T13831" s="34"/>
      <c r="U13831" s="34"/>
    </row>
    <row r="13832" spans="16:21" x14ac:dyDescent="0.45">
      <c r="P13832" s="33" t="s">
        <v>7742</v>
      </c>
      <c r="Q13832" t="s">
        <v>28873</v>
      </c>
      <c r="R13832" s="35" t="s">
        <v>23003</v>
      </c>
      <c r="S13832" s="34"/>
      <c r="T13832" s="34"/>
      <c r="U13832" s="34"/>
    </row>
    <row r="13833" spans="16:21" x14ac:dyDescent="0.45">
      <c r="P13833" s="33" t="s">
        <v>7743</v>
      </c>
      <c r="Q13833" t="s">
        <v>28873</v>
      </c>
      <c r="R13833" s="35" t="s">
        <v>23004</v>
      </c>
      <c r="S13833" s="34"/>
      <c r="T13833" s="34"/>
      <c r="U13833" s="34"/>
    </row>
    <row r="13834" spans="16:21" x14ac:dyDescent="0.45">
      <c r="P13834" s="33" t="s">
        <v>7743</v>
      </c>
      <c r="Q13834" t="s">
        <v>28873</v>
      </c>
      <c r="R13834" s="35" t="s">
        <v>23005</v>
      </c>
      <c r="S13834" s="34"/>
      <c r="T13834" s="34"/>
      <c r="U13834" s="34"/>
    </row>
    <row r="13835" spans="16:21" x14ac:dyDescent="0.45">
      <c r="P13835" s="33" t="s">
        <v>7744</v>
      </c>
      <c r="Q13835" t="s">
        <v>28873</v>
      </c>
      <c r="R13835" s="35" t="s">
        <v>23006</v>
      </c>
      <c r="S13835" s="34"/>
      <c r="T13835" s="34"/>
      <c r="U13835" s="34"/>
    </row>
    <row r="13836" spans="16:21" x14ac:dyDescent="0.45">
      <c r="P13836" s="33" t="s">
        <v>7744</v>
      </c>
      <c r="Q13836" t="s">
        <v>28873</v>
      </c>
      <c r="R13836" s="35" t="s">
        <v>23007</v>
      </c>
      <c r="S13836" s="34"/>
      <c r="T13836" s="34"/>
      <c r="U13836" s="34"/>
    </row>
    <row r="13837" spans="16:21" x14ac:dyDescent="0.45">
      <c r="P13837" s="33" t="s">
        <v>7745</v>
      </c>
      <c r="Q13837" t="s">
        <v>28873</v>
      </c>
      <c r="R13837" s="35" t="s">
        <v>23008</v>
      </c>
      <c r="S13837" s="34"/>
      <c r="T13837" s="34"/>
      <c r="U13837" s="34"/>
    </row>
    <row r="13838" spans="16:21" x14ac:dyDescent="0.45">
      <c r="P13838" s="33" t="s">
        <v>7745</v>
      </c>
      <c r="Q13838" t="s">
        <v>28873</v>
      </c>
      <c r="R13838" s="35" t="s">
        <v>23009</v>
      </c>
      <c r="S13838" s="34"/>
      <c r="T13838" s="34"/>
      <c r="U13838" s="34"/>
    </row>
    <row r="13839" spans="16:21" x14ac:dyDescent="0.45">
      <c r="P13839" s="33" t="s">
        <v>7746</v>
      </c>
      <c r="Q13839" t="s">
        <v>28873</v>
      </c>
      <c r="R13839" s="35" t="s">
        <v>23010</v>
      </c>
      <c r="S13839" s="34"/>
      <c r="T13839" s="34"/>
      <c r="U13839" s="34"/>
    </row>
    <row r="13840" spans="16:21" x14ac:dyDescent="0.45">
      <c r="P13840" s="33" t="s">
        <v>7746</v>
      </c>
      <c r="Q13840" t="s">
        <v>28873</v>
      </c>
      <c r="R13840" s="35" t="s">
        <v>23011</v>
      </c>
      <c r="S13840" s="34"/>
      <c r="T13840" s="34"/>
      <c r="U13840" s="34"/>
    </row>
    <row r="13841" spans="16:21" x14ac:dyDescent="0.45">
      <c r="P13841" s="33" t="s">
        <v>7747</v>
      </c>
      <c r="Q13841" t="s">
        <v>28873</v>
      </c>
      <c r="R13841" s="35" t="s">
        <v>23012</v>
      </c>
      <c r="S13841" s="34"/>
      <c r="T13841" s="34"/>
      <c r="U13841" s="34"/>
    </row>
    <row r="13842" spans="16:21" x14ac:dyDescent="0.45">
      <c r="P13842" s="33" t="s">
        <v>7747</v>
      </c>
      <c r="Q13842" t="s">
        <v>28873</v>
      </c>
      <c r="R13842" s="35" t="s">
        <v>23013</v>
      </c>
      <c r="S13842" s="34"/>
      <c r="T13842" s="34"/>
      <c r="U13842" s="34"/>
    </row>
    <row r="13843" spans="16:21" x14ac:dyDescent="0.45">
      <c r="P13843" s="33" t="s">
        <v>7748</v>
      </c>
      <c r="Q13843" t="s">
        <v>28873</v>
      </c>
      <c r="R13843" s="35" t="s">
        <v>23014</v>
      </c>
      <c r="S13843" s="34"/>
      <c r="T13843" s="34"/>
      <c r="U13843" s="34"/>
    </row>
    <row r="13844" spans="16:21" x14ac:dyDescent="0.45">
      <c r="P13844" s="33" t="s">
        <v>7748</v>
      </c>
      <c r="Q13844" t="s">
        <v>28873</v>
      </c>
      <c r="R13844" s="35" t="s">
        <v>23015</v>
      </c>
      <c r="S13844" s="34"/>
      <c r="T13844" s="34"/>
      <c r="U13844" s="34"/>
    </row>
    <row r="13845" spans="16:21" x14ac:dyDescent="0.45">
      <c r="P13845" s="33" t="s">
        <v>7749</v>
      </c>
      <c r="Q13845" t="s">
        <v>28873</v>
      </c>
      <c r="R13845" s="35" t="s">
        <v>23016</v>
      </c>
      <c r="S13845" s="34"/>
      <c r="T13845" s="34"/>
      <c r="U13845" s="34"/>
    </row>
    <row r="13846" spans="16:21" x14ac:dyDescent="0.45">
      <c r="P13846" s="33" t="s">
        <v>7749</v>
      </c>
      <c r="Q13846" t="s">
        <v>28873</v>
      </c>
      <c r="R13846" s="35" t="s">
        <v>23017</v>
      </c>
      <c r="S13846" s="34"/>
      <c r="T13846" s="34"/>
      <c r="U13846" s="34"/>
    </row>
    <row r="13847" spans="16:21" x14ac:dyDescent="0.45">
      <c r="P13847" s="33" t="s">
        <v>7750</v>
      </c>
      <c r="Q13847" t="s">
        <v>28873</v>
      </c>
      <c r="R13847" s="35" t="s">
        <v>23018</v>
      </c>
      <c r="S13847" s="34"/>
      <c r="T13847" s="34"/>
      <c r="U13847" s="34"/>
    </row>
    <row r="13848" spans="16:21" x14ac:dyDescent="0.45">
      <c r="P13848" s="33" t="s">
        <v>7750</v>
      </c>
      <c r="Q13848" t="s">
        <v>28873</v>
      </c>
      <c r="R13848" s="35" t="s">
        <v>23019</v>
      </c>
      <c r="S13848" s="34"/>
      <c r="T13848" s="34"/>
      <c r="U13848" s="34"/>
    </row>
    <row r="13849" spans="16:21" x14ac:dyDescent="0.45">
      <c r="P13849" s="33" t="s">
        <v>7751</v>
      </c>
      <c r="Q13849" t="s">
        <v>28873</v>
      </c>
      <c r="R13849" s="35" t="s">
        <v>23020</v>
      </c>
      <c r="S13849" s="34"/>
      <c r="T13849" s="34"/>
      <c r="U13849" s="34"/>
    </row>
    <row r="13850" spans="16:21" x14ac:dyDescent="0.45">
      <c r="P13850" s="33" t="s">
        <v>7751</v>
      </c>
      <c r="Q13850" t="s">
        <v>28873</v>
      </c>
      <c r="R13850" s="35" t="s">
        <v>23021</v>
      </c>
      <c r="S13850" s="34"/>
      <c r="T13850" s="34"/>
      <c r="U13850" s="34"/>
    </row>
    <row r="13851" spans="16:21" x14ac:dyDescent="0.45">
      <c r="P13851" s="33" t="s">
        <v>7752</v>
      </c>
      <c r="Q13851" t="s">
        <v>28873</v>
      </c>
      <c r="R13851" s="35" t="s">
        <v>23022</v>
      </c>
      <c r="S13851" s="34"/>
      <c r="T13851" s="34"/>
      <c r="U13851" s="34"/>
    </row>
    <row r="13852" spans="16:21" x14ac:dyDescent="0.45">
      <c r="P13852" s="33" t="s">
        <v>7752</v>
      </c>
      <c r="Q13852" t="s">
        <v>28873</v>
      </c>
      <c r="R13852" s="35" t="s">
        <v>23023</v>
      </c>
      <c r="S13852" s="34"/>
      <c r="T13852" s="34"/>
      <c r="U13852" s="34"/>
    </row>
    <row r="13853" spans="16:21" x14ac:dyDescent="0.45">
      <c r="P13853" s="33" t="s">
        <v>7753</v>
      </c>
      <c r="Q13853" t="s">
        <v>28873</v>
      </c>
      <c r="R13853" s="35" t="s">
        <v>23024</v>
      </c>
      <c r="S13853" s="34"/>
      <c r="T13853" s="34"/>
      <c r="U13853" s="34"/>
    </row>
    <row r="13854" spans="16:21" x14ac:dyDescent="0.45">
      <c r="P13854" s="33" t="s">
        <v>7753</v>
      </c>
      <c r="Q13854" t="s">
        <v>28873</v>
      </c>
      <c r="R13854" s="35" t="s">
        <v>23025</v>
      </c>
      <c r="S13854" s="34"/>
      <c r="T13854" s="34"/>
      <c r="U13854" s="34"/>
    </row>
    <row r="13855" spans="16:21" x14ac:dyDescent="0.45">
      <c r="P13855" s="33" t="s">
        <v>7754</v>
      </c>
      <c r="Q13855" t="s">
        <v>28873</v>
      </c>
      <c r="R13855" s="35" t="s">
        <v>23026</v>
      </c>
      <c r="S13855" s="34"/>
      <c r="T13855" s="34"/>
      <c r="U13855" s="34"/>
    </row>
    <row r="13856" spans="16:21" x14ac:dyDescent="0.45">
      <c r="P13856" s="33" t="s">
        <v>7754</v>
      </c>
      <c r="Q13856" t="s">
        <v>28873</v>
      </c>
      <c r="R13856" s="35" t="s">
        <v>23027</v>
      </c>
      <c r="S13856" s="34"/>
      <c r="T13856" s="34"/>
      <c r="U13856" s="34"/>
    </row>
    <row r="13857" spans="16:21" x14ac:dyDescent="0.45">
      <c r="P13857" s="33" t="s">
        <v>7755</v>
      </c>
      <c r="Q13857" t="s">
        <v>28873</v>
      </c>
      <c r="R13857" s="35" t="s">
        <v>23028</v>
      </c>
      <c r="S13857" s="34"/>
      <c r="T13857" s="34"/>
      <c r="U13857" s="34"/>
    </row>
    <row r="13858" spans="16:21" x14ac:dyDescent="0.45">
      <c r="P13858" s="33" t="s">
        <v>7755</v>
      </c>
      <c r="Q13858" t="s">
        <v>28873</v>
      </c>
      <c r="R13858" s="35" t="s">
        <v>23029</v>
      </c>
      <c r="S13858" s="34"/>
      <c r="T13858" s="34"/>
      <c r="U13858" s="34"/>
    </row>
    <row r="13859" spans="16:21" x14ac:dyDescent="0.45">
      <c r="P13859" s="33" t="s">
        <v>7756</v>
      </c>
      <c r="Q13859" t="s">
        <v>28873</v>
      </c>
      <c r="R13859" s="35" t="s">
        <v>23030</v>
      </c>
      <c r="S13859" s="34"/>
      <c r="T13859" s="34"/>
      <c r="U13859" s="34"/>
    </row>
    <row r="13860" spans="16:21" x14ac:dyDescent="0.45">
      <c r="P13860" s="33" t="s">
        <v>7756</v>
      </c>
      <c r="Q13860" t="s">
        <v>28873</v>
      </c>
      <c r="R13860" s="35" t="s">
        <v>23031</v>
      </c>
      <c r="S13860" s="34"/>
      <c r="T13860" s="34"/>
      <c r="U13860" s="34"/>
    </row>
    <row r="13861" spans="16:21" x14ac:dyDescent="0.45">
      <c r="P13861" s="33" t="s">
        <v>7757</v>
      </c>
      <c r="Q13861" t="s">
        <v>28873</v>
      </c>
      <c r="R13861" s="35" t="s">
        <v>23032</v>
      </c>
      <c r="S13861" s="34"/>
      <c r="T13861" s="34"/>
      <c r="U13861" s="34"/>
    </row>
    <row r="13862" spans="16:21" x14ac:dyDescent="0.45">
      <c r="P13862" s="33" t="s">
        <v>7757</v>
      </c>
      <c r="Q13862" t="s">
        <v>28873</v>
      </c>
      <c r="R13862" s="35" t="s">
        <v>23033</v>
      </c>
      <c r="S13862" s="34"/>
      <c r="T13862" s="34"/>
      <c r="U13862" s="34"/>
    </row>
    <row r="13863" spans="16:21" x14ac:dyDescent="0.45">
      <c r="P13863" s="33" t="s">
        <v>7758</v>
      </c>
      <c r="Q13863" t="s">
        <v>28873</v>
      </c>
      <c r="R13863" s="35" t="s">
        <v>23034</v>
      </c>
      <c r="S13863" s="34"/>
      <c r="T13863" s="34"/>
      <c r="U13863" s="34"/>
    </row>
    <row r="13864" spans="16:21" x14ac:dyDescent="0.45">
      <c r="P13864" s="33" t="s">
        <v>7758</v>
      </c>
      <c r="Q13864" t="s">
        <v>28873</v>
      </c>
      <c r="R13864" s="35" t="s">
        <v>23035</v>
      </c>
      <c r="S13864" s="34"/>
      <c r="T13864" s="34"/>
      <c r="U13864" s="34"/>
    </row>
    <row r="13865" spans="16:21" x14ac:dyDescent="0.45">
      <c r="P13865" s="33" t="s">
        <v>7759</v>
      </c>
      <c r="Q13865" t="s">
        <v>28873</v>
      </c>
      <c r="R13865" s="35" t="s">
        <v>23036</v>
      </c>
      <c r="S13865" s="34"/>
      <c r="T13865" s="34"/>
      <c r="U13865" s="34"/>
    </row>
    <row r="13866" spans="16:21" x14ac:dyDescent="0.45">
      <c r="P13866" s="33" t="s">
        <v>7759</v>
      </c>
      <c r="Q13866" t="s">
        <v>28873</v>
      </c>
      <c r="R13866" s="35" t="s">
        <v>23037</v>
      </c>
      <c r="S13866" s="34"/>
      <c r="T13866" s="34"/>
      <c r="U13866" s="34"/>
    </row>
    <row r="13867" spans="16:21" x14ac:dyDescent="0.45">
      <c r="P13867" s="33" t="s">
        <v>7760</v>
      </c>
      <c r="Q13867" t="s">
        <v>28873</v>
      </c>
      <c r="R13867" s="35" t="s">
        <v>23038</v>
      </c>
      <c r="S13867" s="34"/>
      <c r="T13867" s="34"/>
      <c r="U13867" s="34"/>
    </row>
    <row r="13868" spans="16:21" x14ac:dyDescent="0.45">
      <c r="P13868" s="33" t="s">
        <v>7760</v>
      </c>
      <c r="Q13868" t="s">
        <v>28873</v>
      </c>
      <c r="R13868" s="35" t="s">
        <v>23039</v>
      </c>
      <c r="S13868" s="34"/>
      <c r="T13868" s="34"/>
      <c r="U13868" s="34"/>
    </row>
    <row r="13869" spans="16:21" x14ac:dyDescent="0.45">
      <c r="P13869" s="33" t="s">
        <v>7761</v>
      </c>
      <c r="Q13869" t="s">
        <v>28873</v>
      </c>
      <c r="R13869" s="35" t="s">
        <v>23040</v>
      </c>
      <c r="S13869" s="34"/>
      <c r="T13869" s="34"/>
      <c r="U13869" s="34"/>
    </row>
    <row r="13870" spans="16:21" x14ac:dyDescent="0.45">
      <c r="P13870" s="33" t="s">
        <v>7761</v>
      </c>
      <c r="Q13870" t="s">
        <v>28873</v>
      </c>
      <c r="R13870" s="35" t="s">
        <v>23041</v>
      </c>
      <c r="S13870" s="34"/>
      <c r="T13870" s="34"/>
      <c r="U13870" s="34"/>
    </row>
    <row r="13871" spans="16:21" x14ac:dyDescent="0.45">
      <c r="P13871" s="33" t="s">
        <v>7762</v>
      </c>
      <c r="Q13871" t="s">
        <v>28873</v>
      </c>
      <c r="R13871" s="35" t="s">
        <v>23042</v>
      </c>
      <c r="S13871" s="34"/>
      <c r="T13871" s="34"/>
      <c r="U13871" s="34"/>
    </row>
    <row r="13872" spans="16:21" x14ac:dyDescent="0.45">
      <c r="P13872" s="33" t="s">
        <v>7762</v>
      </c>
      <c r="Q13872" t="s">
        <v>28873</v>
      </c>
      <c r="R13872" s="35" t="s">
        <v>23043</v>
      </c>
      <c r="S13872" s="34"/>
      <c r="T13872" s="34"/>
      <c r="U13872" s="34"/>
    </row>
    <row r="13873" spans="16:21" x14ac:dyDescent="0.45">
      <c r="P13873" s="33" t="s">
        <v>7763</v>
      </c>
      <c r="Q13873" t="s">
        <v>28873</v>
      </c>
      <c r="R13873" s="35" t="s">
        <v>23044</v>
      </c>
      <c r="S13873" s="34"/>
      <c r="T13873" s="34"/>
      <c r="U13873" s="34"/>
    </row>
    <row r="13874" spans="16:21" x14ac:dyDescent="0.45">
      <c r="P13874" s="33" t="s">
        <v>7763</v>
      </c>
      <c r="Q13874" t="s">
        <v>28873</v>
      </c>
      <c r="R13874" s="35" t="s">
        <v>23045</v>
      </c>
      <c r="S13874" s="34"/>
      <c r="T13874" s="34"/>
      <c r="U13874" s="34"/>
    </row>
    <row r="13875" spans="16:21" x14ac:dyDescent="0.45">
      <c r="P13875" s="33" t="s">
        <v>7764</v>
      </c>
      <c r="Q13875" t="s">
        <v>28873</v>
      </c>
      <c r="R13875" s="35" t="s">
        <v>23046</v>
      </c>
      <c r="S13875" s="34"/>
      <c r="T13875" s="34"/>
      <c r="U13875" s="34"/>
    </row>
    <row r="13876" spans="16:21" x14ac:dyDescent="0.45">
      <c r="P13876" s="33" t="s">
        <v>7764</v>
      </c>
      <c r="Q13876" t="s">
        <v>28873</v>
      </c>
      <c r="R13876" s="35" t="s">
        <v>23047</v>
      </c>
      <c r="S13876" s="34"/>
      <c r="T13876" s="34"/>
      <c r="U13876" s="34"/>
    </row>
    <row r="13877" spans="16:21" x14ac:dyDescent="0.45">
      <c r="P13877" s="33" t="s">
        <v>7765</v>
      </c>
      <c r="Q13877" t="s">
        <v>28873</v>
      </c>
      <c r="R13877" s="35" t="s">
        <v>23048</v>
      </c>
      <c r="S13877" s="34"/>
      <c r="T13877" s="34"/>
      <c r="U13877" s="34"/>
    </row>
    <row r="13878" spans="16:21" x14ac:dyDescent="0.45">
      <c r="P13878" s="33" t="s">
        <v>7765</v>
      </c>
      <c r="Q13878" t="s">
        <v>28873</v>
      </c>
      <c r="R13878" s="35" t="s">
        <v>23049</v>
      </c>
      <c r="S13878" s="34"/>
      <c r="T13878" s="34"/>
      <c r="U13878" s="34"/>
    </row>
    <row r="13879" spans="16:21" x14ac:dyDescent="0.45">
      <c r="P13879" s="33" t="s">
        <v>7766</v>
      </c>
      <c r="Q13879" t="s">
        <v>28873</v>
      </c>
      <c r="R13879" s="35" t="s">
        <v>23050</v>
      </c>
      <c r="S13879" s="34"/>
      <c r="T13879" s="34"/>
      <c r="U13879" s="34"/>
    </row>
    <row r="13880" spans="16:21" x14ac:dyDescent="0.45">
      <c r="P13880" s="33" t="s">
        <v>7766</v>
      </c>
      <c r="Q13880" t="s">
        <v>28873</v>
      </c>
      <c r="R13880" s="35" t="s">
        <v>23051</v>
      </c>
      <c r="S13880" s="34"/>
      <c r="T13880" s="34"/>
      <c r="U13880" s="34"/>
    </row>
    <row r="13881" spans="16:21" x14ac:dyDescent="0.45">
      <c r="P13881" s="33" t="s">
        <v>7767</v>
      </c>
      <c r="Q13881" t="s">
        <v>28873</v>
      </c>
      <c r="R13881" s="35" t="s">
        <v>23052</v>
      </c>
      <c r="S13881" s="34"/>
      <c r="T13881" s="34"/>
      <c r="U13881" s="34"/>
    </row>
    <row r="13882" spans="16:21" x14ac:dyDescent="0.45">
      <c r="P13882" s="33" t="s">
        <v>7767</v>
      </c>
      <c r="Q13882" t="s">
        <v>28873</v>
      </c>
      <c r="R13882" s="35" t="s">
        <v>23053</v>
      </c>
      <c r="S13882" s="34"/>
      <c r="T13882" s="34"/>
      <c r="U13882" s="34"/>
    </row>
    <row r="13883" spans="16:21" x14ac:dyDescent="0.45">
      <c r="P13883" s="33" t="s">
        <v>7768</v>
      </c>
      <c r="Q13883" t="s">
        <v>28873</v>
      </c>
      <c r="R13883" s="35" t="s">
        <v>23054</v>
      </c>
      <c r="S13883" s="34"/>
      <c r="T13883" s="34"/>
      <c r="U13883" s="34"/>
    </row>
    <row r="13884" spans="16:21" x14ac:dyDescent="0.45">
      <c r="P13884" s="33" t="s">
        <v>7768</v>
      </c>
      <c r="Q13884" t="s">
        <v>28873</v>
      </c>
      <c r="R13884" s="35" t="s">
        <v>23055</v>
      </c>
      <c r="S13884" s="34"/>
      <c r="T13884" s="34"/>
      <c r="U13884" s="34"/>
    </row>
    <row r="13885" spans="16:21" x14ac:dyDescent="0.45">
      <c r="P13885" s="33" t="s">
        <v>7769</v>
      </c>
      <c r="Q13885" t="s">
        <v>28873</v>
      </c>
      <c r="R13885" s="35" t="s">
        <v>23056</v>
      </c>
      <c r="S13885" s="34"/>
      <c r="T13885" s="34"/>
      <c r="U13885" s="34"/>
    </row>
    <row r="13886" spans="16:21" x14ac:dyDescent="0.45">
      <c r="P13886" s="33" t="s">
        <v>7769</v>
      </c>
      <c r="Q13886" t="s">
        <v>28873</v>
      </c>
      <c r="R13886" s="35" t="s">
        <v>23057</v>
      </c>
      <c r="S13886" s="34"/>
      <c r="T13886" s="34"/>
      <c r="U13886" s="34"/>
    </row>
    <row r="13887" spans="16:21" x14ac:dyDescent="0.45">
      <c r="P13887" s="33" t="s">
        <v>7770</v>
      </c>
      <c r="Q13887" t="s">
        <v>28873</v>
      </c>
      <c r="R13887" s="35" t="s">
        <v>23058</v>
      </c>
      <c r="S13887" s="34"/>
      <c r="T13887" s="34"/>
      <c r="U13887" s="34"/>
    </row>
    <row r="13888" spans="16:21" x14ac:dyDescent="0.45">
      <c r="P13888" s="33" t="s">
        <v>7770</v>
      </c>
      <c r="Q13888" t="s">
        <v>28873</v>
      </c>
      <c r="R13888" s="35" t="s">
        <v>23059</v>
      </c>
      <c r="S13888" s="34"/>
      <c r="T13888" s="34"/>
      <c r="U13888" s="34"/>
    </row>
    <row r="13889" spans="16:21" x14ac:dyDescent="0.45">
      <c r="P13889" s="33" t="s">
        <v>7771</v>
      </c>
      <c r="Q13889" t="s">
        <v>28873</v>
      </c>
      <c r="R13889" s="35" t="s">
        <v>23060</v>
      </c>
      <c r="S13889" s="34"/>
      <c r="T13889" s="34"/>
      <c r="U13889" s="34"/>
    </row>
    <row r="13890" spans="16:21" x14ac:dyDescent="0.45">
      <c r="P13890" s="33" t="s">
        <v>7771</v>
      </c>
      <c r="Q13890" t="s">
        <v>28873</v>
      </c>
      <c r="R13890" s="35" t="s">
        <v>23061</v>
      </c>
      <c r="S13890" s="34"/>
      <c r="T13890" s="34"/>
      <c r="U13890" s="34"/>
    </row>
    <row r="13891" spans="16:21" x14ac:dyDescent="0.45">
      <c r="P13891" s="33" t="s">
        <v>7772</v>
      </c>
      <c r="Q13891" t="s">
        <v>28873</v>
      </c>
      <c r="R13891" s="35" t="s">
        <v>23062</v>
      </c>
      <c r="S13891" s="34"/>
      <c r="T13891" s="34"/>
      <c r="U13891" s="34"/>
    </row>
    <row r="13892" spans="16:21" x14ac:dyDescent="0.45">
      <c r="P13892" s="33" t="s">
        <v>7772</v>
      </c>
      <c r="Q13892" t="s">
        <v>28873</v>
      </c>
      <c r="R13892" s="35" t="s">
        <v>23063</v>
      </c>
      <c r="S13892" s="34"/>
      <c r="T13892" s="34"/>
      <c r="U13892" s="34"/>
    </row>
    <row r="13893" spans="16:21" x14ac:dyDescent="0.45">
      <c r="P13893" s="33" t="s">
        <v>7773</v>
      </c>
      <c r="Q13893" t="s">
        <v>28873</v>
      </c>
      <c r="R13893" s="35" t="s">
        <v>23064</v>
      </c>
      <c r="S13893" s="34"/>
      <c r="T13893" s="34"/>
      <c r="U13893" s="34"/>
    </row>
    <row r="13894" spans="16:21" x14ac:dyDescent="0.45">
      <c r="P13894" s="33" t="s">
        <v>7773</v>
      </c>
      <c r="Q13894" t="s">
        <v>28873</v>
      </c>
      <c r="R13894" s="35" t="s">
        <v>23065</v>
      </c>
      <c r="S13894" s="34"/>
      <c r="T13894" s="34"/>
      <c r="U13894" s="34"/>
    </row>
    <row r="13895" spans="16:21" x14ac:dyDescent="0.45">
      <c r="P13895" s="33" t="s">
        <v>7774</v>
      </c>
      <c r="Q13895" t="s">
        <v>28873</v>
      </c>
      <c r="R13895" s="35" t="s">
        <v>23066</v>
      </c>
      <c r="S13895" s="34"/>
      <c r="T13895" s="34"/>
      <c r="U13895" s="34"/>
    </row>
    <row r="13896" spans="16:21" x14ac:dyDescent="0.45">
      <c r="P13896" s="33" t="s">
        <v>7774</v>
      </c>
      <c r="Q13896" t="s">
        <v>28873</v>
      </c>
      <c r="R13896" s="35" t="s">
        <v>23067</v>
      </c>
      <c r="S13896" s="34"/>
      <c r="T13896" s="34"/>
      <c r="U13896" s="34"/>
    </row>
    <row r="13897" spans="16:21" x14ac:dyDescent="0.45">
      <c r="P13897" s="33" t="s">
        <v>7775</v>
      </c>
      <c r="Q13897" t="s">
        <v>28873</v>
      </c>
      <c r="R13897" s="35" t="s">
        <v>23068</v>
      </c>
      <c r="S13897" s="34"/>
      <c r="T13897" s="34"/>
      <c r="U13897" s="34"/>
    </row>
    <row r="13898" spans="16:21" x14ac:dyDescent="0.45">
      <c r="P13898" s="33" t="s">
        <v>7775</v>
      </c>
      <c r="Q13898" t="s">
        <v>28873</v>
      </c>
      <c r="R13898" s="35" t="s">
        <v>23069</v>
      </c>
      <c r="S13898" s="34"/>
      <c r="T13898" s="34"/>
      <c r="U13898" s="34"/>
    </row>
    <row r="13899" spans="16:21" x14ac:dyDescent="0.45">
      <c r="P13899" s="33" t="s">
        <v>7776</v>
      </c>
      <c r="Q13899" t="s">
        <v>28873</v>
      </c>
      <c r="R13899" s="35" t="s">
        <v>23070</v>
      </c>
      <c r="S13899" s="34"/>
      <c r="T13899" s="34"/>
      <c r="U13899" s="34"/>
    </row>
    <row r="13900" spans="16:21" x14ac:dyDescent="0.45">
      <c r="P13900" s="33" t="s">
        <v>7776</v>
      </c>
      <c r="Q13900" t="s">
        <v>28873</v>
      </c>
      <c r="R13900" s="35" t="s">
        <v>23071</v>
      </c>
      <c r="S13900" s="34"/>
      <c r="T13900" s="34"/>
      <c r="U13900" s="34"/>
    </row>
    <row r="13901" spans="16:21" x14ac:dyDescent="0.45">
      <c r="P13901" s="33" t="s">
        <v>7777</v>
      </c>
      <c r="Q13901" t="s">
        <v>28873</v>
      </c>
      <c r="R13901" s="35" t="s">
        <v>23072</v>
      </c>
      <c r="S13901" s="34"/>
      <c r="T13901" s="34"/>
      <c r="U13901" s="34"/>
    </row>
    <row r="13902" spans="16:21" x14ac:dyDescent="0.45">
      <c r="P13902" s="33" t="s">
        <v>7777</v>
      </c>
      <c r="Q13902" t="s">
        <v>28873</v>
      </c>
      <c r="R13902" s="35" t="s">
        <v>23073</v>
      </c>
      <c r="S13902" s="34"/>
      <c r="T13902" s="34"/>
      <c r="U13902" s="34"/>
    </row>
    <row r="13903" spans="16:21" x14ac:dyDescent="0.45">
      <c r="P13903" s="33" t="s">
        <v>7778</v>
      </c>
      <c r="Q13903" t="s">
        <v>28873</v>
      </c>
      <c r="R13903" s="35" t="s">
        <v>23074</v>
      </c>
      <c r="S13903" s="34"/>
      <c r="T13903" s="34"/>
      <c r="U13903" s="34"/>
    </row>
    <row r="13904" spans="16:21" x14ac:dyDescent="0.45">
      <c r="P13904" s="33" t="s">
        <v>7778</v>
      </c>
      <c r="Q13904" t="s">
        <v>28873</v>
      </c>
      <c r="R13904" s="35" t="s">
        <v>23075</v>
      </c>
      <c r="S13904" s="34"/>
      <c r="T13904" s="34"/>
      <c r="U13904" s="34"/>
    </row>
    <row r="13905" spans="16:21" x14ac:dyDescent="0.45">
      <c r="P13905" s="33" t="s">
        <v>7779</v>
      </c>
      <c r="Q13905" t="s">
        <v>28873</v>
      </c>
      <c r="R13905" s="35" t="s">
        <v>23076</v>
      </c>
      <c r="S13905" s="34"/>
      <c r="T13905" s="34"/>
      <c r="U13905" s="34"/>
    </row>
    <row r="13906" spans="16:21" x14ac:dyDescent="0.45">
      <c r="P13906" s="33" t="s">
        <v>7779</v>
      </c>
      <c r="Q13906" t="s">
        <v>28873</v>
      </c>
      <c r="R13906" s="35" t="s">
        <v>23077</v>
      </c>
      <c r="S13906" s="34"/>
      <c r="T13906" s="34"/>
      <c r="U13906" s="34"/>
    </row>
    <row r="13907" spans="16:21" x14ac:dyDescent="0.45">
      <c r="P13907" s="33" t="s">
        <v>7780</v>
      </c>
      <c r="Q13907" t="s">
        <v>28873</v>
      </c>
      <c r="R13907" s="35" t="s">
        <v>23078</v>
      </c>
      <c r="S13907" s="34"/>
      <c r="T13907" s="34"/>
      <c r="U13907" s="34"/>
    </row>
    <row r="13908" spans="16:21" x14ac:dyDescent="0.45">
      <c r="P13908" s="33" t="s">
        <v>7780</v>
      </c>
      <c r="Q13908" t="s">
        <v>28873</v>
      </c>
      <c r="R13908" s="35" t="s">
        <v>23079</v>
      </c>
      <c r="S13908" s="34"/>
      <c r="T13908" s="34"/>
      <c r="U13908" s="34"/>
    </row>
    <row r="13909" spans="16:21" x14ac:dyDescent="0.45">
      <c r="P13909" s="33" t="s">
        <v>7781</v>
      </c>
      <c r="Q13909" t="s">
        <v>28873</v>
      </c>
      <c r="R13909" s="35" t="s">
        <v>23080</v>
      </c>
      <c r="S13909" s="34"/>
      <c r="T13909" s="34"/>
      <c r="U13909" s="34"/>
    </row>
    <row r="13910" spans="16:21" x14ac:dyDescent="0.45">
      <c r="P13910" s="33" t="s">
        <v>7781</v>
      </c>
      <c r="Q13910" t="s">
        <v>28873</v>
      </c>
      <c r="R13910" s="35" t="s">
        <v>23081</v>
      </c>
      <c r="S13910" s="34"/>
      <c r="T13910" s="34"/>
      <c r="U13910" s="34"/>
    </row>
    <row r="13911" spans="16:21" x14ac:dyDescent="0.45">
      <c r="P13911" s="33" t="s">
        <v>7782</v>
      </c>
      <c r="Q13911" t="s">
        <v>28873</v>
      </c>
      <c r="R13911" s="35" t="s">
        <v>23082</v>
      </c>
      <c r="S13911" s="34"/>
      <c r="T13911" s="34"/>
      <c r="U13911" s="34"/>
    </row>
    <row r="13912" spans="16:21" x14ac:dyDescent="0.45">
      <c r="P13912" s="33" t="s">
        <v>7782</v>
      </c>
      <c r="Q13912" t="s">
        <v>28873</v>
      </c>
      <c r="R13912" s="35" t="s">
        <v>23083</v>
      </c>
      <c r="S13912" s="34"/>
      <c r="T13912" s="34"/>
      <c r="U13912" s="34"/>
    </row>
    <row r="13913" spans="16:21" x14ac:dyDescent="0.45">
      <c r="P13913" s="33" t="s">
        <v>7783</v>
      </c>
      <c r="Q13913" t="s">
        <v>28873</v>
      </c>
      <c r="R13913" s="35" t="s">
        <v>23084</v>
      </c>
      <c r="S13913" s="34"/>
      <c r="T13913" s="34"/>
      <c r="U13913" s="34"/>
    </row>
    <row r="13914" spans="16:21" x14ac:dyDescent="0.45">
      <c r="P13914" s="33" t="s">
        <v>7783</v>
      </c>
      <c r="Q13914" t="s">
        <v>28873</v>
      </c>
      <c r="R13914" s="35" t="s">
        <v>23085</v>
      </c>
      <c r="S13914" s="34"/>
      <c r="T13914" s="34"/>
      <c r="U13914" s="34"/>
    </row>
    <row r="13915" spans="16:21" x14ac:dyDescent="0.45">
      <c r="P13915" s="33" t="s">
        <v>7784</v>
      </c>
      <c r="Q13915" t="s">
        <v>28873</v>
      </c>
      <c r="R13915" s="35" t="s">
        <v>23086</v>
      </c>
      <c r="S13915" s="34"/>
      <c r="T13915" s="34"/>
      <c r="U13915" s="34"/>
    </row>
    <row r="13916" spans="16:21" x14ac:dyDescent="0.45">
      <c r="P13916" s="33" t="s">
        <v>7784</v>
      </c>
      <c r="Q13916" t="s">
        <v>28873</v>
      </c>
      <c r="R13916" s="35" t="s">
        <v>23087</v>
      </c>
      <c r="S13916" s="34"/>
      <c r="T13916" s="34"/>
      <c r="U13916" s="34"/>
    </row>
    <row r="13917" spans="16:21" x14ac:dyDescent="0.45">
      <c r="P13917" s="33" t="s">
        <v>7785</v>
      </c>
      <c r="Q13917" t="s">
        <v>28873</v>
      </c>
      <c r="R13917" s="35" t="s">
        <v>23088</v>
      </c>
      <c r="S13917" s="34"/>
      <c r="T13917" s="34"/>
      <c r="U13917" s="34"/>
    </row>
    <row r="13918" spans="16:21" x14ac:dyDescent="0.45">
      <c r="P13918" s="33" t="s">
        <v>7785</v>
      </c>
      <c r="Q13918" t="s">
        <v>28873</v>
      </c>
      <c r="R13918" s="35" t="s">
        <v>23089</v>
      </c>
      <c r="S13918" s="34"/>
      <c r="T13918" s="34"/>
      <c r="U13918" s="34"/>
    </row>
    <row r="13919" spans="16:21" x14ac:dyDescent="0.45">
      <c r="P13919" s="33" t="s">
        <v>7786</v>
      </c>
      <c r="Q13919" t="s">
        <v>28873</v>
      </c>
      <c r="R13919" s="35" t="s">
        <v>23090</v>
      </c>
      <c r="S13919" s="34"/>
      <c r="T13919" s="34"/>
      <c r="U13919" s="34"/>
    </row>
    <row r="13920" spans="16:21" x14ac:dyDescent="0.45">
      <c r="P13920" s="33" t="s">
        <v>7786</v>
      </c>
      <c r="Q13920" t="s">
        <v>28873</v>
      </c>
      <c r="R13920" s="35" t="s">
        <v>23091</v>
      </c>
      <c r="S13920" s="34"/>
      <c r="T13920" s="34"/>
      <c r="U13920" s="34"/>
    </row>
    <row r="13921" spans="16:21" x14ac:dyDescent="0.45">
      <c r="P13921" s="33" t="s">
        <v>7787</v>
      </c>
      <c r="Q13921" t="s">
        <v>28873</v>
      </c>
      <c r="R13921" s="35" t="s">
        <v>23092</v>
      </c>
      <c r="S13921" s="34"/>
      <c r="T13921" s="34"/>
      <c r="U13921" s="34"/>
    </row>
    <row r="13922" spans="16:21" x14ac:dyDescent="0.45">
      <c r="P13922" s="33" t="s">
        <v>7787</v>
      </c>
      <c r="Q13922" t="s">
        <v>28873</v>
      </c>
      <c r="R13922" s="35" t="s">
        <v>23093</v>
      </c>
      <c r="S13922" s="34"/>
      <c r="T13922" s="34"/>
      <c r="U13922" s="34"/>
    </row>
    <row r="13923" spans="16:21" x14ac:dyDescent="0.45">
      <c r="P13923" s="33" t="s">
        <v>7788</v>
      </c>
      <c r="Q13923" t="s">
        <v>28873</v>
      </c>
      <c r="R13923" s="35" t="s">
        <v>23094</v>
      </c>
      <c r="S13923" s="34"/>
      <c r="T13923" s="34"/>
      <c r="U13923" s="34"/>
    </row>
    <row r="13924" spans="16:21" x14ac:dyDescent="0.45">
      <c r="P13924" s="33" t="s">
        <v>7788</v>
      </c>
      <c r="Q13924" t="s">
        <v>28873</v>
      </c>
      <c r="R13924" s="35" t="s">
        <v>23095</v>
      </c>
      <c r="S13924" s="34"/>
      <c r="T13924" s="34"/>
      <c r="U13924" s="34"/>
    </row>
    <row r="13925" spans="16:21" x14ac:dyDescent="0.45">
      <c r="P13925" s="33" t="s">
        <v>7789</v>
      </c>
      <c r="Q13925" t="s">
        <v>28873</v>
      </c>
      <c r="R13925" s="35" t="s">
        <v>23096</v>
      </c>
      <c r="S13925" s="34"/>
      <c r="T13925" s="34"/>
      <c r="U13925" s="34"/>
    </row>
    <row r="13926" spans="16:21" x14ac:dyDescent="0.45">
      <c r="P13926" s="33" t="s">
        <v>7789</v>
      </c>
      <c r="Q13926" t="s">
        <v>28873</v>
      </c>
      <c r="R13926" s="35" t="s">
        <v>23097</v>
      </c>
      <c r="S13926" s="34"/>
      <c r="T13926" s="34"/>
      <c r="U13926" s="34"/>
    </row>
    <row r="13927" spans="16:21" x14ac:dyDescent="0.45">
      <c r="P13927" s="33" t="s">
        <v>7790</v>
      </c>
      <c r="Q13927" t="s">
        <v>28873</v>
      </c>
      <c r="R13927" s="35" t="s">
        <v>23098</v>
      </c>
      <c r="S13927" s="34"/>
      <c r="T13927" s="34"/>
      <c r="U13927" s="34"/>
    </row>
    <row r="13928" spans="16:21" x14ac:dyDescent="0.45">
      <c r="P13928" s="33" t="s">
        <v>7790</v>
      </c>
      <c r="Q13928" t="s">
        <v>28873</v>
      </c>
      <c r="R13928" s="35" t="s">
        <v>23099</v>
      </c>
      <c r="S13928" s="34"/>
      <c r="T13928" s="34"/>
      <c r="U13928" s="34"/>
    </row>
    <row r="13929" spans="16:21" x14ac:dyDescent="0.45">
      <c r="P13929" s="33" t="s">
        <v>7791</v>
      </c>
      <c r="Q13929" t="s">
        <v>28873</v>
      </c>
      <c r="R13929" s="35" t="s">
        <v>23100</v>
      </c>
      <c r="S13929" s="34"/>
      <c r="T13929" s="34"/>
      <c r="U13929" s="34"/>
    </row>
    <row r="13930" spans="16:21" x14ac:dyDescent="0.45">
      <c r="P13930" s="33" t="s">
        <v>7791</v>
      </c>
      <c r="Q13930" t="s">
        <v>28873</v>
      </c>
      <c r="R13930" s="35" t="s">
        <v>23101</v>
      </c>
      <c r="S13930" s="34"/>
      <c r="T13930" s="34"/>
      <c r="U13930" s="34"/>
    </row>
    <row r="13931" spans="16:21" x14ac:dyDescent="0.45">
      <c r="P13931" s="33" t="s">
        <v>7792</v>
      </c>
      <c r="Q13931" t="s">
        <v>28873</v>
      </c>
      <c r="R13931" s="35" t="s">
        <v>23102</v>
      </c>
      <c r="S13931" s="34"/>
      <c r="T13931" s="34"/>
      <c r="U13931" s="34"/>
    </row>
    <row r="13932" spans="16:21" x14ac:dyDescent="0.45">
      <c r="P13932" s="33" t="s">
        <v>7792</v>
      </c>
      <c r="Q13932" t="s">
        <v>28873</v>
      </c>
      <c r="R13932" s="35" t="s">
        <v>23103</v>
      </c>
      <c r="S13932" s="34"/>
      <c r="T13932" s="34"/>
      <c r="U13932" s="34"/>
    </row>
    <row r="13933" spans="16:21" x14ac:dyDescent="0.45">
      <c r="P13933" s="33" t="s">
        <v>7793</v>
      </c>
      <c r="Q13933" t="s">
        <v>28873</v>
      </c>
      <c r="R13933" s="35" t="s">
        <v>23104</v>
      </c>
      <c r="S13933" s="34"/>
      <c r="T13933" s="34"/>
      <c r="U13933" s="34"/>
    </row>
    <row r="13934" spans="16:21" x14ac:dyDescent="0.45">
      <c r="P13934" s="33" t="s">
        <v>7793</v>
      </c>
      <c r="Q13934" t="s">
        <v>28873</v>
      </c>
      <c r="R13934" s="35" t="s">
        <v>23105</v>
      </c>
      <c r="S13934" s="34"/>
      <c r="T13934" s="34"/>
      <c r="U13934" s="34"/>
    </row>
    <row r="13935" spans="16:21" x14ac:dyDescent="0.45">
      <c r="P13935" s="33" t="s">
        <v>7794</v>
      </c>
      <c r="Q13935" t="s">
        <v>28873</v>
      </c>
      <c r="R13935" s="35" t="s">
        <v>23106</v>
      </c>
      <c r="S13935" s="34"/>
      <c r="T13935" s="34"/>
      <c r="U13935" s="34"/>
    </row>
    <row r="13936" spans="16:21" x14ac:dyDescent="0.45">
      <c r="P13936" s="33" t="s">
        <v>7794</v>
      </c>
      <c r="Q13936" t="s">
        <v>28873</v>
      </c>
      <c r="R13936" s="35" t="s">
        <v>23107</v>
      </c>
      <c r="S13936" s="34"/>
      <c r="T13936" s="34"/>
      <c r="U13936" s="34"/>
    </row>
    <row r="13937" spans="16:21" x14ac:dyDescent="0.45">
      <c r="P13937" s="33" t="s">
        <v>7795</v>
      </c>
      <c r="Q13937" t="s">
        <v>28873</v>
      </c>
      <c r="R13937" s="35" t="s">
        <v>23108</v>
      </c>
      <c r="S13937" s="34"/>
      <c r="T13937" s="34"/>
      <c r="U13937" s="34"/>
    </row>
    <row r="13938" spans="16:21" x14ac:dyDescent="0.45">
      <c r="P13938" s="33" t="s">
        <v>7795</v>
      </c>
      <c r="Q13938" t="s">
        <v>28873</v>
      </c>
      <c r="R13938" s="35" t="s">
        <v>23109</v>
      </c>
      <c r="S13938" s="34"/>
      <c r="T13938" s="34"/>
      <c r="U13938" s="34"/>
    </row>
    <row r="13939" spans="16:21" x14ac:dyDescent="0.45">
      <c r="P13939" s="33" t="s">
        <v>7796</v>
      </c>
      <c r="Q13939" t="s">
        <v>28873</v>
      </c>
      <c r="R13939" s="35" t="s">
        <v>23110</v>
      </c>
      <c r="S13939" s="34"/>
      <c r="T13939" s="34"/>
      <c r="U13939" s="34"/>
    </row>
    <row r="13940" spans="16:21" x14ac:dyDescent="0.45">
      <c r="P13940" s="33" t="s">
        <v>7796</v>
      </c>
      <c r="Q13940" t="s">
        <v>28873</v>
      </c>
      <c r="R13940" s="35" t="s">
        <v>23111</v>
      </c>
      <c r="S13940" s="34"/>
      <c r="T13940" s="34"/>
      <c r="U13940" s="34"/>
    </row>
    <row r="13941" spans="16:21" x14ac:dyDescent="0.45">
      <c r="P13941" s="33" t="s">
        <v>7797</v>
      </c>
      <c r="Q13941" t="s">
        <v>28873</v>
      </c>
      <c r="R13941" s="35" t="s">
        <v>23112</v>
      </c>
      <c r="S13941" s="34"/>
      <c r="T13941" s="34"/>
      <c r="U13941" s="34"/>
    </row>
    <row r="13942" spans="16:21" x14ac:dyDescent="0.45">
      <c r="P13942" s="33" t="s">
        <v>7797</v>
      </c>
      <c r="Q13942" t="s">
        <v>28873</v>
      </c>
      <c r="R13942" s="35" t="s">
        <v>23113</v>
      </c>
      <c r="S13942" s="34"/>
      <c r="T13942" s="34"/>
      <c r="U13942" s="34"/>
    </row>
    <row r="13943" spans="16:21" x14ac:dyDescent="0.45">
      <c r="P13943" s="33" t="s">
        <v>7798</v>
      </c>
      <c r="Q13943" t="s">
        <v>28873</v>
      </c>
      <c r="R13943" s="35" t="s">
        <v>23114</v>
      </c>
      <c r="S13943" s="34"/>
      <c r="T13943" s="34"/>
      <c r="U13943" s="34"/>
    </row>
    <row r="13944" spans="16:21" x14ac:dyDescent="0.45">
      <c r="P13944" s="33" t="s">
        <v>7798</v>
      </c>
      <c r="Q13944" t="s">
        <v>28873</v>
      </c>
      <c r="R13944" s="35" t="s">
        <v>23115</v>
      </c>
      <c r="S13944" s="34"/>
      <c r="T13944" s="34"/>
      <c r="U13944" s="34"/>
    </row>
    <row r="13945" spans="16:21" x14ac:dyDescent="0.45">
      <c r="P13945" s="33" t="s">
        <v>7799</v>
      </c>
      <c r="Q13945" t="s">
        <v>28873</v>
      </c>
      <c r="R13945" s="35" t="s">
        <v>23116</v>
      </c>
      <c r="S13945" s="34"/>
      <c r="T13945" s="34"/>
      <c r="U13945" s="34"/>
    </row>
    <row r="13946" spans="16:21" x14ac:dyDescent="0.45">
      <c r="P13946" s="33" t="s">
        <v>7799</v>
      </c>
      <c r="Q13946" t="s">
        <v>28873</v>
      </c>
      <c r="R13946" s="35" t="s">
        <v>23117</v>
      </c>
      <c r="S13946" s="34"/>
      <c r="T13946" s="34"/>
      <c r="U13946" s="34"/>
    </row>
    <row r="13947" spans="16:21" x14ac:dyDescent="0.45">
      <c r="P13947" s="33" t="s">
        <v>7800</v>
      </c>
      <c r="Q13947" t="s">
        <v>28873</v>
      </c>
      <c r="R13947" s="35" t="s">
        <v>23118</v>
      </c>
      <c r="S13947" s="34"/>
      <c r="T13947" s="34"/>
      <c r="U13947" s="34"/>
    </row>
    <row r="13948" spans="16:21" x14ac:dyDescent="0.45">
      <c r="P13948" s="33" t="s">
        <v>7800</v>
      </c>
      <c r="Q13948" t="s">
        <v>28873</v>
      </c>
      <c r="R13948" s="35" t="s">
        <v>23119</v>
      </c>
      <c r="S13948" s="34"/>
      <c r="T13948" s="34"/>
      <c r="U13948" s="34"/>
    </row>
    <row r="13949" spans="16:21" x14ac:dyDescent="0.45">
      <c r="P13949" s="33" t="s">
        <v>7801</v>
      </c>
      <c r="Q13949" t="s">
        <v>28873</v>
      </c>
      <c r="R13949" s="35" t="s">
        <v>23120</v>
      </c>
      <c r="S13949" s="34"/>
      <c r="T13949" s="34"/>
      <c r="U13949" s="34"/>
    </row>
    <row r="13950" spans="16:21" x14ac:dyDescent="0.45">
      <c r="P13950" s="33" t="s">
        <v>7801</v>
      </c>
      <c r="Q13950" t="s">
        <v>28873</v>
      </c>
      <c r="R13950" s="35" t="s">
        <v>23121</v>
      </c>
      <c r="S13950" s="34"/>
      <c r="T13950" s="34"/>
      <c r="U13950" s="34"/>
    </row>
    <row r="13951" spans="16:21" x14ac:dyDescent="0.45">
      <c r="P13951" s="33" t="s">
        <v>7802</v>
      </c>
      <c r="Q13951" t="s">
        <v>28873</v>
      </c>
      <c r="R13951" s="35" t="s">
        <v>23122</v>
      </c>
      <c r="S13951" s="34"/>
      <c r="T13951" s="34"/>
      <c r="U13951" s="34"/>
    </row>
    <row r="13952" spans="16:21" x14ac:dyDescent="0.45">
      <c r="P13952" s="33" t="s">
        <v>7802</v>
      </c>
      <c r="Q13952" t="s">
        <v>28873</v>
      </c>
      <c r="R13952" s="35" t="s">
        <v>23123</v>
      </c>
      <c r="S13952" s="34"/>
      <c r="T13952" s="34"/>
      <c r="U13952" s="34"/>
    </row>
    <row r="13953" spans="16:21" x14ac:dyDescent="0.45">
      <c r="P13953" s="33" t="s">
        <v>7803</v>
      </c>
      <c r="Q13953" t="s">
        <v>28873</v>
      </c>
      <c r="R13953" s="35" t="s">
        <v>23124</v>
      </c>
      <c r="S13953" s="34"/>
      <c r="T13953" s="34"/>
      <c r="U13953" s="34"/>
    </row>
    <row r="13954" spans="16:21" x14ac:dyDescent="0.45">
      <c r="P13954" s="33" t="s">
        <v>7803</v>
      </c>
      <c r="Q13954" t="s">
        <v>28873</v>
      </c>
      <c r="R13954" s="35" t="s">
        <v>23121</v>
      </c>
      <c r="S13954" s="34"/>
      <c r="T13954" s="34"/>
      <c r="U13954" s="34"/>
    </row>
    <row r="13955" spans="16:21" x14ac:dyDescent="0.45">
      <c r="P13955" s="33" t="s">
        <v>7804</v>
      </c>
      <c r="Q13955" t="s">
        <v>28873</v>
      </c>
      <c r="R13955" s="35" t="s">
        <v>23125</v>
      </c>
      <c r="S13955" s="34"/>
      <c r="T13955" s="34"/>
      <c r="U13955" s="34"/>
    </row>
    <row r="13956" spans="16:21" x14ac:dyDescent="0.45">
      <c r="P13956" s="33" t="s">
        <v>7804</v>
      </c>
      <c r="Q13956" t="s">
        <v>28873</v>
      </c>
      <c r="R13956" s="35" t="s">
        <v>23126</v>
      </c>
      <c r="S13956" s="34"/>
      <c r="T13956" s="34"/>
      <c r="U13956" s="34"/>
    </row>
    <row r="13957" spans="16:21" x14ac:dyDescent="0.45">
      <c r="P13957" s="33" t="s">
        <v>7805</v>
      </c>
      <c r="Q13957" t="s">
        <v>28873</v>
      </c>
      <c r="R13957" s="35" t="s">
        <v>23127</v>
      </c>
      <c r="S13957" s="34"/>
      <c r="T13957" s="34"/>
      <c r="U13957" s="34"/>
    </row>
    <row r="13958" spans="16:21" x14ac:dyDescent="0.45">
      <c r="P13958" s="33" t="s">
        <v>7805</v>
      </c>
      <c r="Q13958" t="s">
        <v>28873</v>
      </c>
      <c r="R13958" s="35" t="s">
        <v>23128</v>
      </c>
      <c r="S13958" s="34"/>
      <c r="T13958" s="34"/>
      <c r="U13958" s="34"/>
    </row>
    <row r="13959" spans="16:21" x14ac:dyDescent="0.45">
      <c r="P13959" s="33" t="s">
        <v>7806</v>
      </c>
      <c r="Q13959" t="s">
        <v>28873</v>
      </c>
      <c r="R13959" s="35" t="s">
        <v>23129</v>
      </c>
      <c r="S13959" s="34"/>
      <c r="T13959" s="34"/>
      <c r="U13959" s="34"/>
    </row>
    <row r="13960" spans="16:21" x14ac:dyDescent="0.45">
      <c r="P13960" s="33" t="s">
        <v>7806</v>
      </c>
      <c r="Q13960" t="s">
        <v>28873</v>
      </c>
      <c r="R13960" s="35" t="s">
        <v>23130</v>
      </c>
      <c r="S13960" s="34"/>
      <c r="T13960" s="34"/>
      <c r="U13960" s="34"/>
    </row>
    <row r="13961" spans="16:21" x14ac:dyDescent="0.45">
      <c r="P13961" s="33" t="s">
        <v>7807</v>
      </c>
      <c r="Q13961" t="s">
        <v>28873</v>
      </c>
      <c r="R13961" s="35" t="s">
        <v>23131</v>
      </c>
      <c r="S13961" s="34"/>
      <c r="T13961" s="34"/>
      <c r="U13961" s="34"/>
    </row>
    <row r="13962" spans="16:21" x14ac:dyDescent="0.45">
      <c r="P13962" s="33" t="s">
        <v>7807</v>
      </c>
      <c r="Q13962" t="s">
        <v>28873</v>
      </c>
      <c r="R13962" s="35" t="s">
        <v>23132</v>
      </c>
      <c r="S13962" s="34"/>
      <c r="T13962" s="34"/>
      <c r="U13962" s="34"/>
    </row>
    <row r="13963" spans="16:21" x14ac:dyDescent="0.45">
      <c r="P13963" s="33" t="s">
        <v>7808</v>
      </c>
      <c r="Q13963" t="s">
        <v>28873</v>
      </c>
      <c r="R13963" s="35" t="s">
        <v>23133</v>
      </c>
      <c r="S13963" s="34"/>
      <c r="T13963" s="34"/>
      <c r="U13963" s="34"/>
    </row>
    <row r="13964" spans="16:21" x14ac:dyDescent="0.45">
      <c r="P13964" s="33" t="s">
        <v>7808</v>
      </c>
      <c r="Q13964" t="s">
        <v>28873</v>
      </c>
      <c r="R13964" s="35" t="s">
        <v>23134</v>
      </c>
      <c r="S13964" s="34"/>
      <c r="T13964" s="34"/>
      <c r="U13964" s="34"/>
    </row>
    <row r="13965" spans="16:21" x14ac:dyDescent="0.45">
      <c r="P13965" s="33" t="s">
        <v>7809</v>
      </c>
      <c r="Q13965" t="s">
        <v>28873</v>
      </c>
      <c r="R13965" s="35" t="s">
        <v>23135</v>
      </c>
      <c r="S13965" s="34"/>
      <c r="T13965" s="34"/>
      <c r="U13965" s="34"/>
    </row>
    <row r="13966" spans="16:21" x14ac:dyDescent="0.45">
      <c r="P13966" s="33" t="s">
        <v>7809</v>
      </c>
      <c r="Q13966" t="s">
        <v>28873</v>
      </c>
      <c r="R13966" s="35" t="s">
        <v>23136</v>
      </c>
      <c r="S13966" s="34"/>
      <c r="T13966" s="34"/>
      <c r="U13966" s="34"/>
    </row>
    <row r="13967" spans="16:21" x14ac:dyDescent="0.45">
      <c r="P13967" s="33" t="s">
        <v>7810</v>
      </c>
      <c r="Q13967" t="s">
        <v>28873</v>
      </c>
      <c r="R13967" s="35" t="s">
        <v>23137</v>
      </c>
      <c r="S13967" s="34"/>
      <c r="T13967" s="34"/>
      <c r="U13967" s="34"/>
    </row>
    <row r="13968" spans="16:21" x14ac:dyDescent="0.45">
      <c r="P13968" s="33" t="s">
        <v>7810</v>
      </c>
      <c r="Q13968" t="s">
        <v>28873</v>
      </c>
      <c r="R13968" s="35" t="s">
        <v>23134</v>
      </c>
      <c r="S13968" s="34"/>
      <c r="T13968" s="34"/>
      <c r="U13968" s="34"/>
    </row>
    <row r="13969" spans="16:21" x14ac:dyDescent="0.45">
      <c r="P13969" s="33" t="s">
        <v>7811</v>
      </c>
      <c r="Q13969" t="s">
        <v>28873</v>
      </c>
      <c r="R13969" s="35" t="s">
        <v>23138</v>
      </c>
      <c r="S13969" s="34"/>
      <c r="T13969" s="34"/>
      <c r="U13969" s="34"/>
    </row>
    <row r="13970" spans="16:21" x14ac:dyDescent="0.45">
      <c r="P13970" s="33" t="s">
        <v>7811</v>
      </c>
      <c r="Q13970" t="s">
        <v>28873</v>
      </c>
      <c r="R13970" s="35" t="s">
        <v>23139</v>
      </c>
      <c r="S13970" s="34"/>
      <c r="T13970" s="34"/>
      <c r="U13970" s="34"/>
    </row>
    <row r="13971" spans="16:21" x14ac:dyDescent="0.45">
      <c r="P13971" s="33" t="s">
        <v>7812</v>
      </c>
      <c r="Q13971" t="s">
        <v>28873</v>
      </c>
      <c r="R13971" s="35" t="s">
        <v>23140</v>
      </c>
      <c r="S13971" s="34"/>
      <c r="T13971" s="34"/>
      <c r="U13971" s="34"/>
    </row>
    <row r="13972" spans="16:21" x14ac:dyDescent="0.45">
      <c r="P13972" s="33" t="s">
        <v>7812</v>
      </c>
      <c r="Q13972" t="s">
        <v>28873</v>
      </c>
      <c r="R13972" s="35" t="s">
        <v>23141</v>
      </c>
      <c r="S13972" s="34"/>
      <c r="T13972" s="34"/>
      <c r="U13972" s="34"/>
    </row>
    <row r="13973" spans="16:21" x14ac:dyDescent="0.45">
      <c r="P13973" s="33" t="s">
        <v>7813</v>
      </c>
      <c r="Q13973" t="s">
        <v>28873</v>
      </c>
      <c r="R13973" s="35" t="s">
        <v>23142</v>
      </c>
      <c r="S13973" s="34"/>
      <c r="T13973" s="34"/>
      <c r="U13973" s="34"/>
    </row>
    <row r="13974" spans="16:21" x14ac:dyDescent="0.45">
      <c r="P13974" s="33" t="s">
        <v>7813</v>
      </c>
      <c r="Q13974" t="s">
        <v>28873</v>
      </c>
      <c r="R13974" s="35" t="s">
        <v>23143</v>
      </c>
      <c r="S13974" s="34"/>
      <c r="T13974" s="34"/>
      <c r="U13974" s="34"/>
    </row>
    <row r="13975" spans="16:21" x14ac:dyDescent="0.45">
      <c r="P13975" s="33" t="s">
        <v>7814</v>
      </c>
      <c r="Q13975" t="s">
        <v>28873</v>
      </c>
      <c r="R13975" s="35" t="s">
        <v>23144</v>
      </c>
      <c r="S13975" s="34"/>
      <c r="T13975" s="34"/>
      <c r="U13975" s="34"/>
    </row>
    <row r="13976" spans="16:21" x14ac:dyDescent="0.45">
      <c r="P13976" s="33" t="s">
        <v>7814</v>
      </c>
      <c r="Q13976" t="s">
        <v>28873</v>
      </c>
      <c r="R13976" s="35" t="s">
        <v>23145</v>
      </c>
      <c r="S13976" s="34"/>
      <c r="T13976" s="34"/>
      <c r="U13976" s="34"/>
    </row>
    <row r="13977" spans="16:21" x14ac:dyDescent="0.45">
      <c r="P13977" s="33" t="s">
        <v>7815</v>
      </c>
      <c r="Q13977" t="s">
        <v>28873</v>
      </c>
      <c r="R13977" s="35" t="s">
        <v>23142</v>
      </c>
      <c r="S13977" s="34"/>
      <c r="T13977" s="34"/>
      <c r="U13977" s="34"/>
    </row>
    <row r="13978" spans="16:21" x14ac:dyDescent="0.45">
      <c r="P13978" s="33" t="s">
        <v>7815</v>
      </c>
      <c r="Q13978" t="s">
        <v>28873</v>
      </c>
      <c r="R13978" s="35" t="s">
        <v>23146</v>
      </c>
      <c r="S13978" s="34"/>
      <c r="T13978" s="34"/>
      <c r="U13978" s="34"/>
    </row>
    <row r="13979" spans="16:21" x14ac:dyDescent="0.45">
      <c r="P13979" s="33" t="s">
        <v>7816</v>
      </c>
      <c r="Q13979" t="s">
        <v>28873</v>
      </c>
      <c r="R13979" s="35" t="s">
        <v>23144</v>
      </c>
      <c r="S13979" s="34"/>
      <c r="T13979" s="34"/>
      <c r="U13979" s="34"/>
    </row>
    <row r="13980" spans="16:21" x14ac:dyDescent="0.45">
      <c r="P13980" s="33" t="s">
        <v>7816</v>
      </c>
      <c r="Q13980" t="s">
        <v>28873</v>
      </c>
      <c r="R13980" s="35" t="s">
        <v>23145</v>
      </c>
      <c r="S13980" s="34"/>
      <c r="T13980" s="34"/>
      <c r="U13980" s="34"/>
    </row>
    <row r="13981" spans="16:21" x14ac:dyDescent="0.45">
      <c r="P13981" s="33" t="s">
        <v>7817</v>
      </c>
      <c r="Q13981" t="s">
        <v>28873</v>
      </c>
      <c r="R13981" s="35" t="s">
        <v>23142</v>
      </c>
      <c r="S13981" s="34"/>
      <c r="T13981" s="34"/>
      <c r="U13981" s="34"/>
    </row>
    <row r="13982" spans="16:21" x14ac:dyDescent="0.45">
      <c r="P13982" s="33" t="s">
        <v>7817</v>
      </c>
      <c r="Q13982" t="s">
        <v>28873</v>
      </c>
      <c r="R13982" s="35" t="s">
        <v>23147</v>
      </c>
      <c r="S13982" s="34"/>
      <c r="T13982" s="34"/>
      <c r="U13982" s="34"/>
    </row>
    <row r="13983" spans="16:21" x14ac:dyDescent="0.45">
      <c r="P13983" s="33" t="s">
        <v>7818</v>
      </c>
      <c r="Q13983" t="s">
        <v>28873</v>
      </c>
      <c r="R13983" s="35" t="s">
        <v>23148</v>
      </c>
      <c r="S13983" s="34"/>
      <c r="T13983" s="34"/>
      <c r="U13983" s="34"/>
    </row>
    <row r="13984" spans="16:21" x14ac:dyDescent="0.45">
      <c r="P13984" s="33" t="s">
        <v>7818</v>
      </c>
      <c r="Q13984" t="s">
        <v>28873</v>
      </c>
      <c r="R13984" s="35" t="s">
        <v>23145</v>
      </c>
      <c r="S13984" s="34"/>
      <c r="T13984" s="34"/>
      <c r="U13984" s="34"/>
    </row>
    <row r="13985" spans="16:21" x14ac:dyDescent="0.45">
      <c r="P13985" s="33" t="s">
        <v>7819</v>
      </c>
      <c r="Q13985" t="s">
        <v>28873</v>
      </c>
      <c r="R13985" s="35" t="s">
        <v>23149</v>
      </c>
      <c r="S13985" s="34"/>
      <c r="T13985" s="34"/>
      <c r="U13985" s="34"/>
    </row>
    <row r="13986" spans="16:21" x14ac:dyDescent="0.45">
      <c r="P13986" s="33" t="s">
        <v>7819</v>
      </c>
      <c r="Q13986" t="s">
        <v>28873</v>
      </c>
      <c r="R13986" s="35" t="s">
        <v>23150</v>
      </c>
      <c r="S13986" s="34"/>
      <c r="T13986" s="34"/>
      <c r="U13986" s="34"/>
    </row>
    <row r="13987" spans="16:21" x14ac:dyDescent="0.45">
      <c r="P13987" s="33" t="s">
        <v>7820</v>
      </c>
      <c r="Q13987" t="s">
        <v>28873</v>
      </c>
      <c r="R13987" s="35" t="s">
        <v>23151</v>
      </c>
      <c r="S13987" s="34"/>
      <c r="T13987" s="34"/>
      <c r="U13987" s="34"/>
    </row>
    <row r="13988" spans="16:21" x14ac:dyDescent="0.45">
      <c r="P13988" s="33" t="s">
        <v>7820</v>
      </c>
      <c r="Q13988" t="s">
        <v>28873</v>
      </c>
      <c r="R13988" s="35" t="s">
        <v>23152</v>
      </c>
      <c r="S13988" s="34"/>
      <c r="T13988" s="34"/>
      <c r="U13988" s="34"/>
    </row>
    <row r="13989" spans="16:21" x14ac:dyDescent="0.45">
      <c r="P13989" s="33" t="s">
        <v>7821</v>
      </c>
      <c r="Q13989" t="s">
        <v>28873</v>
      </c>
      <c r="R13989" s="35" t="s">
        <v>23153</v>
      </c>
      <c r="S13989" s="34"/>
      <c r="T13989" s="34"/>
      <c r="U13989" s="34"/>
    </row>
    <row r="13990" spans="16:21" x14ac:dyDescent="0.45">
      <c r="P13990" s="33" t="s">
        <v>7821</v>
      </c>
      <c r="Q13990" t="s">
        <v>28873</v>
      </c>
      <c r="R13990" s="35" t="s">
        <v>23154</v>
      </c>
      <c r="S13990" s="34"/>
      <c r="T13990" s="34"/>
      <c r="U13990" s="34"/>
    </row>
    <row r="13991" spans="16:21" x14ac:dyDescent="0.45">
      <c r="P13991" s="33" t="s">
        <v>7822</v>
      </c>
      <c r="Q13991" t="s">
        <v>28873</v>
      </c>
      <c r="R13991" s="35" t="s">
        <v>23155</v>
      </c>
      <c r="S13991" s="34"/>
      <c r="T13991" s="34"/>
      <c r="U13991" s="34"/>
    </row>
    <row r="13992" spans="16:21" x14ac:dyDescent="0.45">
      <c r="P13992" s="33" t="s">
        <v>7822</v>
      </c>
      <c r="Q13992" t="s">
        <v>28873</v>
      </c>
      <c r="R13992" s="35" t="s">
        <v>23156</v>
      </c>
      <c r="S13992" s="34"/>
      <c r="T13992" s="34"/>
      <c r="U13992" s="34"/>
    </row>
    <row r="13993" spans="16:21" x14ac:dyDescent="0.45">
      <c r="P13993" s="33" t="s">
        <v>7823</v>
      </c>
      <c r="Q13993" t="s">
        <v>28873</v>
      </c>
      <c r="R13993" s="35" t="s">
        <v>23157</v>
      </c>
      <c r="S13993" s="34"/>
      <c r="T13993" s="34"/>
      <c r="U13993" s="34"/>
    </row>
    <row r="13994" spans="16:21" x14ac:dyDescent="0.45">
      <c r="P13994" s="33" t="s">
        <v>7823</v>
      </c>
      <c r="Q13994" t="s">
        <v>28873</v>
      </c>
      <c r="R13994" s="35" t="s">
        <v>23158</v>
      </c>
      <c r="S13994" s="34"/>
      <c r="T13994" s="34"/>
      <c r="U13994" s="34"/>
    </row>
    <row r="13995" spans="16:21" x14ac:dyDescent="0.45">
      <c r="P13995" s="33" t="s">
        <v>7824</v>
      </c>
      <c r="Q13995" t="s">
        <v>28873</v>
      </c>
      <c r="R13995" s="35" t="s">
        <v>23159</v>
      </c>
      <c r="S13995" s="34"/>
      <c r="T13995" s="34"/>
      <c r="U13995" s="34"/>
    </row>
    <row r="13996" spans="16:21" x14ac:dyDescent="0.45">
      <c r="P13996" s="33" t="s">
        <v>7824</v>
      </c>
      <c r="Q13996" t="s">
        <v>28873</v>
      </c>
      <c r="R13996" s="35" t="s">
        <v>23160</v>
      </c>
      <c r="S13996" s="34"/>
      <c r="T13996" s="34"/>
      <c r="U13996" s="34"/>
    </row>
    <row r="13997" spans="16:21" x14ac:dyDescent="0.45">
      <c r="P13997" s="33" t="s">
        <v>7825</v>
      </c>
      <c r="Q13997" t="s">
        <v>28873</v>
      </c>
      <c r="R13997" s="35" t="s">
        <v>23161</v>
      </c>
      <c r="S13997" s="34"/>
      <c r="T13997" s="34"/>
      <c r="U13997" s="34"/>
    </row>
    <row r="13998" spans="16:21" x14ac:dyDescent="0.45">
      <c r="P13998" s="33" t="s">
        <v>7826</v>
      </c>
      <c r="Q13998" t="s">
        <v>28873</v>
      </c>
      <c r="R13998" s="35" t="s">
        <v>23162</v>
      </c>
      <c r="S13998" s="34"/>
      <c r="T13998" s="34"/>
      <c r="U13998" s="34"/>
    </row>
    <row r="13999" spans="16:21" x14ac:dyDescent="0.45">
      <c r="P13999" s="33" t="s">
        <v>7827</v>
      </c>
      <c r="Q13999" t="s">
        <v>28873</v>
      </c>
      <c r="R13999" s="35" t="s">
        <v>23163</v>
      </c>
      <c r="S13999" s="34"/>
      <c r="T13999" s="34"/>
      <c r="U13999" s="34"/>
    </row>
    <row r="14000" spans="16:21" x14ac:dyDescent="0.45">
      <c r="P14000" s="33" t="s">
        <v>7827</v>
      </c>
      <c r="Q14000" t="s">
        <v>28873</v>
      </c>
      <c r="R14000" s="35" t="s">
        <v>23164</v>
      </c>
      <c r="S14000" s="34"/>
      <c r="T14000" s="34"/>
      <c r="U14000" s="34"/>
    </row>
    <row r="14001" spans="16:21" x14ac:dyDescent="0.45">
      <c r="P14001" s="33" t="s">
        <v>7828</v>
      </c>
      <c r="Q14001" t="s">
        <v>28873</v>
      </c>
      <c r="R14001" s="35" t="s">
        <v>23165</v>
      </c>
      <c r="S14001" s="34"/>
      <c r="T14001" s="34"/>
      <c r="U14001" s="34"/>
    </row>
    <row r="14002" spans="16:21" x14ac:dyDescent="0.45">
      <c r="P14002" s="33" t="s">
        <v>7828</v>
      </c>
      <c r="Q14002" t="s">
        <v>28873</v>
      </c>
      <c r="R14002" s="35" t="s">
        <v>23166</v>
      </c>
      <c r="S14002" s="34"/>
      <c r="T14002" s="34"/>
      <c r="U14002" s="34"/>
    </row>
    <row r="14003" spans="16:21" x14ac:dyDescent="0.45">
      <c r="P14003" s="33" t="s">
        <v>7829</v>
      </c>
      <c r="Q14003" t="s">
        <v>28873</v>
      </c>
      <c r="R14003" s="35" t="s">
        <v>23167</v>
      </c>
      <c r="S14003" s="34"/>
      <c r="T14003" s="34"/>
      <c r="U14003" s="34"/>
    </row>
    <row r="14004" spans="16:21" x14ac:dyDescent="0.45">
      <c r="P14004" s="33" t="s">
        <v>7829</v>
      </c>
      <c r="Q14004" t="s">
        <v>28873</v>
      </c>
      <c r="R14004" s="35" t="s">
        <v>23168</v>
      </c>
      <c r="S14004" s="34"/>
      <c r="T14004" s="34"/>
      <c r="U14004" s="34"/>
    </row>
    <row r="14005" spans="16:21" x14ac:dyDescent="0.45">
      <c r="P14005" s="33" t="s">
        <v>7830</v>
      </c>
      <c r="Q14005" t="s">
        <v>28873</v>
      </c>
      <c r="R14005" s="35" t="s">
        <v>23169</v>
      </c>
      <c r="S14005" s="34"/>
      <c r="T14005" s="34"/>
      <c r="U14005" s="34"/>
    </row>
    <row r="14006" spans="16:21" x14ac:dyDescent="0.45">
      <c r="P14006" s="33" t="s">
        <v>7830</v>
      </c>
      <c r="Q14006" t="s">
        <v>28873</v>
      </c>
      <c r="R14006" s="35" t="s">
        <v>23170</v>
      </c>
      <c r="S14006" s="34"/>
      <c r="T14006" s="34"/>
      <c r="U14006" s="34"/>
    </row>
    <row r="14007" spans="16:21" x14ac:dyDescent="0.45">
      <c r="P14007" s="33" t="s">
        <v>7831</v>
      </c>
      <c r="Q14007" t="s">
        <v>28873</v>
      </c>
      <c r="R14007" s="35" t="s">
        <v>23171</v>
      </c>
      <c r="S14007" s="34"/>
      <c r="T14007" s="34"/>
      <c r="U14007" s="34"/>
    </row>
    <row r="14008" spans="16:21" x14ac:dyDescent="0.45">
      <c r="P14008" s="33" t="s">
        <v>7831</v>
      </c>
      <c r="Q14008" t="s">
        <v>28873</v>
      </c>
      <c r="R14008" s="35" t="s">
        <v>23172</v>
      </c>
      <c r="S14008" s="34"/>
      <c r="T14008" s="34"/>
      <c r="U14008" s="34"/>
    </row>
    <row r="14009" spans="16:21" x14ac:dyDescent="0.45">
      <c r="P14009" s="33" t="s">
        <v>7832</v>
      </c>
      <c r="Q14009" t="s">
        <v>28873</v>
      </c>
      <c r="R14009" s="35" t="s">
        <v>23173</v>
      </c>
      <c r="S14009" s="34"/>
      <c r="T14009" s="34"/>
      <c r="U14009" s="34"/>
    </row>
    <row r="14010" spans="16:21" x14ac:dyDescent="0.45">
      <c r="P14010" s="33" t="s">
        <v>7832</v>
      </c>
      <c r="Q14010" t="s">
        <v>28873</v>
      </c>
      <c r="R14010" s="35" t="s">
        <v>23174</v>
      </c>
      <c r="S14010" s="34"/>
      <c r="T14010" s="34"/>
      <c r="U14010" s="34"/>
    </row>
    <row r="14011" spans="16:21" x14ac:dyDescent="0.45">
      <c r="P14011" s="33" t="s">
        <v>7833</v>
      </c>
      <c r="Q14011" t="s">
        <v>28873</v>
      </c>
      <c r="R14011" s="35" t="s">
        <v>23175</v>
      </c>
      <c r="S14011" s="34"/>
      <c r="T14011" s="34"/>
      <c r="U14011" s="34"/>
    </row>
    <row r="14012" spans="16:21" x14ac:dyDescent="0.45">
      <c r="P14012" s="33" t="s">
        <v>7833</v>
      </c>
      <c r="Q14012" t="s">
        <v>28873</v>
      </c>
      <c r="R14012" s="35" t="s">
        <v>23176</v>
      </c>
      <c r="S14012" s="34"/>
      <c r="T14012" s="34"/>
      <c r="U14012" s="34"/>
    </row>
    <row r="14013" spans="16:21" x14ac:dyDescent="0.45">
      <c r="P14013" s="33" t="s">
        <v>7834</v>
      </c>
      <c r="Q14013" t="s">
        <v>28873</v>
      </c>
      <c r="R14013" s="35" t="s">
        <v>23177</v>
      </c>
      <c r="S14013" s="34"/>
      <c r="T14013" s="34"/>
      <c r="U14013" s="34"/>
    </row>
    <row r="14014" spans="16:21" x14ac:dyDescent="0.45">
      <c r="P14014" s="33" t="s">
        <v>7834</v>
      </c>
      <c r="Q14014" t="s">
        <v>28873</v>
      </c>
      <c r="R14014" s="35" t="s">
        <v>23178</v>
      </c>
      <c r="S14014" s="34"/>
      <c r="T14014" s="34"/>
      <c r="U14014" s="34"/>
    </row>
    <row r="14015" spans="16:21" x14ac:dyDescent="0.45">
      <c r="P14015" s="33" t="s">
        <v>7835</v>
      </c>
      <c r="Q14015" t="s">
        <v>28873</v>
      </c>
      <c r="R14015" s="35" t="s">
        <v>23179</v>
      </c>
      <c r="S14015" s="34"/>
      <c r="T14015" s="34"/>
      <c r="U14015" s="34"/>
    </row>
    <row r="14016" spans="16:21" x14ac:dyDescent="0.45">
      <c r="P14016" s="33" t="s">
        <v>7835</v>
      </c>
      <c r="Q14016" t="s">
        <v>28873</v>
      </c>
      <c r="R14016" s="35" t="s">
        <v>23180</v>
      </c>
      <c r="S14016" s="34"/>
      <c r="T14016" s="34"/>
      <c r="U14016" s="34"/>
    </row>
    <row r="14017" spans="16:21" x14ac:dyDescent="0.45">
      <c r="P14017" s="33" t="s">
        <v>7836</v>
      </c>
      <c r="Q14017" t="s">
        <v>28873</v>
      </c>
      <c r="R14017" s="35" t="s">
        <v>23179</v>
      </c>
      <c r="S14017" s="34"/>
      <c r="T14017" s="34"/>
      <c r="U14017" s="34"/>
    </row>
    <row r="14018" spans="16:21" x14ac:dyDescent="0.45">
      <c r="P14018" s="33" t="s">
        <v>7836</v>
      </c>
      <c r="Q14018" t="s">
        <v>28873</v>
      </c>
      <c r="R14018" s="35" t="s">
        <v>23180</v>
      </c>
      <c r="S14018" s="34"/>
      <c r="T14018" s="34"/>
      <c r="U14018" s="34"/>
    </row>
    <row r="14019" spans="16:21" x14ac:dyDescent="0.45">
      <c r="P14019" s="33" t="s">
        <v>7837</v>
      </c>
      <c r="Q14019" t="s">
        <v>28873</v>
      </c>
      <c r="R14019" s="35" t="s">
        <v>23181</v>
      </c>
      <c r="S14019" s="34"/>
      <c r="T14019" s="34"/>
      <c r="U14019" s="34"/>
    </row>
    <row r="14020" spans="16:21" x14ac:dyDescent="0.45">
      <c r="P14020" s="33" t="s">
        <v>7837</v>
      </c>
      <c r="Q14020" t="s">
        <v>28873</v>
      </c>
      <c r="R14020" s="35" t="s">
        <v>23182</v>
      </c>
      <c r="S14020" s="34"/>
      <c r="T14020" s="34"/>
      <c r="U14020" s="34"/>
    </row>
    <row r="14021" spans="16:21" x14ac:dyDescent="0.45">
      <c r="P14021" s="33" t="s">
        <v>7838</v>
      </c>
      <c r="Q14021" t="s">
        <v>28873</v>
      </c>
      <c r="R14021" s="35" t="s">
        <v>23183</v>
      </c>
      <c r="S14021" s="34"/>
      <c r="T14021" s="34"/>
      <c r="U14021" s="34"/>
    </row>
    <row r="14022" spans="16:21" x14ac:dyDescent="0.45">
      <c r="P14022" s="33" t="s">
        <v>7838</v>
      </c>
      <c r="Q14022" t="s">
        <v>28873</v>
      </c>
      <c r="R14022" s="35" t="s">
        <v>23184</v>
      </c>
      <c r="S14022" s="34"/>
      <c r="T14022" s="34"/>
      <c r="U14022" s="34"/>
    </row>
    <row r="14023" spans="16:21" x14ac:dyDescent="0.45">
      <c r="P14023" s="33" t="s">
        <v>7839</v>
      </c>
      <c r="Q14023" t="s">
        <v>28873</v>
      </c>
      <c r="R14023" s="35" t="s">
        <v>23185</v>
      </c>
      <c r="S14023" s="34"/>
      <c r="T14023" s="34"/>
      <c r="U14023" s="34"/>
    </row>
    <row r="14024" spans="16:21" x14ac:dyDescent="0.45">
      <c r="P14024" s="33" t="s">
        <v>7839</v>
      </c>
      <c r="Q14024" t="s">
        <v>28873</v>
      </c>
      <c r="R14024" s="35" t="s">
        <v>23186</v>
      </c>
      <c r="S14024" s="34"/>
      <c r="T14024" s="34"/>
      <c r="U14024" s="34"/>
    </row>
    <row r="14025" spans="16:21" x14ac:dyDescent="0.45">
      <c r="P14025" s="33" t="s">
        <v>7840</v>
      </c>
      <c r="Q14025" t="s">
        <v>28873</v>
      </c>
      <c r="R14025" s="35" t="s">
        <v>23187</v>
      </c>
      <c r="S14025" s="34"/>
      <c r="T14025" s="34"/>
      <c r="U14025" s="34"/>
    </row>
    <row r="14026" spans="16:21" x14ac:dyDescent="0.45">
      <c r="P14026" s="33" t="s">
        <v>7840</v>
      </c>
      <c r="Q14026" t="s">
        <v>28873</v>
      </c>
      <c r="R14026" s="35" t="s">
        <v>23188</v>
      </c>
      <c r="S14026" s="34"/>
      <c r="T14026" s="34"/>
      <c r="U14026" s="34"/>
    </row>
    <row r="14027" spans="16:21" x14ac:dyDescent="0.45">
      <c r="P14027" s="33" t="s">
        <v>7841</v>
      </c>
      <c r="Q14027" t="s">
        <v>28873</v>
      </c>
      <c r="R14027" s="35" t="s">
        <v>23189</v>
      </c>
      <c r="S14027" s="34"/>
      <c r="T14027" s="34"/>
      <c r="U14027" s="34"/>
    </row>
    <row r="14028" spans="16:21" x14ac:dyDescent="0.45">
      <c r="P14028" s="33" t="s">
        <v>7841</v>
      </c>
      <c r="Q14028" t="s">
        <v>28873</v>
      </c>
      <c r="R14028" s="35" t="s">
        <v>23190</v>
      </c>
      <c r="S14028" s="34"/>
      <c r="T14028" s="34"/>
      <c r="U14028" s="34"/>
    </row>
    <row r="14029" spans="16:21" x14ac:dyDescent="0.45">
      <c r="P14029" s="33" t="s">
        <v>7842</v>
      </c>
      <c r="Q14029" t="s">
        <v>28873</v>
      </c>
      <c r="R14029" s="35" t="s">
        <v>23191</v>
      </c>
      <c r="S14029" s="34"/>
      <c r="T14029" s="34"/>
      <c r="U14029" s="34"/>
    </row>
    <row r="14030" spans="16:21" x14ac:dyDescent="0.45">
      <c r="P14030" s="33" t="s">
        <v>7842</v>
      </c>
      <c r="Q14030" t="s">
        <v>28873</v>
      </c>
      <c r="R14030" s="35" t="s">
        <v>23192</v>
      </c>
      <c r="S14030" s="34"/>
      <c r="T14030" s="34"/>
      <c r="U14030" s="34"/>
    </row>
    <row r="14031" spans="16:21" x14ac:dyDescent="0.45">
      <c r="P14031" s="33" t="s">
        <v>7843</v>
      </c>
      <c r="Q14031" t="s">
        <v>28873</v>
      </c>
      <c r="R14031" s="35" t="s">
        <v>23193</v>
      </c>
      <c r="S14031" s="34"/>
      <c r="T14031" s="34"/>
      <c r="U14031" s="34"/>
    </row>
    <row r="14032" spans="16:21" x14ac:dyDescent="0.45">
      <c r="P14032" s="33" t="s">
        <v>7843</v>
      </c>
      <c r="Q14032" t="s">
        <v>28873</v>
      </c>
      <c r="R14032" s="35" t="s">
        <v>23194</v>
      </c>
      <c r="S14032" s="34"/>
      <c r="T14032" s="34"/>
      <c r="U14032" s="34"/>
    </row>
    <row r="14033" spans="16:21" x14ac:dyDescent="0.45">
      <c r="P14033" s="33" t="s">
        <v>7844</v>
      </c>
      <c r="Q14033" t="s">
        <v>28873</v>
      </c>
      <c r="R14033" s="35" t="s">
        <v>23195</v>
      </c>
      <c r="S14033" s="34"/>
      <c r="T14033" s="34"/>
      <c r="U14033" s="34"/>
    </row>
    <row r="14034" spans="16:21" x14ac:dyDescent="0.45">
      <c r="P14034" s="33" t="s">
        <v>7844</v>
      </c>
      <c r="Q14034" t="s">
        <v>28873</v>
      </c>
      <c r="R14034" s="35" t="s">
        <v>23196</v>
      </c>
      <c r="S14034" s="34"/>
      <c r="T14034" s="34"/>
      <c r="U14034" s="34"/>
    </row>
    <row r="14035" spans="16:21" x14ac:dyDescent="0.45">
      <c r="P14035" s="33" t="s">
        <v>7845</v>
      </c>
      <c r="Q14035" t="s">
        <v>28873</v>
      </c>
      <c r="R14035" s="35" t="s">
        <v>23197</v>
      </c>
      <c r="S14035" s="34"/>
      <c r="T14035" s="34"/>
      <c r="U14035" s="34"/>
    </row>
    <row r="14036" spans="16:21" x14ac:dyDescent="0.45">
      <c r="P14036" s="33" t="s">
        <v>7845</v>
      </c>
      <c r="Q14036" t="s">
        <v>28873</v>
      </c>
      <c r="R14036" s="35" t="s">
        <v>23198</v>
      </c>
      <c r="S14036" s="34"/>
      <c r="T14036" s="34"/>
      <c r="U14036" s="34"/>
    </row>
    <row r="14037" spans="16:21" x14ac:dyDescent="0.45">
      <c r="P14037" s="33" t="s">
        <v>7846</v>
      </c>
      <c r="Q14037" t="s">
        <v>28873</v>
      </c>
      <c r="R14037" s="35" t="s">
        <v>23199</v>
      </c>
      <c r="S14037" s="34"/>
      <c r="T14037" s="34"/>
      <c r="U14037" s="34"/>
    </row>
    <row r="14038" spans="16:21" x14ac:dyDescent="0.45">
      <c r="P14038" s="33" t="s">
        <v>7846</v>
      </c>
      <c r="Q14038" t="s">
        <v>28873</v>
      </c>
      <c r="R14038" s="35" t="s">
        <v>23200</v>
      </c>
      <c r="S14038" s="34"/>
      <c r="T14038" s="34"/>
      <c r="U14038" s="34"/>
    </row>
    <row r="14039" spans="16:21" x14ac:dyDescent="0.45">
      <c r="P14039" s="33" t="s">
        <v>7847</v>
      </c>
      <c r="Q14039" t="s">
        <v>28873</v>
      </c>
      <c r="R14039" s="35" t="s">
        <v>23201</v>
      </c>
      <c r="S14039" s="34"/>
      <c r="T14039" s="34"/>
      <c r="U14039" s="34"/>
    </row>
    <row r="14040" spans="16:21" x14ac:dyDescent="0.45">
      <c r="P14040" s="33" t="s">
        <v>7847</v>
      </c>
      <c r="Q14040" t="s">
        <v>28873</v>
      </c>
      <c r="R14040" s="35" t="s">
        <v>23202</v>
      </c>
      <c r="S14040" s="34"/>
      <c r="T14040" s="34"/>
      <c r="U14040" s="34"/>
    </row>
    <row r="14041" spans="16:21" x14ac:dyDescent="0.45">
      <c r="P14041" s="33" t="s">
        <v>7848</v>
      </c>
      <c r="Q14041" t="s">
        <v>28873</v>
      </c>
      <c r="R14041" s="35" t="s">
        <v>23203</v>
      </c>
      <c r="S14041" s="34"/>
      <c r="T14041" s="34"/>
      <c r="U14041" s="34"/>
    </row>
    <row r="14042" spans="16:21" x14ac:dyDescent="0.45">
      <c r="P14042" s="33" t="s">
        <v>7848</v>
      </c>
      <c r="Q14042" t="s">
        <v>28873</v>
      </c>
      <c r="R14042" s="35" t="s">
        <v>23204</v>
      </c>
      <c r="S14042" s="34"/>
      <c r="T14042" s="34"/>
      <c r="U14042" s="34"/>
    </row>
    <row r="14043" spans="16:21" x14ac:dyDescent="0.45">
      <c r="P14043" s="33" t="s">
        <v>7849</v>
      </c>
      <c r="Q14043" t="s">
        <v>28873</v>
      </c>
      <c r="R14043" s="35" t="s">
        <v>23205</v>
      </c>
      <c r="S14043" s="34"/>
      <c r="T14043" s="34"/>
      <c r="U14043" s="34"/>
    </row>
    <row r="14044" spans="16:21" x14ac:dyDescent="0.45">
      <c r="P14044" s="33" t="s">
        <v>7849</v>
      </c>
      <c r="Q14044" t="s">
        <v>28873</v>
      </c>
      <c r="R14044" s="35" t="s">
        <v>23206</v>
      </c>
      <c r="S14044" s="34"/>
      <c r="T14044" s="34"/>
      <c r="U14044" s="34"/>
    </row>
    <row r="14045" spans="16:21" x14ac:dyDescent="0.45">
      <c r="P14045" s="33" t="s">
        <v>7850</v>
      </c>
      <c r="Q14045" t="s">
        <v>28873</v>
      </c>
      <c r="R14045" s="35" t="s">
        <v>23207</v>
      </c>
      <c r="S14045" s="34"/>
      <c r="T14045" s="34"/>
      <c r="U14045" s="34"/>
    </row>
    <row r="14046" spans="16:21" x14ac:dyDescent="0.45">
      <c r="P14046" s="33" t="s">
        <v>7850</v>
      </c>
      <c r="Q14046" t="s">
        <v>28873</v>
      </c>
      <c r="R14046" s="35" t="s">
        <v>23208</v>
      </c>
      <c r="S14046" s="34"/>
      <c r="T14046" s="34"/>
      <c r="U14046" s="34"/>
    </row>
    <row r="14047" spans="16:21" x14ac:dyDescent="0.45">
      <c r="P14047" s="33" t="s">
        <v>7851</v>
      </c>
      <c r="Q14047" t="s">
        <v>28873</v>
      </c>
      <c r="R14047" s="35" t="s">
        <v>23209</v>
      </c>
      <c r="S14047" s="34"/>
      <c r="T14047" s="34"/>
      <c r="U14047" s="34"/>
    </row>
    <row r="14048" spans="16:21" x14ac:dyDescent="0.45">
      <c r="P14048" s="33" t="s">
        <v>7851</v>
      </c>
      <c r="Q14048" t="s">
        <v>28873</v>
      </c>
      <c r="R14048" s="35" t="s">
        <v>23208</v>
      </c>
      <c r="S14048" s="34"/>
      <c r="T14048" s="34"/>
      <c r="U14048" s="34"/>
    </row>
    <row r="14049" spans="16:21" x14ac:dyDescent="0.45">
      <c r="P14049" s="33" t="s">
        <v>7852</v>
      </c>
      <c r="Q14049" t="s">
        <v>28873</v>
      </c>
      <c r="R14049" s="35" t="s">
        <v>23210</v>
      </c>
      <c r="S14049" s="34"/>
      <c r="T14049" s="34"/>
      <c r="U14049" s="34"/>
    </row>
    <row r="14050" spans="16:21" x14ac:dyDescent="0.45">
      <c r="P14050" s="33" t="s">
        <v>7852</v>
      </c>
      <c r="Q14050" t="s">
        <v>28873</v>
      </c>
      <c r="R14050" s="35" t="s">
        <v>23211</v>
      </c>
      <c r="S14050" s="34"/>
      <c r="T14050" s="34"/>
      <c r="U14050" s="34"/>
    </row>
    <row r="14051" spans="16:21" x14ac:dyDescent="0.45">
      <c r="P14051" s="33" t="s">
        <v>7853</v>
      </c>
      <c r="Q14051" t="s">
        <v>28873</v>
      </c>
      <c r="R14051" s="35" t="s">
        <v>23212</v>
      </c>
      <c r="S14051" s="34"/>
      <c r="T14051" s="34"/>
      <c r="U14051" s="34"/>
    </row>
    <row r="14052" spans="16:21" x14ac:dyDescent="0.45">
      <c r="P14052" s="33" t="s">
        <v>7853</v>
      </c>
      <c r="Q14052" t="s">
        <v>28873</v>
      </c>
      <c r="R14052" s="35" t="s">
        <v>23213</v>
      </c>
      <c r="S14052" s="34"/>
      <c r="T14052" s="34"/>
      <c r="U14052" s="34"/>
    </row>
    <row r="14053" spans="16:21" x14ac:dyDescent="0.45">
      <c r="P14053" s="33" t="s">
        <v>7854</v>
      </c>
      <c r="Q14053" t="s">
        <v>28873</v>
      </c>
      <c r="R14053" s="35" t="s">
        <v>23214</v>
      </c>
      <c r="S14053" s="34"/>
      <c r="T14053" s="34"/>
      <c r="U14053" s="34"/>
    </row>
    <row r="14054" spans="16:21" x14ac:dyDescent="0.45">
      <c r="P14054" s="33" t="s">
        <v>7854</v>
      </c>
      <c r="Q14054" t="s">
        <v>28873</v>
      </c>
      <c r="R14054" s="35" t="s">
        <v>23215</v>
      </c>
      <c r="S14054" s="34"/>
      <c r="T14054" s="34"/>
      <c r="U14054" s="34"/>
    </row>
    <row r="14055" spans="16:21" x14ac:dyDescent="0.45">
      <c r="P14055" s="33" t="s">
        <v>7855</v>
      </c>
      <c r="Q14055" t="s">
        <v>28873</v>
      </c>
      <c r="R14055" s="35" t="s">
        <v>23216</v>
      </c>
      <c r="S14055" s="34"/>
      <c r="T14055" s="34"/>
      <c r="U14055" s="34"/>
    </row>
    <row r="14056" spans="16:21" x14ac:dyDescent="0.45">
      <c r="P14056" s="33" t="s">
        <v>7855</v>
      </c>
      <c r="Q14056" t="s">
        <v>28873</v>
      </c>
      <c r="R14056" s="35" t="s">
        <v>23217</v>
      </c>
      <c r="S14056" s="34"/>
      <c r="T14056" s="34"/>
      <c r="U14056" s="34"/>
    </row>
    <row r="14057" spans="16:21" x14ac:dyDescent="0.45">
      <c r="P14057" s="33" t="s">
        <v>7856</v>
      </c>
      <c r="Q14057" t="s">
        <v>28873</v>
      </c>
      <c r="R14057" s="35" t="s">
        <v>23218</v>
      </c>
      <c r="S14057" s="34"/>
      <c r="T14057" s="34"/>
      <c r="U14057" s="34"/>
    </row>
    <row r="14058" spans="16:21" x14ac:dyDescent="0.45">
      <c r="P14058" s="33" t="s">
        <v>7856</v>
      </c>
      <c r="Q14058" t="s">
        <v>28873</v>
      </c>
      <c r="R14058" s="35" t="s">
        <v>23219</v>
      </c>
      <c r="S14058" s="34"/>
      <c r="T14058" s="34"/>
      <c r="U14058" s="34"/>
    </row>
    <row r="14059" spans="16:21" x14ac:dyDescent="0.45">
      <c r="P14059" s="33" t="s">
        <v>7857</v>
      </c>
      <c r="Q14059" t="s">
        <v>28873</v>
      </c>
      <c r="R14059" s="35" t="s">
        <v>23220</v>
      </c>
      <c r="S14059" s="34"/>
      <c r="T14059" s="34"/>
      <c r="U14059" s="34"/>
    </row>
    <row r="14060" spans="16:21" x14ac:dyDescent="0.45">
      <c r="P14060" s="33" t="s">
        <v>7857</v>
      </c>
      <c r="Q14060" t="s">
        <v>28873</v>
      </c>
      <c r="R14060" s="35" t="s">
        <v>23221</v>
      </c>
      <c r="S14060" s="34"/>
      <c r="T14060" s="34"/>
      <c r="U14060" s="34"/>
    </row>
    <row r="14061" spans="16:21" x14ac:dyDescent="0.45">
      <c r="P14061" s="33" t="s">
        <v>7858</v>
      </c>
      <c r="Q14061" t="s">
        <v>28873</v>
      </c>
      <c r="R14061" s="35" t="s">
        <v>23222</v>
      </c>
      <c r="S14061" s="34"/>
      <c r="T14061" s="34"/>
      <c r="U14061" s="34"/>
    </row>
    <row r="14062" spans="16:21" x14ac:dyDescent="0.45">
      <c r="P14062" s="33" t="s">
        <v>7858</v>
      </c>
      <c r="Q14062" t="s">
        <v>28873</v>
      </c>
      <c r="R14062" s="35" t="s">
        <v>23223</v>
      </c>
      <c r="S14062" s="34"/>
      <c r="T14062" s="34"/>
      <c r="U14062" s="34"/>
    </row>
    <row r="14063" spans="16:21" x14ac:dyDescent="0.45">
      <c r="P14063" s="33" t="s">
        <v>7859</v>
      </c>
      <c r="Q14063" t="s">
        <v>28873</v>
      </c>
      <c r="R14063" s="35" t="s">
        <v>23224</v>
      </c>
      <c r="S14063" s="34"/>
      <c r="T14063" s="34"/>
      <c r="U14063" s="34"/>
    </row>
    <row r="14064" spans="16:21" x14ac:dyDescent="0.45">
      <c r="P14064" s="33" t="s">
        <v>7859</v>
      </c>
      <c r="Q14064" t="s">
        <v>28873</v>
      </c>
      <c r="R14064" s="35" t="s">
        <v>23225</v>
      </c>
      <c r="S14064" s="34"/>
      <c r="T14064" s="34"/>
      <c r="U14064" s="34"/>
    </row>
    <row r="14065" spans="16:21" x14ac:dyDescent="0.45">
      <c r="P14065" s="33" t="s">
        <v>7860</v>
      </c>
      <c r="Q14065" t="s">
        <v>28873</v>
      </c>
      <c r="R14065" s="35" t="s">
        <v>23226</v>
      </c>
      <c r="S14065" s="34"/>
      <c r="T14065" s="34"/>
      <c r="U14065" s="34"/>
    </row>
    <row r="14066" spans="16:21" x14ac:dyDescent="0.45">
      <c r="P14066" s="33" t="s">
        <v>7860</v>
      </c>
      <c r="Q14066" t="s">
        <v>28873</v>
      </c>
      <c r="R14066" s="35" t="s">
        <v>23227</v>
      </c>
      <c r="S14066" s="34"/>
      <c r="T14066" s="34"/>
      <c r="U14066" s="34"/>
    </row>
    <row r="14067" spans="16:21" x14ac:dyDescent="0.45">
      <c r="P14067" s="33" t="s">
        <v>7861</v>
      </c>
      <c r="Q14067" t="s">
        <v>28873</v>
      </c>
      <c r="R14067" s="35" t="s">
        <v>23228</v>
      </c>
      <c r="S14067" s="34"/>
      <c r="T14067" s="34"/>
      <c r="U14067" s="34"/>
    </row>
    <row r="14068" spans="16:21" x14ac:dyDescent="0.45">
      <c r="P14068" s="33" t="s">
        <v>7861</v>
      </c>
      <c r="Q14068" t="s">
        <v>28873</v>
      </c>
      <c r="R14068" s="35" t="s">
        <v>23229</v>
      </c>
      <c r="S14068" s="34"/>
      <c r="T14068" s="34"/>
      <c r="U14068" s="34"/>
    </row>
    <row r="14069" spans="16:21" x14ac:dyDescent="0.45">
      <c r="P14069" s="33" t="s">
        <v>7862</v>
      </c>
      <c r="Q14069" t="s">
        <v>28873</v>
      </c>
      <c r="R14069" s="35" t="s">
        <v>23230</v>
      </c>
      <c r="S14069" s="34"/>
      <c r="T14069" s="34"/>
      <c r="U14069" s="34"/>
    </row>
    <row r="14070" spans="16:21" x14ac:dyDescent="0.45">
      <c r="P14070" s="33" t="s">
        <v>7862</v>
      </c>
      <c r="Q14070" t="s">
        <v>28873</v>
      </c>
      <c r="R14070" s="35" t="s">
        <v>23231</v>
      </c>
      <c r="S14070" s="34"/>
      <c r="T14070" s="34"/>
      <c r="U14070" s="34"/>
    </row>
    <row r="14071" spans="16:21" x14ac:dyDescent="0.45">
      <c r="P14071" s="33" t="s">
        <v>7863</v>
      </c>
      <c r="Q14071" t="s">
        <v>28873</v>
      </c>
      <c r="R14071" s="35" t="s">
        <v>23232</v>
      </c>
      <c r="S14071" s="34"/>
      <c r="T14071" s="34"/>
      <c r="U14071" s="34"/>
    </row>
    <row r="14072" spans="16:21" x14ac:dyDescent="0.45">
      <c r="P14072" s="33" t="s">
        <v>7863</v>
      </c>
      <c r="Q14072" t="s">
        <v>28873</v>
      </c>
      <c r="R14072" s="35" t="s">
        <v>23233</v>
      </c>
      <c r="S14072" s="34"/>
      <c r="T14072" s="34"/>
      <c r="U14072" s="34"/>
    </row>
    <row r="14073" spans="16:21" x14ac:dyDescent="0.45">
      <c r="P14073" s="33" t="s">
        <v>7864</v>
      </c>
      <c r="Q14073" t="s">
        <v>28873</v>
      </c>
      <c r="R14073" s="35" t="s">
        <v>23234</v>
      </c>
      <c r="S14073" s="34"/>
      <c r="T14073" s="34"/>
      <c r="U14073" s="34"/>
    </row>
    <row r="14074" spans="16:21" x14ac:dyDescent="0.45">
      <c r="P14074" s="33" t="s">
        <v>7864</v>
      </c>
      <c r="Q14074" t="s">
        <v>28873</v>
      </c>
      <c r="R14074" s="35" t="s">
        <v>23235</v>
      </c>
      <c r="S14074" s="34"/>
      <c r="T14074" s="34"/>
      <c r="U14074" s="34"/>
    </row>
    <row r="14075" spans="16:21" x14ac:dyDescent="0.45">
      <c r="P14075" s="33" t="s">
        <v>7865</v>
      </c>
      <c r="Q14075" t="s">
        <v>28873</v>
      </c>
      <c r="R14075" s="35" t="s">
        <v>23236</v>
      </c>
      <c r="S14075" s="34"/>
      <c r="T14075" s="34"/>
      <c r="U14075" s="34"/>
    </row>
    <row r="14076" spans="16:21" x14ac:dyDescent="0.45">
      <c r="P14076" s="33" t="s">
        <v>7865</v>
      </c>
      <c r="Q14076" t="s">
        <v>28873</v>
      </c>
      <c r="R14076" s="35" t="s">
        <v>23237</v>
      </c>
      <c r="S14076" s="34"/>
      <c r="T14076" s="34"/>
      <c r="U14076" s="34"/>
    </row>
    <row r="14077" spans="16:21" x14ac:dyDescent="0.45">
      <c r="P14077" s="33" t="s">
        <v>7866</v>
      </c>
      <c r="Q14077" t="s">
        <v>28873</v>
      </c>
      <c r="R14077" s="35" t="s">
        <v>23238</v>
      </c>
      <c r="S14077" s="34"/>
      <c r="T14077" s="34"/>
      <c r="U14077" s="34"/>
    </row>
    <row r="14078" spans="16:21" x14ac:dyDescent="0.45">
      <c r="P14078" s="33" t="s">
        <v>7866</v>
      </c>
      <c r="Q14078" t="s">
        <v>28873</v>
      </c>
      <c r="R14078" s="35" t="s">
        <v>23239</v>
      </c>
      <c r="S14078" s="34"/>
      <c r="T14078" s="34"/>
      <c r="U14078" s="34"/>
    </row>
    <row r="14079" spans="16:21" x14ac:dyDescent="0.45">
      <c r="P14079" s="33" t="s">
        <v>7867</v>
      </c>
      <c r="Q14079" t="s">
        <v>28873</v>
      </c>
      <c r="R14079" s="35" t="s">
        <v>23240</v>
      </c>
      <c r="S14079" s="34"/>
      <c r="T14079" s="34"/>
      <c r="U14079" s="34"/>
    </row>
    <row r="14080" spans="16:21" x14ac:dyDescent="0.45">
      <c r="P14080" s="33" t="s">
        <v>7867</v>
      </c>
      <c r="Q14080" t="s">
        <v>28873</v>
      </c>
      <c r="R14080" s="35" t="s">
        <v>23241</v>
      </c>
      <c r="S14080" s="34"/>
      <c r="T14080" s="34"/>
      <c r="U14080" s="34"/>
    </row>
    <row r="14081" spans="16:21" x14ac:dyDescent="0.45">
      <c r="P14081" s="33" t="s">
        <v>7868</v>
      </c>
      <c r="Q14081" t="s">
        <v>28873</v>
      </c>
      <c r="R14081" s="35" t="s">
        <v>23242</v>
      </c>
      <c r="S14081" s="34"/>
      <c r="T14081" s="34"/>
      <c r="U14081" s="34"/>
    </row>
    <row r="14082" spans="16:21" x14ac:dyDescent="0.45">
      <c r="P14082" s="33" t="s">
        <v>7868</v>
      </c>
      <c r="Q14082" t="s">
        <v>28873</v>
      </c>
      <c r="R14082" s="35" t="s">
        <v>23243</v>
      </c>
      <c r="S14082" s="34"/>
      <c r="T14082" s="34"/>
      <c r="U14082" s="34"/>
    </row>
    <row r="14083" spans="16:21" x14ac:dyDescent="0.45">
      <c r="P14083" s="33" t="s">
        <v>7869</v>
      </c>
      <c r="Q14083" t="s">
        <v>28873</v>
      </c>
      <c r="R14083" s="35" t="s">
        <v>23244</v>
      </c>
      <c r="S14083" s="34"/>
      <c r="T14083" s="34"/>
      <c r="U14083" s="34"/>
    </row>
    <row r="14084" spans="16:21" x14ac:dyDescent="0.45">
      <c r="P14084" s="33" t="s">
        <v>7869</v>
      </c>
      <c r="Q14084" t="s">
        <v>28873</v>
      </c>
      <c r="R14084" s="35" t="s">
        <v>23245</v>
      </c>
      <c r="S14084" s="34"/>
      <c r="T14084" s="34"/>
      <c r="U14084" s="34"/>
    </row>
    <row r="14085" spans="16:21" x14ac:dyDescent="0.45">
      <c r="P14085" s="33" t="s">
        <v>7870</v>
      </c>
      <c r="Q14085" t="s">
        <v>28873</v>
      </c>
      <c r="R14085" s="35" t="s">
        <v>23246</v>
      </c>
      <c r="S14085" s="34"/>
      <c r="T14085" s="34"/>
      <c r="U14085" s="34"/>
    </row>
    <row r="14086" spans="16:21" x14ac:dyDescent="0.45">
      <c r="P14086" s="33" t="s">
        <v>7870</v>
      </c>
      <c r="Q14086" t="s">
        <v>28873</v>
      </c>
      <c r="R14086" s="35" t="s">
        <v>23247</v>
      </c>
      <c r="S14086" s="34"/>
      <c r="T14086" s="34"/>
      <c r="U14086" s="34"/>
    </row>
    <row r="14087" spans="16:21" x14ac:dyDescent="0.45">
      <c r="P14087" s="33" t="s">
        <v>7871</v>
      </c>
      <c r="Q14087" t="s">
        <v>28873</v>
      </c>
      <c r="R14087" s="35" t="s">
        <v>23248</v>
      </c>
      <c r="S14087" s="34"/>
      <c r="T14087" s="34"/>
      <c r="U14087" s="34"/>
    </row>
    <row r="14088" spans="16:21" x14ac:dyDescent="0.45">
      <c r="P14088" s="33" t="s">
        <v>7871</v>
      </c>
      <c r="Q14088" t="s">
        <v>28873</v>
      </c>
      <c r="R14088" s="35" t="s">
        <v>23249</v>
      </c>
      <c r="S14088" s="34"/>
      <c r="T14088" s="34"/>
      <c r="U14088" s="34"/>
    </row>
    <row r="14089" spans="16:21" x14ac:dyDescent="0.45">
      <c r="P14089" s="33" t="s">
        <v>7872</v>
      </c>
      <c r="Q14089" t="s">
        <v>28873</v>
      </c>
      <c r="R14089" s="35" t="s">
        <v>23250</v>
      </c>
      <c r="S14089" s="34"/>
      <c r="T14089" s="34"/>
      <c r="U14089" s="34"/>
    </row>
    <row r="14090" spans="16:21" x14ac:dyDescent="0.45">
      <c r="P14090" s="33" t="s">
        <v>7872</v>
      </c>
      <c r="Q14090" t="s">
        <v>28873</v>
      </c>
      <c r="R14090" s="35" t="s">
        <v>23251</v>
      </c>
      <c r="S14090" s="34"/>
      <c r="T14090" s="34"/>
      <c r="U14090" s="34"/>
    </row>
    <row r="14091" spans="16:21" x14ac:dyDescent="0.45">
      <c r="P14091" s="33" t="s">
        <v>7873</v>
      </c>
      <c r="Q14091" t="s">
        <v>28873</v>
      </c>
      <c r="R14091" s="35" t="s">
        <v>23252</v>
      </c>
      <c r="S14091" s="34"/>
      <c r="T14091" s="34"/>
      <c r="U14091" s="34"/>
    </row>
    <row r="14092" spans="16:21" x14ac:dyDescent="0.45">
      <c r="P14092" s="33" t="s">
        <v>7873</v>
      </c>
      <c r="Q14092" t="s">
        <v>28873</v>
      </c>
      <c r="R14092" s="35" t="s">
        <v>23253</v>
      </c>
      <c r="S14092" s="34"/>
      <c r="T14092" s="34"/>
      <c r="U14092" s="34"/>
    </row>
    <row r="14093" spans="16:21" x14ac:dyDescent="0.45">
      <c r="P14093" s="33" t="s">
        <v>7874</v>
      </c>
      <c r="Q14093" t="s">
        <v>28873</v>
      </c>
      <c r="R14093" s="35" t="s">
        <v>23254</v>
      </c>
      <c r="S14093" s="34"/>
      <c r="T14093" s="34"/>
      <c r="U14093" s="34"/>
    </row>
    <row r="14094" spans="16:21" x14ac:dyDescent="0.45">
      <c r="P14094" s="33" t="s">
        <v>7874</v>
      </c>
      <c r="Q14094" t="s">
        <v>28873</v>
      </c>
      <c r="R14094" s="35" t="s">
        <v>23255</v>
      </c>
      <c r="S14094" s="34"/>
      <c r="T14094" s="34"/>
      <c r="U14094" s="34"/>
    </row>
    <row r="14095" spans="16:21" x14ac:dyDescent="0.45">
      <c r="P14095" s="33" t="s">
        <v>7875</v>
      </c>
      <c r="Q14095" t="s">
        <v>28873</v>
      </c>
      <c r="R14095" s="35" t="s">
        <v>23256</v>
      </c>
      <c r="S14095" s="34"/>
      <c r="T14095" s="34"/>
      <c r="U14095" s="34"/>
    </row>
    <row r="14096" spans="16:21" x14ac:dyDescent="0.45">
      <c r="P14096" s="33" t="s">
        <v>7875</v>
      </c>
      <c r="Q14096" t="s">
        <v>28873</v>
      </c>
      <c r="R14096" s="35" t="s">
        <v>23257</v>
      </c>
      <c r="S14096" s="34"/>
      <c r="T14096" s="34"/>
      <c r="U14096" s="34"/>
    </row>
    <row r="14097" spans="16:21" x14ac:dyDescent="0.45">
      <c r="P14097" s="33" t="s">
        <v>7876</v>
      </c>
      <c r="Q14097" t="s">
        <v>28873</v>
      </c>
      <c r="R14097" s="35" t="s">
        <v>23258</v>
      </c>
      <c r="S14097" s="34"/>
      <c r="T14097" s="34"/>
      <c r="U14097" s="34"/>
    </row>
    <row r="14098" spans="16:21" x14ac:dyDescent="0.45">
      <c r="P14098" s="33" t="s">
        <v>7876</v>
      </c>
      <c r="Q14098" t="s">
        <v>28873</v>
      </c>
      <c r="R14098" s="35" t="s">
        <v>23259</v>
      </c>
      <c r="S14098" s="34"/>
      <c r="T14098" s="34"/>
      <c r="U14098" s="34"/>
    </row>
    <row r="14099" spans="16:21" x14ac:dyDescent="0.45">
      <c r="P14099" s="33" t="s">
        <v>7877</v>
      </c>
      <c r="Q14099" t="s">
        <v>28873</v>
      </c>
      <c r="R14099" s="35" t="s">
        <v>23260</v>
      </c>
      <c r="S14099" s="34"/>
      <c r="T14099" s="34"/>
      <c r="U14099" s="34"/>
    </row>
    <row r="14100" spans="16:21" x14ac:dyDescent="0.45">
      <c r="P14100" s="33" t="s">
        <v>7877</v>
      </c>
      <c r="Q14100" t="s">
        <v>28873</v>
      </c>
      <c r="R14100" s="35" t="s">
        <v>23261</v>
      </c>
      <c r="S14100" s="34"/>
      <c r="T14100" s="34"/>
      <c r="U14100" s="34"/>
    </row>
    <row r="14101" spans="16:21" x14ac:dyDescent="0.45">
      <c r="P14101" s="33" t="s">
        <v>7878</v>
      </c>
      <c r="Q14101" t="s">
        <v>28873</v>
      </c>
      <c r="R14101" s="35" t="s">
        <v>23262</v>
      </c>
      <c r="S14101" s="34"/>
      <c r="T14101" s="34"/>
      <c r="U14101" s="34"/>
    </row>
    <row r="14102" spans="16:21" x14ac:dyDescent="0.45">
      <c r="P14102" s="33" t="s">
        <v>7878</v>
      </c>
      <c r="Q14102" t="s">
        <v>28873</v>
      </c>
      <c r="R14102" s="35" t="s">
        <v>23263</v>
      </c>
      <c r="S14102" s="34"/>
      <c r="T14102" s="34"/>
      <c r="U14102" s="34"/>
    </row>
    <row r="14103" spans="16:21" x14ac:dyDescent="0.45">
      <c r="P14103" s="33" t="s">
        <v>7879</v>
      </c>
      <c r="Q14103" t="s">
        <v>28873</v>
      </c>
      <c r="R14103" s="35" t="s">
        <v>23264</v>
      </c>
      <c r="S14103" s="34"/>
      <c r="T14103" s="34"/>
      <c r="U14103" s="34"/>
    </row>
    <row r="14104" spans="16:21" x14ac:dyDescent="0.45">
      <c r="P14104" s="33" t="s">
        <v>7879</v>
      </c>
      <c r="Q14104" t="s">
        <v>28873</v>
      </c>
      <c r="R14104" s="35" t="s">
        <v>23265</v>
      </c>
      <c r="S14104" s="34"/>
      <c r="T14104" s="34"/>
      <c r="U14104" s="34"/>
    </row>
    <row r="14105" spans="16:21" x14ac:dyDescent="0.45">
      <c r="P14105" s="33" t="s">
        <v>7880</v>
      </c>
      <c r="Q14105" t="s">
        <v>28873</v>
      </c>
      <c r="R14105" s="35" t="s">
        <v>23266</v>
      </c>
      <c r="S14105" s="34"/>
      <c r="T14105" s="34"/>
      <c r="U14105" s="34"/>
    </row>
    <row r="14106" spans="16:21" x14ac:dyDescent="0.45">
      <c r="P14106" s="33" t="s">
        <v>7880</v>
      </c>
      <c r="Q14106" t="s">
        <v>28873</v>
      </c>
      <c r="R14106" s="35" t="s">
        <v>23267</v>
      </c>
      <c r="S14106" s="34"/>
      <c r="T14106" s="34"/>
      <c r="U14106" s="34"/>
    </row>
    <row r="14107" spans="16:21" x14ac:dyDescent="0.45">
      <c r="P14107" s="33" t="s">
        <v>7881</v>
      </c>
      <c r="Q14107" t="s">
        <v>28873</v>
      </c>
      <c r="R14107" s="35" t="s">
        <v>23268</v>
      </c>
      <c r="S14107" s="34"/>
      <c r="T14107" s="34"/>
      <c r="U14107" s="34"/>
    </row>
    <row r="14108" spans="16:21" x14ac:dyDescent="0.45">
      <c r="P14108" s="33" t="s">
        <v>7881</v>
      </c>
      <c r="Q14108" t="s">
        <v>28873</v>
      </c>
      <c r="R14108" s="35" t="s">
        <v>23269</v>
      </c>
      <c r="S14108" s="34"/>
      <c r="T14108" s="34"/>
      <c r="U14108" s="34"/>
    </row>
    <row r="14109" spans="16:21" x14ac:dyDescent="0.45">
      <c r="P14109" s="33" t="s">
        <v>7882</v>
      </c>
      <c r="Q14109" t="s">
        <v>28873</v>
      </c>
      <c r="R14109" s="35" t="s">
        <v>23270</v>
      </c>
      <c r="S14109" s="34"/>
      <c r="T14109" s="34"/>
      <c r="U14109" s="34"/>
    </row>
    <row r="14110" spans="16:21" x14ac:dyDescent="0.45">
      <c r="P14110" s="33" t="s">
        <v>7882</v>
      </c>
      <c r="Q14110" t="s">
        <v>28873</v>
      </c>
      <c r="R14110" s="35" t="s">
        <v>23271</v>
      </c>
      <c r="S14110" s="34"/>
      <c r="T14110" s="34"/>
      <c r="U14110" s="34"/>
    </row>
    <row r="14111" spans="16:21" x14ac:dyDescent="0.45">
      <c r="P14111" s="33" t="s">
        <v>7883</v>
      </c>
      <c r="Q14111" t="s">
        <v>28873</v>
      </c>
      <c r="R14111" s="35" t="s">
        <v>23272</v>
      </c>
      <c r="S14111" s="34"/>
      <c r="T14111" s="34"/>
      <c r="U14111" s="34"/>
    </row>
    <row r="14112" spans="16:21" x14ac:dyDescent="0.45">
      <c r="P14112" s="33" t="s">
        <v>7883</v>
      </c>
      <c r="Q14112" t="s">
        <v>28873</v>
      </c>
      <c r="R14112" s="35" t="s">
        <v>23273</v>
      </c>
      <c r="S14112" s="34"/>
      <c r="T14112" s="34"/>
      <c r="U14112" s="34"/>
    </row>
    <row r="14113" spans="16:21" x14ac:dyDescent="0.45">
      <c r="P14113" s="33" t="s">
        <v>7884</v>
      </c>
      <c r="Q14113" t="s">
        <v>28873</v>
      </c>
      <c r="R14113" s="35" t="s">
        <v>23274</v>
      </c>
      <c r="S14113" s="34"/>
      <c r="T14113" s="34"/>
      <c r="U14113" s="34"/>
    </row>
    <row r="14114" spans="16:21" x14ac:dyDescent="0.45">
      <c r="P14114" s="33" t="s">
        <v>7884</v>
      </c>
      <c r="Q14114" t="s">
        <v>28873</v>
      </c>
      <c r="R14114" s="35" t="s">
        <v>23275</v>
      </c>
      <c r="S14114" s="34"/>
      <c r="T14114" s="34"/>
      <c r="U14114" s="34"/>
    </row>
    <row r="14115" spans="16:21" x14ac:dyDescent="0.45">
      <c r="P14115" s="33" t="s">
        <v>7885</v>
      </c>
      <c r="Q14115" t="s">
        <v>28873</v>
      </c>
      <c r="R14115" s="35" t="s">
        <v>23276</v>
      </c>
      <c r="S14115" s="34"/>
      <c r="T14115" s="34"/>
      <c r="U14115" s="34"/>
    </row>
    <row r="14116" spans="16:21" x14ac:dyDescent="0.45">
      <c r="P14116" s="33" t="s">
        <v>7885</v>
      </c>
      <c r="Q14116" t="s">
        <v>28873</v>
      </c>
      <c r="R14116" s="35" t="s">
        <v>23277</v>
      </c>
      <c r="S14116" s="34"/>
      <c r="T14116" s="34"/>
      <c r="U14116" s="34"/>
    </row>
    <row r="14117" spans="16:21" x14ac:dyDescent="0.45">
      <c r="P14117" s="33" t="s">
        <v>7886</v>
      </c>
      <c r="Q14117" t="s">
        <v>28873</v>
      </c>
      <c r="R14117" s="35" t="s">
        <v>23278</v>
      </c>
      <c r="S14117" s="34"/>
      <c r="T14117" s="34"/>
      <c r="U14117" s="34"/>
    </row>
    <row r="14118" spans="16:21" x14ac:dyDescent="0.45">
      <c r="P14118" s="33" t="s">
        <v>7886</v>
      </c>
      <c r="Q14118" t="s">
        <v>28873</v>
      </c>
      <c r="R14118" s="35" t="s">
        <v>23279</v>
      </c>
      <c r="S14118" s="34"/>
      <c r="T14118" s="34"/>
      <c r="U14118" s="34"/>
    </row>
    <row r="14119" spans="16:21" x14ac:dyDescent="0.45">
      <c r="P14119" s="33" t="s">
        <v>7887</v>
      </c>
      <c r="Q14119" t="s">
        <v>28873</v>
      </c>
      <c r="R14119" s="35" t="s">
        <v>23280</v>
      </c>
      <c r="S14119" s="34"/>
      <c r="T14119" s="34"/>
      <c r="U14119" s="34"/>
    </row>
    <row r="14120" spans="16:21" x14ac:dyDescent="0.45">
      <c r="P14120" s="33" t="s">
        <v>7887</v>
      </c>
      <c r="Q14120" t="s">
        <v>28873</v>
      </c>
      <c r="R14120" s="35" t="s">
        <v>23281</v>
      </c>
      <c r="S14120" s="34"/>
      <c r="T14120" s="34"/>
      <c r="U14120" s="34"/>
    </row>
    <row r="14121" spans="16:21" x14ac:dyDescent="0.45">
      <c r="P14121" s="33" t="s">
        <v>7888</v>
      </c>
      <c r="Q14121" t="s">
        <v>28873</v>
      </c>
      <c r="R14121" s="35" t="s">
        <v>23282</v>
      </c>
      <c r="S14121" s="34"/>
      <c r="T14121" s="34"/>
      <c r="U14121" s="34"/>
    </row>
    <row r="14122" spans="16:21" x14ac:dyDescent="0.45">
      <c r="P14122" s="33" t="s">
        <v>7888</v>
      </c>
      <c r="Q14122" t="s">
        <v>28873</v>
      </c>
      <c r="R14122" s="35" t="s">
        <v>23283</v>
      </c>
      <c r="S14122" s="34"/>
      <c r="T14122" s="34"/>
      <c r="U14122" s="34"/>
    </row>
    <row r="14123" spans="16:21" x14ac:dyDescent="0.45">
      <c r="P14123" s="33" t="s">
        <v>7889</v>
      </c>
      <c r="Q14123" t="s">
        <v>28873</v>
      </c>
      <c r="R14123" s="35" t="s">
        <v>23284</v>
      </c>
      <c r="S14123" s="34"/>
      <c r="T14123" s="34"/>
      <c r="U14123" s="34"/>
    </row>
    <row r="14124" spans="16:21" x14ac:dyDescent="0.45">
      <c r="P14124" s="33" t="s">
        <v>7889</v>
      </c>
      <c r="Q14124" t="s">
        <v>28873</v>
      </c>
      <c r="R14124" s="35" t="s">
        <v>23285</v>
      </c>
      <c r="S14124" s="34"/>
      <c r="T14124" s="34"/>
      <c r="U14124" s="34"/>
    </row>
    <row r="14125" spans="16:21" x14ac:dyDescent="0.45">
      <c r="P14125" s="33" t="s">
        <v>7890</v>
      </c>
      <c r="Q14125" t="s">
        <v>28873</v>
      </c>
      <c r="R14125" s="35" t="s">
        <v>23286</v>
      </c>
      <c r="S14125" s="34"/>
      <c r="T14125" s="34"/>
      <c r="U14125" s="34"/>
    </row>
    <row r="14126" spans="16:21" x14ac:dyDescent="0.45">
      <c r="P14126" s="33" t="s">
        <v>7890</v>
      </c>
      <c r="Q14126" t="s">
        <v>28873</v>
      </c>
      <c r="R14126" s="35" t="s">
        <v>23287</v>
      </c>
      <c r="S14126" s="34"/>
      <c r="T14126" s="34"/>
      <c r="U14126" s="34"/>
    </row>
    <row r="14127" spans="16:21" x14ac:dyDescent="0.45">
      <c r="P14127" s="33" t="s">
        <v>7891</v>
      </c>
      <c r="Q14127" t="s">
        <v>28873</v>
      </c>
      <c r="R14127" s="35" t="s">
        <v>23288</v>
      </c>
      <c r="S14127" s="34"/>
      <c r="T14127" s="34"/>
      <c r="U14127" s="34"/>
    </row>
    <row r="14128" spans="16:21" x14ac:dyDescent="0.45">
      <c r="P14128" s="33" t="s">
        <v>7891</v>
      </c>
      <c r="Q14128" t="s">
        <v>28873</v>
      </c>
      <c r="R14128" s="35" t="s">
        <v>23289</v>
      </c>
      <c r="S14128" s="34"/>
      <c r="T14128" s="34"/>
      <c r="U14128" s="34"/>
    </row>
    <row r="14129" spans="16:21" x14ac:dyDescent="0.45">
      <c r="P14129" s="33" t="s">
        <v>7892</v>
      </c>
      <c r="Q14129" t="s">
        <v>28873</v>
      </c>
      <c r="R14129" s="35" t="s">
        <v>23290</v>
      </c>
      <c r="S14129" s="34"/>
      <c r="T14129" s="34"/>
      <c r="U14129" s="34"/>
    </row>
    <row r="14130" spans="16:21" x14ac:dyDescent="0.45">
      <c r="P14130" s="33" t="s">
        <v>7892</v>
      </c>
      <c r="Q14130" t="s">
        <v>28873</v>
      </c>
      <c r="R14130" s="35" t="s">
        <v>23291</v>
      </c>
      <c r="S14130" s="34"/>
      <c r="T14130" s="34"/>
      <c r="U14130" s="34"/>
    </row>
    <row r="14131" spans="16:21" x14ac:dyDescent="0.45">
      <c r="P14131" s="33" t="s">
        <v>7893</v>
      </c>
      <c r="Q14131" t="s">
        <v>28873</v>
      </c>
      <c r="R14131" s="35" t="s">
        <v>23292</v>
      </c>
      <c r="S14131" s="34"/>
      <c r="T14131" s="34"/>
      <c r="U14131" s="34"/>
    </row>
    <row r="14132" spans="16:21" x14ac:dyDescent="0.45">
      <c r="P14132" s="33" t="s">
        <v>7893</v>
      </c>
      <c r="Q14132" t="s">
        <v>28873</v>
      </c>
      <c r="R14132" s="35" t="s">
        <v>23293</v>
      </c>
      <c r="S14132" s="34"/>
      <c r="T14132" s="34"/>
      <c r="U14132" s="34"/>
    </row>
    <row r="14133" spans="16:21" x14ac:dyDescent="0.45">
      <c r="P14133" s="33" t="s">
        <v>7894</v>
      </c>
      <c r="Q14133" t="s">
        <v>28873</v>
      </c>
      <c r="R14133" s="35" t="s">
        <v>23294</v>
      </c>
      <c r="S14133" s="34"/>
      <c r="T14133" s="34"/>
      <c r="U14133" s="34"/>
    </row>
    <row r="14134" spans="16:21" x14ac:dyDescent="0.45">
      <c r="P14134" s="33" t="s">
        <v>7894</v>
      </c>
      <c r="Q14134" t="s">
        <v>28873</v>
      </c>
      <c r="R14134" s="35" t="s">
        <v>23295</v>
      </c>
      <c r="S14134" s="34"/>
      <c r="T14134" s="34"/>
      <c r="U14134" s="34"/>
    </row>
    <row r="14135" spans="16:21" x14ac:dyDescent="0.45">
      <c r="P14135" s="33" t="s">
        <v>7895</v>
      </c>
      <c r="Q14135" t="s">
        <v>28873</v>
      </c>
      <c r="R14135" s="35" t="s">
        <v>23296</v>
      </c>
      <c r="S14135" s="34"/>
      <c r="T14135" s="34"/>
      <c r="U14135" s="34"/>
    </row>
    <row r="14136" spans="16:21" x14ac:dyDescent="0.45">
      <c r="P14136" s="33" t="s">
        <v>7895</v>
      </c>
      <c r="Q14136" t="s">
        <v>28873</v>
      </c>
      <c r="R14136" s="35" t="s">
        <v>23297</v>
      </c>
      <c r="S14136" s="34"/>
      <c r="T14136" s="34"/>
      <c r="U14136" s="34"/>
    </row>
    <row r="14137" spans="16:21" x14ac:dyDescent="0.45">
      <c r="P14137" s="33" t="s">
        <v>7896</v>
      </c>
      <c r="Q14137" t="s">
        <v>28873</v>
      </c>
      <c r="R14137" s="35" t="s">
        <v>23298</v>
      </c>
      <c r="S14137" s="34"/>
      <c r="T14137" s="34"/>
      <c r="U14137" s="34"/>
    </row>
    <row r="14138" spans="16:21" x14ac:dyDescent="0.45">
      <c r="P14138" s="33" t="s">
        <v>7896</v>
      </c>
      <c r="Q14138" t="s">
        <v>28873</v>
      </c>
      <c r="R14138" s="35" t="s">
        <v>23299</v>
      </c>
      <c r="S14138" s="34"/>
      <c r="T14138" s="34"/>
      <c r="U14138" s="34"/>
    </row>
    <row r="14139" spans="16:21" x14ac:dyDescent="0.45">
      <c r="P14139" s="33" t="s">
        <v>7897</v>
      </c>
      <c r="Q14139" t="s">
        <v>28873</v>
      </c>
      <c r="R14139" s="35" t="s">
        <v>23300</v>
      </c>
      <c r="S14139" s="34"/>
      <c r="T14139" s="34"/>
      <c r="U14139" s="34"/>
    </row>
    <row r="14140" spans="16:21" x14ac:dyDescent="0.45">
      <c r="P14140" s="33" t="s">
        <v>7897</v>
      </c>
      <c r="Q14140" t="s">
        <v>28873</v>
      </c>
      <c r="R14140" s="35" t="s">
        <v>23301</v>
      </c>
      <c r="S14140" s="34"/>
      <c r="T14140" s="34"/>
      <c r="U14140" s="34"/>
    </row>
    <row r="14141" spans="16:21" x14ac:dyDescent="0.45">
      <c r="P14141" s="33" t="s">
        <v>7898</v>
      </c>
      <c r="Q14141" t="s">
        <v>28873</v>
      </c>
      <c r="R14141" s="35" t="s">
        <v>23302</v>
      </c>
      <c r="S14141" s="34"/>
      <c r="T14141" s="34"/>
      <c r="U14141" s="34"/>
    </row>
    <row r="14142" spans="16:21" x14ac:dyDescent="0.45">
      <c r="P14142" s="33" t="s">
        <v>7898</v>
      </c>
      <c r="Q14142" t="s">
        <v>28873</v>
      </c>
      <c r="R14142" s="35" t="s">
        <v>23303</v>
      </c>
      <c r="S14142" s="34"/>
      <c r="T14142" s="34"/>
      <c r="U14142" s="34"/>
    </row>
    <row r="14143" spans="16:21" x14ac:dyDescent="0.45">
      <c r="P14143" s="33" t="s">
        <v>7899</v>
      </c>
      <c r="Q14143" t="s">
        <v>28873</v>
      </c>
      <c r="R14143" s="35" t="s">
        <v>23304</v>
      </c>
      <c r="S14143" s="34"/>
      <c r="T14143" s="34"/>
      <c r="U14143" s="34"/>
    </row>
    <row r="14144" spans="16:21" x14ac:dyDescent="0.45">
      <c r="P14144" s="33" t="s">
        <v>7899</v>
      </c>
      <c r="Q14144" t="s">
        <v>28873</v>
      </c>
      <c r="R14144" s="35" t="s">
        <v>23305</v>
      </c>
      <c r="S14144" s="34"/>
      <c r="T14144" s="34"/>
      <c r="U14144" s="34"/>
    </row>
    <row r="14145" spans="16:21" x14ac:dyDescent="0.45">
      <c r="P14145" s="33" t="s">
        <v>7900</v>
      </c>
      <c r="Q14145" t="s">
        <v>28873</v>
      </c>
      <c r="R14145" s="35" t="s">
        <v>23306</v>
      </c>
      <c r="S14145" s="34"/>
      <c r="T14145" s="34"/>
      <c r="U14145" s="34"/>
    </row>
    <row r="14146" spans="16:21" x14ac:dyDescent="0.45">
      <c r="P14146" s="33" t="s">
        <v>7900</v>
      </c>
      <c r="Q14146" t="s">
        <v>28873</v>
      </c>
      <c r="R14146" s="35" t="s">
        <v>23307</v>
      </c>
      <c r="S14146" s="34"/>
      <c r="T14146" s="34"/>
      <c r="U14146" s="34"/>
    </row>
    <row r="14147" spans="16:21" x14ac:dyDescent="0.45">
      <c r="P14147" s="33" t="s">
        <v>7901</v>
      </c>
      <c r="Q14147" t="s">
        <v>28873</v>
      </c>
      <c r="R14147" s="35" t="s">
        <v>23308</v>
      </c>
      <c r="S14147" s="34"/>
      <c r="T14147" s="34"/>
      <c r="U14147" s="34"/>
    </row>
    <row r="14148" spans="16:21" x14ac:dyDescent="0.45">
      <c r="P14148" s="33" t="s">
        <v>7901</v>
      </c>
      <c r="Q14148" t="s">
        <v>28873</v>
      </c>
      <c r="R14148" s="35" t="s">
        <v>23309</v>
      </c>
      <c r="S14148" s="34"/>
      <c r="T14148" s="34"/>
      <c r="U14148" s="34"/>
    </row>
    <row r="14149" spans="16:21" x14ac:dyDescent="0.45">
      <c r="P14149" s="33" t="s">
        <v>7902</v>
      </c>
      <c r="Q14149" t="s">
        <v>28873</v>
      </c>
      <c r="R14149" s="35" t="s">
        <v>23310</v>
      </c>
      <c r="S14149" s="34"/>
      <c r="T14149" s="34"/>
      <c r="U14149" s="34"/>
    </row>
    <row r="14150" spans="16:21" x14ac:dyDescent="0.45">
      <c r="P14150" s="33" t="s">
        <v>7902</v>
      </c>
      <c r="Q14150" t="s">
        <v>28873</v>
      </c>
      <c r="R14150" s="35" t="s">
        <v>23311</v>
      </c>
      <c r="S14150" s="34"/>
      <c r="T14150" s="34"/>
      <c r="U14150" s="34"/>
    </row>
    <row r="14151" spans="16:21" x14ac:dyDescent="0.45">
      <c r="P14151" s="33" t="s">
        <v>7903</v>
      </c>
      <c r="Q14151" t="s">
        <v>28873</v>
      </c>
      <c r="R14151" s="35" t="s">
        <v>23312</v>
      </c>
      <c r="S14151" s="34"/>
      <c r="T14151" s="34"/>
      <c r="U14151" s="34"/>
    </row>
    <row r="14152" spans="16:21" x14ac:dyDescent="0.45">
      <c r="P14152" s="33" t="s">
        <v>7903</v>
      </c>
      <c r="Q14152" t="s">
        <v>28873</v>
      </c>
      <c r="R14152" s="35" t="s">
        <v>23313</v>
      </c>
      <c r="S14152" s="34"/>
      <c r="T14152" s="34"/>
      <c r="U14152" s="34"/>
    </row>
    <row r="14153" spans="16:21" x14ac:dyDescent="0.45">
      <c r="P14153" s="33" t="s">
        <v>7904</v>
      </c>
      <c r="Q14153" t="s">
        <v>28873</v>
      </c>
      <c r="R14153" s="35" t="s">
        <v>23314</v>
      </c>
      <c r="S14153" s="34"/>
      <c r="T14153" s="34"/>
      <c r="U14153" s="34"/>
    </row>
    <row r="14154" spans="16:21" x14ac:dyDescent="0.45">
      <c r="P14154" s="33" t="s">
        <v>7904</v>
      </c>
      <c r="Q14154" t="s">
        <v>28873</v>
      </c>
      <c r="R14154" s="35" t="s">
        <v>23315</v>
      </c>
      <c r="S14154" s="34"/>
      <c r="T14154" s="34"/>
      <c r="U14154" s="34"/>
    </row>
    <row r="14155" spans="16:21" x14ac:dyDescent="0.45">
      <c r="P14155" s="33" t="s">
        <v>7905</v>
      </c>
      <c r="Q14155" t="s">
        <v>28873</v>
      </c>
      <c r="R14155" s="35" t="s">
        <v>23316</v>
      </c>
      <c r="S14155" s="34"/>
      <c r="T14155" s="34"/>
      <c r="U14155" s="34"/>
    </row>
    <row r="14156" spans="16:21" x14ac:dyDescent="0.45">
      <c r="P14156" s="33" t="s">
        <v>7905</v>
      </c>
      <c r="Q14156" t="s">
        <v>28873</v>
      </c>
      <c r="R14156" s="35" t="s">
        <v>23317</v>
      </c>
      <c r="S14156" s="34"/>
      <c r="T14156" s="34"/>
      <c r="U14156" s="34"/>
    </row>
    <row r="14157" spans="16:21" x14ac:dyDescent="0.45">
      <c r="P14157" s="33" t="s">
        <v>7906</v>
      </c>
      <c r="Q14157" t="s">
        <v>28873</v>
      </c>
      <c r="R14157" s="35" t="s">
        <v>23318</v>
      </c>
      <c r="S14157" s="34"/>
      <c r="T14157" s="34"/>
      <c r="U14157" s="34"/>
    </row>
    <row r="14158" spans="16:21" x14ac:dyDescent="0.45">
      <c r="P14158" s="33" t="s">
        <v>7906</v>
      </c>
      <c r="Q14158" t="s">
        <v>28873</v>
      </c>
      <c r="R14158" s="35" t="s">
        <v>23319</v>
      </c>
      <c r="S14158" s="34"/>
      <c r="T14158" s="34"/>
      <c r="U14158" s="34"/>
    </row>
    <row r="14159" spans="16:21" x14ac:dyDescent="0.45">
      <c r="P14159" s="33" t="s">
        <v>7907</v>
      </c>
      <c r="Q14159" t="s">
        <v>28873</v>
      </c>
      <c r="R14159" s="35" t="s">
        <v>23320</v>
      </c>
      <c r="S14159" s="34"/>
      <c r="T14159" s="34"/>
      <c r="U14159" s="34"/>
    </row>
    <row r="14160" spans="16:21" x14ac:dyDescent="0.45">
      <c r="P14160" s="33" t="s">
        <v>7907</v>
      </c>
      <c r="Q14160" t="s">
        <v>28873</v>
      </c>
      <c r="R14160" s="35" t="s">
        <v>23321</v>
      </c>
      <c r="S14160" s="34"/>
      <c r="T14160" s="34"/>
      <c r="U14160" s="34"/>
    </row>
    <row r="14161" spans="16:21" x14ac:dyDescent="0.45">
      <c r="P14161" s="33" t="s">
        <v>7908</v>
      </c>
      <c r="Q14161" t="s">
        <v>28873</v>
      </c>
      <c r="R14161" s="35" t="s">
        <v>23322</v>
      </c>
      <c r="S14161" s="34"/>
      <c r="T14161" s="34"/>
      <c r="U14161" s="34"/>
    </row>
    <row r="14162" spans="16:21" x14ac:dyDescent="0.45">
      <c r="P14162" s="33" t="s">
        <v>7908</v>
      </c>
      <c r="Q14162" t="s">
        <v>28873</v>
      </c>
      <c r="R14162" s="35" t="s">
        <v>23323</v>
      </c>
      <c r="S14162" s="34"/>
      <c r="T14162" s="34"/>
      <c r="U14162" s="34"/>
    </row>
    <row r="14163" spans="16:21" x14ac:dyDescent="0.45">
      <c r="P14163" s="33" t="s">
        <v>7909</v>
      </c>
      <c r="Q14163" t="s">
        <v>28873</v>
      </c>
      <c r="R14163" s="35" t="s">
        <v>23324</v>
      </c>
      <c r="S14163" s="34"/>
      <c r="T14163" s="34"/>
      <c r="U14163" s="34"/>
    </row>
    <row r="14164" spans="16:21" x14ac:dyDescent="0.45">
      <c r="P14164" s="33" t="s">
        <v>7909</v>
      </c>
      <c r="Q14164" t="s">
        <v>28873</v>
      </c>
      <c r="R14164" s="35" t="s">
        <v>23325</v>
      </c>
      <c r="S14164" s="34"/>
      <c r="T14164" s="34"/>
      <c r="U14164" s="34"/>
    </row>
    <row r="14165" spans="16:21" x14ac:dyDescent="0.45">
      <c r="P14165" s="33" t="s">
        <v>7910</v>
      </c>
      <c r="Q14165" t="s">
        <v>28873</v>
      </c>
      <c r="R14165" s="35" t="s">
        <v>19261</v>
      </c>
      <c r="S14165" s="34"/>
      <c r="T14165" s="34"/>
      <c r="U14165" s="34"/>
    </row>
    <row r="14166" spans="16:21" x14ac:dyDescent="0.45">
      <c r="P14166" s="33" t="s">
        <v>7910</v>
      </c>
      <c r="Q14166" t="s">
        <v>28873</v>
      </c>
      <c r="R14166" s="35" t="s">
        <v>23326</v>
      </c>
      <c r="S14166" s="34"/>
      <c r="T14166" s="34"/>
      <c r="U14166" s="34"/>
    </row>
    <row r="14167" spans="16:21" x14ac:dyDescent="0.45">
      <c r="P14167" s="33" t="s">
        <v>7911</v>
      </c>
      <c r="Q14167" t="s">
        <v>28873</v>
      </c>
      <c r="R14167" s="35" t="s">
        <v>23327</v>
      </c>
      <c r="S14167" s="34"/>
      <c r="T14167" s="34"/>
      <c r="U14167" s="34"/>
    </row>
    <row r="14168" spans="16:21" x14ac:dyDescent="0.45">
      <c r="P14168" s="33" t="s">
        <v>7911</v>
      </c>
      <c r="Q14168" t="s">
        <v>28873</v>
      </c>
      <c r="R14168" s="35" t="s">
        <v>23328</v>
      </c>
      <c r="S14168" s="34"/>
      <c r="T14168" s="34"/>
      <c r="U14168" s="34"/>
    </row>
    <row r="14169" spans="16:21" x14ac:dyDescent="0.45">
      <c r="P14169" s="33" t="s">
        <v>7912</v>
      </c>
      <c r="Q14169" t="s">
        <v>28873</v>
      </c>
      <c r="R14169" s="35" t="s">
        <v>23329</v>
      </c>
      <c r="S14169" s="34"/>
      <c r="T14169" s="34"/>
      <c r="U14169" s="34"/>
    </row>
    <row r="14170" spans="16:21" x14ac:dyDescent="0.45">
      <c r="P14170" s="33" t="s">
        <v>7912</v>
      </c>
      <c r="Q14170" t="s">
        <v>28873</v>
      </c>
      <c r="R14170" s="35" t="s">
        <v>23330</v>
      </c>
      <c r="S14170" s="34"/>
      <c r="T14170" s="34"/>
      <c r="U14170" s="34"/>
    </row>
    <row r="14171" spans="16:21" x14ac:dyDescent="0.45">
      <c r="P14171" s="33" t="s">
        <v>7913</v>
      </c>
      <c r="Q14171" t="s">
        <v>28873</v>
      </c>
      <c r="R14171" s="35" t="s">
        <v>23331</v>
      </c>
      <c r="S14171" s="34"/>
      <c r="T14171" s="34"/>
      <c r="U14171" s="34"/>
    </row>
    <row r="14172" spans="16:21" x14ac:dyDescent="0.45">
      <c r="P14172" s="33" t="s">
        <v>7913</v>
      </c>
      <c r="Q14172" t="s">
        <v>28873</v>
      </c>
      <c r="R14172" s="35" t="s">
        <v>23332</v>
      </c>
      <c r="S14172" s="34"/>
      <c r="T14172" s="34"/>
      <c r="U14172" s="34"/>
    </row>
    <row r="14173" spans="16:21" x14ac:dyDescent="0.45">
      <c r="P14173" s="33" t="s">
        <v>7914</v>
      </c>
      <c r="Q14173" t="s">
        <v>28873</v>
      </c>
      <c r="R14173" s="35" t="s">
        <v>23333</v>
      </c>
      <c r="S14173" s="34"/>
      <c r="T14173" s="34"/>
      <c r="U14173" s="34"/>
    </row>
    <row r="14174" spans="16:21" x14ac:dyDescent="0.45">
      <c r="P14174" s="33" t="s">
        <v>7914</v>
      </c>
      <c r="Q14174" t="s">
        <v>28873</v>
      </c>
      <c r="R14174" s="35" t="s">
        <v>23334</v>
      </c>
      <c r="S14174" s="34"/>
      <c r="T14174" s="34"/>
      <c r="U14174" s="34"/>
    </row>
    <row r="14175" spans="16:21" x14ac:dyDescent="0.45">
      <c r="P14175" s="33" t="s">
        <v>7915</v>
      </c>
      <c r="Q14175" t="s">
        <v>28873</v>
      </c>
      <c r="R14175" s="35" t="s">
        <v>23335</v>
      </c>
      <c r="S14175" s="34"/>
      <c r="T14175" s="34"/>
      <c r="U14175" s="34"/>
    </row>
    <row r="14176" spans="16:21" x14ac:dyDescent="0.45">
      <c r="P14176" s="33" t="s">
        <v>7915</v>
      </c>
      <c r="Q14176" t="s">
        <v>28873</v>
      </c>
      <c r="R14176" s="35" t="s">
        <v>23336</v>
      </c>
      <c r="S14176" s="34"/>
      <c r="T14176" s="34"/>
      <c r="U14176" s="34"/>
    </row>
    <row r="14177" spans="16:21" x14ac:dyDescent="0.45">
      <c r="P14177" s="33" t="s">
        <v>7916</v>
      </c>
      <c r="Q14177" t="s">
        <v>28873</v>
      </c>
      <c r="R14177" s="35" t="s">
        <v>23337</v>
      </c>
      <c r="S14177" s="34"/>
      <c r="T14177" s="34"/>
      <c r="U14177" s="34"/>
    </row>
    <row r="14178" spans="16:21" x14ac:dyDescent="0.45">
      <c r="P14178" s="33" t="s">
        <v>7916</v>
      </c>
      <c r="Q14178" t="s">
        <v>28873</v>
      </c>
      <c r="R14178" s="35" t="s">
        <v>23338</v>
      </c>
      <c r="S14178" s="34"/>
      <c r="T14178" s="34"/>
      <c r="U14178" s="34"/>
    </row>
    <row r="14179" spans="16:21" x14ac:dyDescent="0.45">
      <c r="P14179" s="33" t="s">
        <v>7917</v>
      </c>
      <c r="Q14179" t="s">
        <v>28873</v>
      </c>
      <c r="R14179" s="35" t="s">
        <v>23339</v>
      </c>
      <c r="S14179" s="34"/>
      <c r="T14179" s="34"/>
      <c r="U14179" s="34"/>
    </row>
    <row r="14180" spans="16:21" x14ac:dyDescent="0.45">
      <c r="P14180" s="33" t="s">
        <v>7917</v>
      </c>
      <c r="Q14180" t="s">
        <v>28873</v>
      </c>
      <c r="R14180" s="35" t="s">
        <v>23340</v>
      </c>
      <c r="S14180" s="34"/>
      <c r="T14180" s="34"/>
      <c r="U14180" s="34"/>
    </row>
    <row r="14181" spans="16:21" x14ac:dyDescent="0.45">
      <c r="P14181" s="33" t="s">
        <v>7918</v>
      </c>
      <c r="Q14181" t="s">
        <v>28873</v>
      </c>
      <c r="R14181" s="35" t="s">
        <v>23341</v>
      </c>
      <c r="S14181" s="34"/>
      <c r="T14181" s="34"/>
      <c r="U14181" s="34"/>
    </row>
    <row r="14182" spans="16:21" x14ac:dyDescent="0.45">
      <c r="P14182" s="33" t="s">
        <v>7918</v>
      </c>
      <c r="Q14182" t="s">
        <v>28873</v>
      </c>
      <c r="R14182" s="35" t="s">
        <v>23342</v>
      </c>
      <c r="S14182" s="34"/>
      <c r="T14182" s="34"/>
      <c r="U14182" s="34"/>
    </row>
    <row r="14183" spans="16:21" x14ac:dyDescent="0.45">
      <c r="P14183" s="33" t="s">
        <v>7919</v>
      </c>
      <c r="Q14183" t="s">
        <v>28873</v>
      </c>
      <c r="R14183" s="35" t="s">
        <v>23343</v>
      </c>
      <c r="S14183" s="34"/>
      <c r="T14183" s="34"/>
      <c r="U14183" s="34"/>
    </row>
    <row r="14184" spans="16:21" x14ac:dyDescent="0.45">
      <c r="P14184" s="33" t="s">
        <v>7919</v>
      </c>
      <c r="Q14184" t="s">
        <v>28873</v>
      </c>
      <c r="R14184" s="35" t="s">
        <v>23344</v>
      </c>
      <c r="S14184" s="34"/>
      <c r="T14184" s="34"/>
      <c r="U14184" s="34"/>
    </row>
    <row r="14185" spans="16:21" x14ac:dyDescent="0.45">
      <c r="P14185" s="33" t="s">
        <v>7920</v>
      </c>
      <c r="Q14185" t="s">
        <v>28873</v>
      </c>
      <c r="R14185" s="35" t="s">
        <v>23345</v>
      </c>
      <c r="S14185" s="34"/>
      <c r="T14185" s="34"/>
      <c r="U14185" s="34"/>
    </row>
    <row r="14186" spans="16:21" x14ac:dyDescent="0.45">
      <c r="P14186" s="33" t="s">
        <v>7920</v>
      </c>
      <c r="Q14186" t="s">
        <v>28873</v>
      </c>
      <c r="R14186" s="35" t="s">
        <v>23346</v>
      </c>
      <c r="S14186" s="34"/>
      <c r="T14186" s="34"/>
      <c r="U14186" s="34"/>
    </row>
    <row r="14187" spans="16:21" x14ac:dyDescent="0.45">
      <c r="P14187" s="33" t="s">
        <v>7921</v>
      </c>
      <c r="Q14187" t="s">
        <v>28873</v>
      </c>
      <c r="R14187" s="35" t="s">
        <v>23347</v>
      </c>
      <c r="S14187" s="34"/>
      <c r="T14187" s="34"/>
      <c r="U14187" s="34"/>
    </row>
    <row r="14188" spans="16:21" x14ac:dyDescent="0.45">
      <c r="P14188" s="33" t="s">
        <v>7921</v>
      </c>
      <c r="Q14188" t="s">
        <v>28873</v>
      </c>
      <c r="R14188" s="35" t="s">
        <v>23348</v>
      </c>
      <c r="S14188" s="34"/>
      <c r="T14188" s="34"/>
      <c r="U14188" s="34"/>
    </row>
    <row r="14189" spans="16:21" x14ac:dyDescent="0.45">
      <c r="P14189" s="33" t="s">
        <v>7922</v>
      </c>
      <c r="Q14189" t="s">
        <v>28873</v>
      </c>
      <c r="R14189" s="35" t="s">
        <v>23349</v>
      </c>
      <c r="S14189" s="34"/>
      <c r="T14189" s="34"/>
      <c r="U14189" s="34"/>
    </row>
    <row r="14190" spans="16:21" x14ac:dyDescent="0.45">
      <c r="P14190" s="33" t="s">
        <v>7922</v>
      </c>
      <c r="Q14190" t="s">
        <v>28873</v>
      </c>
      <c r="R14190" s="35" t="s">
        <v>23350</v>
      </c>
      <c r="S14190" s="34"/>
      <c r="T14190" s="34"/>
      <c r="U14190" s="34"/>
    </row>
    <row r="14191" spans="16:21" x14ac:dyDescent="0.45">
      <c r="P14191" s="33" t="s">
        <v>7923</v>
      </c>
      <c r="Q14191" t="s">
        <v>28873</v>
      </c>
      <c r="R14191" s="35" t="s">
        <v>23351</v>
      </c>
      <c r="S14191" s="34"/>
      <c r="T14191" s="34"/>
      <c r="U14191" s="34"/>
    </row>
    <row r="14192" spans="16:21" x14ac:dyDescent="0.45">
      <c r="P14192" s="33" t="s">
        <v>7923</v>
      </c>
      <c r="Q14192" t="s">
        <v>28873</v>
      </c>
      <c r="R14192" s="35" t="s">
        <v>23352</v>
      </c>
      <c r="S14192" s="34"/>
      <c r="T14192" s="34"/>
      <c r="U14192" s="34"/>
    </row>
    <row r="14193" spans="16:21" x14ac:dyDescent="0.45">
      <c r="P14193" s="33" t="s">
        <v>7924</v>
      </c>
      <c r="Q14193" t="s">
        <v>28873</v>
      </c>
      <c r="R14193" s="35" t="s">
        <v>23353</v>
      </c>
      <c r="S14193" s="34"/>
      <c r="T14193" s="34"/>
      <c r="U14193" s="34"/>
    </row>
    <row r="14194" spans="16:21" x14ac:dyDescent="0.45">
      <c r="P14194" s="33" t="s">
        <v>7924</v>
      </c>
      <c r="Q14194" t="s">
        <v>28873</v>
      </c>
      <c r="R14194" s="35" t="s">
        <v>23354</v>
      </c>
      <c r="S14194" s="34"/>
      <c r="T14194" s="34"/>
      <c r="U14194" s="34"/>
    </row>
    <row r="14195" spans="16:21" x14ac:dyDescent="0.45">
      <c r="P14195" s="33" t="s">
        <v>7925</v>
      </c>
      <c r="Q14195" t="s">
        <v>28873</v>
      </c>
      <c r="R14195" s="35" t="s">
        <v>23355</v>
      </c>
      <c r="S14195" s="34"/>
      <c r="T14195" s="34"/>
      <c r="U14195" s="34"/>
    </row>
    <row r="14196" spans="16:21" x14ac:dyDescent="0.45">
      <c r="P14196" s="33" t="s">
        <v>7925</v>
      </c>
      <c r="Q14196" t="s">
        <v>28873</v>
      </c>
      <c r="R14196" s="35" t="s">
        <v>23356</v>
      </c>
      <c r="S14196" s="34"/>
      <c r="T14196" s="34"/>
      <c r="U14196" s="34"/>
    </row>
    <row r="14197" spans="16:21" x14ac:dyDescent="0.45">
      <c r="P14197" s="33" t="s">
        <v>7926</v>
      </c>
      <c r="Q14197" t="s">
        <v>28873</v>
      </c>
      <c r="R14197" s="35" t="s">
        <v>23357</v>
      </c>
      <c r="S14197" s="34"/>
      <c r="T14197" s="34"/>
      <c r="U14197" s="34"/>
    </row>
    <row r="14198" spans="16:21" x14ac:dyDescent="0.45">
      <c r="P14198" s="33" t="s">
        <v>7926</v>
      </c>
      <c r="Q14198" t="s">
        <v>28873</v>
      </c>
      <c r="R14198" s="35" t="s">
        <v>23358</v>
      </c>
      <c r="S14198" s="34"/>
      <c r="T14198" s="34"/>
      <c r="U14198" s="34"/>
    </row>
    <row r="14199" spans="16:21" x14ac:dyDescent="0.45">
      <c r="P14199" s="33" t="s">
        <v>7927</v>
      </c>
      <c r="Q14199" t="s">
        <v>28873</v>
      </c>
      <c r="R14199" s="35" t="s">
        <v>23359</v>
      </c>
      <c r="S14199" s="34"/>
      <c r="T14199" s="34"/>
      <c r="U14199" s="34"/>
    </row>
    <row r="14200" spans="16:21" x14ac:dyDescent="0.45">
      <c r="P14200" s="33" t="s">
        <v>7927</v>
      </c>
      <c r="Q14200" t="s">
        <v>28873</v>
      </c>
      <c r="R14200" s="35" t="s">
        <v>23360</v>
      </c>
      <c r="S14200" s="34"/>
      <c r="T14200" s="34"/>
      <c r="U14200" s="34"/>
    </row>
    <row r="14201" spans="16:21" x14ac:dyDescent="0.45">
      <c r="P14201" s="33" t="s">
        <v>7928</v>
      </c>
      <c r="Q14201" t="s">
        <v>28873</v>
      </c>
      <c r="R14201" s="35" t="s">
        <v>23361</v>
      </c>
      <c r="S14201" s="34"/>
      <c r="T14201" s="34"/>
      <c r="U14201" s="34"/>
    </row>
    <row r="14202" spans="16:21" x14ac:dyDescent="0.45">
      <c r="P14202" s="33" t="s">
        <v>7928</v>
      </c>
      <c r="Q14202" t="s">
        <v>28873</v>
      </c>
      <c r="R14202" s="35" t="s">
        <v>23362</v>
      </c>
      <c r="S14202" s="34"/>
      <c r="T14202" s="34"/>
      <c r="U14202" s="34"/>
    </row>
    <row r="14203" spans="16:21" x14ac:dyDescent="0.45">
      <c r="P14203" s="33" t="s">
        <v>7929</v>
      </c>
      <c r="Q14203" t="s">
        <v>28873</v>
      </c>
      <c r="R14203" s="35" t="s">
        <v>23363</v>
      </c>
      <c r="S14203" s="34"/>
      <c r="T14203" s="34"/>
      <c r="U14203" s="34"/>
    </row>
    <row r="14204" spans="16:21" x14ac:dyDescent="0.45">
      <c r="P14204" s="33" t="s">
        <v>7929</v>
      </c>
      <c r="Q14204" t="s">
        <v>28873</v>
      </c>
      <c r="R14204" s="35" t="s">
        <v>23364</v>
      </c>
      <c r="S14204" s="34"/>
      <c r="T14204" s="34"/>
      <c r="U14204" s="34"/>
    </row>
    <row r="14205" spans="16:21" x14ac:dyDescent="0.45">
      <c r="P14205" s="33" t="s">
        <v>7930</v>
      </c>
      <c r="Q14205" t="s">
        <v>28873</v>
      </c>
      <c r="R14205" s="35" t="s">
        <v>23365</v>
      </c>
      <c r="S14205" s="34"/>
      <c r="T14205" s="34"/>
      <c r="U14205" s="34"/>
    </row>
    <row r="14206" spans="16:21" x14ac:dyDescent="0.45">
      <c r="P14206" s="33" t="s">
        <v>7930</v>
      </c>
      <c r="Q14206" t="s">
        <v>28873</v>
      </c>
      <c r="R14206" s="35" t="s">
        <v>23366</v>
      </c>
      <c r="S14206" s="34"/>
      <c r="T14206" s="34"/>
      <c r="U14206" s="34"/>
    </row>
    <row r="14207" spans="16:21" x14ac:dyDescent="0.45">
      <c r="P14207" s="33" t="s">
        <v>7931</v>
      </c>
      <c r="Q14207" t="s">
        <v>28873</v>
      </c>
      <c r="R14207" s="35" t="s">
        <v>23367</v>
      </c>
      <c r="S14207" s="34"/>
      <c r="T14207" s="34"/>
      <c r="U14207" s="34"/>
    </row>
    <row r="14208" spans="16:21" x14ac:dyDescent="0.45">
      <c r="P14208" s="33" t="s">
        <v>7931</v>
      </c>
      <c r="Q14208" t="s">
        <v>28873</v>
      </c>
      <c r="R14208" s="35" t="s">
        <v>23368</v>
      </c>
      <c r="S14208" s="34"/>
      <c r="T14208" s="34"/>
      <c r="U14208" s="34"/>
    </row>
    <row r="14209" spans="16:21" x14ac:dyDescent="0.45">
      <c r="P14209" s="33" t="s">
        <v>7932</v>
      </c>
      <c r="Q14209" t="s">
        <v>28873</v>
      </c>
      <c r="R14209" s="35" t="s">
        <v>23369</v>
      </c>
      <c r="S14209" s="34"/>
      <c r="T14209" s="34"/>
      <c r="U14209" s="34"/>
    </row>
    <row r="14210" spans="16:21" x14ac:dyDescent="0.45">
      <c r="P14210" s="33" t="s">
        <v>7932</v>
      </c>
      <c r="Q14210" t="s">
        <v>28873</v>
      </c>
      <c r="R14210" s="35" t="s">
        <v>23370</v>
      </c>
      <c r="S14210" s="34"/>
      <c r="T14210" s="34"/>
      <c r="U14210" s="34"/>
    </row>
    <row r="14211" spans="16:21" x14ac:dyDescent="0.45">
      <c r="P14211" s="33" t="s">
        <v>7933</v>
      </c>
      <c r="Q14211" t="s">
        <v>28873</v>
      </c>
      <c r="R14211" s="35" t="s">
        <v>23371</v>
      </c>
      <c r="S14211" s="34"/>
      <c r="T14211" s="34"/>
      <c r="U14211" s="34"/>
    </row>
    <row r="14212" spans="16:21" x14ac:dyDescent="0.45">
      <c r="P14212" s="33" t="s">
        <v>7933</v>
      </c>
      <c r="Q14212" t="s">
        <v>28873</v>
      </c>
      <c r="R14212" s="35" t="s">
        <v>23372</v>
      </c>
      <c r="S14212" s="34"/>
      <c r="T14212" s="34"/>
      <c r="U14212" s="34"/>
    </row>
    <row r="14213" spans="16:21" x14ac:dyDescent="0.45">
      <c r="P14213" s="33" t="s">
        <v>7934</v>
      </c>
      <c r="Q14213" t="s">
        <v>28873</v>
      </c>
      <c r="R14213" s="35" t="s">
        <v>23373</v>
      </c>
      <c r="S14213" s="34"/>
      <c r="T14213" s="34"/>
      <c r="U14213" s="34"/>
    </row>
    <row r="14214" spans="16:21" x14ac:dyDescent="0.45">
      <c r="P14214" s="33" t="s">
        <v>7934</v>
      </c>
      <c r="Q14214" t="s">
        <v>28873</v>
      </c>
      <c r="R14214" s="35" t="s">
        <v>23374</v>
      </c>
      <c r="S14214" s="34"/>
      <c r="T14214" s="34"/>
      <c r="U14214" s="34"/>
    </row>
    <row r="14215" spans="16:21" x14ac:dyDescent="0.45">
      <c r="P14215" s="33" t="s">
        <v>7935</v>
      </c>
      <c r="Q14215" t="s">
        <v>28873</v>
      </c>
      <c r="R14215" s="35" t="s">
        <v>23375</v>
      </c>
      <c r="S14215" s="34"/>
      <c r="T14215" s="34"/>
      <c r="U14215" s="34"/>
    </row>
    <row r="14216" spans="16:21" x14ac:dyDescent="0.45">
      <c r="P14216" s="33" t="s">
        <v>7935</v>
      </c>
      <c r="Q14216" t="s">
        <v>28873</v>
      </c>
      <c r="R14216" s="35" t="s">
        <v>23376</v>
      </c>
      <c r="S14216" s="34"/>
      <c r="T14216" s="34"/>
      <c r="U14216" s="34"/>
    </row>
    <row r="14217" spans="16:21" x14ac:dyDescent="0.45">
      <c r="P14217" s="33" t="s">
        <v>7936</v>
      </c>
      <c r="Q14217" t="s">
        <v>28873</v>
      </c>
      <c r="R14217" s="35" t="s">
        <v>23377</v>
      </c>
      <c r="S14217" s="34"/>
      <c r="T14217" s="34"/>
      <c r="U14217" s="34"/>
    </row>
    <row r="14218" spans="16:21" x14ac:dyDescent="0.45">
      <c r="P14218" s="33" t="s">
        <v>7936</v>
      </c>
      <c r="Q14218" t="s">
        <v>28873</v>
      </c>
      <c r="R14218" s="35" t="s">
        <v>23378</v>
      </c>
      <c r="S14218" s="34"/>
      <c r="T14218" s="34"/>
      <c r="U14218" s="34"/>
    </row>
    <row r="14219" spans="16:21" x14ac:dyDescent="0.45">
      <c r="P14219" s="33" t="s">
        <v>7937</v>
      </c>
      <c r="Q14219" t="s">
        <v>28873</v>
      </c>
      <c r="R14219" s="35" t="s">
        <v>23379</v>
      </c>
      <c r="S14219" s="34"/>
      <c r="T14219" s="34"/>
      <c r="U14219" s="34"/>
    </row>
    <row r="14220" spans="16:21" x14ac:dyDescent="0.45">
      <c r="P14220" s="33" t="s">
        <v>7937</v>
      </c>
      <c r="Q14220" t="s">
        <v>28873</v>
      </c>
      <c r="R14220" s="35" t="s">
        <v>23380</v>
      </c>
      <c r="S14220" s="34"/>
      <c r="T14220" s="34"/>
      <c r="U14220" s="34"/>
    </row>
    <row r="14221" spans="16:21" x14ac:dyDescent="0.45">
      <c r="P14221" s="33" t="s">
        <v>7938</v>
      </c>
      <c r="Q14221" t="s">
        <v>28873</v>
      </c>
      <c r="R14221" s="35" t="s">
        <v>23381</v>
      </c>
      <c r="S14221" s="34"/>
      <c r="T14221" s="34"/>
      <c r="U14221" s="34"/>
    </row>
    <row r="14222" spans="16:21" x14ac:dyDescent="0.45">
      <c r="P14222" s="33" t="s">
        <v>7938</v>
      </c>
      <c r="Q14222" t="s">
        <v>28873</v>
      </c>
      <c r="R14222" s="35" t="s">
        <v>23382</v>
      </c>
      <c r="S14222" s="34"/>
      <c r="T14222" s="34"/>
      <c r="U14222" s="34"/>
    </row>
    <row r="14223" spans="16:21" x14ac:dyDescent="0.45">
      <c r="P14223" s="33" t="s">
        <v>7939</v>
      </c>
      <c r="Q14223" t="s">
        <v>28873</v>
      </c>
      <c r="R14223" s="35" t="s">
        <v>23383</v>
      </c>
      <c r="S14223" s="34"/>
      <c r="T14223" s="34"/>
      <c r="U14223" s="34"/>
    </row>
    <row r="14224" spans="16:21" x14ac:dyDescent="0.45">
      <c r="P14224" s="33" t="s">
        <v>7939</v>
      </c>
      <c r="Q14224" t="s">
        <v>28873</v>
      </c>
      <c r="R14224" s="35" t="s">
        <v>23384</v>
      </c>
      <c r="S14224" s="34"/>
      <c r="T14224" s="34"/>
      <c r="U14224" s="34"/>
    </row>
    <row r="14225" spans="16:21" x14ac:dyDescent="0.45">
      <c r="P14225" s="33" t="s">
        <v>7940</v>
      </c>
      <c r="Q14225" t="s">
        <v>28873</v>
      </c>
      <c r="R14225" s="35" t="s">
        <v>23385</v>
      </c>
      <c r="S14225" s="34"/>
      <c r="T14225" s="34"/>
      <c r="U14225" s="34"/>
    </row>
    <row r="14226" spans="16:21" x14ac:dyDescent="0.45">
      <c r="P14226" s="33" t="s">
        <v>7940</v>
      </c>
      <c r="Q14226" t="s">
        <v>28873</v>
      </c>
      <c r="R14226" s="35" t="s">
        <v>23386</v>
      </c>
      <c r="S14226" s="34"/>
      <c r="T14226" s="34"/>
      <c r="U14226" s="34"/>
    </row>
    <row r="14227" spans="16:21" x14ac:dyDescent="0.45">
      <c r="P14227" s="33" t="s">
        <v>7941</v>
      </c>
      <c r="Q14227" t="s">
        <v>28873</v>
      </c>
      <c r="R14227" s="35" t="s">
        <v>23387</v>
      </c>
      <c r="S14227" s="34"/>
      <c r="T14227" s="34"/>
      <c r="U14227" s="34"/>
    </row>
    <row r="14228" spans="16:21" x14ac:dyDescent="0.45">
      <c r="P14228" s="33" t="s">
        <v>7941</v>
      </c>
      <c r="Q14228" t="s">
        <v>28873</v>
      </c>
      <c r="R14228" s="35" t="s">
        <v>23388</v>
      </c>
      <c r="S14228" s="34"/>
      <c r="T14228" s="34"/>
      <c r="U14228" s="34"/>
    </row>
    <row r="14229" spans="16:21" x14ac:dyDescent="0.45">
      <c r="P14229" s="33" t="s">
        <v>7942</v>
      </c>
      <c r="Q14229" t="s">
        <v>28873</v>
      </c>
      <c r="R14229" s="35" t="s">
        <v>23389</v>
      </c>
      <c r="S14229" s="34"/>
      <c r="T14229" s="34"/>
      <c r="U14229" s="34"/>
    </row>
    <row r="14230" spans="16:21" x14ac:dyDescent="0.45">
      <c r="P14230" s="33" t="s">
        <v>7942</v>
      </c>
      <c r="Q14230" t="s">
        <v>28873</v>
      </c>
      <c r="R14230" s="35" t="s">
        <v>23390</v>
      </c>
      <c r="S14230" s="34"/>
      <c r="T14230" s="34"/>
      <c r="U14230" s="34"/>
    </row>
    <row r="14231" spans="16:21" x14ac:dyDescent="0.45">
      <c r="P14231" s="33" t="s">
        <v>7943</v>
      </c>
      <c r="Q14231" t="s">
        <v>28873</v>
      </c>
      <c r="R14231" s="35" t="s">
        <v>23391</v>
      </c>
      <c r="S14231" s="34"/>
      <c r="T14231" s="34"/>
      <c r="U14231" s="34"/>
    </row>
    <row r="14232" spans="16:21" x14ac:dyDescent="0.45">
      <c r="P14232" s="33" t="s">
        <v>7943</v>
      </c>
      <c r="Q14232" t="s">
        <v>28873</v>
      </c>
      <c r="R14232" s="35" t="s">
        <v>23392</v>
      </c>
      <c r="S14232" s="34"/>
      <c r="T14232" s="34"/>
      <c r="U14232" s="34"/>
    </row>
    <row r="14233" spans="16:21" x14ac:dyDescent="0.45">
      <c r="P14233" s="33" t="s">
        <v>7944</v>
      </c>
      <c r="Q14233" t="s">
        <v>28873</v>
      </c>
      <c r="R14233" s="35" t="s">
        <v>23393</v>
      </c>
      <c r="S14233" s="34"/>
      <c r="T14233" s="34"/>
      <c r="U14233" s="34"/>
    </row>
    <row r="14234" spans="16:21" x14ac:dyDescent="0.45">
      <c r="P14234" s="33" t="s">
        <v>7944</v>
      </c>
      <c r="Q14234" t="s">
        <v>28873</v>
      </c>
      <c r="R14234" s="35" t="s">
        <v>23394</v>
      </c>
      <c r="S14234" s="34"/>
      <c r="T14234" s="34"/>
      <c r="U14234" s="34"/>
    </row>
    <row r="14235" spans="16:21" x14ac:dyDescent="0.45">
      <c r="P14235" s="33" t="s">
        <v>7945</v>
      </c>
      <c r="Q14235" t="s">
        <v>28873</v>
      </c>
      <c r="R14235" s="35" t="s">
        <v>23395</v>
      </c>
      <c r="S14235" s="34"/>
      <c r="T14235" s="34"/>
      <c r="U14235" s="34"/>
    </row>
    <row r="14236" spans="16:21" x14ac:dyDescent="0.45">
      <c r="P14236" s="33" t="s">
        <v>7945</v>
      </c>
      <c r="Q14236" t="s">
        <v>28873</v>
      </c>
      <c r="R14236" s="35" t="s">
        <v>23396</v>
      </c>
      <c r="S14236" s="34"/>
      <c r="T14236" s="34"/>
      <c r="U14236" s="34"/>
    </row>
    <row r="14237" spans="16:21" x14ac:dyDescent="0.45">
      <c r="P14237" s="33" t="s">
        <v>7946</v>
      </c>
      <c r="Q14237" t="s">
        <v>28873</v>
      </c>
      <c r="R14237" s="35" t="s">
        <v>23397</v>
      </c>
      <c r="S14237" s="34"/>
      <c r="T14237" s="34"/>
      <c r="U14237" s="34"/>
    </row>
    <row r="14238" spans="16:21" x14ac:dyDescent="0.45">
      <c r="P14238" s="33" t="s">
        <v>7946</v>
      </c>
      <c r="Q14238" t="s">
        <v>28873</v>
      </c>
      <c r="R14238" s="35" t="s">
        <v>23398</v>
      </c>
      <c r="S14238" s="34"/>
      <c r="T14238" s="34"/>
      <c r="U14238" s="34"/>
    </row>
    <row r="14239" spans="16:21" x14ac:dyDescent="0.45">
      <c r="P14239" s="33" t="s">
        <v>7947</v>
      </c>
      <c r="Q14239" t="s">
        <v>28873</v>
      </c>
      <c r="R14239" s="35" t="s">
        <v>23399</v>
      </c>
      <c r="S14239" s="34"/>
      <c r="T14239" s="34"/>
      <c r="U14239" s="34"/>
    </row>
    <row r="14240" spans="16:21" x14ac:dyDescent="0.45">
      <c r="P14240" s="33" t="s">
        <v>7947</v>
      </c>
      <c r="Q14240" t="s">
        <v>28873</v>
      </c>
      <c r="R14240" s="35" t="s">
        <v>23400</v>
      </c>
      <c r="S14240" s="34"/>
      <c r="T14240" s="34"/>
      <c r="U14240" s="34"/>
    </row>
    <row r="14241" spans="16:21" x14ac:dyDescent="0.45">
      <c r="P14241" s="33" t="s">
        <v>7948</v>
      </c>
      <c r="Q14241" t="s">
        <v>28873</v>
      </c>
      <c r="R14241" s="35" t="s">
        <v>23401</v>
      </c>
      <c r="S14241" s="34"/>
      <c r="T14241" s="34"/>
      <c r="U14241" s="34"/>
    </row>
    <row r="14242" spans="16:21" x14ac:dyDescent="0.45">
      <c r="P14242" s="33" t="s">
        <v>7948</v>
      </c>
      <c r="Q14242" t="s">
        <v>28873</v>
      </c>
      <c r="R14242" s="35" t="s">
        <v>23402</v>
      </c>
      <c r="S14242" s="34"/>
      <c r="T14242" s="34"/>
      <c r="U14242" s="34"/>
    </row>
    <row r="14243" spans="16:21" x14ac:dyDescent="0.45">
      <c r="P14243" s="33" t="s">
        <v>7949</v>
      </c>
      <c r="Q14243" t="s">
        <v>28873</v>
      </c>
      <c r="R14243" s="35" t="s">
        <v>23403</v>
      </c>
      <c r="S14243" s="34"/>
      <c r="T14243" s="34"/>
      <c r="U14243" s="34"/>
    </row>
    <row r="14244" spans="16:21" x14ac:dyDescent="0.45">
      <c r="P14244" s="33" t="s">
        <v>7949</v>
      </c>
      <c r="Q14244" t="s">
        <v>28873</v>
      </c>
      <c r="R14244" s="35" t="s">
        <v>23404</v>
      </c>
      <c r="S14244" s="34"/>
      <c r="T14244" s="34"/>
      <c r="U14244" s="34"/>
    </row>
    <row r="14245" spans="16:21" x14ac:dyDescent="0.45">
      <c r="P14245" s="33" t="s">
        <v>7950</v>
      </c>
      <c r="Q14245" t="s">
        <v>28873</v>
      </c>
      <c r="R14245" s="35" t="s">
        <v>23405</v>
      </c>
      <c r="S14245" s="34"/>
      <c r="T14245" s="34"/>
      <c r="U14245" s="34"/>
    </row>
    <row r="14246" spans="16:21" x14ac:dyDescent="0.45">
      <c r="P14246" s="33" t="s">
        <v>7950</v>
      </c>
      <c r="Q14246" t="s">
        <v>28873</v>
      </c>
      <c r="R14246" s="35" t="s">
        <v>23406</v>
      </c>
      <c r="S14246" s="34"/>
      <c r="T14246" s="34"/>
      <c r="U14246" s="34"/>
    </row>
    <row r="14247" spans="16:21" x14ac:dyDescent="0.45">
      <c r="P14247" s="33" t="s">
        <v>7951</v>
      </c>
      <c r="Q14247" t="s">
        <v>28873</v>
      </c>
      <c r="R14247" s="35" t="s">
        <v>23407</v>
      </c>
      <c r="S14247" s="34"/>
      <c r="T14247" s="34"/>
      <c r="U14247" s="34"/>
    </row>
    <row r="14248" spans="16:21" x14ac:dyDescent="0.45">
      <c r="P14248" s="33" t="s">
        <v>7951</v>
      </c>
      <c r="Q14248" t="s">
        <v>28873</v>
      </c>
      <c r="R14248" s="35" t="s">
        <v>23408</v>
      </c>
      <c r="S14248" s="34"/>
      <c r="T14248" s="34"/>
      <c r="U14248" s="34"/>
    </row>
    <row r="14249" spans="16:21" x14ac:dyDescent="0.45">
      <c r="P14249" s="33" t="s">
        <v>7952</v>
      </c>
      <c r="Q14249" t="s">
        <v>28873</v>
      </c>
      <c r="R14249" s="35" t="s">
        <v>23409</v>
      </c>
      <c r="S14249" s="34"/>
      <c r="T14249" s="34"/>
      <c r="U14249" s="34"/>
    </row>
    <row r="14250" spans="16:21" x14ac:dyDescent="0.45">
      <c r="P14250" s="33" t="s">
        <v>7952</v>
      </c>
      <c r="Q14250" t="s">
        <v>28873</v>
      </c>
      <c r="R14250" s="35" t="s">
        <v>23410</v>
      </c>
      <c r="S14250" s="34"/>
      <c r="T14250" s="34"/>
      <c r="U14250" s="34"/>
    </row>
    <row r="14251" spans="16:21" x14ac:dyDescent="0.45">
      <c r="P14251" s="33" t="s">
        <v>7953</v>
      </c>
      <c r="Q14251" t="s">
        <v>28873</v>
      </c>
      <c r="R14251" s="35" t="s">
        <v>23411</v>
      </c>
      <c r="S14251" s="34"/>
      <c r="T14251" s="34"/>
      <c r="U14251" s="34"/>
    </row>
    <row r="14252" spans="16:21" x14ac:dyDescent="0.45">
      <c r="P14252" s="33" t="s">
        <v>7953</v>
      </c>
      <c r="Q14252" t="s">
        <v>28873</v>
      </c>
      <c r="R14252" s="35" t="s">
        <v>23412</v>
      </c>
      <c r="S14252" s="34"/>
      <c r="T14252" s="34"/>
      <c r="U14252" s="34"/>
    </row>
    <row r="14253" spans="16:21" x14ac:dyDescent="0.45">
      <c r="P14253" s="33" t="s">
        <v>7954</v>
      </c>
      <c r="Q14253" t="s">
        <v>28873</v>
      </c>
      <c r="R14253" s="35" t="s">
        <v>23413</v>
      </c>
      <c r="S14253" s="34"/>
      <c r="T14253" s="34"/>
      <c r="U14253" s="34"/>
    </row>
    <row r="14254" spans="16:21" x14ac:dyDescent="0.45">
      <c r="P14254" s="33" t="s">
        <v>7954</v>
      </c>
      <c r="Q14254" t="s">
        <v>28873</v>
      </c>
      <c r="R14254" s="35" t="s">
        <v>23414</v>
      </c>
      <c r="S14254" s="34"/>
      <c r="T14254" s="34"/>
      <c r="U14254" s="34"/>
    </row>
    <row r="14255" spans="16:21" x14ac:dyDescent="0.45">
      <c r="P14255" s="33" t="s">
        <v>7955</v>
      </c>
      <c r="Q14255" t="s">
        <v>28873</v>
      </c>
      <c r="R14255" s="35" t="s">
        <v>23415</v>
      </c>
      <c r="S14255" s="34"/>
      <c r="T14255" s="34"/>
      <c r="U14255" s="34"/>
    </row>
    <row r="14256" spans="16:21" x14ac:dyDescent="0.45">
      <c r="P14256" s="33" t="s">
        <v>7955</v>
      </c>
      <c r="Q14256" t="s">
        <v>28873</v>
      </c>
      <c r="R14256" s="35" t="s">
        <v>23412</v>
      </c>
      <c r="S14256" s="34"/>
      <c r="T14256" s="34"/>
      <c r="U14256" s="34"/>
    </row>
    <row r="14257" spans="16:21" x14ac:dyDescent="0.45">
      <c r="P14257" s="33" t="s">
        <v>7956</v>
      </c>
      <c r="Q14257" t="s">
        <v>28873</v>
      </c>
      <c r="R14257" s="35" t="s">
        <v>23416</v>
      </c>
      <c r="S14257" s="34"/>
      <c r="T14257" s="34"/>
      <c r="U14257" s="34"/>
    </row>
    <row r="14258" spans="16:21" x14ac:dyDescent="0.45">
      <c r="P14258" s="33" t="s">
        <v>7956</v>
      </c>
      <c r="Q14258" t="s">
        <v>28873</v>
      </c>
      <c r="R14258" s="35" t="s">
        <v>23417</v>
      </c>
      <c r="S14258" s="34"/>
      <c r="T14258" s="34"/>
      <c r="U14258" s="34"/>
    </row>
    <row r="14259" spans="16:21" x14ac:dyDescent="0.45">
      <c r="P14259" s="33" t="s">
        <v>7957</v>
      </c>
      <c r="Q14259" t="s">
        <v>28873</v>
      </c>
      <c r="R14259" s="35" t="s">
        <v>23418</v>
      </c>
      <c r="S14259" s="34"/>
      <c r="T14259" s="34"/>
      <c r="U14259" s="34"/>
    </row>
    <row r="14260" spans="16:21" x14ac:dyDescent="0.45">
      <c r="P14260" s="33" t="s">
        <v>7957</v>
      </c>
      <c r="Q14260" t="s">
        <v>28873</v>
      </c>
      <c r="R14260" s="35" t="s">
        <v>23412</v>
      </c>
      <c r="S14260" s="34"/>
      <c r="T14260" s="34"/>
      <c r="U14260" s="34"/>
    </row>
    <row r="14261" spans="16:21" x14ac:dyDescent="0.45">
      <c r="P14261" s="33" t="s">
        <v>7958</v>
      </c>
      <c r="Q14261" t="s">
        <v>28873</v>
      </c>
      <c r="R14261" s="35" t="s">
        <v>23416</v>
      </c>
      <c r="S14261" s="34"/>
      <c r="T14261" s="34"/>
      <c r="U14261" s="34"/>
    </row>
    <row r="14262" spans="16:21" x14ac:dyDescent="0.45">
      <c r="P14262" s="33" t="s">
        <v>7958</v>
      </c>
      <c r="Q14262" t="s">
        <v>28873</v>
      </c>
      <c r="R14262" s="35" t="s">
        <v>23417</v>
      </c>
      <c r="S14262" s="34"/>
      <c r="T14262" s="34"/>
      <c r="U14262" s="34"/>
    </row>
    <row r="14263" spans="16:21" x14ac:dyDescent="0.45">
      <c r="P14263" s="33" t="s">
        <v>7959</v>
      </c>
      <c r="Q14263" t="s">
        <v>28873</v>
      </c>
      <c r="R14263" s="35" t="s">
        <v>23419</v>
      </c>
      <c r="S14263" s="34"/>
      <c r="T14263" s="34"/>
      <c r="U14263" s="34"/>
    </row>
    <row r="14264" spans="16:21" x14ac:dyDescent="0.45">
      <c r="P14264" s="33" t="s">
        <v>7959</v>
      </c>
      <c r="Q14264" t="s">
        <v>28873</v>
      </c>
      <c r="R14264" s="35" t="s">
        <v>23420</v>
      </c>
      <c r="S14264" s="34"/>
      <c r="T14264" s="34"/>
      <c r="U14264" s="34"/>
    </row>
    <row r="14265" spans="16:21" x14ac:dyDescent="0.45">
      <c r="P14265" s="33" t="s">
        <v>7960</v>
      </c>
      <c r="Q14265" t="s">
        <v>28873</v>
      </c>
      <c r="R14265" s="35" t="s">
        <v>23421</v>
      </c>
      <c r="S14265" s="34"/>
      <c r="T14265" s="34"/>
      <c r="U14265" s="34"/>
    </row>
    <row r="14266" spans="16:21" x14ac:dyDescent="0.45">
      <c r="P14266" s="33" t="s">
        <v>7960</v>
      </c>
      <c r="Q14266" t="s">
        <v>28873</v>
      </c>
      <c r="R14266" s="35" t="s">
        <v>23422</v>
      </c>
      <c r="S14266" s="34"/>
      <c r="T14266" s="34"/>
      <c r="U14266" s="34"/>
    </row>
    <row r="14267" spans="16:21" x14ac:dyDescent="0.45">
      <c r="P14267" s="33" t="s">
        <v>7961</v>
      </c>
      <c r="Q14267" t="s">
        <v>28873</v>
      </c>
      <c r="R14267" s="35" t="s">
        <v>23423</v>
      </c>
      <c r="S14267" s="34"/>
      <c r="T14267" s="34"/>
      <c r="U14267" s="34"/>
    </row>
    <row r="14268" spans="16:21" x14ac:dyDescent="0.45">
      <c r="P14268" s="33" t="s">
        <v>7961</v>
      </c>
      <c r="Q14268" t="s">
        <v>28873</v>
      </c>
      <c r="R14268" s="35" t="s">
        <v>23424</v>
      </c>
      <c r="S14268" s="34"/>
      <c r="T14268" s="34"/>
      <c r="U14268" s="34"/>
    </row>
    <row r="14269" spans="16:21" x14ac:dyDescent="0.45">
      <c r="P14269" s="33" t="s">
        <v>7962</v>
      </c>
      <c r="Q14269" t="s">
        <v>28873</v>
      </c>
      <c r="R14269" s="35" t="s">
        <v>23425</v>
      </c>
      <c r="S14269" s="34"/>
      <c r="T14269" s="34"/>
      <c r="U14269" s="34"/>
    </row>
    <row r="14270" spans="16:21" x14ac:dyDescent="0.45">
      <c r="P14270" s="33" t="s">
        <v>7962</v>
      </c>
      <c r="Q14270" t="s">
        <v>28873</v>
      </c>
      <c r="R14270" s="35" t="s">
        <v>23426</v>
      </c>
      <c r="S14270" s="34"/>
      <c r="T14270" s="34"/>
      <c r="U14270" s="34"/>
    </row>
    <row r="14271" spans="16:21" x14ac:dyDescent="0.45">
      <c r="P14271" s="33" t="s">
        <v>7963</v>
      </c>
      <c r="Q14271" t="s">
        <v>28873</v>
      </c>
      <c r="R14271" s="35" t="s">
        <v>23427</v>
      </c>
      <c r="S14271" s="34"/>
      <c r="T14271" s="34"/>
      <c r="U14271" s="34"/>
    </row>
    <row r="14272" spans="16:21" x14ac:dyDescent="0.45">
      <c r="P14272" s="33" t="s">
        <v>7963</v>
      </c>
      <c r="Q14272" t="s">
        <v>28873</v>
      </c>
      <c r="R14272" s="35" t="s">
        <v>23428</v>
      </c>
      <c r="S14272" s="34"/>
      <c r="T14272" s="34"/>
      <c r="U14272" s="34"/>
    </row>
    <row r="14273" spans="16:21" x14ac:dyDescent="0.45">
      <c r="P14273" s="33" t="s">
        <v>7964</v>
      </c>
      <c r="Q14273" t="s">
        <v>28873</v>
      </c>
      <c r="R14273" s="35" t="s">
        <v>23429</v>
      </c>
      <c r="S14273" s="34"/>
      <c r="T14273" s="34"/>
      <c r="U14273" s="34"/>
    </row>
    <row r="14274" spans="16:21" x14ac:dyDescent="0.45">
      <c r="P14274" s="33" t="s">
        <v>7964</v>
      </c>
      <c r="Q14274" t="s">
        <v>28873</v>
      </c>
      <c r="R14274" s="35" t="s">
        <v>23430</v>
      </c>
      <c r="S14274" s="34"/>
      <c r="T14274" s="34"/>
      <c r="U14274" s="34"/>
    </row>
    <row r="14275" spans="16:21" x14ac:dyDescent="0.45">
      <c r="P14275" s="33" t="s">
        <v>7965</v>
      </c>
      <c r="Q14275" t="s">
        <v>28873</v>
      </c>
      <c r="R14275" s="35" t="s">
        <v>23431</v>
      </c>
      <c r="S14275" s="34"/>
      <c r="T14275" s="34"/>
      <c r="U14275" s="34"/>
    </row>
    <row r="14276" spans="16:21" x14ac:dyDescent="0.45">
      <c r="P14276" s="33" t="s">
        <v>7965</v>
      </c>
      <c r="Q14276" t="s">
        <v>28873</v>
      </c>
      <c r="R14276" s="35" t="s">
        <v>23432</v>
      </c>
      <c r="S14276" s="34"/>
      <c r="T14276" s="34"/>
      <c r="U14276" s="34"/>
    </row>
    <row r="14277" spans="16:21" x14ac:dyDescent="0.45">
      <c r="P14277" s="33" t="s">
        <v>7966</v>
      </c>
      <c r="Q14277" t="s">
        <v>28873</v>
      </c>
      <c r="R14277" s="35" t="s">
        <v>23433</v>
      </c>
      <c r="S14277" s="34"/>
      <c r="T14277" s="34"/>
      <c r="U14277" s="34"/>
    </row>
    <row r="14278" spans="16:21" x14ac:dyDescent="0.45">
      <c r="P14278" s="33" t="s">
        <v>7966</v>
      </c>
      <c r="Q14278" t="s">
        <v>28873</v>
      </c>
      <c r="R14278" s="35" t="s">
        <v>23434</v>
      </c>
      <c r="S14278" s="34"/>
      <c r="T14278" s="34"/>
      <c r="U14278" s="34"/>
    </row>
    <row r="14279" spans="16:21" x14ac:dyDescent="0.45">
      <c r="P14279" s="33" t="s">
        <v>7967</v>
      </c>
      <c r="Q14279" t="s">
        <v>28873</v>
      </c>
      <c r="R14279" s="35" t="s">
        <v>23435</v>
      </c>
      <c r="S14279" s="34"/>
      <c r="T14279" s="34"/>
      <c r="U14279" s="34"/>
    </row>
    <row r="14280" spans="16:21" x14ac:dyDescent="0.45">
      <c r="P14280" s="33" t="s">
        <v>7967</v>
      </c>
      <c r="Q14280" t="s">
        <v>28873</v>
      </c>
      <c r="R14280" s="35" t="s">
        <v>23436</v>
      </c>
      <c r="S14280" s="34"/>
      <c r="T14280" s="34"/>
      <c r="U14280" s="34"/>
    </row>
    <row r="14281" spans="16:21" x14ac:dyDescent="0.45">
      <c r="P14281" s="33" t="s">
        <v>7968</v>
      </c>
      <c r="Q14281" t="s">
        <v>28873</v>
      </c>
      <c r="R14281" s="35" t="s">
        <v>23437</v>
      </c>
      <c r="S14281" s="34"/>
      <c r="T14281" s="34"/>
      <c r="U14281" s="34"/>
    </row>
    <row r="14282" spans="16:21" x14ac:dyDescent="0.45">
      <c r="P14282" s="33" t="s">
        <v>7968</v>
      </c>
      <c r="Q14282" t="s">
        <v>28873</v>
      </c>
      <c r="R14282" s="35" t="s">
        <v>23438</v>
      </c>
      <c r="S14282" s="34"/>
      <c r="T14282" s="34"/>
      <c r="U14282" s="34"/>
    </row>
    <row r="14283" spans="16:21" x14ac:dyDescent="0.45">
      <c r="P14283" s="33" t="s">
        <v>7969</v>
      </c>
      <c r="Q14283" t="s">
        <v>28873</v>
      </c>
      <c r="R14283" s="35" t="s">
        <v>23439</v>
      </c>
      <c r="S14283" s="34"/>
      <c r="T14283" s="34"/>
      <c r="U14283" s="34"/>
    </row>
    <row r="14284" spans="16:21" x14ac:dyDescent="0.45">
      <c r="P14284" s="33" t="s">
        <v>7969</v>
      </c>
      <c r="Q14284" t="s">
        <v>28873</v>
      </c>
      <c r="R14284" s="35" t="s">
        <v>23440</v>
      </c>
      <c r="S14284" s="34"/>
      <c r="T14284" s="34"/>
      <c r="U14284" s="34"/>
    </row>
    <row r="14285" spans="16:21" x14ac:dyDescent="0.45">
      <c r="P14285" s="33" t="s">
        <v>7970</v>
      </c>
      <c r="Q14285" t="s">
        <v>28873</v>
      </c>
      <c r="R14285" s="35" t="s">
        <v>23441</v>
      </c>
      <c r="S14285" s="34"/>
      <c r="T14285" s="34"/>
      <c r="U14285" s="34"/>
    </row>
    <row r="14286" spans="16:21" x14ac:dyDescent="0.45">
      <c r="P14286" s="33" t="s">
        <v>7970</v>
      </c>
      <c r="Q14286" t="s">
        <v>28873</v>
      </c>
      <c r="R14286" s="35" t="s">
        <v>23442</v>
      </c>
      <c r="S14286" s="34"/>
      <c r="T14286" s="34"/>
      <c r="U14286" s="34"/>
    </row>
    <row r="14287" spans="16:21" x14ac:dyDescent="0.45">
      <c r="P14287" s="33" t="s">
        <v>7971</v>
      </c>
      <c r="Q14287" t="s">
        <v>28873</v>
      </c>
      <c r="R14287" s="35" t="s">
        <v>23443</v>
      </c>
      <c r="S14287" s="34"/>
      <c r="T14287" s="34"/>
      <c r="U14287" s="34"/>
    </row>
    <row r="14288" spans="16:21" x14ac:dyDescent="0.45">
      <c r="P14288" s="33" t="s">
        <v>7971</v>
      </c>
      <c r="Q14288" t="s">
        <v>28873</v>
      </c>
      <c r="R14288" s="35" t="s">
        <v>23444</v>
      </c>
      <c r="S14288" s="34"/>
      <c r="T14288" s="34"/>
      <c r="U14288" s="34"/>
    </row>
    <row r="14289" spans="16:21" x14ac:dyDescent="0.45">
      <c r="P14289" s="33" t="s">
        <v>7972</v>
      </c>
      <c r="Q14289" t="s">
        <v>28873</v>
      </c>
      <c r="R14289" s="35" t="s">
        <v>23445</v>
      </c>
      <c r="S14289" s="34"/>
      <c r="T14289" s="34"/>
      <c r="U14289" s="34"/>
    </row>
    <row r="14290" spans="16:21" x14ac:dyDescent="0.45">
      <c r="P14290" s="33" t="s">
        <v>7972</v>
      </c>
      <c r="Q14290" t="s">
        <v>28873</v>
      </c>
      <c r="R14290" s="35" t="s">
        <v>23446</v>
      </c>
      <c r="S14290" s="34"/>
      <c r="T14290" s="34"/>
      <c r="U14290" s="34"/>
    </row>
    <row r="14291" spans="16:21" x14ac:dyDescent="0.45">
      <c r="P14291" s="33" t="s">
        <v>7973</v>
      </c>
      <c r="Q14291" t="s">
        <v>28873</v>
      </c>
      <c r="R14291" s="35" t="s">
        <v>23447</v>
      </c>
      <c r="S14291" s="34"/>
      <c r="T14291" s="34"/>
      <c r="U14291" s="34"/>
    </row>
    <row r="14292" spans="16:21" x14ac:dyDescent="0.45">
      <c r="P14292" s="33" t="s">
        <v>7973</v>
      </c>
      <c r="Q14292" t="s">
        <v>28873</v>
      </c>
      <c r="R14292" s="35" t="s">
        <v>23448</v>
      </c>
      <c r="S14292" s="34"/>
      <c r="T14292" s="34"/>
      <c r="U14292" s="34"/>
    </row>
    <row r="14293" spans="16:21" x14ac:dyDescent="0.45">
      <c r="P14293" s="33" t="s">
        <v>7974</v>
      </c>
      <c r="Q14293" t="s">
        <v>28873</v>
      </c>
      <c r="R14293" s="35" t="s">
        <v>23449</v>
      </c>
      <c r="S14293" s="34"/>
      <c r="T14293" s="34"/>
      <c r="U14293" s="34"/>
    </row>
    <row r="14294" spans="16:21" x14ac:dyDescent="0.45">
      <c r="P14294" s="33" t="s">
        <v>7974</v>
      </c>
      <c r="Q14294" t="s">
        <v>28873</v>
      </c>
      <c r="R14294" s="35" t="s">
        <v>23450</v>
      </c>
      <c r="S14294" s="34"/>
      <c r="T14294" s="34"/>
      <c r="U14294" s="34"/>
    </row>
    <row r="14295" spans="16:21" x14ac:dyDescent="0.45">
      <c r="P14295" s="33" t="s">
        <v>7975</v>
      </c>
      <c r="Q14295" t="s">
        <v>28873</v>
      </c>
      <c r="R14295" s="35" t="s">
        <v>23451</v>
      </c>
      <c r="S14295" s="34"/>
      <c r="T14295" s="34"/>
      <c r="U14295" s="34"/>
    </row>
    <row r="14296" spans="16:21" x14ac:dyDescent="0.45">
      <c r="P14296" s="33" t="s">
        <v>7975</v>
      </c>
      <c r="Q14296" t="s">
        <v>28873</v>
      </c>
      <c r="R14296" s="35" t="s">
        <v>23452</v>
      </c>
      <c r="S14296" s="34"/>
      <c r="T14296" s="34"/>
      <c r="U14296" s="34"/>
    </row>
    <row r="14297" spans="16:21" x14ac:dyDescent="0.45">
      <c r="P14297" s="33" t="s">
        <v>7976</v>
      </c>
      <c r="Q14297" t="s">
        <v>28873</v>
      </c>
      <c r="R14297" s="35" t="s">
        <v>23453</v>
      </c>
      <c r="S14297" s="34"/>
      <c r="T14297" s="34"/>
      <c r="U14297" s="34"/>
    </row>
    <row r="14298" spans="16:21" x14ac:dyDescent="0.45">
      <c r="P14298" s="33" t="s">
        <v>7976</v>
      </c>
      <c r="Q14298" t="s">
        <v>28873</v>
      </c>
      <c r="R14298" s="35" t="s">
        <v>23454</v>
      </c>
      <c r="S14298" s="34"/>
      <c r="T14298" s="34"/>
      <c r="U14298" s="34"/>
    </row>
    <row r="14299" spans="16:21" x14ac:dyDescent="0.45">
      <c r="P14299" s="33" t="s">
        <v>7977</v>
      </c>
      <c r="Q14299" t="s">
        <v>28873</v>
      </c>
      <c r="R14299" s="35" t="s">
        <v>23455</v>
      </c>
      <c r="S14299" s="34"/>
      <c r="T14299" s="34"/>
      <c r="U14299" s="34"/>
    </row>
    <row r="14300" spans="16:21" x14ac:dyDescent="0.45">
      <c r="P14300" s="33" t="s">
        <v>7977</v>
      </c>
      <c r="Q14300" t="s">
        <v>28873</v>
      </c>
      <c r="R14300" s="35" t="s">
        <v>23456</v>
      </c>
      <c r="S14300" s="34"/>
      <c r="T14300" s="34"/>
      <c r="U14300" s="34"/>
    </row>
    <row r="14301" spans="16:21" x14ac:dyDescent="0.45">
      <c r="P14301" s="33" t="s">
        <v>7978</v>
      </c>
      <c r="Q14301" t="s">
        <v>28873</v>
      </c>
      <c r="R14301" s="35" t="s">
        <v>23457</v>
      </c>
      <c r="S14301" s="34"/>
      <c r="T14301" s="34"/>
      <c r="U14301" s="34"/>
    </row>
    <row r="14302" spans="16:21" x14ac:dyDescent="0.45">
      <c r="P14302" s="33" t="s">
        <v>7978</v>
      </c>
      <c r="Q14302" t="s">
        <v>28873</v>
      </c>
      <c r="R14302" s="35" t="s">
        <v>23458</v>
      </c>
      <c r="S14302" s="34"/>
      <c r="T14302" s="34"/>
      <c r="U14302" s="34"/>
    </row>
    <row r="14303" spans="16:21" x14ac:dyDescent="0.45">
      <c r="P14303" s="33" t="s">
        <v>7979</v>
      </c>
      <c r="Q14303" t="s">
        <v>28873</v>
      </c>
      <c r="R14303" s="35" t="s">
        <v>23459</v>
      </c>
      <c r="S14303" s="34"/>
      <c r="T14303" s="34"/>
      <c r="U14303" s="34"/>
    </row>
    <row r="14304" spans="16:21" x14ac:dyDescent="0.45">
      <c r="P14304" s="33" t="s">
        <v>7979</v>
      </c>
      <c r="Q14304" t="s">
        <v>28873</v>
      </c>
      <c r="R14304" s="35" t="s">
        <v>23460</v>
      </c>
      <c r="S14304" s="34"/>
      <c r="T14304" s="34"/>
      <c r="U14304" s="34"/>
    </row>
    <row r="14305" spans="16:21" x14ac:dyDescent="0.45">
      <c r="P14305" s="33" t="s">
        <v>7980</v>
      </c>
      <c r="Q14305" t="s">
        <v>28873</v>
      </c>
      <c r="R14305" s="35" t="s">
        <v>23461</v>
      </c>
      <c r="S14305" s="34"/>
      <c r="T14305" s="34"/>
      <c r="U14305" s="34"/>
    </row>
    <row r="14306" spans="16:21" x14ac:dyDescent="0.45">
      <c r="P14306" s="33" t="s">
        <v>7980</v>
      </c>
      <c r="Q14306" t="s">
        <v>28873</v>
      </c>
      <c r="R14306" s="35" t="s">
        <v>23462</v>
      </c>
      <c r="S14306" s="34"/>
      <c r="T14306" s="34"/>
      <c r="U14306" s="34"/>
    </row>
    <row r="14307" spans="16:21" x14ac:dyDescent="0.45">
      <c r="P14307" s="33" t="s">
        <v>7981</v>
      </c>
      <c r="Q14307" t="s">
        <v>28873</v>
      </c>
      <c r="R14307" s="35" t="s">
        <v>23463</v>
      </c>
      <c r="S14307" s="34"/>
      <c r="T14307" s="34"/>
      <c r="U14307" s="34"/>
    </row>
    <row r="14308" spans="16:21" x14ac:dyDescent="0.45">
      <c r="P14308" s="33" t="s">
        <v>7981</v>
      </c>
      <c r="Q14308" t="s">
        <v>28873</v>
      </c>
      <c r="R14308" s="35" t="s">
        <v>23464</v>
      </c>
      <c r="S14308" s="34"/>
      <c r="T14308" s="34"/>
      <c r="U14308" s="34"/>
    </row>
    <row r="14309" spans="16:21" x14ac:dyDescent="0.45">
      <c r="P14309" s="33" t="s">
        <v>7982</v>
      </c>
      <c r="Q14309" t="s">
        <v>28873</v>
      </c>
      <c r="R14309" s="35" t="s">
        <v>23465</v>
      </c>
      <c r="S14309" s="34"/>
      <c r="T14309" s="34"/>
      <c r="U14309" s="34"/>
    </row>
    <row r="14310" spans="16:21" x14ac:dyDescent="0.45">
      <c r="P14310" s="33" t="s">
        <v>7982</v>
      </c>
      <c r="Q14310" t="s">
        <v>28873</v>
      </c>
      <c r="R14310" s="35" t="s">
        <v>23466</v>
      </c>
      <c r="S14310" s="34"/>
      <c r="T14310" s="34"/>
      <c r="U14310" s="34"/>
    </row>
    <row r="14311" spans="16:21" x14ac:dyDescent="0.45">
      <c r="P14311" s="33" t="s">
        <v>7983</v>
      </c>
      <c r="Q14311" t="s">
        <v>28873</v>
      </c>
      <c r="R14311" s="35" t="s">
        <v>22652</v>
      </c>
      <c r="S14311" s="34"/>
      <c r="T14311" s="34"/>
      <c r="U14311" s="34"/>
    </row>
    <row r="14312" spans="16:21" x14ac:dyDescent="0.45">
      <c r="P14312" s="33" t="s">
        <v>7983</v>
      </c>
      <c r="Q14312" t="s">
        <v>28873</v>
      </c>
      <c r="R14312" s="35" t="s">
        <v>23467</v>
      </c>
      <c r="S14312" s="34"/>
      <c r="T14312" s="34"/>
      <c r="U14312" s="34"/>
    </row>
    <row r="14313" spans="16:21" x14ac:dyDescent="0.45">
      <c r="P14313" s="33" t="s">
        <v>7984</v>
      </c>
      <c r="Q14313" t="s">
        <v>28873</v>
      </c>
      <c r="R14313" s="35" t="s">
        <v>23468</v>
      </c>
      <c r="S14313" s="34"/>
      <c r="T14313" s="34"/>
      <c r="U14313" s="34"/>
    </row>
    <row r="14314" spans="16:21" x14ac:dyDescent="0.45">
      <c r="P14314" s="33" t="s">
        <v>7984</v>
      </c>
      <c r="Q14314" t="s">
        <v>28873</v>
      </c>
      <c r="R14314" s="35" t="s">
        <v>23469</v>
      </c>
      <c r="S14314" s="34"/>
      <c r="T14314" s="34"/>
      <c r="U14314" s="34"/>
    </row>
    <row r="14315" spans="16:21" x14ac:dyDescent="0.45">
      <c r="P14315" s="33" t="s">
        <v>7985</v>
      </c>
      <c r="Q14315" t="s">
        <v>28873</v>
      </c>
      <c r="R14315" s="35" t="s">
        <v>23470</v>
      </c>
      <c r="S14315" s="34"/>
      <c r="T14315" s="34"/>
      <c r="U14315" s="34"/>
    </row>
    <row r="14316" spans="16:21" x14ac:dyDescent="0.45">
      <c r="P14316" s="33" t="s">
        <v>7985</v>
      </c>
      <c r="Q14316" t="s">
        <v>28873</v>
      </c>
      <c r="R14316" s="35" t="s">
        <v>23471</v>
      </c>
      <c r="S14316" s="34"/>
      <c r="T14316" s="34"/>
      <c r="U14316" s="34"/>
    </row>
    <row r="14317" spans="16:21" x14ac:dyDescent="0.45">
      <c r="P14317" s="33" t="s">
        <v>7986</v>
      </c>
      <c r="Q14317" t="s">
        <v>28873</v>
      </c>
      <c r="R14317" s="35" t="s">
        <v>23472</v>
      </c>
      <c r="S14317" s="34"/>
      <c r="T14317" s="34"/>
      <c r="U14317" s="34"/>
    </row>
    <row r="14318" spans="16:21" x14ac:dyDescent="0.45">
      <c r="P14318" s="33" t="s">
        <v>7986</v>
      </c>
      <c r="Q14318" t="s">
        <v>28873</v>
      </c>
      <c r="R14318" s="35" t="s">
        <v>23473</v>
      </c>
      <c r="S14318" s="34"/>
      <c r="T14318" s="34"/>
      <c r="U14318" s="34"/>
    </row>
    <row r="14319" spans="16:21" x14ac:dyDescent="0.45">
      <c r="P14319" s="33" t="s">
        <v>7987</v>
      </c>
      <c r="Q14319" t="s">
        <v>28873</v>
      </c>
      <c r="R14319" s="35" t="s">
        <v>23474</v>
      </c>
      <c r="S14319" s="34"/>
      <c r="T14319" s="34"/>
      <c r="U14319" s="34"/>
    </row>
    <row r="14320" spans="16:21" x14ac:dyDescent="0.45">
      <c r="P14320" s="33" t="s">
        <v>7987</v>
      </c>
      <c r="Q14320" t="s">
        <v>28873</v>
      </c>
      <c r="R14320" s="35" t="s">
        <v>23475</v>
      </c>
      <c r="S14320" s="34"/>
      <c r="T14320" s="34"/>
      <c r="U14320" s="34"/>
    </row>
    <row r="14321" spans="16:21" x14ac:dyDescent="0.45">
      <c r="P14321" s="33" t="s">
        <v>7988</v>
      </c>
      <c r="Q14321" t="s">
        <v>28873</v>
      </c>
      <c r="R14321" s="35" t="s">
        <v>23476</v>
      </c>
      <c r="S14321" s="34"/>
      <c r="T14321" s="34"/>
      <c r="U14321" s="34"/>
    </row>
    <row r="14322" spans="16:21" x14ac:dyDescent="0.45">
      <c r="P14322" s="33" t="s">
        <v>7988</v>
      </c>
      <c r="Q14322" t="s">
        <v>28873</v>
      </c>
      <c r="R14322" s="35" t="s">
        <v>23477</v>
      </c>
      <c r="S14322" s="34"/>
      <c r="T14322" s="34"/>
      <c r="U14322" s="34"/>
    </row>
    <row r="14323" spans="16:21" x14ac:dyDescent="0.45">
      <c r="P14323" s="33" t="s">
        <v>7989</v>
      </c>
      <c r="Q14323" t="s">
        <v>28873</v>
      </c>
      <c r="R14323" s="35" t="s">
        <v>23478</v>
      </c>
      <c r="S14323" s="34"/>
      <c r="T14323" s="34"/>
      <c r="U14323" s="34"/>
    </row>
    <row r="14324" spans="16:21" x14ac:dyDescent="0.45">
      <c r="P14324" s="33" t="s">
        <v>7989</v>
      </c>
      <c r="Q14324" t="s">
        <v>28873</v>
      </c>
      <c r="R14324" s="35" t="s">
        <v>23479</v>
      </c>
      <c r="S14324" s="34"/>
      <c r="T14324" s="34"/>
      <c r="U14324" s="34"/>
    </row>
    <row r="14325" spans="16:21" x14ac:dyDescent="0.45">
      <c r="P14325" s="33" t="s">
        <v>7990</v>
      </c>
      <c r="Q14325" t="s">
        <v>28873</v>
      </c>
      <c r="R14325" s="35" t="s">
        <v>23480</v>
      </c>
      <c r="S14325" s="34"/>
      <c r="T14325" s="34"/>
      <c r="U14325" s="34"/>
    </row>
    <row r="14326" spans="16:21" x14ac:dyDescent="0.45">
      <c r="P14326" s="33" t="s">
        <v>7990</v>
      </c>
      <c r="Q14326" t="s">
        <v>28873</v>
      </c>
      <c r="R14326" s="35" t="s">
        <v>23479</v>
      </c>
      <c r="S14326" s="34"/>
      <c r="T14326" s="34"/>
      <c r="U14326" s="34"/>
    </row>
    <row r="14327" spans="16:21" x14ac:dyDescent="0.45">
      <c r="P14327" s="33" t="s">
        <v>7991</v>
      </c>
      <c r="Q14327" t="s">
        <v>28873</v>
      </c>
      <c r="R14327" s="35" t="s">
        <v>23481</v>
      </c>
      <c r="S14327" s="34"/>
      <c r="T14327" s="34"/>
      <c r="U14327" s="34"/>
    </row>
    <row r="14328" spans="16:21" x14ac:dyDescent="0.45">
      <c r="P14328" s="33" t="s">
        <v>7991</v>
      </c>
      <c r="Q14328" t="s">
        <v>28873</v>
      </c>
      <c r="R14328" s="35" t="s">
        <v>23482</v>
      </c>
      <c r="S14328" s="34"/>
      <c r="T14328" s="34"/>
      <c r="U14328" s="34"/>
    </row>
    <row r="14329" spans="16:21" x14ac:dyDescent="0.45">
      <c r="P14329" s="33" t="s">
        <v>7992</v>
      </c>
      <c r="Q14329" t="s">
        <v>28873</v>
      </c>
      <c r="R14329" s="35" t="s">
        <v>23483</v>
      </c>
      <c r="S14329" s="34"/>
      <c r="T14329" s="34"/>
      <c r="U14329" s="34"/>
    </row>
    <row r="14330" spans="16:21" x14ac:dyDescent="0.45">
      <c r="P14330" s="33" t="s">
        <v>7992</v>
      </c>
      <c r="Q14330" t="s">
        <v>28873</v>
      </c>
      <c r="R14330" s="35" t="s">
        <v>23484</v>
      </c>
      <c r="S14330" s="34"/>
      <c r="T14330" s="34"/>
      <c r="U14330" s="34"/>
    </row>
    <row r="14331" spans="16:21" x14ac:dyDescent="0.45">
      <c r="P14331" s="33" t="s">
        <v>7993</v>
      </c>
      <c r="Q14331" t="s">
        <v>28873</v>
      </c>
      <c r="R14331" s="35" t="s">
        <v>23485</v>
      </c>
      <c r="S14331" s="34"/>
      <c r="T14331" s="34"/>
      <c r="U14331" s="34"/>
    </row>
    <row r="14332" spans="16:21" x14ac:dyDescent="0.45">
      <c r="P14332" s="33" t="s">
        <v>7993</v>
      </c>
      <c r="Q14332" t="s">
        <v>28873</v>
      </c>
      <c r="R14332" s="35" t="s">
        <v>23486</v>
      </c>
      <c r="S14332" s="34"/>
      <c r="T14332" s="34"/>
      <c r="U14332" s="34"/>
    </row>
    <row r="14333" spans="16:21" x14ac:dyDescent="0.45">
      <c r="P14333" s="33" t="s">
        <v>7994</v>
      </c>
      <c r="Q14333" t="s">
        <v>28873</v>
      </c>
      <c r="R14333" s="35" t="s">
        <v>23487</v>
      </c>
      <c r="S14333" s="34"/>
      <c r="T14333" s="34"/>
      <c r="U14333" s="34"/>
    </row>
    <row r="14334" spans="16:21" x14ac:dyDescent="0.45">
      <c r="P14334" s="33" t="s">
        <v>7994</v>
      </c>
      <c r="Q14334" t="s">
        <v>28873</v>
      </c>
      <c r="R14334" s="35" t="s">
        <v>23488</v>
      </c>
      <c r="S14334" s="34"/>
      <c r="T14334" s="34"/>
      <c r="U14334" s="34"/>
    </row>
    <row r="14335" spans="16:21" x14ac:dyDescent="0.45">
      <c r="P14335" s="33" t="s">
        <v>7995</v>
      </c>
      <c r="Q14335" t="s">
        <v>28873</v>
      </c>
      <c r="R14335" s="35" t="s">
        <v>23489</v>
      </c>
      <c r="S14335" s="34"/>
      <c r="T14335" s="34"/>
      <c r="U14335" s="34"/>
    </row>
    <row r="14336" spans="16:21" x14ac:dyDescent="0.45">
      <c r="P14336" s="33" t="s">
        <v>7995</v>
      </c>
      <c r="Q14336" t="s">
        <v>28873</v>
      </c>
      <c r="R14336" s="35" t="s">
        <v>23490</v>
      </c>
      <c r="S14336" s="34"/>
      <c r="T14336" s="34"/>
      <c r="U14336" s="34"/>
    </row>
    <row r="14337" spans="16:21" x14ac:dyDescent="0.45">
      <c r="P14337" s="33" t="s">
        <v>7996</v>
      </c>
      <c r="Q14337" t="s">
        <v>28873</v>
      </c>
      <c r="R14337" s="35" t="s">
        <v>23491</v>
      </c>
      <c r="S14337" s="34"/>
      <c r="T14337" s="34"/>
      <c r="U14337" s="34"/>
    </row>
    <row r="14338" spans="16:21" x14ac:dyDescent="0.45">
      <c r="P14338" s="33" t="s">
        <v>7996</v>
      </c>
      <c r="Q14338" t="s">
        <v>28873</v>
      </c>
      <c r="R14338" s="35" t="s">
        <v>23492</v>
      </c>
      <c r="S14338" s="34"/>
      <c r="T14338" s="34"/>
      <c r="U14338" s="34"/>
    </row>
    <row r="14339" spans="16:21" x14ac:dyDescent="0.45">
      <c r="P14339" s="33" t="s">
        <v>7997</v>
      </c>
      <c r="Q14339" t="s">
        <v>28873</v>
      </c>
      <c r="R14339" s="35" t="s">
        <v>23493</v>
      </c>
      <c r="S14339" s="34"/>
      <c r="T14339" s="34"/>
      <c r="U14339" s="34"/>
    </row>
    <row r="14340" spans="16:21" x14ac:dyDescent="0.45">
      <c r="P14340" s="33" t="s">
        <v>7997</v>
      </c>
      <c r="Q14340" t="s">
        <v>28873</v>
      </c>
      <c r="R14340" s="35" t="s">
        <v>23494</v>
      </c>
      <c r="S14340" s="34"/>
      <c r="T14340" s="34"/>
      <c r="U14340" s="34"/>
    </row>
    <row r="14341" spans="16:21" x14ac:dyDescent="0.45">
      <c r="P14341" s="33" t="s">
        <v>7998</v>
      </c>
      <c r="Q14341" t="s">
        <v>28873</v>
      </c>
      <c r="R14341" s="35" t="s">
        <v>23495</v>
      </c>
      <c r="S14341" s="34"/>
      <c r="T14341" s="34"/>
      <c r="U14341" s="34"/>
    </row>
    <row r="14342" spans="16:21" x14ac:dyDescent="0.45">
      <c r="P14342" s="33" t="s">
        <v>7998</v>
      </c>
      <c r="Q14342" t="s">
        <v>28873</v>
      </c>
      <c r="R14342" s="35" t="s">
        <v>23496</v>
      </c>
      <c r="S14342" s="34"/>
      <c r="T14342" s="34"/>
      <c r="U14342" s="34"/>
    </row>
    <row r="14343" spans="16:21" x14ac:dyDescent="0.45">
      <c r="P14343" s="33" t="s">
        <v>7999</v>
      </c>
      <c r="Q14343" t="s">
        <v>28873</v>
      </c>
      <c r="R14343" s="35" t="s">
        <v>23497</v>
      </c>
      <c r="S14343" s="34"/>
      <c r="T14343" s="34"/>
      <c r="U14343" s="34"/>
    </row>
    <row r="14344" spans="16:21" x14ac:dyDescent="0.45">
      <c r="P14344" s="33" t="s">
        <v>7999</v>
      </c>
      <c r="Q14344" t="s">
        <v>28873</v>
      </c>
      <c r="R14344" s="35" t="s">
        <v>23200</v>
      </c>
      <c r="S14344" s="34"/>
      <c r="T14344" s="34"/>
      <c r="U14344" s="34"/>
    </row>
    <row r="14345" spans="16:21" x14ac:dyDescent="0.45">
      <c r="P14345" s="33" t="s">
        <v>8000</v>
      </c>
      <c r="Q14345" t="s">
        <v>28873</v>
      </c>
      <c r="R14345" s="35" t="s">
        <v>23498</v>
      </c>
      <c r="S14345" s="34"/>
      <c r="T14345" s="34"/>
      <c r="U14345" s="34"/>
    </row>
    <row r="14346" spans="16:21" x14ac:dyDescent="0.45">
      <c r="P14346" s="33" t="s">
        <v>8000</v>
      </c>
      <c r="Q14346" t="s">
        <v>28873</v>
      </c>
      <c r="R14346" s="35" t="s">
        <v>23499</v>
      </c>
      <c r="S14346" s="34"/>
      <c r="T14346" s="34"/>
      <c r="U14346" s="34"/>
    </row>
    <row r="14347" spans="16:21" x14ac:dyDescent="0.45">
      <c r="P14347" s="33" t="s">
        <v>8001</v>
      </c>
      <c r="Q14347" t="s">
        <v>28873</v>
      </c>
      <c r="R14347" s="35" t="s">
        <v>23500</v>
      </c>
      <c r="S14347" s="34"/>
      <c r="T14347" s="34"/>
      <c r="U14347" s="34"/>
    </row>
    <row r="14348" spans="16:21" x14ac:dyDescent="0.45">
      <c r="P14348" s="33" t="s">
        <v>8001</v>
      </c>
      <c r="Q14348" t="s">
        <v>28873</v>
      </c>
      <c r="R14348" s="35" t="s">
        <v>23501</v>
      </c>
      <c r="S14348" s="34"/>
      <c r="T14348" s="34"/>
      <c r="U14348" s="34"/>
    </row>
    <row r="14349" spans="16:21" x14ac:dyDescent="0.45">
      <c r="P14349" s="33" t="s">
        <v>8002</v>
      </c>
      <c r="Q14349" t="s">
        <v>28873</v>
      </c>
      <c r="R14349" s="35" t="s">
        <v>23502</v>
      </c>
      <c r="S14349" s="34"/>
      <c r="T14349" s="34"/>
      <c r="U14349" s="34"/>
    </row>
    <row r="14350" spans="16:21" x14ac:dyDescent="0.45">
      <c r="P14350" s="33" t="s">
        <v>8002</v>
      </c>
      <c r="Q14350" t="s">
        <v>28873</v>
      </c>
      <c r="R14350" s="35" t="s">
        <v>23503</v>
      </c>
      <c r="S14350" s="34"/>
      <c r="T14350" s="34"/>
      <c r="U14350" s="34"/>
    </row>
    <row r="14351" spans="16:21" x14ac:dyDescent="0.45">
      <c r="P14351" s="33" t="s">
        <v>8003</v>
      </c>
      <c r="Q14351" t="s">
        <v>28873</v>
      </c>
      <c r="R14351" s="35" t="s">
        <v>23504</v>
      </c>
      <c r="S14351" s="34"/>
      <c r="T14351" s="34"/>
      <c r="U14351" s="34"/>
    </row>
    <row r="14352" spans="16:21" x14ac:dyDescent="0.45">
      <c r="P14352" s="33" t="s">
        <v>8003</v>
      </c>
      <c r="Q14352" t="s">
        <v>28873</v>
      </c>
      <c r="R14352" s="35" t="s">
        <v>23505</v>
      </c>
      <c r="S14352" s="34"/>
      <c r="T14352" s="34"/>
      <c r="U14352" s="34"/>
    </row>
    <row r="14353" spans="16:21" x14ac:dyDescent="0.45">
      <c r="P14353" s="33" t="s">
        <v>8004</v>
      </c>
      <c r="Q14353" t="s">
        <v>28873</v>
      </c>
      <c r="R14353" s="35" t="s">
        <v>23506</v>
      </c>
      <c r="S14353" s="34"/>
      <c r="T14353" s="34"/>
      <c r="U14353" s="34"/>
    </row>
    <row r="14354" spans="16:21" x14ac:dyDescent="0.45">
      <c r="P14354" s="33" t="s">
        <v>8004</v>
      </c>
      <c r="Q14354" t="s">
        <v>28873</v>
      </c>
      <c r="R14354" s="35" t="s">
        <v>23507</v>
      </c>
      <c r="S14354" s="34"/>
      <c r="T14354" s="34"/>
      <c r="U14354" s="34"/>
    </row>
    <row r="14355" spans="16:21" x14ac:dyDescent="0.45">
      <c r="P14355" s="33" t="s">
        <v>8005</v>
      </c>
      <c r="Q14355" t="s">
        <v>28873</v>
      </c>
      <c r="R14355" s="35" t="s">
        <v>23508</v>
      </c>
      <c r="S14355" s="34"/>
      <c r="T14355" s="34"/>
      <c r="U14355" s="34"/>
    </row>
    <row r="14356" spans="16:21" x14ac:dyDescent="0.45">
      <c r="P14356" s="33" t="s">
        <v>8005</v>
      </c>
      <c r="Q14356" t="s">
        <v>28873</v>
      </c>
      <c r="R14356" s="35" t="s">
        <v>23509</v>
      </c>
      <c r="S14356" s="34"/>
      <c r="T14356" s="34"/>
      <c r="U14356" s="34"/>
    </row>
    <row r="14357" spans="16:21" x14ac:dyDescent="0.45">
      <c r="P14357" s="33" t="s">
        <v>8006</v>
      </c>
      <c r="Q14357" t="s">
        <v>28873</v>
      </c>
      <c r="R14357" s="35" t="s">
        <v>23510</v>
      </c>
      <c r="S14357" s="34"/>
      <c r="T14357" s="34"/>
      <c r="U14357" s="34"/>
    </row>
    <row r="14358" spans="16:21" x14ac:dyDescent="0.45">
      <c r="P14358" s="33" t="s">
        <v>8006</v>
      </c>
      <c r="Q14358" t="s">
        <v>28873</v>
      </c>
      <c r="R14358" s="35" t="s">
        <v>23511</v>
      </c>
      <c r="S14358" s="34"/>
      <c r="T14358" s="34"/>
      <c r="U14358" s="34"/>
    </row>
    <row r="14359" spans="16:21" x14ac:dyDescent="0.45">
      <c r="P14359" s="33" t="s">
        <v>8007</v>
      </c>
      <c r="Q14359" t="s">
        <v>28873</v>
      </c>
      <c r="R14359" s="35" t="s">
        <v>23512</v>
      </c>
      <c r="S14359" s="34"/>
      <c r="T14359" s="34"/>
      <c r="U14359" s="34"/>
    </row>
    <row r="14360" spans="16:21" x14ac:dyDescent="0.45">
      <c r="P14360" s="33" t="s">
        <v>8007</v>
      </c>
      <c r="Q14360" t="s">
        <v>28873</v>
      </c>
      <c r="R14360" s="35" t="s">
        <v>23513</v>
      </c>
      <c r="S14360" s="34"/>
      <c r="T14360" s="34"/>
      <c r="U14360" s="34"/>
    </row>
    <row r="14361" spans="16:21" x14ac:dyDescent="0.45">
      <c r="P14361" s="33" t="s">
        <v>8008</v>
      </c>
      <c r="Q14361" t="s">
        <v>28873</v>
      </c>
      <c r="R14361" s="35" t="s">
        <v>23514</v>
      </c>
      <c r="S14361" s="34"/>
      <c r="T14361" s="34"/>
      <c r="U14361" s="34"/>
    </row>
    <row r="14362" spans="16:21" x14ac:dyDescent="0.45">
      <c r="P14362" s="33" t="s">
        <v>8008</v>
      </c>
      <c r="Q14362" t="s">
        <v>28873</v>
      </c>
      <c r="R14362" s="35" t="s">
        <v>23515</v>
      </c>
      <c r="S14362" s="34"/>
      <c r="T14362" s="34"/>
      <c r="U14362" s="34"/>
    </row>
    <row r="14363" spans="16:21" x14ac:dyDescent="0.45">
      <c r="P14363" s="33" t="s">
        <v>8009</v>
      </c>
      <c r="Q14363" t="s">
        <v>28873</v>
      </c>
      <c r="R14363" s="35" t="s">
        <v>23516</v>
      </c>
      <c r="S14363" s="34"/>
      <c r="T14363" s="34"/>
      <c r="U14363" s="34"/>
    </row>
    <row r="14364" spans="16:21" x14ac:dyDescent="0.45">
      <c r="P14364" s="33" t="s">
        <v>8009</v>
      </c>
      <c r="Q14364" t="s">
        <v>28873</v>
      </c>
      <c r="R14364" s="35" t="s">
        <v>23517</v>
      </c>
      <c r="S14364" s="34"/>
      <c r="T14364" s="34"/>
      <c r="U14364" s="34"/>
    </row>
    <row r="14365" spans="16:21" x14ac:dyDescent="0.45">
      <c r="P14365" s="33" t="s">
        <v>8010</v>
      </c>
      <c r="Q14365" t="s">
        <v>28873</v>
      </c>
      <c r="R14365" s="35" t="s">
        <v>23518</v>
      </c>
      <c r="S14365" s="34"/>
      <c r="T14365" s="34"/>
      <c r="U14365" s="34"/>
    </row>
    <row r="14366" spans="16:21" x14ac:dyDescent="0.45">
      <c r="P14366" s="33" t="s">
        <v>8010</v>
      </c>
      <c r="Q14366" t="s">
        <v>28873</v>
      </c>
      <c r="R14366" s="35" t="s">
        <v>23519</v>
      </c>
      <c r="S14366" s="34"/>
      <c r="T14366" s="34"/>
      <c r="U14366" s="34"/>
    </row>
    <row r="14367" spans="16:21" x14ac:dyDescent="0.45">
      <c r="P14367" s="33" t="s">
        <v>8011</v>
      </c>
      <c r="Q14367" t="s">
        <v>28873</v>
      </c>
      <c r="R14367" s="35" t="s">
        <v>23520</v>
      </c>
      <c r="S14367" s="34"/>
      <c r="T14367" s="34"/>
      <c r="U14367" s="34"/>
    </row>
    <row r="14368" spans="16:21" x14ac:dyDescent="0.45">
      <c r="P14368" s="33" t="s">
        <v>8011</v>
      </c>
      <c r="Q14368" t="s">
        <v>28873</v>
      </c>
      <c r="R14368" s="35" t="s">
        <v>23521</v>
      </c>
      <c r="S14368" s="34"/>
      <c r="T14368" s="34"/>
      <c r="U14368" s="34"/>
    </row>
    <row r="14369" spans="16:21" x14ac:dyDescent="0.45">
      <c r="P14369" s="33" t="s">
        <v>8012</v>
      </c>
      <c r="Q14369" t="s">
        <v>28873</v>
      </c>
      <c r="R14369" s="35" t="s">
        <v>23522</v>
      </c>
      <c r="S14369" s="34"/>
      <c r="T14369" s="34"/>
      <c r="U14369" s="34"/>
    </row>
    <row r="14370" spans="16:21" x14ac:dyDescent="0.45">
      <c r="P14370" s="33" t="s">
        <v>8012</v>
      </c>
      <c r="Q14370" t="s">
        <v>28873</v>
      </c>
      <c r="R14370" s="35" t="s">
        <v>23523</v>
      </c>
      <c r="S14370" s="34"/>
      <c r="T14370" s="34"/>
      <c r="U14370" s="34"/>
    </row>
    <row r="14371" spans="16:21" x14ac:dyDescent="0.45">
      <c r="P14371" s="33" t="s">
        <v>8013</v>
      </c>
      <c r="Q14371" t="s">
        <v>28873</v>
      </c>
      <c r="R14371" s="35" t="s">
        <v>23524</v>
      </c>
      <c r="S14371" s="34"/>
      <c r="T14371" s="34"/>
      <c r="U14371" s="34"/>
    </row>
    <row r="14372" spans="16:21" x14ac:dyDescent="0.45">
      <c r="P14372" s="33" t="s">
        <v>8013</v>
      </c>
      <c r="Q14372" t="s">
        <v>28873</v>
      </c>
      <c r="R14372" s="35" t="s">
        <v>23525</v>
      </c>
      <c r="S14372" s="34"/>
      <c r="T14372" s="34"/>
      <c r="U14372" s="34"/>
    </row>
    <row r="14373" spans="16:21" x14ac:dyDescent="0.45">
      <c r="P14373" s="33" t="s">
        <v>8014</v>
      </c>
      <c r="Q14373" t="s">
        <v>28873</v>
      </c>
      <c r="R14373" s="35" t="s">
        <v>23526</v>
      </c>
      <c r="S14373" s="34"/>
      <c r="T14373" s="34"/>
      <c r="U14373" s="34"/>
    </row>
    <row r="14374" spans="16:21" x14ac:dyDescent="0.45">
      <c r="P14374" s="33" t="s">
        <v>8014</v>
      </c>
      <c r="Q14374" t="s">
        <v>28873</v>
      </c>
      <c r="R14374" s="35" t="s">
        <v>23527</v>
      </c>
      <c r="S14374" s="34"/>
      <c r="T14374" s="34"/>
      <c r="U14374" s="34"/>
    </row>
    <row r="14375" spans="16:21" x14ac:dyDescent="0.45">
      <c r="P14375" s="33" t="s">
        <v>8015</v>
      </c>
      <c r="Q14375" t="s">
        <v>28873</v>
      </c>
      <c r="R14375" s="35" t="s">
        <v>23528</v>
      </c>
      <c r="S14375" s="34"/>
      <c r="T14375" s="34"/>
      <c r="U14375" s="34"/>
    </row>
    <row r="14376" spans="16:21" x14ac:dyDescent="0.45">
      <c r="P14376" s="33" t="s">
        <v>8015</v>
      </c>
      <c r="Q14376" t="s">
        <v>28873</v>
      </c>
      <c r="R14376" s="35" t="s">
        <v>23529</v>
      </c>
      <c r="S14376" s="34"/>
      <c r="T14376" s="34"/>
      <c r="U14376" s="34"/>
    </row>
    <row r="14377" spans="16:21" x14ac:dyDescent="0.45">
      <c r="P14377" s="33" t="s">
        <v>8016</v>
      </c>
      <c r="Q14377" t="s">
        <v>28873</v>
      </c>
      <c r="R14377" s="35" t="s">
        <v>23530</v>
      </c>
      <c r="S14377" s="34"/>
      <c r="T14377" s="34"/>
      <c r="U14377" s="34"/>
    </row>
    <row r="14378" spans="16:21" x14ac:dyDescent="0.45">
      <c r="P14378" s="33" t="s">
        <v>8016</v>
      </c>
      <c r="Q14378" t="s">
        <v>28873</v>
      </c>
      <c r="R14378" s="35" t="s">
        <v>23531</v>
      </c>
      <c r="S14378" s="34"/>
      <c r="T14378" s="34"/>
      <c r="U14378" s="34"/>
    </row>
    <row r="14379" spans="16:21" x14ac:dyDescent="0.45">
      <c r="P14379" s="33" t="s">
        <v>8017</v>
      </c>
      <c r="Q14379" t="s">
        <v>28873</v>
      </c>
      <c r="R14379" s="35" t="s">
        <v>23532</v>
      </c>
      <c r="S14379" s="34"/>
      <c r="T14379" s="34"/>
      <c r="U14379" s="34"/>
    </row>
    <row r="14380" spans="16:21" x14ac:dyDescent="0.45">
      <c r="P14380" s="33" t="s">
        <v>8017</v>
      </c>
      <c r="Q14380" t="s">
        <v>28873</v>
      </c>
      <c r="R14380" s="35" t="s">
        <v>23529</v>
      </c>
      <c r="S14380" s="34"/>
      <c r="T14380" s="34"/>
      <c r="U14380" s="34"/>
    </row>
    <row r="14381" spans="16:21" x14ac:dyDescent="0.45">
      <c r="P14381" s="33" t="s">
        <v>8018</v>
      </c>
      <c r="Q14381" t="s">
        <v>28873</v>
      </c>
      <c r="R14381" s="35" t="s">
        <v>23533</v>
      </c>
      <c r="S14381" s="34"/>
      <c r="T14381" s="34"/>
      <c r="U14381" s="34"/>
    </row>
    <row r="14382" spans="16:21" x14ac:dyDescent="0.45">
      <c r="P14382" s="33" t="s">
        <v>8018</v>
      </c>
      <c r="Q14382" t="s">
        <v>28873</v>
      </c>
      <c r="R14382" s="35" t="s">
        <v>23534</v>
      </c>
      <c r="S14382" s="34"/>
      <c r="T14382" s="34"/>
      <c r="U14382" s="34"/>
    </row>
    <row r="14383" spans="16:21" x14ac:dyDescent="0.45">
      <c r="P14383" s="33" t="s">
        <v>8019</v>
      </c>
      <c r="Q14383" t="s">
        <v>28873</v>
      </c>
      <c r="R14383" s="35" t="s">
        <v>23535</v>
      </c>
      <c r="S14383" s="34"/>
      <c r="T14383" s="34"/>
      <c r="U14383" s="34"/>
    </row>
    <row r="14384" spans="16:21" x14ac:dyDescent="0.45">
      <c r="P14384" s="33" t="s">
        <v>8019</v>
      </c>
      <c r="Q14384" t="s">
        <v>28873</v>
      </c>
      <c r="R14384" s="35" t="s">
        <v>23536</v>
      </c>
      <c r="S14384" s="34"/>
      <c r="T14384" s="34"/>
      <c r="U14384" s="34"/>
    </row>
    <row r="14385" spans="16:21" x14ac:dyDescent="0.45">
      <c r="P14385" s="33" t="s">
        <v>8020</v>
      </c>
      <c r="Q14385" t="s">
        <v>28873</v>
      </c>
      <c r="R14385" s="35" t="s">
        <v>23537</v>
      </c>
      <c r="S14385" s="34"/>
      <c r="T14385" s="34"/>
      <c r="U14385" s="34"/>
    </row>
    <row r="14386" spans="16:21" x14ac:dyDescent="0.45">
      <c r="P14386" s="33" t="s">
        <v>8020</v>
      </c>
      <c r="Q14386" t="s">
        <v>28873</v>
      </c>
      <c r="R14386" s="35" t="s">
        <v>23538</v>
      </c>
      <c r="S14386" s="34"/>
      <c r="T14386" s="34"/>
      <c r="U14386" s="34"/>
    </row>
    <row r="14387" spans="16:21" x14ac:dyDescent="0.45">
      <c r="P14387" s="33" t="s">
        <v>8021</v>
      </c>
      <c r="Q14387" t="s">
        <v>28873</v>
      </c>
      <c r="R14387" s="35" t="s">
        <v>23539</v>
      </c>
      <c r="S14387" s="34"/>
      <c r="T14387" s="34"/>
      <c r="U14387" s="34"/>
    </row>
    <row r="14388" spans="16:21" x14ac:dyDescent="0.45">
      <c r="P14388" s="33" t="s">
        <v>8021</v>
      </c>
      <c r="Q14388" t="s">
        <v>28873</v>
      </c>
      <c r="R14388" s="35" t="s">
        <v>23540</v>
      </c>
      <c r="S14388" s="34"/>
      <c r="T14388" s="34"/>
      <c r="U14388" s="34"/>
    </row>
    <row r="14389" spans="16:21" x14ac:dyDescent="0.45">
      <c r="P14389" s="33" t="s">
        <v>8022</v>
      </c>
      <c r="Q14389" t="s">
        <v>28873</v>
      </c>
      <c r="R14389" s="35" t="s">
        <v>23541</v>
      </c>
      <c r="S14389" s="34"/>
      <c r="T14389" s="34"/>
      <c r="U14389" s="34"/>
    </row>
    <row r="14390" spans="16:21" x14ac:dyDescent="0.45">
      <c r="P14390" s="33" t="s">
        <v>8022</v>
      </c>
      <c r="Q14390" t="s">
        <v>28873</v>
      </c>
      <c r="R14390" s="35" t="s">
        <v>23542</v>
      </c>
      <c r="S14390" s="34"/>
      <c r="T14390" s="34"/>
      <c r="U14390" s="34"/>
    </row>
    <row r="14391" spans="16:21" x14ac:dyDescent="0.45">
      <c r="P14391" s="33" t="s">
        <v>8023</v>
      </c>
      <c r="Q14391" t="s">
        <v>28873</v>
      </c>
      <c r="R14391" s="35" t="s">
        <v>23543</v>
      </c>
      <c r="S14391" s="34"/>
      <c r="T14391" s="34"/>
      <c r="U14391" s="34"/>
    </row>
    <row r="14392" spans="16:21" x14ac:dyDescent="0.45">
      <c r="P14392" s="33" t="s">
        <v>8023</v>
      </c>
      <c r="Q14392" t="s">
        <v>28873</v>
      </c>
      <c r="R14392" s="35" t="s">
        <v>23544</v>
      </c>
      <c r="S14392" s="34"/>
      <c r="T14392" s="34"/>
      <c r="U14392" s="34"/>
    </row>
    <row r="14393" spans="16:21" x14ac:dyDescent="0.45">
      <c r="P14393" s="33" t="s">
        <v>8024</v>
      </c>
      <c r="Q14393" t="s">
        <v>28873</v>
      </c>
      <c r="R14393" s="35" t="s">
        <v>23500</v>
      </c>
      <c r="S14393" s="34"/>
      <c r="T14393" s="34"/>
      <c r="U14393" s="34"/>
    </row>
    <row r="14394" spans="16:21" x14ac:dyDescent="0.45">
      <c r="P14394" s="33" t="s">
        <v>8024</v>
      </c>
      <c r="Q14394" t="s">
        <v>28873</v>
      </c>
      <c r="R14394" s="35" t="s">
        <v>23501</v>
      </c>
      <c r="S14394" s="34"/>
      <c r="T14394" s="34"/>
      <c r="U14394" s="34"/>
    </row>
    <row r="14395" spans="16:21" x14ac:dyDescent="0.45">
      <c r="P14395" s="33" t="s">
        <v>8025</v>
      </c>
      <c r="Q14395" t="s">
        <v>28873</v>
      </c>
      <c r="R14395" s="35" t="s">
        <v>23545</v>
      </c>
      <c r="S14395" s="34"/>
      <c r="T14395" s="34"/>
      <c r="U14395" s="34"/>
    </row>
    <row r="14396" spans="16:21" x14ac:dyDescent="0.45">
      <c r="P14396" s="33" t="s">
        <v>8025</v>
      </c>
      <c r="Q14396" t="s">
        <v>28873</v>
      </c>
      <c r="R14396" s="35" t="s">
        <v>23546</v>
      </c>
      <c r="S14396" s="34"/>
      <c r="T14396" s="34"/>
      <c r="U14396" s="34"/>
    </row>
    <row r="14397" spans="16:21" x14ac:dyDescent="0.45">
      <c r="P14397" s="33" t="s">
        <v>8026</v>
      </c>
      <c r="Q14397" t="s">
        <v>28873</v>
      </c>
      <c r="R14397" s="35" t="s">
        <v>23547</v>
      </c>
      <c r="S14397" s="34"/>
      <c r="T14397" s="34"/>
      <c r="U14397" s="34"/>
    </row>
    <row r="14398" spans="16:21" x14ac:dyDescent="0.45">
      <c r="P14398" s="33" t="s">
        <v>8026</v>
      </c>
      <c r="Q14398" t="s">
        <v>28873</v>
      </c>
      <c r="R14398" s="35" t="s">
        <v>23548</v>
      </c>
      <c r="S14398" s="34"/>
      <c r="T14398" s="34"/>
      <c r="U14398" s="34"/>
    </row>
    <row r="14399" spans="16:21" x14ac:dyDescent="0.45">
      <c r="P14399" s="33" t="s">
        <v>8027</v>
      </c>
      <c r="Q14399" t="s">
        <v>28873</v>
      </c>
      <c r="R14399" s="35" t="s">
        <v>23549</v>
      </c>
      <c r="S14399" s="34"/>
      <c r="T14399" s="34"/>
      <c r="U14399" s="34"/>
    </row>
    <row r="14400" spans="16:21" x14ac:dyDescent="0.45">
      <c r="P14400" s="33" t="s">
        <v>8027</v>
      </c>
      <c r="Q14400" t="s">
        <v>28873</v>
      </c>
      <c r="R14400" s="35" t="s">
        <v>23550</v>
      </c>
      <c r="S14400" s="34"/>
      <c r="T14400" s="34"/>
      <c r="U14400" s="34"/>
    </row>
    <row r="14401" spans="16:21" x14ac:dyDescent="0.45">
      <c r="P14401" s="33" t="s">
        <v>8028</v>
      </c>
      <c r="Q14401" t="s">
        <v>28873</v>
      </c>
      <c r="R14401" s="35" t="s">
        <v>23551</v>
      </c>
      <c r="S14401" s="34"/>
      <c r="T14401" s="34"/>
      <c r="U14401" s="34"/>
    </row>
    <row r="14402" spans="16:21" x14ac:dyDescent="0.45">
      <c r="P14402" s="33" t="s">
        <v>8028</v>
      </c>
      <c r="Q14402" t="s">
        <v>28873</v>
      </c>
      <c r="R14402" s="35" t="s">
        <v>23552</v>
      </c>
      <c r="S14402" s="34"/>
      <c r="T14402" s="34"/>
      <c r="U14402" s="34"/>
    </row>
    <row r="14403" spans="16:21" x14ac:dyDescent="0.45">
      <c r="P14403" s="33" t="s">
        <v>8029</v>
      </c>
      <c r="Q14403" t="s">
        <v>28873</v>
      </c>
      <c r="R14403" s="35" t="s">
        <v>23553</v>
      </c>
      <c r="S14403" s="34"/>
      <c r="T14403" s="34"/>
      <c r="U14403" s="34"/>
    </row>
    <row r="14404" spans="16:21" x14ac:dyDescent="0.45">
      <c r="P14404" s="33" t="s">
        <v>8029</v>
      </c>
      <c r="Q14404" t="s">
        <v>28873</v>
      </c>
      <c r="R14404" s="35" t="s">
        <v>23554</v>
      </c>
      <c r="S14404" s="34"/>
      <c r="T14404" s="34"/>
      <c r="U14404" s="34"/>
    </row>
    <row r="14405" spans="16:21" x14ac:dyDescent="0.45">
      <c r="P14405" s="33" t="s">
        <v>8030</v>
      </c>
      <c r="Q14405" t="s">
        <v>28873</v>
      </c>
      <c r="R14405" s="35" t="s">
        <v>23555</v>
      </c>
      <c r="S14405" s="34"/>
      <c r="T14405" s="34"/>
      <c r="U14405" s="34"/>
    </row>
    <row r="14406" spans="16:21" x14ac:dyDescent="0.45">
      <c r="P14406" s="33" t="s">
        <v>8030</v>
      </c>
      <c r="Q14406" t="s">
        <v>28873</v>
      </c>
      <c r="R14406" s="35" t="s">
        <v>23556</v>
      </c>
      <c r="S14406" s="34"/>
      <c r="T14406" s="34"/>
      <c r="U14406" s="34"/>
    </row>
    <row r="14407" spans="16:21" x14ac:dyDescent="0.45">
      <c r="P14407" s="33" t="s">
        <v>8031</v>
      </c>
      <c r="Q14407" t="s">
        <v>28873</v>
      </c>
      <c r="R14407" s="35" t="s">
        <v>23557</v>
      </c>
      <c r="S14407" s="34"/>
      <c r="T14407" s="34"/>
      <c r="U14407" s="34"/>
    </row>
    <row r="14408" spans="16:21" x14ac:dyDescent="0.45">
      <c r="P14408" s="33" t="s">
        <v>8031</v>
      </c>
      <c r="Q14408" t="s">
        <v>28873</v>
      </c>
      <c r="R14408" s="35" t="s">
        <v>22651</v>
      </c>
      <c r="S14408" s="34"/>
      <c r="T14408" s="34"/>
      <c r="U14408" s="34"/>
    </row>
    <row r="14409" spans="16:21" x14ac:dyDescent="0.45">
      <c r="P14409" s="33" t="s">
        <v>8032</v>
      </c>
      <c r="Q14409" t="s">
        <v>28873</v>
      </c>
      <c r="R14409" s="35" t="s">
        <v>23558</v>
      </c>
      <c r="S14409" s="34"/>
      <c r="T14409" s="34"/>
      <c r="U14409" s="34"/>
    </row>
    <row r="14410" spans="16:21" x14ac:dyDescent="0.45">
      <c r="P14410" s="33" t="s">
        <v>8032</v>
      </c>
      <c r="Q14410" t="s">
        <v>28873</v>
      </c>
      <c r="R14410" s="35" t="s">
        <v>23559</v>
      </c>
      <c r="S14410" s="34"/>
      <c r="T14410" s="34"/>
      <c r="U14410" s="34"/>
    </row>
    <row r="14411" spans="16:21" x14ac:dyDescent="0.45">
      <c r="P14411" s="33" t="s">
        <v>8033</v>
      </c>
      <c r="Q14411" t="s">
        <v>28873</v>
      </c>
      <c r="R14411" s="35" t="s">
        <v>23560</v>
      </c>
      <c r="S14411" s="34"/>
      <c r="T14411" s="34"/>
      <c r="U14411" s="34"/>
    </row>
    <row r="14412" spans="16:21" x14ac:dyDescent="0.45">
      <c r="P14412" s="33" t="s">
        <v>8033</v>
      </c>
      <c r="Q14412" t="s">
        <v>28873</v>
      </c>
      <c r="R14412" s="35" t="s">
        <v>23561</v>
      </c>
      <c r="S14412" s="34"/>
      <c r="T14412" s="34"/>
      <c r="U14412" s="34"/>
    </row>
    <row r="14413" spans="16:21" x14ac:dyDescent="0.45">
      <c r="P14413" s="33" t="s">
        <v>8034</v>
      </c>
      <c r="Q14413" t="s">
        <v>28873</v>
      </c>
      <c r="R14413" s="35" t="s">
        <v>11192</v>
      </c>
      <c r="S14413" s="34"/>
      <c r="T14413" s="34"/>
      <c r="U14413" s="34"/>
    </row>
    <row r="14414" spans="16:21" x14ac:dyDescent="0.45">
      <c r="P14414" s="33" t="s">
        <v>8035</v>
      </c>
      <c r="Q14414" t="s">
        <v>28873</v>
      </c>
      <c r="R14414" s="35" t="s">
        <v>23562</v>
      </c>
      <c r="S14414" s="34"/>
      <c r="T14414" s="34"/>
      <c r="U14414" s="34"/>
    </row>
    <row r="14415" spans="16:21" x14ac:dyDescent="0.45">
      <c r="P14415" s="33" t="s">
        <v>8035</v>
      </c>
      <c r="Q14415" t="s">
        <v>28873</v>
      </c>
      <c r="R14415" s="35" t="s">
        <v>23563</v>
      </c>
      <c r="S14415" s="34"/>
      <c r="T14415" s="34"/>
      <c r="U14415" s="34"/>
    </row>
    <row r="14416" spans="16:21" x14ac:dyDescent="0.45">
      <c r="P14416" s="33" t="s">
        <v>8036</v>
      </c>
      <c r="Q14416" t="s">
        <v>28873</v>
      </c>
      <c r="R14416" s="35" t="s">
        <v>23564</v>
      </c>
      <c r="S14416" s="34"/>
      <c r="T14416" s="34"/>
      <c r="U14416" s="34"/>
    </row>
    <row r="14417" spans="16:21" x14ac:dyDescent="0.45">
      <c r="P14417" s="33" t="s">
        <v>8036</v>
      </c>
      <c r="Q14417" t="s">
        <v>28873</v>
      </c>
      <c r="R14417" s="35" t="s">
        <v>23565</v>
      </c>
      <c r="S14417" s="34"/>
      <c r="T14417" s="34"/>
      <c r="U14417" s="34"/>
    </row>
    <row r="14418" spans="16:21" x14ac:dyDescent="0.45">
      <c r="P14418" s="33" t="s">
        <v>8037</v>
      </c>
      <c r="Q14418" t="s">
        <v>28873</v>
      </c>
      <c r="R14418" s="35" t="s">
        <v>23566</v>
      </c>
      <c r="S14418" s="34"/>
      <c r="T14418" s="34"/>
      <c r="U14418" s="34"/>
    </row>
    <row r="14419" spans="16:21" x14ac:dyDescent="0.45">
      <c r="P14419" s="33" t="s">
        <v>8037</v>
      </c>
      <c r="Q14419" t="s">
        <v>28873</v>
      </c>
      <c r="R14419" s="35" t="s">
        <v>23567</v>
      </c>
      <c r="S14419" s="34"/>
      <c r="T14419" s="34"/>
      <c r="U14419" s="34"/>
    </row>
    <row r="14420" spans="16:21" x14ac:dyDescent="0.45">
      <c r="P14420" s="33" t="s">
        <v>8038</v>
      </c>
      <c r="Q14420" t="s">
        <v>28873</v>
      </c>
      <c r="R14420" s="35" t="s">
        <v>23568</v>
      </c>
      <c r="S14420" s="34"/>
      <c r="T14420" s="34"/>
      <c r="U14420" s="34"/>
    </row>
    <row r="14421" spans="16:21" x14ac:dyDescent="0.45">
      <c r="P14421" s="33" t="s">
        <v>8038</v>
      </c>
      <c r="Q14421" t="s">
        <v>28873</v>
      </c>
      <c r="R14421" s="35" t="s">
        <v>23569</v>
      </c>
      <c r="S14421" s="34"/>
      <c r="T14421" s="34"/>
      <c r="U14421" s="34"/>
    </row>
    <row r="14422" spans="16:21" x14ac:dyDescent="0.45">
      <c r="P14422" s="33" t="s">
        <v>8039</v>
      </c>
      <c r="Q14422" t="s">
        <v>28873</v>
      </c>
      <c r="R14422" s="35" t="s">
        <v>23570</v>
      </c>
      <c r="S14422" s="34"/>
      <c r="T14422" s="34"/>
      <c r="U14422" s="34"/>
    </row>
    <row r="14423" spans="16:21" x14ac:dyDescent="0.45">
      <c r="P14423" s="33" t="s">
        <v>8039</v>
      </c>
      <c r="Q14423" t="s">
        <v>28873</v>
      </c>
      <c r="R14423" s="35" t="s">
        <v>23571</v>
      </c>
      <c r="S14423" s="34"/>
      <c r="T14423" s="34"/>
      <c r="U14423" s="34"/>
    </row>
    <row r="14424" spans="16:21" x14ac:dyDescent="0.45">
      <c r="P14424" s="33" t="s">
        <v>8040</v>
      </c>
      <c r="Q14424" t="s">
        <v>28873</v>
      </c>
      <c r="R14424" s="35" t="s">
        <v>23572</v>
      </c>
      <c r="S14424" s="34"/>
      <c r="T14424" s="34"/>
      <c r="U14424" s="34"/>
    </row>
    <row r="14425" spans="16:21" x14ac:dyDescent="0.45">
      <c r="P14425" s="33" t="s">
        <v>8040</v>
      </c>
      <c r="Q14425" t="s">
        <v>28873</v>
      </c>
      <c r="R14425" s="35" t="s">
        <v>23573</v>
      </c>
      <c r="S14425" s="34"/>
      <c r="T14425" s="34"/>
      <c r="U14425" s="34"/>
    </row>
    <row r="14426" spans="16:21" x14ac:dyDescent="0.45">
      <c r="P14426" s="33" t="s">
        <v>8041</v>
      </c>
      <c r="Q14426" t="s">
        <v>28873</v>
      </c>
      <c r="R14426" s="35" t="s">
        <v>23574</v>
      </c>
      <c r="S14426" s="34"/>
      <c r="T14426" s="34"/>
      <c r="U14426" s="34"/>
    </row>
    <row r="14427" spans="16:21" x14ac:dyDescent="0.45">
      <c r="P14427" s="33" t="s">
        <v>8041</v>
      </c>
      <c r="Q14427" t="s">
        <v>28873</v>
      </c>
      <c r="R14427" s="35" t="s">
        <v>23575</v>
      </c>
      <c r="S14427" s="34"/>
      <c r="T14427" s="34"/>
      <c r="U14427" s="34"/>
    </row>
    <row r="14428" spans="16:21" x14ac:dyDescent="0.45">
      <c r="P14428" s="33" t="s">
        <v>8042</v>
      </c>
      <c r="Q14428" t="s">
        <v>28873</v>
      </c>
      <c r="R14428" s="35" t="s">
        <v>23576</v>
      </c>
      <c r="S14428" s="34"/>
      <c r="T14428" s="34"/>
      <c r="U14428" s="34"/>
    </row>
    <row r="14429" spans="16:21" x14ac:dyDescent="0.45">
      <c r="P14429" s="33" t="s">
        <v>8042</v>
      </c>
      <c r="Q14429" t="s">
        <v>28873</v>
      </c>
      <c r="R14429" s="35" t="s">
        <v>23577</v>
      </c>
      <c r="S14429" s="34"/>
      <c r="T14429" s="34"/>
      <c r="U14429" s="34"/>
    </row>
    <row r="14430" spans="16:21" x14ac:dyDescent="0.45">
      <c r="P14430" s="33" t="s">
        <v>8043</v>
      </c>
      <c r="Q14430" t="s">
        <v>28873</v>
      </c>
      <c r="R14430" s="35" t="s">
        <v>23578</v>
      </c>
      <c r="S14430" s="34"/>
      <c r="T14430" s="34"/>
      <c r="U14430" s="34"/>
    </row>
    <row r="14431" spans="16:21" x14ac:dyDescent="0.45">
      <c r="P14431" s="33" t="s">
        <v>8043</v>
      </c>
      <c r="Q14431" t="s">
        <v>28873</v>
      </c>
      <c r="R14431" s="35" t="s">
        <v>23579</v>
      </c>
      <c r="S14431" s="34"/>
      <c r="T14431" s="34"/>
      <c r="U14431" s="34"/>
    </row>
    <row r="14432" spans="16:21" x14ac:dyDescent="0.45">
      <c r="P14432" s="33" t="s">
        <v>8044</v>
      </c>
      <c r="Q14432" t="s">
        <v>28873</v>
      </c>
      <c r="R14432" s="35" t="s">
        <v>23580</v>
      </c>
      <c r="S14432" s="34"/>
      <c r="T14432" s="34"/>
      <c r="U14432" s="34"/>
    </row>
    <row r="14433" spans="16:21" x14ac:dyDescent="0.45">
      <c r="P14433" s="33" t="s">
        <v>8044</v>
      </c>
      <c r="Q14433" t="s">
        <v>28873</v>
      </c>
      <c r="R14433" s="35" t="s">
        <v>23581</v>
      </c>
      <c r="S14433" s="34"/>
      <c r="T14433" s="34"/>
      <c r="U14433" s="34"/>
    </row>
    <row r="14434" spans="16:21" x14ac:dyDescent="0.45">
      <c r="P14434" s="33" t="s">
        <v>8045</v>
      </c>
      <c r="Q14434" t="s">
        <v>28873</v>
      </c>
      <c r="R14434" s="35" t="s">
        <v>23582</v>
      </c>
      <c r="S14434" s="34"/>
      <c r="T14434" s="34"/>
      <c r="U14434" s="34"/>
    </row>
    <row r="14435" spans="16:21" x14ac:dyDescent="0.45">
      <c r="P14435" s="33" t="s">
        <v>8045</v>
      </c>
      <c r="Q14435" t="s">
        <v>28873</v>
      </c>
      <c r="R14435" s="35" t="s">
        <v>23583</v>
      </c>
      <c r="S14435" s="34"/>
      <c r="T14435" s="34"/>
      <c r="U14435" s="34"/>
    </row>
    <row r="14436" spans="16:21" x14ac:dyDescent="0.45">
      <c r="P14436" s="33" t="s">
        <v>8046</v>
      </c>
      <c r="Q14436" t="s">
        <v>28873</v>
      </c>
      <c r="R14436" s="35" t="s">
        <v>11192</v>
      </c>
      <c r="S14436" s="34"/>
      <c r="T14436" s="34"/>
      <c r="U14436" s="34"/>
    </row>
    <row r="14437" spans="16:21" x14ac:dyDescent="0.45">
      <c r="P14437" s="33" t="s">
        <v>8047</v>
      </c>
      <c r="Q14437" t="s">
        <v>28873</v>
      </c>
      <c r="R14437" s="35" t="s">
        <v>23584</v>
      </c>
      <c r="S14437" s="34"/>
      <c r="T14437" s="34"/>
      <c r="U14437" s="34"/>
    </row>
    <row r="14438" spans="16:21" x14ac:dyDescent="0.45">
      <c r="P14438" s="33" t="s">
        <v>8047</v>
      </c>
      <c r="Q14438" t="s">
        <v>28873</v>
      </c>
      <c r="R14438" s="35" t="s">
        <v>23585</v>
      </c>
      <c r="S14438" s="34"/>
      <c r="T14438" s="34"/>
      <c r="U14438" s="34"/>
    </row>
    <row r="14439" spans="16:21" x14ac:dyDescent="0.45">
      <c r="P14439" s="33" t="s">
        <v>8048</v>
      </c>
      <c r="Q14439" t="s">
        <v>28873</v>
      </c>
      <c r="R14439" s="35" t="s">
        <v>23586</v>
      </c>
      <c r="S14439" s="34"/>
      <c r="T14439" s="34"/>
      <c r="U14439" s="34"/>
    </row>
    <row r="14440" spans="16:21" x14ac:dyDescent="0.45">
      <c r="P14440" s="33" t="s">
        <v>8048</v>
      </c>
      <c r="Q14440" t="s">
        <v>28873</v>
      </c>
      <c r="R14440" s="35" t="s">
        <v>23587</v>
      </c>
      <c r="S14440" s="34"/>
      <c r="T14440" s="34"/>
      <c r="U14440" s="34"/>
    </row>
    <row r="14441" spans="16:21" x14ac:dyDescent="0.45">
      <c r="P14441" s="33" t="s">
        <v>8049</v>
      </c>
      <c r="Q14441" t="s">
        <v>28873</v>
      </c>
      <c r="R14441" s="35" t="s">
        <v>23588</v>
      </c>
      <c r="S14441" s="34"/>
      <c r="T14441" s="34"/>
      <c r="U14441" s="34"/>
    </row>
    <row r="14442" spans="16:21" x14ac:dyDescent="0.45">
      <c r="P14442" s="33" t="s">
        <v>8049</v>
      </c>
      <c r="Q14442" t="s">
        <v>28873</v>
      </c>
      <c r="R14442" s="35" t="s">
        <v>23589</v>
      </c>
      <c r="S14442" s="34"/>
      <c r="T14442" s="34"/>
      <c r="U14442" s="34"/>
    </row>
    <row r="14443" spans="16:21" x14ac:dyDescent="0.45">
      <c r="P14443" s="33" t="s">
        <v>8050</v>
      </c>
      <c r="Q14443" t="s">
        <v>28873</v>
      </c>
      <c r="R14443" s="35" t="s">
        <v>23590</v>
      </c>
      <c r="S14443" s="34"/>
      <c r="T14443" s="34"/>
      <c r="U14443" s="34"/>
    </row>
    <row r="14444" spans="16:21" x14ac:dyDescent="0.45">
      <c r="P14444" s="33" t="s">
        <v>8050</v>
      </c>
      <c r="Q14444" t="s">
        <v>28873</v>
      </c>
      <c r="R14444" s="35" t="s">
        <v>23591</v>
      </c>
      <c r="S14444" s="34"/>
      <c r="T14444" s="34"/>
      <c r="U14444" s="34"/>
    </row>
    <row r="14445" spans="16:21" x14ac:dyDescent="0.45">
      <c r="P14445" s="33" t="s">
        <v>8051</v>
      </c>
      <c r="Q14445" t="s">
        <v>28873</v>
      </c>
      <c r="R14445" s="35" t="s">
        <v>23592</v>
      </c>
      <c r="S14445" s="34"/>
      <c r="T14445" s="34"/>
      <c r="U14445" s="34"/>
    </row>
    <row r="14446" spans="16:21" x14ac:dyDescent="0.45">
      <c r="P14446" s="33" t="s">
        <v>8051</v>
      </c>
      <c r="Q14446" t="s">
        <v>28873</v>
      </c>
      <c r="R14446" s="35" t="s">
        <v>23593</v>
      </c>
      <c r="S14446" s="34"/>
      <c r="T14446" s="34"/>
      <c r="U14446" s="34"/>
    </row>
    <row r="14447" spans="16:21" x14ac:dyDescent="0.45">
      <c r="P14447" s="33" t="s">
        <v>8052</v>
      </c>
      <c r="Q14447" t="s">
        <v>28873</v>
      </c>
      <c r="R14447" s="35" t="s">
        <v>23594</v>
      </c>
      <c r="S14447" s="34"/>
      <c r="T14447" s="34"/>
      <c r="U14447" s="34"/>
    </row>
    <row r="14448" spans="16:21" x14ac:dyDescent="0.45">
      <c r="P14448" s="33" t="s">
        <v>8052</v>
      </c>
      <c r="Q14448" t="s">
        <v>28873</v>
      </c>
      <c r="R14448" s="35" t="s">
        <v>23595</v>
      </c>
      <c r="S14448" s="34"/>
      <c r="T14448" s="34"/>
      <c r="U14448" s="34"/>
    </row>
    <row r="14449" spans="16:21" x14ac:dyDescent="0.45">
      <c r="P14449" s="33" t="s">
        <v>8053</v>
      </c>
      <c r="Q14449" t="s">
        <v>28873</v>
      </c>
      <c r="R14449" s="35" t="s">
        <v>23596</v>
      </c>
      <c r="S14449" s="34"/>
      <c r="T14449" s="34"/>
      <c r="U14449" s="34"/>
    </row>
    <row r="14450" spans="16:21" x14ac:dyDescent="0.45">
      <c r="P14450" s="33" t="s">
        <v>8053</v>
      </c>
      <c r="Q14450" t="s">
        <v>28873</v>
      </c>
      <c r="R14450" s="35" t="s">
        <v>23597</v>
      </c>
      <c r="S14450" s="34"/>
      <c r="T14450" s="34"/>
      <c r="U14450" s="34"/>
    </row>
    <row r="14451" spans="16:21" x14ac:dyDescent="0.45">
      <c r="P14451" s="33" t="s">
        <v>8054</v>
      </c>
      <c r="Q14451" t="s">
        <v>28873</v>
      </c>
      <c r="R14451" s="35" t="s">
        <v>23598</v>
      </c>
      <c r="S14451" s="34"/>
      <c r="T14451" s="34"/>
      <c r="U14451" s="34"/>
    </row>
    <row r="14452" spans="16:21" x14ac:dyDescent="0.45">
      <c r="P14452" s="33" t="s">
        <v>8054</v>
      </c>
      <c r="Q14452" t="s">
        <v>28873</v>
      </c>
      <c r="R14452" s="35" t="s">
        <v>23599</v>
      </c>
      <c r="S14452" s="34"/>
      <c r="T14452" s="34"/>
      <c r="U14452" s="34"/>
    </row>
    <row r="14453" spans="16:21" x14ac:dyDescent="0.45">
      <c r="P14453" s="33" t="s">
        <v>8055</v>
      </c>
      <c r="Q14453" t="s">
        <v>28873</v>
      </c>
      <c r="R14453" s="35" t="s">
        <v>23600</v>
      </c>
      <c r="S14453" s="34"/>
      <c r="T14453" s="34"/>
      <c r="U14453" s="34"/>
    </row>
    <row r="14454" spans="16:21" x14ac:dyDescent="0.45">
      <c r="P14454" s="33" t="s">
        <v>8055</v>
      </c>
      <c r="Q14454" t="s">
        <v>28873</v>
      </c>
      <c r="R14454" s="35" t="s">
        <v>23601</v>
      </c>
      <c r="S14454" s="34"/>
      <c r="T14454" s="34"/>
      <c r="U14454" s="34"/>
    </row>
    <row r="14455" spans="16:21" x14ac:dyDescent="0.45">
      <c r="P14455" s="33" t="s">
        <v>8056</v>
      </c>
      <c r="Q14455" t="s">
        <v>28873</v>
      </c>
      <c r="R14455" s="35" t="s">
        <v>11192</v>
      </c>
      <c r="S14455" s="34"/>
      <c r="T14455" s="34"/>
      <c r="U14455" s="34"/>
    </row>
    <row r="14456" spans="16:21" x14ac:dyDescent="0.45">
      <c r="P14456" s="33" t="s">
        <v>8057</v>
      </c>
      <c r="Q14456" t="s">
        <v>28873</v>
      </c>
      <c r="R14456" s="35" t="s">
        <v>23602</v>
      </c>
      <c r="S14456" s="34"/>
      <c r="T14456" s="34"/>
      <c r="U14456" s="34"/>
    </row>
    <row r="14457" spans="16:21" x14ac:dyDescent="0.45">
      <c r="P14457" s="33" t="s">
        <v>8057</v>
      </c>
      <c r="Q14457" t="s">
        <v>28873</v>
      </c>
      <c r="R14457" s="35" t="s">
        <v>23603</v>
      </c>
      <c r="S14457" s="34"/>
      <c r="T14457" s="34"/>
      <c r="U14457" s="34"/>
    </row>
    <row r="14458" spans="16:21" x14ac:dyDescent="0.45">
      <c r="P14458" s="33" t="s">
        <v>8058</v>
      </c>
      <c r="Q14458" t="s">
        <v>28873</v>
      </c>
      <c r="R14458" s="35" t="s">
        <v>11192</v>
      </c>
      <c r="S14458" s="34"/>
      <c r="T14458" s="34"/>
      <c r="U14458" s="34"/>
    </row>
    <row r="14459" spans="16:21" x14ac:dyDescent="0.45">
      <c r="P14459" s="33" t="s">
        <v>8059</v>
      </c>
      <c r="Q14459" t="s">
        <v>28873</v>
      </c>
      <c r="R14459" s="35" t="s">
        <v>11192</v>
      </c>
      <c r="S14459" s="34"/>
      <c r="T14459" s="34"/>
      <c r="U14459" s="34"/>
    </row>
    <row r="14460" spans="16:21" x14ac:dyDescent="0.45">
      <c r="P14460" s="33" t="s">
        <v>8060</v>
      </c>
      <c r="Q14460" t="s">
        <v>28873</v>
      </c>
      <c r="R14460" s="35" t="s">
        <v>23604</v>
      </c>
      <c r="S14460" s="34"/>
      <c r="T14460" s="34"/>
      <c r="U14460" s="34"/>
    </row>
    <row r="14461" spans="16:21" x14ac:dyDescent="0.45">
      <c r="P14461" s="33" t="s">
        <v>8060</v>
      </c>
      <c r="Q14461" t="s">
        <v>28873</v>
      </c>
      <c r="R14461" s="35" t="s">
        <v>23605</v>
      </c>
      <c r="S14461" s="34"/>
      <c r="T14461" s="34"/>
      <c r="U14461" s="34"/>
    </row>
    <row r="14462" spans="16:21" x14ac:dyDescent="0.45">
      <c r="P14462" s="33" t="s">
        <v>8061</v>
      </c>
      <c r="Q14462" t="s">
        <v>28873</v>
      </c>
      <c r="R14462" s="35" t="s">
        <v>23606</v>
      </c>
      <c r="S14462" s="34"/>
      <c r="T14462" s="34"/>
      <c r="U14462" s="34"/>
    </row>
    <row r="14463" spans="16:21" x14ac:dyDescent="0.45">
      <c r="P14463" s="33" t="s">
        <v>8061</v>
      </c>
      <c r="Q14463" t="s">
        <v>28873</v>
      </c>
      <c r="R14463" s="35" t="s">
        <v>23607</v>
      </c>
      <c r="S14463" s="34"/>
      <c r="T14463" s="34"/>
      <c r="U14463" s="34"/>
    </row>
    <row r="14464" spans="16:21" x14ac:dyDescent="0.45">
      <c r="P14464" s="33" t="s">
        <v>8062</v>
      </c>
      <c r="Q14464" t="s">
        <v>28873</v>
      </c>
      <c r="R14464" s="35" t="s">
        <v>11192</v>
      </c>
      <c r="S14464" s="34"/>
      <c r="T14464" s="34"/>
      <c r="U14464" s="34"/>
    </row>
    <row r="14465" spans="16:21" x14ac:dyDescent="0.45">
      <c r="P14465" s="33" t="s">
        <v>8063</v>
      </c>
      <c r="Q14465" t="s">
        <v>28873</v>
      </c>
      <c r="R14465" s="35" t="s">
        <v>11192</v>
      </c>
      <c r="S14465" s="34"/>
      <c r="T14465" s="34"/>
      <c r="U14465" s="34"/>
    </row>
    <row r="14466" spans="16:21" x14ac:dyDescent="0.45">
      <c r="P14466" s="33" t="s">
        <v>8064</v>
      </c>
      <c r="Q14466" t="s">
        <v>28873</v>
      </c>
      <c r="R14466" s="35" t="s">
        <v>11192</v>
      </c>
      <c r="S14466" s="34"/>
      <c r="T14466" s="34"/>
      <c r="U14466" s="34"/>
    </row>
    <row r="14467" spans="16:21" x14ac:dyDescent="0.45">
      <c r="P14467" s="33" t="s">
        <v>8065</v>
      </c>
      <c r="Q14467" t="s">
        <v>28873</v>
      </c>
      <c r="R14467" s="35" t="s">
        <v>23608</v>
      </c>
      <c r="S14467" s="34"/>
      <c r="T14467" s="34"/>
      <c r="U14467" s="34"/>
    </row>
    <row r="14468" spans="16:21" x14ac:dyDescent="0.45">
      <c r="P14468" s="33" t="s">
        <v>8065</v>
      </c>
      <c r="Q14468" t="s">
        <v>28873</v>
      </c>
      <c r="R14468" s="35" t="s">
        <v>23609</v>
      </c>
      <c r="S14468" s="34"/>
      <c r="T14468" s="34"/>
      <c r="U14468" s="34"/>
    </row>
    <row r="14469" spans="16:21" x14ac:dyDescent="0.45">
      <c r="P14469" s="33" t="s">
        <v>8066</v>
      </c>
      <c r="Q14469" t="s">
        <v>28873</v>
      </c>
      <c r="R14469" s="35" t="s">
        <v>23610</v>
      </c>
      <c r="S14469" s="34"/>
      <c r="T14469" s="34"/>
      <c r="U14469" s="34"/>
    </row>
    <row r="14470" spans="16:21" x14ac:dyDescent="0.45">
      <c r="P14470" s="33" t="s">
        <v>8066</v>
      </c>
      <c r="Q14470" t="s">
        <v>28873</v>
      </c>
      <c r="R14470" s="35" t="s">
        <v>23611</v>
      </c>
      <c r="S14470" s="34"/>
      <c r="T14470" s="34"/>
      <c r="U14470" s="34"/>
    </row>
    <row r="14471" spans="16:21" x14ac:dyDescent="0.45">
      <c r="P14471" s="33" t="s">
        <v>8067</v>
      </c>
      <c r="Q14471" t="s">
        <v>28873</v>
      </c>
      <c r="R14471" s="35" t="s">
        <v>11192</v>
      </c>
      <c r="S14471" s="34"/>
      <c r="T14471" s="34"/>
      <c r="U14471" s="34"/>
    </row>
    <row r="14472" spans="16:21" x14ac:dyDescent="0.45">
      <c r="P14472" s="33" t="s">
        <v>8068</v>
      </c>
      <c r="Q14472" t="s">
        <v>28873</v>
      </c>
      <c r="R14472" s="35" t="s">
        <v>11192</v>
      </c>
      <c r="S14472" s="34"/>
      <c r="T14472" s="34"/>
      <c r="U14472" s="34"/>
    </row>
    <row r="14473" spans="16:21" x14ac:dyDescent="0.45">
      <c r="P14473" s="33" t="s">
        <v>8069</v>
      </c>
      <c r="Q14473" t="s">
        <v>28873</v>
      </c>
      <c r="R14473" s="35" t="s">
        <v>11192</v>
      </c>
      <c r="S14473" s="34"/>
      <c r="T14473" s="34"/>
      <c r="U14473" s="34"/>
    </row>
    <row r="14474" spans="16:21" x14ac:dyDescent="0.45">
      <c r="P14474" s="33" t="s">
        <v>8070</v>
      </c>
      <c r="Q14474" t="s">
        <v>28873</v>
      </c>
      <c r="R14474" s="35" t="s">
        <v>23612</v>
      </c>
      <c r="S14474" s="34"/>
      <c r="T14474" s="34"/>
      <c r="U14474" s="34"/>
    </row>
    <row r="14475" spans="16:21" x14ac:dyDescent="0.45">
      <c r="P14475" s="33" t="s">
        <v>8070</v>
      </c>
      <c r="Q14475" t="s">
        <v>28873</v>
      </c>
      <c r="R14475" s="35" t="s">
        <v>23613</v>
      </c>
      <c r="S14475" s="34"/>
      <c r="T14475" s="34"/>
      <c r="U14475" s="34"/>
    </row>
    <row r="14476" spans="16:21" x14ac:dyDescent="0.45">
      <c r="P14476" s="33" t="s">
        <v>8071</v>
      </c>
      <c r="Q14476" t="s">
        <v>28873</v>
      </c>
      <c r="R14476" s="35" t="s">
        <v>11192</v>
      </c>
      <c r="S14476" s="34"/>
      <c r="T14476" s="34"/>
      <c r="U14476" s="34"/>
    </row>
    <row r="14477" spans="16:21" x14ac:dyDescent="0.45">
      <c r="P14477" s="33" t="s">
        <v>8072</v>
      </c>
      <c r="Q14477" t="s">
        <v>28873</v>
      </c>
      <c r="R14477" s="35" t="s">
        <v>11192</v>
      </c>
      <c r="S14477" s="34"/>
      <c r="T14477" s="34"/>
      <c r="U14477" s="34"/>
    </row>
    <row r="14478" spans="16:21" x14ac:dyDescent="0.45">
      <c r="P14478" s="33" t="s">
        <v>8073</v>
      </c>
      <c r="Q14478" t="s">
        <v>28873</v>
      </c>
      <c r="R14478" s="35" t="s">
        <v>11192</v>
      </c>
      <c r="S14478" s="34"/>
      <c r="T14478" s="34"/>
      <c r="U14478" s="34"/>
    </row>
    <row r="14479" spans="16:21" x14ac:dyDescent="0.45">
      <c r="P14479" s="33" t="s">
        <v>8074</v>
      </c>
      <c r="Q14479" t="s">
        <v>28873</v>
      </c>
      <c r="R14479" s="35" t="s">
        <v>11192</v>
      </c>
      <c r="S14479" s="34"/>
      <c r="T14479" s="34"/>
      <c r="U14479" s="34"/>
    </row>
    <row r="14480" spans="16:21" x14ac:dyDescent="0.45">
      <c r="P14480" s="33" t="s">
        <v>8075</v>
      </c>
      <c r="Q14480" t="s">
        <v>28873</v>
      </c>
      <c r="R14480" s="35" t="s">
        <v>11192</v>
      </c>
      <c r="S14480" s="34"/>
      <c r="T14480" s="34"/>
      <c r="U14480" s="34"/>
    </row>
    <row r="14481" spans="16:21" x14ac:dyDescent="0.45">
      <c r="P14481" s="33" t="s">
        <v>8076</v>
      </c>
      <c r="Q14481" t="s">
        <v>28873</v>
      </c>
      <c r="R14481" s="35" t="s">
        <v>23614</v>
      </c>
      <c r="S14481" s="34"/>
      <c r="T14481" s="34"/>
      <c r="U14481" s="34"/>
    </row>
    <row r="14482" spans="16:21" x14ac:dyDescent="0.45">
      <c r="P14482" s="33" t="s">
        <v>8076</v>
      </c>
      <c r="Q14482" t="s">
        <v>28873</v>
      </c>
      <c r="R14482" s="35" t="s">
        <v>23615</v>
      </c>
      <c r="S14482" s="34"/>
      <c r="T14482" s="34"/>
      <c r="U14482" s="34"/>
    </row>
    <row r="14483" spans="16:21" x14ac:dyDescent="0.45">
      <c r="P14483" s="33" t="s">
        <v>8077</v>
      </c>
      <c r="Q14483" t="s">
        <v>28873</v>
      </c>
      <c r="R14483" s="35" t="s">
        <v>11192</v>
      </c>
      <c r="S14483" s="34"/>
      <c r="T14483" s="34"/>
      <c r="U14483" s="34"/>
    </row>
    <row r="14484" spans="16:21" x14ac:dyDescent="0.45">
      <c r="P14484" s="33" t="s">
        <v>8078</v>
      </c>
      <c r="Q14484" t="s">
        <v>28873</v>
      </c>
      <c r="R14484" s="35" t="s">
        <v>23616</v>
      </c>
      <c r="S14484" s="34"/>
      <c r="T14484" s="34"/>
      <c r="U14484" s="34"/>
    </row>
    <row r="14485" spans="16:21" x14ac:dyDescent="0.45">
      <c r="P14485" s="33" t="s">
        <v>8078</v>
      </c>
      <c r="Q14485" t="s">
        <v>28873</v>
      </c>
      <c r="R14485" s="35" t="s">
        <v>23617</v>
      </c>
      <c r="S14485" s="34"/>
      <c r="T14485" s="34"/>
      <c r="U14485" s="34"/>
    </row>
    <row r="14486" spans="16:21" x14ac:dyDescent="0.45">
      <c r="P14486" s="33" t="s">
        <v>8079</v>
      </c>
      <c r="Q14486" t="s">
        <v>28873</v>
      </c>
      <c r="R14486" s="35" t="s">
        <v>23618</v>
      </c>
      <c r="S14486" s="34"/>
      <c r="T14486" s="34"/>
      <c r="U14486" s="34"/>
    </row>
    <row r="14487" spans="16:21" x14ac:dyDescent="0.45">
      <c r="P14487" s="33" t="s">
        <v>8079</v>
      </c>
      <c r="Q14487" t="s">
        <v>28873</v>
      </c>
      <c r="R14487" s="35" t="s">
        <v>23619</v>
      </c>
      <c r="S14487" s="34"/>
      <c r="T14487" s="34"/>
      <c r="U14487" s="34"/>
    </row>
    <row r="14488" spans="16:21" x14ac:dyDescent="0.45">
      <c r="P14488" s="33" t="s">
        <v>8080</v>
      </c>
      <c r="Q14488" t="s">
        <v>28873</v>
      </c>
      <c r="R14488" s="35" t="s">
        <v>23620</v>
      </c>
      <c r="S14488" s="34"/>
      <c r="T14488" s="34"/>
      <c r="U14488" s="34"/>
    </row>
    <row r="14489" spans="16:21" x14ac:dyDescent="0.45">
      <c r="P14489" s="33" t="s">
        <v>8080</v>
      </c>
      <c r="Q14489" t="s">
        <v>28873</v>
      </c>
      <c r="R14489" s="35" t="s">
        <v>23621</v>
      </c>
      <c r="S14489" s="34"/>
      <c r="T14489" s="34"/>
      <c r="U14489" s="34"/>
    </row>
    <row r="14490" spans="16:21" x14ac:dyDescent="0.45">
      <c r="P14490" s="33" t="s">
        <v>8081</v>
      </c>
      <c r="Q14490" t="s">
        <v>28873</v>
      </c>
      <c r="R14490" s="35" t="s">
        <v>23622</v>
      </c>
      <c r="S14490" s="34"/>
      <c r="T14490" s="34"/>
      <c r="U14490" s="34"/>
    </row>
    <row r="14491" spans="16:21" x14ac:dyDescent="0.45">
      <c r="P14491" s="33" t="s">
        <v>8081</v>
      </c>
      <c r="Q14491" t="s">
        <v>28873</v>
      </c>
      <c r="R14491" s="35" t="s">
        <v>23623</v>
      </c>
      <c r="S14491" s="34"/>
      <c r="T14491" s="34"/>
      <c r="U14491" s="34"/>
    </row>
    <row r="14492" spans="16:21" x14ac:dyDescent="0.45">
      <c r="P14492" s="33" t="s">
        <v>8082</v>
      </c>
      <c r="Q14492" t="s">
        <v>28873</v>
      </c>
      <c r="R14492" s="35" t="s">
        <v>23624</v>
      </c>
      <c r="S14492" s="34"/>
      <c r="T14492" s="34"/>
      <c r="U14492" s="34"/>
    </row>
    <row r="14493" spans="16:21" x14ac:dyDescent="0.45">
      <c r="P14493" s="33" t="s">
        <v>8082</v>
      </c>
      <c r="Q14493" t="s">
        <v>28873</v>
      </c>
      <c r="R14493" s="35" t="s">
        <v>23625</v>
      </c>
      <c r="S14493" s="34"/>
      <c r="T14493" s="34"/>
      <c r="U14493" s="34"/>
    </row>
    <row r="14494" spans="16:21" x14ac:dyDescent="0.45">
      <c r="P14494" s="33" t="s">
        <v>8083</v>
      </c>
      <c r="Q14494" t="s">
        <v>28873</v>
      </c>
      <c r="R14494" s="35" t="s">
        <v>23626</v>
      </c>
      <c r="S14494" s="34"/>
      <c r="T14494" s="34"/>
      <c r="U14494" s="34"/>
    </row>
    <row r="14495" spans="16:21" x14ac:dyDescent="0.45">
      <c r="P14495" s="33" t="s">
        <v>8083</v>
      </c>
      <c r="Q14495" t="s">
        <v>28873</v>
      </c>
      <c r="R14495" s="35" t="s">
        <v>23627</v>
      </c>
      <c r="S14495" s="34"/>
      <c r="T14495" s="34"/>
      <c r="U14495" s="34"/>
    </row>
    <row r="14496" spans="16:21" x14ac:dyDescent="0.45">
      <c r="P14496" s="33" t="s">
        <v>8084</v>
      </c>
      <c r="Q14496" t="s">
        <v>28873</v>
      </c>
      <c r="R14496" s="35" t="s">
        <v>23628</v>
      </c>
      <c r="S14496" s="34"/>
      <c r="T14496" s="34"/>
      <c r="U14496" s="34"/>
    </row>
    <row r="14497" spans="16:21" x14ac:dyDescent="0.45">
      <c r="P14497" s="33" t="s">
        <v>8084</v>
      </c>
      <c r="Q14497" t="s">
        <v>28873</v>
      </c>
      <c r="R14497" s="35" t="s">
        <v>23629</v>
      </c>
      <c r="S14497" s="34"/>
      <c r="T14497" s="34"/>
      <c r="U14497" s="34"/>
    </row>
    <row r="14498" spans="16:21" x14ac:dyDescent="0.45">
      <c r="P14498" s="33" t="s">
        <v>8085</v>
      </c>
      <c r="Q14498" t="s">
        <v>28873</v>
      </c>
      <c r="R14498" s="35" t="s">
        <v>11192</v>
      </c>
      <c r="S14498" s="34"/>
      <c r="T14498" s="34"/>
      <c r="U14498" s="34"/>
    </row>
    <row r="14499" spans="16:21" x14ac:dyDescent="0.45">
      <c r="P14499" s="33" t="s">
        <v>8086</v>
      </c>
      <c r="Q14499" t="s">
        <v>28873</v>
      </c>
      <c r="R14499" s="35" t="s">
        <v>11192</v>
      </c>
      <c r="S14499" s="34"/>
      <c r="T14499" s="34"/>
      <c r="U14499" s="34"/>
    </row>
    <row r="14500" spans="16:21" x14ac:dyDescent="0.45">
      <c r="P14500" s="33" t="s">
        <v>8087</v>
      </c>
      <c r="Q14500" t="s">
        <v>28873</v>
      </c>
      <c r="R14500" s="35" t="s">
        <v>23630</v>
      </c>
      <c r="S14500" s="34"/>
      <c r="T14500" s="34"/>
      <c r="U14500" s="34"/>
    </row>
    <row r="14501" spans="16:21" x14ac:dyDescent="0.45">
      <c r="P14501" s="33" t="s">
        <v>8087</v>
      </c>
      <c r="Q14501" t="s">
        <v>28873</v>
      </c>
      <c r="R14501" s="35" t="s">
        <v>23631</v>
      </c>
      <c r="S14501" s="34"/>
      <c r="T14501" s="34"/>
      <c r="U14501" s="34"/>
    </row>
    <row r="14502" spans="16:21" x14ac:dyDescent="0.45">
      <c r="P14502" s="33" t="s">
        <v>8088</v>
      </c>
      <c r="Q14502" t="s">
        <v>28873</v>
      </c>
      <c r="R14502" s="35" t="s">
        <v>16700</v>
      </c>
      <c r="S14502" s="34"/>
      <c r="T14502" s="34"/>
      <c r="U14502" s="34"/>
    </row>
    <row r="14503" spans="16:21" x14ac:dyDescent="0.45">
      <c r="P14503" s="33" t="s">
        <v>8088</v>
      </c>
      <c r="Q14503" t="s">
        <v>28873</v>
      </c>
      <c r="R14503" s="35" t="s">
        <v>16701</v>
      </c>
      <c r="S14503" s="34"/>
      <c r="T14503" s="34"/>
      <c r="U14503" s="34"/>
    </row>
    <row r="14504" spans="16:21" x14ac:dyDescent="0.45">
      <c r="P14504" s="33" t="s">
        <v>8089</v>
      </c>
      <c r="Q14504" t="s">
        <v>28873</v>
      </c>
      <c r="R14504" s="35" t="s">
        <v>23632</v>
      </c>
      <c r="S14504" s="34"/>
      <c r="T14504" s="34"/>
      <c r="U14504" s="34"/>
    </row>
    <row r="14505" spans="16:21" x14ac:dyDescent="0.45">
      <c r="P14505" s="33" t="s">
        <v>8089</v>
      </c>
      <c r="Q14505" t="s">
        <v>28873</v>
      </c>
      <c r="R14505" s="35" t="s">
        <v>23633</v>
      </c>
      <c r="S14505" s="34"/>
      <c r="T14505" s="34"/>
      <c r="U14505" s="34"/>
    </row>
    <row r="14506" spans="16:21" x14ac:dyDescent="0.45">
      <c r="P14506" s="33" t="s">
        <v>8090</v>
      </c>
      <c r="Q14506" t="s">
        <v>28873</v>
      </c>
      <c r="R14506" s="35" t="s">
        <v>23634</v>
      </c>
      <c r="S14506" s="34"/>
      <c r="T14506" s="34"/>
      <c r="U14506" s="34"/>
    </row>
    <row r="14507" spans="16:21" x14ac:dyDescent="0.45">
      <c r="P14507" s="33" t="s">
        <v>8090</v>
      </c>
      <c r="Q14507" t="s">
        <v>28873</v>
      </c>
      <c r="R14507" s="35" t="s">
        <v>23635</v>
      </c>
      <c r="S14507" s="34"/>
      <c r="T14507" s="34"/>
      <c r="U14507" s="34"/>
    </row>
    <row r="14508" spans="16:21" x14ac:dyDescent="0.45">
      <c r="P14508" s="33" t="s">
        <v>8091</v>
      </c>
      <c r="Q14508" t="s">
        <v>28873</v>
      </c>
      <c r="R14508" s="35" t="s">
        <v>11192</v>
      </c>
      <c r="S14508" s="34"/>
      <c r="T14508" s="34"/>
      <c r="U14508" s="34"/>
    </row>
    <row r="14509" spans="16:21" x14ac:dyDescent="0.45">
      <c r="P14509" s="33" t="s">
        <v>8092</v>
      </c>
      <c r="Q14509" t="s">
        <v>28873</v>
      </c>
      <c r="R14509" s="35" t="s">
        <v>11192</v>
      </c>
      <c r="S14509" s="34"/>
      <c r="T14509" s="34"/>
      <c r="U14509" s="34"/>
    </row>
    <row r="14510" spans="16:21" x14ac:dyDescent="0.45">
      <c r="P14510" s="33" t="s">
        <v>8093</v>
      </c>
      <c r="Q14510" t="s">
        <v>28873</v>
      </c>
      <c r="R14510" s="35" t="s">
        <v>23636</v>
      </c>
      <c r="S14510" s="34"/>
      <c r="T14510" s="34"/>
      <c r="U14510" s="34"/>
    </row>
    <row r="14511" spans="16:21" x14ac:dyDescent="0.45">
      <c r="P14511" s="33" t="s">
        <v>8093</v>
      </c>
      <c r="Q14511" t="s">
        <v>28873</v>
      </c>
      <c r="R14511" s="35" t="s">
        <v>23637</v>
      </c>
      <c r="S14511" s="34"/>
      <c r="T14511" s="34"/>
      <c r="U14511" s="34"/>
    </row>
    <row r="14512" spans="16:21" x14ac:dyDescent="0.45">
      <c r="P14512" s="33" t="s">
        <v>8094</v>
      </c>
      <c r="Q14512" t="s">
        <v>28873</v>
      </c>
      <c r="R14512" s="35" t="s">
        <v>23638</v>
      </c>
      <c r="S14512" s="34"/>
      <c r="T14512" s="34"/>
      <c r="U14512" s="34"/>
    </row>
    <row r="14513" spans="16:21" x14ac:dyDescent="0.45">
      <c r="P14513" s="33" t="s">
        <v>8094</v>
      </c>
      <c r="Q14513" t="s">
        <v>28873</v>
      </c>
      <c r="R14513" s="35" t="s">
        <v>23639</v>
      </c>
      <c r="S14513" s="34"/>
      <c r="T14513" s="34"/>
      <c r="U14513" s="34"/>
    </row>
    <row r="14514" spans="16:21" x14ac:dyDescent="0.45">
      <c r="P14514" s="33" t="s">
        <v>8095</v>
      </c>
      <c r="Q14514" t="s">
        <v>28873</v>
      </c>
      <c r="R14514" s="35" t="s">
        <v>23640</v>
      </c>
      <c r="S14514" s="34"/>
      <c r="T14514" s="34"/>
      <c r="U14514" s="34"/>
    </row>
    <row r="14515" spans="16:21" x14ac:dyDescent="0.45">
      <c r="P14515" s="33" t="s">
        <v>8095</v>
      </c>
      <c r="Q14515" t="s">
        <v>28873</v>
      </c>
      <c r="R14515" s="35" t="s">
        <v>23641</v>
      </c>
      <c r="S14515" s="34"/>
      <c r="T14515" s="34"/>
      <c r="U14515" s="34"/>
    </row>
    <row r="14516" spans="16:21" x14ac:dyDescent="0.45">
      <c r="P14516" s="33" t="s">
        <v>8096</v>
      </c>
      <c r="Q14516" t="s">
        <v>28873</v>
      </c>
      <c r="R14516" s="35" t="s">
        <v>11192</v>
      </c>
      <c r="S14516" s="34"/>
      <c r="T14516" s="34"/>
      <c r="U14516" s="34"/>
    </row>
    <row r="14517" spans="16:21" x14ac:dyDescent="0.45">
      <c r="P14517" s="33" t="s">
        <v>8097</v>
      </c>
      <c r="Q14517" t="s">
        <v>28873</v>
      </c>
      <c r="R14517" s="35" t="s">
        <v>23642</v>
      </c>
      <c r="S14517" s="34"/>
      <c r="T14517" s="34"/>
      <c r="U14517" s="34"/>
    </row>
    <row r="14518" spans="16:21" x14ac:dyDescent="0.45">
      <c r="P14518" s="33" t="s">
        <v>8097</v>
      </c>
      <c r="Q14518" t="s">
        <v>28873</v>
      </c>
      <c r="R14518" s="35" t="s">
        <v>23643</v>
      </c>
      <c r="S14518" s="34"/>
      <c r="T14518" s="34"/>
      <c r="U14518" s="34"/>
    </row>
    <row r="14519" spans="16:21" x14ac:dyDescent="0.45">
      <c r="P14519" s="33" t="s">
        <v>8098</v>
      </c>
      <c r="Q14519" t="s">
        <v>28873</v>
      </c>
      <c r="R14519" s="35" t="s">
        <v>11192</v>
      </c>
      <c r="S14519" s="34"/>
      <c r="T14519" s="34"/>
      <c r="U14519" s="34"/>
    </row>
    <row r="14520" spans="16:21" x14ac:dyDescent="0.45">
      <c r="P14520" s="33" t="s">
        <v>8099</v>
      </c>
      <c r="Q14520" t="s">
        <v>28873</v>
      </c>
      <c r="R14520" s="35" t="s">
        <v>23644</v>
      </c>
      <c r="S14520" s="34"/>
      <c r="T14520" s="34"/>
      <c r="U14520" s="34"/>
    </row>
    <row r="14521" spans="16:21" x14ac:dyDescent="0.45">
      <c r="P14521" s="33" t="s">
        <v>8099</v>
      </c>
      <c r="Q14521" t="s">
        <v>28873</v>
      </c>
      <c r="R14521" s="35" t="s">
        <v>23645</v>
      </c>
      <c r="S14521" s="34"/>
      <c r="T14521" s="34"/>
      <c r="U14521" s="34"/>
    </row>
    <row r="14522" spans="16:21" x14ac:dyDescent="0.45">
      <c r="P14522" s="33" t="s">
        <v>8100</v>
      </c>
      <c r="Q14522" t="s">
        <v>28873</v>
      </c>
      <c r="R14522" s="35" t="s">
        <v>11192</v>
      </c>
      <c r="S14522" s="34"/>
      <c r="T14522" s="34"/>
      <c r="U14522" s="34"/>
    </row>
    <row r="14523" spans="16:21" x14ac:dyDescent="0.45">
      <c r="P14523" s="33" t="s">
        <v>8101</v>
      </c>
      <c r="Q14523" t="s">
        <v>28873</v>
      </c>
      <c r="R14523" s="35" t="s">
        <v>11192</v>
      </c>
      <c r="S14523" s="34"/>
      <c r="T14523" s="34"/>
      <c r="U14523" s="34"/>
    </row>
    <row r="14524" spans="16:21" x14ac:dyDescent="0.45">
      <c r="P14524" s="33" t="s">
        <v>8102</v>
      </c>
      <c r="Q14524" t="s">
        <v>28873</v>
      </c>
      <c r="R14524" s="35" t="s">
        <v>11192</v>
      </c>
      <c r="S14524" s="34"/>
      <c r="T14524" s="34"/>
      <c r="U14524" s="34"/>
    </row>
    <row r="14525" spans="16:21" x14ac:dyDescent="0.45">
      <c r="P14525" s="33" t="s">
        <v>8103</v>
      </c>
      <c r="Q14525" t="s">
        <v>28873</v>
      </c>
      <c r="R14525" s="35" t="s">
        <v>11192</v>
      </c>
      <c r="S14525" s="34"/>
      <c r="T14525" s="34"/>
      <c r="U14525" s="34"/>
    </row>
    <row r="14526" spans="16:21" x14ac:dyDescent="0.45">
      <c r="P14526" s="33" t="s">
        <v>8104</v>
      </c>
      <c r="Q14526" t="s">
        <v>28873</v>
      </c>
      <c r="R14526" s="35" t="s">
        <v>11192</v>
      </c>
      <c r="S14526" s="34"/>
      <c r="T14526" s="34"/>
      <c r="U14526" s="34"/>
    </row>
    <row r="14527" spans="16:21" x14ac:dyDescent="0.45">
      <c r="P14527" s="33" t="s">
        <v>8105</v>
      </c>
      <c r="Q14527" t="s">
        <v>28873</v>
      </c>
      <c r="R14527" s="35" t="s">
        <v>11192</v>
      </c>
      <c r="S14527" s="34"/>
      <c r="T14527" s="34"/>
      <c r="U14527" s="34"/>
    </row>
    <row r="14528" spans="16:21" x14ac:dyDescent="0.45">
      <c r="P14528" s="33" t="s">
        <v>8106</v>
      </c>
      <c r="Q14528" t="s">
        <v>28873</v>
      </c>
      <c r="R14528" s="35" t="s">
        <v>11192</v>
      </c>
      <c r="S14528" s="34"/>
      <c r="T14528" s="34"/>
      <c r="U14528" s="34"/>
    </row>
    <row r="14529" spans="16:21" x14ac:dyDescent="0.45">
      <c r="P14529" s="33" t="s">
        <v>8107</v>
      </c>
      <c r="Q14529" t="s">
        <v>28873</v>
      </c>
      <c r="R14529" s="35" t="s">
        <v>23646</v>
      </c>
      <c r="S14529" s="34"/>
      <c r="T14529" s="34"/>
      <c r="U14529" s="34"/>
    </row>
    <row r="14530" spans="16:21" x14ac:dyDescent="0.45">
      <c r="P14530" s="33" t="s">
        <v>8107</v>
      </c>
      <c r="Q14530" t="s">
        <v>28873</v>
      </c>
      <c r="R14530" s="35" t="s">
        <v>23647</v>
      </c>
      <c r="S14530" s="34"/>
      <c r="T14530" s="34"/>
      <c r="U14530" s="34"/>
    </row>
    <row r="14531" spans="16:21" x14ac:dyDescent="0.45">
      <c r="P14531" s="33" t="s">
        <v>8108</v>
      </c>
      <c r="Q14531" t="s">
        <v>28873</v>
      </c>
      <c r="R14531" s="35" t="s">
        <v>23648</v>
      </c>
      <c r="S14531" s="34"/>
      <c r="T14531" s="34"/>
      <c r="U14531" s="34"/>
    </row>
    <row r="14532" spans="16:21" x14ac:dyDescent="0.45">
      <c r="P14532" s="33" t="s">
        <v>8108</v>
      </c>
      <c r="Q14532" t="s">
        <v>28873</v>
      </c>
      <c r="R14532" s="35" t="s">
        <v>23649</v>
      </c>
      <c r="S14532" s="34"/>
      <c r="T14532" s="34"/>
      <c r="U14532" s="34"/>
    </row>
    <row r="14533" spans="16:21" x14ac:dyDescent="0.45">
      <c r="P14533" s="33" t="s">
        <v>8109</v>
      </c>
      <c r="Q14533" t="s">
        <v>28873</v>
      </c>
      <c r="R14533" s="35" t="s">
        <v>23650</v>
      </c>
      <c r="S14533" s="34"/>
      <c r="T14533" s="34"/>
      <c r="U14533" s="34"/>
    </row>
    <row r="14534" spans="16:21" x14ac:dyDescent="0.45">
      <c r="P14534" s="33" t="s">
        <v>8109</v>
      </c>
      <c r="Q14534" t="s">
        <v>28873</v>
      </c>
      <c r="R14534" s="35" t="s">
        <v>23651</v>
      </c>
      <c r="S14534" s="34"/>
      <c r="T14534" s="34"/>
      <c r="U14534" s="34"/>
    </row>
    <row r="14535" spans="16:21" x14ac:dyDescent="0.45">
      <c r="P14535" s="33" t="s">
        <v>8110</v>
      </c>
      <c r="Q14535" t="s">
        <v>28873</v>
      </c>
      <c r="R14535" s="35" t="s">
        <v>23650</v>
      </c>
      <c r="S14535" s="34"/>
      <c r="T14535" s="34"/>
      <c r="U14535" s="34"/>
    </row>
    <row r="14536" spans="16:21" x14ac:dyDescent="0.45">
      <c r="P14536" s="33" t="s">
        <v>8110</v>
      </c>
      <c r="Q14536" t="s">
        <v>28873</v>
      </c>
      <c r="R14536" s="35" t="s">
        <v>23651</v>
      </c>
      <c r="S14536" s="34"/>
      <c r="T14536" s="34"/>
      <c r="U14536" s="34"/>
    </row>
    <row r="14537" spans="16:21" x14ac:dyDescent="0.45">
      <c r="P14537" s="33" t="s">
        <v>8111</v>
      </c>
      <c r="Q14537" t="s">
        <v>28873</v>
      </c>
      <c r="R14537" s="35" t="s">
        <v>23652</v>
      </c>
      <c r="S14537" s="34"/>
      <c r="T14537" s="34"/>
      <c r="U14537" s="34"/>
    </row>
    <row r="14538" spans="16:21" x14ac:dyDescent="0.45">
      <c r="P14538" s="33" t="s">
        <v>8111</v>
      </c>
      <c r="Q14538" t="s">
        <v>28873</v>
      </c>
      <c r="R14538" s="35" t="s">
        <v>23653</v>
      </c>
      <c r="S14538" s="34"/>
      <c r="T14538" s="34"/>
      <c r="U14538" s="34"/>
    </row>
    <row r="14539" spans="16:21" x14ac:dyDescent="0.45">
      <c r="P14539" s="33" t="s">
        <v>8112</v>
      </c>
      <c r="Q14539" t="s">
        <v>28873</v>
      </c>
      <c r="R14539" s="35" t="s">
        <v>11192</v>
      </c>
      <c r="S14539" s="34"/>
      <c r="T14539" s="34"/>
      <c r="U14539" s="34"/>
    </row>
    <row r="14540" spans="16:21" x14ac:dyDescent="0.45">
      <c r="P14540" s="33" t="s">
        <v>8113</v>
      </c>
      <c r="Q14540" t="s">
        <v>28873</v>
      </c>
      <c r="R14540" s="35" t="s">
        <v>11192</v>
      </c>
      <c r="S14540" s="34"/>
      <c r="T14540" s="34"/>
      <c r="U14540" s="34"/>
    </row>
    <row r="14541" spans="16:21" x14ac:dyDescent="0.45">
      <c r="P14541" s="33" t="s">
        <v>8114</v>
      </c>
      <c r="Q14541" t="s">
        <v>28873</v>
      </c>
      <c r="R14541" s="35" t="s">
        <v>11192</v>
      </c>
      <c r="S14541" s="34"/>
      <c r="T14541" s="34"/>
      <c r="U14541" s="34"/>
    </row>
    <row r="14542" spans="16:21" x14ac:dyDescent="0.45">
      <c r="P14542" s="33" t="s">
        <v>8115</v>
      </c>
      <c r="Q14542" t="s">
        <v>28873</v>
      </c>
      <c r="R14542" s="35" t="s">
        <v>11192</v>
      </c>
      <c r="S14542" s="34"/>
      <c r="T14542" s="34"/>
      <c r="U14542" s="34"/>
    </row>
    <row r="14543" spans="16:21" x14ac:dyDescent="0.45">
      <c r="P14543" s="33" t="s">
        <v>8116</v>
      </c>
      <c r="Q14543" t="s">
        <v>28873</v>
      </c>
      <c r="R14543" s="35" t="s">
        <v>11192</v>
      </c>
      <c r="S14543" s="34"/>
      <c r="T14543" s="34"/>
      <c r="U14543" s="34"/>
    </row>
    <row r="14544" spans="16:21" x14ac:dyDescent="0.45">
      <c r="P14544" s="33" t="s">
        <v>8117</v>
      </c>
      <c r="Q14544" t="s">
        <v>28873</v>
      </c>
      <c r="R14544" s="35" t="s">
        <v>23654</v>
      </c>
      <c r="S14544" s="34"/>
      <c r="T14544" s="34"/>
      <c r="U14544" s="34"/>
    </row>
    <row r="14545" spans="16:21" x14ac:dyDescent="0.45">
      <c r="P14545" s="33" t="s">
        <v>8117</v>
      </c>
      <c r="Q14545" t="s">
        <v>28873</v>
      </c>
      <c r="R14545" s="35" t="s">
        <v>23655</v>
      </c>
      <c r="S14545" s="34"/>
      <c r="T14545" s="34"/>
      <c r="U14545" s="34"/>
    </row>
    <row r="14546" spans="16:21" x14ac:dyDescent="0.45">
      <c r="P14546" s="33" t="s">
        <v>8118</v>
      </c>
      <c r="Q14546" t="s">
        <v>28873</v>
      </c>
      <c r="R14546" s="35" t="s">
        <v>23656</v>
      </c>
      <c r="S14546" s="34"/>
      <c r="T14546" s="34"/>
      <c r="U14546" s="34"/>
    </row>
    <row r="14547" spans="16:21" x14ac:dyDescent="0.45">
      <c r="P14547" s="33" t="s">
        <v>8118</v>
      </c>
      <c r="Q14547" t="s">
        <v>28873</v>
      </c>
      <c r="R14547" s="35" t="s">
        <v>23657</v>
      </c>
      <c r="S14547" s="34"/>
      <c r="T14547" s="34"/>
      <c r="U14547" s="34"/>
    </row>
    <row r="14548" spans="16:21" x14ac:dyDescent="0.45">
      <c r="P14548" s="33" t="s">
        <v>8119</v>
      </c>
      <c r="Q14548" t="s">
        <v>28873</v>
      </c>
      <c r="R14548" s="35" t="s">
        <v>23658</v>
      </c>
      <c r="S14548" s="34"/>
      <c r="T14548" s="34"/>
      <c r="U14548" s="34"/>
    </row>
    <row r="14549" spans="16:21" x14ac:dyDescent="0.45">
      <c r="P14549" s="33" t="s">
        <v>8119</v>
      </c>
      <c r="Q14549" t="s">
        <v>28873</v>
      </c>
      <c r="R14549" s="35" t="s">
        <v>23659</v>
      </c>
      <c r="S14549" s="34"/>
      <c r="T14549" s="34"/>
      <c r="U14549" s="34"/>
    </row>
    <row r="14550" spans="16:21" x14ac:dyDescent="0.45">
      <c r="P14550" s="33" t="s">
        <v>8120</v>
      </c>
      <c r="Q14550" t="s">
        <v>28873</v>
      </c>
      <c r="R14550" s="35" t="s">
        <v>23660</v>
      </c>
      <c r="S14550" s="34"/>
      <c r="T14550" s="34"/>
      <c r="U14550" s="34"/>
    </row>
    <row r="14551" spans="16:21" x14ac:dyDescent="0.45">
      <c r="P14551" s="33" t="s">
        <v>8120</v>
      </c>
      <c r="Q14551" t="s">
        <v>28873</v>
      </c>
      <c r="R14551" s="35" t="s">
        <v>23661</v>
      </c>
      <c r="S14551" s="34"/>
      <c r="T14551" s="34"/>
      <c r="U14551" s="34"/>
    </row>
    <row r="14552" spans="16:21" x14ac:dyDescent="0.45">
      <c r="P14552" s="33" t="s">
        <v>8121</v>
      </c>
      <c r="Q14552" t="s">
        <v>28873</v>
      </c>
      <c r="R14552" s="35" t="s">
        <v>23662</v>
      </c>
      <c r="S14552" s="34"/>
      <c r="T14552" s="34"/>
      <c r="U14552" s="34"/>
    </row>
    <row r="14553" spans="16:21" x14ac:dyDescent="0.45">
      <c r="P14553" s="33" t="s">
        <v>8121</v>
      </c>
      <c r="Q14553" t="s">
        <v>28873</v>
      </c>
      <c r="R14553" s="35" t="s">
        <v>23663</v>
      </c>
      <c r="S14553" s="34"/>
      <c r="T14553" s="34"/>
      <c r="U14553" s="34"/>
    </row>
    <row r="14554" spans="16:21" x14ac:dyDescent="0.45">
      <c r="P14554" s="33" t="s">
        <v>8122</v>
      </c>
      <c r="Q14554" t="s">
        <v>28873</v>
      </c>
      <c r="R14554" s="35" t="s">
        <v>23664</v>
      </c>
      <c r="S14554" s="34"/>
      <c r="T14554" s="34"/>
      <c r="U14554" s="34"/>
    </row>
    <row r="14555" spans="16:21" x14ac:dyDescent="0.45">
      <c r="P14555" s="33" t="s">
        <v>8122</v>
      </c>
      <c r="Q14555" t="s">
        <v>28873</v>
      </c>
      <c r="R14555" s="35" t="s">
        <v>23665</v>
      </c>
      <c r="S14555" s="34"/>
      <c r="T14555" s="34"/>
      <c r="U14555" s="34"/>
    </row>
    <row r="14556" spans="16:21" x14ac:dyDescent="0.45">
      <c r="P14556" s="33" t="s">
        <v>8123</v>
      </c>
      <c r="Q14556" t="s">
        <v>28873</v>
      </c>
      <c r="R14556" s="35" t="s">
        <v>23666</v>
      </c>
      <c r="S14556" s="34"/>
      <c r="T14556" s="34"/>
      <c r="U14556" s="34"/>
    </row>
    <row r="14557" spans="16:21" x14ac:dyDescent="0.45">
      <c r="P14557" s="33" t="s">
        <v>8123</v>
      </c>
      <c r="Q14557" t="s">
        <v>28873</v>
      </c>
      <c r="R14557" s="35" t="s">
        <v>23667</v>
      </c>
      <c r="S14557" s="34"/>
      <c r="T14557" s="34"/>
      <c r="U14557" s="34"/>
    </row>
    <row r="14558" spans="16:21" x14ac:dyDescent="0.45">
      <c r="P14558" s="33" t="s">
        <v>8124</v>
      </c>
      <c r="Q14558" t="s">
        <v>28873</v>
      </c>
      <c r="R14558" s="35" t="s">
        <v>23668</v>
      </c>
      <c r="S14558" s="34"/>
      <c r="T14558" s="34"/>
      <c r="U14558" s="34"/>
    </row>
    <row r="14559" spans="16:21" x14ac:dyDescent="0.45">
      <c r="P14559" s="33" t="s">
        <v>8124</v>
      </c>
      <c r="Q14559" t="s">
        <v>28873</v>
      </c>
      <c r="R14559" s="35" t="s">
        <v>23669</v>
      </c>
      <c r="S14559" s="34"/>
      <c r="T14559" s="34"/>
      <c r="U14559" s="34"/>
    </row>
    <row r="14560" spans="16:21" x14ac:dyDescent="0.45">
      <c r="P14560" s="33" t="s">
        <v>8125</v>
      </c>
      <c r="Q14560" t="s">
        <v>28873</v>
      </c>
      <c r="R14560" s="35" t="s">
        <v>15199</v>
      </c>
      <c r="S14560" s="34"/>
      <c r="T14560" s="34"/>
      <c r="U14560" s="34"/>
    </row>
    <row r="14561" spans="16:21" x14ac:dyDescent="0.45">
      <c r="P14561" s="33" t="s">
        <v>8125</v>
      </c>
      <c r="Q14561" t="s">
        <v>28873</v>
      </c>
      <c r="R14561" s="35" t="s">
        <v>15200</v>
      </c>
      <c r="S14561" s="34"/>
      <c r="T14561" s="34"/>
      <c r="U14561" s="34"/>
    </row>
    <row r="14562" spans="16:21" x14ac:dyDescent="0.45">
      <c r="P14562" s="33" t="s">
        <v>8126</v>
      </c>
      <c r="Q14562" t="s">
        <v>28873</v>
      </c>
      <c r="R14562" s="35" t="s">
        <v>15201</v>
      </c>
      <c r="S14562" s="34"/>
      <c r="T14562" s="34"/>
      <c r="U14562" s="34"/>
    </row>
    <row r="14563" spans="16:21" x14ac:dyDescent="0.45">
      <c r="P14563" s="33" t="s">
        <v>8126</v>
      </c>
      <c r="Q14563" t="s">
        <v>28873</v>
      </c>
      <c r="R14563" s="35" t="s">
        <v>23670</v>
      </c>
      <c r="S14563" s="34"/>
      <c r="T14563" s="34"/>
      <c r="U14563" s="34"/>
    </row>
    <row r="14564" spans="16:21" x14ac:dyDescent="0.45">
      <c r="P14564" s="33" t="s">
        <v>8127</v>
      </c>
      <c r="Q14564" t="s">
        <v>28873</v>
      </c>
      <c r="R14564" s="35" t="s">
        <v>23671</v>
      </c>
      <c r="S14564" s="34"/>
      <c r="T14564" s="34"/>
      <c r="U14564" s="34"/>
    </row>
    <row r="14565" spans="16:21" x14ac:dyDescent="0.45">
      <c r="P14565" s="33" t="s">
        <v>8127</v>
      </c>
      <c r="Q14565" t="s">
        <v>28873</v>
      </c>
      <c r="R14565" s="35" t="s">
        <v>15204</v>
      </c>
      <c r="S14565" s="34"/>
      <c r="T14565" s="34"/>
      <c r="U14565" s="34"/>
    </row>
    <row r="14566" spans="16:21" x14ac:dyDescent="0.45">
      <c r="P14566" s="33" t="s">
        <v>8128</v>
      </c>
      <c r="Q14566" t="s">
        <v>28873</v>
      </c>
      <c r="R14566" s="35" t="s">
        <v>23672</v>
      </c>
      <c r="S14566" s="34"/>
      <c r="T14566" s="34"/>
      <c r="U14566" s="34"/>
    </row>
    <row r="14567" spans="16:21" x14ac:dyDescent="0.45">
      <c r="P14567" s="33" t="s">
        <v>8128</v>
      </c>
      <c r="Q14567" t="s">
        <v>28873</v>
      </c>
      <c r="R14567" s="35" t="s">
        <v>23673</v>
      </c>
      <c r="S14567" s="34"/>
      <c r="T14567" s="34"/>
      <c r="U14567" s="34"/>
    </row>
    <row r="14568" spans="16:21" x14ac:dyDescent="0.45">
      <c r="P14568" s="33" t="s">
        <v>8129</v>
      </c>
      <c r="Q14568" t="s">
        <v>28873</v>
      </c>
      <c r="R14568" s="35" t="s">
        <v>23671</v>
      </c>
      <c r="S14568" s="34"/>
      <c r="T14568" s="34"/>
      <c r="U14568" s="34"/>
    </row>
    <row r="14569" spans="16:21" x14ac:dyDescent="0.45">
      <c r="P14569" s="33" t="s">
        <v>8129</v>
      </c>
      <c r="Q14569" t="s">
        <v>28873</v>
      </c>
      <c r="R14569" s="35" t="s">
        <v>23674</v>
      </c>
      <c r="S14569" s="34"/>
      <c r="T14569" s="34"/>
      <c r="U14569" s="34"/>
    </row>
    <row r="14570" spans="16:21" x14ac:dyDescent="0.45">
      <c r="P14570" s="33" t="s">
        <v>138</v>
      </c>
      <c r="Q14570" t="s">
        <v>28873</v>
      </c>
      <c r="R14570" s="35" t="s">
        <v>15205</v>
      </c>
      <c r="S14570" s="34"/>
      <c r="T14570" s="34"/>
      <c r="U14570" s="34"/>
    </row>
    <row r="14571" spans="16:21" x14ac:dyDescent="0.45">
      <c r="P14571" s="33" t="s">
        <v>138</v>
      </c>
      <c r="Q14571" t="s">
        <v>28873</v>
      </c>
      <c r="R14571" s="35" t="s">
        <v>15206</v>
      </c>
      <c r="S14571" s="34"/>
      <c r="T14571" s="34"/>
      <c r="U14571" s="34"/>
    </row>
    <row r="14572" spans="16:21" x14ac:dyDescent="0.45">
      <c r="P14572" s="33" t="s">
        <v>8130</v>
      </c>
      <c r="Q14572" t="s">
        <v>28873</v>
      </c>
      <c r="R14572" s="35" t="s">
        <v>23675</v>
      </c>
      <c r="S14572" s="34"/>
      <c r="T14572" s="34"/>
      <c r="U14572" s="34"/>
    </row>
    <row r="14573" spans="16:21" x14ac:dyDescent="0.45">
      <c r="P14573" s="33" t="s">
        <v>8131</v>
      </c>
      <c r="Q14573" t="s">
        <v>28873</v>
      </c>
      <c r="R14573" s="35" t="s">
        <v>23676</v>
      </c>
      <c r="S14573" s="34"/>
      <c r="T14573" s="34"/>
      <c r="U14573" s="34"/>
    </row>
    <row r="14574" spans="16:21" x14ac:dyDescent="0.45">
      <c r="P14574" s="33" t="s">
        <v>8132</v>
      </c>
      <c r="Q14574" t="s">
        <v>28873</v>
      </c>
      <c r="R14574" s="35" t="s">
        <v>11192</v>
      </c>
      <c r="S14574" s="34"/>
      <c r="T14574" s="34"/>
      <c r="U14574" s="34"/>
    </row>
    <row r="14575" spans="16:21" x14ac:dyDescent="0.45">
      <c r="P14575" s="33" t="s">
        <v>8133</v>
      </c>
      <c r="Q14575" t="s">
        <v>28873</v>
      </c>
      <c r="R14575" s="35" t="s">
        <v>23677</v>
      </c>
      <c r="S14575" s="34"/>
      <c r="T14575" s="34"/>
      <c r="U14575" s="34"/>
    </row>
    <row r="14576" spans="16:21" x14ac:dyDescent="0.45">
      <c r="P14576" s="33" t="s">
        <v>8134</v>
      </c>
      <c r="Q14576" t="s">
        <v>28873</v>
      </c>
      <c r="R14576" s="35" t="s">
        <v>23678</v>
      </c>
      <c r="S14576" s="34"/>
      <c r="T14576" s="34"/>
      <c r="U14576" s="34"/>
    </row>
    <row r="14577" spans="16:21" x14ac:dyDescent="0.45">
      <c r="P14577" s="33" t="s">
        <v>8135</v>
      </c>
      <c r="Q14577" t="s">
        <v>28873</v>
      </c>
      <c r="R14577" s="35" t="s">
        <v>23679</v>
      </c>
      <c r="S14577" s="34"/>
      <c r="T14577" s="34"/>
      <c r="U14577" s="34"/>
    </row>
    <row r="14578" spans="16:21" x14ac:dyDescent="0.45">
      <c r="P14578" s="33" t="s">
        <v>8136</v>
      </c>
      <c r="Q14578" t="s">
        <v>28873</v>
      </c>
      <c r="R14578" s="35" t="s">
        <v>11192</v>
      </c>
      <c r="S14578" s="34"/>
      <c r="T14578" s="34"/>
      <c r="U14578" s="34"/>
    </row>
    <row r="14579" spans="16:21" x14ac:dyDescent="0.45">
      <c r="P14579" s="33" t="s">
        <v>8137</v>
      </c>
      <c r="Q14579" t="s">
        <v>28873</v>
      </c>
      <c r="R14579" s="35" t="s">
        <v>11192</v>
      </c>
      <c r="S14579" s="34"/>
      <c r="T14579" s="34"/>
      <c r="U14579" s="34"/>
    </row>
    <row r="14580" spans="16:21" x14ac:dyDescent="0.45">
      <c r="P14580" s="33" t="s">
        <v>8138</v>
      </c>
      <c r="Q14580" t="s">
        <v>28873</v>
      </c>
      <c r="R14580" s="35" t="s">
        <v>11192</v>
      </c>
      <c r="S14580" s="34"/>
      <c r="T14580" s="34"/>
      <c r="U14580" s="34"/>
    </row>
    <row r="14581" spans="16:21" x14ac:dyDescent="0.45">
      <c r="P14581" s="33" t="s">
        <v>8139</v>
      </c>
      <c r="Q14581" t="s">
        <v>28873</v>
      </c>
      <c r="R14581" s="35" t="s">
        <v>23680</v>
      </c>
      <c r="S14581" s="34"/>
      <c r="T14581" s="34"/>
      <c r="U14581" s="34"/>
    </row>
    <row r="14582" spans="16:21" x14ac:dyDescent="0.45">
      <c r="P14582" s="33" t="s">
        <v>8140</v>
      </c>
      <c r="Q14582" t="s">
        <v>28873</v>
      </c>
      <c r="R14582" s="35" t="s">
        <v>23681</v>
      </c>
      <c r="S14582" s="34"/>
      <c r="T14582" s="34"/>
      <c r="U14582" s="34"/>
    </row>
    <row r="14583" spans="16:21" x14ac:dyDescent="0.45">
      <c r="P14583" s="33" t="s">
        <v>8141</v>
      </c>
      <c r="Q14583" t="s">
        <v>28873</v>
      </c>
      <c r="R14583" s="35" t="s">
        <v>23682</v>
      </c>
      <c r="S14583" s="34"/>
      <c r="T14583" s="34"/>
      <c r="U14583" s="34"/>
    </row>
    <row r="14584" spans="16:21" x14ac:dyDescent="0.45">
      <c r="P14584" s="33" t="s">
        <v>8142</v>
      </c>
      <c r="Q14584" t="s">
        <v>28873</v>
      </c>
      <c r="R14584" s="35" t="s">
        <v>23683</v>
      </c>
      <c r="S14584" s="34"/>
      <c r="T14584" s="34"/>
      <c r="U14584" s="34"/>
    </row>
    <row r="14585" spans="16:21" x14ac:dyDescent="0.45">
      <c r="P14585" s="33" t="s">
        <v>8143</v>
      </c>
      <c r="Q14585" t="s">
        <v>28873</v>
      </c>
      <c r="R14585" s="35" t="s">
        <v>23684</v>
      </c>
      <c r="S14585" s="34"/>
      <c r="T14585" s="34"/>
      <c r="U14585" s="34"/>
    </row>
    <row r="14586" spans="16:21" x14ac:dyDescent="0.45">
      <c r="P14586" s="33" t="s">
        <v>8144</v>
      </c>
      <c r="Q14586" t="s">
        <v>28873</v>
      </c>
      <c r="R14586" s="35" t="s">
        <v>23685</v>
      </c>
      <c r="S14586" s="34"/>
      <c r="T14586" s="34"/>
      <c r="U14586" s="34"/>
    </row>
    <row r="14587" spans="16:21" x14ac:dyDescent="0.45">
      <c r="P14587" s="33" t="s">
        <v>8145</v>
      </c>
      <c r="Q14587" t="s">
        <v>28873</v>
      </c>
      <c r="R14587" s="35" t="s">
        <v>11192</v>
      </c>
      <c r="S14587" s="34"/>
      <c r="T14587" s="34"/>
      <c r="U14587" s="34"/>
    </row>
    <row r="14588" spans="16:21" x14ac:dyDescent="0.45">
      <c r="P14588" s="33" t="s">
        <v>8146</v>
      </c>
      <c r="Q14588" t="s">
        <v>28873</v>
      </c>
      <c r="R14588" s="35" t="s">
        <v>23686</v>
      </c>
      <c r="S14588" s="34"/>
      <c r="T14588" s="34"/>
      <c r="U14588" s="34"/>
    </row>
    <row r="14589" spans="16:21" x14ac:dyDescent="0.45">
      <c r="P14589" s="33" t="s">
        <v>8147</v>
      </c>
      <c r="Q14589" t="s">
        <v>28873</v>
      </c>
      <c r="R14589" s="35" t="s">
        <v>23687</v>
      </c>
      <c r="S14589" s="34"/>
      <c r="T14589" s="34"/>
      <c r="U14589" s="34"/>
    </row>
    <row r="14590" spans="16:21" x14ac:dyDescent="0.45">
      <c r="P14590" s="33" t="s">
        <v>8147</v>
      </c>
      <c r="Q14590" t="s">
        <v>28873</v>
      </c>
      <c r="R14590" s="35" t="s">
        <v>23688</v>
      </c>
      <c r="S14590" s="34"/>
      <c r="T14590" s="34"/>
      <c r="U14590" s="34"/>
    </row>
    <row r="14591" spans="16:21" x14ac:dyDescent="0.45">
      <c r="P14591" s="33" t="s">
        <v>8148</v>
      </c>
      <c r="Q14591" t="s">
        <v>28873</v>
      </c>
      <c r="R14591" s="35" t="s">
        <v>23689</v>
      </c>
      <c r="S14591" s="34"/>
      <c r="T14591" s="34"/>
      <c r="U14591" s="34"/>
    </row>
    <row r="14592" spans="16:21" x14ac:dyDescent="0.45">
      <c r="P14592" s="33" t="s">
        <v>8148</v>
      </c>
      <c r="Q14592" t="s">
        <v>28873</v>
      </c>
      <c r="R14592" s="35" t="s">
        <v>23690</v>
      </c>
      <c r="S14592" s="34"/>
      <c r="T14592" s="34"/>
      <c r="U14592" s="34"/>
    </row>
    <row r="14593" spans="16:21" x14ac:dyDescent="0.45">
      <c r="P14593" s="33" t="s">
        <v>8149</v>
      </c>
      <c r="Q14593" t="s">
        <v>28873</v>
      </c>
      <c r="R14593" s="35" t="s">
        <v>23691</v>
      </c>
      <c r="S14593" s="34"/>
      <c r="T14593" s="34"/>
      <c r="U14593" s="34"/>
    </row>
    <row r="14594" spans="16:21" x14ac:dyDescent="0.45">
      <c r="P14594" s="33" t="s">
        <v>8149</v>
      </c>
      <c r="Q14594" t="s">
        <v>28873</v>
      </c>
      <c r="R14594" s="35" t="s">
        <v>23692</v>
      </c>
      <c r="S14594" s="34"/>
      <c r="T14594" s="34"/>
      <c r="U14594" s="34"/>
    </row>
    <row r="14595" spans="16:21" x14ac:dyDescent="0.45">
      <c r="P14595" s="33" t="s">
        <v>8150</v>
      </c>
      <c r="Q14595" t="s">
        <v>28873</v>
      </c>
      <c r="R14595" s="35" t="s">
        <v>23693</v>
      </c>
      <c r="S14595" s="34"/>
      <c r="T14595" s="34"/>
      <c r="U14595" s="34"/>
    </row>
    <row r="14596" spans="16:21" x14ac:dyDescent="0.45">
      <c r="P14596" s="33" t="s">
        <v>8150</v>
      </c>
      <c r="Q14596" t="s">
        <v>28873</v>
      </c>
      <c r="R14596" s="35" t="s">
        <v>23694</v>
      </c>
      <c r="S14596" s="34"/>
      <c r="T14596" s="34"/>
      <c r="U14596" s="34"/>
    </row>
    <row r="14597" spans="16:21" x14ac:dyDescent="0.45">
      <c r="P14597" s="33" t="s">
        <v>8151</v>
      </c>
      <c r="Q14597" t="s">
        <v>28873</v>
      </c>
      <c r="R14597" s="35" t="s">
        <v>23695</v>
      </c>
      <c r="S14597" s="34"/>
      <c r="T14597" s="34"/>
      <c r="U14597" s="34"/>
    </row>
    <row r="14598" spans="16:21" x14ac:dyDescent="0.45">
      <c r="P14598" s="33" t="s">
        <v>8151</v>
      </c>
      <c r="Q14598" t="s">
        <v>28873</v>
      </c>
      <c r="R14598" s="35" t="s">
        <v>23696</v>
      </c>
      <c r="S14598" s="34"/>
      <c r="T14598" s="34"/>
      <c r="U14598" s="34"/>
    </row>
    <row r="14599" spans="16:21" x14ac:dyDescent="0.45">
      <c r="P14599" s="33" t="s">
        <v>8152</v>
      </c>
      <c r="Q14599" t="s">
        <v>28873</v>
      </c>
      <c r="R14599" s="35" t="s">
        <v>23697</v>
      </c>
      <c r="S14599" s="34"/>
      <c r="T14599" s="34"/>
      <c r="U14599" s="34"/>
    </row>
    <row r="14600" spans="16:21" x14ac:dyDescent="0.45">
      <c r="P14600" s="33" t="s">
        <v>8152</v>
      </c>
      <c r="Q14600" t="s">
        <v>28873</v>
      </c>
      <c r="R14600" s="35" t="s">
        <v>23698</v>
      </c>
      <c r="S14600" s="34"/>
      <c r="T14600" s="34"/>
      <c r="U14600" s="34"/>
    </row>
    <row r="14601" spans="16:21" x14ac:dyDescent="0.45">
      <c r="P14601" s="33" t="s">
        <v>8153</v>
      </c>
      <c r="Q14601" t="s">
        <v>28873</v>
      </c>
      <c r="R14601" s="35" t="s">
        <v>23699</v>
      </c>
      <c r="S14601" s="34"/>
      <c r="T14601" s="34"/>
      <c r="U14601" s="34"/>
    </row>
    <row r="14602" spans="16:21" x14ac:dyDescent="0.45">
      <c r="P14602" s="33" t="s">
        <v>8153</v>
      </c>
      <c r="Q14602" t="s">
        <v>28873</v>
      </c>
      <c r="R14602" s="35" t="s">
        <v>23700</v>
      </c>
      <c r="S14602" s="34"/>
      <c r="T14602" s="34"/>
      <c r="U14602" s="34"/>
    </row>
    <row r="14603" spans="16:21" x14ac:dyDescent="0.45">
      <c r="P14603" s="33" t="s">
        <v>8154</v>
      </c>
      <c r="Q14603" t="s">
        <v>28873</v>
      </c>
      <c r="R14603" s="35" t="s">
        <v>23701</v>
      </c>
      <c r="S14603" s="34"/>
      <c r="T14603" s="34"/>
      <c r="U14603" s="34"/>
    </row>
    <row r="14604" spans="16:21" x14ac:dyDescent="0.45">
      <c r="P14604" s="33" t="s">
        <v>8154</v>
      </c>
      <c r="Q14604" t="s">
        <v>28873</v>
      </c>
      <c r="R14604" s="35" t="s">
        <v>23702</v>
      </c>
      <c r="S14604" s="34"/>
      <c r="T14604" s="34"/>
      <c r="U14604" s="34"/>
    </row>
    <row r="14605" spans="16:21" x14ac:dyDescent="0.45">
      <c r="P14605" s="33" t="s">
        <v>8155</v>
      </c>
      <c r="Q14605" t="s">
        <v>28873</v>
      </c>
      <c r="R14605" s="35" t="s">
        <v>23703</v>
      </c>
      <c r="S14605" s="34"/>
      <c r="T14605" s="34"/>
      <c r="U14605" s="34"/>
    </row>
    <row r="14606" spans="16:21" x14ac:dyDescent="0.45">
      <c r="P14606" s="33" t="s">
        <v>8155</v>
      </c>
      <c r="Q14606" t="s">
        <v>28873</v>
      </c>
      <c r="R14606" s="35" t="s">
        <v>23704</v>
      </c>
      <c r="S14606" s="34"/>
      <c r="T14606" s="34"/>
      <c r="U14606" s="34"/>
    </row>
    <row r="14607" spans="16:21" x14ac:dyDescent="0.45">
      <c r="P14607" s="33" t="s">
        <v>8156</v>
      </c>
      <c r="Q14607" t="s">
        <v>28873</v>
      </c>
      <c r="R14607" s="35" t="s">
        <v>23705</v>
      </c>
      <c r="S14607" s="34"/>
      <c r="T14607" s="34"/>
      <c r="U14607" s="34"/>
    </row>
    <row r="14608" spans="16:21" x14ac:dyDescent="0.45">
      <c r="P14608" s="33" t="s">
        <v>8156</v>
      </c>
      <c r="Q14608" t="s">
        <v>28873</v>
      </c>
      <c r="R14608" s="35" t="s">
        <v>23706</v>
      </c>
      <c r="S14608" s="34"/>
      <c r="T14608" s="34"/>
      <c r="U14608" s="34"/>
    </row>
    <row r="14609" spans="16:21" x14ac:dyDescent="0.45">
      <c r="P14609" s="33" t="s">
        <v>8157</v>
      </c>
      <c r="Q14609" t="s">
        <v>28873</v>
      </c>
      <c r="R14609" s="35" t="s">
        <v>23707</v>
      </c>
      <c r="S14609" s="34"/>
      <c r="T14609" s="34"/>
      <c r="U14609" s="34"/>
    </row>
    <row r="14610" spans="16:21" x14ac:dyDescent="0.45">
      <c r="P14610" s="33" t="s">
        <v>8157</v>
      </c>
      <c r="Q14610" t="s">
        <v>28873</v>
      </c>
      <c r="R14610" s="35" t="s">
        <v>23708</v>
      </c>
      <c r="S14610" s="34"/>
      <c r="T14610" s="34"/>
      <c r="U14610" s="34"/>
    </row>
    <row r="14611" spans="16:21" x14ac:dyDescent="0.45">
      <c r="P14611" s="33" t="s">
        <v>8158</v>
      </c>
      <c r="Q14611" t="s">
        <v>28873</v>
      </c>
      <c r="R14611" s="35" t="s">
        <v>23709</v>
      </c>
      <c r="S14611" s="34"/>
      <c r="T14611" s="34"/>
      <c r="U14611" s="34"/>
    </row>
    <row r="14612" spans="16:21" x14ac:dyDescent="0.45">
      <c r="P14612" s="33" t="s">
        <v>8158</v>
      </c>
      <c r="Q14612" t="s">
        <v>28873</v>
      </c>
      <c r="R14612" s="35" t="s">
        <v>23710</v>
      </c>
      <c r="S14612" s="34"/>
      <c r="T14612" s="34"/>
      <c r="U14612" s="34"/>
    </row>
    <row r="14613" spans="16:21" x14ac:dyDescent="0.45">
      <c r="P14613" s="33" t="s">
        <v>120</v>
      </c>
      <c r="Q14613" t="s">
        <v>28873</v>
      </c>
      <c r="R14613" s="35" t="s">
        <v>16823</v>
      </c>
      <c r="S14613" s="34"/>
      <c r="T14613" s="34"/>
      <c r="U14613" s="34"/>
    </row>
    <row r="14614" spans="16:21" x14ac:dyDescent="0.45">
      <c r="P14614" s="33" t="s">
        <v>120</v>
      </c>
      <c r="Q14614" t="s">
        <v>28873</v>
      </c>
      <c r="R14614" s="35" t="s">
        <v>16824</v>
      </c>
      <c r="S14614" s="34"/>
      <c r="T14614" s="34"/>
      <c r="U14614" s="34"/>
    </row>
    <row r="14615" spans="16:21" x14ac:dyDescent="0.45">
      <c r="P14615" s="33" t="s">
        <v>8159</v>
      </c>
      <c r="Q14615" t="s">
        <v>28873</v>
      </c>
      <c r="R14615" s="35" t="s">
        <v>17989</v>
      </c>
      <c r="S14615" s="34"/>
      <c r="T14615" s="34"/>
      <c r="U14615" s="34"/>
    </row>
    <row r="14616" spans="16:21" x14ac:dyDescent="0.45">
      <c r="P14616" s="33" t="s">
        <v>8159</v>
      </c>
      <c r="Q14616" t="s">
        <v>28873</v>
      </c>
      <c r="R14616" s="35" t="s">
        <v>23711</v>
      </c>
      <c r="S14616" s="34"/>
      <c r="T14616" s="34"/>
      <c r="U14616" s="34"/>
    </row>
    <row r="14617" spans="16:21" x14ac:dyDescent="0.45">
      <c r="P14617" s="33" t="s">
        <v>8160</v>
      </c>
      <c r="Q14617" t="s">
        <v>28873</v>
      </c>
      <c r="R14617" s="35" t="s">
        <v>23712</v>
      </c>
      <c r="S14617" s="34"/>
      <c r="T14617" s="34"/>
      <c r="U14617" s="34"/>
    </row>
    <row r="14618" spans="16:21" x14ac:dyDescent="0.45">
      <c r="P14618" s="33" t="s">
        <v>8160</v>
      </c>
      <c r="Q14618" t="s">
        <v>28873</v>
      </c>
      <c r="R14618" s="35" t="s">
        <v>23713</v>
      </c>
      <c r="S14618" s="34"/>
      <c r="T14618" s="34"/>
      <c r="U14618" s="34"/>
    </row>
    <row r="14619" spans="16:21" x14ac:dyDescent="0.45">
      <c r="P14619" s="33" t="s">
        <v>8161</v>
      </c>
      <c r="Q14619" t="s">
        <v>28873</v>
      </c>
      <c r="R14619" s="35" t="s">
        <v>23714</v>
      </c>
      <c r="S14619" s="34"/>
      <c r="T14619" s="34"/>
      <c r="U14619" s="34"/>
    </row>
    <row r="14620" spans="16:21" x14ac:dyDescent="0.45">
      <c r="P14620" s="33" t="s">
        <v>8161</v>
      </c>
      <c r="Q14620" t="s">
        <v>28873</v>
      </c>
      <c r="R14620" s="35" t="s">
        <v>23715</v>
      </c>
      <c r="S14620" s="34"/>
      <c r="T14620" s="34"/>
      <c r="U14620" s="34"/>
    </row>
    <row r="14621" spans="16:21" x14ac:dyDescent="0.45">
      <c r="P14621" s="33" t="s">
        <v>8162</v>
      </c>
      <c r="Q14621" t="s">
        <v>28873</v>
      </c>
      <c r="R14621" s="35" t="s">
        <v>23716</v>
      </c>
      <c r="S14621" s="34"/>
      <c r="T14621" s="34"/>
      <c r="U14621" s="34"/>
    </row>
    <row r="14622" spans="16:21" x14ac:dyDescent="0.45">
      <c r="P14622" s="33" t="s">
        <v>8162</v>
      </c>
      <c r="Q14622" t="s">
        <v>28873</v>
      </c>
      <c r="R14622" s="35" t="s">
        <v>23717</v>
      </c>
      <c r="S14622" s="34"/>
      <c r="T14622" s="34"/>
      <c r="U14622" s="34"/>
    </row>
    <row r="14623" spans="16:21" x14ac:dyDescent="0.45">
      <c r="P14623" s="33" t="s">
        <v>8163</v>
      </c>
      <c r="Q14623" t="s">
        <v>28873</v>
      </c>
      <c r="R14623" s="35" t="s">
        <v>23718</v>
      </c>
      <c r="S14623" s="34"/>
      <c r="T14623" s="34"/>
      <c r="U14623" s="34"/>
    </row>
    <row r="14624" spans="16:21" x14ac:dyDescent="0.45">
      <c r="P14624" s="33" t="s">
        <v>8164</v>
      </c>
      <c r="Q14624" t="s">
        <v>28873</v>
      </c>
      <c r="R14624" s="35" t="s">
        <v>23719</v>
      </c>
      <c r="S14624" s="34"/>
      <c r="T14624" s="34"/>
      <c r="U14624" s="34"/>
    </row>
    <row r="14625" spans="16:21" x14ac:dyDescent="0.45">
      <c r="P14625" s="33" t="s">
        <v>8164</v>
      </c>
      <c r="Q14625" t="s">
        <v>28873</v>
      </c>
      <c r="R14625" s="35" t="s">
        <v>23720</v>
      </c>
      <c r="S14625" s="34"/>
      <c r="T14625" s="34"/>
      <c r="U14625" s="34"/>
    </row>
    <row r="14626" spans="16:21" x14ac:dyDescent="0.45">
      <c r="P14626" s="33" t="s">
        <v>8165</v>
      </c>
      <c r="Q14626" t="s">
        <v>28873</v>
      </c>
      <c r="R14626" s="35" t="s">
        <v>23721</v>
      </c>
      <c r="S14626" s="34"/>
      <c r="T14626" s="34"/>
      <c r="U14626" s="34"/>
    </row>
    <row r="14627" spans="16:21" x14ac:dyDescent="0.45">
      <c r="P14627" s="33" t="s">
        <v>141</v>
      </c>
      <c r="Q14627" t="s">
        <v>28873</v>
      </c>
      <c r="R14627" s="35" t="s">
        <v>23722</v>
      </c>
      <c r="S14627" s="34"/>
      <c r="T14627" s="34"/>
      <c r="U14627" s="34"/>
    </row>
    <row r="14628" spans="16:21" x14ac:dyDescent="0.45">
      <c r="P14628" s="33" t="s">
        <v>8166</v>
      </c>
      <c r="Q14628" t="s">
        <v>28873</v>
      </c>
      <c r="R14628" s="35" t="s">
        <v>23723</v>
      </c>
      <c r="S14628" s="34"/>
      <c r="T14628" s="34"/>
      <c r="U14628" s="34"/>
    </row>
    <row r="14629" spans="16:21" x14ac:dyDescent="0.45">
      <c r="P14629" s="33" t="s">
        <v>8166</v>
      </c>
      <c r="Q14629" t="s">
        <v>28873</v>
      </c>
      <c r="R14629" s="35" t="s">
        <v>23724</v>
      </c>
      <c r="S14629" s="34"/>
      <c r="T14629" s="34"/>
      <c r="U14629" s="34"/>
    </row>
    <row r="14630" spans="16:21" x14ac:dyDescent="0.45">
      <c r="P14630" s="33" t="s">
        <v>8167</v>
      </c>
      <c r="Q14630" t="s">
        <v>28873</v>
      </c>
      <c r="R14630" s="35" t="s">
        <v>23725</v>
      </c>
      <c r="S14630" s="34"/>
      <c r="T14630" s="34"/>
      <c r="U14630" s="34"/>
    </row>
    <row r="14631" spans="16:21" x14ac:dyDescent="0.45">
      <c r="P14631" s="33" t="s">
        <v>8167</v>
      </c>
      <c r="Q14631" t="s">
        <v>28873</v>
      </c>
      <c r="R14631" s="35" t="s">
        <v>23726</v>
      </c>
      <c r="S14631" s="34"/>
      <c r="T14631" s="34"/>
      <c r="U14631" s="34"/>
    </row>
    <row r="14632" spans="16:21" x14ac:dyDescent="0.45">
      <c r="P14632" s="33" t="s">
        <v>8168</v>
      </c>
      <c r="Q14632" t="s">
        <v>28873</v>
      </c>
      <c r="R14632" s="35" t="s">
        <v>23727</v>
      </c>
      <c r="S14632" s="34"/>
      <c r="T14632" s="34"/>
      <c r="U14632" s="34"/>
    </row>
    <row r="14633" spans="16:21" x14ac:dyDescent="0.45">
      <c r="P14633" s="33" t="s">
        <v>8168</v>
      </c>
      <c r="Q14633" t="s">
        <v>28873</v>
      </c>
      <c r="R14633" s="35" t="s">
        <v>23728</v>
      </c>
      <c r="S14633" s="34"/>
      <c r="T14633" s="34"/>
      <c r="U14633" s="34"/>
    </row>
    <row r="14634" spans="16:21" x14ac:dyDescent="0.45">
      <c r="P14634" s="33" t="s">
        <v>137</v>
      </c>
      <c r="Q14634" t="s">
        <v>28873</v>
      </c>
      <c r="R14634" s="35" t="s">
        <v>23729</v>
      </c>
      <c r="S14634" s="34"/>
      <c r="T14634" s="34"/>
      <c r="U14634" s="34"/>
    </row>
    <row r="14635" spans="16:21" x14ac:dyDescent="0.45">
      <c r="P14635" s="33" t="s">
        <v>8169</v>
      </c>
      <c r="Q14635" t="s">
        <v>28873</v>
      </c>
      <c r="R14635" s="35" t="s">
        <v>23730</v>
      </c>
      <c r="S14635" s="34"/>
      <c r="T14635" s="34"/>
      <c r="U14635" s="34"/>
    </row>
    <row r="14636" spans="16:21" x14ac:dyDescent="0.45">
      <c r="P14636" s="33" t="s">
        <v>8169</v>
      </c>
      <c r="Q14636" t="s">
        <v>28873</v>
      </c>
      <c r="R14636" s="35" t="s">
        <v>23731</v>
      </c>
      <c r="S14636" s="34"/>
      <c r="T14636" s="34"/>
      <c r="U14636" s="34"/>
    </row>
    <row r="14637" spans="16:21" x14ac:dyDescent="0.45">
      <c r="P14637" s="33" t="s">
        <v>8170</v>
      </c>
      <c r="Q14637" t="s">
        <v>28873</v>
      </c>
      <c r="R14637" s="35" t="s">
        <v>23732</v>
      </c>
      <c r="S14637" s="34"/>
      <c r="T14637" s="34"/>
      <c r="U14637" s="34"/>
    </row>
    <row r="14638" spans="16:21" x14ac:dyDescent="0.45">
      <c r="P14638" s="33" t="s">
        <v>8170</v>
      </c>
      <c r="Q14638" t="s">
        <v>28873</v>
      </c>
      <c r="R14638" s="35" t="s">
        <v>23733</v>
      </c>
      <c r="S14638" s="34"/>
      <c r="T14638" s="34"/>
      <c r="U14638" s="34"/>
    </row>
    <row r="14639" spans="16:21" x14ac:dyDescent="0.45">
      <c r="P14639" s="33" t="s">
        <v>8171</v>
      </c>
      <c r="Q14639" t="s">
        <v>28873</v>
      </c>
      <c r="R14639" s="35" t="s">
        <v>23734</v>
      </c>
      <c r="S14639" s="34"/>
      <c r="T14639" s="34"/>
      <c r="U14639" s="34"/>
    </row>
    <row r="14640" spans="16:21" x14ac:dyDescent="0.45">
      <c r="P14640" s="33" t="s">
        <v>8171</v>
      </c>
      <c r="Q14640" t="s">
        <v>28873</v>
      </c>
      <c r="R14640" s="35" t="s">
        <v>23735</v>
      </c>
      <c r="S14640" s="34"/>
      <c r="T14640" s="34"/>
      <c r="U14640" s="34"/>
    </row>
    <row r="14641" spans="16:21" x14ac:dyDescent="0.45">
      <c r="P14641" s="33" t="s">
        <v>8172</v>
      </c>
      <c r="Q14641" t="s">
        <v>28873</v>
      </c>
      <c r="R14641" s="35" t="s">
        <v>23736</v>
      </c>
      <c r="S14641" s="34"/>
      <c r="T14641" s="34"/>
      <c r="U14641" s="34"/>
    </row>
    <row r="14642" spans="16:21" x14ac:dyDescent="0.45">
      <c r="P14642" s="33" t="s">
        <v>8172</v>
      </c>
      <c r="Q14642" t="s">
        <v>28873</v>
      </c>
      <c r="R14642" s="35" t="s">
        <v>23737</v>
      </c>
      <c r="S14642" s="34"/>
      <c r="T14642" s="34"/>
      <c r="U14642" s="34"/>
    </row>
    <row r="14643" spans="16:21" x14ac:dyDescent="0.45">
      <c r="P14643" s="33" t="s">
        <v>8173</v>
      </c>
      <c r="Q14643" t="s">
        <v>28873</v>
      </c>
      <c r="R14643" s="35" t="s">
        <v>23738</v>
      </c>
      <c r="S14643" s="34"/>
      <c r="T14643" s="34"/>
      <c r="U14643" s="34"/>
    </row>
    <row r="14644" spans="16:21" x14ac:dyDescent="0.45">
      <c r="P14644" s="33" t="s">
        <v>8173</v>
      </c>
      <c r="Q14644" t="s">
        <v>28873</v>
      </c>
      <c r="R14644" s="35" t="s">
        <v>23739</v>
      </c>
      <c r="S14644" s="34"/>
      <c r="T14644" s="34"/>
      <c r="U14644" s="34"/>
    </row>
    <row r="14645" spans="16:21" x14ac:dyDescent="0.45">
      <c r="P14645" s="33" t="s">
        <v>8174</v>
      </c>
      <c r="Q14645" t="s">
        <v>28873</v>
      </c>
      <c r="R14645" s="35" t="s">
        <v>23740</v>
      </c>
      <c r="S14645" s="34"/>
      <c r="T14645" s="34"/>
      <c r="U14645" s="34"/>
    </row>
    <row r="14646" spans="16:21" x14ac:dyDescent="0.45">
      <c r="P14646" s="33" t="s">
        <v>8174</v>
      </c>
      <c r="Q14646" t="s">
        <v>28873</v>
      </c>
      <c r="R14646" s="35" t="s">
        <v>23741</v>
      </c>
      <c r="S14646" s="34"/>
      <c r="T14646" s="34"/>
      <c r="U14646" s="34"/>
    </row>
    <row r="14647" spans="16:21" x14ac:dyDescent="0.45">
      <c r="P14647" s="33" t="s">
        <v>8175</v>
      </c>
      <c r="Q14647" t="s">
        <v>28873</v>
      </c>
      <c r="R14647" s="35" t="s">
        <v>23742</v>
      </c>
      <c r="S14647" s="34"/>
      <c r="T14647" s="34"/>
      <c r="U14647" s="34"/>
    </row>
    <row r="14648" spans="16:21" x14ac:dyDescent="0.45">
      <c r="P14648" s="33" t="s">
        <v>8175</v>
      </c>
      <c r="Q14648" t="s">
        <v>28873</v>
      </c>
      <c r="R14648" s="35" t="s">
        <v>23743</v>
      </c>
      <c r="S14648" s="34"/>
      <c r="T14648" s="34"/>
      <c r="U14648" s="34"/>
    </row>
    <row r="14649" spans="16:21" x14ac:dyDescent="0.45">
      <c r="P14649" s="33" t="s">
        <v>8176</v>
      </c>
      <c r="Q14649" t="s">
        <v>28873</v>
      </c>
      <c r="R14649" s="35" t="s">
        <v>23744</v>
      </c>
      <c r="S14649" s="34"/>
      <c r="T14649" s="34"/>
      <c r="U14649" s="34"/>
    </row>
    <row r="14650" spans="16:21" x14ac:dyDescent="0.45">
      <c r="P14650" s="33" t="s">
        <v>8176</v>
      </c>
      <c r="Q14650" t="s">
        <v>28873</v>
      </c>
      <c r="R14650" s="35" t="s">
        <v>23745</v>
      </c>
      <c r="S14650" s="34"/>
      <c r="T14650" s="34"/>
      <c r="U14650" s="34"/>
    </row>
    <row r="14651" spans="16:21" x14ac:dyDescent="0.45">
      <c r="P14651" s="33" t="s">
        <v>8177</v>
      </c>
      <c r="Q14651" t="s">
        <v>28873</v>
      </c>
      <c r="R14651" s="35" t="s">
        <v>23746</v>
      </c>
      <c r="S14651" s="34"/>
      <c r="T14651" s="34"/>
      <c r="U14651" s="34"/>
    </row>
    <row r="14652" spans="16:21" x14ac:dyDescent="0.45">
      <c r="P14652" s="33" t="s">
        <v>8177</v>
      </c>
      <c r="Q14652" t="s">
        <v>28873</v>
      </c>
      <c r="R14652" s="35" t="s">
        <v>23747</v>
      </c>
      <c r="S14652" s="34"/>
      <c r="T14652" s="34"/>
      <c r="U14652" s="34"/>
    </row>
    <row r="14653" spans="16:21" x14ac:dyDescent="0.45">
      <c r="P14653" s="33" t="s">
        <v>8178</v>
      </c>
      <c r="Q14653" t="s">
        <v>28873</v>
      </c>
      <c r="R14653" s="35" t="s">
        <v>23748</v>
      </c>
      <c r="S14653" s="34"/>
      <c r="T14653" s="34"/>
      <c r="U14653" s="34"/>
    </row>
    <row r="14654" spans="16:21" x14ac:dyDescent="0.45">
      <c r="P14654" s="33" t="s">
        <v>8178</v>
      </c>
      <c r="Q14654" t="s">
        <v>28873</v>
      </c>
      <c r="R14654" s="35" t="s">
        <v>23749</v>
      </c>
      <c r="S14654" s="34"/>
      <c r="T14654" s="34"/>
      <c r="U14654" s="34"/>
    </row>
    <row r="14655" spans="16:21" x14ac:dyDescent="0.45">
      <c r="P14655" s="33" t="s">
        <v>8179</v>
      </c>
      <c r="Q14655" t="s">
        <v>28873</v>
      </c>
      <c r="R14655" s="35" t="s">
        <v>23750</v>
      </c>
      <c r="S14655" s="34"/>
      <c r="T14655" s="34"/>
      <c r="U14655" s="34"/>
    </row>
    <row r="14656" spans="16:21" x14ac:dyDescent="0.45">
      <c r="P14656" s="33" t="s">
        <v>8179</v>
      </c>
      <c r="Q14656" t="s">
        <v>28873</v>
      </c>
      <c r="R14656" s="35" t="s">
        <v>23751</v>
      </c>
      <c r="S14656" s="34"/>
      <c r="T14656" s="34"/>
      <c r="U14656" s="34"/>
    </row>
    <row r="14657" spans="16:21" x14ac:dyDescent="0.45">
      <c r="P14657" s="33" t="s">
        <v>8180</v>
      </c>
      <c r="Q14657" t="s">
        <v>28873</v>
      </c>
      <c r="R14657" s="35" t="s">
        <v>23752</v>
      </c>
      <c r="S14657" s="34"/>
      <c r="T14657" s="34"/>
      <c r="U14657" s="34"/>
    </row>
    <row r="14658" spans="16:21" x14ac:dyDescent="0.45">
      <c r="P14658" s="33" t="s">
        <v>8180</v>
      </c>
      <c r="Q14658" t="s">
        <v>28873</v>
      </c>
      <c r="R14658" s="35" t="s">
        <v>23753</v>
      </c>
      <c r="S14658" s="34"/>
      <c r="T14658" s="34"/>
      <c r="U14658" s="34"/>
    </row>
    <row r="14659" spans="16:21" x14ac:dyDescent="0.45">
      <c r="P14659" s="33" t="s">
        <v>8181</v>
      </c>
      <c r="Q14659" t="s">
        <v>28873</v>
      </c>
      <c r="R14659" s="35" t="s">
        <v>23754</v>
      </c>
      <c r="S14659" s="34"/>
      <c r="T14659" s="34"/>
      <c r="U14659" s="34"/>
    </row>
    <row r="14660" spans="16:21" x14ac:dyDescent="0.45">
      <c r="P14660" s="33" t="s">
        <v>8181</v>
      </c>
      <c r="Q14660" t="s">
        <v>28873</v>
      </c>
      <c r="R14660" s="35" t="s">
        <v>23755</v>
      </c>
      <c r="S14660" s="34"/>
      <c r="T14660" s="34"/>
      <c r="U14660" s="34"/>
    </row>
    <row r="14661" spans="16:21" x14ac:dyDescent="0.45">
      <c r="P14661" s="33" t="s">
        <v>8182</v>
      </c>
      <c r="Q14661" t="s">
        <v>28873</v>
      </c>
      <c r="R14661" s="35" t="s">
        <v>23756</v>
      </c>
      <c r="S14661" s="34"/>
      <c r="T14661" s="34"/>
      <c r="U14661" s="34"/>
    </row>
    <row r="14662" spans="16:21" x14ac:dyDescent="0.45">
      <c r="P14662" s="33" t="s">
        <v>8182</v>
      </c>
      <c r="Q14662" t="s">
        <v>28873</v>
      </c>
      <c r="R14662" s="35" t="s">
        <v>23757</v>
      </c>
      <c r="S14662" s="34"/>
      <c r="T14662" s="34"/>
      <c r="U14662" s="34"/>
    </row>
    <row r="14663" spans="16:21" x14ac:dyDescent="0.45">
      <c r="P14663" s="33" t="s">
        <v>8183</v>
      </c>
      <c r="Q14663" t="s">
        <v>28873</v>
      </c>
      <c r="R14663" s="35" t="s">
        <v>23758</v>
      </c>
      <c r="S14663" s="34"/>
      <c r="T14663" s="34"/>
      <c r="U14663" s="34"/>
    </row>
    <row r="14664" spans="16:21" x14ac:dyDescent="0.45">
      <c r="P14664" s="33" t="s">
        <v>8183</v>
      </c>
      <c r="Q14664" t="s">
        <v>28873</v>
      </c>
      <c r="R14664" s="35" t="s">
        <v>23759</v>
      </c>
      <c r="S14664" s="34"/>
      <c r="T14664" s="34"/>
      <c r="U14664" s="34"/>
    </row>
    <row r="14665" spans="16:21" x14ac:dyDescent="0.45">
      <c r="P14665" s="33" t="s">
        <v>8184</v>
      </c>
      <c r="Q14665" t="s">
        <v>28873</v>
      </c>
      <c r="R14665" s="35" t="s">
        <v>23760</v>
      </c>
      <c r="S14665" s="34"/>
      <c r="T14665" s="34"/>
      <c r="U14665" s="34"/>
    </row>
    <row r="14666" spans="16:21" x14ac:dyDescent="0.45">
      <c r="P14666" s="33" t="s">
        <v>8184</v>
      </c>
      <c r="Q14666" t="s">
        <v>28873</v>
      </c>
      <c r="R14666" s="35" t="s">
        <v>23761</v>
      </c>
      <c r="S14666" s="34"/>
      <c r="T14666" s="34"/>
      <c r="U14666" s="34"/>
    </row>
    <row r="14667" spans="16:21" x14ac:dyDescent="0.45">
      <c r="P14667" s="33" t="s">
        <v>8185</v>
      </c>
      <c r="Q14667" t="s">
        <v>28873</v>
      </c>
      <c r="R14667" s="35" t="s">
        <v>23762</v>
      </c>
      <c r="S14667" s="34"/>
      <c r="T14667" s="34"/>
      <c r="U14667" s="34"/>
    </row>
    <row r="14668" spans="16:21" x14ac:dyDescent="0.45">
      <c r="P14668" s="33" t="s">
        <v>8185</v>
      </c>
      <c r="Q14668" t="s">
        <v>28873</v>
      </c>
      <c r="R14668" s="35" t="s">
        <v>23763</v>
      </c>
      <c r="S14668" s="34"/>
      <c r="T14668" s="34"/>
      <c r="U14668" s="34"/>
    </row>
    <row r="14669" spans="16:21" x14ac:dyDescent="0.45">
      <c r="P14669" s="33" t="s">
        <v>8186</v>
      </c>
      <c r="Q14669" t="s">
        <v>28873</v>
      </c>
      <c r="R14669" s="35" t="s">
        <v>23764</v>
      </c>
      <c r="S14669" s="34"/>
      <c r="T14669" s="34"/>
      <c r="U14669" s="34"/>
    </row>
    <row r="14670" spans="16:21" x14ac:dyDescent="0.45">
      <c r="P14670" s="33" t="s">
        <v>8186</v>
      </c>
      <c r="Q14670" t="s">
        <v>28873</v>
      </c>
      <c r="R14670" s="35" t="s">
        <v>23765</v>
      </c>
      <c r="S14670" s="34"/>
      <c r="T14670" s="34"/>
      <c r="U14670" s="34"/>
    </row>
    <row r="14671" spans="16:21" x14ac:dyDescent="0.45">
      <c r="P14671" s="33" t="s">
        <v>8187</v>
      </c>
      <c r="Q14671" t="s">
        <v>28873</v>
      </c>
      <c r="R14671" s="35" t="s">
        <v>23766</v>
      </c>
      <c r="S14671" s="34"/>
      <c r="T14671" s="34"/>
      <c r="U14671" s="34"/>
    </row>
    <row r="14672" spans="16:21" x14ac:dyDescent="0.45">
      <c r="P14672" s="33" t="s">
        <v>8187</v>
      </c>
      <c r="Q14672" t="s">
        <v>28873</v>
      </c>
      <c r="R14672" s="35" t="s">
        <v>23767</v>
      </c>
      <c r="S14672" s="34"/>
      <c r="T14672" s="34"/>
      <c r="U14672" s="34"/>
    </row>
    <row r="14673" spans="16:21" x14ac:dyDescent="0.45">
      <c r="P14673" s="33" t="s">
        <v>8188</v>
      </c>
      <c r="Q14673" t="s">
        <v>28873</v>
      </c>
      <c r="R14673" s="35" t="s">
        <v>23768</v>
      </c>
      <c r="S14673" s="34"/>
      <c r="T14673" s="34"/>
      <c r="U14673" s="34"/>
    </row>
    <row r="14674" spans="16:21" x14ac:dyDescent="0.45">
      <c r="P14674" s="33" t="s">
        <v>8188</v>
      </c>
      <c r="Q14674" t="s">
        <v>28873</v>
      </c>
      <c r="R14674" s="35" t="s">
        <v>23769</v>
      </c>
      <c r="S14674" s="34"/>
      <c r="T14674" s="34"/>
      <c r="U14674" s="34"/>
    </row>
    <row r="14675" spans="16:21" x14ac:dyDescent="0.45">
      <c r="P14675" s="33" t="s">
        <v>8189</v>
      </c>
      <c r="Q14675" t="s">
        <v>28873</v>
      </c>
      <c r="R14675" s="35" t="s">
        <v>23770</v>
      </c>
      <c r="S14675" s="34"/>
      <c r="T14675" s="34"/>
      <c r="U14675" s="34"/>
    </row>
    <row r="14676" spans="16:21" x14ac:dyDescent="0.45">
      <c r="P14676" s="33" t="s">
        <v>8189</v>
      </c>
      <c r="Q14676" t="s">
        <v>28873</v>
      </c>
      <c r="R14676" s="35" t="s">
        <v>23771</v>
      </c>
      <c r="S14676" s="34"/>
      <c r="T14676" s="34"/>
      <c r="U14676" s="34"/>
    </row>
    <row r="14677" spans="16:21" x14ac:dyDescent="0.45">
      <c r="P14677" s="33" t="s">
        <v>8190</v>
      </c>
      <c r="Q14677" t="s">
        <v>28873</v>
      </c>
      <c r="R14677" s="35" t="s">
        <v>23772</v>
      </c>
      <c r="S14677" s="34"/>
      <c r="T14677" s="34"/>
      <c r="U14677" s="34"/>
    </row>
    <row r="14678" spans="16:21" x14ac:dyDescent="0.45">
      <c r="P14678" s="33" t="s">
        <v>8191</v>
      </c>
      <c r="Q14678" t="s">
        <v>28873</v>
      </c>
      <c r="R14678" s="35" t="s">
        <v>23773</v>
      </c>
      <c r="S14678" s="34"/>
      <c r="T14678" s="34"/>
      <c r="U14678" s="34"/>
    </row>
    <row r="14679" spans="16:21" x14ac:dyDescent="0.45">
      <c r="P14679" s="33" t="s">
        <v>8191</v>
      </c>
      <c r="Q14679" t="s">
        <v>28873</v>
      </c>
      <c r="R14679" s="35" t="s">
        <v>23774</v>
      </c>
      <c r="S14679" s="34"/>
      <c r="T14679" s="34"/>
      <c r="U14679" s="34"/>
    </row>
    <row r="14680" spans="16:21" x14ac:dyDescent="0.45">
      <c r="P14680" s="33" t="s">
        <v>8192</v>
      </c>
      <c r="Q14680" t="s">
        <v>28873</v>
      </c>
      <c r="R14680" s="35" t="s">
        <v>23775</v>
      </c>
      <c r="S14680" s="34"/>
      <c r="T14680" s="34"/>
      <c r="U14680" s="34"/>
    </row>
    <row r="14681" spans="16:21" x14ac:dyDescent="0.45">
      <c r="P14681" s="33" t="s">
        <v>8192</v>
      </c>
      <c r="Q14681" t="s">
        <v>28873</v>
      </c>
      <c r="R14681" s="35" t="s">
        <v>23776</v>
      </c>
      <c r="S14681" s="34"/>
      <c r="T14681" s="34"/>
      <c r="U14681" s="34"/>
    </row>
    <row r="14682" spans="16:21" x14ac:dyDescent="0.45">
      <c r="P14682" s="33" t="s">
        <v>8193</v>
      </c>
      <c r="Q14682" t="s">
        <v>28873</v>
      </c>
      <c r="R14682" s="35" t="s">
        <v>23777</v>
      </c>
      <c r="S14682" s="34"/>
      <c r="T14682" s="34"/>
      <c r="U14682" s="34"/>
    </row>
    <row r="14683" spans="16:21" x14ac:dyDescent="0.45">
      <c r="P14683" s="33" t="s">
        <v>8193</v>
      </c>
      <c r="Q14683" t="s">
        <v>28873</v>
      </c>
      <c r="R14683" s="35" t="s">
        <v>23778</v>
      </c>
      <c r="S14683" s="34"/>
      <c r="T14683" s="34"/>
      <c r="U14683" s="34"/>
    </row>
    <row r="14684" spans="16:21" x14ac:dyDescent="0.45">
      <c r="P14684" s="33" t="s">
        <v>8194</v>
      </c>
      <c r="Q14684" t="s">
        <v>28873</v>
      </c>
      <c r="R14684" s="35" t="s">
        <v>23779</v>
      </c>
      <c r="S14684" s="34"/>
      <c r="T14684" s="34"/>
      <c r="U14684" s="34"/>
    </row>
    <row r="14685" spans="16:21" x14ac:dyDescent="0.45">
      <c r="P14685" s="33" t="s">
        <v>8194</v>
      </c>
      <c r="Q14685" t="s">
        <v>28873</v>
      </c>
      <c r="R14685" s="35" t="s">
        <v>23780</v>
      </c>
      <c r="S14685" s="34"/>
      <c r="T14685" s="34"/>
      <c r="U14685" s="34"/>
    </row>
    <row r="14686" spans="16:21" x14ac:dyDescent="0.45">
      <c r="P14686" s="33" t="s">
        <v>8195</v>
      </c>
      <c r="Q14686" t="s">
        <v>28873</v>
      </c>
      <c r="R14686" s="35" t="s">
        <v>23781</v>
      </c>
      <c r="S14686" s="34"/>
      <c r="T14686" s="34"/>
      <c r="U14686" s="34"/>
    </row>
    <row r="14687" spans="16:21" x14ac:dyDescent="0.45">
      <c r="P14687" s="33" t="s">
        <v>8195</v>
      </c>
      <c r="Q14687" t="s">
        <v>28873</v>
      </c>
      <c r="R14687" s="35" t="s">
        <v>23782</v>
      </c>
      <c r="S14687" s="34"/>
      <c r="T14687" s="34"/>
      <c r="U14687" s="34"/>
    </row>
    <row r="14688" spans="16:21" x14ac:dyDescent="0.45">
      <c r="P14688" s="33" t="s">
        <v>8196</v>
      </c>
      <c r="Q14688" t="s">
        <v>28873</v>
      </c>
      <c r="R14688" s="35" t="s">
        <v>23783</v>
      </c>
      <c r="S14688" s="34"/>
      <c r="T14688" s="34"/>
      <c r="U14688" s="34"/>
    </row>
    <row r="14689" spans="16:21" x14ac:dyDescent="0.45">
      <c r="P14689" s="33" t="s">
        <v>8196</v>
      </c>
      <c r="Q14689" t="s">
        <v>28873</v>
      </c>
      <c r="R14689" s="35" t="s">
        <v>23784</v>
      </c>
      <c r="S14689" s="34"/>
      <c r="T14689" s="34"/>
      <c r="U14689" s="34"/>
    </row>
    <row r="14690" spans="16:21" x14ac:dyDescent="0.45">
      <c r="P14690" s="33" t="s">
        <v>8197</v>
      </c>
      <c r="Q14690" t="s">
        <v>28873</v>
      </c>
      <c r="R14690" s="35" t="s">
        <v>23785</v>
      </c>
      <c r="S14690" s="34"/>
      <c r="T14690" s="34"/>
      <c r="U14690" s="34"/>
    </row>
    <row r="14691" spans="16:21" x14ac:dyDescent="0.45">
      <c r="P14691" s="33" t="s">
        <v>8197</v>
      </c>
      <c r="Q14691" t="s">
        <v>28873</v>
      </c>
      <c r="R14691" s="35" t="s">
        <v>23786</v>
      </c>
      <c r="S14691" s="34"/>
      <c r="T14691" s="34"/>
      <c r="U14691" s="34"/>
    </row>
    <row r="14692" spans="16:21" x14ac:dyDescent="0.45">
      <c r="P14692" s="33" t="s">
        <v>8198</v>
      </c>
      <c r="Q14692" t="s">
        <v>28873</v>
      </c>
      <c r="R14692" s="35" t="s">
        <v>23787</v>
      </c>
      <c r="S14692" s="34"/>
      <c r="T14692" s="34"/>
      <c r="U14692" s="34"/>
    </row>
    <row r="14693" spans="16:21" x14ac:dyDescent="0.45">
      <c r="P14693" s="33" t="s">
        <v>8198</v>
      </c>
      <c r="Q14693" t="s">
        <v>28873</v>
      </c>
      <c r="R14693" s="35" t="s">
        <v>23788</v>
      </c>
      <c r="S14693" s="34"/>
      <c r="T14693" s="34"/>
      <c r="U14693" s="34"/>
    </row>
    <row r="14694" spans="16:21" x14ac:dyDescent="0.45">
      <c r="P14694" s="33" t="s">
        <v>8199</v>
      </c>
      <c r="Q14694" t="s">
        <v>28873</v>
      </c>
      <c r="R14694" s="35" t="s">
        <v>23789</v>
      </c>
      <c r="S14694" s="34"/>
      <c r="T14694" s="34"/>
      <c r="U14694" s="34"/>
    </row>
    <row r="14695" spans="16:21" x14ac:dyDescent="0.45">
      <c r="P14695" s="33" t="s">
        <v>8199</v>
      </c>
      <c r="Q14695" t="s">
        <v>28873</v>
      </c>
      <c r="R14695" s="35" t="s">
        <v>23790</v>
      </c>
      <c r="S14695" s="34"/>
      <c r="T14695" s="34"/>
      <c r="U14695" s="34"/>
    </row>
    <row r="14696" spans="16:21" x14ac:dyDescent="0.45">
      <c r="P14696" s="33" t="s">
        <v>8200</v>
      </c>
      <c r="Q14696" t="s">
        <v>28873</v>
      </c>
      <c r="R14696" s="35" t="s">
        <v>23791</v>
      </c>
      <c r="S14696" s="34"/>
      <c r="T14696" s="34"/>
      <c r="U14696" s="34"/>
    </row>
    <row r="14697" spans="16:21" x14ac:dyDescent="0.45">
      <c r="P14697" s="33" t="s">
        <v>8200</v>
      </c>
      <c r="Q14697" t="s">
        <v>28873</v>
      </c>
      <c r="R14697" s="35" t="s">
        <v>23792</v>
      </c>
      <c r="S14697" s="34"/>
      <c r="T14697" s="34"/>
      <c r="U14697" s="34"/>
    </row>
    <row r="14698" spans="16:21" x14ac:dyDescent="0.45">
      <c r="P14698" s="33" t="s">
        <v>8201</v>
      </c>
      <c r="Q14698" t="s">
        <v>28873</v>
      </c>
      <c r="R14698" s="35" t="s">
        <v>23793</v>
      </c>
      <c r="S14698" s="34"/>
      <c r="T14698" s="34"/>
      <c r="U14698" s="34"/>
    </row>
    <row r="14699" spans="16:21" x14ac:dyDescent="0.45">
      <c r="P14699" s="33" t="s">
        <v>8201</v>
      </c>
      <c r="Q14699" t="s">
        <v>28873</v>
      </c>
      <c r="R14699" s="35" t="s">
        <v>23794</v>
      </c>
      <c r="S14699" s="34"/>
      <c r="T14699" s="34"/>
      <c r="U14699" s="34"/>
    </row>
    <row r="14700" spans="16:21" x14ac:dyDescent="0.45">
      <c r="P14700" s="33" t="s">
        <v>8202</v>
      </c>
      <c r="Q14700" t="s">
        <v>28873</v>
      </c>
      <c r="R14700" s="35" t="s">
        <v>23795</v>
      </c>
      <c r="S14700" s="34"/>
      <c r="T14700" s="34"/>
      <c r="U14700" s="34"/>
    </row>
    <row r="14701" spans="16:21" x14ac:dyDescent="0.45">
      <c r="P14701" s="33" t="s">
        <v>8202</v>
      </c>
      <c r="Q14701" t="s">
        <v>28873</v>
      </c>
      <c r="R14701" s="35" t="s">
        <v>23796</v>
      </c>
      <c r="S14701" s="34"/>
      <c r="T14701" s="34"/>
      <c r="U14701" s="34"/>
    </row>
    <row r="14702" spans="16:21" x14ac:dyDescent="0.45">
      <c r="P14702" s="33" t="s">
        <v>8203</v>
      </c>
      <c r="Q14702" t="s">
        <v>28873</v>
      </c>
      <c r="R14702" s="35" t="s">
        <v>23797</v>
      </c>
      <c r="S14702" s="34"/>
      <c r="T14702" s="34"/>
      <c r="U14702" s="34"/>
    </row>
    <row r="14703" spans="16:21" x14ac:dyDescent="0.45">
      <c r="P14703" s="33" t="s">
        <v>8203</v>
      </c>
      <c r="Q14703" t="s">
        <v>28873</v>
      </c>
      <c r="R14703" s="35" t="s">
        <v>23798</v>
      </c>
      <c r="S14703" s="34"/>
      <c r="T14703" s="34"/>
      <c r="U14703" s="34"/>
    </row>
    <row r="14704" spans="16:21" x14ac:dyDescent="0.45">
      <c r="P14704" s="33" t="s">
        <v>8204</v>
      </c>
      <c r="Q14704" t="s">
        <v>28873</v>
      </c>
      <c r="R14704" s="35" t="s">
        <v>23799</v>
      </c>
      <c r="S14704" s="34"/>
      <c r="T14704" s="34"/>
      <c r="U14704" s="34"/>
    </row>
    <row r="14705" spans="16:21" x14ac:dyDescent="0.45">
      <c r="P14705" s="33" t="s">
        <v>8204</v>
      </c>
      <c r="Q14705" t="s">
        <v>28873</v>
      </c>
      <c r="R14705" s="35" t="s">
        <v>23800</v>
      </c>
      <c r="S14705" s="34"/>
      <c r="T14705" s="34"/>
      <c r="U14705" s="34"/>
    </row>
    <row r="14706" spans="16:21" x14ac:dyDescent="0.45">
      <c r="P14706" s="33" t="s">
        <v>8205</v>
      </c>
      <c r="Q14706" t="s">
        <v>28873</v>
      </c>
      <c r="R14706" s="35" t="s">
        <v>23801</v>
      </c>
      <c r="S14706" s="34"/>
      <c r="T14706" s="34"/>
      <c r="U14706" s="34"/>
    </row>
    <row r="14707" spans="16:21" x14ac:dyDescent="0.45">
      <c r="P14707" s="33" t="s">
        <v>8205</v>
      </c>
      <c r="Q14707" t="s">
        <v>28873</v>
      </c>
      <c r="R14707" s="35" t="s">
        <v>23802</v>
      </c>
      <c r="S14707" s="34"/>
      <c r="T14707" s="34"/>
      <c r="U14707" s="34"/>
    </row>
    <row r="14708" spans="16:21" x14ac:dyDescent="0.45">
      <c r="P14708" s="33" t="s">
        <v>8206</v>
      </c>
      <c r="Q14708" t="s">
        <v>28873</v>
      </c>
      <c r="R14708" s="35" t="s">
        <v>23803</v>
      </c>
      <c r="S14708" s="34"/>
      <c r="T14708" s="34"/>
      <c r="U14708" s="34"/>
    </row>
    <row r="14709" spans="16:21" x14ac:dyDescent="0.45">
      <c r="P14709" s="33" t="s">
        <v>8206</v>
      </c>
      <c r="Q14709" t="s">
        <v>28873</v>
      </c>
      <c r="R14709" s="35" t="s">
        <v>23804</v>
      </c>
      <c r="S14709" s="34"/>
      <c r="T14709" s="34"/>
      <c r="U14709" s="34"/>
    </row>
    <row r="14710" spans="16:21" x14ac:dyDescent="0.45">
      <c r="P14710" s="33" t="s">
        <v>8207</v>
      </c>
      <c r="Q14710" t="s">
        <v>28873</v>
      </c>
      <c r="R14710" s="35" t="s">
        <v>23805</v>
      </c>
      <c r="S14710" s="34"/>
      <c r="T14710" s="34"/>
      <c r="U14710" s="34"/>
    </row>
    <row r="14711" spans="16:21" x14ac:dyDescent="0.45">
      <c r="P14711" s="33" t="s">
        <v>8207</v>
      </c>
      <c r="Q14711" t="s">
        <v>28873</v>
      </c>
      <c r="R14711" s="35" t="s">
        <v>23806</v>
      </c>
      <c r="S14711" s="34"/>
      <c r="T14711" s="34"/>
      <c r="U14711" s="34"/>
    </row>
    <row r="14712" spans="16:21" x14ac:dyDescent="0.45">
      <c r="P14712" s="33" t="s">
        <v>8208</v>
      </c>
      <c r="Q14712" t="s">
        <v>28873</v>
      </c>
      <c r="R14712" s="35" t="s">
        <v>23807</v>
      </c>
      <c r="S14712" s="34"/>
      <c r="T14712" s="34"/>
      <c r="U14712" s="34"/>
    </row>
    <row r="14713" spans="16:21" x14ac:dyDescent="0.45">
      <c r="P14713" s="33" t="s">
        <v>8208</v>
      </c>
      <c r="Q14713" t="s">
        <v>28873</v>
      </c>
      <c r="R14713" s="35" t="s">
        <v>23808</v>
      </c>
      <c r="S14713" s="34"/>
      <c r="T14713" s="34"/>
      <c r="U14713" s="34"/>
    </row>
    <row r="14714" spans="16:21" x14ac:dyDescent="0.45">
      <c r="P14714" s="33" t="s">
        <v>8209</v>
      </c>
      <c r="Q14714" t="s">
        <v>28873</v>
      </c>
      <c r="R14714" s="35" t="s">
        <v>23809</v>
      </c>
      <c r="S14714" s="34"/>
      <c r="T14714" s="34"/>
      <c r="U14714" s="34"/>
    </row>
    <row r="14715" spans="16:21" x14ac:dyDescent="0.45">
      <c r="P14715" s="33" t="s">
        <v>8209</v>
      </c>
      <c r="Q14715" t="s">
        <v>28873</v>
      </c>
      <c r="R14715" s="35" t="s">
        <v>23810</v>
      </c>
      <c r="S14715" s="34"/>
      <c r="T14715" s="34"/>
      <c r="U14715" s="34"/>
    </row>
    <row r="14716" spans="16:21" x14ac:dyDescent="0.45">
      <c r="P14716" s="33" t="s">
        <v>8210</v>
      </c>
      <c r="Q14716" t="s">
        <v>28873</v>
      </c>
      <c r="R14716" s="35" t="s">
        <v>23811</v>
      </c>
      <c r="S14716" s="34"/>
      <c r="T14716" s="34"/>
      <c r="U14716" s="34"/>
    </row>
    <row r="14717" spans="16:21" x14ac:dyDescent="0.45">
      <c r="P14717" s="33" t="s">
        <v>8210</v>
      </c>
      <c r="Q14717" t="s">
        <v>28873</v>
      </c>
      <c r="R14717" s="35" t="s">
        <v>23812</v>
      </c>
      <c r="S14717" s="34"/>
      <c r="T14717" s="34"/>
      <c r="U14717" s="34"/>
    </row>
    <row r="14718" spans="16:21" x14ac:dyDescent="0.45">
      <c r="P14718" s="33" t="s">
        <v>8211</v>
      </c>
      <c r="Q14718" t="s">
        <v>28873</v>
      </c>
      <c r="R14718" s="35" t="s">
        <v>23813</v>
      </c>
      <c r="S14718" s="34"/>
      <c r="T14718" s="34"/>
      <c r="U14718" s="34"/>
    </row>
    <row r="14719" spans="16:21" x14ac:dyDescent="0.45">
      <c r="P14719" s="33" t="s">
        <v>8211</v>
      </c>
      <c r="Q14719" t="s">
        <v>28873</v>
      </c>
      <c r="R14719" s="35" t="s">
        <v>23814</v>
      </c>
      <c r="S14719" s="34"/>
      <c r="T14719" s="34"/>
      <c r="U14719" s="34"/>
    </row>
    <row r="14720" spans="16:21" x14ac:dyDescent="0.45">
      <c r="P14720" s="33" t="s">
        <v>8212</v>
      </c>
      <c r="Q14720" t="s">
        <v>28873</v>
      </c>
      <c r="R14720" s="35" t="s">
        <v>23815</v>
      </c>
      <c r="S14720" s="34"/>
      <c r="T14720" s="34"/>
      <c r="U14720" s="34"/>
    </row>
    <row r="14721" spans="16:21" x14ac:dyDescent="0.45">
      <c r="P14721" s="33" t="s">
        <v>8212</v>
      </c>
      <c r="Q14721" t="s">
        <v>28873</v>
      </c>
      <c r="R14721" s="35" t="s">
        <v>23816</v>
      </c>
      <c r="S14721" s="34"/>
      <c r="T14721" s="34"/>
      <c r="U14721" s="34"/>
    </row>
    <row r="14722" spans="16:21" x14ac:dyDescent="0.45">
      <c r="P14722" s="33" t="s">
        <v>8213</v>
      </c>
      <c r="Q14722" t="s">
        <v>28873</v>
      </c>
      <c r="R14722" s="35" t="s">
        <v>23817</v>
      </c>
      <c r="S14722" s="34"/>
      <c r="T14722" s="34"/>
      <c r="U14722" s="34"/>
    </row>
    <row r="14723" spans="16:21" x14ac:dyDescent="0.45">
      <c r="P14723" s="33" t="s">
        <v>8213</v>
      </c>
      <c r="Q14723" t="s">
        <v>28873</v>
      </c>
      <c r="R14723" s="35" t="s">
        <v>23818</v>
      </c>
      <c r="S14723" s="34"/>
      <c r="T14723" s="34"/>
      <c r="U14723" s="34"/>
    </row>
    <row r="14724" spans="16:21" x14ac:dyDescent="0.45">
      <c r="P14724" s="33" t="s">
        <v>8214</v>
      </c>
      <c r="Q14724" t="s">
        <v>28873</v>
      </c>
      <c r="R14724" s="35" t="s">
        <v>23819</v>
      </c>
      <c r="S14724" s="34"/>
      <c r="T14724" s="34"/>
      <c r="U14724" s="34"/>
    </row>
    <row r="14725" spans="16:21" x14ac:dyDescent="0.45">
      <c r="P14725" s="33" t="s">
        <v>8214</v>
      </c>
      <c r="Q14725" t="s">
        <v>28873</v>
      </c>
      <c r="R14725" s="35" t="s">
        <v>23820</v>
      </c>
      <c r="S14725" s="34"/>
      <c r="T14725" s="34"/>
      <c r="U14725" s="34"/>
    </row>
    <row r="14726" spans="16:21" x14ac:dyDescent="0.45">
      <c r="P14726" s="33" t="s">
        <v>8215</v>
      </c>
      <c r="Q14726" t="s">
        <v>28873</v>
      </c>
      <c r="R14726" s="35" t="s">
        <v>23821</v>
      </c>
      <c r="S14726" s="34"/>
      <c r="T14726" s="34"/>
      <c r="U14726" s="34"/>
    </row>
    <row r="14727" spans="16:21" x14ac:dyDescent="0.45">
      <c r="P14727" s="33" t="s">
        <v>8216</v>
      </c>
      <c r="Q14727" t="s">
        <v>28873</v>
      </c>
      <c r="R14727" s="35" t="s">
        <v>23822</v>
      </c>
      <c r="S14727" s="34"/>
      <c r="T14727" s="34"/>
      <c r="U14727" s="34"/>
    </row>
    <row r="14728" spans="16:21" x14ac:dyDescent="0.45">
      <c r="P14728" s="33" t="s">
        <v>8216</v>
      </c>
      <c r="Q14728" t="s">
        <v>28873</v>
      </c>
      <c r="R14728" s="35" t="s">
        <v>23823</v>
      </c>
      <c r="S14728" s="34"/>
      <c r="T14728" s="34"/>
      <c r="U14728" s="34"/>
    </row>
    <row r="14729" spans="16:21" x14ac:dyDescent="0.45">
      <c r="P14729" s="33" t="s">
        <v>8217</v>
      </c>
      <c r="Q14729" t="s">
        <v>28873</v>
      </c>
      <c r="R14729" s="35" t="s">
        <v>23824</v>
      </c>
      <c r="S14729" s="34"/>
      <c r="T14729" s="34"/>
      <c r="U14729" s="34"/>
    </row>
    <row r="14730" spans="16:21" x14ac:dyDescent="0.45">
      <c r="P14730" s="33" t="s">
        <v>8217</v>
      </c>
      <c r="Q14730" t="s">
        <v>28873</v>
      </c>
      <c r="R14730" s="35" t="s">
        <v>23825</v>
      </c>
      <c r="S14730" s="34"/>
      <c r="T14730" s="34"/>
      <c r="U14730" s="34"/>
    </row>
    <row r="14731" spans="16:21" x14ac:dyDescent="0.45">
      <c r="P14731" s="33" t="s">
        <v>8218</v>
      </c>
      <c r="Q14731" t="s">
        <v>28873</v>
      </c>
      <c r="R14731" s="35" t="s">
        <v>23826</v>
      </c>
      <c r="S14731" s="34"/>
      <c r="T14731" s="34"/>
      <c r="U14731" s="34"/>
    </row>
    <row r="14732" spans="16:21" x14ac:dyDescent="0.45">
      <c r="P14732" s="33" t="s">
        <v>8218</v>
      </c>
      <c r="Q14732" t="s">
        <v>28873</v>
      </c>
      <c r="R14732" s="35" t="s">
        <v>23827</v>
      </c>
      <c r="S14732" s="34"/>
      <c r="T14732" s="34"/>
      <c r="U14732" s="34"/>
    </row>
    <row r="14733" spans="16:21" x14ac:dyDescent="0.45">
      <c r="P14733" s="33" t="s">
        <v>8219</v>
      </c>
      <c r="Q14733" t="s">
        <v>28873</v>
      </c>
      <c r="R14733" s="35" t="s">
        <v>23828</v>
      </c>
      <c r="S14733" s="34"/>
      <c r="T14733" s="34"/>
      <c r="U14733" s="34"/>
    </row>
    <row r="14734" spans="16:21" x14ac:dyDescent="0.45">
      <c r="P14734" s="33" t="s">
        <v>8219</v>
      </c>
      <c r="Q14734" t="s">
        <v>28873</v>
      </c>
      <c r="R14734" s="35" t="s">
        <v>23829</v>
      </c>
      <c r="S14734" s="34"/>
      <c r="T14734" s="34"/>
      <c r="U14734" s="34"/>
    </row>
    <row r="14735" spans="16:21" x14ac:dyDescent="0.45">
      <c r="P14735" s="33" t="s">
        <v>8220</v>
      </c>
      <c r="Q14735" t="s">
        <v>28873</v>
      </c>
      <c r="R14735" s="35" t="s">
        <v>23830</v>
      </c>
      <c r="S14735" s="34"/>
      <c r="T14735" s="34"/>
      <c r="U14735" s="34"/>
    </row>
    <row r="14736" spans="16:21" x14ac:dyDescent="0.45">
      <c r="P14736" s="33" t="s">
        <v>8220</v>
      </c>
      <c r="Q14736" t="s">
        <v>28873</v>
      </c>
      <c r="R14736" s="35" t="s">
        <v>23831</v>
      </c>
      <c r="S14736" s="34"/>
      <c r="T14736" s="34"/>
      <c r="U14736" s="34"/>
    </row>
    <row r="14737" spans="16:21" x14ac:dyDescent="0.45">
      <c r="P14737" s="33" t="s">
        <v>8221</v>
      </c>
      <c r="Q14737" t="s">
        <v>28873</v>
      </c>
      <c r="R14737" s="35" t="s">
        <v>23832</v>
      </c>
      <c r="S14737" s="34"/>
      <c r="T14737" s="34"/>
      <c r="U14737" s="34"/>
    </row>
    <row r="14738" spans="16:21" x14ac:dyDescent="0.45">
      <c r="P14738" s="33" t="s">
        <v>8221</v>
      </c>
      <c r="Q14738" t="s">
        <v>28873</v>
      </c>
      <c r="R14738" s="35" t="s">
        <v>23833</v>
      </c>
      <c r="S14738" s="34"/>
      <c r="T14738" s="34"/>
      <c r="U14738" s="34"/>
    </row>
    <row r="14739" spans="16:21" x14ac:dyDescent="0.45">
      <c r="P14739" s="33" t="s">
        <v>8222</v>
      </c>
      <c r="Q14739" t="s">
        <v>28873</v>
      </c>
      <c r="R14739" s="35" t="s">
        <v>23834</v>
      </c>
      <c r="S14739" s="34"/>
      <c r="T14739" s="34"/>
      <c r="U14739" s="34"/>
    </row>
    <row r="14740" spans="16:21" x14ac:dyDescent="0.45">
      <c r="P14740" s="33" t="s">
        <v>8222</v>
      </c>
      <c r="Q14740" t="s">
        <v>28873</v>
      </c>
      <c r="R14740" s="35" t="s">
        <v>23835</v>
      </c>
      <c r="S14740" s="34"/>
      <c r="T14740" s="34"/>
      <c r="U14740" s="34"/>
    </row>
    <row r="14741" spans="16:21" x14ac:dyDescent="0.45">
      <c r="P14741" s="33" t="s">
        <v>8223</v>
      </c>
      <c r="Q14741" t="s">
        <v>28873</v>
      </c>
      <c r="R14741" s="35" t="s">
        <v>23836</v>
      </c>
      <c r="S14741" s="34"/>
      <c r="T14741" s="34"/>
      <c r="U14741" s="34"/>
    </row>
    <row r="14742" spans="16:21" x14ac:dyDescent="0.45">
      <c r="P14742" s="33" t="s">
        <v>8223</v>
      </c>
      <c r="Q14742" t="s">
        <v>28873</v>
      </c>
      <c r="R14742" s="35" t="s">
        <v>23837</v>
      </c>
      <c r="S14742" s="34"/>
      <c r="T14742" s="34"/>
      <c r="U14742" s="34"/>
    </row>
    <row r="14743" spans="16:21" x14ac:dyDescent="0.45">
      <c r="P14743" s="33" t="s">
        <v>8224</v>
      </c>
      <c r="Q14743" t="s">
        <v>28873</v>
      </c>
      <c r="R14743" s="35" t="s">
        <v>23838</v>
      </c>
      <c r="S14743" s="34"/>
      <c r="T14743" s="34"/>
      <c r="U14743" s="34"/>
    </row>
    <row r="14744" spans="16:21" x14ac:dyDescent="0.45">
      <c r="P14744" s="33" t="s">
        <v>8224</v>
      </c>
      <c r="Q14744" t="s">
        <v>28873</v>
      </c>
      <c r="R14744" s="35" t="s">
        <v>23839</v>
      </c>
      <c r="S14744" s="34"/>
      <c r="T14744" s="34"/>
      <c r="U14744" s="34"/>
    </row>
    <row r="14745" spans="16:21" x14ac:dyDescent="0.45">
      <c r="P14745" s="33" t="s">
        <v>8225</v>
      </c>
      <c r="Q14745" t="s">
        <v>28873</v>
      </c>
      <c r="R14745" s="35" t="s">
        <v>23840</v>
      </c>
      <c r="S14745" s="34"/>
      <c r="T14745" s="34"/>
      <c r="U14745" s="34"/>
    </row>
    <row r="14746" spans="16:21" x14ac:dyDescent="0.45">
      <c r="P14746" s="33" t="s">
        <v>8225</v>
      </c>
      <c r="Q14746" t="s">
        <v>28873</v>
      </c>
      <c r="R14746" s="35" t="s">
        <v>23841</v>
      </c>
      <c r="S14746" s="34"/>
      <c r="T14746" s="34"/>
      <c r="U14746" s="34"/>
    </row>
    <row r="14747" spans="16:21" x14ac:dyDescent="0.45">
      <c r="P14747" s="33" t="s">
        <v>8226</v>
      </c>
      <c r="Q14747" t="s">
        <v>28873</v>
      </c>
      <c r="R14747" s="35" t="s">
        <v>23842</v>
      </c>
      <c r="S14747" s="34"/>
      <c r="T14747" s="34"/>
      <c r="U14747" s="34"/>
    </row>
    <row r="14748" spans="16:21" x14ac:dyDescent="0.45">
      <c r="P14748" s="33" t="s">
        <v>8226</v>
      </c>
      <c r="Q14748" t="s">
        <v>28873</v>
      </c>
      <c r="R14748" s="35" t="s">
        <v>23843</v>
      </c>
      <c r="S14748" s="34"/>
      <c r="T14748" s="34"/>
      <c r="U14748" s="34"/>
    </row>
    <row r="14749" spans="16:21" x14ac:dyDescent="0.45">
      <c r="P14749" s="33" t="s">
        <v>8227</v>
      </c>
      <c r="Q14749" t="s">
        <v>28873</v>
      </c>
      <c r="R14749" s="35" t="s">
        <v>23844</v>
      </c>
      <c r="S14749" s="34"/>
      <c r="T14749" s="34"/>
      <c r="U14749" s="34"/>
    </row>
    <row r="14750" spans="16:21" x14ac:dyDescent="0.45">
      <c r="P14750" s="33" t="s">
        <v>8227</v>
      </c>
      <c r="Q14750" t="s">
        <v>28873</v>
      </c>
      <c r="R14750" s="35" t="s">
        <v>23845</v>
      </c>
      <c r="S14750" s="34"/>
      <c r="T14750" s="34"/>
      <c r="U14750" s="34"/>
    </row>
    <row r="14751" spans="16:21" x14ac:dyDescent="0.45">
      <c r="P14751" s="33" t="s">
        <v>8228</v>
      </c>
      <c r="Q14751" t="s">
        <v>28873</v>
      </c>
      <c r="R14751" s="35" t="s">
        <v>23846</v>
      </c>
      <c r="S14751" s="34"/>
      <c r="T14751" s="34"/>
      <c r="U14751" s="34"/>
    </row>
    <row r="14752" spans="16:21" x14ac:dyDescent="0.45">
      <c r="P14752" s="33" t="s">
        <v>8228</v>
      </c>
      <c r="Q14752" t="s">
        <v>28873</v>
      </c>
      <c r="R14752" s="35" t="s">
        <v>23847</v>
      </c>
      <c r="S14752" s="34"/>
      <c r="T14752" s="34"/>
      <c r="U14752" s="34"/>
    </row>
    <row r="14753" spans="16:21" x14ac:dyDescent="0.45">
      <c r="P14753" s="33" t="s">
        <v>8229</v>
      </c>
      <c r="Q14753" t="s">
        <v>28873</v>
      </c>
      <c r="R14753" s="35" t="s">
        <v>23848</v>
      </c>
      <c r="S14753" s="34"/>
      <c r="T14753" s="34"/>
      <c r="U14753" s="34"/>
    </row>
    <row r="14754" spans="16:21" x14ac:dyDescent="0.45">
      <c r="P14754" s="33" t="s">
        <v>8229</v>
      </c>
      <c r="Q14754" t="s">
        <v>28873</v>
      </c>
      <c r="R14754" s="35" t="s">
        <v>23849</v>
      </c>
      <c r="S14754" s="34"/>
      <c r="T14754" s="34"/>
      <c r="U14754" s="34"/>
    </row>
    <row r="14755" spans="16:21" x14ac:dyDescent="0.45">
      <c r="P14755" s="33" t="s">
        <v>8230</v>
      </c>
      <c r="Q14755" t="s">
        <v>28873</v>
      </c>
      <c r="R14755" s="35" t="s">
        <v>23850</v>
      </c>
      <c r="S14755" s="34"/>
      <c r="T14755" s="34"/>
      <c r="U14755" s="34"/>
    </row>
    <row r="14756" spans="16:21" x14ac:dyDescent="0.45">
      <c r="P14756" s="33" t="s">
        <v>8230</v>
      </c>
      <c r="Q14756" t="s">
        <v>28873</v>
      </c>
      <c r="R14756" s="35" t="s">
        <v>23851</v>
      </c>
      <c r="S14756" s="34"/>
      <c r="T14756" s="34"/>
      <c r="U14756" s="34"/>
    </row>
    <row r="14757" spans="16:21" x14ac:dyDescent="0.45">
      <c r="P14757" s="33" t="s">
        <v>8231</v>
      </c>
      <c r="Q14757" t="s">
        <v>28873</v>
      </c>
      <c r="R14757" s="35" t="s">
        <v>23852</v>
      </c>
      <c r="S14757" s="34"/>
      <c r="T14757" s="34"/>
      <c r="U14757" s="34"/>
    </row>
    <row r="14758" spans="16:21" x14ac:dyDescent="0.45">
      <c r="P14758" s="33" t="s">
        <v>8231</v>
      </c>
      <c r="Q14758" t="s">
        <v>28873</v>
      </c>
      <c r="R14758" s="35" t="s">
        <v>23853</v>
      </c>
      <c r="S14758" s="34"/>
      <c r="T14758" s="34"/>
      <c r="U14758" s="34"/>
    </row>
    <row r="14759" spans="16:21" x14ac:dyDescent="0.45">
      <c r="P14759" s="33" t="s">
        <v>8232</v>
      </c>
      <c r="Q14759" t="s">
        <v>28873</v>
      </c>
      <c r="R14759" s="35" t="s">
        <v>23854</v>
      </c>
      <c r="S14759" s="34"/>
      <c r="T14759" s="34"/>
      <c r="U14759" s="34"/>
    </row>
    <row r="14760" spans="16:21" x14ac:dyDescent="0.45">
      <c r="P14760" s="33" t="s">
        <v>8232</v>
      </c>
      <c r="Q14760" t="s">
        <v>28873</v>
      </c>
      <c r="R14760" s="35" t="s">
        <v>23855</v>
      </c>
      <c r="S14760" s="34"/>
      <c r="T14760" s="34"/>
      <c r="U14760" s="34"/>
    </row>
    <row r="14761" spans="16:21" x14ac:dyDescent="0.45">
      <c r="P14761" s="33" t="s">
        <v>8233</v>
      </c>
      <c r="Q14761" t="s">
        <v>28873</v>
      </c>
      <c r="R14761" s="35" t="s">
        <v>23856</v>
      </c>
      <c r="S14761" s="34"/>
      <c r="T14761" s="34"/>
      <c r="U14761" s="34"/>
    </row>
    <row r="14762" spans="16:21" x14ac:dyDescent="0.45">
      <c r="P14762" s="33" t="s">
        <v>8233</v>
      </c>
      <c r="Q14762" t="s">
        <v>28873</v>
      </c>
      <c r="R14762" s="35" t="s">
        <v>23857</v>
      </c>
      <c r="S14762" s="34"/>
      <c r="T14762" s="34"/>
      <c r="U14762" s="34"/>
    </row>
    <row r="14763" spans="16:21" x14ac:dyDescent="0.45">
      <c r="P14763" s="33" t="s">
        <v>8234</v>
      </c>
      <c r="Q14763" t="s">
        <v>28873</v>
      </c>
      <c r="R14763" s="35" t="s">
        <v>23858</v>
      </c>
      <c r="S14763" s="34"/>
      <c r="T14763" s="34"/>
      <c r="U14763" s="34"/>
    </row>
    <row r="14764" spans="16:21" x14ac:dyDescent="0.45">
      <c r="P14764" s="33" t="s">
        <v>8234</v>
      </c>
      <c r="Q14764" t="s">
        <v>28873</v>
      </c>
      <c r="R14764" s="35" t="s">
        <v>23859</v>
      </c>
      <c r="S14764" s="34"/>
      <c r="T14764" s="34"/>
      <c r="U14764" s="34"/>
    </row>
    <row r="14765" spans="16:21" x14ac:dyDescent="0.45">
      <c r="P14765" s="33" t="s">
        <v>8235</v>
      </c>
      <c r="Q14765" t="s">
        <v>28873</v>
      </c>
      <c r="R14765" s="35" t="s">
        <v>23860</v>
      </c>
      <c r="S14765" s="34"/>
      <c r="T14765" s="34"/>
      <c r="U14765" s="34"/>
    </row>
    <row r="14766" spans="16:21" x14ac:dyDescent="0.45">
      <c r="P14766" s="33" t="s">
        <v>8235</v>
      </c>
      <c r="Q14766" t="s">
        <v>28873</v>
      </c>
      <c r="R14766" s="35" t="s">
        <v>23861</v>
      </c>
      <c r="S14766" s="34"/>
      <c r="T14766" s="34"/>
      <c r="U14766" s="34"/>
    </row>
    <row r="14767" spans="16:21" x14ac:dyDescent="0.45">
      <c r="P14767" s="33" t="s">
        <v>8236</v>
      </c>
      <c r="Q14767" t="s">
        <v>28873</v>
      </c>
      <c r="R14767" s="35" t="s">
        <v>23862</v>
      </c>
      <c r="S14767" s="34"/>
      <c r="T14767" s="34"/>
      <c r="U14767" s="34"/>
    </row>
    <row r="14768" spans="16:21" x14ac:dyDescent="0.45">
      <c r="P14768" s="33" t="s">
        <v>8236</v>
      </c>
      <c r="Q14768" t="s">
        <v>28873</v>
      </c>
      <c r="R14768" s="35" t="s">
        <v>23863</v>
      </c>
      <c r="S14768" s="34"/>
      <c r="T14768" s="34"/>
      <c r="U14768" s="34"/>
    </row>
    <row r="14769" spans="16:21" x14ac:dyDescent="0.45">
      <c r="P14769" s="33" t="s">
        <v>8237</v>
      </c>
      <c r="Q14769" t="s">
        <v>28873</v>
      </c>
      <c r="R14769" s="35" t="s">
        <v>23864</v>
      </c>
      <c r="S14769" s="34"/>
      <c r="T14769" s="34"/>
      <c r="U14769" s="34"/>
    </row>
    <row r="14770" spans="16:21" x14ac:dyDescent="0.45">
      <c r="P14770" s="33" t="s">
        <v>8237</v>
      </c>
      <c r="Q14770" t="s">
        <v>28873</v>
      </c>
      <c r="R14770" s="35" t="s">
        <v>23865</v>
      </c>
      <c r="S14770" s="34"/>
      <c r="T14770" s="34"/>
      <c r="U14770" s="34"/>
    </row>
    <row r="14771" spans="16:21" x14ac:dyDescent="0.45">
      <c r="P14771" s="33" t="s">
        <v>8238</v>
      </c>
      <c r="Q14771" t="s">
        <v>28873</v>
      </c>
      <c r="R14771" s="35" t="s">
        <v>23866</v>
      </c>
      <c r="S14771" s="34"/>
      <c r="T14771" s="34"/>
      <c r="U14771" s="34"/>
    </row>
    <row r="14772" spans="16:21" x14ac:dyDescent="0.45">
      <c r="P14772" s="33" t="s">
        <v>8239</v>
      </c>
      <c r="Q14772" t="s">
        <v>28873</v>
      </c>
      <c r="R14772" s="35" t="s">
        <v>23867</v>
      </c>
      <c r="S14772" s="34"/>
      <c r="T14772" s="34"/>
      <c r="U14772" s="34"/>
    </row>
    <row r="14773" spans="16:21" x14ac:dyDescent="0.45">
      <c r="P14773" s="33" t="s">
        <v>8239</v>
      </c>
      <c r="Q14773" t="s">
        <v>28873</v>
      </c>
      <c r="R14773" s="35" t="s">
        <v>23868</v>
      </c>
      <c r="S14773" s="34"/>
      <c r="T14773" s="34"/>
      <c r="U14773" s="34"/>
    </row>
    <row r="14774" spans="16:21" x14ac:dyDescent="0.45">
      <c r="P14774" s="33" t="s">
        <v>8240</v>
      </c>
      <c r="Q14774" t="s">
        <v>28873</v>
      </c>
      <c r="R14774" s="35" t="s">
        <v>23869</v>
      </c>
      <c r="S14774" s="34"/>
      <c r="T14774" s="34"/>
      <c r="U14774" s="34"/>
    </row>
    <row r="14775" spans="16:21" x14ac:dyDescent="0.45">
      <c r="P14775" s="33" t="s">
        <v>8240</v>
      </c>
      <c r="Q14775" t="s">
        <v>28873</v>
      </c>
      <c r="R14775" s="35" t="s">
        <v>23870</v>
      </c>
      <c r="S14775" s="34"/>
      <c r="T14775" s="34"/>
      <c r="U14775" s="34"/>
    </row>
    <row r="14776" spans="16:21" x14ac:dyDescent="0.45">
      <c r="P14776" s="33" t="s">
        <v>8241</v>
      </c>
      <c r="Q14776" t="s">
        <v>28873</v>
      </c>
      <c r="R14776" s="35" t="s">
        <v>23871</v>
      </c>
      <c r="S14776" s="34"/>
      <c r="T14776" s="34"/>
      <c r="U14776" s="34"/>
    </row>
    <row r="14777" spans="16:21" x14ac:dyDescent="0.45">
      <c r="P14777" s="33" t="s">
        <v>8241</v>
      </c>
      <c r="Q14777" t="s">
        <v>28873</v>
      </c>
      <c r="R14777" s="35" t="s">
        <v>23872</v>
      </c>
      <c r="S14777" s="34"/>
      <c r="T14777" s="34"/>
      <c r="U14777" s="34"/>
    </row>
    <row r="14778" spans="16:21" x14ac:dyDescent="0.45">
      <c r="P14778" s="33" t="s">
        <v>8242</v>
      </c>
      <c r="Q14778" t="s">
        <v>28873</v>
      </c>
      <c r="R14778" s="35" t="s">
        <v>23873</v>
      </c>
      <c r="S14778" s="34"/>
      <c r="T14778" s="34"/>
      <c r="U14778" s="34"/>
    </row>
    <row r="14779" spans="16:21" x14ac:dyDescent="0.45">
      <c r="P14779" s="33" t="s">
        <v>8242</v>
      </c>
      <c r="Q14779" t="s">
        <v>28873</v>
      </c>
      <c r="R14779" s="35" t="s">
        <v>23874</v>
      </c>
      <c r="S14779" s="34"/>
      <c r="T14779" s="34"/>
      <c r="U14779" s="34"/>
    </row>
    <row r="14780" spans="16:21" x14ac:dyDescent="0.45">
      <c r="P14780" s="33" t="s">
        <v>8243</v>
      </c>
      <c r="Q14780" t="s">
        <v>28873</v>
      </c>
      <c r="R14780" s="35" t="s">
        <v>23875</v>
      </c>
      <c r="S14780" s="34"/>
      <c r="T14780" s="34"/>
      <c r="U14780" s="34"/>
    </row>
    <row r="14781" spans="16:21" x14ac:dyDescent="0.45">
      <c r="P14781" s="33" t="s">
        <v>8243</v>
      </c>
      <c r="Q14781" t="s">
        <v>28873</v>
      </c>
      <c r="R14781" s="35" t="s">
        <v>23876</v>
      </c>
      <c r="S14781" s="34"/>
      <c r="T14781" s="34"/>
      <c r="U14781" s="34"/>
    </row>
    <row r="14782" spans="16:21" x14ac:dyDescent="0.45">
      <c r="P14782" s="33" t="s">
        <v>8244</v>
      </c>
      <c r="Q14782" t="s">
        <v>28873</v>
      </c>
      <c r="R14782" s="35" t="s">
        <v>23877</v>
      </c>
      <c r="S14782" s="34"/>
      <c r="T14782" s="34"/>
      <c r="U14782" s="34"/>
    </row>
    <row r="14783" spans="16:21" x14ac:dyDescent="0.45">
      <c r="P14783" s="33" t="s">
        <v>8245</v>
      </c>
      <c r="Q14783" t="s">
        <v>28873</v>
      </c>
      <c r="R14783" s="35" t="s">
        <v>23878</v>
      </c>
      <c r="S14783" s="34"/>
      <c r="T14783" s="34"/>
      <c r="U14783" s="34"/>
    </row>
    <row r="14784" spans="16:21" x14ac:dyDescent="0.45">
      <c r="P14784" s="33" t="s">
        <v>8245</v>
      </c>
      <c r="Q14784" t="s">
        <v>28873</v>
      </c>
      <c r="R14784" s="35" t="s">
        <v>23879</v>
      </c>
      <c r="S14784" s="34"/>
      <c r="T14784" s="34"/>
      <c r="U14784" s="34"/>
    </row>
    <row r="14785" spans="16:21" x14ac:dyDescent="0.45">
      <c r="P14785" s="33" t="s">
        <v>8246</v>
      </c>
      <c r="Q14785" t="s">
        <v>28873</v>
      </c>
      <c r="R14785" s="35" t="s">
        <v>23880</v>
      </c>
      <c r="S14785" s="34"/>
      <c r="T14785" s="34"/>
      <c r="U14785" s="34"/>
    </row>
    <row r="14786" spans="16:21" x14ac:dyDescent="0.45">
      <c r="P14786" s="33" t="s">
        <v>8246</v>
      </c>
      <c r="Q14786" t="s">
        <v>28873</v>
      </c>
      <c r="R14786" s="35" t="s">
        <v>23881</v>
      </c>
      <c r="S14786" s="34"/>
      <c r="T14786" s="34"/>
      <c r="U14786" s="34"/>
    </row>
    <row r="14787" spans="16:21" x14ac:dyDescent="0.45">
      <c r="P14787" s="33" t="s">
        <v>8247</v>
      </c>
      <c r="Q14787" t="s">
        <v>28873</v>
      </c>
      <c r="R14787" s="35" t="s">
        <v>23882</v>
      </c>
      <c r="S14787" s="34"/>
      <c r="T14787" s="34"/>
      <c r="U14787" s="34"/>
    </row>
    <row r="14788" spans="16:21" x14ac:dyDescent="0.45">
      <c r="P14788" s="33" t="s">
        <v>8247</v>
      </c>
      <c r="Q14788" t="s">
        <v>28873</v>
      </c>
      <c r="R14788" s="35" t="s">
        <v>23883</v>
      </c>
      <c r="S14788" s="34"/>
      <c r="T14788" s="34"/>
      <c r="U14788" s="34"/>
    </row>
    <row r="14789" spans="16:21" x14ac:dyDescent="0.45">
      <c r="P14789" s="33" t="s">
        <v>8248</v>
      </c>
      <c r="Q14789" t="s">
        <v>28873</v>
      </c>
      <c r="R14789" s="35" t="s">
        <v>23884</v>
      </c>
      <c r="S14789" s="34"/>
      <c r="T14789" s="34"/>
      <c r="U14789" s="34"/>
    </row>
    <row r="14790" spans="16:21" x14ac:dyDescent="0.45">
      <c r="P14790" s="33" t="s">
        <v>8248</v>
      </c>
      <c r="Q14790" t="s">
        <v>28873</v>
      </c>
      <c r="R14790" s="35" t="s">
        <v>23885</v>
      </c>
      <c r="S14790" s="34"/>
      <c r="T14790" s="34"/>
      <c r="U14790" s="34"/>
    </row>
    <row r="14791" spans="16:21" x14ac:dyDescent="0.45">
      <c r="P14791" s="33" t="s">
        <v>8249</v>
      </c>
      <c r="Q14791" t="s">
        <v>28873</v>
      </c>
      <c r="R14791" s="35" t="s">
        <v>23886</v>
      </c>
      <c r="S14791" s="34"/>
      <c r="T14791" s="34"/>
      <c r="U14791" s="34"/>
    </row>
    <row r="14792" spans="16:21" x14ac:dyDescent="0.45">
      <c r="P14792" s="33" t="s">
        <v>8249</v>
      </c>
      <c r="Q14792" t="s">
        <v>28873</v>
      </c>
      <c r="R14792" s="35" t="s">
        <v>23887</v>
      </c>
      <c r="S14792" s="34"/>
      <c r="T14792" s="34"/>
      <c r="U14792" s="34"/>
    </row>
    <row r="14793" spans="16:21" x14ac:dyDescent="0.45">
      <c r="P14793" s="33" t="s">
        <v>8250</v>
      </c>
      <c r="Q14793" t="s">
        <v>28873</v>
      </c>
      <c r="R14793" s="35" t="s">
        <v>23888</v>
      </c>
      <c r="S14793" s="34"/>
      <c r="T14793" s="34"/>
      <c r="U14793" s="34"/>
    </row>
    <row r="14794" spans="16:21" x14ac:dyDescent="0.45">
      <c r="P14794" s="33" t="s">
        <v>8250</v>
      </c>
      <c r="Q14794" t="s">
        <v>28873</v>
      </c>
      <c r="R14794" s="35" t="s">
        <v>23889</v>
      </c>
      <c r="S14794" s="34"/>
      <c r="T14794" s="34"/>
      <c r="U14794" s="34"/>
    </row>
    <row r="14795" spans="16:21" x14ac:dyDescent="0.45">
      <c r="P14795" s="33" t="s">
        <v>8251</v>
      </c>
      <c r="Q14795" t="s">
        <v>28873</v>
      </c>
      <c r="R14795" s="35" t="s">
        <v>23890</v>
      </c>
      <c r="S14795" s="34"/>
      <c r="T14795" s="34"/>
      <c r="U14795" s="34"/>
    </row>
    <row r="14796" spans="16:21" x14ac:dyDescent="0.45">
      <c r="P14796" s="33" t="s">
        <v>8251</v>
      </c>
      <c r="Q14796" t="s">
        <v>28873</v>
      </c>
      <c r="R14796" s="35" t="s">
        <v>23891</v>
      </c>
      <c r="S14796" s="34"/>
      <c r="T14796" s="34"/>
      <c r="U14796" s="34"/>
    </row>
    <row r="14797" spans="16:21" x14ac:dyDescent="0.45">
      <c r="P14797" s="33" t="s">
        <v>8252</v>
      </c>
      <c r="Q14797" t="s">
        <v>28873</v>
      </c>
      <c r="R14797" s="35" t="s">
        <v>23892</v>
      </c>
      <c r="S14797" s="34"/>
      <c r="T14797" s="34"/>
      <c r="U14797" s="34"/>
    </row>
    <row r="14798" spans="16:21" x14ac:dyDescent="0.45">
      <c r="P14798" s="33" t="s">
        <v>8253</v>
      </c>
      <c r="Q14798" t="s">
        <v>28873</v>
      </c>
      <c r="R14798" s="35" t="s">
        <v>23893</v>
      </c>
      <c r="S14798" s="34"/>
      <c r="T14798" s="34"/>
      <c r="U14798" s="34"/>
    </row>
    <row r="14799" spans="16:21" x14ac:dyDescent="0.45">
      <c r="P14799" s="33" t="s">
        <v>8253</v>
      </c>
      <c r="Q14799" t="s">
        <v>28873</v>
      </c>
      <c r="R14799" s="35" t="s">
        <v>23894</v>
      </c>
      <c r="S14799" s="34"/>
      <c r="T14799" s="34"/>
      <c r="U14799" s="34"/>
    </row>
    <row r="14800" spans="16:21" x14ac:dyDescent="0.45">
      <c r="P14800" s="33" t="s">
        <v>8254</v>
      </c>
      <c r="Q14800" t="s">
        <v>28873</v>
      </c>
      <c r="R14800" s="35" t="s">
        <v>23895</v>
      </c>
      <c r="S14800" s="34"/>
      <c r="T14800" s="34"/>
      <c r="U14800" s="34"/>
    </row>
    <row r="14801" spans="16:21" x14ac:dyDescent="0.45">
      <c r="P14801" s="33" t="s">
        <v>8254</v>
      </c>
      <c r="Q14801" t="s">
        <v>28873</v>
      </c>
      <c r="R14801" s="35" t="s">
        <v>23896</v>
      </c>
      <c r="S14801" s="34"/>
      <c r="T14801" s="34"/>
      <c r="U14801" s="34"/>
    </row>
    <row r="14802" spans="16:21" x14ac:dyDescent="0.45">
      <c r="P14802" s="33" t="s">
        <v>8255</v>
      </c>
      <c r="Q14802" t="s">
        <v>28873</v>
      </c>
      <c r="R14802" s="35" t="s">
        <v>23897</v>
      </c>
      <c r="S14802" s="34"/>
      <c r="T14802" s="34"/>
      <c r="U14802" s="34"/>
    </row>
    <row r="14803" spans="16:21" x14ac:dyDescent="0.45">
      <c r="P14803" s="33" t="s">
        <v>8255</v>
      </c>
      <c r="Q14803" t="s">
        <v>28873</v>
      </c>
      <c r="R14803" s="35" t="s">
        <v>23898</v>
      </c>
      <c r="S14803" s="34"/>
      <c r="T14803" s="34"/>
      <c r="U14803" s="34"/>
    </row>
    <row r="14804" spans="16:21" x14ac:dyDescent="0.45">
      <c r="P14804" s="33" t="s">
        <v>8256</v>
      </c>
      <c r="Q14804" t="s">
        <v>28873</v>
      </c>
      <c r="R14804" s="35" t="s">
        <v>23899</v>
      </c>
      <c r="S14804" s="34"/>
      <c r="T14804" s="34"/>
      <c r="U14804" s="34"/>
    </row>
    <row r="14805" spans="16:21" x14ac:dyDescent="0.45">
      <c r="P14805" s="33" t="s">
        <v>8256</v>
      </c>
      <c r="Q14805" t="s">
        <v>28873</v>
      </c>
      <c r="R14805" s="35" t="s">
        <v>23900</v>
      </c>
      <c r="S14805" s="34"/>
      <c r="T14805" s="34"/>
      <c r="U14805" s="34"/>
    </row>
    <row r="14806" spans="16:21" x14ac:dyDescent="0.45">
      <c r="P14806" s="33" t="s">
        <v>8257</v>
      </c>
      <c r="Q14806" t="s">
        <v>28873</v>
      </c>
      <c r="R14806" s="35" t="s">
        <v>23901</v>
      </c>
      <c r="S14806" s="34"/>
      <c r="T14806" s="34"/>
      <c r="U14806" s="34"/>
    </row>
    <row r="14807" spans="16:21" x14ac:dyDescent="0.45">
      <c r="P14807" s="33" t="s">
        <v>8257</v>
      </c>
      <c r="Q14807" t="s">
        <v>28873</v>
      </c>
      <c r="R14807" s="35" t="s">
        <v>23902</v>
      </c>
      <c r="S14807" s="34"/>
      <c r="T14807" s="34"/>
      <c r="U14807" s="34"/>
    </row>
    <row r="14808" spans="16:21" x14ac:dyDescent="0.45">
      <c r="P14808" s="33" t="s">
        <v>8258</v>
      </c>
      <c r="Q14808" t="s">
        <v>28873</v>
      </c>
      <c r="R14808" s="35" t="s">
        <v>23903</v>
      </c>
      <c r="S14808" s="34"/>
      <c r="T14808" s="34"/>
      <c r="U14808" s="34"/>
    </row>
    <row r="14809" spans="16:21" x14ac:dyDescent="0.45">
      <c r="P14809" s="33" t="s">
        <v>8258</v>
      </c>
      <c r="Q14809" t="s">
        <v>28873</v>
      </c>
      <c r="R14809" s="35" t="s">
        <v>23904</v>
      </c>
      <c r="S14809" s="34"/>
      <c r="T14809" s="34"/>
      <c r="U14809" s="34"/>
    </row>
    <row r="14810" spans="16:21" x14ac:dyDescent="0.45">
      <c r="P14810" s="33" t="s">
        <v>8259</v>
      </c>
      <c r="Q14810" t="s">
        <v>28873</v>
      </c>
      <c r="R14810" s="35" t="s">
        <v>23905</v>
      </c>
      <c r="S14810" s="34"/>
      <c r="T14810" s="34"/>
      <c r="U14810" s="34"/>
    </row>
    <row r="14811" spans="16:21" x14ac:dyDescent="0.45">
      <c r="P14811" s="33" t="s">
        <v>8259</v>
      </c>
      <c r="Q14811" t="s">
        <v>28873</v>
      </c>
      <c r="R14811" s="35" t="s">
        <v>23906</v>
      </c>
      <c r="S14811" s="34"/>
      <c r="T14811" s="34"/>
      <c r="U14811" s="34"/>
    </row>
    <row r="14812" spans="16:21" x14ac:dyDescent="0.45">
      <c r="P14812" s="33" t="s">
        <v>8260</v>
      </c>
      <c r="Q14812" t="s">
        <v>28873</v>
      </c>
      <c r="R14812" s="35" t="s">
        <v>23907</v>
      </c>
      <c r="S14812" s="34"/>
      <c r="T14812" s="34"/>
      <c r="U14812" s="34"/>
    </row>
    <row r="14813" spans="16:21" x14ac:dyDescent="0.45">
      <c r="P14813" s="33" t="s">
        <v>8260</v>
      </c>
      <c r="Q14813" t="s">
        <v>28873</v>
      </c>
      <c r="R14813" s="35" t="s">
        <v>23908</v>
      </c>
      <c r="S14813" s="34"/>
      <c r="T14813" s="34"/>
      <c r="U14813" s="34"/>
    </row>
    <row r="14814" spans="16:21" x14ac:dyDescent="0.45">
      <c r="P14814" s="33" t="s">
        <v>8261</v>
      </c>
      <c r="Q14814" t="s">
        <v>28873</v>
      </c>
      <c r="R14814" s="35" t="s">
        <v>23909</v>
      </c>
      <c r="S14814" s="34"/>
      <c r="T14814" s="34"/>
      <c r="U14814" s="34"/>
    </row>
    <row r="14815" spans="16:21" x14ac:dyDescent="0.45">
      <c r="P14815" s="33" t="s">
        <v>8262</v>
      </c>
      <c r="Q14815" t="s">
        <v>28873</v>
      </c>
      <c r="R14815" s="35" t="s">
        <v>23910</v>
      </c>
      <c r="S14815" s="34"/>
      <c r="T14815" s="34"/>
      <c r="U14815" s="34"/>
    </row>
    <row r="14816" spans="16:21" x14ac:dyDescent="0.45">
      <c r="P14816" s="33" t="s">
        <v>8262</v>
      </c>
      <c r="Q14816" t="s">
        <v>28873</v>
      </c>
      <c r="R14816" s="35" t="s">
        <v>23911</v>
      </c>
      <c r="S14816" s="34"/>
      <c r="T14816" s="34"/>
      <c r="U14816" s="34"/>
    </row>
    <row r="14817" spans="16:21" x14ac:dyDescent="0.45">
      <c r="P14817" s="33" t="s">
        <v>8263</v>
      </c>
      <c r="Q14817" t="s">
        <v>28873</v>
      </c>
      <c r="R14817" s="35" t="s">
        <v>23912</v>
      </c>
      <c r="S14817" s="34"/>
      <c r="T14817" s="34"/>
      <c r="U14817" s="34"/>
    </row>
    <row r="14818" spans="16:21" x14ac:dyDescent="0.45">
      <c r="P14818" s="33" t="s">
        <v>8263</v>
      </c>
      <c r="Q14818" t="s">
        <v>28873</v>
      </c>
      <c r="R14818" s="35" t="s">
        <v>23913</v>
      </c>
      <c r="S14818" s="34"/>
      <c r="T14818" s="34"/>
      <c r="U14818" s="34"/>
    </row>
    <row r="14819" spans="16:21" x14ac:dyDescent="0.45">
      <c r="P14819" s="33" t="s">
        <v>8264</v>
      </c>
      <c r="Q14819" t="s">
        <v>28873</v>
      </c>
      <c r="R14819" s="35" t="s">
        <v>23914</v>
      </c>
      <c r="S14819" s="34"/>
      <c r="T14819" s="34"/>
      <c r="U14819" s="34"/>
    </row>
    <row r="14820" spans="16:21" x14ac:dyDescent="0.45">
      <c r="P14820" s="33" t="s">
        <v>8264</v>
      </c>
      <c r="Q14820" t="s">
        <v>28873</v>
      </c>
      <c r="R14820" s="35" t="s">
        <v>23915</v>
      </c>
      <c r="S14820" s="34"/>
      <c r="T14820" s="34"/>
      <c r="U14820" s="34"/>
    </row>
    <row r="14821" spans="16:21" x14ac:dyDescent="0.45">
      <c r="P14821" s="33" t="s">
        <v>8265</v>
      </c>
      <c r="Q14821" t="s">
        <v>28873</v>
      </c>
      <c r="R14821" s="35" t="s">
        <v>23916</v>
      </c>
      <c r="S14821" s="34"/>
      <c r="T14821" s="34"/>
      <c r="U14821" s="34"/>
    </row>
    <row r="14822" spans="16:21" x14ac:dyDescent="0.45">
      <c r="P14822" s="33" t="s">
        <v>8265</v>
      </c>
      <c r="Q14822" t="s">
        <v>28873</v>
      </c>
      <c r="R14822" s="35" t="s">
        <v>23917</v>
      </c>
      <c r="S14822" s="34"/>
      <c r="T14822" s="34"/>
      <c r="U14822" s="34"/>
    </row>
    <row r="14823" spans="16:21" x14ac:dyDescent="0.45">
      <c r="P14823" s="33" t="s">
        <v>8266</v>
      </c>
      <c r="Q14823" t="s">
        <v>28873</v>
      </c>
      <c r="R14823" s="35" t="s">
        <v>23918</v>
      </c>
      <c r="S14823" s="34"/>
      <c r="T14823" s="34"/>
      <c r="U14823" s="34"/>
    </row>
    <row r="14824" spans="16:21" x14ac:dyDescent="0.45">
      <c r="P14824" s="33" t="s">
        <v>8266</v>
      </c>
      <c r="Q14824" t="s">
        <v>28873</v>
      </c>
      <c r="R14824" s="35" t="s">
        <v>23919</v>
      </c>
      <c r="S14824" s="34"/>
      <c r="T14824" s="34"/>
      <c r="U14824" s="34"/>
    </row>
    <row r="14825" spans="16:21" x14ac:dyDescent="0.45">
      <c r="P14825" s="33" t="s">
        <v>8267</v>
      </c>
      <c r="Q14825" t="s">
        <v>28873</v>
      </c>
      <c r="R14825" s="35" t="s">
        <v>23920</v>
      </c>
      <c r="S14825" s="34"/>
      <c r="T14825" s="34"/>
      <c r="U14825" s="34"/>
    </row>
    <row r="14826" spans="16:21" x14ac:dyDescent="0.45">
      <c r="P14826" s="33" t="s">
        <v>8267</v>
      </c>
      <c r="Q14826" t="s">
        <v>28873</v>
      </c>
      <c r="R14826" s="35" t="s">
        <v>23921</v>
      </c>
      <c r="S14826" s="34"/>
      <c r="T14826" s="34"/>
      <c r="U14826" s="34"/>
    </row>
    <row r="14827" spans="16:21" x14ac:dyDescent="0.45">
      <c r="P14827" s="33" t="s">
        <v>8268</v>
      </c>
      <c r="Q14827" t="s">
        <v>28873</v>
      </c>
      <c r="R14827" s="35" t="s">
        <v>23922</v>
      </c>
      <c r="S14827" s="34"/>
      <c r="T14827" s="34"/>
      <c r="U14827" s="34"/>
    </row>
    <row r="14828" spans="16:21" x14ac:dyDescent="0.45">
      <c r="P14828" s="33" t="s">
        <v>8268</v>
      </c>
      <c r="Q14828" t="s">
        <v>28873</v>
      </c>
      <c r="R14828" s="35" t="s">
        <v>23923</v>
      </c>
      <c r="S14828" s="34"/>
      <c r="T14828" s="34"/>
      <c r="U14828" s="34"/>
    </row>
    <row r="14829" spans="16:21" x14ac:dyDescent="0.45">
      <c r="P14829" s="33" t="s">
        <v>8269</v>
      </c>
      <c r="Q14829" t="s">
        <v>28873</v>
      </c>
      <c r="R14829" s="35" t="s">
        <v>23924</v>
      </c>
      <c r="S14829" s="34"/>
      <c r="T14829" s="34"/>
      <c r="U14829" s="34"/>
    </row>
    <row r="14830" spans="16:21" x14ac:dyDescent="0.45">
      <c r="P14830" s="33" t="s">
        <v>8269</v>
      </c>
      <c r="Q14830" t="s">
        <v>28873</v>
      </c>
      <c r="R14830" s="35" t="s">
        <v>23925</v>
      </c>
      <c r="S14830" s="34"/>
      <c r="T14830" s="34"/>
      <c r="U14830" s="34"/>
    </row>
    <row r="14831" spans="16:21" x14ac:dyDescent="0.45">
      <c r="P14831" s="33" t="s">
        <v>8270</v>
      </c>
      <c r="Q14831" t="s">
        <v>28873</v>
      </c>
      <c r="R14831" s="35" t="s">
        <v>23926</v>
      </c>
      <c r="S14831" s="34"/>
      <c r="T14831" s="34"/>
      <c r="U14831" s="34"/>
    </row>
    <row r="14832" spans="16:21" x14ac:dyDescent="0.45">
      <c r="P14832" s="33" t="s">
        <v>8270</v>
      </c>
      <c r="Q14832" t="s">
        <v>28873</v>
      </c>
      <c r="R14832" s="35" t="s">
        <v>23927</v>
      </c>
      <c r="S14832" s="34"/>
      <c r="T14832" s="34"/>
      <c r="U14832" s="34"/>
    </row>
    <row r="14833" spans="16:21" x14ac:dyDescent="0.45">
      <c r="P14833" s="33" t="s">
        <v>8271</v>
      </c>
      <c r="Q14833" t="s">
        <v>28873</v>
      </c>
      <c r="R14833" s="35" t="s">
        <v>23928</v>
      </c>
      <c r="S14833" s="34"/>
      <c r="T14833" s="34"/>
      <c r="U14833" s="34"/>
    </row>
    <row r="14834" spans="16:21" x14ac:dyDescent="0.45">
      <c r="P14834" s="33" t="s">
        <v>8272</v>
      </c>
      <c r="Q14834" t="s">
        <v>28873</v>
      </c>
      <c r="R14834" s="35" t="s">
        <v>23929</v>
      </c>
      <c r="S14834" s="34"/>
      <c r="T14834" s="34"/>
      <c r="U14834" s="34"/>
    </row>
    <row r="14835" spans="16:21" x14ac:dyDescent="0.45">
      <c r="P14835" s="33" t="s">
        <v>8272</v>
      </c>
      <c r="Q14835" t="s">
        <v>28873</v>
      </c>
      <c r="R14835" s="35" t="s">
        <v>23930</v>
      </c>
      <c r="S14835" s="34"/>
      <c r="T14835" s="34"/>
      <c r="U14835" s="34"/>
    </row>
    <row r="14836" spans="16:21" x14ac:dyDescent="0.45">
      <c r="P14836" s="33" t="s">
        <v>8273</v>
      </c>
      <c r="Q14836" t="s">
        <v>28873</v>
      </c>
      <c r="R14836" s="35" t="s">
        <v>23931</v>
      </c>
      <c r="S14836" s="34"/>
      <c r="T14836" s="34"/>
      <c r="U14836" s="34"/>
    </row>
    <row r="14837" spans="16:21" x14ac:dyDescent="0.45">
      <c r="P14837" s="33" t="s">
        <v>8273</v>
      </c>
      <c r="Q14837" t="s">
        <v>28873</v>
      </c>
      <c r="R14837" s="35" t="s">
        <v>23932</v>
      </c>
      <c r="S14837" s="34"/>
      <c r="T14837" s="34"/>
      <c r="U14837" s="34"/>
    </row>
    <row r="14838" spans="16:21" x14ac:dyDescent="0.45">
      <c r="P14838" s="33" t="s">
        <v>8274</v>
      </c>
      <c r="Q14838" t="s">
        <v>28873</v>
      </c>
      <c r="R14838" s="35" t="s">
        <v>23933</v>
      </c>
      <c r="S14838" s="34"/>
      <c r="T14838" s="34"/>
      <c r="U14838" s="34"/>
    </row>
    <row r="14839" spans="16:21" x14ac:dyDescent="0.45">
      <c r="P14839" s="33" t="s">
        <v>8274</v>
      </c>
      <c r="Q14839" t="s">
        <v>28873</v>
      </c>
      <c r="R14839" s="35" t="s">
        <v>23934</v>
      </c>
      <c r="S14839" s="34"/>
      <c r="T14839" s="34"/>
      <c r="U14839" s="34"/>
    </row>
    <row r="14840" spans="16:21" x14ac:dyDescent="0.45">
      <c r="P14840" s="33" t="s">
        <v>8275</v>
      </c>
      <c r="Q14840" t="s">
        <v>28873</v>
      </c>
      <c r="R14840" s="35" t="s">
        <v>23935</v>
      </c>
      <c r="S14840" s="34"/>
      <c r="T14840" s="34"/>
      <c r="U14840" s="34"/>
    </row>
    <row r="14841" spans="16:21" x14ac:dyDescent="0.45">
      <c r="P14841" s="33" t="s">
        <v>8275</v>
      </c>
      <c r="Q14841" t="s">
        <v>28873</v>
      </c>
      <c r="R14841" s="35" t="s">
        <v>23936</v>
      </c>
      <c r="S14841" s="34"/>
      <c r="T14841" s="34"/>
      <c r="U14841" s="34"/>
    </row>
    <row r="14842" spans="16:21" x14ac:dyDescent="0.45">
      <c r="P14842" s="33" t="s">
        <v>8276</v>
      </c>
      <c r="Q14842" t="s">
        <v>28873</v>
      </c>
      <c r="R14842" s="35" t="s">
        <v>23937</v>
      </c>
      <c r="S14842" s="34"/>
      <c r="T14842" s="34"/>
      <c r="U14842" s="34"/>
    </row>
    <row r="14843" spans="16:21" x14ac:dyDescent="0.45">
      <c r="P14843" s="33" t="s">
        <v>8276</v>
      </c>
      <c r="Q14843" t="s">
        <v>28873</v>
      </c>
      <c r="R14843" s="35" t="s">
        <v>23938</v>
      </c>
      <c r="S14843" s="34"/>
      <c r="T14843" s="34"/>
      <c r="U14843" s="34"/>
    </row>
    <row r="14844" spans="16:21" x14ac:dyDescent="0.45">
      <c r="P14844" s="33" t="s">
        <v>8277</v>
      </c>
      <c r="Q14844" t="s">
        <v>28873</v>
      </c>
      <c r="R14844" s="35" t="s">
        <v>23939</v>
      </c>
      <c r="S14844" s="34"/>
      <c r="T14844" s="34"/>
      <c r="U14844" s="34"/>
    </row>
    <row r="14845" spans="16:21" x14ac:dyDescent="0.45">
      <c r="P14845" s="33" t="s">
        <v>8278</v>
      </c>
      <c r="Q14845" t="s">
        <v>28873</v>
      </c>
      <c r="R14845" s="35" t="s">
        <v>23940</v>
      </c>
      <c r="S14845" s="34"/>
      <c r="T14845" s="34"/>
      <c r="U14845" s="34"/>
    </row>
    <row r="14846" spans="16:21" x14ac:dyDescent="0.45">
      <c r="P14846" s="33" t="s">
        <v>8278</v>
      </c>
      <c r="Q14846" t="s">
        <v>28873</v>
      </c>
      <c r="R14846" s="35" t="s">
        <v>23941</v>
      </c>
      <c r="S14846" s="34"/>
      <c r="T14846" s="34"/>
      <c r="U14846" s="34"/>
    </row>
    <row r="14847" spans="16:21" x14ac:dyDescent="0.45">
      <c r="P14847" s="33" t="s">
        <v>8279</v>
      </c>
      <c r="Q14847" t="s">
        <v>28873</v>
      </c>
      <c r="R14847" s="35" t="s">
        <v>23942</v>
      </c>
      <c r="S14847" s="34"/>
      <c r="T14847" s="34"/>
      <c r="U14847" s="34"/>
    </row>
    <row r="14848" spans="16:21" x14ac:dyDescent="0.45">
      <c r="P14848" s="33" t="s">
        <v>8280</v>
      </c>
      <c r="Q14848" t="s">
        <v>28873</v>
      </c>
      <c r="R14848" s="35" t="s">
        <v>23943</v>
      </c>
      <c r="S14848" s="34"/>
      <c r="T14848" s="34"/>
      <c r="U14848" s="34"/>
    </row>
    <row r="14849" spans="16:21" x14ac:dyDescent="0.45">
      <c r="P14849" s="33" t="s">
        <v>8281</v>
      </c>
      <c r="Q14849" t="s">
        <v>28873</v>
      </c>
      <c r="R14849" s="35" t="s">
        <v>23944</v>
      </c>
      <c r="S14849" s="34"/>
      <c r="T14849" s="34"/>
      <c r="U14849" s="34"/>
    </row>
    <row r="14850" spans="16:21" x14ac:dyDescent="0.45">
      <c r="P14850" s="33" t="s">
        <v>8282</v>
      </c>
      <c r="Q14850" t="s">
        <v>28873</v>
      </c>
      <c r="R14850" s="35" t="s">
        <v>23945</v>
      </c>
      <c r="S14850" s="34"/>
      <c r="T14850" s="34"/>
      <c r="U14850" s="34"/>
    </row>
    <row r="14851" spans="16:21" x14ac:dyDescent="0.45">
      <c r="P14851" s="33" t="s">
        <v>8283</v>
      </c>
      <c r="Q14851" t="s">
        <v>28873</v>
      </c>
      <c r="R14851" s="35" t="s">
        <v>23946</v>
      </c>
      <c r="S14851" s="34"/>
      <c r="T14851" s="34"/>
      <c r="U14851" s="34"/>
    </row>
    <row r="14852" spans="16:21" x14ac:dyDescent="0.45">
      <c r="P14852" s="33" t="s">
        <v>8284</v>
      </c>
      <c r="Q14852" t="s">
        <v>28873</v>
      </c>
      <c r="R14852" s="35" t="s">
        <v>23947</v>
      </c>
      <c r="S14852" s="34"/>
      <c r="T14852" s="34"/>
      <c r="U14852" s="34"/>
    </row>
    <row r="14853" spans="16:21" x14ac:dyDescent="0.45">
      <c r="P14853" s="33" t="s">
        <v>8285</v>
      </c>
      <c r="Q14853" t="s">
        <v>28873</v>
      </c>
      <c r="R14853" s="35" t="s">
        <v>11192</v>
      </c>
      <c r="S14853" s="34"/>
      <c r="T14853" s="34"/>
      <c r="U14853" s="34"/>
    </row>
    <row r="14854" spans="16:21" x14ac:dyDescent="0.45">
      <c r="P14854" s="33" t="s">
        <v>8286</v>
      </c>
      <c r="Q14854" t="s">
        <v>28873</v>
      </c>
      <c r="R14854" s="35" t="s">
        <v>23948</v>
      </c>
      <c r="S14854" s="34"/>
      <c r="T14854" s="34"/>
      <c r="U14854" s="34"/>
    </row>
    <row r="14855" spans="16:21" x14ac:dyDescent="0.45">
      <c r="P14855" s="33" t="s">
        <v>8287</v>
      </c>
      <c r="Q14855" t="s">
        <v>28873</v>
      </c>
      <c r="R14855" s="35" t="s">
        <v>23949</v>
      </c>
      <c r="S14855" s="34"/>
      <c r="T14855" s="34"/>
      <c r="U14855" s="34"/>
    </row>
    <row r="14856" spans="16:21" x14ac:dyDescent="0.45">
      <c r="P14856" s="33" t="s">
        <v>8288</v>
      </c>
      <c r="Q14856" t="s">
        <v>28873</v>
      </c>
      <c r="R14856" s="35" t="s">
        <v>23950</v>
      </c>
      <c r="S14856" s="34"/>
      <c r="T14856" s="34"/>
      <c r="U14856" s="34"/>
    </row>
    <row r="14857" spans="16:21" x14ac:dyDescent="0.45">
      <c r="P14857" s="33" t="s">
        <v>8289</v>
      </c>
      <c r="Q14857" t="s">
        <v>28873</v>
      </c>
      <c r="R14857" s="35" t="s">
        <v>23951</v>
      </c>
      <c r="S14857" s="34"/>
      <c r="T14857" s="34"/>
      <c r="U14857" s="34"/>
    </row>
    <row r="14858" spans="16:21" x14ac:dyDescent="0.45">
      <c r="P14858" s="33" t="s">
        <v>8290</v>
      </c>
      <c r="Q14858" t="s">
        <v>28873</v>
      </c>
      <c r="R14858" s="35" t="s">
        <v>23952</v>
      </c>
      <c r="S14858" s="34"/>
      <c r="T14858" s="34"/>
      <c r="U14858" s="34"/>
    </row>
    <row r="14859" spans="16:21" x14ac:dyDescent="0.45">
      <c r="P14859" s="33" t="s">
        <v>8291</v>
      </c>
      <c r="Q14859" t="s">
        <v>28873</v>
      </c>
      <c r="R14859" s="35" t="s">
        <v>23953</v>
      </c>
      <c r="S14859" s="34"/>
      <c r="T14859" s="34"/>
      <c r="U14859" s="34"/>
    </row>
    <row r="14860" spans="16:21" x14ac:dyDescent="0.45">
      <c r="P14860" s="33" t="s">
        <v>8291</v>
      </c>
      <c r="Q14860" t="s">
        <v>28873</v>
      </c>
      <c r="R14860" s="35" t="s">
        <v>23954</v>
      </c>
      <c r="S14860" s="34"/>
      <c r="T14860" s="34"/>
      <c r="U14860" s="34"/>
    </row>
    <row r="14861" spans="16:21" x14ac:dyDescent="0.45">
      <c r="P14861" s="33" t="s">
        <v>8292</v>
      </c>
      <c r="Q14861" t="s">
        <v>28873</v>
      </c>
      <c r="R14861" s="35" t="s">
        <v>23955</v>
      </c>
      <c r="S14861" s="34"/>
      <c r="T14861" s="34"/>
      <c r="U14861" s="34"/>
    </row>
    <row r="14862" spans="16:21" x14ac:dyDescent="0.45">
      <c r="P14862" s="33" t="s">
        <v>8292</v>
      </c>
      <c r="Q14862" t="s">
        <v>28873</v>
      </c>
      <c r="R14862" s="35" t="s">
        <v>23956</v>
      </c>
      <c r="S14862" s="34"/>
      <c r="T14862" s="34"/>
      <c r="U14862" s="34"/>
    </row>
    <row r="14863" spans="16:21" x14ac:dyDescent="0.45">
      <c r="P14863" s="33" t="s">
        <v>8293</v>
      </c>
      <c r="Q14863" t="s">
        <v>28873</v>
      </c>
      <c r="R14863" s="35" t="s">
        <v>23957</v>
      </c>
      <c r="S14863" s="34"/>
      <c r="T14863" s="34"/>
      <c r="U14863" s="34"/>
    </row>
    <row r="14864" spans="16:21" x14ac:dyDescent="0.45">
      <c r="P14864" s="33" t="s">
        <v>8294</v>
      </c>
      <c r="Q14864" t="s">
        <v>28873</v>
      </c>
      <c r="R14864" s="35" t="s">
        <v>23958</v>
      </c>
      <c r="S14864" s="34"/>
      <c r="T14864" s="34"/>
      <c r="U14864" s="34"/>
    </row>
    <row r="14865" spans="16:21" x14ac:dyDescent="0.45">
      <c r="P14865" s="33" t="s">
        <v>8294</v>
      </c>
      <c r="Q14865" t="s">
        <v>28873</v>
      </c>
      <c r="R14865" s="35" t="s">
        <v>23959</v>
      </c>
      <c r="S14865" s="34"/>
      <c r="T14865" s="34"/>
      <c r="U14865" s="34"/>
    </row>
    <row r="14866" spans="16:21" x14ac:dyDescent="0.45">
      <c r="P14866" s="33" t="s">
        <v>8295</v>
      </c>
      <c r="Q14866" t="s">
        <v>28873</v>
      </c>
      <c r="R14866" s="35" t="s">
        <v>23960</v>
      </c>
      <c r="S14866" s="34"/>
      <c r="T14866" s="34"/>
      <c r="U14866" s="34"/>
    </row>
    <row r="14867" spans="16:21" x14ac:dyDescent="0.45">
      <c r="P14867" s="33" t="s">
        <v>8295</v>
      </c>
      <c r="Q14867" t="s">
        <v>28873</v>
      </c>
      <c r="R14867" s="35" t="s">
        <v>23961</v>
      </c>
      <c r="S14867" s="34"/>
      <c r="T14867" s="34"/>
      <c r="U14867" s="34"/>
    </row>
    <row r="14868" spans="16:21" x14ac:dyDescent="0.45">
      <c r="P14868" s="33" t="s">
        <v>8296</v>
      </c>
      <c r="Q14868" t="s">
        <v>28873</v>
      </c>
      <c r="R14868" s="35" t="s">
        <v>23962</v>
      </c>
      <c r="S14868" s="34"/>
      <c r="T14868" s="34"/>
      <c r="U14868" s="34"/>
    </row>
    <row r="14869" spans="16:21" x14ac:dyDescent="0.45">
      <c r="P14869" s="33" t="s">
        <v>8296</v>
      </c>
      <c r="Q14869" t="s">
        <v>28873</v>
      </c>
      <c r="R14869" s="35" t="s">
        <v>23961</v>
      </c>
      <c r="S14869" s="34"/>
      <c r="T14869" s="34"/>
      <c r="U14869" s="34"/>
    </row>
    <row r="14870" spans="16:21" x14ac:dyDescent="0.45">
      <c r="P14870" s="33" t="s">
        <v>8297</v>
      </c>
      <c r="Q14870" t="s">
        <v>28873</v>
      </c>
      <c r="R14870" s="35" t="s">
        <v>23963</v>
      </c>
      <c r="S14870" s="34"/>
      <c r="T14870" s="34"/>
      <c r="U14870" s="34"/>
    </row>
    <row r="14871" spans="16:21" x14ac:dyDescent="0.45">
      <c r="P14871" s="33" t="s">
        <v>8297</v>
      </c>
      <c r="Q14871" t="s">
        <v>28873</v>
      </c>
      <c r="R14871" s="35" t="s">
        <v>23964</v>
      </c>
      <c r="S14871" s="34"/>
      <c r="T14871" s="34"/>
      <c r="U14871" s="34"/>
    </row>
    <row r="14872" spans="16:21" x14ac:dyDescent="0.45">
      <c r="P14872" s="33" t="s">
        <v>8298</v>
      </c>
      <c r="Q14872" t="s">
        <v>28873</v>
      </c>
      <c r="R14872" s="35" t="s">
        <v>23965</v>
      </c>
      <c r="S14872" s="34"/>
      <c r="T14872" s="34"/>
      <c r="U14872" s="34"/>
    </row>
    <row r="14873" spans="16:21" x14ac:dyDescent="0.45">
      <c r="P14873" s="33" t="s">
        <v>8298</v>
      </c>
      <c r="Q14873" t="s">
        <v>28873</v>
      </c>
      <c r="R14873" s="35" t="s">
        <v>23966</v>
      </c>
      <c r="S14873" s="34"/>
      <c r="T14873" s="34"/>
      <c r="U14873" s="34"/>
    </row>
    <row r="14874" spans="16:21" x14ac:dyDescent="0.45">
      <c r="P14874" s="33" t="s">
        <v>8299</v>
      </c>
      <c r="Q14874" t="s">
        <v>28873</v>
      </c>
      <c r="R14874" s="35" t="s">
        <v>23967</v>
      </c>
      <c r="S14874" s="34"/>
      <c r="T14874" s="34"/>
      <c r="U14874" s="34"/>
    </row>
    <row r="14875" spans="16:21" x14ac:dyDescent="0.45">
      <c r="P14875" s="33" t="s">
        <v>8299</v>
      </c>
      <c r="Q14875" t="s">
        <v>28873</v>
      </c>
      <c r="R14875" s="35" t="s">
        <v>23968</v>
      </c>
      <c r="S14875" s="34"/>
      <c r="T14875" s="34"/>
      <c r="U14875" s="34"/>
    </row>
    <row r="14876" spans="16:21" x14ac:dyDescent="0.45">
      <c r="P14876" s="33" t="s">
        <v>8300</v>
      </c>
      <c r="Q14876" t="s">
        <v>28873</v>
      </c>
      <c r="R14876" s="35" t="s">
        <v>23969</v>
      </c>
      <c r="S14876" s="34"/>
      <c r="T14876" s="34"/>
      <c r="U14876" s="34"/>
    </row>
    <row r="14877" spans="16:21" x14ac:dyDescent="0.45">
      <c r="P14877" s="33" t="s">
        <v>8300</v>
      </c>
      <c r="Q14877" t="s">
        <v>28873</v>
      </c>
      <c r="R14877" s="35" t="s">
        <v>23970</v>
      </c>
      <c r="S14877" s="34"/>
      <c r="T14877" s="34"/>
      <c r="U14877" s="34"/>
    </row>
    <row r="14878" spans="16:21" x14ac:dyDescent="0.45">
      <c r="P14878" s="33" t="s">
        <v>8301</v>
      </c>
      <c r="Q14878" t="s">
        <v>28873</v>
      </c>
      <c r="R14878" s="35" t="s">
        <v>11192</v>
      </c>
      <c r="S14878" s="34"/>
      <c r="T14878" s="34"/>
      <c r="U14878" s="34"/>
    </row>
    <row r="14879" spans="16:21" x14ac:dyDescent="0.45">
      <c r="P14879" s="33" t="s">
        <v>8302</v>
      </c>
      <c r="Q14879" t="s">
        <v>28873</v>
      </c>
      <c r="R14879" s="35" t="s">
        <v>23971</v>
      </c>
      <c r="S14879" s="34"/>
      <c r="T14879" s="34"/>
      <c r="U14879" s="34"/>
    </row>
    <row r="14880" spans="16:21" x14ac:dyDescent="0.45">
      <c r="P14880" s="33" t="s">
        <v>8302</v>
      </c>
      <c r="Q14880" t="s">
        <v>28873</v>
      </c>
      <c r="R14880" s="35" t="s">
        <v>23972</v>
      </c>
      <c r="S14880" s="34"/>
      <c r="T14880" s="34"/>
      <c r="U14880" s="34"/>
    </row>
    <row r="14881" spans="16:21" x14ac:dyDescent="0.45">
      <c r="P14881" s="33" t="s">
        <v>8303</v>
      </c>
      <c r="Q14881" t="s">
        <v>28873</v>
      </c>
      <c r="R14881" s="35" t="s">
        <v>23973</v>
      </c>
      <c r="S14881" s="34"/>
      <c r="T14881" s="34"/>
      <c r="U14881" s="34"/>
    </row>
    <row r="14882" spans="16:21" x14ac:dyDescent="0.45">
      <c r="P14882" s="33" t="s">
        <v>8303</v>
      </c>
      <c r="Q14882" t="s">
        <v>28873</v>
      </c>
      <c r="R14882" s="35" t="s">
        <v>23974</v>
      </c>
      <c r="S14882" s="34"/>
      <c r="T14882" s="34"/>
      <c r="U14882" s="34"/>
    </row>
    <row r="14883" spans="16:21" x14ac:dyDescent="0.45">
      <c r="P14883" s="33" t="s">
        <v>8304</v>
      </c>
      <c r="Q14883" t="s">
        <v>28873</v>
      </c>
      <c r="R14883" s="35" t="s">
        <v>23975</v>
      </c>
      <c r="S14883" s="34"/>
      <c r="T14883" s="34"/>
      <c r="U14883" s="34"/>
    </row>
    <row r="14884" spans="16:21" x14ac:dyDescent="0.45">
      <c r="P14884" s="33" t="s">
        <v>8304</v>
      </c>
      <c r="Q14884" t="s">
        <v>28873</v>
      </c>
      <c r="R14884" s="35" t="s">
        <v>23976</v>
      </c>
      <c r="S14884" s="34"/>
      <c r="T14884" s="34"/>
      <c r="U14884" s="34"/>
    </row>
    <row r="14885" spans="16:21" x14ac:dyDescent="0.45">
      <c r="P14885" s="33" t="s">
        <v>8305</v>
      </c>
      <c r="Q14885" t="s">
        <v>28873</v>
      </c>
      <c r="R14885" s="35" t="s">
        <v>23977</v>
      </c>
      <c r="S14885" s="34"/>
      <c r="T14885" s="34"/>
      <c r="U14885" s="34"/>
    </row>
    <row r="14886" spans="16:21" x14ac:dyDescent="0.45">
      <c r="P14886" s="33" t="s">
        <v>8305</v>
      </c>
      <c r="Q14886" t="s">
        <v>28873</v>
      </c>
      <c r="R14886" s="35" t="s">
        <v>23978</v>
      </c>
      <c r="S14886" s="34"/>
      <c r="T14886" s="34"/>
      <c r="U14886" s="34"/>
    </row>
    <row r="14887" spans="16:21" x14ac:dyDescent="0.45">
      <c r="P14887" s="33" t="s">
        <v>8306</v>
      </c>
      <c r="Q14887" t="s">
        <v>28873</v>
      </c>
      <c r="R14887" s="35" t="s">
        <v>23977</v>
      </c>
      <c r="S14887" s="34"/>
      <c r="T14887" s="34"/>
      <c r="U14887" s="34"/>
    </row>
    <row r="14888" spans="16:21" x14ac:dyDescent="0.45">
      <c r="P14888" s="33" t="s">
        <v>8306</v>
      </c>
      <c r="Q14888" t="s">
        <v>28873</v>
      </c>
      <c r="R14888" s="35" t="s">
        <v>23978</v>
      </c>
      <c r="S14888" s="34"/>
      <c r="T14888" s="34"/>
      <c r="U14888" s="34"/>
    </row>
    <row r="14889" spans="16:21" x14ac:dyDescent="0.45">
      <c r="P14889" s="33" t="s">
        <v>8307</v>
      </c>
      <c r="Q14889" t="s">
        <v>28873</v>
      </c>
      <c r="R14889" s="35" t="s">
        <v>23979</v>
      </c>
      <c r="S14889" s="34"/>
      <c r="T14889" s="34"/>
      <c r="U14889" s="34"/>
    </row>
    <row r="14890" spans="16:21" x14ac:dyDescent="0.45">
      <c r="P14890" s="33" t="s">
        <v>8307</v>
      </c>
      <c r="Q14890" t="s">
        <v>28873</v>
      </c>
      <c r="R14890" s="35" t="s">
        <v>23980</v>
      </c>
      <c r="S14890" s="34"/>
      <c r="T14890" s="34"/>
      <c r="U14890" s="34"/>
    </row>
    <row r="14891" spans="16:21" x14ac:dyDescent="0.45">
      <c r="P14891" s="33" t="s">
        <v>8308</v>
      </c>
      <c r="Q14891" t="s">
        <v>28873</v>
      </c>
      <c r="R14891" s="35" t="s">
        <v>11192</v>
      </c>
      <c r="S14891" s="34"/>
      <c r="T14891" s="34"/>
      <c r="U14891" s="34"/>
    </row>
    <row r="14892" spans="16:21" x14ac:dyDescent="0.45">
      <c r="P14892" s="33" t="s">
        <v>8309</v>
      </c>
      <c r="Q14892" t="s">
        <v>28873</v>
      </c>
      <c r="R14892" s="35" t="s">
        <v>11192</v>
      </c>
      <c r="S14892" s="34"/>
      <c r="T14892" s="34"/>
      <c r="U14892" s="34"/>
    </row>
    <row r="14893" spans="16:21" x14ac:dyDescent="0.45">
      <c r="P14893" s="33" t="s">
        <v>8310</v>
      </c>
      <c r="Q14893" t="s">
        <v>28873</v>
      </c>
      <c r="R14893" s="35" t="s">
        <v>23981</v>
      </c>
      <c r="S14893" s="34"/>
      <c r="T14893" s="34"/>
      <c r="U14893" s="34"/>
    </row>
    <row r="14894" spans="16:21" x14ac:dyDescent="0.45">
      <c r="P14894" s="33" t="s">
        <v>8310</v>
      </c>
      <c r="Q14894" t="s">
        <v>28873</v>
      </c>
      <c r="R14894" s="35" t="s">
        <v>23982</v>
      </c>
      <c r="S14894" s="34"/>
      <c r="T14894" s="34"/>
      <c r="U14894" s="34"/>
    </row>
    <row r="14895" spans="16:21" x14ac:dyDescent="0.45">
      <c r="P14895" s="33" t="s">
        <v>8311</v>
      </c>
      <c r="Q14895" t="s">
        <v>28873</v>
      </c>
      <c r="R14895" s="35" t="s">
        <v>23983</v>
      </c>
      <c r="S14895" s="34"/>
      <c r="T14895" s="34"/>
      <c r="U14895" s="34"/>
    </row>
    <row r="14896" spans="16:21" x14ac:dyDescent="0.45">
      <c r="P14896" s="33" t="s">
        <v>8311</v>
      </c>
      <c r="Q14896" t="s">
        <v>28873</v>
      </c>
      <c r="R14896" s="35" t="s">
        <v>23984</v>
      </c>
      <c r="S14896" s="34"/>
      <c r="T14896" s="34"/>
      <c r="U14896" s="34"/>
    </row>
    <row r="14897" spans="16:21" x14ac:dyDescent="0.45">
      <c r="P14897" s="33" t="s">
        <v>8312</v>
      </c>
      <c r="Q14897" t="s">
        <v>28873</v>
      </c>
      <c r="R14897" s="35" t="s">
        <v>23985</v>
      </c>
      <c r="S14897" s="34"/>
      <c r="T14897" s="34"/>
      <c r="U14897" s="34"/>
    </row>
    <row r="14898" spans="16:21" x14ac:dyDescent="0.45">
      <c r="P14898" s="33" t="s">
        <v>8312</v>
      </c>
      <c r="Q14898" t="s">
        <v>28873</v>
      </c>
      <c r="R14898" s="35" t="s">
        <v>23986</v>
      </c>
      <c r="S14898" s="34"/>
      <c r="T14898" s="34"/>
      <c r="U14898" s="34"/>
    </row>
    <row r="14899" spans="16:21" x14ac:dyDescent="0.45">
      <c r="P14899" s="33" t="s">
        <v>8313</v>
      </c>
      <c r="Q14899" t="s">
        <v>28873</v>
      </c>
      <c r="R14899" s="35" t="s">
        <v>23987</v>
      </c>
      <c r="S14899" s="34"/>
      <c r="T14899" s="34"/>
      <c r="U14899" s="34"/>
    </row>
    <row r="14900" spans="16:21" x14ac:dyDescent="0.45">
      <c r="P14900" s="33" t="s">
        <v>8313</v>
      </c>
      <c r="Q14900" t="s">
        <v>28873</v>
      </c>
      <c r="R14900" s="35" t="s">
        <v>23988</v>
      </c>
      <c r="S14900" s="34"/>
      <c r="T14900" s="34"/>
      <c r="U14900" s="34"/>
    </row>
    <row r="14901" spans="16:21" x14ac:dyDescent="0.45">
      <c r="P14901" s="33" t="s">
        <v>8314</v>
      </c>
      <c r="Q14901" t="s">
        <v>28873</v>
      </c>
      <c r="R14901" s="35" t="s">
        <v>23987</v>
      </c>
      <c r="S14901" s="34"/>
      <c r="T14901" s="34"/>
      <c r="U14901" s="34"/>
    </row>
    <row r="14902" spans="16:21" x14ac:dyDescent="0.45">
      <c r="P14902" s="33" t="s">
        <v>8314</v>
      </c>
      <c r="Q14902" t="s">
        <v>28873</v>
      </c>
      <c r="R14902" s="35" t="s">
        <v>23988</v>
      </c>
      <c r="S14902" s="34"/>
      <c r="T14902" s="34"/>
      <c r="U14902" s="34"/>
    </row>
    <row r="14903" spans="16:21" x14ac:dyDescent="0.45">
      <c r="P14903" s="33" t="s">
        <v>8315</v>
      </c>
      <c r="Q14903" t="s">
        <v>28873</v>
      </c>
      <c r="R14903" s="35" t="s">
        <v>23989</v>
      </c>
      <c r="S14903" s="34"/>
      <c r="T14903" s="34"/>
      <c r="U14903" s="34"/>
    </row>
    <row r="14904" spans="16:21" x14ac:dyDescent="0.45">
      <c r="P14904" s="33" t="s">
        <v>8315</v>
      </c>
      <c r="Q14904" t="s">
        <v>28873</v>
      </c>
      <c r="R14904" s="35" t="s">
        <v>23990</v>
      </c>
      <c r="S14904" s="34"/>
      <c r="T14904" s="34"/>
      <c r="U14904" s="34"/>
    </row>
    <row r="14905" spans="16:21" x14ac:dyDescent="0.45">
      <c r="P14905" s="33" t="s">
        <v>8316</v>
      </c>
      <c r="Q14905" t="s">
        <v>28873</v>
      </c>
      <c r="R14905" s="35" t="s">
        <v>11192</v>
      </c>
      <c r="S14905" s="34"/>
      <c r="T14905" s="34"/>
      <c r="U14905" s="34"/>
    </row>
    <row r="14906" spans="16:21" x14ac:dyDescent="0.45">
      <c r="P14906" s="33" t="s">
        <v>8317</v>
      </c>
      <c r="Q14906" t="s">
        <v>28873</v>
      </c>
      <c r="R14906" s="35" t="s">
        <v>23991</v>
      </c>
      <c r="S14906" s="34"/>
      <c r="T14906" s="34"/>
      <c r="U14906" s="34"/>
    </row>
    <row r="14907" spans="16:21" x14ac:dyDescent="0.45">
      <c r="P14907" s="33" t="s">
        <v>8317</v>
      </c>
      <c r="Q14907" t="s">
        <v>28873</v>
      </c>
      <c r="R14907" s="35" t="s">
        <v>23992</v>
      </c>
      <c r="S14907" s="34"/>
      <c r="T14907" s="34"/>
      <c r="U14907" s="34"/>
    </row>
    <row r="14908" spans="16:21" x14ac:dyDescent="0.45">
      <c r="P14908" s="33" t="s">
        <v>8318</v>
      </c>
      <c r="Q14908" t="s">
        <v>28873</v>
      </c>
      <c r="R14908" s="35" t="s">
        <v>23993</v>
      </c>
      <c r="S14908" s="34"/>
      <c r="T14908" s="34"/>
      <c r="U14908" s="34"/>
    </row>
    <row r="14909" spans="16:21" x14ac:dyDescent="0.45">
      <c r="P14909" s="33" t="s">
        <v>8318</v>
      </c>
      <c r="Q14909" t="s">
        <v>28873</v>
      </c>
      <c r="R14909" s="35" t="s">
        <v>23994</v>
      </c>
      <c r="S14909" s="34"/>
      <c r="T14909" s="34"/>
      <c r="U14909" s="34"/>
    </row>
    <row r="14910" spans="16:21" x14ac:dyDescent="0.45">
      <c r="P14910" s="33" t="s">
        <v>8319</v>
      </c>
      <c r="Q14910" t="s">
        <v>28873</v>
      </c>
      <c r="R14910" s="35" t="s">
        <v>23995</v>
      </c>
      <c r="S14910" s="34"/>
      <c r="T14910" s="34"/>
      <c r="U14910" s="34"/>
    </row>
    <row r="14911" spans="16:21" x14ac:dyDescent="0.45">
      <c r="P14911" s="33" t="s">
        <v>8319</v>
      </c>
      <c r="Q14911" t="s">
        <v>28873</v>
      </c>
      <c r="R14911" s="35" t="s">
        <v>23996</v>
      </c>
      <c r="S14911" s="34"/>
      <c r="T14911" s="34"/>
      <c r="U14911" s="34"/>
    </row>
    <row r="14912" spans="16:21" x14ac:dyDescent="0.45">
      <c r="P14912" s="33" t="s">
        <v>8320</v>
      </c>
      <c r="Q14912" t="s">
        <v>28873</v>
      </c>
      <c r="R14912" s="35" t="s">
        <v>23997</v>
      </c>
      <c r="S14912" s="34"/>
      <c r="T14912" s="34"/>
      <c r="U14912" s="34"/>
    </row>
    <row r="14913" spans="16:21" x14ac:dyDescent="0.45">
      <c r="P14913" s="33" t="s">
        <v>8320</v>
      </c>
      <c r="Q14913" t="s">
        <v>28873</v>
      </c>
      <c r="R14913" s="35" t="s">
        <v>23996</v>
      </c>
      <c r="S14913" s="34"/>
      <c r="T14913" s="34"/>
      <c r="U14913" s="34"/>
    </row>
    <row r="14914" spans="16:21" x14ac:dyDescent="0.45">
      <c r="P14914" s="33" t="s">
        <v>8321</v>
      </c>
      <c r="Q14914" t="s">
        <v>28873</v>
      </c>
      <c r="R14914" s="35" t="s">
        <v>23998</v>
      </c>
      <c r="S14914" s="34"/>
      <c r="T14914" s="34"/>
      <c r="U14914" s="34"/>
    </row>
    <row r="14915" spans="16:21" x14ac:dyDescent="0.45">
      <c r="P14915" s="33" t="s">
        <v>8321</v>
      </c>
      <c r="Q14915" t="s">
        <v>28873</v>
      </c>
      <c r="R14915" s="35" t="s">
        <v>23999</v>
      </c>
      <c r="S14915" s="34"/>
      <c r="T14915" s="34"/>
      <c r="U14915" s="34"/>
    </row>
    <row r="14916" spans="16:21" x14ac:dyDescent="0.45">
      <c r="P14916" s="33" t="s">
        <v>8322</v>
      </c>
      <c r="Q14916" t="s">
        <v>28873</v>
      </c>
      <c r="R14916" s="35" t="s">
        <v>24000</v>
      </c>
      <c r="S14916" s="34"/>
      <c r="T14916" s="34"/>
      <c r="U14916" s="34"/>
    </row>
    <row r="14917" spans="16:21" x14ac:dyDescent="0.45">
      <c r="P14917" s="33" t="s">
        <v>8322</v>
      </c>
      <c r="Q14917" t="s">
        <v>28873</v>
      </c>
      <c r="R14917" s="35" t="s">
        <v>24001</v>
      </c>
      <c r="S14917" s="34"/>
      <c r="T14917" s="34"/>
      <c r="U14917" s="34"/>
    </row>
    <row r="14918" spans="16:21" x14ac:dyDescent="0.45">
      <c r="P14918" s="33" t="s">
        <v>8323</v>
      </c>
      <c r="Q14918" t="s">
        <v>28873</v>
      </c>
      <c r="R14918" s="35" t="s">
        <v>24002</v>
      </c>
      <c r="S14918" s="34"/>
      <c r="T14918" s="34"/>
      <c r="U14918" s="34"/>
    </row>
    <row r="14919" spans="16:21" x14ac:dyDescent="0.45">
      <c r="P14919" s="33" t="s">
        <v>8323</v>
      </c>
      <c r="Q14919" t="s">
        <v>28873</v>
      </c>
      <c r="R14919" s="35" t="s">
        <v>24003</v>
      </c>
      <c r="S14919" s="34"/>
      <c r="T14919" s="34"/>
      <c r="U14919" s="34"/>
    </row>
    <row r="14920" spans="16:21" x14ac:dyDescent="0.45">
      <c r="P14920" s="33" t="s">
        <v>8324</v>
      </c>
      <c r="Q14920" t="s">
        <v>28873</v>
      </c>
      <c r="R14920" s="35" t="s">
        <v>24004</v>
      </c>
      <c r="S14920" s="34"/>
      <c r="T14920" s="34"/>
      <c r="U14920" s="34"/>
    </row>
    <row r="14921" spans="16:21" x14ac:dyDescent="0.45">
      <c r="P14921" s="33" t="s">
        <v>8324</v>
      </c>
      <c r="Q14921" t="s">
        <v>28873</v>
      </c>
      <c r="R14921" s="35" t="s">
        <v>24003</v>
      </c>
      <c r="S14921" s="34"/>
      <c r="T14921" s="34"/>
      <c r="U14921" s="34"/>
    </row>
    <row r="14922" spans="16:21" x14ac:dyDescent="0.45">
      <c r="P14922" s="33" t="s">
        <v>8325</v>
      </c>
      <c r="Q14922" t="s">
        <v>28873</v>
      </c>
      <c r="R14922" s="35" t="s">
        <v>24005</v>
      </c>
      <c r="S14922" s="34"/>
      <c r="T14922" s="34"/>
      <c r="U14922" s="34"/>
    </row>
    <row r="14923" spans="16:21" x14ac:dyDescent="0.45">
      <c r="P14923" s="33" t="s">
        <v>8325</v>
      </c>
      <c r="Q14923" t="s">
        <v>28873</v>
      </c>
      <c r="R14923" s="35" t="s">
        <v>24006</v>
      </c>
      <c r="S14923" s="34"/>
      <c r="T14923" s="34"/>
      <c r="U14923" s="34"/>
    </row>
    <row r="14924" spans="16:21" x14ac:dyDescent="0.45">
      <c r="P14924" s="33" t="s">
        <v>8326</v>
      </c>
      <c r="Q14924" t="s">
        <v>28873</v>
      </c>
      <c r="R14924" s="35" t="s">
        <v>24007</v>
      </c>
      <c r="S14924" s="34"/>
      <c r="T14924" s="34"/>
      <c r="U14924" s="34"/>
    </row>
    <row r="14925" spans="16:21" x14ac:dyDescent="0.45">
      <c r="P14925" s="33" t="s">
        <v>8326</v>
      </c>
      <c r="Q14925" t="s">
        <v>28873</v>
      </c>
      <c r="R14925" s="35" t="s">
        <v>24008</v>
      </c>
      <c r="S14925" s="34"/>
      <c r="T14925" s="34"/>
      <c r="U14925" s="34"/>
    </row>
    <row r="14926" spans="16:21" x14ac:dyDescent="0.45">
      <c r="P14926" s="33" t="s">
        <v>8327</v>
      </c>
      <c r="Q14926" t="s">
        <v>28873</v>
      </c>
      <c r="R14926" s="35" t="s">
        <v>24009</v>
      </c>
      <c r="S14926" s="34"/>
      <c r="T14926" s="34"/>
      <c r="U14926" s="34"/>
    </row>
    <row r="14927" spans="16:21" x14ac:dyDescent="0.45">
      <c r="P14927" s="33" t="s">
        <v>8327</v>
      </c>
      <c r="Q14927" t="s">
        <v>28873</v>
      </c>
      <c r="R14927" s="35" t="s">
        <v>24010</v>
      </c>
      <c r="S14927" s="34"/>
      <c r="T14927" s="34"/>
      <c r="U14927" s="34"/>
    </row>
    <row r="14928" spans="16:21" x14ac:dyDescent="0.45">
      <c r="P14928" s="33" t="s">
        <v>8328</v>
      </c>
      <c r="Q14928" t="s">
        <v>28873</v>
      </c>
      <c r="R14928" s="35" t="s">
        <v>24009</v>
      </c>
      <c r="S14928" s="34"/>
      <c r="T14928" s="34"/>
      <c r="U14928" s="34"/>
    </row>
    <row r="14929" spans="16:21" x14ac:dyDescent="0.45">
      <c r="P14929" s="33" t="s">
        <v>8328</v>
      </c>
      <c r="Q14929" t="s">
        <v>28873</v>
      </c>
      <c r="R14929" s="35" t="s">
        <v>24010</v>
      </c>
      <c r="S14929" s="34"/>
      <c r="T14929" s="34"/>
      <c r="U14929" s="34"/>
    </row>
    <row r="14930" spans="16:21" x14ac:dyDescent="0.45">
      <c r="P14930" s="33" t="s">
        <v>8329</v>
      </c>
      <c r="Q14930" t="s">
        <v>28873</v>
      </c>
      <c r="R14930" s="35" t="s">
        <v>24011</v>
      </c>
      <c r="S14930" s="34"/>
      <c r="T14930" s="34"/>
      <c r="U14930" s="34"/>
    </row>
    <row r="14931" spans="16:21" x14ac:dyDescent="0.45">
      <c r="P14931" s="33" t="s">
        <v>8329</v>
      </c>
      <c r="Q14931" t="s">
        <v>28873</v>
      </c>
      <c r="R14931" s="35" t="s">
        <v>24012</v>
      </c>
      <c r="S14931" s="34"/>
      <c r="T14931" s="34"/>
      <c r="U14931" s="34"/>
    </row>
    <row r="14932" spans="16:21" x14ac:dyDescent="0.45">
      <c r="P14932" s="33" t="s">
        <v>8330</v>
      </c>
      <c r="Q14932" t="s">
        <v>28873</v>
      </c>
      <c r="R14932" s="35" t="s">
        <v>24013</v>
      </c>
      <c r="S14932" s="34"/>
      <c r="T14932" s="34"/>
      <c r="U14932" s="34"/>
    </row>
    <row r="14933" spans="16:21" x14ac:dyDescent="0.45">
      <c r="P14933" s="33" t="s">
        <v>8330</v>
      </c>
      <c r="Q14933" t="s">
        <v>28873</v>
      </c>
      <c r="R14933" s="35" t="s">
        <v>24014</v>
      </c>
      <c r="S14933" s="34"/>
      <c r="T14933" s="34"/>
      <c r="U14933" s="34"/>
    </row>
    <row r="14934" spans="16:21" x14ac:dyDescent="0.45">
      <c r="P14934" s="33" t="s">
        <v>8331</v>
      </c>
      <c r="Q14934" t="s">
        <v>28873</v>
      </c>
      <c r="R14934" s="35" t="s">
        <v>24015</v>
      </c>
      <c r="S14934" s="34"/>
      <c r="T14934" s="34"/>
      <c r="U14934" s="34"/>
    </row>
    <row r="14935" spans="16:21" x14ac:dyDescent="0.45">
      <c r="P14935" s="33" t="s">
        <v>8331</v>
      </c>
      <c r="Q14935" t="s">
        <v>28873</v>
      </c>
      <c r="R14935" s="35" t="s">
        <v>24016</v>
      </c>
      <c r="S14935" s="34"/>
      <c r="T14935" s="34"/>
      <c r="U14935" s="34"/>
    </row>
    <row r="14936" spans="16:21" x14ac:dyDescent="0.45">
      <c r="P14936" s="33" t="s">
        <v>8332</v>
      </c>
      <c r="Q14936" t="s">
        <v>28873</v>
      </c>
      <c r="R14936" s="35" t="s">
        <v>24017</v>
      </c>
      <c r="S14936" s="34"/>
      <c r="T14936" s="34"/>
      <c r="U14936" s="34"/>
    </row>
    <row r="14937" spans="16:21" x14ac:dyDescent="0.45">
      <c r="P14937" s="33" t="s">
        <v>8332</v>
      </c>
      <c r="Q14937" t="s">
        <v>28873</v>
      </c>
      <c r="R14937" s="35" t="s">
        <v>24018</v>
      </c>
      <c r="S14937" s="34"/>
      <c r="T14937" s="34"/>
      <c r="U14937" s="34"/>
    </row>
    <row r="14938" spans="16:21" x14ac:dyDescent="0.45">
      <c r="P14938" s="33" t="s">
        <v>8333</v>
      </c>
      <c r="Q14938" t="s">
        <v>28873</v>
      </c>
      <c r="R14938" s="35" t="s">
        <v>24019</v>
      </c>
      <c r="S14938" s="34"/>
      <c r="T14938" s="34"/>
      <c r="U14938" s="34"/>
    </row>
    <row r="14939" spans="16:21" x14ac:dyDescent="0.45">
      <c r="P14939" s="33" t="s">
        <v>8333</v>
      </c>
      <c r="Q14939" t="s">
        <v>28873</v>
      </c>
      <c r="R14939" s="35" t="s">
        <v>24020</v>
      </c>
      <c r="S14939" s="34"/>
      <c r="T14939" s="34"/>
      <c r="U14939" s="34"/>
    </row>
    <row r="14940" spans="16:21" x14ac:dyDescent="0.45">
      <c r="P14940" s="33" t="s">
        <v>8334</v>
      </c>
      <c r="Q14940" t="s">
        <v>28873</v>
      </c>
      <c r="R14940" s="35" t="s">
        <v>24021</v>
      </c>
      <c r="S14940" s="34"/>
      <c r="T14940" s="34"/>
      <c r="U14940" s="34"/>
    </row>
    <row r="14941" spans="16:21" x14ac:dyDescent="0.45">
      <c r="P14941" s="33" t="s">
        <v>8334</v>
      </c>
      <c r="Q14941" t="s">
        <v>28873</v>
      </c>
      <c r="R14941" s="35" t="s">
        <v>24022</v>
      </c>
      <c r="S14941" s="34"/>
      <c r="T14941" s="34"/>
      <c r="U14941" s="34"/>
    </row>
    <row r="14942" spans="16:21" x14ac:dyDescent="0.45">
      <c r="P14942" s="33" t="s">
        <v>8335</v>
      </c>
      <c r="Q14942" t="s">
        <v>28873</v>
      </c>
      <c r="R14942" s="35" t="s">
        <v>24023</v>
      </c>
      <c r="S14942" s="34"/>
      <c r="T14942" s="34"/>
      <c r="U14942" s="34"/>
    </row>
    <row r="14943" spans="16:21" x14ac:dyDescent="0.45">
      <c r="P14943" s="33" t="s">
        <v>8335</v>
      </c>
      <c r="Q14943" t="s">
        <v>28873</v>
      </c>
      <c r="R14943" s="35" t="s">
        <v>24024</v>
      </c>
      <c r="S14943" s="34"/>
      <c r="T14943" s="34"/>
      <c r="U14943" s="34"/>
    </row>
    <row r="14944" spans="16:21" x14ac:dyDescent="0.45">
      <c r="P14944" s="33" t="s">
        <v>8336</v>
      </c>
      <c r="Q14944" t="s">
        <v>28873</v>
      </c>
      <c r="R14944" s="35" t="s">
        <v>24025</v>
      </c>
      <c r="S14944" s="34"/>
      <c r="T14944" s="34"/>
      <c r="U14944" s="34"/>
    </row>
    <row r="14945" spans="16:21" x14ac:dyDescent="0.45">
      <c r="P14945" s="33" t="s">
        <v>8336</v>
      </c>
      <c r="Q14945" t="s">
        <v>28873</v>
      </c>
      <c r="R14945" s="35" t="s">
        <v>24026</v>
      </c>
      <c r="S14945" s="34"/>
      <c r="T14945" s="34"/>
      <c r="U14945" s="34"/>
    </row>
    <row r="14946" spans="16:21" x14ac:dyDescent="0.45">
      <c r="P14946" s="33" t="s">
        <v>8337</v>
      </c>
      <c r="Q14946" t="s">
        <v>28873</v>
      </c>
      <c r="R14946" s="35" t="s">
        <v>24027</v>
      </c>
      <c r="S14946" s="34"/>
      <c r="T14946" s="34"/>
      <c r="U14946" s="34"/>
    </row>
    <row r="14947" spans="16:21" x14ac:dyDescent="0.45">
      <c r="P14947" s="33" t="s">
        <v>8337</v>
      </c>
      <c r="Q14947" t="s">
        <v>28873</v>
      </c>
      <c r="R14947" s="35" t="s">
        <v>24028</v>
      </c>
      <c r="S14947" s="34"/>
      <c r="T14947" s="34"/>
      <c r="U14947" s="34"/>
    </row>
    <row r="14948" spans="16:21" x14ac:dyDescent="0.45">
      <c r="P14948" s="33" t="s">
        <v>8338</v>
      </c>
      <c r="Q14948" t="s">
        <v>28873</v>
      </c>
      <c r="R14948" s="35" t="s">
        <v>24029</v>
      </c>
      <c r="S14948" s="34"/>
      <c r="T14948" s="34"/>
      <c r="U14948" s="34"/>
    </row>
    <row r="14949" spans="16:21" x14ac:dyDescent="0.45">
      <c r="P14949" s="33" t="s">
        <v>8338</v>
      </c>
      <c r="Q14949" t="s">
        <v>28873</v>
      </c>
      <c r="R14949" s="35" t="s">
        <v>24030</v>
      </c>
      <c r="S14949" s="34"/>
      <c r="T14949" s="34"/>
      <c r="U14949" s="34"/>
    </row>
    <row r="14950" spans="16:21" x14ac:dyDescent="0.45">
      <c r="P14950" s="33" t="s">
        <v>8339</v>
      </c>
      <c r="Q14950" t="s">
        <v>28873</v>
      </c>
      <c r="R14950" s="35" t="s">
        <v>24031</v>
      </c>
      <c r="S14950" s="34"/>
      <c r="T14950" s="34"/>
      <c r="U14950" s="34"/>
    </row>
    <row r="14951" spans="16:21" x14ac:dyDescent="0.45">
      <c r="P14951" s="33" t="s">
        <v>8339</v>
      </c>
      <c r="Q14951" t="s">
        <v>28873</v>
      </c>
      <c r="R14951" s="35" t="s">
        <v>24032</v>
      </c>
      <c r="S14951" s="34"/>
      <c r="T14951" s="34"/>
      <c r="U14951" s="34"/>
    </row>
    <row r="14952" spans="16:21" x14ac:dyDescent="0.45">
      <c r="P14952" s="33" t="s">
        <v>8340</v>
      </c>
      <c r="Q14952" t="s">
        <v>28873</v>
      </c>
      <c r="R14952" s="35" t="s">
        <v>24033</v>
      </c>
      <c r="S14952" s="34"/>
      <c r="T14952" s="34"/>
      <c r="U14952" s="34"/>
    </row>
    <row r="14953" spans="16:21" x14ac:dyDescent="0.45">
      <c r="P14953" s="33" t="s">
        <v>8340</v>
      </c>
      <c r="Q14953" t="s">
        <v>28873</v>
      </c>
      <c r="R14953" s="35" t="s">
        <v>24034</v>
      </c>
      <c r="S14953" s="34"/>
      <c r="T14953" s="34"/>
      <c r="U14953" s="34"/>
    </row>
    <row r="14954" spans="16:21" x14ac:dyDescent="0.45">
      <c r="P14954" s="33" t="s">
        <v>8341</v>
      </c>
      <c r="Q14954" t="s">
        <v>28873</v>
      </c>
      <c r="R14954" s="35" t="s">
        <v>24035</v>
      </c>
      <c r="S14954" s="34"/>
      <c r="T14954" s="34"/>
      <c r="U14954" s="34"/>
    </row>
    <row r="14955" spans="16:21" x14ac:dyDescent="0.45">
      <c r="P14955" s="33" t="s">
        <v>8341</v>
      </c>
      <c r="Q14955" t="s">
        <v>28873</v>
      </c>
      <c r="R14955" s="35" t="s">
        <v>24036</v>
      </c>
      <c r="S14955" s="34"/>
      <c r="T14955" s="34"/>
      <c r="U14955" s="34"/>
    </row>
    <row r="14956" spans="16:21" x14ac:dyDescent="0.45">
      <c r="P14956" s="33" t="s">
        <v>8342</v>
      </c>
      <c r="Q14956" t="s">
        <v>28873</v>
      </c>
      <c r="R14956" s="35" t="s">
        <v>24035</v>
      </c>
      <c r="S14956" s="34"/>
      <c r="T14956" s="34"/>
      <c r="U14956" s="34"/>
    </row>
    <row r="14957" spans="16:21" x14ac:dyDescent="0.45">
      <c r="P14957" s="33" t="s">
        <v>8342</v>
      </c>
      <c r="Q14957" t="s">
        <v>28873</v>
      </c>
      <c r="R14957" s="35" t="s">
        <v>24036</v>
      </c>
      <c r="S14957" s="34"/>
      <c r="T14957" s="34"/>
      <c r="U14957" s="34"/>
    </row>
    <row r="14958" spans="16:21" x14ac:dyDescent="0.45">
      <c r="P14958" s="33" t="s">
        <v>8343</v>
      </c>
      <c r="Q14958" t="s">
        <v>28873</v>
      </c>
      <c r="R14958" s="35" t="s">
        <v>24037</v>
      </c>
      <c r="S14958" s="34"/>
      <c r="T14958" s="34"/>
      <c r="U14958" s="34"/>
    </row>
    <row r="14959" spans="16:21" x14ac:dyDescent="0.45">
      <c r="P14959" s="33" t="s">
        <v>8343</v>
      </c>
      <c r="Q14959" t="s">
        <v>28873</v>
      </c>
      <c r="R14959" s="35" t="s">
        <v>24038</v>
      </c>
      <c r="S14959" s="34"/>
      <c r="T14959" s="34"/>
      <c r="U14959" s="34"/>
    </row>
    <row r="14960" spans="16:21" x14ac:dyDescent="0.45">
      <c r="P14960" s="33" t="s">
        <v>8344</v>
      </c>
      <c r="Q14960" t="s">
        <v>28873</v>
      </c>
      <c r="R14960" s="35" t="s">
        <v>11192</v>
      </c>
      <c r="S14960" s="34"/>
      <c r="T14960" s="34"/>
      <c r="U14960" s="34"/>
    </row>
    <row r="14961" spans="16:21" x14ac:dyDescent="0.45">
      <c r="P14961" s="33" t="s">
        <v>8345</v>
      </c>
      <c r="Q14961" t="s">
        <v>28873</v>
      </c>
      <c r="R14961" s="35" t="s">
        <v>24039</v>
      </c>
      <c r="S14961" s="34"/>
      <c r="T14961" s="34"/>
      <c r="U14961" s="34"/>
    </row>
    <row r="14962" spans="16:21" x14ac:dyDescent="0.45">
      <c r="P14962" s="33" t="s">
        <v>8345</v>
      </c>
      <c r="Q14962" t="s">
        <v>28873</v>
      </c>
      <c r="R14962" s="35" t="s">
        <v>24040</v>
      </c>
      <c r="S14962" s="34"/>
      <c r="T14962" s="34"/>
      <c r="U14962" s="34"/>
    </row>
    <row r="14963" spans="16:21" x14ac:dyDescent="0.45">
      <c r="P14963" s="33" t="s">
        <v>8346</v>
      </c>
      <c r="Q14963" t="s">
        <v>28873</v>
      </c>
      <c r="R14963" s="35" t="s">
        <v>24041</v>
      </c>
      <c r="S14963" s="34"/>
      <c r="T14963" s="34"/>
      <c r="U14963" s="34"/>
    </row>
    <row r="14964" spans="16:21" x14ac:dyDescent="0.45">
      <c r="P14964" s="33" t="s">
        <v>8346</v>
      </c>
      <c r="Q14964" t="s">
        <v>28873</v>
      </c>
      <c r="R14964" s="35" t="s">
        <v>24042</v>
      </c>
      <c r="S14964" s="34"/>
      <c r="T14964" s="34"/>
      <c r="U14964" s="34"/>
    </row>
    <row r="14965" spans="16:21" x14ac:dyDescent="0.45">
      <c r="P14965" s="33" t="s">
        <v>8347</v>
      </c>
      <c r="Q14965" t="s">
        <v>28873</v>
      </c>
      <c r="R14965" s="35" t="s">
        <v>24043</v>
      </c>
      <c r="S14965" s="34"/>
      <c r="T14965" s="34"/>
      <c r="U14965" s="34"/>
    </row>
    <row r="14966" spans="16:21" x14ac:dyDescent="0.45">
      <c r="P14966" s="33" t="s">
        <v>8347</v>
      </c>
      <c r="Q14966" t="s">
        <v>28873</v>
      </c>
      <c r="R14966" s="35" t="s">
        <v>24044</v>
      </c>
      <c r="S14966" s="34"/>
      <c r="T14966" s="34"/>
      <c r="U14966" s="34"/>
    </row>
    <row r="14967" spans="16:21" x14ac:dyDescent="0.45">
      <c r="P14967" s="33" t="s">
        <v>8348</v>
      </c>
      <c r="Q14967" t="s">
        <v>28873</v>
      </c>
      <c r="R14967" s="35" t="s">
        <v>24045</v>
      </c>
      <c r="S14967" s="34"/>
      <c r="T14967" s="34"/>
      <c r="U14967" s="34"/>
    </row>
    <row r="14968" spans="16:21" x14ac:dyDescent="0.45">
      <c r="P14968" s="33" t="s">
        <v>8348</v>
      </c>
      <c r="Q14968" t="s">
        <v>28873</v>
      </c>
      <c r="R14968" s="35" t="s">
        <v>24046</v>
      </c>
      <c r="S14968" s="34"/>
      <c r="T14968" s="34"/>
      <c r="U14968" s="34"/>
    </row>
    <row r="14969" spans="16:21" x14ac:dyDescent="0.45">
      <c r="P14969" s="33" t="s">
        <v>8349</v>
      </c>
      <c r="Q14969" t="s">
        <v>28873</v>
      </c>
      <c r="R14969" s="35" t="s">
        <v>24047</v>
      </c>
      <c r="S14969" s="34"/>
      <c r="T14969" s="34"/>
      <c r="U14969" s="34"/>
    </row>
    <row r="14970" spans="16:21" x14ac:dyDescent="0.45">
      <c r="P14970" s="33" t="s">
        <v>8349</v>
      </c>
      <c r="Q14970" t="s">
        <v>28873</v>
      </c>
      <c r="R14970" s="35" t="s">
        <v>24048</v>
      </c>
      <c r="S14970" s="34"/>
      <c r="T14970" s="34"/>
      <c r="U14970" s="34"/>
    </row>
    <row r="14971" spans="16:21" x14ac:dyDescent="0.45">
      <c r="P14971" s="33" t="s">
        <v>8350</v>
      </c>
      <c r="Q14971" t="s">
        <v>28873</v>
      </c>
      <c r="R14971" s="35" t="s">
        <v>24049</v>
      </c>
      <c r="S14971" s="34"/>
      <c r="T14971" s="34"/>
      <c r="U14971" s="34"/>
    </row>
    <row r="14972" spans="16:21" x14ac:dyDescent="0.45">
      <c r="P14972" s="33" t="s">
        <v>8350</v>
      </c>
      <c r="Q14972" t="s">
        <v>28873</v>
      </c>
      <c r="R14972" s="35" t="s">
        <v>24048</v>
      </c>
      <c r="S14972" s="34"/>
      <c r="T14972" s="34"/>
      <c r="U14972" s="34"/>
    </row>
    <row r="14973" spans="16:21" x14ac:dyDescent="0.45">
      <c r="P14973" s="33" t="s">
        <v>8351</v>
      </c>
      <c r="Q14973" t="s">
        <v>28873</v>
      </c>
      <c r="R14973" s="35" t="s">
        <v>24050</v>
      </c>
      <c r="S14973" s="34"/>
      <c r="T14973" s="34"/>
      <c r="U14973" s="34"/>
    </row>
    <row r="14974" spans="16:21" x14ac:dyDescent="0.45">
      <c r="P14974" s="33" t="s">
        <v>8351</v>
      </c>
      <c r="Q14974" t="s">
        <v>28873</v>
      </c>
      <c r="R14974" s="35" t="s">
        <v>24051</v>
      </c>
      <c r="S14974" s="34"/>
      <c r="T14974" s="34"/>
      <c r="U14974" s="34"/>
    </row>
    <row r="14975" spans="16:21" x14ac:dyDescent="0.45">
      <c r="P14975" s="33" t="s">
        <v>8352</v>
      </c>
      <c r="Q14975" t="s">
        <v>28873</v>
      </c>
      <c r="R14975" s="35" t="s">
        <v>24052</v>
      </c>
      <c r="S14975" s="34"/>
      <c r="T14975" s="34"/>
      <c r="U14975" s="34"/>
    </row>
    <row r="14976" spans="16:21" x14ac:dyDescent="0.45">
      <c r="P14976" s="33" t="s">
        <v>8352</v>
      </c>
      <c r="Q14976" t="s">
        <v>28873</v>
      </c>
      <c r="R14976" s="35" t="s">
        <v>24053</v>
      </c>
      <c r="S14976" s="34"/>
      <c r="T14976" s="34"/>
      <c r="U14976" s="34"/>
    </row>
    <row r="14977" spans="16:21" x14ac:dyDescent="0.45">
      <c r="P14977" s="33" t="s">
        <v>8353</v>
      </c>
      <c r="Q14977" t="s">
        <v>28873</v>
      </c>
      <c r="R14977" s="35" t="s">
        <v>24054</v>
      </c>
      <c r="S14977" s="34"/>
      <c r="T14977" s="34"/>
      <c r="U14977" s="34"/>
    </row>
    <row r="14978" spans="16:21" x14ac:dyDescent="0.45">
      <c r="P14978" s="33" t="s">
        <v>8353</v>
      </c>
      <c r="Q14978" t="s">
        <v>28873</v>
      </c>
      <c r="R14978" s="35" t="s">
        <v>24055</v>
      </c>
      <c r="S14978" s="34"/>
      <c r="T14978" s="34"/>
      <c r="U14978" s="34"/>
    </row>
    <row r="14979" spans="16:21" x14ac:dyDescent="0.45">
      <c r="P14979" s="33" t="s">
        <v>8354</v>
      </c>
      <c r="Q14979" t="s">
        <v>28873</v>
      </c>
      <c r="R14979" s="35" t="s">
        <v>24054</v>
      </c>
      <c r="S14979" s="34"/>
      <c r="T14979" s="34"/>
      <c r="U14979" s="34"/>
    </row>
    <row r="14980" spans="16:21" x14ac:dyDescent="0.45">
      <c r="P14980" s="33" t="s">
        <v>8354</v>
      </c>
      <c r="Q14980" t="s">
        <v>28873</v>
      </c>
      <c r="R14980" s="35" t="s">
        <v>24055</v>
      </c>
      <c r="S14980" s="34"/>
      <c r="T14980" s="34"/>
      <c r="U14980" s="34"/>
    </row>
    <row r="14981" spans="16:21" x14ac:dyDescent="0.45">
      <c r="P14981" s="33" t="s">
        <v>8355</v>
      </c>
      <c r="Q14981" t="s">
        <v>28873</v>
      </c>
      <c r="R14981" s="35" t="s">
        <v>24056</v>
      </c>
      <c r="S14981" s="34"/>
      <c r="T14981" s="34"/>
      <c r="U14981" s="34"/>
    </row>
    <row r="14982" spans="16:21" x14ac:dyDescent="0.45">
      <c r="P14982" s="33" t="s">
        <v>8355</v>
      </c>
      <c r="Q14982" t="s">
        <v>28873</v>
      </c>
      <c r="R14982" s="35" t="s">
        <v>24057</v>
      </c>
      <c r="S14982" s="34"/>
      <c r="T14982" s="34"/>
      <c r="U14982" s="34"/>
    </row>
    <row r="14983" spans="16:21" x14ac:dyDescent="0.45">
      <c r="P14983" s="33" t="s">
        <v>8356</v>
      </c>
      <c r="Q14983" t="s">
        <v>28873</v>
      </c>
      <c r="R14983" s="35" t="s">
        <v>11192</v>
      </c>
      <c r="S14983" s="34"/>
      <c r="T14983" s="34"/>
      <c r="U14983" s="34"/>
    </row>
    <row r="14984" spans="16:21" x14ac:dyDescent="0.45">
      <c r="P14984" s="33" t="s">
        <v>8357</v>
      </c>
      <c r="Q14984" t="s">
        <v>28873</v>
      </c>
      <c r="R14984" s="35" t="s">
        <v>11192</v>
      </c>
      <c r="S14984" s="34"/>
      <c r="T14984" s="34"/>
      <c r="U14984" s="34"/>
    </row>
    <row r="14985" spans="16:21" x14ac:dyDescent="0.45">
      <c r="P14985" s="33" t="s">
        <v>8358</v>
      </c>
      <c r="Q14985" t="s">
        <v>28873</v>
      </c>
      <c r="R14985" s="35" t="s">
        <v>11192</v>
      </c>
      <c r="S14985" s="34"/>
      <c r="T14985" s="34"/>
      <c r="U14985" s="34"/>
    </row>
    <row r="14986" spans="16:21" x14ac:dyDescent="0.45">
      <c r="P14986" s="33" t="s">
        <v>8359</v>
      </c>
      <c r="Q14986" t="s">
        <v>28873</v>
      </c>
      <c r="R14986" s="35" t="s">
        <v>24058</v>
      </c>
      <c r="S14986" s="34"/>
      <c r="T14986" s="34"/>
      <c r="U14986" s="34"/>
    </row>
    <row r="14987" spans="16:21" x14ac:dyDescent="0.45">
      <c r="P14987" s="33" t="s">
        <v>8359</v>
      </c>
      <c r="Q14987" t="s">
        <v>28873</v>
      </c>
      <c r="R14987" s="35" t="s">
        <v>24059</v>
      </c>
      <c r="S14987" s="34"/>
      <c r="T14987" s="34"/>
      <c r="U14987" s="34"/>
    </row>
    <row r="14988" spans="16:21" x14ac:dyDescent="0.45">
      <c r="P14988" s="33" t="s">
        <v>8360</v>
      </c>
      <c r="Q14988" t="s">
        <v>28873</v>
      </c>
      <c r="R14988" s="35" t="s">
        <v>24060</v>
      </c>
      <c r="S14988" s="34"/>
      <c r="T14988" s="34"/>
      <c r="U14988" s="34"/>
    </row>
    <row r="14989" spans="16:21" x14ac:dyDescent="0.45">
      <c r="P14989" s="33" t="s">
        <v>8360</v>
      </c>
      <c r="Q14989" t="s">
        <v>28873</v>
      </c>
      <c r="R14989" s="35" t="s">
        <v>24061</v>
      </c>
      <c r="S14989" s="34"/>
      <c r="T14989" s="34"/>
      <c r="U14989" s="34"/>
    </row>
    <row r="14990" spans="16:21" x14ac:dyDescent="0.45">
      <c r="P14990" s="33" t="s">
        <v>8361</v>
      </c>
      <c r="Q14990" t="s">
        <v>28873</v>
      </c>
      <c r="R14990" s="35" t="s">
        <v>24062</v>
      </c>
      <c r="S14990" s="34"/>
      <c r="T14990" s="34"/>
      <c r="U14990" s="34"/>
    </row>
    <row r="14991" spans="16:21" x14ac:dyDescent="0.45">
      <c r="P14991" s="33" t="s">
        <v>8361</v>
      </c>
      <c r="Q14991" t="s">
        <v>28873</v>
      </c>
      <c r="R14991" s="35" t="s">
        <v>24063</v>
      </c>
      <c r="S14991" s="34"/>
      <c r="T14991" s="34"/>
      <c r="U14991" s="34"/>
    </row>
    <row r="14992" spans="16:21" x14ac:dyDescent="0.45">
      <c r="P14992" s="33" t="s">
        <v>8362</v>
      </c>
      <c r="Q14992" t="s">
        <v>28873</v>
      </c>
      <c r="R14992" s="35" t="s">
        <v>24062</v>
      </c>
      <c r="S14992" s="34"/>
      <c r="T14992" s="34"/>
      <c r="U14992" s="34"/>
    </row>
    <row r="14993" spans="16:21" x14ac:dyDescent="0.45">
      <c r="P14993" s="33" t="s">
        <v>8362</v>
      </c>
      <c r="Q14993" t="s">
        <v>28873</v>
      </c>
      <c r="R14993" s="35" t="s">
        <v>24063</v>
      </c>
      <c r="S14993" s="34"/>
      <c r="T14993" s="34"/>
      <c r="U14993" s="34"/>
    </row>
    <row r="14994" spans="16:21" x14ac:dyDescent="0.45">
      <c r="P14994" s="33" t="s">
        <v>8363</v>
      </c>
      <c r="Q14994" t="s">
        <v>28873</v>
      </c>
      <c r="R14994" s="35" t="s">
        <v>24064</v>
      </c>
      <c r="S14994" s="34"/>
      <c r="T14994" s="34"/>
      <c r="U14994" s="34"/>
    </row>
    <row r="14995" spans="16:21" x14ac:dyDescent="0.45">
      <c r="P14995" s="33" t="s">
        <v>8363</v>
      </c>
      <c r="Q14995" t="s">
        <v>28873</v>
      </c>
      <c r="R14995" s="35" t="s">
        <v>24065</v>
      </c>
      <c r="S14995" s="34"/>
      <c r="T14995" s="34"/>
      <c r="U14995" s="34"/>
    </row>
    <row r="14996" spans="16:21" x14ac:dyDescent="0.45">
      <c r="P14996" s="33" t="s">
        <v>8364</v>
      </c>
      <c r="Q14996" t="s">
        <v>28873</v>
      </c>
      <c r="R14996" s="35" t="s">
        <v>11192</v>
      </c>
      <c r="S14996" s="34"/>
      <c r="T14996" s="34"/>
      <c r="U14996" s="34"/>
    </row>
    <row r="14997" spans="16:21" x14ac:dyDescent="0.45">
      <c r="P14997" s="33" t="s">
        <v>8365</v>
      </c>
      <c r="Q14997" t="s">
        <v>28873</v>
      </c>
      <c r="R14997" s="35" t="s">
        <v>24066</v>
      </c>
      <c r="S14997" s="34"/>
      <c r="T14997" s="34"/>
      <c r="U14997" s="34"/>
    </row>
    <row r="14998" spans="16:21" x14ac:dyDescent="0.45">
      <c r="P14998" s="33" t="s">
        <v>8365</v>
      </c>
      <c r="Q14998" t="s">
        <v>28873</v>
      </c>
      <c r="R14998" s="35" t="s">
        <v>24067</v>
      </c>
      <c r="S14998" s="34"/>
      <c r="T14998" s="34"/>
      <c r="U14998" s="34"/>
    </row>
    <row r="14999" spans="16:21" x14ac:dyDescent="0.45">
      <c r="P14999" s="33" t="s">
        <v>8366</v>
      </c>
      <c r="Q14999" t="s">
        <v>28873</v>
      </c>
      <c r="R14999" s="35" t="s">
        <v>11192</v>
      </c>
      <c r="S14999" s="34"/>
      <c r="T14999" s="34"/>
      <c r="U14999" s="34"/>
    </row>
    <row r="15000" spans="16:21" x14ac:dyDescent="0.45">
      <c r="P15000" s="33" t="s">
        <v>8367</v>
      </c>
      <c r="Q15000" t="s">
        <v>28873</v>
      </c>
      <c r="R15000" s="35" t="s">
        <v>24068</v>
      </c>
      <c r="S15000" s="34"/>
      <c r="T15000" s="34"/>
      <c r="U15000" s="34"/>
    </row>
    <row r="15001" spans="16:21" x14ac:dyDescent="0.45">
      <c r="P15001" s="33" t="s">
        <v>8367</v>
      </c>
      <c r="Q15001" t="s">
        <v>28873</v>
      </c>
      <c r="R15001" s="35" t="s">
        <v>24069</v>
      </c>
      <c r="S15001" s="34"/>
      <c r="T15001" s="34"/>
      <c r="U15001" s="34"/>
    </row>
    <row r="15002" spans="16:21" x14ac:dyDescent="0.45">
      <c r="P15002" s="33" t="s">
        <v>8368</v>
      </c>
      <c r="Q15002" t="s">
        <v>28873</v>
      </c>
      <c r="R15002" s="35" t="s">
        <v>24070</v>
      </c>
      <c r="S15002" s="34"/>
      <c r="T15002" s="34"/>
      <c r="U15002" s="34"/>
    </row>
    <row r="15003" spans="16:21" x14ac:dyDescent="0.45">
      <c r="P15003" s="33" t="s">
        <v>8368</v>
      </c>
      <c r="Q15003" t="s">
        <v>28873</v>
      </c>
      <c r="R15003" s="35" t="s">
        <v>24071</v>
      </c>
      <c r="S15003" s="34"/>
      <c r="T15003" s="34"/>
      <c r="U15003" s="34"/>
    </row>
    <row r="15004" spans="16:21" x14ac:dyDescent="0.45">
      <c r="P15004" s="33" t="s">
        <v>8369</v>
      </c>
      <c r="Q15004" t="s">
        <v>28873</v>
      </c>
      <c r="R15004" s="35" t="s">
        <v>24072</v>
      </c>
      <c r="S15004" s="34"/>
      <c r="T15004" s="34"/>
      <c r="U15004" s="34"/>
    </row>
    <row r="15005" spans="16:21" x14ac:dyDescent="0.45">
      <c r="P15005" s="33" t="s">
        <v>8369</v>
      </c>
      <c r="Q15005" t="s">
        <v>28873</v>
      </c>
      <c r="R15005" s="35" t="s">
        <v>24073</v>
      </c>
      <c r="S15005" s="34"/>
      <c r="T15005" s="34"/>
      <c r="U15005" s="34"/>
    </row>
    <row r="15006" spans="16:21" x14ac:dyDescent="0.45">
      <c r="P15006" s="33" t="s">
        <v>8370</v>
      </c>
      <c r="Q15006" t="s">
        <v>28873</v>
      </c>
      <c r="R15006" s="35" t="s">
        <v>24074</v>
      </c>
      <c r="S15006" s="34"/>
      <c r="T15006" s="34"/>
      <c r="U15006" s="34"/>
    </row>
    <row r="15007" spans="16:21" x14ac:dyDescent="0.45">
      <c r="P15007" s="33" t="s">
        <v>8370</v>
      </c>
      <c r="Q15007" t="s">
        <v>28873</v>
      </c>
      <c r="R15007" s="35" t="s">
        <v>24075</v>
      </c>
      <c r="S15007" s="34"/>
      <c r="T15007" s="34"/>
      <c r="U15007" s="34"/>
    </row>
    <row r="15008" spans="16:21" x14ac:dyDescent="0.45">
      <c r="P15008" s="33" t="s">
        <v>8371</v>
      </c>
      <c r="Q15008" t="s">
        <v>28873</v>
      </c>
      <c r="R15008" s="35" t="s">
        <v>24076</v>
      </c>
      <c r="S15008" s="34"/>
      <c r="T15008" s="34"/>
      <c r="U15008" s="34"/>
    </row>
    <row r="15009" spans="16:21" x14ac:dyDescent="0.45">
      <c r="P15009" s="33" t="s">
        <v>8371</v>
      </c>
      <c r="Q15009" t="s">
        <v>28873</v>
      </c>
      <c r="R15009" s="35" t="s">
        <v>24077</v>
      </c>
      <c r="S15009" s="34"/>
      <c r="T15009" s="34"/>
      <c r="U15009" s="34"/>
    </row>
    <row r="15010" spans="16:21" x14ac:dyDescent="0.45">
      <c r="P15010" s="33" t="s">
        <v>8372</v>
      </c>
      <c r="Q15010" t="s">
        <v>28873</v>
      </c>
      <c r="R15010" s="35" t="s">
        <v>24078</v>
      </c>
      <c r="S15010" s="34"/>
      <c r="T15010" s="34"/>
      <c r="U15010" s="34"/>
    </row>
    <row r="15011" spans="16:21" x14ac:dyDescent="0.45">
      <c r="P15011" s="33" t="s">
        <v>8372</v>
      </c>
      <c r="Q15011" t="s">
        <v>28873</v>
      </c>
      <c r="R15011" s="35" t="s">
        <v>24079</v>
      </c>
      <c r="S15011" s="34"/>
      <c r="T15011" s="34"/>
      <c r="U15011" s="34"/>
    </row>
    <row r="15012" spans="16:21" x14ac:dyDescent="0.45">
      <c r="P15012" s="33" t="s">
        <v>8373</v>
      </c>
      <c r="Q15012" t="s">
        <v>28873</v>
      </c>
      <c r="R15012" s="35" t="s">
        <v>24080</v>
      </c>
      <c r="S15012" s="34"/>
      <c r="T15012" s="34"/>
      <c r="U15012" s="34"/>
    </row>
    <row r="15013" spans="16:21" x14ac:dyDescent="0.45">
      <c r="P15013" s="33" t="s">
        <v>8373</v>
      </c>
      <c r="Q15013" t="s">
        <v>28873</v>
      </c>
      <c r="R15013" s="35" t="s">
        <v>24081</v>
      </c>
      <c r="S15013" s="34"/>
      <c r="T15013" s="34"/>
      <c r="U15013" s="34"/>
    </row>
    <row r="15014" spans="16:21" x14ac:dyDescent="0.45">
      <c r="P15014" s="33" t="s">
        <v>8374</v>
      </c>
      <c r="Q15014" t="s">
        <v>28873</v>
      </c>
      <c r="R15014" s="35" t="s">
        <v>24082</v>
      </c>
      <c r="S15014" s="34"/>
      <c r="T15014" s="34"/>
      <c r="U15014" s="34"/>
    </row>
    <row r="15015" spans="16:21" x14ac:dyDescent="0.45">
      <c r="P15015" s="33" t="s">
        <v>8374</v>
      </c>
      <c r="Q15015" t="s">
        <v>28873</v>
      </c>
      <c r="R15015" s="35" t="s">
        <v>24083</v>
      </c>
      <c r="S15015" s="34"/>
      <c r="T15015" s="34"/>
      <c r="U15015" s="34"/>
    </row>
    <row r="15016" spans="16:21" x14ac:dyDescent="0.45">
      <c r="P15016" s="33" t="s">
        <v>8375</v>
      </c>
      <c r="Q15016" t="s">
        <v>28873</v>
      </c>
      <c r="R15016" s="35" t="s">
        <v>24084</v>
      </c>
      <c r="S15016" s="34"/>
      <c r="T15016" s="34"/>
      <c r="U15016" s="34"/>
    </row>
    <row r="15017" spans="16:21" x14ac:dyDescent="0.45">
      <c r="P15017" s="33" t="s">
        <v>8375</v>
      </c>
      <c r="Q15017" t="s">
        <v>28873</v>
      </c>
      <c r="R15017" s="35" t="s">
        <v>24085</v>
      </c>
      <c r="S15017" s="34"/>
      <c r="T15017" s="34"/>
      <c r="U15017" s="34"/>
    </row>
    <row r="15018" spans="16:21" x14ac:dyDescent="0.45">
      <c r="P15018" s="33" t="s">
        <v>8376</v>
      </c>
      <c r="Q15018" t="s">
        <v>28873</v>
      </c>
      <c r="R15018" s="35" t="s">
        <v>24086</v>
      </c>
      <c r="S15018" s="34"/>
      <c r="T15018" s="34"/>
      <c r="U15018" s="34"/>
    </row>
    <row r="15019" spans="16:21" x14ac:dyDescent="0.45">
      <c r="P15019" s="33" t="s">
        <v>8376</v>
      </c>
      <c r="Q15019" t="s">
        <v>28873</v>
      </c>
      <c r="R15019" s="35" t="s">
        <v>24087</v>
      </c>
      <c r="S15019" s="34"/>
      <c r="T15019" s="34"/>
      <c r="U15019" s="34"/>
    </row>
    <row r="15020" spans="16:21" x14ac:dyDescent="0.45">
      <c r="P15020" s="33" t="s">
        <v>8377</v>
      </c>
      <c r="Q15020" t="s">
        <v>28873</v>
      </c>
      <c r="R15020" s="35" t="s">
        <v>11192</v>
      </c>
      <c r="S15020" s="34"/>
      <c r="T15020" s="34"/>
      <c r="U15020" s="34"/>
    </row>
    <row r="15021" spans="16:21" x14ac:dyDescent="0.45">
      <c r="P15021" s="33" t="s">
        <v>8378</v>
      </c>
      <c r="Q15021" t="s">
        <v>28873</v>
      </c>
      <c r="R15021" s="35" t="s">
        <v>24088</v>
      </c>
      <c r="S15021" s="34"/>
      <c r="T15021" s="34"/>
      <c r="U15021" s="34"/>
    </row>
    <row r="15022" spans="16:21" x14ac:dyDescent="0.45">
      <c r="P15022" s="33" t="s">
        <v>8378</v>
      </c>
      <c r="Q15022" t="s">
        <v>28873</v>
      </c>
      <c r="R15022" s="35" t="s">
        <v>24089</v>
      </c>
      <c r="S15022" s="34"/>
      <c r="T15022" s="34"/>
      <c r="U15022" s="34"/>
    </row>
    <row r="15023" spans="16:21" x14ac:dyDescent="0.45">
      <c r="P15023" s="33" t="s">
        <v>8379</v>
      </c>
      <c r="Q15023" t="s">
        <v>28873</v>
      </c>
      <c r="R15023" s="35" t="s">
        <v>24090</v>
      </c>
      <c r="S15023" s="34"/>
      <c r="T15023" s="34"/>
      <c r="U15023" s="34"/>
    </row>
    <row r="15024" spans="16:21" x14ac:dyDescent="0.45">
      <c r="P15024" s="33" t="s">
        <v>8379</v>
      </c>
      <c r="Q15024" t="s">
        <v>28873</v>
      </c>
      <c r="R15024" s="35" t="s">
        <v>24091</v>
      </c>
      <c r="S15024" s="34"/>
      <c r="T15024" s="34"/>
      <c r="U15024" s="34"/>
    </row>
    <row r="15025" spans="16:21" x14ac:dyDescent="0.45">
      <c r="P15025" s="33" t="s">
        <v>8380</v>
      </c>
      <c r="Q15025" t="s">
        <v>28873</v>
      </c>
      <c r="R15025" s="35" t="s">
        <v>24092</v>
      </c>
      <c r="S15025" s="34"/>
      <c r="T15025" s="34"/>
      <c r="U15025" s="34"/>
    </row>
    <row r="15026" spans="16:21" x14ac:dyDescent="0.45">
      <c r="P15026" s="33" t="s">
        <v>8380</v>
      </c>
      <c r="Q15026" t="s">
        <v>28873</v>
      </c>
      <c r="R15026" s="35" t="s">
        <v>24093</v>
      </c>
      <c r="S15026" s="34"/>
      <c r="T15026" s="34"/>
      <c r="U15026" s="34"/>
    </row>
    <row r="15027" spans="16:21" x14ac:dyDescent="0.45">
      <c r="P15027" s="33" t="s">
        <v>8381</v>
      </c>
      <c r="Q15027" t="s">
        <v>28873</v>
      </c>
      <c r="R15027" s="35" t="s">
        <v>24094</v>
      </c>
      <c r="S15027" s="34"/>
      <c r="T15027" s="34"/>
      <c r="U15027" s="34"/>
    </row>
    <row r="15028" spans="16:21" x14ac:dyDescent="0.45">
      <c r="P15028" s="33" t="s">
        <v>8381</v>
      </c>
      <c r="Q15028" t="s">
        <v>28873</v>
      </c>
      <c r="R15028" s="35" t="s">
        <v>24095</v>
      </c>
      <c r="S15028" s="34"/>
      <c r="T15028" s="34"/>
      <c r="U15028" s="34"/>
    </row>
    <row r="15029" spans="16:21" x14ac:dyDescent="0.45">
      <c r="P15029" s="33" t="s">
        <v>8382</v>
      </c>
      <c r="Q15029" t="s">
        <v>28873</v>
      </c>
      <c r="R15029" s="35" t="s">
        <v>24096</v>
      </c>
      <c r="S15029" s="34"/>
      <c r="T15029" s="34"/>
      <c r="U15029" s="34"/>
    </row>
    <row r="15030" spans="16:21" x14ac:dyDescent="0.45">
      <c r="P15030" s="33" t="s">
        <v>8382</v>
      </c>
      <c r="Q15030" t="s">
        <v>28873</v>
      </c>
      <c r="R15030" s="35" t="s">
        <v>24097</v>
      </c>
      <c r="S15030" s="34"/>
      <c r="T15030" s="34"/>
      <c r="U15030" s="34"/>
    </row>
    <row r="15031" spans="16:21" x14ac:dyDescent="0.45">
      <c r="P15031" s="33" t="s">
        <v>8383</v>
      </c>
      <c r="Q15031" t="s">
        <v>28873</v>
      </c>
      <c r="R15031" s="35" t="s">
        <v>24098</v>
      </c>
      <c r="S15031" s="34"/>
      <c r="T15031" s="34"/>
      <c r="U15031" s="34"/>
    </row>
    <row r="15032" spans="16:21" x14ac:dyDescent="0.45">
      <c r="P15032" s="33" t="s">
        <v>8383</v>
      </c>
      <c r="Q15032" t="s">
        <v>28873</v>
      </c>
      <c r="R15032" s="35" t="s">
        <v>24099</v>
      </c>
      <c r="S15032" s="34"/>
      <c r="T15032" s="34"/>
      <c r="U15032" s="34"/>
    </row>
    <row r="15033" spans="16:21" x14ac:dyDescent="0.45">
      <c r="P15033" s="33" t="s">
        <v>8384</v>
      </c>
      <c r="Q15033" t="s">
        <v>28873</v>
      </c>
      <c r="R15033" s="35" t="s">
        <v>24100</v>
      </c>
      <c r="S15033" s="34"/>
      <c r="T15033" s="34"/>
      <c r="U15033" s="34"/>
    </row>
    <row r="15034" spans="16:21" x14ac:dyDescent="0.45">
      <c r="P15034" s="33" t="s">
        <v>8384</v>
      </c>
      <c r="Q15034" t="s">
        <v>28873</v>
      </c>
      <c r="R15034" s="35" t="s">
        <v>24101</v>
      </c>
      <c r="S15034" s="34"/>
      <c r="T15034" s="34"/>
      <c r="U15034" s="34"/>
    </row>
    <row r="15035" spans="16:21" x14ac:dyDescent="0.45">
      <c r="P15035" s="33" t="s">
        <v>8385</v>
      </c>
      <c r="Q15035" t="s">
        <v>28873</v>
      </c>
      <c r="R15035" s="35" t="s">
        <v>24102</v>
      </c>
      <c r="S15035" s="34"/>
      <c r="T15035" s="34"/>
      <c r="U15035" s="34"/>
    </row>
    <row r="15036" spans="16:21" x14ac:dyDescent="0.45">
      <c r="P15036" s="33" t="s">
        <v>8385</v>
      </c>
      <c r="Q15036" t="s">
        <v>28873</v>
      </c>
      <c r="R15036" s="35" t="s">
        <v>24103</v>
      </c>
      <c r="S15036" s="34"/>
      <c r="T15036" s="34"/>
      <c r="U15036" s="34"/>
    </row>
    <row r="15037" spans="16:21" x14ac:dyDescent="0.45">
      <c r="P15037" s="33" t="s">
        <v>8386</v>
      </c>
      <c r="Q15037" t="s">
        <v>28873</v>
      </c>
      <c r="R15037" s="35" t="s">
        <v>24104</v>
      </c>
      <c r="S15037" s="34"/>
      <c r="T15037" s="34"/>
      <c r="U15037" s="34"/>
    </row>
    <row r="15038" spans="16:21" x14ac:dyDescent="0.45">
      <c r="P15038" s="33" t="s">
        <v>8386</v>
      </c>
      <c r="Q15038" t="s">
        <v>28873</v>
      </c>
      <c r="R15038" s="35" t="s">
        <v>24105</v>
      </c>
      <c r="S15038" s="34"/>
      <c r="T15038" s="34"/>
      <c r="U15038" s="34"/>
    </row>
    <row r="15039" spans="16:21" x14ac:dyDescent="0.45">
      <c r="P15039" s="33" t="s">
        <v>8387</v>
      </c>
      <c r="Q15039" t="s">
        <v>28873</v>
      </c>
      <c r="R15039" s="35" t="s">
        <v>24106</v>
      </c>
      <c r="S15039" s="34"/>
      <c r="T15039" s="34"/>
      <c r="U15039" s="34"/>
    </row>
    <row r="15040" spans="16:21" x14ac:dyDescent="0.45">
      <c r="P15040" s="33" t="s">
        <v>8387</v>
      </c>
      <c r="Q15040" t="s">
        <v>28873</v>
      </c>
      <c r="R15040" s="35" t="s">
        <v>24107</v>
      </c>
      <c r="S15040" s="34"/>
      <c r="T15040" s="34"/>
      <c r="U15040" s="34"/>
    </row>
    <row r="15041" spans="16:21" x14ac:dyDescent="0.45">
      <c r="P15041" s="33" t="s">
        <v>8388</v>
      </c>
      <c r="Q15041" t="s">
        <v>28873</v>
      </c>
      <c r="R15041" s="35" t="s">
        <v>24108</v>
      </c>
      <c r="S15041" s="34"/>
      <c r="T15041" s="34"/>
      <c r="U15041" s="34"/>
    </row>
    <row r="15042" spans="16:21" x14ac:dyDescent="0.45">
      <c r="P15042" s="33" t="s">
        <v>8388</v>
      </c>
      <c r="Q15042" t="s">
        <v>28873</v>
      </c>
      <c r="R15042" s="35" t="s">
        <v>24109</v>
      </c>
      <c r="S15042" s="34"/>
      <c r="T15042" s="34"/>
      <c r="U15042" s="34"/>
    </row>
    <row r="15043" spans="16:21" x14ac:dyDescent="0.45">
      <c r="P15043" s="33" t="s">
        <v>8389</v>
      </c>
      <c r="Q15043" t="s">
        <v>28873</v>
      </c>
      <c r="R15043" s="35" t="s">
        <v>24110</v>
      </c>
      <c r="S15043" s="34"/>
      <c r="T15043" s="34"/>
      <c r="U15043" s="34"/>
    </row>
    <row r="15044" spans="16:21" x14ac:dyDescent="0.45">
      <c r="P15044" s="33" t="s">
        <v>8389</v>
      </c>
      <c r="Q15044" t="s">
        <v>28873</v>
      </c>
      <c r="R15044" s="35" t="s">
        <v>24111</v>
      </c>
      <c r="S15044" s="34"/>
      <c r="T15044" s="34"/>
      <c r="U15044" s="34"/>
    </row>
    <row r="15045" spans="16:21" x14ac:dyDescent="0.45">
      <c r="P15045" s="33" t="s">
        <v>8390</v>
      </c>
      <c r="Q15045" t="s">
        <v>28873</v>
      </c>
      <c r="R15045" s="35" t="s">
        <v>24112</v>
      </c>
      <c r="S15045" s="34"/>
      <c r="T15045" s="34"/>
      <c r="U15045" s="34"/>
    </row>
    <row r="15046" spans="16:21" x14ac:dyDescent="0.45">
      <c r="P15046" s="33" t="s">
        <v>8390</v>
      </c>
      <c r="Q15046" t="s">
        <v>28873</v>
      </c>
      <c r="R15046" s="35" t="s">
        <v>24113</v>
      </c>
      <c r="S15046" s="34"/>
      <c r="T15046" s="34"/>
      <c r="U15046" s="34"/>
    </row>
    <row r="15047" spans="16:21" x14ac:dyDescent="0.45">
      <c r="P15047" s="33" t="s">
        <v>8391</v>
      </c>
      <c r="Q15047" t="s">
        <v>28873</v>
      </c>
      <c r="R15047" s="35" t="s">
        <v>24114</v>
      </c>
      <c r="S15047" s="34"/>
      <c r="T15047" s="34"/>
      <c r="U15047" s="34"/>
    </row>
    <row r="15048" spans="16:21" x14ac:dyDescent="0.45">
      <c r="P15048" s="33" t="s">
        <v>8391</v>
      </c>
      <c r="Q15048" t="s">
        <v>28873</v>
      </c>
      <c r="R15048" s="35" t="s">
        <v>24113</v>
      </c>
      <c r="S15048" s="34"/>
      <c r="T15048" s="34"/>
      <c r="U15048" s="34"/>
    </row>
    <row r="15049" spans="16:21" x14ac:dyDescent="0.45">
      <c r="P15049" s="33" t="s">
        <v>8392</v>
      </c>
      <c r="Q15049" t="s">
        <v>28873</v>
      </c>
      <c r="R15049" s="35" t="s">
        <v>24115</v>
      </c>
      <c r="S15049" s="34"/>
      <c r="T15049" s="34"/>
      <c r="U15049" s="34"/>
    </row>
    <row r="15050" spans="16:21" x14ac:dyDescent="0.45">
      <c r="P15050" s="33" t="s">
        <v>8392</v>
      </c>
      <c r="Q15050" t="s">
        <v>28873</v>
      </c>
      <c r="R15050" s="35" t="s">
        <v>24116</v>
      </c>
      <c r="S15050" s="34"/>
      <c r="T15050" s="34"/>
      <c r="U15050" s="34"/>
    </row>
    <row r="15051" spans="16:21" x14ac:dyDescent="0.45">
      <c r="P15051" s="33" t="s">
        <v>8393</v>
      </c>
      <c r="Q15051" t="s">
        <v>28873</v>
      </c>
      <c r="R15051" s="35" t="s">
        <v>11192</v>
      </c>
      <c r="S15051" s="34"/>
      <c r="T15051" s="34"/>
      <c r="U15051" s="34"/>
    </row>
    <row r="15052" spans="16:21" x14ac:dyDescent="0.45">
      <c r="P15052" s="33" t="s">
        <v>8394</v>
      </c>
      <c r="Q15052" t="s">
        <v>28873</v>
      </c>
      <c r="R15052" s="35" t="s">
        <v>24117</v>
      </c>
      <c r="S15052" s="34"/>
      <c r="T15052" s="34"/>
      <c r="U15052" s="34"/>
    </row>
    <row r="15053" spans="16:21" x14ac:dyDescent="0.45">
      <c r="P15053" s="33" t="s">
        <v>8394</v>
      </c>
      <c r="Q15053" t="s">
        <v>28873</v>
      </c>
      <c r="R15053" s="35" t="s">
        <v>24118</v>
      </c>
      <c r="S15053" s="34"/>
      <c r="T15053" s="34"/>
      <c r="U15053" s="34"/>
    </row>
    <row r="15054" spans="16:21" x14ac:dyDescent="0.45">
      <c r="P15054" s="33" t="s">
        <v>8395</v>
      </c>
      <c r="Q15054" t="s">
        <v>28873</v>
      </c>
      <c r="R15054" s="35" t="s">
        <v>24119</v>
      </c>
      <c r="S15054" s="34"/>
      <c r="T15054" s="34"/>
      <c r="U15054" s="34"/>
    </row>
    <row r="15055" spans="16:21" x14ac:dyDescent="0.45">
      <c r="P15055" s="33" t="s">
        <v>8395</v>
      </c>
      <c r="Q15055" t="s">
        <v>28873</v>
      </c>
      <c r="R15055" s="35" t="s">
        <v>24120</v>
      </c>
      <c r="S15055" s="34"/>
      <c r="T15055" s="34"/>
      <c r="U15055" s="34"/>
    </row>
    <row r="15056" spans="16:21" x14ac:dyDescent="0.45">
      <c r="P15056" s="33" t="s">
        <v>8396</v>
      </c>
      <c r="Q15056" t="s">
        <v>28873</v>
      </c>
      <c r="R15056" s="35" t="s">
        <v>24121</v>
      </c>
      <c r="S15056" s="34"/>
      <c r="T15056" s="34"/>
      <c r="U15056" s="34"/>
    </row>
    <row r="15057" spans="16:21" x14ac:dyDescent="0.45">
      <c r="P15057" s="33" t="s">
        <v>8396</v>
      </c>
      <c r="Q15057" t="s">
        <v>28873</v>
      </c>
      <c r="R15057" s="35" t="s">
        <v>24122</v>
      </c>
      <c r="S15057" s="34"/>
      <c r="T15057" s="34"/>
      <c r="U15057" s="34"/>
    </row>
    <row r="15058" spans="16:21" x14ac:dyDescent="0.45">
      <c r="P15058" s="33" t="s">
        <v>8397</v>
      </c>
      <c r="Q15058" t="s">
        <v>28873</v>
      </c>
      <c r="R15058" s="35" t="s">
        <v>24123</v>
      </c>
      <c r="S15058" s="34"/>
      <c r="T15058" s="34"/>
      <c r="U15058" s="34"/>
    </row>
    <row r="15059" spans="16:21" x14ac:dyDescent="0.45">
      <c r="P15059" s="33" t="s">
        <v>8397</v>
      </c>
      <c r="Q15059" t="s">
        <v>28873</v>
      </c>
      <c r="R15059" s="35" t="s">
        <v>24124</v>
      </c>
      <c r="S15059" s="34"/>
      <c r="T15059" s="34"/>
      <c r="U15059" s="34"/>
    </row>
    <row r="15060" spans="16:21" x14ac:dyDescent="0.45">
      <c r="P15060" s="33" t="s">
        <v>8398</v>
      </c>
      <c r="Q15060" t="s">
        <v>28873</v>
      </c>
      <c r="R15060" s="35" t="s">
        <v>24125</v>
      </c>
      <c r="S15060" s="34"/>
      <c r="T15060" s="34"/>
      <c r="U15060" s="34"/>
    </row>
    <row r="15061" spans="16:21" x14ac:dyDescent="0.45">
      <c r="P15061" s="33" t="s">
        <v>8398</v>
      </c>
      <c r="Q15061" t="s">
        <v>28873</v>
      </c>
      <c r="R15061" s="35" t="s">
        <v>24126</v>
      </c>
      <c r="S15061" s="34"/>
      <c r="T15061" s="34"/>
      <c r="U15061" s="34"/>
    </row>
    <row r="15062" spans="16:21" x14ac:dyDescent="0.45">
      <c r="P15062" s="33" t="s">
        <v>8399</v>
      </c>
      <c r="Q15062" t="s">
        <v>28873</v>
      </c>
      <c r="R15062" s="35" t="s">
        <v>24127</v>
      </c>
      <c r="S15062" s="34"/>
      <c r="T15062" s="34"/>
      <c r="U15062" s="34"/>
    </row>
    <row r="15063" spans="16:21" x14ac:dyDescent="0.45">
      <c r="P15063" s="33" t="s">
        <v>8399</v>
      </c>
      <c r="Q15063" t="s">
        <v>28873</v>
      </c>
      <c r="R15063" s="35" t="s">
        <v>24128</v>
      </c>
      <c r="S15063" s="34"/>
      <c r="T15063" s="34"/>
      <c r="U15063" s="34"/>
    </row>
    <row r="15064" spans="16:21" x14ac:dyDescent="0.45">
      <c r="P15064" s="33" t="s">
        <v>8400</v>
      </c>
      <c r="Q15064" t="s">
        <v>28873</v>
      </c>
      <c r="R15064" s="35" t="s">
        <v>24129</v>
      </c>
      <c r="S15064" s="34"/>
      <c r="T15064" s="34"/>
      <c r="U15064" s="34"/>
    </row>
    <row r="15065" spans="16:21" x14ac:dyDescent="0.45">
      <c r="P15065" s="33" t="s">
        <v>8400</v>
      </c>
      <c r="Q15065" t="s">
        <v>28873</v>
      </c>
      <c r="R15065" s="35" t="s">
        <v>24130</v>
      </c>
      <c r="S15065" s="34"/>
      <c r="T15065" s="34"/>
      <c r="U15065" s="34"/>
    </row>
    <row r="15066" spans="16:21" x14ac:dyDescent="0.45">
      <c r="P15066" s="33" t="s">
        <v>8401</v>
      </c>
      <c r="Q15066" t="s">
        <v>28873</v>
      </c>
      <c r="R15066" s="35" t="s">
        <v>24131</v>
      </c>
      <c r="S15066" s="34"/>
      <c r="T15066" s="34"/>
      <c r="U15066" s="34"/>
    </row>
    <row r="15067" spans="16:21" x14ac:dyDescent="0.45">
      <c r="P15067" s="33" t="s">
        <v>8401</v>
      </c>
      <c r="Q15067" t="s">
        <v>28873</v>
      </c>
      <c r="R15067" s="35" t="s">
        <v>24132</v>
      </c>
      <c r="S15067" s="34"/>
      <c r="T15067" s="34"/>
      <c r="U15067" s="34"/>
    </row>
    <row r="15068" spans="16:21" x14ac:dyDescent="0.45">
      <c r="P15068" s="33" t="s">
        <v>8402</v>
      </c>
      <c r="Q15068" t="s">
        <v>28873</v>
      </c>
      <c r="R15068" s="35" t="s">
        <v>24133</v>
      </c>
      <c r="S15068" s="34"/>
      <c r="T15068" s="34"/>
      <c r="U15068" s="34"/>
    </row>
    <row r="15069" spans="16:21" x14ac:dyDescent="0.45">
      <c r="P15069" s="33" t="s">
        <v>8402</v>
      </c>
      <c r="Q15069" t="s">
        <v>28873</v>
      </c>
      <c r="R15069" s="35" t="s">
        <v>24134</v>
      </c>
      <c r="S15069" s="34"/>
      <c r="T15069" s="34"/>
      <c r="U15069" s="34"/>
    </row>
    <row r="15070" spans="16:21" x14ac:dyDescent="0.45">
      <c r="P15070" s="33" t="s">
        <v>8403</v>
      </c>
      <c r="Q15070" t="s">
        <v>28873</v>
      </c>
      <c r="R15070" s="35" t="s">
        <v>24135</v>
      </c>
      <c r="S15070" s="34"/>
      <c r="T15070" s="34"/>
      <c r="U15070" s="34"/>
    </row>
    <row r="15071" spans="16:21" x14ac:dyDescent="0.45">
      <c r="P15071" s="33" t="s">
        <v>8403</v>
      </c>
      <c r="Q15071" t="s">
        <v>28873</v>
      </c>
      <c r="R15071" s="35" t="s">
        <v>24136</v>
      </c>
      <c r="S15071" s="34"/>
      <c r="T15071" s="34"/>
      <c r="U15071" s="34"/>
    </row>
    <row r="15072" spans="16:21" x14ac:dyDescent="0.45">
      <c r="P15072" s="33" t="s">
        <v>8404</v>
      </c>
      <c r="Q15072" t="s">
        <v>28873</v>
      </c>
      <c r="R15072" s="35" t="s">
        <v>24137</v>
      </c>
      <c r="S15072" s="34"/>
      <c r="T15072" s="34"/>
      <c r="U15072" s="34"/>
    </row>
    <row r="15073" spans="16:21" x14ac:dyDescent="0.45">
      <c r="P15073" s="33" t="s">
        <v>8404</v>
      </c>
      <c r="Q15073" t="s">
        <v>28873</v>
      </c>
      <c r="R15073" s="35" t="s">
        <v>24138</v>
      </c>
      <c r="S15073" s="34"/>
      <c r="T15073" s="34"/>
      <c r="U15073" s="34"/>
    </row>
    <row r="15074" spans="16:21" x14ac:dyDescent="0.45">
      <c r="P15074" s="33" t="s">
        <v>8405</v>
      </c>
      <c r="Q15074" t="s">
        <v>28873</v>
      </c>
      <c r="R15074" s="35" t="s">
        <v>24139</v>
      </c>
      <c r="S15074" s="34"/>
      <c r="T15074" s="34"/>
      <c r="U15074" s="34"/>
    </row>
    <row r="15075" spans="16:21" x14ac:dyDescent="0.45">
      <c r="P15075" s="33" t="s">
        <v>8405</v>
      </c>
      <c r="Q15075" t="s">
        <v>28873</v>
      </c>
      <c r="R15075" s="35" t="s">
        <v>24140</v>
      </c>
      <c r="S15075" s="34"/>
      <c r="T15075" s="34"/>
      <c r="U15075" s="34"/>
    </row>
    <row r="15076" spans="16:21" x14ac:dyDescent="0.45">
      <c r="P15076" s="33" t="s">
        <v>8406</v>
      </c>
      <c r="Q15076" t="s">
        <v>28873</v>
      </c>
      <c r="R15076" s="35" t="s">
        <v>24141</v>
      </c>
      <c r="S15076" s="34"/>
      <c r="T15076" s="34"/>
      <c r="U15076" s="34"/>
    </row>
    <row r="15077" spans="16:21" x14ac:dyDescent="0.45">
      <c r="P15077" s="33" t="s">
        <v>8406</v>
      </c>
      <c r="Q15077" t="s">
        <v>28873</v>
      </c>
      <c r="R15077" s="35" t="s">
        <v>24142</v>
      </c>
      <c r="S15077" s="34"/>
      <c r="T15077" s="34"/>
      <c r="U15077" s="34"/>
    </row>
    <row r="15078" spans="16:21" x14ac:dyDescent="0.45">
      <c r="P15078" s="33" t="s">
        <v>8407</v>
      </c>
      <c r="Q15078" t="s">
        <v>28873</v>
      </c>
      <c r="R15078" s="35" t="s">
        <v>24141</v>
      </c>
      <c r="S15078" s="34"/>
      <c r="T15078" s="34"/>
      <c r="U15078" s="34"/>
    </row>
    <row r="15079" spans="16:21" x14ac:dyDescent="0.45">
      <c r="P15079" s="33" t="s">
        <v>8407</v>
      </c>
      <c r="Q15079" t="s">
        <v>28873</v>
      </c>
      <c r="R15079" s="35" t="s">
        <v>24142</v>
      </c>
      <c r="S15079" s="34"/>
      <c r="T15079" s="34"/>
      <c r="U15079" s="34"/>
    </row>
    <row r="15080" spans="16:21" x14ac:dyDescent="0.45">
      <c r="P15080" s="33" t="s">
        <v>8408</v>
      </c>
      <c r="Q15080" t="s">
        <v>28873</v>
      </c>
      <c r="R15080" s="35" t="s">
        <v>24143</v>
      </c>
      <c r="S15080" s="34"/>
      <c r="T15080" s="34"/>
      <c r="U15080" s="34"/>
    </row>
    <row r="15081" spans="16:21" x14ac:dyDescent="0.45">
      <c r="P15081" s="33" t="s">
        <v>8408</v>
      </c>
      <c r="Q15081" t="s">
        <v>28873</v>
      </c>
      <c r="R15081" s="35" t="s">
        <v>24144</v>
      </c>
      <c r="S15081" s="34"/>
      <c r="T15081" s="34"/>
      <c r="U15081" s="34"/>
    </row>
    <row r="15082" spans="16:21" x14ac:dyDescent="0.45">
      <c r="P15082" s="33" t="s">
        <v>8409</v>
      </c>
      <c r="Q15082" t="s">
        <v>28873</v>
      </c>
      <c r="R15082" s="35" t="s">
        <v>11192</v>
      </c>
      <c r="S15082" s="34"/>
      <c r="T15082" s="34"/>
      <c r="U15082" s="34"/>
    </row>
    <row r="15083" spans="16:21" x14ac:dyDescent="0.45">
      <c r="P15083" s="33" t="s">
        <v>8410</v>
      </c>
      <c r="Q15083" t="s">
        <v>28873</v>
      </c>
      <c r="R15083" s="35" t="s">
        <v>24145</v>
      </c>
      <c r="S15083" s="34"/>
      <c r="T15083" s="34"/>
      <c r="U15083" s="34"/>
    </row>
    <row r="15084" spans="16:21" x14ac:dyDescent="0.45">
      <c r="P15084" s="33" t="s">
        <v>8410</v>
      </c>
      <c r="Q15084" t="s">
        <v>28873</v>
      </c>
      <c r="R15084" s="35" t="s">
        <v>24146</v>
      </c>
      <c r="S15084" s="34"/>
      <c r="T15084" s="34"/>
      <c r="U15084" s="34"/>
    </row>
    <row r="15085" spans="16:21" x14ac:dyDescent="0.45">
      <c r="P15085" s="33" t="s">
        <v>8411</v>
      </c>
      <c r="Q15085" t="s">
        <v>28873</v>
      </c>
      <c r="R15085" s="35" t="s">
        <v>24147</v>
      </c>
      <c r="S15085" s="34"/>
      <c r="T15085" s="34"/>
      <c r="U15085" s="34"/>
    </row>
    <row r="15086" spans="16:21" x14ac:dyDescent="0.45">
      <c r="P15086" s="33" t="s">
        <v>8411</v>
      </c>
      <c r="Q15086" t="s">
        <v>28873</v>
      </c>
      <c r="R15086" s="35" t="s">
        <v>24148</v>
      </c>
      <c r="S15086" s="34"/>
      <c r="T15086" s="34"/>
      <c r="U15086" s="34"/>
    </row>
    <row r="15087" spans="16:21" x14ac:dyDescent="0.45">
      <c r="P15087" s="33" t="s">
        <v>8412</v>
      </c>
      <c r="Q15087" t="s">
        <v>28873</v>
      </c>
      <c r="R15087" s="35" t="s">
        <v>24149</v>
      </c>
      <c r="S15087" s="34"/>
      <c r="T15087" s="34"/>
      <c r="U15087" s="34"/>
    </row>
    <row r="15088" spans="16:21" x14ac:dyDescent="0.45">
      <c r="P15088" s="33" t="s">
        <v>8412</v>
      </c>
      <c r="Q15088" t="s">
        <v>28873</v>
      </c>
      <c r="R15088" s="35" t="s">
        <v>24150</v>
      </c>
      <c r="S15088" s="34"/>
      <c r="T15088" s="34"/>
      <c r="U15088" s="34"/>
    </row>
    <row r="15089" spans="16:21" x14ac:dyDescent="0.45">
      <c r="P15089" s="33" t="s">
        <v>8413</v>
      </c>
      <c r="Q15089" t="s">
        <v>28873</v>
      </c>
      <c r="R15089" s="35" t="s">
        <v>24151</v>
      </c>
      <c r="S15089" s="34"/>
      <c r="T15089" s="34"/>
      <c r="U15089" s="34"/>
    </row>
    <row r="15090" spans="16:21" x14ac:dyDescent="0.45">
      <c r="P15090" s="33" t="s">
        <v>8413</v>
      </c>
      <c r="Q15090" t="s">
        <v>28873</v>
      </c>
      <c r="R15090" s="35" t="s">
        <v>24152</v>
      </c>
      <c r="S15090" s="34"/>
      <c r="T15090" s="34"/>
      <c r="U15090" s="34"/>
    </row>
    <row r="15091" spans="16:21" x14ac:dyDescent="0.45">
      <c r="P15091" s="33" t="s">
        <v>8414</v>
      </c>
      <c r="Q15091" t="s">
        <v>28873</v>
      </c>
      <c r="R15091" s="35" t="s">
        <v>24153</v>
      </c>
      <c r="S15091" s="34"/>
      <c r="T15091" s="34"/>
      <c r="U15091" s="34"/>
    </row>
    <row r="15092" spans="16:21" x14ac:dyDescent="0.45">
      <c r="P15092" s="33" t="s">
        <v>8414</v>
      </c>
      <c r="Q15092" t="s">
        <v>28873</v>
      </c>
      <c r="R15092" s="35" t="s">
        <v>24154</v>
      </c>
      <c r="S15092" s="34"/>
      <c r="T15092" s="34"/>
      <c r="U15092" s="34"/>
    </row>
    <row r="15093" spans="16:21" x14ac:dyDescent="0.45">
      <c r="P15093" s="33" t="s">
        <v>8415</v>
      </c>
      <c r="Q15093" t="s">
        <v>28873</v>
      </c>
      <c r="R15093" s="35" t="s">
        <v>24155</v>
      </c>
      <c r="S15093" s="34"/>
      <c r="T15093" s="34"/>
      <c r="U15093" s="34"/>
    </row>
    <row r="15094" spans="16:21" x14ac:dyDescent="0.45">
      <c r="P15094" s="33" t="s">
        <v>8415</v>
      </c>
      <c r="Q15094" t="s">
        <v>28873</v>
      </c>
      <c r="R15094" s="35" t="s">
        <v>24156</v>
      </c>
      <c r="S15094" s="34"/>
      <c r="T15094" s="34"/>
      <c r="U15094" s="34"/>
    </row>
    <row r="15095" spans="16:21" x14ac:dyDescent="0.45">
      <c r="P15095" s="33" t="s">
        <v>8416</v>
      </c>
      <c r="Q15095" t="s">
        <v>28873</v>
      </c>
      <c r="R15095" s="35" t="s">
        <v>24157</v>
      </c>
      <c r="S15095" s="34"/>
      <c r="T15095" s="34"/>
      <c r="U15095" s="34"/>
    </row>
    <row r="15096" spans="16:21" x14ac:dyDescent="0.45">
      <c r="P15096" s="33" t="s">
        <v>8416</v>
      </c>
      <c r="Q15096" t="s">
        <v>28873</v>
      </c>
      <c r="R15096" s="35" t="s">
        <v>24158</v>
      </c>
      <c r="S15096" s="34"/>
      <c r="T15096" s="34"/>
      <c r="U15096" s="34"/>
    </row>
    <row r="15097" spans="16:21" x14ac:dyDescent="0.45">
      <c r="P15097" s="33" t="s">
        <v>8417</v>
      </c>
      <c r="Q15097" t="s">
        <v>28873</v>
      </c>
      <c r="R15097" s="35" t="s">
        <v>24159</v>
      </c>
      <c r="S15097" s="34"/>
      <c r="T15097" s="34"/>
      <c r="U15097" s="34"/>
    </row>
    <row r="15098" spans="16:21" x14ac:dyDescent="0.45">
      <c r="P15098" s="33" t="s">
        <v>8417</v>
      </c>
      <c r="Q15098" t="s">
        <v>28873</v>
      </c>
      <c r="R15098" s="35" t="s">
        <v>24160</v>
      </c>
      <c r="S15098" s="34"/>
      <c r="T15098" s="34"/>
      <c r="U15098" s="34"/>
    </row>
    <row r="15099" spans="16:21" x14ac:dyDescent="0.45">
      <c r="P15099" s="33" t="s">
        <v>8418</v>
      </c>
      <c r="Q15099" t="s">
        <v>28873</v>
      </c>
      <c r="R15099" s="35" t="s">
        <v>24161</v>
      </c>
      <c r="S15099" s="34"/>
      <c r="T15099" s="34"/>
      <c r="U15099" s="34"/>
    </row>
    <row r="15100" spans="16:21" x14ac:dyDescent="0.45">
      <c r="P15100" s="33" t="s">
        <v>8418</v>
      </c>
      <c r="Q15100" t="s">
        <v>28873</v>
      </c>
      <c r="R15100" s="35" t="s">
        <v>24162</v>
      </c>
      <c r="S15100" s="34"/>
      <c r="T15100" s="34"/>
      <c r="U15100" s="34"/>
    </row>
    <row r="15101" spans="16:21" x14ac:dyDescent="0.45">
      <c r="P15101" s="33" t="s">
        <v>8419</v>
      </c>
      <c r="Q15101" t="s">
        <v>28873</v>
      </c>
      <c r="R15101" s="35" t="s">
        <v>24163</v>
      </c>
      <c r="S15101" s="34"/>
      <c r="T15101" s="34"/>
      <c r="U15101" s="34"/>
    </row>
    <row r="15102" spans="16:21" x14ac:dyDescent="0.45">
      <c r="P15102" s="33" t="s">
        <v>8419</v>
      </c>
      <c r="Q15102" t="s">
        <v>28873</v>
      </c>
      <c r="R15102" s="35" t="s">
        <v>24164</v>
      </c>
      <c r="S15102" s="34"/>
      <c r="T15102" s="34"/>
      <c r="U15102" s="34"/>
    </row>
    <row r="15103" spans="16:21" x14ac:dyDescent="0.45">
      <c r="P15103" s="33" t="s">
        <v>8420</v>
      </c>
      <c r="Q15103" t="s">
        <v>28873</v>
      </c>
      <c r="R15103" s="35" t="s">
        <v>24165</v>
      </c>
      <c r="S15103" s="34"/>
      <c r="T15103" s="34"/>
      <c r="U15103" s="34"/>
    </row>
    <row r="15104" spans="16:21" x14ac:dyDescent="0.45">
      <c r="P15104" s="33" t="s">
        <v>8420</v>
      </c>
      <c r="Q15104" t="s">
        <v>28873</v>
      </c>
      <c r="R15104" s="35" t="s">
        <v>24166</v>
      </c>
      <c r="S15104" s="34"/>
      <c r="T15104" s="34"/>
      <c r="U15104" s="34"/>
    </row>
    <row r="15105" spans="16:21" x14ac:dyDescent="0.45">
      <c r="P15105" s="33" t="s">
        <v>8421</v>
      </c>
      <c r="Q15105" t="s">
        <v>28873</v>
      </c>
      <c r="R15105" s="35" t="s">
        <v>24167</v>
      </c>
      <c r="S15105" s="34"/>
      <c r="T15105" s="34"/>
      <c r="U15105" s="34"/>
    </row>
    <row r="15106" spans="16:21" x14ac:dyDescent="0.45">
      <c r="P15106" s="33" t="s">
        <v>8421</v>
      </c>
      <c r="Q15106" t="s">
        <v>28873</v>
      </c>
      <c r="R15106" s="35" t="s">
        <v>24168</v>
      </c>
      <c r="S15106" s="34"/>
      <c r="T15106" s="34"/>
      <c r="U15106" s="34"/>
    </row>
    <row r="15107" spans="16:21" x14ac:dyDescent="0.45">
      <c r="P15107" s="33" t="s">
        <v>8422</v>
      </c>
      <c r="Q15107" t="s">
        <v>28873</v>
      </c>
      <c r="R15107" s="35" t="s">
        <v>24169</v>
      </c>
      <c r="S15107" s="34"/>
      <c r="T15107" s="34"/>
      <c r="U15107" s="34"/>
    </row>
    <row r="15108" spans="16:21" x14ac:dyDescent="0.45">
      <c r="P15108" s="33" t="s">
        <v>8422</v>
      </c>
      <c r="Q15108" t="s">
        <v>28873</v>
      </c>
      <c r="R15108" s="35" t="s">
        <v>24170</v>
      </c>
      <c r="S15108" s="34"/>
      <c r="T15108" s="34"/>
      <c r="U15108" s="34"/>
    </row>
    <row r="15109" spans="16:21" x14ac:dyDescent="0.45">
      <c r="P15109" s="33" t="s">
        <v>8423</v>
      </c>
      <c r="Q15109" t="s">
        <v>28873</v>
      </c>
      <c r="R15109" s="35" t="s">
        <v>24171</v>
      </c>
      <c r="S15109" s="34"/>
      <c r="T15109" s="34"/>
      <c r="U15109" s="34"/>
    </row>
    <row r="15110" spans="16:21" x14ac:dyDescent="0.45">
      <c r="P15110" s="33" t="s">
        <v>8423</v>
      </c>
      <c r="Q15110" t="s">
        <v>28873</v>
      </c>
      <c r="R15110" s="35" t="s">
        <v>24172</v>
      </c>
      <c r="S15110" s="34"/>
      <c r="T15110" s="34"/>
      <c r="U15110" s="34"/>
    </row>
    <row r="15111" spans="16:21" x14ac:dyDescent="0.45">
      <c r="P15111" s="33" t="s">
        <v>8424</v>
      </c>
      <c r="Q15111" t="s">
        <v>28873</v>
      </c>
      <c r="R15111" s="35" t="s">
        <v>24173</v>
      </c>
      <c r="S15111" s="34"/>
      <c r="T15111" s="34"/>
      <c r="U15111" s="34"/>
    </row>
    <row r="15112" spans="16:21" x14ac:dyDescent="0.45">
      <c r="P15112" s="33" t="s">
        <v>8424</v>
      </c>
      <c r="Q15112" t="s">
        <v>28873</v>
      </c>
      <c r="R15112" s="35" t="s">
        <v>24174</v>
      </c>
      <c r="S15112" s="34"/>
      <c r="T15112" s="34"/>
      <c r="U15112" s="34"/>
    </row>
    <row r="15113" spans="16:21" x14ac:dyDescent="0.45">
      <c r="P15113" s="33" t="s">
        <v>8425</v>
      </c>
      <c r="Q15113" t="s">
        <v>28873</v>
      </c>
      <c r="R15113" s="35" t="s">
        <v>24175</v>
      </c>
      <c r="S15113" s="34"/>
      <c r="T15113" s="34"/>
      <c r="U15113" s="34"/>
    </row>
    <row r="15114" spans="16:21" x14ac:dyDescent="0.45">
      <c r="P15114" s="33" t="s">
        <v>8425</v>
      </c>
      <c r="Q15114" t="s">
        <v>28873</v>
      </c>
      <c r="R15114" s="35" t="s">
        <v>24176</v>
      </c>
      <c r="S15114" s="34"/>
      <c r="T15114" s="34"/>
      <c r="U15114" s="34"/>
    </row>
    <row r="15115" spans="16:21" x14ac:dyDescent="0.45">
      <c r="P15115" s="33" t="s">
        <v>8426</v>
      </c>
      <c r="Q15115" t="s">
        <v>28873</v>
      </c>
      <c r="R15115" s="35" t="s">
        <v>11192</v>
      </c>
      <c r="S15115" s="34"/>
      <c r="T15115" s="34"/>
      <c r="U15115" s="34"/>
    </row>
    <row r="15116" spans="16:21" x14ac:dyDescent="0.45">
      <c r="P15116" s="33" t="s">
        <v>8427</v>
      </c>
      <c r="Q15116" t="s">
        <v>28873</v>
      </c>
      <c r="R15116" s="35" t="s">
        <v>24177</v>
      </c>
      <c r="S15116" s="34"/>
      <c r="T15116" s="34"/>
      <c r="U15116" s="34"/>
    </row>
    <row r="15117" spans="16:21" x14ac:dyDescent="0.45">
      <c r="P15117" s="33" t="s">
        <v>8427</v>
      </c>
      <c r="Q15117" t="s">
        <v>28873</v>
      </c>
      <c r="R15117" s="35" t="s">
        <v>24178</v>
      </c>
      <c r="S15117" s="34"/>
      <c r="T15117" s="34"/>
      <c r="U15117" s="34"/>
    </row>
    <row r="15118" spans="16:21" x14ac:dyDescent="0.45">
      <c r="P15118" s="33" t="s">
        <v>8428</v>
      </c>
      <c r="Q15118" t="s">
        <v>28873</v>
      </c>
      <c r="R15118" s="35" t="s">
        <v>24179</v>
      </c>
      <c r="S15118" s="34"/>
      <c r="T15118" s="34"/>
      <c r="U15118" s="34"/>
    </row>
    <row r="15119" spans="16:21" x14ac:dyDescent="0.45">
      <c r="P15119" s="33" t="s">
        <v>8428</v>
      </c>
      <c r="Q15119" t="s">
        <v>28873</v>
      </c>
      <c r="R15119" s="35" t="s">
        <v>24180</v>
      </c>
      <c r="S15119" s="34"/>
      <c r="T15119" s="34"/>
      <c r="U15119" s="34"/>
    </row>
    <row r="15120" spans="16:21" x14ac:dyDescent="0.45">
      <c r="P15120" s="33" t="s">
        <v>8429</v>
      </c>
      <c r="Q15120" t="s">
        <v>28873</v>
      </c>
      <c r="R15120" s="35" t="s">
        <v>24181</v>
      </c>
      <c r="S15120" s="34"/>
      <c r="T15120" s="34"/>
      <c r="U15120" s="34"/>
    </row>
    <row r="15121" spans="16:21" x14ac:dyDescent="0.45">
      <c r="P15121" s="33" t="s">
        <v>8429</v>
      </c>
      <c r="Q15121" t="s">
        <v>28873</v>
      </c>
      <c r="R15121" s="35" t="s">
        <v>24182</v>
      </c>
      <c r="S15121" s="34"/>
      <c r="T15121" s="34"/>
      <c r="U15121" s="34"/>
    </row>
    <row r="15122" spans="16:21" x14ac:dyDescent="0.45">
      <c r="P15122" s="33" t="s">
        <v>8430</v>
      </c>
      <c r="Q15122" t="s">
        <v>28873</v>
      </c>
      <c r="R15122" s="35" t="s">
        <v>24183</v>
      </c>
      <c r="S15122" s="34"/>
      <c r="T15122" s="34"/>
      <c r="U15122" s="34"/>
    </row>
    <row r="15123" spans="16:21" x14ac:dyDescent="0.45">
      <c r="P15123" s="33" t="s">
        <v>8430</v>
      </c>
      <c r="Q15123" t="s">
        <v>28873</v>
      </c>
      <c r="R15123" s="35" t="s">
        <v>24184</v>
      </c>
      <c r="S15123" s="34"/>
      <c r="T15123" s="34"/>
      <c r="U15123" s="34"/>
    </row>
    <row r="15124" spans="16:21" x14ac:dyDescent="0.45">
      <c r="P15124" s="33" t="s">
        <v>8431</v>
      </c>
      <c r="Q15124" t="s">
        <v>28873</v>
      </c>
      <c r="R15124" s="35" t="s">
        <v>24185</v>
      </c>
      <c r="S15124" s="34"/>
      <c r="T15124" s="34"/>
      <c r="U15124" s="34"/>
    </row>
    <row r="15125" spans="16:21" x14ac:dyDescent="0.45">
      <c r="P15125" s="33" t="s">
        <v>8431</v>
      </c>
      <c r="Q15125" t="s">
        <v>28873</v>
      </c>
      <c r="R15125" s="35" t="s">
        <v>24186</v>
      </c>
      <c r="S15125" s="34"/>
      <c r="T15125" s="34"/>
      <c r="U15125" s="34"/>
    </row>
    <row r="15126" spans="16:21" x14ac:dyDescent="0.45">
      <c r="P15126" s="33" t="s">
        <v>8432</v>
      </c>
      <c r="Q15126" t="s">
        <v>28873</v>
      </c>
      <c r="R15126" s="35" t="s">
        <v>24187</v>
      </c>
      <c r="S15126" s="34"/>
      <c r="T15126" s="34"/>
      <c r="U15126" s="34"/>
    </row>
    <row r="15127" spans="16:21" x14ac:dyDescent="0.45">
      <c r="P15127" s="33" t="s">
        <v>8432</v>
      </c>
      <c r="Q15127" t="s">
        <v>28873</v>
      </c>
      <c r="R15127" s="35" t="s">
        <v>24188</v>
      </c>
      <c r="S15127" s="34"/>
      <c r="T15127" s="34"/>
      <c r="U15127" s="34"/>
    </row>
    <row r="15128" spans="16:21" x14ac:dyDescent="0.45">
      <c r="P15128" s="33" t="s">
        <v>8433</v>
      </c>
      <c r="Q15128" t="s">
        <v>28873</v>
      </c>
      <c r="R15128" s="35" t="s">
        <v>24189</v>
      </c>
      <c r="S15128" s="34"/>
      <c r="T15128" s="34"/>
      <c r="U15128" s="34"/>
    </row>
    <row r="15129" spans="16:21" x14ac:dyDescent="0.45">
      <c r="P15129" s="33" t="s">
        <v>8433</v>
      </c>
      <c r="Q15129" t="s">
        <v>28873</v>
      </c>
      <c r="R15129" s="35" t="s">
        <v>24190</v>
      </c>
      <c r="S15129" s="34"/>
      <c r="T15129" s="34"/>
      <c r="U15129" s="34"/>
    </row>
    <row r="15130" spans="16:21" x14ac:dyDescent="0.45">
      <c r="P15130" s="33" t="s">
        <v>8434</v>
      </c>
      <c r="Q15130" t="s">
        <v>28873</v>
      </c>
      <c r="R15130" s="35" t="s">
        <v>24191</v>
      </c>
      <c r="S15130" s="34"/>
      <c r="T15130" s="34"/>
      <c r="U15130" s="34"/>
    </row>
    <row r="15131" spans="16:21" x14ac:dyDescent="0.45">
      <c r="P15131" s="33" t="s">
        <v>8434</v>
      </c>
      <c r="Q15131" t="s">
        <v>28873</v>
      </c>
      <c r="R15131" s="35" t="s">
        <v>24192</v>
      </c>
      <c r="S15131" s="34"/>
      <c r="T15131" s="34"/>
      <c r="U15131" s="34"/>
    </row>
    <row r="15132" spans="16:21" x14ac:dyDescent="0.45">
      <c r="P15132" s="33" t="s">
        <v>8435</v>
      </c>
      <c r="Q15132" t="s">
        <v>28873</v>
      </c>
      <c r="R15132" s="35" t="s">
        <v>24193</v>
      </c>
      <c r="S15132" s="34"/>
      <c r="T15132" s="34"/>
      <c r="U15132" s="34"/>
    </row>
    <row r="15133" spans="16:21" x14ac:dyDescent="0.45">
      <c r="P15133" s="33" t="s">
        <v>8435</v>
      </c>
      <c r="Q15133" t="s">
        <v>28873</v>
      </c>
      <c r="R15133" s="35" t="s">
        <v>24194</v>
      </c>
      <c r="S15133" s="34"/>
      <c r="T15133" s="34"/>
      <c r="U15133" s="34"/>
    </row>
    <row r="15134" spans="16:21" x14ac:dyDescent="0.45">
      <c r="P15134" s="33" t="s">
        <v>8436</v>
      </c>
      <c r="Q15134" t="s">
        <v>28873</v>
      </c>
      <c r="R15134" s="35" t="s">
        <v>24195</v>
      </c>
      <c r="S15134" s="34"/>
      <c r="T15134" s="34"/>
      <c r="U15134" s="34"/>
    </row>
    <row r="15135" spans="16:21" x14ac:dyDescent="0.45">
      <c r="P15135" s="33" t="s">
        <v>8436</v>
      </c>
      <c r="Q15135" t="s">
        <v>28873</v>
      </c>
      <c r="R15135" s="35" t="s">
        <v>24196</v>
      </c>
      <c r="S15135" s="34"/>
      <c r="T15135" s="34"/>
      <c r="U15135" s="34"/>
    </row>
    <row r="15136" spans="16:21" x14ac:dyDescent="0.45">
      <c r="P15136" s="33" t="s">
        <v>8437</v>
      </c>
      <c r="Q15136" t="s">
        <v>28873</v>
      </c>
      <c r="R15136" s="35" t="s">
        <v>24197</v>
      </c>
      <c r="S15136" s="34"/>
      <c r="T15136" s="34"/>
      <c r="U15136" s="34"/>
    </row>
    <row r="15137" spans="16:21" x14ac:dyDescent="0.45">
      <c r="P15137" s="33" t="s">
        <v>8437</v>
      </c>
      <c r="Q15137" t="s">
        <v>28873</v>
      </c>
      <c r="R15137" s="35" t="s">
        <v>24198</v>
      </c>
      <c r="S15137" s="34"/>
      <c r="T15137" s="34"/>
      <c r="U15137" s="34"/>
    </row>
    <row r="15138" spans="16:21" x14ac:dyDescent="0.45">
      <c r="P15138" s="33" t="s">
        <v>8438</v>
      </c>
      <c r="Q15138" t="s">
        <v>28873</v>
      </c>
      <c r="R15138" s="35" t="s">
        <v>24199</v>
      </c>
      <c r="S15138" s="34"/>
      <c r="T15138" s="34"/>
      <c r="U15138" s="34"/>
    </row>
    <row r="15139" spans="16:21" x14ac:dyDescent="0.45">
      <c r="P15139" s="33" t="s">
        <v>8438</v>
      </c>
      <c r="Q15139" t="s">
        <v>28873</v>
      </c>
      <c r="R15139" s="35" t="s">
        <v>24200</v>
      </c>
      <c r="S15139" s="34"/>
      <c r="T15139" s="34"/>
      <c r="U15139" s="34"/>
    </row>
    <row r="15140" spans="16:21" x14ac:dyDescent="0.45">
      <c r="P15140" s="33" t="s">
        <v>8439</v>
      </c>
      <c r="Q15140" t="s">
        <v>28873</v>
      </c>
      <c r="R15140" s="35" t="s">
        <v>24201</v>
      </c>
      <c r="S15140" s="34"/>
      <c r="T15140" s="34"/>
      <c r="U15140" s="34"/>
    </row>
    <row r="15141" spans="16:21" x14ac:dyDescent="0.45">
      <c r="P15141" s="33" t="s">
        <v>8439</v>
      </c>
      <c r="Q15141" t="s">
        <v>28873</v>
      </c>
      <c r="R15141" s="35" t="s">
        <v>24202</v>
      </c>
      <c r="S15141" s="34"/>
      <c r="T15141" s="34"/>
      <c r="U15141" s="34"/>
    </row>
    <row r="15142" spans="16:21" x14ac:dyDescent="0.45">
      <c r="P15142" s="33" t="s">
        <v>8440</v>
      </c>
      <c r="Q15142" t="s">
        <v>28873</v>
      </c>
      <c r="R15142" s="35" t="s">
        <v>24201</v>
      </c>
      <c r="S15142" s="34"/>
      <c r="T15142" s="34"/>
      <c r="U15142" s="34"/>
    </row>
    <row r="15143" spans="16:21" x14ac:dyDescent="0.45">
      <c r="P15143" s="33" t="s">
        <v>8440</v>
      </c>
      <c r="Q15143" t="s">
        <v>28873</v>
      </c>
      <c r="R15143" s="35" t="s">
        <v>24202</v>
      </c>
      <c r="S15143" s="34"/>
      <c r="T15143" s="34"/>
      <c r="U15143" s="34"/>
    </row>
    <row r="15144" spans="16:21" x14ac:dyDescent="0.45">
      <c r="P15144" s="33" t="s">
        <v>8441</v>
      </c>
      <c r="Q15144" t="s">
        <v>28873</v>
      </c>
      <c r="R15144" s="35" t="s">
        <v>24203</v>
      </c>
      <c r="S15144" s="34"/>
      <c r="T15144" s="34"/>
      <c r="U15144" s="34"/>
    </row>
    <row r="15145" spans="16:21" x14ac:dyDescent="0.45">
      <c r="P15145" s="33" t="s">
        <v>8441</v>
      </c>
      <c r="Q15145" t="s">
        <v>28873</v>
      </c>
      <c r="R15145" s="35" t="s">
        <v>24204</v>
      </c>
      <c r="S15145" s="34"/>
      <c r="T15145" s="34"/>
      <c r="U15145" s="34"/>
    </row>
    <row r="15146" spans="16:21" x14ac:dyDescent="0.45">
      <c r="P15146" s="33" t="s">
        <v>8442</v>
      </c>
      <c r="Q15146" t="s">
        <v>28873</v>
      </c>
      <c r="R15146" s="35" t="s">
        <v>11192</v>
      </c>
      <c r="S15146" s="34"/>
      <c r="T15146" s="34"/>
      <c r="U15146" s="34"/>
    </row>
    <row r="15147" spans="16:21" x14ac:dyDescent="0.45">
      <c r="P15147" s="33" t="s">
        <v>8443</v>
      </c>
      <c r="Q15147" t="s">
        <v>28873</v>
      </c>
      <c r="R15147" s="35" t="s">
        <v>24205</v>
      </c>
      <c r="S15147" s="34"/>
      <c r="T15147" s="34"/>
      <c r="U15147" s="34"/>
    </row>
    <row r="15148" spans="16:21" x14ac:dyDescent="0.45">
      <c r="P15148" s="33" t="s">
        <v>8443</v>
      </c>
      <c r="Q15148" t="s">
        <v>28873</v>
      </c>
      <c r="R15148" s="35" t="s">
        <v>24206</v>
      </c>
      <c r="S15148" s="34"/>
      <c r="T15148" s="34"/>
      <c r="U15148" s="34"/>
    </row>
    <row r="15149" spans="16:21" x14ac:dyDescent="0.45">
      <c r="P15149" s="33" t="s">
        <v>8444</v>
      </c>
      <c r="Q15149" t="s">
        <v>28873</v>
      </c>
      <c r="R15149" s="35" t="s">
        <v>24207</v>
      </c>
      <c r="S15149" s="34"/>
      <c r="T15149" s="34"/>
      <c r="U15149" s="34"/>
    </row>
    <row r="15150" spans="16:21" x14ac:dyDescent="0.45">
      <c r="P15150" s="33" t="s">
        <v>8444</v>
      </c>
      <c r="Q15150" t="s">
        <v>28873</v>
      </c>
      <c r="R15150" s="35" t="s">
        <v>24208</v>
      </c>
      <c r="S15150" s="34"/>
      <c r="T15150" s="34"/>
      <c r="U15150" s="34"/>
    </row>
    <row r="15151" spans="16:21" x14ac:dyDescent="0.45">
      <c r="P15151" s="33" t="s">
        <v>8445</v>
      </c>
      <c r="Q15151" t="s">
        <v>28873</v>
      </c>
      <c r="R15151" s="35" t="s">
        <v>24209</v>
      </c>
      <c r="S15151" s="34"/>
      <c r="T15151" s="34"/>
      <c r="U15151" s="34"/>
    </row>
    <row r="15152" spans="16:21" x14ac:dyDescent="0.45">
      <c r="P15152" s="33" t="s">
        <v>8445</v>
      </c>
      <c r="Q15152" t="s">
        <v>28873</v>
      </c>
      <c r="R15152" s="35" t="s">
        <v>24210</v>
      </c>
      <c r="S15152" s="34"/>
      <c r="T15152" s="34"/>
      <c r="U15152" s="34"/>
    </row>
    <row r="15153" spans="16:21" x14ac:dyDescent="0.45">
      <c r="P15153" s="33" t="s">
        <v>8446</v>
      </c>
      <c r="Q15153" t="s">
        <v>28873</v>
      </c>
      <c r="R15153" s="35" t="s">
        <v>24211</v>
      </c>
      <c r="S15153" s="34"/>
      <c r="T15153" s="34"/>
      <c r="U15153" s="34"/>
    </row>
    <row r="15154" spans="16:21" x14ac:dyDescent="0.45">
      <c r="P15154" s="33" t="s">
        <v>8446</v>
      </c>
      <c r="Q15154" t="s">
        <v>28873</v>
      </c>
      <c r="R15154" s="35" t="s">
        <v>24212</v>
      </c>
      <c r="S15154" s="34"/>
      <c r="T15154" s="34"/>
      <c r="U15154" s="34"/>
    </row>
    <row r="15155" spans="16:21" x14ac:dyDescent="0.45">
      <c r="P15155" s="33" t="s">
        <v>8447</v>
      </c>
      <c r="Q15155" t="s">
        <v>28873</v>
      </c>
      <c r="R15155" s="35" t="s">
        <v>24213</v>
      </c>
      <c r="S15155" s="34"/>
      <c r="T15155" s="34"/>
      <c r="U15155" s="34"/>
    </row>
    <row r="15156" spans="16:21" x14ac:dyDescent="0.45">
      <c r="P15156" s="33" t="s">
        <v>8447</v>
      </c>
      <c r="Q15156" t="s">
        <v>28873</v>
      </c>
      <c r="R15156" s="35" t="s">
        <v>24214</v>
      </c>
      <c r="S15156" s="34"/>
      <c r="T15156" s="34"/>
      <c r="U15156" s="34"/>
    </row>
    <row r="15157" spans="16:21" x14ac:dyDescent="0.45">
      <c r="P15157" s="33" t="s">
        <v>8448</v>
      </c>
      <c r="Q15157" t="s">
        <v>28873</v>
      </c>
      <c r="R15157" s="35" t="s">
        <v>24215</v>
      </c>
      <c r="S15157" s="34"/>
      <c r="T15157" s="34"/>
      <c r="U15157" s="34"/>
    </row>
    <row r="15158" spans="16:21" x14ac:dyDescent="0.45">
      <c r="P15158" s="33" t="s">
        <v>8448</v>
      </c>
      <c r="Q15158" t="s">
        <v>28873</v>
      </c>
      <c r="R15158" s="35" t="s">
        <v>24216</v>
      </c>
      <c r="S15158" s="34"/>
      <c r="T15158" s="34"/>
      <c r="U15158" s="34"/>
    </row>
    <row r="15159" spans="16:21" x14ac:dyDescent="0.45">
      <c r="P15159" s="33" t="s">
        <v>8449</v>
      </c>
      <c r="Q15159" t="s">
        <v>28873</v>
      </c>
      <c r="R15159" s="35" t="s">
        <v>24217</v>
      </c>
      <c r="S15159" s="34"/>
      <c r="T15159" s="34"/>
      <c r="U15159" s="34"/>
    </row>
    <row r="15160" spans="16:21" x14ac:dyDescent="0.45">
      <c r="P15160" s="33" t="s">
        <v>8449</v>
      </c>
      <c r="Q15160" t="s">
        <v>28873</v>
      </c>
      <c r="R15160" s="35" t="s">
        <v>24218</v>
      </c>
      <c r="S15160" s="34"/>
      <c r="T15160" s="34"/>
      <c r="U15160" s="34"/>
    </row>
    <row r="15161" spans="16:21" x14ac:dyDescent="0.45">
      <c r="P15161" s="33" t="s">
        <v>8450</v>
      </c>
      <c r="Q15161" t="s">
        <v>28873</v>
      </c>
      <c r="R15161" s="35" t="s">
        <v>24219</v>
      </c>
      <c r="S15161" s="34"/>
      <c r="T15161" s="34"/>
      <c r="U15161" s="34"/>
    </row>
    <row r="15162" spans="16:21" x14ac:dyDescent="0.45">
      <c r="P15162" s="33" t="s">
        <v>8450</v>
      </c>
      <c r="Q15162" t="s">
        <v>28873</v>
      </c>
      <c r="R15162" s="35" t="s">
        <v>24220</v>
      </c>
      <c r="S15162" s="34"/>
      <c r="T15162" s="34"/>
      <c r="U15162" s="34"/>
    </row>
    <row r="15163" spans="16:21" x14ac:dyDescent="0.45">
      <c r="P15163" s="33" t="s">
        <v>8451</v>
      </c>
      <c r="Q15163" t="s">
        <v>28873</v>
      </c>
      <c r="R15163" s="35" t="s">
        <v>24221</v>
      </c>
      <c r="S15163" s="34"/>
      <c r="T15163" s="34"/>
      <c r="U15163" s="34"/>
    </row>
    <row r="15164" spans="16:21" x14ac:dyDescent="0.45">
      <c r="P15164" s="33" t="s">
        <v>8451</v>
      </c>
      <c r="Q15164" t="s">
        <v>28873</v>
      </c>
      <c r="R15164" s="35" t="s">
        <v>24222</v>
      </c>
      <c r="S15164" s="34"/>
      <c r="T15164" s="34"/>
      <c r="U15164" s="34"/>
    </row>
    <row r="15165" spans="16:21" x14ac:dyDescent="0.45">
      <c r="P15165" s="33" t="s">
        <v>8452</v>
      </c>
      <c r="Q15165" t="s">
        <v>28873</v>
      </c>
      <c r="R15165" s="35" t="s">
        <v>24223</v>
      </c>
      <c r="S15165" s="34"/>
      <c r="T15165" s="34"/>
      <c r="U15165" s="34"/>
    </row>
    <row r="15166" spans="16:21" x14ac:dyDescent="0.45">
      <c r="P15166" s="33" t="s">
        <v>8452</v>
      </c>
      <c r="Q15166" t="s">
        <v>28873</v>
      </c>
      <c r="R15166" s="35" t="s">
        <v>24224</v>
      </c>
      <c r="S15166" s="34"/>
      <c r="T15166" s="34"/>
      <c r="U15166" s="34"/>
    </row>
    <row r="15167" spans="16:21" x14ac:dyDescent="0.45">
      <c r="P15167" s="33" t="s">
        <v>8453</v>
      </c>
      <c r="Q15167" t="s">
        <v>28873</v>
      </c>
      <c r="R15167" s="35" t="s">
        <v>24225</v>
      </c>
      <c r="S15167" s="34"/>
      <c r="T15167" s="34"/>
      <c r="U15167" s="34"/>
    </row>
    <row r="15168" spans="16:21" x14ac:dyDescent="0.45">
      <c r="P15168" s="33" t="s">
        <v>8453</v>
      </c>
      <c r="Q15168" t="s">
        <v>28873</v>
      </c>
      <c r="R15168" s="35" t="s">
        <v>24226</v>
      </c>
      <c r="S15168" s="34"/>
      <c r="T15168" s="34"/>
      <c r="U15168" s="34"/>
    </row>
    <row r="15169" spans="16:21" x14ac:dyDescent="0.45">
      <c r="P15169" s="33" t="s">
        <v>8454</v>
      </c>
      <c r="Q15169" t="s">
        <v>28873</v>
      </c>
      <c r="R15169" s="35" t="s">
        <v>24227</v>
      </c>
      <c r="S15169" s="34"/>
      <c r="T15169" s="34"/>
      <c r="U15169" s="34"/>
    </row>
    <row r="15170" spans="16:21" x14ac:dyDescent="0.45">
      <c r="P15170" s="33" t="s">
        <v>8454</v>
      </c>
      <c r="Q15170" t="s">
        <v>28873</v>
      </c>
      <c r="R15170" s="35" t="s">
        <v>24228</v>
      </c>
      <c r="S15170" s="34"/>
      <c r="T15170" s="34"/>
      <c r="U15170" s="34"/>
    </row>
    <row r="15171" spans="16:21" x14ac:dyDescent="0.45">
      <c r="P15171" s="33" t="s">
        <v>8455</v>
      </c>
      <c r="Q15171" t="s">
        <v>28873</v>
      </c>
      <c r="R15171" s="35" t="s">
        <v>24229</v>
      </c>
      <c r="S15171" s="34"/>
      <c r="T15171" s="34"/>
      <c r="U15171" s="34"/>
    </row>
    <row r="15172" spans="16:21" x14ac:dyDescent="0.45">
      <c r="P15172" s="33" t="s">
        <v>8455</v>
      </c>
      <c r="Q15172" t="s">
        <v>28873</v>
      </c>
      <c r="R15172" s="35" t="s">
        <v>24230</v>
      </c>
      <c r="S15172" s="34"/>
      <c r="T15172" s="34"/>
      <c r="U15172" s="34"/>
    </row>
    <row r="15173" spans="16:21" x14ac:dyDescent="0.45">
      <c r="P15173" s="33" t="s">
        <v>8456</v>
      </c>
      <c r="Q15173" t="s">
        <v>28873</v>
      </c>
      <c r="R15173" s="35" t="s">
        <v>24229</v>
      </c>
      <c r="S15173" s="34"/>
      <c r="T15173" s="34"/>
      <c r="U15173" s="34"/>
    </row>
    <row r="15174" spans="16:21" x14ac:dyDescent="0.45">
      <c r="P15174" s="33" t="s">
        <v>8456</v>
      </c>
      <c r="Q15174" t="s">
        <v>28873</v>
      </c>
      <c r="R15174" s="35" t="s">
        <v>24230</v>
      </c>
      <c r="S15174" s="34"/>
      <c r="T15174" s="34"/>
      <c r="U15174" s="34"/>
    </row>
    <row r="15175" spans="16:21" x14ac:dyDescent="0.45">
      <c r="P15175" s="33" t="s">
        <v>8457</v>
      </c>
      <c r="Q15175" t="s">
        <v>28873</v>
      </c>
      <c r="R15175" s="35" t="s">
        <v>24231</v>
      </c>
      <c r="S15175" s="34"/>
      <c r="T15175" s="34"/>
      <c r="U15175" s="34"/>
    </row>
    <row r="15176" spans="16:21" x14ac:dyDescent="0.45">
      <c r="P15176" s="33" t="s">
        <v>8457</v>
      </c>
      <c r="Q15176" t="s">
        <v>28873</v>
      </c>
      <c r="R15176" s="35" t="s">
        <v>24232</v>
      </c>
      <c r="S15176" s="34"/>
      <c r="T15176" s="34"/>
      <c r="U15176" s="34"/>
    </row>
    <row r="15177" spans="16:21" x14ac:dyDescent="0.45">
      <c r="P15177" s="33" t="s">
        <v>8458</v>
      </c>
      <c r="Q15177" t="s">
        <v>28873</v>
      </c>
      <c r="R15177" s="35" t="s">
        <v>11192</v>
      </c>
      <c r="S15177" s="34"/>
      <c r="T15177" s="34"/>
      <c r="U15177" s="34"/>
    </row>
    <row r="15178" spans="16:21" x14ac:dyDescent="0.45">
      <c r="P15178" s="33" t="s">
        <v>8459</v>
      </c>
      <c r="Q15178" t="s">
        <v>28873</v>
      </c>
      <c r="R15178" s="35" t="s">
        <v>24233</v>
      </c>
      <c r="S15178" s="34"/>
      <c r="T15178" s="34"/>
      <c r="U15178" s="34"/>
    </row>
    <row r="15179" spans="16:21" x14ac:dyDescent="0.45">
      <c r="P15179" s="33" t="s">
        <v>8459</v>
      </c>
      <c r="Q15179" t="s">
        <v>28873</v>
      </c>
      <c r="R15179" s="35" t="s">
        <v>24234</v>
      </c>
      <c r="S15179" s="34"/>
      <c r="T15179" s="34"/>
      <c r="U15179" s="34"/>
    </row>
    <row r="15180" spans="16:21" x14ac:dyDescent="0.45">
      <c r="P15180" s="33" t="s">
        <v>8460</v>
      </c>
      <c r="Q15180" t="s">
        <v>28873</v>
      </c>
      <c r="R15180" s="35" t="s">
        <v>24235</v>
      </c>
      <c r="S15180" s="34"/>
      <c r="T15180" s="34"/>
      <c r="U15180" s="34"/>
    </row>
    <row r="15181" spans="16:21" x14ac:dyDescent="0.45">
      <c r="P15181" s="33" t="s">
        <v>8460</v>
      </c>
      <c r="Q15181" t="s">
        <v>28873</v>
      </c>
      <c r="R15181" s="35" t="s">
        <v>24236</v>
      </c>
      <c r="S15181" s="34"/>
      <c r="T15181" s="34"/>
      <c r="U15181" s="34"/>
    </row>
    <row r="15182" spans="16:21" x14ac:dyDescent="0.45">
      <c r="P15182" s="33" t="s">
        <v>8461</v>
      </c>
      <c r="Q15182" t="s">
        <v>28873</v>
      </c>
      <c r="R15182" s="35" t="s">
        <v>24237</v>
      </c>
      <c r="S15182" s="34"/>
      <c r="T15182" s="34"/>
      <c r="U15182" s="34"/>
    </row>
    <row r="15183" spans="16:21" x14ac:dyDescent="0.45">
      <c r="P15183" s="33" t="s">
        <v>8461</v>
      </c>
      <c r="Q15183" t="s">
        <v>28873</v>
      </c>
      <c r="R15183" s="35" t="s">
        <v>24238</v>
      </c>
      <c r="S15183" s="34"/>
      <c r="T15183" s="34"/>
      <c r="U15183" s="34"/>
    </row>
    <row r="15184" spans="16:21" x14ac:dyDescent="0.45">
      <c r="P15184" s="33" t="s">
        <v>8462</v>
      </c>
      <c r="Q15184" t="s">
        <v>28873</v>
      </c>
      <c r="R15184" s="35" t="s">
        <v>24239</v>
      </c>
      <c r="S15184" s="34"/>
      <c r="T15184" s="34"/>
      <c r="U15184" s="34"/>
    </row>
    <row r="15185" spans="16:21" x14ac:dyDescent="0.45">
      <c r="P15185" s="33" t="s">
        <v>8462</v>
      </c>
      <c r="Q15185" t="s">
        <v>28873</v>
      </c>
      <c r="R15185" s="35" t="s">
        <v>24240</v>
      </c>
      <c r="S15185" s="34"/>
      <c r="T15185" s="34"/>
      <c r="U15185" s="34"/>
    </row>
    <row r="15186" spans="16:21" x14ac:dyDescent="0.45">
      <c r="P15186" s="33" t="s">
        <v>8463</v>
      </c>
      <c r="Q15186" t="s">
        <v>28873</v>
      </c>
      <c r="R15186" s="35" t="s">
        <v>24241</v>
      </c>
      <c r="S15186" s="34"/>
      <c r="T15186" s="34"/>
      <c r="U15186" s="34"/>
    </row>
    <row r="15187" spans="16:21" x14ac:dyDescent="0.45">
      <c r="P15187" s="33" t="s">
        <v>8463</v>
      </c>
      <c r="Q15187" t="s">
        <v>28873</v>
      </c>
      <c r="R15187" s="35" t="s">
        <v>24242</v>
      </c>
      <c r="S15187" s="34"/>
      <c r="T15187" s="34"/>
      <c r="U15187" s="34"/>
    </row>
    <row r="15188" spans="16:21" x14ac:dyDescent="0.45">
      <c r="P15188" s="33" t="s">
        <v>8464</v>
      </c>
      <c r="Q15188" t="s">
        <v>28873</v>
      </c>
      <c r="R15188" s="35" t="s">
        <v>24243</v>
      </c>
      <c r="S15188" s="34"/>
      <c r="T15188" s="34"/>
      <c r="U15188" s="34"/>
    </row>
    <row r="15189" spans="16:21" x14ac:dyDescent="0.45">
      <c r="P15189" s="33" t="s">
        <v>8464</v>
      </c>
      <c r="Q15189" t="s">
        <v>28873</v>
      </c>
      <c r="R15189" s="35" t="s">
        <v>24244</v>
      </c>
      <c r="S15189" s="34"/>
      <c r="T15189" s="34"/>
      <c r="U15189" s="34"/>
    </row>
    <row r="15190" spans="16:21" x14ac:dyDescent="0.45">
      <c r="P15190" s="33" t="s">
        <v>8465</v>
      </c>
      <c r="Q15190" t="s">
        <v>28873</v>
      </c>
      <c r="R15190" s="35" t="s">
        <v>24245</v>
      </c>
      <c r="S15190" s="34"/>
      <c r="T15190" s="34"/>
      <c r="U15190" s="34"/>
    </row>
    <row r="15191" spans="16:21" x14ac:dyDescent="0.45">
      <c r="P15191" s="33" t="s">
        <v>8465</v>
      </c>
      <c r="Q15191" t="s">
        <v>28873</v>
      </c>
      <c r="R15191" s="35" t="s">
        <v>24246</v>
      </c>
      <c r="S15191" s="34"/>
      <c r="T15191" s="34"/>
      <c r="U15191" s="34"/>
    </row>
    <row r="15192" spans="16:21" x14ac:dyDescent="0.45">
      <c r="P15192" s="33" t="s">
        <v>8466</v>
      </c>
      <c r="Q15192" t="s">
        <v>28873</v>
      </c>
      <c r="R15192" s="35" t="s">
        <v>24247</v>
      </c>
      <c r="S15192" s="34"/>
      <c r="T15192" s="34"/>
      <c r="U15192" s="34"/>
    </row>
    <row r="15193" spans="16:21" x14ac:dyDescent="0.45">
      <c r="P15193" s="33" t="s">
        <v>8466</v>
      </c>
      <c r="Q15193" t="s">
        <v>28873</v>
      </c>
      <c r="R15193" s="35" t="s">
        <v>24248</v>
      </c>
      <c r="S15193" s="34"/>
      <c r="T15193" s="34"/>
      <c r="U15193" s="34"/>
    </row>
    <row r="15194" spans="16:21" x14ac:dyDescent="0.45">
      <c r="P15194" s="33" t="s">
        <v>8467</v>
      </c>
      <c r="Q15194" t="s">
        <v>28873</v>
      </c>
      <c r="R15194" s="35" t="s">
        <v>24249</v>
      </c>
      <c r="S15194" s="34"/>
      <c r="T15194" s="34"/>
      <c r="U15194" s="34"/>
    </row>
    <row r="15195" spans="16:21" x14ac:dyDescent="0.45">
      <c r="P15195" s="33" t="s">
        <v>8467</v>
      </c>
      <c r="Q15195" t="s">
        <v>28873</v>
      </c>
      <c r="R15195" s="35" t="s">
        <v>24250</v>
      </c>
      <c r="S15195" s="34"/>
      <c r="T15195" s="34"/>
      <c r="U15195" s="34"/>
    </row>
    <row r="15196" spans="16:21" x14ac:dyDescent="0.45">
      <c r="P15196" s="33" t="s">
        <v>8468</v>
      </c>
      <c r="Q15196" t="s">
        <v>28873</v>
      </c>
      <c r="R15196" s="35" t="s">
        <v>24251</v>
      </c>
      <c r="S15196" s="34"/>
      <c r="T15196" s="34"/>
      <c r="U15196" s="34"/>
    </row>
    <row r="15197" spans="16:21" x14ac:dyDescent="0.45">
      <c r="P15197" s="33" t="s">
        <v>8468</v>
      </c>
      <c r="Q15197" t="s">
        <v>28873</v>
      </c>
      <c r="R15197" s="35" t="s">
        <v>24252</v>
      </c>
      <c r="S15197" s="34"/>
      <c r="T15197" s="34"/>
      <c r="U15197" s="34"/>
    </row>
    <row r="15198" spans="16:21" x14ac:dyDescent="0.45">
      <c r="P15198" s="33" t="s">
        <v>8469</v>
      </c>
      <c r="Q15198" t="s">
        <v>28873</v>
      </c>
      <c r="R15198" s="35" t="s">
        <v>24253</v>
      </c>
      <c r="S15198" s="34"/>
      <c r="T15198" s="34"/>
      <c r="U15198" s="34"/>
    </row>
    <row r="15199" spans="16:21" x14ac:dyDescent="0.45">
      <c r="P15199" s="33" t="s">
        <v>8469</v>
      </c>
      <c r="Q15199" t="s">
        <v>28873</v>
      </c>
      <c r="R15199" s="35" t="s">
        <v>24254</v>
      </c>
      <c r="S15199" s="34"/>
      <c r="T15199" s="34"/>
      <c r="U15199" s="34"/>
    </row>
    <row r="15200" spans="16:21" x14ac:dyDescent="0.45">
      <c r="P15200" s="33" t="s">
        <v>8470</v>
      </c>
      <c r="Q15200" t="s">
        <v>28873</v>
      </c>
      <c r="R15200" s="35" t="s">
        <v>24255</v>
      </c>
      <c r="S15200" s="34"/>
      <c r="T15200" s="34"/>
      <c r="U15200" s="34"/>
    </row>
    <row r="15201" spans="16:21" x14ac:dyDescent="0.45">
      <c r="P15201" s="33" t="s">
        <v>8470</v>
      </c>
      <c r="Q15201" t="s">
        <v>28873</v>
      </c>
      <c r="R15201" s="35" t="s">
        <v>24256</v>
      </c>
      <c r="S15201" s="34"/>
      <c r="T15201" s="34"/>
      <c r="U15201" s="34"/>
    </row>
    <row r="15202" spans="16:21" x14ac:dyDescent="0.45">
      <c r="P15202" s="33" t="s">
        <v>8471</v>
      </c>
      <c r="Q15202" t="s">
        <v>28873</v>
      </c>
      <c r="R15202" s="35" t="s">
        <v>24257</v>
      </c>
      <c r="S15202" s="34"/>
      <c r="T15202" s="34"/>
      <c r="U15202" s="34"/>
    </row>
    <row r="15203" spans="16:21" x14ac:dyDescent="0.45">
      <c r="P15203" s="33" t="s">
        <v>8471</v>
      </c>
      <c r="Q15203" t="s">
        <v>28873</v>
      </c>
      <c r="R15203" s="35" t="s">
        <v>24258</v>
      </c>
      <c r="S15203" s="34"/>
      <c r="T15203" s="34"/>
      <c r="U15203" s="34"/>
    </row>
    <row r="15204" spans="16:21" x14ac:dyDescent="0.45">
      <c r="P15204" s="33" t="s">
        <v>8472</v>
      </c>
      <c r="Q15204" t="s">
        <v>28873</v>
      </c>
      <c r="R15204" s="35" t="s">
        <v>24259</v>
      </c>
      <c r="S15204" s="34"/>
      <c r="T15204" s="34"/>
      <c r="U15204" s="34"/>
    </row>
    <row r="15205" spans="16:21" x14ac:dyDescent="0.45">
      <c r="P15205" s="33" t="s">
        <v>8472</v>
      </c>
      <c r="Q15205" t="s">
        <v>28873</v>
      </c>
      <c r="R15205" s="35" t="s">
        <v>24258</v>
      </c>
      <c r="S15205" s="34"/>
      <c r="T15205" s="34"/>
      <c r="U15205" s="34"/>
    </row>
    <row r="15206" spans="16:21" x14ac:dyDescent="0.45">
      <c r="P15206" s="33" t="s">
        <v>8473</v>
      </c>
      <c r="Q15206" t="s">
        <v>28873</v>
      </c>
      <c r="R15206" s="35" t="s">
        <v>24260</v>
      </c>
      <c r="S15206" s="34"/>
      <c r="T15206" s="34"/>
      <c r="U15206" s="34"/>
    </row>
    <row r="15207" spans="16:21" x14ac:dyDescent="0.45">
      <c r="P15207" s="33" t="s">
        <v>8473</v>
      </c>
      <c r="Q15207" t="s">
        <v>28873</v>
      </c>
      <c r="R15207" s="35" t="s">
        <v>24261</v>
      </c>
      <c r="S15207" s="34"/>
      <c r="T15207" s="34"/>
      <c r="U15207" s="34"/>
    </row>
    <row r="15208" spans="16:21" x14ac:dyDescent="0.45">
      <c r="P15208" s="33" t="s">
        <v>8474</v>
      </c>
      <c r="Q15208" t="s">
        <v>28873</v>
      </c>
      <c r="R15208" s="35" t="s">
        <v>11192</v>
      </c>
      <c r="S15208" s="34"/>
      <c r="T15208" s="34"/>
      <c r="U15208" s="34"/>
    </row>
    <row r="15209" spans="16:21" x14ac:dyDescent="0.45">
      <c r="P15209" s="33" t="s">
        <v>8475</v>
      </c>
      <c r="Q15209" t="s">
        <v>28873</v>
      </c>
      <c r="R15209" s="35" t="s">
        <v>24262</v>
      </c>
      <c r="S15209" s="34"/>
      <c r="T15209" s="34"/>
      <c r="U15209" s="34"/>
    </row>
    <row r="15210" spans="16:21" x14ac:dyDescent="0.45">
      <c r="P15210" s="33" t="s">
        <v>8475</v>
      </c>
      <c r="Q15210" t="s">
        <v>28873</v>
      </c>
      <c r="R15210" s="35" t="s">
        <v>24263</v>
      </c>
      <c r="S15210" s="34"/>
      <c r="T15210" s="34"/>
      <c r="U15210" s="34"/>
    </row>
    <row r="15211" spans="16:21" x14ac:dyDescent="0.45">
      <c r="P15211" s="33" t="s">
        <v>8476</v>
      </c>
      <c r="Q15211" t="s">
        <v>28873</v>
      </c>
      <c r="R15211" s="35" t="s">
        <v>24264</v>
      </c>
      <c r="S15211" s="34"/>
      <c r="T15211" s="34"/>
      <c r="U15211" s="34"/>
    </row>
    <row r="15212" spans="16:21" x14ac:dyDescent="0.45">
      <c r="P15212" s="33" t="s">
        <v>8476</v>
      </c>
      <c r="Q15212" t="s">
        <v>28873</v>
      </c>
      <c r="R15212" s="35" t="s">
        <v>24265</v>
      </c>
      <c r="S15212" s="34"/>
      <c r="T15212" s="34"/>
      <c r="U15212" s="34"/>
    </row>
    <row r="15213" spans="16:21" x14ac:dyDescent="0.45">
      <c r="P15213" s="33" t="s">
        <v>8477</v>
      </c>
      <c r="Q15213" t="s">
        <v>28873</v>
      </c>
      <c r="R15213" s="35" t="s">
        <v>24266</v>
      </c>
      <c r="S15213" s="34"/>
      <c r="T15213" s="34"/>
      <c r="U15213" s="34"/>
    </row>
    <row r="15214" spans="16:21" x14ac:dyDescent="0.45">
      <c r="P15214" s="33" t="s">
        <v>8477</v>
      </c>
      <c r="Q15214" t="s">
        <v>28873</v>
      </c>
      <c r="R15214" s="35" t="s">
        <v>24267</v>
      </c>
      <c r="S15214" s="34"/>
      <c r="T15214" s="34"/>
      <c r="U15214" s="34"/>
    </row>
    <row r="15215" spans="16:21" x14ac:dyDescent="0.45">
      <c r="P15215" s="33" t="s">
        <v>8478</v>
      </c>
      <c r="Q15215" t="s">
        <v>28873</v>
      </c>
      <c r="R15215" s="35" t="s">
        <v>24268</v>
      </c>
      <c r="S15215" s="34"/>
      <c r="T15215" s="34"/>
      <c r="U15215" s="34"/>
    </row>
    <row r="15216" spans="16:21" x14ac:dyDescent="0.45">
      <c r="P15216" s="33" t="s">
        <v>8478</v>
      </c>
      <c r="Q15216" t="s">
        <v>28873</v>
      </c>
      <c r="R15216" s="35" t="s">
        <v>24269</v>
      </c>
      <c r="S15216" s="34"/>
      <c r="T15216" s="34"/>
      <c r="U15216" s="34"/>
    </row>
    <row r="15217" spans="16:21" x14ac:dyDescent="0.45">
      <c r="P15217" s="33" t="s">
        <v>8479</v>
      </c>
      <c r="Q15217" t="s">
        <v>28873</v>
      </c>
      <c r="R15217" s="35" t="s">
        <v>24270</v>
      </c>
      <c r="S15217" s="34"/>
      <c r="T15217" s="34"/>
      <c r="U15217" s="34"/>
    </row>
    <row r="15218" spans="16:21" x14ac:dyDescent="0.45">
      <c r="P15218" s="33" t="s">
        <v>8479</v>
      </c>
      <c r="Q15218" t="s">
        <v>28873</v>
      </c>
      <c r="R15218" s="35" t="s">
        <v>24271</v>
      </c>
      <c r="S15218" s="34"/>
      <c r="T15218" s="34"/>
      <c r="U15218" s="34"/>
    </row>
    <row r="15219" spans="16:21" x14ac:dyDescent="0.45">
      <c r="P15219" s="33" t="s">
        <v>8480</v>
      </c>
      <c r="Q15219" t="s">
        <v>28873</v>
      </c>
      <c r="R15219" s="35" t="s">
        <v>24272</v>
      </c>
      <c r="S15219" s="34"/>
      <c r="T15219" s="34"/>
      <c r="U15219" s="34"/>
    </row>
    <row r="15220" spans="16:21" x14ac:dyDescent="0.45">
      <c r="P15220" s="33" t="s">
        <v>8480</v>
      </c>
      <c r="Q15220" t="s">
        <v>28873</v>
      </c>
      <c r="R15220" s="35" t="s">
        <v>24273</v>
      </c>
      <c r="S15220" s="34"/>
      <c r="T15220" s="34"/>
      <c r="U15220" s="34"/>
    </row>
    <row r="15221" spans="16:21" x14ac:dyDescent="0.45">
      <c r="P15221" s="33" t="s">
        <v>8481</v>
      </c>
      <c r="Q15221" t="s">
        <v>28873</v>
      </c>
      <c r="R15221" s="35" t="s">
        <v>24274</v>
      </c>
      <c r="S15221" s="34"/>
      <c r="T15221" s="34"/>
      <c r="U15221" s="34"/>
    </row>
    <row r="15222" spans="16:21" x14ac:dyDescent="0.45">
      <c r="P15222" s="33" t="s">
        <v>8481</v>
      </c>
      <c r="Q15222" t="s">
        <v>28873</v>
      </c>
      <c r="R15222" s="35" t="s">
        <v>24275</v>
      </c>
      <c r="S15222" s="34"/>
      <c r="T15222" s="34"/>
      <c r="U15222" s="34"/>
    </row>
    <row r="15223" spans="16:21" x14ac:dyDescent="0.45">
      <c r="P15223" s="33" t="s">
        <v>8482</v>
      </c>
      <c r="Q15223" t="s">
        <v>28873</v>
      </c>
      <c r="R15223" s="35" t="s">
        <v>24276</v>
      </c>
      <c r="S15223" s="34"/>
      <c r="T15223" s="34"/>
      <c r="U15223" s="34"/>
    </row>
    <row r="15224" spans="16:21" x14ac:dyDescent="0.45">
      <c r="P15224" s="33" t="s">
        <v>8482</v>
      </c>
      <c r="Q15224" t="s">
        <v>28873</v>
      </c>
      <c r="R15224" s="35" t="s">
        <v>24277</v>
      </c>
      <c r="S15224" s="34"/>
      <c r="T15224" s="34"/>
      <c r="U15224" s="34"/>
    </row>
    <row r="15225" spans="16:21" x14ac:dyDescent="0.45">
      <c r="P15225" s="33" t="s">
        <v>8483</v>
      </c>
      <c r="Q15225" t="s">
        <v>28873</v>
      </c>
      <c r="R15225" s="35" t="s">
        <v>24278</v>
      </c>
      <c r="S15225" s="34"/>
      <c r="T15225" s="34"/>
      <c r="U15225" s="34"/>
    </row>
    <row r="15226" spans="16:21" x14ac:dyDescent="0.45">
      <c r="P15226" s="33" t="s">
        <v>8483</v>
      </c>
      <c r="Q15226" t="s">
        <v>28873</v>
      </c>
      <c r="R15226" s="35" t="s">
        <v>24279</v>
      </c>
      <c r="S15226" s="34"/>
      <c r="T15226" s="34"/>
      <c r="U15226" s="34"/>
    </row>
    <row r="15227" spans="16:21" x14ac:dyDescent="0.45">
      <c r="P15227" s="33" t="s">
        <v>8484</v>
      </c>
      <c r="Q15227" t="s">
        <v>28873</v>
      </c>
      <c r="R15227" s="35" t="s">
        <v>24280</v>
      </c>
      <c r="S15227" s="34"/>
      <c r="T15227" s="34"/>
      <c r="U15227" s="34"/>
    </row>
    <row r="15228" spans="16:21" x14ac:dyDescent="0.45">
      <c r="P15228" s="33" t="s">
        <v>8484</v>
      </c>
      <c r="Q15228" t="s">
        <v>28873</v>
      </c>
      <c r="R15228" s="35" t="s">
        <v>24281</v>
      </c>
      <c r="S15228" s="34"/>
      <c r="T15228" s="34"/>
      <c r="U15228" s="34"/>
    </row>
    <row r="15229" spans="16:21" x14ac:dyDescent="0.45">
      <c r="P15229" s="33" t="s">
        <v>8485</v>
      </c>
      <c r="Q15229" t="s">
        <v>28873</v>
      </c>
      <c r="R15229" s="35" t="s">
        <v>24282</v>
      </c>
      <c r="S15229" s="34"/>
      <c r="T15229" s="34"/>
      <c r="U15229" s="34"/>
    </row>
    <row r="15230" spans="16:21" x14ac:dyDescent="0.45">
      <c r="P15230" s="33" t="s">
        <v>8485</v>
      </c>
      <c r="Q15230" t="s">
        <v>28873</v>
      </c>
      <c r="R15230" s="35" t="s">
        <v>24283</v>
      </c>
      <c r="S15230" s="34"/>
      <c r="T15230" s="34"/>
      <c r="U15230" s="34"/>
    </row>
    <row r="15231" spans="16:21" x14ac:dyDescent="0.45">
      <c r="P15231" s="33" t="s">
        <v>8486</v>
      </c>
      <c r="Q15231" t="s">
        <v>28873</v>
      </c>
      <c r="R15231" s="35" t="s">
        <v>24284</v>
      </c>
      <c r="S15231" s="34"/>
      <c r="T15231" s="34"/>
      <c r="U15231" s="34"/>
    </row>
    <row r="15232" spans="16:21" x14ac:dyDescent="0.45">
      <c r="P15232" s="33" t="s">
        <v>8486</v>
      </c>
      <c r="Q15232" t="s">
        <v>28873</v>
      </c>
      <c r="R15232" s="35" t="s">
        <v>24285</v>
      </c>
      <c r="S15232" s="34"/>
      <c r="T15232" s="34"/>
      <c r="U15232" s="34"/>
    </row>
    <row r="15233" spans="16:21" x14ac:dyDescent="0.45">
      <c r="P15233" s="33" t="s">
        <v>8487</v>
      </c>
      <c r="Q15233" t="s">
        <v>28873</v>
      </c>
      <c r="R15233" s="35" t="s">
        <v>24286</v>
      </c>
      <c r="S15233" s="34"/>
      <c r="T15233" s="34"/>
      <c r="U15233" s="34"/>
    </row>
    <row r="15234" spans="16:21" x14ac:dyDescent="0.45">
      <c r="P15234" s="33" t="s">
        <v>8487</v>
      </c>
      <c r="Q15234" t="s">
        <v>28873</v>
      </c>
      <c r="R15234" s="35" t="s">
        <v>24287</v>
      </c>
      <c r="S15234" s="34"/>
      <c r="T15234" s="34"/>
      <c r="U15234" s="34"/>
    </row>
    <row r="15235" spans="16:21" x14ac:dyDescent="0.45">
      <c r="P15235" s="33" t="s">
        <v>8488</v>
      </c>
      <c r="Q15235" t="s">
        <v>28873</v>
      </c>
      <c r="R15235" s="35" t="s">
        <v>24288</v>
      </c>
      <c r="S15235" s="34"/>
      <c r="T15235" s="34"/>
      <c r="U15235" s="34"/>
    </row>
    <row r="15236" spans="16:21" x14ac:dyDescent="0.45">
      <c r="P15236" s="33" t="s">
        <v>8488</v>
      </c>
      <c r="Q15236" t="s">
        <v>28873</v>
      </c>
      <c r="R15236" s="35" t="s">
        <v>24289</v>
      </c>
      <c r="S15236" s="34"/>
      <c r="T15236" s="34"/>
      <c r="U15236" s="34"/>
    </row>
    <row r="15237" spans="16:21" x14ac:dyDescent="0.45">
      <c r="P15237" s="33" t="s">
        <v>8489</v>
      </c>
      <c r="Q15237" t="s">
        <v>28873</v>
      </c>
      <c r="R15237" s="35" t="s">
        <v>24290</v>
      </c>
      <c r="S15237" s="34"/>
      <c r="T15237" s="34"/>
      <c r="U15237" s="34"/>
    </row>
    <row r="15238" spans="16:21" x14ac:dyDescent="0.45">
      <c r="P15238" s="33" t="s">
        <v>8489</v>
      </c>
      <c r="Q15238" t="s">
        <v>28873</v>
      </c>
      <c r="R15238" s="35" t="s">
        <v>24291</v>
      </c>
      <c r="S15238" s="34"/>
      <c r="T15238" s="34"/>
      <c r="U15238" s="34"/>
    </row>
    <row r="15239" spans="16:21" x14ac:dyDescent="0.45">
      <c r="P15239" s="33" t="s">
        <v>8490</v>
      </c>
      <c r="Q15239" t="s">
        <v>28873</v>
      </c>
      <c r="R15239" s="35" t="s">
        <v>24292</v>
      </c>
      <c r="S15239" s="34"/>
      <c r="T15239" s="34"/>
      <c r="U15239" s="34"/>
    </row>
    <row r="15240" spans="16:21" x14ac:dyDescent="0.45">
      <c r="P15240" s="33" t="s">
        <v>8490</v>
      </c>
      <c r="Q15240" t="s">
        <v>28873</v>
      </c>
      <c r="R15240" s="35" t="s">
        <v>24293</v>
      </c>
      <c r="S15240" s="34"/>
      <c r="T15240" s="34"/>
      <c r="U15240" s="34"/>
    </row>
    <row r="15241" spans="16:21" x14ac:dyDescent="0.45">
      <c r="P15241" s="33" t="s">
        <v>8491</v>
      </c>
      <c r="Q15241" t="s">
        <v>28873</v>
      </c>
      <c r="R15241" s="35" t="s">
        <v>24294</v>
      </c>
      <c r="S15241" s="34"/>
      <c r="T15241" s="34"/>
      <c r="U15241" s="34"/>
    </row>
    <row r="15242" spans="16:21" x14ac:dyDescent="0.45">
      <c r="P15242" s="33" t="s">
        <v>8491</v>
      </c>
      <c r="Q15242" t="s">
        <v>28873</v>
      </c>
      <c r="R15242" s="35" t="s">
        <v>24295</v>
      </c>
      <c r="S15242" s="34"/>
      <c r="T15242" s="34"/>
      <c r="U15242" s="34"/>
    </row>
    <row r="15243" spans="16:21" x14ac:dyDescent="0.45">
      <c r="P15243" s="33" t="s">
        <v>8492</v>
      </c>
      <c r="Q15243" t="s">
        <v>28873</v>
      </c>
      <c r="R15243" s="35" t="s">
        <v>24296</v>
      </c>
      <c r="S15243" s="34"/>
      <c r="T15243" s="34"/>
      <c r="U15243" s="34"/>
    </row>
    <row r="15244" spans="16:21" x14ac:dyDescent="0.45">
      <c r="P15244" s="33" t="s">
        <v>8492</v>
      </c>
      <c r="Q15244" t="s">
        <v>28873</v>
      </c>
      <c r="R15244" s="35" t="s">
        <v>24297</v>
      </c>
      <c r="S15244" s="34"/>
      <c r="T15244" s="34"/>
      <c r="U15244" s="34"/>
    </row>
    <row r="15245" spans="16:21" x14ac:dyDescent="0.45">
      <c r="P15245" s="33" t="s">
        <v>8493</v>
      </c>
      <c r="Q15245" t="s">
        <v>28873</v>
      </c>
      <c r="R15245" s="35" t="s">
        <v>24298</v>
      </c>
      <c r="S15245" s="34"/>
      <c r="T15245" s="34"/>
      <c r="U15245" s="34"/>
    </row>
    <row r="15246" spans="16:21" x14ac:dyDescent="0.45">
      <c r="P15246" s="33" t="s">
        <v>8493</v>
      </c>
      <c r="Q15246" t="s">
        <v>28873</v>
      </c>
      <c r="R15246" s="35" t="s">
        <v>24299</v>
      </c>
      <c r="S15246" s="34"/>
      <c r="T15246" s="34"/>
      <c r="U15246" s="34"/>
    </row>
    <row r="15247" spans="16:21" x14ac:dyDescent="0.45">
      <c r="P15247" s="33" t="s">
        <v>8494</v>
      </c>
      <c r="Q15247" t="s">
        <v>28873</v>
      </c>
      <c r="R15247" s="35" t="s">
        <v>24300</v>
      </c>
      <c r="S15247" s="34"/>
      <c r="T15247" s="34"/>
      <c r="U15247" s="34"/>
    </row>
    <row r="15248" spans="16:21" x14ac:dyDescent="0.45">
      <c r="P15248" s="33" t="s">
        <v>8494</v>
      </c>
      <c r="Q15248" t="s">
        <v>28873</v>
      </c>
      <c r="R15248" s="35" t="s">
        <v>24301</v>
      </c>
      <c r="S15248" s="34"/>
      <c r="T15248" s="34"/>
      <c r="U15248" s="34"/>
    </row>
    <row r="15249" spans="16:21" x14ac:dyDescent="0.45">
      <c r="P15249" s="33" t="s">
        <v>8495</v>
      </c>
      <c r="Q15249" t="s">
        <v>28873</v>
      </c>
      <c r="R15249" s="35" t="s">
        <v>24302</v>
      </c>
      <c r="S15249" s="34"/>
      <c r="T15249" s="34"/>
      <c r="U15249" s="34"/>
    </row>
    <row r="15250" spans="16:21" x14ac:dyDescent="0.45">
      <c r="P15250" s="33" t="s">
        <v>8495</v>
      </c>
      <c r="Q15250" t="s">
        <v>28873</v>
      </c>
      <c r="R15250" s="35" t="s">
        <v>24303</v>
      </c>
      <c r="S15250" s="34"/>
      <c r="T15250" s="34"/>
      <c r="U15250" s="34"/>
    </row>
    <row r="15251" spans="16:21" x14ac:dyDescent="0.45">
      <c r="P15251" s="33" t="s">
        <v>8496</v>
      </c>
      <c r="Q15251" t="s">
        <v>28873</v>
      </c>
      <c r="R15251" s="35" t="s">
        <v>24304</v>
      </c>
      <c r="S15251" s="34"/>
      <c r="T15251" s="34"/>
      <c r="U15251" s="34"/>
    </row>
    <row r="15252" spans="16:21" x14ac:dyDescent="0.45">
      <c r="P15252" s="33" t="s">
        <v>8496</v>
      </c>
      <c r="Q15252" t="s">
        <v>28873</v>
      </c>
      <c r="R15252" s="35" t="s">
        <v>24305</v>
      </c>
      <c r="S15252" s="34"/>
      <c r="T15252" s="34"/>
      <c r="U15252" s="34"/>
    </row>
    <row r="15253" spans="16:21" x14ac:dyDescent="0.45">
      <c r="P15253" s="33" t="s">
        <v>8497</v>
      </c>
      <c r="Q15253" t="s">
        <v>28873</v>
      </c>
      <c r="R15253" s="35" t="s">
        <v>24306</v>
      </c>
      <c r="S15253" s="34"/>
      <c r="T15253" s="34"/>
      <c r="U15253" s="34"/>
    </row>
    <row r="15254" spans="16:21" x14ac:dyDescent="0.45">
      <c r="P15254" s="33" t="s">
        <v>8497</v>
      </c>
      <c r="Q15254" t="s">
        <v>28873</v>
      </c>
      <c r="R15254" s="35" t="s">
        <v>24307</v>
      </c>
      <c r="S15254" s="34"/>
      <c r="T15254" s="34"/>
      <c r="U15254" s="34"/>
    </row>
    <row r="15255" spans="16:21" x14ac:dyDescent="0.45">
      <c r="P15255" s="33" t="s">
        <v>8498</v>
      </c>
      <c r="Q15255" t="s">
        <v>28873</v>
      </c>
      <c r="R15255" s="35" t="s">
        <v>24308</v>
      </c>
      <c r="S15255" s="34"/>
      <c r="T15255" s="34"/>
      <c r="U15255" s="34"/>
    </row>
    <row r="15256" spans="16:21" x14ac:dyDescent="0.45">
      <c r="P15256" s="33" t="s">
        <v>8498</v>
      </c>
      <c r="Q15256" t="s">
        <v>28873</v>
      </c>
      <c r="R15256" s="35" t="s">
        <v>24309</v>
      </c>
      <c r="S15256" s="34"/>
      <c r="T15256" s="34"/>
      <c r="U15256" s="34"/>
    </row>
    <row r="15257" spans="16:21" x14ac:dyDescent="0.45">
      <c r="P15257" s="33" t="s">
        <v>8499</v>
      </c>
      <c r="Q15257" t="s">
        <v>28873</v>
      </c>
      <c r="R15257" s="35" t="s">
        <v>24310</v>
      </c>
      <c r="S15257" s="34"/>
      <c r="T15257" s="34"/>
      <c r="U15257" s="34"/>
    </row>
    <row r="15258" spans="16:21" x14ac:dyDescent="0.45">
      <c r="P15258" s="33" t="s">
        <v>8499</v>
      </c>
      <c r="Q15258" t="s">
        <v>28873</v>
      </c>
      <c r="R15258" s="35" t="s">
        <v>24311</v>
      </c>
      <c r="S15258" s="34"/>
      <c r="T15258" s="34"/>
      <c r="U15258" s="34"/>
    </row>
    <row r="15259" spans="16:21" x14ac:dyDescent="0.45">
      <c r="P15259" s="33" t="s">
        <v>8500</v>
      </c>
      <c r="Q15259" t="s">
        <v>28873</v>
      </c>
      <c r="R15259" s="35" t="s">
        <v>24312</v>
      </c>
      <c r="S15259" s="34"/>
      <c r="T15259" s="34"/>
      <c r="U15259" s="34"/>
    </row>
    <row r="15260" spans="16:21" x14ac:dyDescent="0.45">
      <c r="P15260" s="33" t="s">
        <v>8500</v>
      </c>
      <c r="Q15260" t="s">
        <v>28873</v>
      </c>
      <c r="R15260" s="35" t="s">
        <v>24313</v>
      </c>
      <c r="S15260" s="34"/>
      <c r="T15260" s="34"/>
      <c r="U15260" s="34"/>
    </row>
    <row r="15261" spans="16:21" x14ac:dyDescent="0.45">
      <c r="P15261" s="33" t="s">
        <v>8501</v>
      </c>
      <c r="Q15261" t="s">
        <v>28873</v>
      </c>
      <c r="R15261" s="35" t="s">
        <v>24314</v>
      </c>
      <c r="S15261" s="34"/>
      <c r="T15261" s="34"/>
      <c r="U15261" s="34"/>
    </row>
    <row r="15262" spans="16:21" x14ac:dyDescent="0.45">
      <c r="P15262" s="33" t="s">
        <v>8501</v>
      </c>
      <c r="Q15262" t="s">
        <v>28873</v>
      </c>
      <c r="R15262" s="35" t="s">
        <v>24315</v>
      </c>
      <c r="S15262" s="34"/>
      <c r="T15262" s="34"/>
      <c r="U15262" s="34"/>
    </row>
    <row r="15263" spans="16:21" x14ac:dyDescent="0.45">
      <c r="P15263" s="33" t="s">
        <v>8502</v>
      </c>
      <c r="Q15263" t="s">
        <v>28873</v>
      </c>
      <c r="R15263" s="35" t="s">
        <v>24316</v>
      </c>
      <c r="S15263" s="34"/>
      <c r="T15263" s="34"/>
      <c r="U15263" s="34"/>
    </row>
    <row r="15264" spans="16:21" x14ac:dyDescent="0.45">
      <c r="P15264" s="33" t="s">
        <v>8502</v>
      </c>
      <c r="Q15264" t="s">
        <v>28873</v>
      </c>
      <c r="R15264" s="35" t="s">
        <v>24317</v>
      </c>
      <c r="S15264" s="34"/>
      <c r="T15264" s="34"/>
      <c r="U15264" s="34"/>
    </row>
    <row r="15265" spans="16:21" x14ac:dyDescent="0.45">
      <c r="P15265" s="33" t="s">
        <v>8503</v>
      </c>
      <c r="Q15265" t="s">
        <v>28873</v>
      </c>
      <c r="R15265" s="35" t="s">
        <v>24318</v>
      </c>
      <c r="S15265" s="34"/>
      <c r="T15265" s="34"/>
      <c r="U15265" s="34"/>
    </row>
    <row r="15266" spans="16:21" x14ac:dyDescent="0.45">
      <c r="P15266" s="33" t="s">
        <v>8503</v>
      </c>
      <c r="Q15266" t="s">
        <v>28873</v>
      </c>
      <c r="R15266" s="35" t="s">
        <v>24319</v>
      </c>
      <c r="S15266" s="34"/>
      <c r="T15266" s="34"/>
      <c r="U15266" s="34"/>
    </row>
    <row r="15267" spans="16:21" x14ac:dyDescent="0.45">
      <c r="P15267" s="33" t="s">
        <v>8504</v>
      </c>
      <c r="Q15267" t="s">
        <v>28873</v>
      </c>
      <c r="R15267" s="35" t="s">
        <v>24320</v>
      </c>
      <c r="S15267" s="34"/>
      <c r="T15267" s="34"/>
      <c r="U15267" s="34"/>
    </row>
    <row r="15268" spans="16:21" x14ac:dyDescent="0.45">
      <c r="P15268" s="33" t="s">
        <v>8504</v>
      </c>
      <c r="Q15268" t="s">
        <v>28873</v>
      </c>
      <c r="R15268" s="35" t="s">
        <v>24321</v>
      </c>
      <c r="S15268" s="34"/>
      <c r="T15268" s="34"/>
      <c r="U15268" s="34"/>
    </row>
    <row r="15269" spans="16:21" x14ac:dyDescent="0.45">
      <c r="P15269" s="33" t="s">
        <v>8505</v>
      </c>
      <c r="Q15269" t="s">
        <v>28873</v>
      </c>
      <c r="R15269" s="35" t="s">
        <v>24322</v>
      </c>
      <c r="S15269" s="34"/>
      <c r="T15269" s="34"/>
      <c r="U15269" s="34"/>
    </row>
    <row r="15270" spans="16:21" x14ac:dyDescent="0.45">
      <c r="P15270" s="33" t="s">
        <v>8505</v>
      </c>
      <c r="Q15270" t="s">
        <v>28873</v>
      </c>
      <c r="R15270" s="35" t="s">
        <v>24323</v>
      </c>
      <c r="S15270" s="34"/>
      <c r="T15270" s="34"/>
      <c r="U15270" s="34"/>
    </row>
    <row r="15271" spans="16:21" x14ac:dyDescent="0.45">
      <c r="P15271" s="33" t="s">
        <v>8506</v>
      </c>
      <c r="Q15271" t="s">
        <v>28873</v>
      </c>
      <c r="R15271" s="35" t="s">
        <v>24324</v>
      </c>
      <c r="S15271" s="34"/>
      <c r="T15271" s="34"/>
      <c r="U15271" s="34"/>
    </row>
    <row r="15272" spans="16:21" x14ac:dyDescent="0.45">
      <c r="P15272" s="33" t="s">
        <v>8506</v>
      </c>
      <c r="Q15272" t="s">
        <v>28873</v>
      </c>
      <c r="R15272" s="35" t="s">
        <v>24325</v>
      </c>
      <c r="S15272" s="34"/>
      <c r="T15272" s="34"/>
      <c r="U15272" s="34"/>
    </row>
    <row r="15273" spans="16:21" x14ac:dyDescent="0.45">
      <c r="P15273" s="33" t="s">
        <v>8507</v>
      </c>
      <c r="Q15273" t="s">
        <v>28873</v>
      </c>
      <c r="R15273" s="35" t="s">
        <v>24326</v>
      </c>
      <c r="S15273" s="34"/>
      <c r="T15273" s="34"/>
      <c r="U15273" s="34"/>
    </row>
    <row r="15274" spans="16:21" x14ac:dyDescent="0.45">
      <c r="P15274" s="33" t="s">
        <v>8507</v>
      </c>
      <c r="Q15274" t="s">
        <v>28873</v>
      </c>
      <c r="R15274" s="35" t="s">
        <v>24327</v>
      </c>
      <c r="S15274" s="34"/>
      <c r="T15274" s="34"/>
      <c r="U15274" s="34"/>
    </row>
    <row r="15275" spans="16:21" x14ac:dyDescent="0.45">
      <c r="P15275" s="33" t="s">
        <v>8508</v>
      </c>
      <c r="Q15275" t="s">
        <v>28873</v>
      </c>
      <c r="R15275" s="35" t="s">
        <v>24328</v>
      </c>
      <c r="S15275" s="34"/>
      <c r="T15275" s="34"/>
      <c r="U15275" s="34"/>
    </row>
    <row r="15276" spans="16:21" x14ac:dyDescent="0.45">
      <c r="P15276" s="33" t="s">
        <v>8508</v>
      </c>
      <c r="Q15276" t="s">
        <v>28873</v>
      </c>
      <c r="R15276" s="35" t="s">
        <v>24329</v>
      </c>
      <c r="S15276" s="34"/>
      <c r="T15276" s="34"/>
      <c r="U15276" s="34"/>
    </row>
    <row r="15277" spans="16:21" x14ac:dyDescent="0.45">
      <c r="P15277" s="33" t="s">
        <v>8509</v>
      </c>
      <c r="Q15277" t="s">
        <v>28873</v>
      </c>
      <c r="R15277" s="35" t="s">
        <v>24330</v>
      </c>
      <c r="S15277" s="34"/>
      <c r="T15277" s="34"/>
      <c r="U15277" s="34"/>
    </row>
    <row r="15278" spans="16:21" x14ac:dyDescent="0.45">
      <c r="P15278" s="33" t="s">
        <v>8509</v>
      </c>
      <c r="Q15278" t="s">
        <v>28873</v>
      </c>
      <c r="R15278" s="35" t="s">
        <v>24331</v>
      </c>
      <c r="S15278" s="34"/>
      <c r="T15278" s="34"/>
      <c r="U15278" s="34"/>
    </row>
    <row r="15279" spans="16:21" x14ac:dyDescent="0.45">
      <c r="P15279" s="33" t="s">
        <v>8510</v>
      </c>
      <c r="Q15279" t="s">
        <v>28873</v>
      </c>
      <c r="R15279" s="35" t="s">
        <v>24332</v>
      </c>
      <c r="S15279" s="34"/>
      <c r="T15279" s="34"/>
      <c r="U15279" s="34"/>
    </row>
    <row r="15280" spans="16:21" x14ac:dyDescent="0.45">
      <c r="P15280" s="33" t="s">
        <v>8510</v>
      </c>
      <c r="Q15280" t="s">
        <v>28873</v>
      </c>
      <c r="R15280" s="35" t="s">
        <v>24333</v>
      </c>
      <c r="S15280" s="34"/>
      <c r="T15280" s="34"/>
      <c r="U15280" s="34"/>
    </row>
    <row r="15281" spans="16:21" x14ac:dyDescent="0.45">
      <c r="P15281" s="33" t="s">
        <v>8511</v>
      </c>
      <c r="Q15281" t="s">
        <v>28873</v>
      </c>
      <c r="R15281" s="35" t="s">
        <v>24334</v>
      </c>
      <c r="S15281" s="34"/>
      <c r="T15281" s="34"/>
      <c r="U15281" s="34"/>
    </row>
    <row r="15282" spans="16:21" x14ac:dyDescent="0.45">
      <c r="P15282" s="33" t="s">
        <v>8511</v>
      </c>
      <c r="Q15282" t="s">
        <v>28873</v>
      </c>
      <c r="R15282" s="35" t="s">
        <v>24335</v>
      </c>
      <c r="S15282" s="34"/>
      <c r="T15282" s="34"/>
      <c r="U15282" s="34"/>
    </row>
    <row r="15283" spans="16:21" x14ac:dyDescent="0.45">
      <c r="P15283" s="33" t="s">
        <v>8512</v>
      </c>
      <c r="Q15283" t="s">
        <v>28873</v>
      </c>
      <c r="R15283" s="35" t="s">
        <v>24336</v>
      </c>
      <c r="S15283" s="34"/>
      <c r="T15283" s="34"/>
      <c r="U15283" s="34"/>
    </row>
    <row r="15284" spans="16:21" x14ac:dyDescent="0.45">
      <c r="P15284" s="33" t="s">
        <v>8512</v>
      </c>
      <c r="Q15284" t="s">
        <v>28873</v>
      </c>
      <c r="R15284" s="35" t="s">
        <v>24337</v>
      </c>
      <c r="S15284" s="34"/>
      <c r="T15284" s="34"/>
      <c r="U15284" s="34"/>
    </row>
    <row r="15285" spans="16:21" x14ac:dyDescent="0.45">
      <c r="P15285" s="33" t="s">
        <v>8513</v>
      </c>
      <c r="Q15285" t="s">
        <v>28873</v>
      </c>
      <c r="R15285" s="35" t="s">
        <v>24338</v>
      </c>
      <c r="S15285" s="34"/>
      <c r="T15285" s="34"/>
      <c r="U15285" s="34"/>
    </row>
    <row r="15286" spans="16:21" x14ac:dyDescent="0.45">
      <c r="P15286" s="33" t="s">
        <v>8513</v>
      </c>
      <c r="Q15286" t="s">
        <v>28873</v>
      </c>
      <c r="R15286" s="35" t="s">
        <v>24339</v>
      </c>
      <c r="S15286" s="34"/>
      <c r="T15286" s="34"/>
      <c r="U15286" s="34"/>
    </row>
    <row r="15287" spans="16:21" x14ac:dyDescent="0.45">
      <c r="P15287" s="33" t="s">
        <v>8514</v>
      </c>
      <c r="Q15287" t="s">
        <v>28873</v>
      </c>
      <c r="R15287" s="35" t="s">
        <v>24340</v>
      </c>
      <c r="S15287" s="34"/>
      <c r="T15287" s="34"/>
      <c r="U15287" s="34"/>
    </row>
    <row r="15288" spans="16:21" x14ac:dyDescent="0.45">
      <c r="P15288" s="33" t="s">
        <v>8514</v>
      </c>
      <c r="Q15288" t="s">
        <v>28873</v>
      </c>
      <c r="R15288" s="35" t="s">
        <v>24341</v>
      </c>
      <c r="S15288" s="34"/>
      <c r="T15288" s="34"/>
      <c r="U15288" s="34"/>
    </row>
    <row r="15289" spans="16:21" x14ac:dyDescent="0.45">
      <c r="P15289" s="33" t="s">
        <v>8515</v>
      </c>
      <c r="Q15289" t="s">
        <v>28873</v>
      </c>
      <c r="R15289" s="35" t="s">
        <v>24342</v>
      </c>
      <c r="S15289" s="34"/>
      <c r="T15289" s="34"/>
      <c r="U15289" s="34"/>
    </row>
    <row r="15290" spans="16:21" x14ac:dyDescent="0.45">
      <c r="P15290" s="33" t="s">
        <v>8515</v>
      </c>
      <c r="Q15290" t="s">
        <v>28873</v>
      </c>
      <c r="R15290" s="35" t="s">
        <v>24343</v>
      </c>
      <c r="S15290" s="34"/>
      <c r="T15290" s="34"/>
      <c r="U15290" s="34"/>
    </row>
    <row r="15291" spans="16:21" x14ac:dyDescent="0.45">
      <c r="P15291" s="33" t="s">
        <v>8516</v>
      </c>
      <c r="Q15291" t="s">
        <v>28873</v>
      </c>
      <c r="R15291" s="35" t="s">
        <v>24344</v>
      </c>
      <c r="S15291" s="34"/>
      <c r="T15291" s="34"/>
      <c r="U15291" s="34"/>
    </row>
    <row r="15292" spans="16:21" x14ac:dyDescent="0.45">
      <c r="P15292" s="33" t="s">
        <v>8516</v>
      </c>
      <c r="Q15292" t="s">
        <v>28873</v>
      </c>
      <c r="R15292" s="35" t="s">
        <v>24345</v>
      </c>
      <c r="S15292" s="34"/>
      <c r="T15292" s="34"/>
      <c r="U15292" s="34"/>
    </row>
    <row r="15293" spans="16:21" x14ac:dyDescent="0.45">
      <c r="P15293" s="33" t="s">
        <v>8517</v>
      </c>
      <c r="Q15293" t="s">
        <v>28873</v>
      </c>
      <c r="R15293" s="35" t="s">
        <v>24346</v>
      </c>
      <c r="S15293" s="34"/>
      <c r="T15293" s="34"/>
      <c r="U15293" s="34"/>
    </row>
    <row r="15294" spans="16:21" x14ac:dyDescent="0.45">
      <c r="P15294" s="33" t="s">
        <v>8517</v>
      </c>
      <c r="Q15294" t="s">
        <v>28873</v>
      </c>
      <c r="R15294" s="35" t="s">
        <v>24347</v>
      </c>
      <c r="S15294" s="34"/>
      <c r="T15294" s="34"/>
      <c r="U15294" s="34"/>
    </row>
    <row r="15295" spans="16:21" x14ac:dyDescent="0.45">
      <c r="P15295" s="33" t="s">
        <v>8518</v>
      </c>
      <c r="Q15295" t="s">
        <v>28873</v>
      </c>
      <c r="R15295" s="35" t="s">
        <v>24348</v>
      </c>
      <c r="S15295" s="34"/>
      <c r="T15295" s="34"/>
      <c r="U15295" s="34"/>
    </row>
    <row r="15296" spans="16:21" x14ac:dyDescent="0.45">
      <c r="P15296" s="33" t="s">
        <v>8518</v>
      </c>
      <c r="Q15296" t="s">
        <v>28873</v>
      </c>
      <c r="R15296" s="35" t="s">
        <v>24349</v>
      </c>
      <c r="S15296" s="34"/>
      <c r="T15296" s="34"/>
      <c r="U15296" s="34"/>
    </row>
    <row r="15297" spans="16:21" x14ac:dyDescent="0.45">
      <c r="P15297" s="33" t="s">
        <v>8519</v>
      </c>
      <c r="Q15297" t="s">
        <v>28873</v>
      </c>
      <c r="R15297" s="35" t="s">
        <v>24348</v>
      </c>
      <c r="S15297" s="34"/>
      <c r="T15297" s="34"/>
      <c r="U15297" s="34"/>
    </row>
    <row r="15298" spans="16:21" x14ac:dyDescent="0.45">
      <c r="P15298" s="33" t="s">
        <v>8519</v>
      </c>
      <c r="Q15298" t="s">
        <v>28873</v>
      </c>
      <c r="R15298" s="35" t="s">
        <v>24349</v>
      </c>
      <c r="S15298" s="34"/>
      <c r="T15298" s="34"/>
      <c r="U15298" s="34"/>
    </row>
    <row r="15299" spans="16:21" x14ac:dyDescent="0.45">
      <c r="P15299" s="33" t="s">
        <v>8520</v>
      </c>
      <c r="Q15299" t="s">
        <v>28873</v>
      </c>
      <c r="R15299" s="35" t="s">
        <v>24350</v>
      </c>
      <c r="S15299" s="34"/>
      <c r="T15299" s="34"/>
      <c r="U15299" s="34"/>
    </row>
    <row r="15300" spans="16:21" x14ac:dyDescent="0.45">
      <c r="P15300" s="33" t="s">
        <v>8520</v>
      </c>
      <c r="Q15300" t="s">
        <v>28873</v>
      </c>
      <c r="R15300" s="35" t="s">
        <v>24351</v>
      </c>
      <c r="S15300" s="34"/>
      <c r="T15300" s="34"/>
      <c r="U15300" s="34"/>
    </row>
    <row r="15301" spans="16:21" x14ac:dyDescent="0.45">
      <c r="P15301" s="33" t="s">
        <v>8521</v>
      </c>
      <c r="Q15301" t="s">
        <v>28873</v>
      </c>
      <c r="R15301" s="35" t="s">
        <v>24352</v>
      </c>
      <c r="S15301" s="34"/>
      <c r="T15301" s="34"/>
      <c r="U15301" s="34"/>
    </row>
    <row r="15302" spans="16:21" x14ac:dyDescent="0.45">
      <c r="P15302" s="33" t="s">
        <v>8521</v>
      </c>
      <c r="Q15302" t="s">
        <v>28873</v>
      </c>
      <c r="R15302" s="35" t="s">
        <v>24353</v>
      </c>
      <c r="S15302" s="34"/>
      <c r="T15302" s="34"/>
      <c r="U15302" s="34"/>
    </row>
    <row r="15303" spans="16:21" x14ac:dyDescent="0.45">
      <c r="P15303" s="33" t="s">
        <v>8522</v>
      </c>
      <c r="Q15303" t="s">
        <v>28873</v>
      </c>
      <c r="R15303" s="35" t="s">
        <v>24354</v>
      </c>
      <c r="S15303" s="34"/>
      <c r="T15303" s="34"/>
      <c r="U15303" s="34"/>
    </row>
    <row r="15304" spans="16:21" x14ac:dyDescent="0.45">
      <c r="P15304" s="33" t="s">
        <v>8522</v>
      </c>
      <c r="Q15304" t="s">
        <v>28873</v>
      </c>
      <c r="R15304" s="35" t="s">
        <v>24355</v>
      </c>
      <c r="S15304" s="34"/>
      <c r="T15304" s="34"/>
      <c r="U15304" s="34"/>
    </row>
    <row r="15305" spans="16:21" x14ac:dyDescent="0.45">
      <c r="P15305" s="33" t="s">
        <v>8523</v>
      </c>
      <c r="Q15305" t="s">
        <v>28873</v>
      </c>
      <c r="R15305" s="35" t="s">
        <v>24356</v>
      </c>
      <c r="S15305" s="34"/>
      <c r="T15305" s="34"/>
      <c r="U15305" s="34"/>
    </row>
    <row r="15306" spans="16:21" x14ac:dyDescent="0.45">
      <c r="P15306" s="33" t="s">
        <v>8523</v>
      </c>
      <c r="Q15306" t="s">
        <v>28873</v>
      </c>
      <c r="R15306" s="35" t="s">
        <v>24357</v>
      </c>
      <c r="S15306" s="34"/>
      <c r="T15306" s="34"/>
      <c r="U15306" s="34"/>
    </row>
    <row r="15307" spans="16:21" x14ac:dyDescent="0.45">
      <c r="P15307" s="33" t="s">
        <v>8524</v>
      </c>
      <c r="Q15307" t="s">
        <v>28873</v>
      </c>
      <c r="R15307" s="35" t="s">
        <v>24358</v>
      </c>
      <c r="S15307" s="34"/>
      <c r="T15307" s="34"/>
      <c r="U15307" s="34"/>
    </row>
    <row r="15308" spans="16:21" x14ac:dyDescent="0.45">
      <c r="P15308" s="33" t="s">
        <v>8524</v>
      </c>
      <c r="Q15308" t="s">
        <v>28873</v>
      </c>
      <c r="R15308" s="35" t="s">
        <v>24359</v>
      </c>
      <c r="S15308" s="34"/>
      <c r="T15308" s="34"/>
      <c r="U15308" s="34"/>
    </row>
    <row r="15309" spans="16:21" x14ac:dyDescent="0.45">
      <c r="P15309" s="33" t="s">
        <v>8525</v>
      </c>
      <c r="Q15309" t="s">
        <v>28873</v>
      </c>
      <c r="R15309" s="35" t="s">
        <v>24360</v>
      </c>
      <c r="S15309" s="34"/>
      <c r="T15309" s="34"/>
      <c r="U15309" s="34"/>
    </row>
    <row r="15310" spans="16:21" x14ac:dyDescent="0.45">
      <c r="P15310" s="33" t="s">
        <v>8525</v>
      </c>
      <c r="Q15310" t="s">
        <v>28873</v>
      </c>
      <c r="R15310" s="35" t="s">
        <v>24361</v>
      </c>
      <c r="S15310" s="34"/>
      <c r="T15310" s="34"/>
      <c r="U15310" s="34"/>
    </row>
    <row r="15311" spans="16:21" x14ac:dyDescent="0.45">
      <c r="P15311" s="33" t="s">
        <v>8526</v>
      </c>
      <c r="Q15311" t="s">
        <v>28873</v>
      </c>
      <c r="R15311" s="35" t="s">
        <v>24362</v>
      </c>
      <c r="S15311" s="34"/>
      <c r="T15311" s="34"/>
      <c r="U15311" s="34"/>
    </row>
    <row r="15312" spans="16:21" x14ac:dyDescent="0.45">
      <c r="P15312" s="33" t="s">
        <v>8526</v>
      </c>
      <c r="Q15312" t="s">
        <v>28873</v>
      </c>
      <c r="R15312" s="35" t="s">
        <v>24363</v>
      </c>
      <c r="S15312" s="34"/>
      <c r="T15312" s="34"/>
      <c r="U15312" s="34"/>
    </row>
    <row r="15313" spans="16:21" x14ac:dyDescent="0.45">
      <c r="P15313" s="33" t="s">
        <v>8527</v>
      </c>
      <c r="Q15313" t="s">
        <v>28873</v>
      </c>
      <c r="R15313" s="35" t="s">
        <v>24364</v>
      </c>
      <c r="S15313" s="34"/>
      <c r="T15313" s="34"/>
      <c r="U15313" s="34"/>
    </row>
    <row r="15314" spans="16:21" x14ac:dyDescent="0.45">
      <c r="P15314" s="33" t="s">
        <v>8527</v>
      </c>
      <c r="Q15314" t="s">
        <v>28873</v>
      </c>
      <c r="R15314" s="35" t="s">
        <v>24365</v>
      </c>
      <c r="S15314" s="34"/>
      <c r="T15314" s="34"/>
      <c r="U15314" s="34"/>
    </row>
    <row r="15315" spans="16:21" x14ac:dyDescent="0.45">
      <c r="P15315" s="33" t="s">
        <v>8528</v>
      </c>
      <c r="Q15315" t="s">
        <v>28873</v>
      </c>
      <c r="R15315" s="35" t="s">
        <v>24366</v>
      </c>
      <c r="S15315" s="34"/>
      <c r="T15315" s="34"/>
      <c r="U15315" s="34"/>
    </row>
    <row r="15316" spans="16:21" x14ac:dyDescent="0.45">
      <c r="P15316" s="33" t="s">
        <v>8528</v>
      </c>
      <c r="Q15316" t="s">
        <v>28873</v>
      </c>
      <c r="R15316" s="35" t="s">
        <v>24367</v>
      </c>
      <c r="S15316" s="34"/>
      <c r="T15316" s="34"/>
      <c r="U15316" s="34"/>
    </row>
    <row r="15317" spans="16:21" x14ac:dyDescent="0.45">
      <c r="P15317" s="33" t="s">
        <v>8529</v>
      </c>
      <c r="Q15317" t="s">
        <v>28873</v>
      </c>
      <c r="R15317" s="35" t="s">
        <v>24368</v>
      </c>
      <c r="S15317" s="34"/>
      <c r="T15317" s="34"/>
      <c r="U15317" s="34"/>
    </row>
    <row r="15318" spans="16:21" x14ac:dyDescent="0.45">
      <c r="P15318" s="33" t="s">
        <v>8529</v>
      </c>
      <c r="Q15318" t="s">
        <v>28873</v>
      </c>
      <c r="R15318" s="35" t="s">
        <v>24369</v>
      </c>
      <c r="S15318" s="34"/>
      <c r="T15318" s="34"/>
      <c r="U15318" s="34"/>
    </row>
    <row r="15319" spans="16:21" x14ac:dyDescent="0.45">
      <c r="P15319" s="33" t="s">
        <v>8530</v>
      </c>
      <c r="Q15319" t="s">
        <v>28873</v>
      </c>
      <c r="R15319" s="35" t="s">
        <v>24370</v>
      </c>
      <c r="S15319" s="34"/>
      <c r="T15319" s="34"/>
      <c r="U15319" s="34"/>
    </row>
    <row r="15320" spans="16:21" x14ac:dyDescent="0.45">
      <c r="P15320" s="33" t="s">
        <v>8530</v>
      </c>
      <c r="Q15320" t="s">
        <v>28873</v>
      </c>
      <c r="R15320" s="35" t="s">
        <v>24371</v>
      </c>
      <c r="S15320" s="34"/>
      <c r="T15320" s="34"/>
      <c r="U15320" s="34"/>
    </row>
    <row r="15321" spans="16:21" x14ac:dyDescent="0.45">
      <c r="P15321" s="33" t="s">
        <v>8531</v>
      </c>
      <c r="Q15321" t="s">
        <v>28873</v>
      </c>
      <c r="R15321" s="35" t="s">
        <v>24372</v>
      </c>
      <c r="S15321" s="34"/>
      <c r="T15321" s="34"/>
      <c r="U15321" s="34"/>
    </row>
    <row r="15322" spans="16:21" x14ac:dyDescent="0.45">
      <c r="P15322" s="33" t="s">
        <v>8531</v>
      </c>
      <c r="Q15322" t="s">
        <v>28873</v>
      </c>
      <c r="R15322" s="35" t="s">
        <v>24373</v>
      </c>
      <c r="S15322" s="34"/>
      <c r="T15322" s="34"/>
      <c r="U15322" s="34"/>
    </row>
    <row r="15323" spans="16:21" x14ac:dyDescent="0.45">
      <c r="P15323" s="33" t="s">
        <v>8532</v>
      </c>
      <c r="Q15323" t="s">
        <v>28873</v>
      </c>
      <c r="R15323" s="35" t="s">
        <v>24374</v>
      </c>
      <c r="S15323" s="34"/>
      <c r="T15323" s="34"/>
      <c r="U15323" s="34"/>
    </row>
    <row r="15324" spans="16:21" x14ac:dyDescent="0.45">
      <c r="P15324" s="33" t="s">
        <v>8532</v>
      </c>
      <c r="Q15324" t="s">
        <v>28873</v>
      </c>
      <c r="R15324" s="35" t="s">
        <v>24375</v>
      </c>
      <c r="S15324" s="34"/>
      <c r="T15324" s="34"/>
      <c r="U15324" s="34"/>
    </row>
    <row r="15325" spans="16:21" x14ac:dyDescent="0.45">
      <c r="P15325" s="33" t="s">
        <v>8533</v>
      </c>
      <c r="Q15325" t="s">
        <v>28873</v>
      </c>
      <c r="R15325" s="35" t="s">
        <v>24376</v>
      </c>
      <c r="S15325" s="34"/>
      <c r="T15325" s="34"/>
      <c r="U15325" s="34"/>
    </row>
    <row r="15326" spans="16:21" x14ac:dyDescent="0.45">
      <c r="P15326" s="33" t="s">
        <v>8533</v>
      </c>
      <c r="Q15326" t="s">
        <v>28873</v>
      </c>
      <c r="R15326" s="35" t="s">
        <v>24377</v>
      </c>
      <c r="S15326" s="34"/>
      <c r="T15326" s="34"/>
      <c r="U15326" s="34"/>
    </row>
    <row r="15327" spans="16:21" x14ac:dyDescent="0.45">
      <c r="P15327" s="33" t="s">
        <v>8534</v>
      </c>
      <c r="Q15327" t="s">
        <v>28873</v>
      </c>
      <c r="R15327" s="35" t="s">
        <v>24378</v>
      </c>
      <c r="S15327" s="34"/>
      <c r="T15327" s="34"/>
      <c r="U15327" s="34"/>
    </row>
    <row r="15328" spans="16:21" x14ac:dyDescent="0.45">
      <c r="P15328" s="33" t="s">
        <v>8534</v>
      </c>
      <c r="Q15328" t="s">
        <v>28873</v>
      </c>
      <c r="R15328" s="35" t="s">
        <v>24377</v>
      </c>
      <c r="S15328" s="34"/>
      <c r="T15328" s="34"/>
      <c r="U15328" s="34"/>
    </row>
    <row r="15329" spans="16:21" x14ac:dyDescent="0.45">
      <c r="P15329" s="33" t="s">
        <v>8535</v>
      </c>
      <c r="Q15329" t="s">
        <v>28873</v>
      </c>
      <c r="R15329" s="35" t="s">
        <v>24379</v>
      </c>
      <c r="S15329" s="34"/>
      <c r="T15329" s="34"/>
      <c r="U15329" s="34"/>
    </row>
    <row r="15330" spans="16:21" x14ac:dyDescent="0.45">
      <c r="P15330" s="33" t="s">
        <v>8535</v>
      </c>
      <c r="Q15330" t="s">
        <v>28873</v>
      </c>
      <c r="R15330" s="35" t="s">
        <v>24380</v>
      </c>
      <c r="S15330" s="34"/>
      <c r="T15330" s="34"/>
      <c r="U15330" s="34"/>
    </row>
    <row r="15331" spans="16:21" x14ac:dyDescent="0.45">
      <c r="P15331" s="33" t="s">
        <v>8536</v>
      </c>
      <c r="Q15331" t="s">
        <v>28873</v>
      </c>
      <c r="R15331" s="35" t="s">
        <v>24381</v>
      </c>
      <c r="S15331" s="34"/>
      <c r="T15331" s="34"/>
      <c r="U15331" s="34"/>
    </row>
    <row r="15332" spans="16:21" x14ac:dyDescent="0.45">
      <c r="P15332" s="33" t="s">
        <v>8536</v>
      </c>
      <c r="Q15332" t="s">
        <v>28873</v>
      </c>
      <c r="R15332" s="35" t="s">
        <v>24382</v>
      </c>
      <c r="S15332" s="34"/>
      <c r="T15332" s="34"/>
      <c r="U15332" s="34"/>
    </row>
    <row r="15333" spans="16:21" x14ac:dyDescent="0.45">
      <c r="P15333" s="33" t="s">
        <v>8537</v>
      </c>
      <c r="Q15333" t="s">
        <v>28873</v>
      </c>
      <c r="R15333" s="35" t="s">
        <v>24383</v>
      </c>
      <c r="S15333" s="34"/>
      <c r="T15333" s="34"/>
      <c r="U15333" s="34"/>
    </row>
    <row r="15334" spans="16:21" x14ac:dyDescent="0.45">
      <c r="P15334" s="33" t="s">
        <v>8537</v>
      </c>
      <c r="Q15334" t="s">
        <v>28873</v>
      </c>
      <c r="R15334" s="35" t="s">
        <v>24384</v>
      </c>
      <c r="S15334" s="34"/>
      <c r="T15334" s="34"/>
      <c r="U15334" s="34"/>
    </row>
    <row r="15335" spans="16:21" x14ac:dyDescent="0.45">
      <c r="P15335" s="33" t="s">
        <v>8538</v>
      </c>
      <c r="Q15335" t="s">
        <v>28873</v>
      </c>
      <c r="R15335" s="35" t="s">
        <v>24385</v>
      </c>
      <c r="S15335" s="34"/>
      <c r="T15335" s="34"/>
      <c r="U15335" s="34"/>
    </row>
    <row r="15336" spans="16:21" x14ac:dyDescent="0.45">
      <c r="P15336" s="33" t="s">
        <v>8538</v>
      </c>
      <c r="Q15336" t="s">
        <v>28873</v>
      </c>
      <c r="R15336" s="35" t="s">
        <v>24386</v>
      </c>
      <c r="S15336" s="34"/>
      <c r="T15336" s="34"/>
      <c r="U15336" s="34"/>
    </row>
    <row r="15337" spans="16:21" x14ac:dyDescent="0.45">
      <c r="P15337" s="33" t="s">
        <v>8539</v>
      </c>
      <c r="Q15337" t="s">
        <v>28873</v>
      </c>
      <c r="R15337" s="35" t="s">
        <v>24387</v>
      </c>
      <c r="S15337" s="34"/>
      <c r="T15337" s="34"/>
      <c r="U15337" s="34"/>
    </row>
    <row r="15338" spans="16:21" x14ac:dyDescent="0.45">
      <c r="P15338" s="33" t="s">
        <v>8539</v>
      </c>
      <c r="Q15338" t="s">
        <v>28873</v>
      </c>
      <c r="R15338" s="35" t="s">
        <v>24388</v>
      </c>
      <c r="S15338" s="34"/>
      <c r="T15338" s="34"/>
      <c r="U15338" s="34"/>
    </row>
    <row r="15339" spans="16:21" x14ac:dyDescent="0.45">
      <c r="P15339" s="33" t="s">
        <v>8540</v>
      </c>
      <c r="Q15339" t="s">
        <v>28873</v>
      </c>
      <c r="R15339" s="35" t="s">
        <v>24389</v>
      </c>
      <c r="S15339" s="34"/>
      <c r="T15339" s="34"/>
      <c r="U15339" s="34"/>
    </row>
    <row r="15340" spans="16:21" x14ac:dyDescent="0.45">
      <c r="P15340" s="33" t="s">
        <v>8540</v>
      </c>
      <c r="Q15340" t="s">
        <v>28873</v>
      </c>
      <c r="R15340" s="35" t="s">
        <v>24390</v>
      </c>
      <c r="S15340" s="34"/>
      <c r="T15340" s="34"/>
      <c r="U15340" s="34"/>
    </row>
    <row r="15341" spans="16:21" x14ac:dyDescent="0.45">
      <c r="P15341" s="33" t="s">
        <v>8541</v>
      </c>
      <c r="Q15341" t="s">
        <v>28873</v>
      </c>
      <c r="R15341" s="35" t="s">
        <v>24391</v>
      </c>
      <c r="S15341" s="34"/>
      <c r="T15341" s="34"/>
      <c r="U15341" s="34"/>
    </row>
    <row r="15342" spans="16:21" x14ac:dyDescent="0.45">
      <c r="P15342" s="33" t="s">
        <v>8541</v>
      </c>
      <c r="Q15342" t="s">
        <v>28873</v>
      </c>
      <c r="R15342" s="35" t="s">
        <v>24392</v>
      </c>
      <c r="S15342" s="34"/>
      <c r="T15342" s="34"/>
      <c r="U15342" s="34"/>
    </row>
    <row r="15343" spans="16:21" x14ac:dyDescent="0.45">
      <c r="P15343" s="33" t="s">
        <v>8542</v>
      </c>
      <c r="Q15343" t="s">
        <v>28873</v>
      </c>
      <c r="R15343" s="35" t="s">
        <v>24393</v>
      </c>
      <c r="S15343" s="34"/>
      <c r="T15343" s="34"/>
      <c r="U15343" s="34"/>
    </row>
    <row r="15344" spans="16:21" x14ac:dyDescent="0.45">
      <c r="P15344" s="33" t="s">
        <v>8542</v>
      </c>
      <c r="Q15344" t="s">
        <v>28873</v>
      </c>
      <c r="R15344" s="35" t="s">
        <v>24394</v>
      </c>
      <c r="S15344" s="34"/>
      <c r="T15344" s="34"/>
      <c r="U15344" s="34"/>
    </row>
    <row r="15345" spans="16:21" x14ac:dyDescent="0.45">
      <c r="P15345" s="33" t="s">
        <v>8543</v>
      </c>
      <c r="Q15345" t="s">
        <v>28873</v>
      </c>
      <c r="R15345" s="35" t="s">
        <v>24395</v>
      </c>
      <c r="S15345" s="34"/>
      <c r="T15345" s="34"/>
      <c r="U15345" s="34"/>
    </row>
    <row r="15346" spans="16:21" x14ac:dyDescent="0.45">
      <c r="P15346" s="33" t="s">
        <v>8543</v>
      </c>
      <c r="Q15346" t="s">
        <v>28873</v>
      </c>
      <c r="R15346" s="35" t="s">
        <v>24396</v>
      </c>
      <c r="S15346" s="34"/>
      <c r="T15346" s="34"/>
      <c r="U15346" s="34"/>
    </row>
    <row r="15347" spans="16:21" x14ac:dyDescent="0.45">
      <c r="P15347" s="33" t="s">
        <v>8544</v>
      </c>
      <c r="Q15347" t="s">
        <v>28873</v>
      </c>
      <c r="R15347" s="35" t="s">
        <v>24397</v>
      </c>
      <c r="S15347" s="34"/>
      <c r="T15347" s="34"/>
      <c r="U15347" s="34"/>
    </row>
    <row r="15348" spans="16:21" x14ac:dyDescent="0.45">
      <c r="P15348" s="33" t="s">
        <v>8544</v>
      </c>
      <c r="Q15348" t="s">
        <v>28873</v>
      </c>
      <c r="R15348" s="35" t="s">
        <v>24398</v>
      </c>
      <c r="S15348" s="34"/>
      <c r="T15348" s="34"/>
      <c r="U15348" s="34"/>
    </row>
    <row r="15349" spans="16:21" x14ac:dyDescent="0.45">
      <c r="P15349" s="33" t="s">
        <v>8545</v>
      </c>
      <c r="Q15349" t="s">
        <v>28873</v>
      </c>
      <c r="R15349" s="35" t="s">
        <v>24399</v>
      </c>
      <c r="S15349" s="34"/>
      <c r="T15349" s="34"/>
      <c r="U15349" s="34"/>
    </row>
    <row r="15350" spans="16:21" x14ac:dyDescent="0.45">
      <c r="P15350" s="33" t="s">
        <v>8545</v>
      </c>
      <c r="Q15350" t="s">
        <v>28873</v>
      </c>
      <c r="R15350" s="35" t="s">
        <v>24400</v>
      </c>
      <c r="S15350" s="34"/>
      <c r="T15350" s="34"/>
      <c r="U15350" s="34"/>
    </row>
    <row r="15351" spans="16:21" x14ac:dyDescent="0.45">
      <c r="P15351" s="33" t="s">
        <v>8546</v>
      </c>
      <c r="Q15351" t="s">
        <v>28873</v>
      </c>
      <c r="R15351" s="35" t="s">
        <v>24401</v>
      </c>
      <c r="S15351" s="34"/>
      <c r="T15351" s="34"/>
      <c r="U15351" s="34"/>
    </row>
    <row r="15352" spans="16:21" x14ac:dyDescent="0.45">
      <c r="P15352" s="33" t="s">
        <v>8546</v>
      </c>
      <c r="Q15352" t="s">
        <v>28873</v>
      </c>
      <c r="R15352" s="35" t="s">
        <v>24402</v>
      </c>
      <c r="S15352" s="34"/>
      <c r="T15352" s="34"/>
      <c r="U15352" s="34"/>
    </row>
    <row r="15353" spans="16:21" x14ac:dyDescent="0.45">
      <c r="P15353" s="33" t="s">
        <v>8547</v>
      </c>
      <c r="Q15353" t="s">
        <v>28873</v>
      </c>
      <c r="R15353" s="35" t="s">
        <v>24403</v>
      </c>
      <c r="S15353" s="34"/>
      <c r="T15353" s="34"/>
      <c r="U15353" s="34"/>
    </row>
    <row r="15354" spans="16:21" x14ac:dyDescent="0.45">
      <c r="P15354" s="33" t="s">
        <v>8547</v>
      </c>
      <c r="Q15354" t="s">
        <v>28873</v>
      </c>
      <c r="R15354" s="35" t="s">
        <v>24404</v>
      </c>
      <c r="S15354" s="34"/>
      <c r="T15354" s="34"/>
      <c r="U15354" s="34"/>
    </row>
    <row r="15355" spans="16:21" x14ac:dyDescent="0.45">
      <c r="P15355" s="33" t="s">
        <v>8548</v>
      </c>
      <c r="Q15355" t="s">
        <v>28873</v>
      </c>
      <c r="R15355" s="35" t="s">
        <v>24405</v>
      </c>
      <c r="S15355" s="34"/>
      <c r="T15355" s="34"/>
      <c r="U15355" s="34"/>
    </row>
    <row r="15356" spans="16:21" x14ac:dyDescent="0.45">
      <c r="P15356" s="33" t="s">
        <v>8548</v>
      </c>
      <c r="Q15356" t="s">
        <v>28873</v>
      </c>
      <c r="R15356" s="35" t="s">
        <v>24406</v>
      </c>
      <c r="S15356" s="34"/>
      <c r="T15356" s="34"/>
      <c r="U15356" s="34"/>
    </row>
    <row r="15357" spans="16:21" x14ac:dyDescent="0.45">
      <c r="P15357" s="33" t="s">
        <v>8549</v>
      </c>
      <c r="Q15357" t="s">
        <v>28873</v>
      </c>
      <c r="R15357" s="35" t="s">
        <v>24407</v>
      </c>
      <c r="S15357" s="34"/>
      <c r="T15357" s="34"/>
      <c r="U15357" s="34"/>
    </row>
    <row r="15358" spans="16:21" x14ac:dyDescent="0.45">
      <c r="P15358" s="33" t="s">
        <v>8549</v>
      </c>
      <c r="Q15358" t="s">
        <v>28873</v>
      </c>
      <c r="R15358" s="35" t="s">
        <v>24406</v>
      </c>
      <c r="S15358" s="34"/>
      <c r="T15358" s="34"/>
      <c r="U15358" s="34"/>
    </row>
    <row r="15359" spans="16:21" x14ac:dyDescent="0.45">
      <c r="P15359" s="33" t="s">
        <v>8550</v>
      </c>
      <c r="Q15359" t="s">
        <v>28873</v>
      </c>
      <c r="R15359" s="35" t="s">
        <v>24408</v>
      </c>
      <c r="S15359" s="34"/>
      <c r="T15359" s="34"/>
      <c r="U15359" s="34"/>
    </row>
    <row r="15360" spans="16:21" x14ac:dyDescent="0.45">
      <c r="P15360" s="33" t="s">
        <v>8550</v>
      </c>
      <c r="Q15360" t="s">
        <v>28873</v>
      </c>
      <c r="R15360" s="35" t="s">
        <v>24409</v>
      </c>
      <c r="S15360" s="34"/>
      <c r="T15360" s="34"/>
      <c r="U15360" s="34"/>
    </row>
    <row r="15361" spans="16:21" x14ac:dyDescent="0.45">
      <c r="P15361" s="33" t="s">
        <v>8551</v>
      </c>
      <c r="Q15361" t="s">
        <v>28873</v>
      </c>
      <c r="R15361" s="35" t="s">
        <v>24410</v>
      </c>
      <c r="S15361" s="34"/>
      <c r="T15361" s="34"/>
      <c r="U15361" s="34"/>
    </row>
    <row r="15362" spans="16:21" x14ac:dyDescent="0.45">
      <c r="P15362" s="33" t="s">
        <v>8551</v>
      </c>
      <c r="Q15362" t="s">
        <v>28873</v>
      </c>
      <c r="R15362" s="35" t="s">
        <v>24411</v>
      </c>
      <c r="S15362" s="34"/>
      <c r="T15362" s="34"/>
      <c r="U15362" s="34"/>
    </row>
    <row r="15363" spans="16:21" x14ac:dyDescent="0.45">
      <c r="P15363" s="33" t="s">
        <v>8552</v>
      </c>
      <c r="Q15363" t="s">
        <v>28873</v>
      </c>
      <c r="R15363" s="35" t="s">
        <v>24412</v>
      </c>
      <c r="S15363" s="34"/>
      <c r="T15363" s="34"/>
      <c r="U15363" s="34"/>
    </row>
    <row r="15364" spans="16:21" x14ac:dyDescent="0.45">
      <c r="P15364" s="33" t="s">
        <v>8552</v>
      </c>
      <c r="Q15364" t="s">
        <v>28873</v>
      </c>
      <c r="R15364" s="35" t="s">
        <v>24413</v>
      </c>
      <c r="S15364" s="34"/>
      <c r="T15364" s="34"/>
      <c r="U15364" s="34"/>
    </row>
    <row r="15365" spans="16:21" x14ac:dyDescent="0.45">
      <c r="P15365" s="33" t="s">
        <v>8553</v>
      </c>
      <c r="Q15365" t="s">
        <v>28873</v>
      </c>
      <c r="R15365" s="35" t="s">
        <v>24414</v>
      </c>
      <c r="S15365" s="34"/>
      <c r="T15365" s="34"/>
      <c r="U15365" s="34"/>
    </row>
    <row r="15366" spans="16:21" x14ac:dyDescent="0.45">
      <c r="P15366" s="33" t="s">
        <v>8553</v>
      </c>
      <c r="Q15366" t="s">
        <v>28873</v>
      </c>
      <c r="R15366" s="35" t="s">
        <v>24415</v>
      </c>
      <c r="S15366" s="34"/>
      <c r="T15366" s="34"/>
      <c r="U15366" s="34"/>
    </row>
    <row r="15367" spans="16:21" x14ac:dyDescent="0.45">
      <c r="P15367" s="33" t="s">
        <v>8554</v>
      </c>
      <c r="Q15367" t="s">
        <v>28873</v>
      </c>
      <c r="R15367" s="35" t="s">
        <v>24416</v>
      </c>
      <c r="S15367" s="34"/>
      <c r="T15367" s="34"/>
      <c r="U15367" s="34"/>
    </row>
    <row r="15368" spans="16:21" x14ac:dyDescent="0.45">
      <c r="P15368" s="33" t="s">
        <v>8554</v>
      </c>
      <c r="Q15368" t="s">
        <v>28873</v>
      </c>
      <c r="R15368" s="35" t="s">
        <v>24417</v>
      </c>
      <c r="S15368" s="34"/>
      <c r="T15368" s="34"/>
      <c r="U15368" s="34"/>
    </row>
    <row r="15369" spans="16:21" x14ac:dyDescent="0.45">
      <c r="P15369" s="33" t="s">
        <v>8555</v>
      </c>
      <c r="Q15369" t="s">
        <v>28873</v>
      </c>
      <c r="R15369" s="35" t="s">
        <v>24418</v>
      </c>
      <c r="S15369" s="34"/>
      <c r="T15369" s="34"/>
      <c r="U15369" s="34"/>
    </row>
    <row r="15370" spans="16:21" x14ac:dyDescent="0.45">
      <c r="P15370" s="33" t="s">
        <v>8555</v>
      </c>
      <c r="Q15370" t="s">
        <v>28873</v>
      </c>
      <c r="R15370" s="35" t="s">
        <v>24419</v>
      </c>
      <c r="S15370" s="34"/>
      <c r="T15370" s="34"/>
      <c r="U15370" s="34"/>
    </row>
    <row r="15371" spans="16:21" x14ac:dyDescent="0.45">
      <c r="P15371" s="33" t="s">
        <v>8556</v>
      </c>
      <c r="Q15371" t="s">
        <v>28873</v>
      </c>
      <c r="R15371" s="35" t="s">
        <v>24420</v>
      </c>
      <c r="S15371" s="34"/>
      <c r="T15371" s="34"/>
      <c r="U15371" s="34"/>
    </row>
    <row r="15372" spans="16:21" x14ac:dyDescent="0.45">
      <c r="P15372" s="33" t="s">
        <v>8556</v>
      </c>
      <c r="Q15372" t="s">
        <v>28873</v>
      </c>
      <c r="R15372" s="35" t="s">
        <v>24421</v>
      </c>
      <c r="S15372" s="34"/>
      <c r="T15372" s="34"/>
      <c r="U15372" s="34"/>
    </row>
    <row r="15373" spans="16:21" x14ac:dyDescent="0.45">
      <c r="P15373" s="33" t="s">
        <v>8557</v>
      </c>
      <c r="Q15373" t="s">
        <v>28873</v>
      </c>
      <c r="R15373" s="35" t="s">
        <v>24422</v>
      </c>
      <c r="S15373" s="34"/>
      <c r="T15373" s="34"/>
      <c r="U15373" s="34"/>
    </row>
    <row r="15374" spans="16:21" x14ac:dyDescent="0.45">
      <c r="P15374" s="33" t="s">
        <v>8557</v>
      </c>
      <c r="Q15374" t="s">
        <v>28873</v>
      </c>
      <c r="R15374" s="35" t="s">
        <v>24423</v>
      </c>
      <c r="S15374" s="34"/>
      <c r="T15374" s="34"/>
      <c r="U15374" s="34"/>
    </row>
    <row r="15375" spans="16:21" x14ac:dyDescent="0.45">
      <c r="P15375" s="33" t="s">
        <v>8558</v>
      </c>
      <c r="Q15375" t="s">
        <v>28873</v>
      </c>
      <c r="R15375" s="35" t="s">
        <v>24424</v>
      </c>
      <c r="S15375" s="34"/>
      <c r="T15375" s="34"/>
      <c r="U15375" s="34"/>
    </row>
    <row r="15376" spans="16:21" x14ac:dyDescent="0.45">
      <c r="P15376" s="33" t="s">
        <v>8558</v>
      </c>
      <c r="Q15376" t="s">
        <v>28873</v>
      </c>
      <c r="R15376" s="35" t="s">
        <v>24425</v>
      </c>
      <c r="S15376" s="34"/>
      <c r="T15376" s="34"/>
      <c r="U15376" s="34"/>
    </row>
    <row r="15377" spans="16:21" x14ac:dyDescent="0.45">
      <c r="P15377" s="33" t="s">
        <v>8559</v>
      </c>
      <c r="Q15377" t="s">
        <v>28873</v>
      </c>
      <c r="R15377" s="35" t="s">
        <v>24426</v>
      </c>
      <c r="S15377" s="34"/>
      <c r="T15377" s="34"/>
      <c r="U15377" s="34"/>
    </row>
    <row r="15378" spans="16:21" x14ac:dyDescent="0.45">
      <c r="P15378" s="33" t="s">
        <v>8559</v>
      </c>
      <c r="Q15378" t="s">
        <v>28873</v>
      </c>
      <c r="R15378" s="35" t="s">
        <v>24427</v>
      </c>
      <c r="S15378" s="34"/>
      <c r="T15378" s="34"/>
      <c r="U15378" s="34"/>
    </row>
    <row r="15379" spans="16:21" x14ac:dyDescent="0.45">
      <c r="P15379" s="33" t="s">
        <v>8560</v>
      </c>
      <c r="Q15379" t="s">
        <v>28873</v>
      </c>
      <c r="R15379" s="35" t="s">
        <v>24428</v>
      </c>
      <c r="S15379" s="34"/>
      <c r="T15379" s="34"/>
      <c r="U15379" s="34"/>
    </row>
    <row r="15380" spans="16:21" x14ac:dyDescent="0.45">
      <c r="P15380" s="33" t="s">
        <v>8560</v>
      </c>
      <c r="Q15380" t="s">
        <v>28873</v>
      </c>
      <c r="R15380" s="35" t="s">
        <v>24429</v>
      </c>
      <c r="S15380" s="34"/>
      <c r="T15380" s="34"/>
      <c r="U15380" s="34"/>
    </row>
    <row r="15381" spans="16:21" x14ac:dyDescent="0.45">
      <c r="P15381" s="33" t="s">
        <v>8561</v>
      </c>
      <c r="Q15381" t="s">
        <v>28873</v>
      </c>
      <c r="R15381" s="35" t="s">
        <v>24430</v>
      </c>
      <c r="S15381" s="34"/>
      <c r="T15381" s="34"/>
      <c r="U15381" s="34"/>
    </row>
    <row r="15382" spans="16:21" x14ac:dyDescent="0.45">
      <c r="P15382" s="33" t="s">
        <v>8561</v>
      </c>
      <c r="Q15382" t="s">
        <v>28873</v>
      </c>
      <c r="R15382" s="35" t="s">
        <v>24431</v>
      </c>
      <c r="S15382" s="34"/>
      <c r="T15382" s="34"/>
      <c r="U15382" s="34"/>
    </row>
    <row r="15383" spans="16:21" x14ac:dyDescent="0.45">
      <c r="P15383" s="33" t="s">
        <v>8562</v>
      </c>
      <c r="Q15383" t="s">
        <v>28873</v>
      </c>
      <c r="R15383" s="35" t="s">
        <v>24432</v>
      </c>
      <c r="S15383" s="34"/>
      <c r="T15383" s="34"/>
      <c r="U15383" s="34"/>
    </row>
    <row r="15384" spans="16:21" x14ac:dyDescent="0.45">
      <c r="P15384" s="33" t="s">
        <v>8562</v>
      </c>
      <c r="Q15384" t="s">
        <v>28873</v>
      </c>
      <c r="R15384" s="35" t="s">
        <v>24433</v>
      </c>
      <c r="S15384" s="34"/>
      <c r="T15384" s="34"/>
      <c r="U15384" s="34"/>
    </row>
    <row r="15385" spans="16:21" x14ac:dyDescent="0.45">
      <c r="P15385" s="33" t="s">
        <v>8563</v>
      </c>
      <c r="Q15385" t="s">
        <v>28873</v>
      </c>
      <c r="R15385" s="35" t="s">
        <v>24434</v>
      </c>
      <c r="S15385" s="34"/>
      <c r="T15385" s="34"/>
      <c r="U15385" s="34"/>
    </row>
    <row r="15386" spans="16:21" x14ac:dyDescent="0.45">
      <c r="P15386" s="33" t="s">
        <v>8563</v>
      </c>
      <c r="Q15386" t="s">
        <v>28873</v>
      </c>
      <c r="R15386" s="35" t="s">
        <v>24435</v>
      </c>
      <c r="S15386" s="34"/>
      <c r="T15386" s="34"/>
      <c r="U15386" s="34"/>
    </row>
    <row r="15387" spans="16:21" x14ac:dyDescent="0.45">
      <c r="P15387" s="33" t="s">
        <v>8564</v>
      </c>
      <c r="Q15387" t="s">
        <v>28873</v>
      </c>
      <c r="R15387" s="35" t="s">
        <v>24436</v>
      </c>
      <c r="S15387" s="34"/>
      <c r="T15387" s="34"/>
      <c r="U15387" s="34"/>
    </row>
    <row r="15388" spans="16:21" x14ac:dyDescent="0.45">
      <c r="P15388" s="33" t="s">
        <v>8564</v>
      </c>
      <c r="Q15388" t="s">
        <v>28873</v>
      </c>
      <c r="R15388" s="35" t="s">
        <v>24437</v>
      </c>
      <c r="S15388" s="34"/>
      <c r="T15388" s="34"/>
      <c r="U15388" s="34"/>
    </row>
    <row r="15389" spans="16:21" x14ac:dyDescent="0.45">
      <c r="P15389" s="33" t="s">
        <v>8565</v>
      </c>
      <c r="Q15389" t="s">
        <v>28873</v>
      </c>
      <c r="R15389" s="35" t="s">
        <v>24438</v>
      </c>
      <c r="S15389" s="34"/>
      <c r="T15389" s="34"/>
      <c r="U15389" s="34"/>
    </row>
    <row r="15390" spans="16:21" x14ac:dyDescent="0.45">
      <c r="P15390" s="33" t="s">
        <v>8565</v>
      </c>
      <c r="Q15390" t="s">
        <v>28873</v>
      </c>
      <c r="R15390" s="35" t="s">
        <v>24439</v>
      </c>
      <c r="S15390" s="34"/>
      <c r="T15390" s="34"/>
      <c r="U15390" s="34"/>
    </row>
    <row r="15391" spans="16:21" x14ac:dyDescent="0.45">
      <c r="P15391" s="33" t="s">
        <v>8566</v>
      </c>
      <c r="Q15391" t="s">
        <v>28873</v>
      </c>
      <c r="R15391" s="35" t="s">
        <v>24440</v>
      </c>
      <c r="S15391" s="34"/>
      <c r="T15391" s="34"/>
      <c r="U15391" s="34"/>
    </row>
    <row r="15392" spans="16:21" x14ac:dyDescent="0.45">
      <c r="P15392" s="33" t="s">
        <v>8566</v>
      </c>
      <c r="Q15392" t="s">
        <v>28873</v>
      </c>
      <c r="R15392" s="35" t="s">
        <v>24441</v>
      </c>
      <c r="S15392" s="34"/>
      <c r="T15392" s="34"/>
      <c r="U15392" s="34"/>
    </row>
    <row r="15393" spans="16:21" x14ac:dyDescent="0.45">
      <c r="P15393" s="33" t="s">
        <v>8567</v>
      </c>
      <c r="Q15393" t="s">
        <v>28873</v>
      </c>
      <c r="R15393" s="35" t="s">
        <v>24442</v>
      </c>
      <c r="S15393" s="34"/>
      <c r="T15393" s="34"/>
      <c r="U15393" s="34"/>
    </row>
    <row r="15394" spans="16:21" x14ac:dyDescent="0.45">
      <c r="P15394" s="33" t="s">
        <v>8567</v>
      </c>
      <c r="Q15394" t="s">
        <v>28873</v>
      </c>
      <c r="R15394" s="35" t="s">
        <v>24443</v>
      </c>
      <c r="S15394" s="34"/>
      <c r="T15394" s="34"/>
      <c r="U15394" s="34"/>
    </row>
    <row r="15395" spans="16:21" x14ac:dyDescent="0.45">
      <c r="P15395" s="33" t="s">
        <v>8568</v>
      </c>
      <c r="Q15395" t="s">
        <v>28873</v>
      </c>
      <c r="R15395" s="35" t="s">
        <v>24444</v>
      </c>
      <c r="S15395" s="34"/>
      <c r="T15395" s="34"/>
      <c r="U15395" s="34"/>
    </row>
    <row r="15396" spans="16:21" x14ac:dyDescent="0.45">
      <c r="P15396" s="33" t="s">
        <v>8568</v>
      </c>
      <c r="Q15396" t="s">
        <v>28873</v>
      </c>
      <c r="R15396" s="35" t="s">
        <v>24445</v>
      </c>
      <c r="S15396" s="34"/>
      <c r="T15396" s="34"/>
      <c r="U15396" s="34"/>
    </row>
    <row r="15397" spans="16:21" x14ac:dyDescent="0.45">
      <c r="P15397" s="33" t="s">
        <v>8569</v>
      </c>
      <c r="Q15397" t="s">
        <v>28873</v>
      </c>
      <c r="R15397" s="35" t="s">
        <v>24446</v>
      </c>
      <c r="S15397" s="34"/>
      <c r="T15397" s="34"/>
      <c r="U15397" s="34"/>
    </row>
    <row r="15398" spans="16:21" x14ac:dyDescent="0.45">
      <c r="P15398" s="33" t="s">
        <v>8569</v>
      </c>
      <c r="Q15398" t="s">
        <v>28873</v>
      </c>
      <c r="R15398" s="35" t="s">
        <v>24447</v>
      </c>
      <c r="S15398" s="34"/>
      <c r="T15398" s="34"/>
      <c r="U15398" s="34"/>
    </row>
    <row r="15399" spans="16:21" x14ac:dyDescent="0.45">
      <c r="P15399" s="33" t="s">
        <v>8570</v>
      </c>
      <c r="Q15399" t="s">
        <v>28873</v>
      </c>
      <c r="R15399" s="35" t="s">
        <v>24448</v>
      </c>
      <c r="S15399" s="34"/>
      <c r="T15399" s="34"/>
      <c r="U15399" s="34"/>
    </row>
    <row r="15400" spans="16:21" x14ac:dyDescent="0.45">
      <c r="P15400" s="33" t="s">
        <v>8570</v>
      </c>
      <c r="Q15400" t="s">
        <v>28873</v>
      </c>
      <c r="R15400" s="35" t="s">
        <v>24449</v>
      </c>
      <c r="S15400" s="34"/>
      <c r="T15400" s="34"/>
      <c r="U15400" s="34"/>
    </row>
    <row r="15401" spans="16:21" x14ac:dyDescent="0.45">
      <c r="P15401" s="33" t="s">
        <v>8571</v>
      </c>
      <c r="Q15401" t="s">
        <v>28873</v>
      </c>
      <c r="R15401" s="35" t="s">
        <v>24450</v>
      </c>
      <c r="S15401" s="34"/>
      <c r="T15401" s="34"/>
      <c r="U15401" s="34"/>
    </row>
    <row r="15402" spans="16:21" x14ac:dyDescent="0.45">
      <c r="P15402" s="33" t="s">
        <v>8571</v>
      </c>
      <c r="Q15402" t="s">
        <v>28873</v>
      </c>
      <c r="R15402" s="35" t="s">
        <v>24451</v>
      </c>
      <c r="S15402" s="34"/>
      <c r="T15402" s="34"/>
      <c r="U15402" s="34"/>
    </row>
    <row r="15403" spans="16:21" x14ac:dyDescent="0.45">
      <c r="P15403" s="33" t="s">
        <v>8572</v>
      </c>
      <c r="Q15403" t="s">
        <v>28873</v>
      </c>
      <c r="R15403" s="35" t="s">
        <v>24452</v>
      </c>
      <c r="S15403" s="34"/>
      <c r="T15403" s="34"/>
      <c r="U15403" s="34"/>
    </row>
    <row r="15404" spans="16:21" x14ac:dyDescent="0.45">
      <c r="P15404" s="33" t="s">
        <v>8572</v>
      </c>
      <c r="Q15404" t="s">
        <v>28873</v>
      </c>
      <c r="R15404" s="35" t="s">
        <v>24453</v>
      </c>
      <c r="S15404" s="34"/>
      <c r="T15404" s="34"/>
      <c r="U15404" s="34"/>
    </row>
    <row r="15405" spans="16:21" x14ac:dyDescent="0.45">
      <c r="P15405" s="33" t="s">
        <v>8573</v>
      </c>
      <c r="Q15405" t="s">
        <v>28873</v>
      </c>
      <c r="R15405" s="35" t="s">
        <v>24454</v>
      </c>
      <c r="S15405" s="34"/>
      <c r="T15405" s="34"/>
      <c r="U15405" s="34"/>
    </row>
    <row r="15406" spans="16:21" x14ac:dyDescent="0.45">
      <c r="P15406" s="33" t="s">
        <v>8573</v>
      </c>
      <c r="Q15406" t="s">
        <v>28873</v>
      </c>
      <c r="R15406" s="35" t="s">
        <v>24455</v>
      </c>
      <c r="S15406" s="34"/>
      <c r="T15406" s="34"/>
      <c r="U15406" s="34"/>
    </row>
    <row r="15407" spans="16:21" x14ac:dyDescent="0.45">
      <c r="P15407" s="33" t="s">
        <v>8574</v>
      </c>
      <c r="Q15407" t="s">
        <v>28873</v>
      </c>
      <c r="R15407" s="35" t="s">
        <v>24456</v>
      </c>
      <c r="S15407" s="34"/>
      <c r="T15407" s="34"/>
      <c r="U15407" s="34"/>
    </row>
    <row r="15408" spans="16:21" x14ac:dyDescent="0.45">
      <c r="P15408" s="33" t="s">
        <v>8574</v>
      </c>
      <c r="Q15408" t="s">
        <v>28873</v>
      </c>
      <c r="R15408" s="35" t="s">
        <v>24457</v>
      </c>
      <c r="S15408" s="34"/>
      <c r="T15408" s="34"/>
      <c r="U15408" s="34"/>
    </row>
    <row r="15409" spans="16:21" x14ac:dyDescent="0.45">
      <c r="P15409" s="33" t="s">
        <v>8575</v>
      </c>
      <c r="Q15409" t="s">
        <v>28873</v>
      </c>
      <c r="R15409" s="35" t="s">
        <v>24458</v>
      </c>
      <c r="S15409" s="34"/>
      <c r="T15409" s="34"/>
      <c r="U15409" s="34"/>
    </row>
    <row r="15410" spans="16:21" x14ac:dyDescent="0.45">
      <c r="P15410" s="33" t="s">
        <v>8575</v>
      </c>
      <c r="Q15410" t="s">
        <v>28873</v>
      </c>
      <c r="R15410" s="35" t="s">
        <v>24459</v>
      </c>
      <c r="S15410" s="34"/>
      <c r="T15410" s="34"/>
      <c r="U15410" s="34"/>
    </row>
    <row r="15411" spans="16:21" x14ac:dyDescent="0.45">
      <c r="P15411" s="33" t="s">
        <v>8576</v>
      </c>
      <c r="Q15411" t="s">
        <v>28873</v>
      </c>
      <c r="R15411" s="35" t="s">
        <v>24460</v>
      </c>
      <c r="S15411" s="34"/>
      <c r="T15411" s="34"/>
      <c r="U15411" s="34"/>
    </row>
    <row r="15412" spans="16:21" x14ac:dyDescent="0.45">
      <c r="P15412" s="33" t="s">
        <v>8576</v>
      </c>
      <c r="Q15412" t="s">
        <v>28873</v>
      </c>
      <c r="R15412" s="35" t="s">
        <v>24461</v>
      </c>
      <c r="S15412" s="34"/>
      <c r="T15412" s="34"/>
      <c r="U15412" s="34"/>
    </row>
    <row r="15413" spans="16:21" x14ac:dyDescent="0.45">
      <c r="P15413" s="33" t="s">
        <v>8577</v>
      </c>
      <c r="Q15413" t="s">
        <v>28873</v>
      </c>
      <c r="R15413" s="35" t="s">
        <v>24462</v>
      </c>
      <c r="S15413" s="34"/>
      <c r="T15413" s="34"/>
      <c r="U15413" s="34"/>
    </row>
    <row r="15414" spans="16:21" x14ac:dyDescent="0.45">
      <c r="P15414" s="33" t="s">
        <v>8577</v>
      </c>
      <c r="Q15414" t="s">
        <v>28873</v>
      </c>
      <c r="R15414" s="35" t="s">
        <v>24463</v>
      </c>
      <c r="S15414" s="34"/>
      <c r="T15414" s="34"/>
      <c r="U15414" s="34"/>
    </row>
    <row r="15415" spans="16:21" x14ac:dyDescent="0.45">
      <c r="P15415" s="33" t="s">
        <v>8578</v>
      </c>
      <c r="Q15415" t="s">
        <v>28873</v>
      </c>
      <c r="R15415" s="35" t="s">
        <v>24464</v>
      </c>
      <c r="S15415" s="34"/>
      <c r="T15415" s="34"/>
      <c r="U15415" s="34"/>
    </row>
    <row r="15416" spans="16:21" x14ac:dyDescent="0.45">
      <c r="P15416" s="33" t="s">
        <v>8578</v>
      </c>
      <c r="Q15416" t="s">
        <v>28873</v>
      </c>
      <c r="R15416" s="35" t="s">
        <v>24465</v>
      </c>
      <c r="S15416" s="34"/>
      <c r="T15416" s="34"/>
      <c r="U15416" s="34"/>
    </row>
    <row r="15417" spans="16:21" x14ac:dyDescent="0.45">
      <c r="P15417" s="33" t="s">
        <v>8579</v>
      </c>
      <c r="Q15417" t="s">
        <v>28873</v>
      </c>
      <c r="R15417" s="35" t="s">
        <v>24466</v>
      </c>
      <c r="S15417" s="34"/>
      <c r="T15417" s="34"/>
      <c r="U15417" s="34"/>
    </row>
    <row r="15418" spans="16:21" x14ac:dyDescent="0.45">
      <c r="P15418" s="33" t="s">
        <v>8579</v>
      </c>
      <c r="Q15418" t="s">
        <v>28873</v>
      </c>
      <c r="R15418" s="35" t="s">
        <v>24467</v>
      </c>
      <c r="S15418" s="34"/>
      <c r="T15418" s="34"/>
      <c r="U15418" s="34"/>
    </row>
    <row r="15419" spans="16:21" x14ac:dyDescent="0.45">
      <c r="P15419" s="33" t="s">
        <v>8580</v>
      </c>
      <c r="Q15419" t="s">
        <v>28873</v>
      </c>
      <c r="R15419" s="35" t="s">
        <v>24468</v>
      </c>
      <c r="S15419" s="34"/>
      <c r="T15419" s="34"/>
      <c r="U15419" s="34"/>
    </row>
    <row r="15420" spans="16:21" x14ac:dyDescent="0.45">
      <c r="P15420" s="33" t="s">
        <v>8580</v>
      </c>
      <c r="Q15420" t="s">
        <v>28873</v>
      </c>
      <c r="R15420" s="35" t="s">
        <v>24469</v>
      </c>
      <c r="S15420" s="34"/>
      <c r="T15420" s="34"/>
      <c r="U15420" s="34"/>
    </row>
    <row r="15421" spans="16:21" x14ac:dyDescent="0.45">
      <c r="P15421" s="33" t="s">
        <v>8581</v>
      </c>
      <c r="Q15421" t="s">
        <v>28873</v>
      </c>
      <c r="R15421" s="35" t="s">
        <v>24470</v>
      </c>
      <c r="S15421" s="34"/>
      <c r="T15421" s="34"/>
      <c r="U15421" s="34"/>
    </row>
    <row r="15422" spans="16:21" x14ac:dyDescent="0.45">
      <c r="P15422" s="33" t="s">
        <v>8581</v>
      </c>
      <c r="Q15422" t="s">
        <v>28873</v>
      </c>
      <c r="R15422" s="35" t="s">
        <v>24471</v>
      </c>
      <c r="S15422" s="34"/>
      <c r="T15422" s="34"/>
      <c r="U15422" s="34"/>
    </row>
    <row r="15423" spans="16:21" x14ac:dyDescent="0.45">
      <c r="P15423" s="33" t="s">
        <v>8582</v>
      </c>
      <c r="Q15423" t="s">
        <v>28873</v>
      </c>
      <c r="R15423" s="35" t="s">
        <v>24470</v>
      </c>
      <c r="S15423" s="34"/>
      <c r="T15423" s="34"/>
      <c r="U15423" s="34"/>
    </row>
    <row r="15424" spans="16:21" x14ac:dyDescent="0.45">
      <c r="P15424" s="33" t="s">
        <v>8582</v>
      </c>
      <c r="Q15424" t="s">
        <v>28873</v>
      </c>
      <c r="R15424" s="35" t="s">
        <v>24471</v>
      </c>
      <c r="S15424" s="34"/>
      <c r="T15424" s="34"/>
      <c r="U15424" s="34"/>
    </row>
    <row r="15425" spans="16:21" x14ac:dyDescent="0.45">
      <c r="P15425" s="33" t="s">
        <v>8583</v>
      </c>
      <c r="Q15425" t="s">
        <v>28873</v>
      </c>
      <c r="R15425" s="35" t="s">
        <v>24472</v>
      </c>
      <c r="S15425" s="34"/>
      <c r="T15425" s="34"/>
      <c r="U15425" s="34"/>
    </row>
    <row r="15426" spans="16:21" x14ac:dyDescent="0.45">
      <c r="P15426" s="33" t="s">
        <v>8583</v>
      </c>
      <c r="Q15426" t="s">
        <v>28873</v>
      </c>
      <c r="R15426" s="35" t="s">
        <v>24473</v>
      </c>
      <c r="S15426" s="34"/>
      <c r="T15426" s="34"/>
      <c r="U15426" s="34"/>
    </row>
    <row r="15427" spans="16:21" x14ac:dyDescent="0.45">
      <c r="P15427" s="33" t="s">
        <v>8584</v>
      </c>
      <c r="Q15427" t="s">
        <v>28873</v>
      </c>
      <c r="R15427" s="35" t="s">
        <v>24474</v>
      </c>
      <c r="S15427" s="34"/>
      <c r="T15427" s="34"/>
      <c r="U15427" s="34"/>
    </row>
    <row r="15428" spans="16:21" x14ac:dyDescent="0.45">
      <c r="P15428" s="33" t="s">
        <v>8584</v>
      </c>
      <c r="Q15428" t="s">
        <v>28873</v>
      </c>
      <c r="R15428" s="35" t="s">
        <v>24475</v>
      </c>
      <c r="S15428" s="34"/>
      <c r="T15428" s="34"/>
      <c r="U15428" s="34"/>
    </row>
    <row r="15429" spans="16:21" x14ac:dyDescent="0.45">
      <c r="P15429" s="33" t="s">
        <v>8585</v>
      </c>
      <c r="Q15429" t="s">
        <v>28873</v>
      </c>
      <c r="R15429" s="35" t="s">
        <v>24476</v>
      </c>
      <c r="S15429" s="34"/>
      <c r="T15429" s="34"/>
      <c r="U15429" s="34"/>
    </row>
    <row r="15430" spans="16:21" x14ac:dyDescent="0.45">
      <c r="P15430" s="33" t="s">
        <v>8585</v>
      </c>
      <c r="Q15430" t="s">
        <v>28873</v>
      </c>
      <c r="R15430" s="35" t="s">
        <v>24477</v>
      </c>
      <c r="S15430" s="34"/>
      <c r="T15430" s="34"/>
      <c r="U15430" s="34"/>
    </row>
    <row r="15431" spans="16:21" x14ac:dyDescent="0.45">
      <c r="P15431" s="33" t="s">
        <v>8586</v>
      </c>
      <c r="Q15431" t="s">
        <v>28873</v>
      </c>
      <c r="R15431" s="35" t="s">
        <v>24478</v>
      </c>
      <c r="S15431" s="34"/>
      <c r="T15431" s="34"/>
      <c r="U15431" s="34"/>
    </row>
    <row r="15432" spans="16:21" x14ac:dyDescent="0.45">
      <c r="P15432" s="33" t="s">
        <v>8586</v>
      </c>
      <c r="Q15432" t="s">
        <v>28873</v>
      </c>
      <c r="R15432" s="35" t="s">
        <v>24479</v>
      </c>
      <c r="S15432" s="34"/>
      <c r="T15432" s="34"/>
      <c r="U15432" s="34"/>
    </row>
    <row r="15433" spans="16:21" x14ac:dyDescent="0.45">
      <c r="P15433" s="33" t="s">
        <v>8587</v>
      </c>
      <c r="Q15433" t="s">
        <v>28873</v>
      </c>
      <c r="R15433" s="35" t="s">
        <v>24480</v>
      </c>
      <c r="S15433" s="34"/>
      <c r="T15433" s="34"/>
      <c r="U15433" s="34"/>
    </row>
    <row r="15434" spans="16:21" x14ac:dyDescent="0.45">
      <c r="P15434" s="33" t="s">
        <v>8587</v>
      </c>
      <c r="Q15434" t="s">
        <v>28873</v>
      </c>
      <c r="R15434" s="35" t="s">
        <v>24481</v>
      </c>
      <c r="S15434" s="34"/>
      <c r="T15434" s="34"/>
      <c r="U15434" s="34"/>
    </row>
    <row r="15435" spans="16:21" x14ac:dyDescent="0.45">
      <c r="P15435" s="33" t="s">
        <v>8588</v>
      </c>
      <c r="Q15435" t="s">
        <v>28873</v>
      </c>
      <c r="R15435" s="35" t="s">
        <v>24482</v>
      </c>
      <c r="S15435" s="34"/>
      <c r="T15435" s="34"/>
      <c r="U15435" s="34"/>
    </row>
    <row r="15436" spans="16:21" x14ac:dyDescent="0.45">
      <c r="P15436" s="33" t="s">
        <v>8588</v>
      </c>
      <c r="Q15436" t="s">
        <v>28873</v>
      </c>
      <c r="R15436" s="35" t="s">
        <v>24483</v>
      </c>
      <c r="S15436" s="34"/>
      <c r="T15436" s="34"/>
      <c r="U15436" s="34"/>
    </row>
    <row r="15437" spans="16:21" x14ac:dyDescent="0.45">
      <c r="P15437" s="33" t="s">
        <v>8589</v>
      </c>
      <c r="Q15437" t="s">
        <v>28873</v>
      </c>
      <c r="R15437" s="35" t="s">
        <v>24484</v>
      </c>
      <c r="S15437" s="34"/>
      <c r="T15437" s="34"/>
      <c r="U15437" s="34"/>
    </row>
    <row r="15438" spans="16:21" x14ac:dyDescent="0.45">
      <c r="P15438" s="33" t="s">
        <v>8589</v>
      </c>
      <c r="Q15438" t="s">
        <v>28873</v>
      </c>
      <c r="R15438" s="35" t="s">
        <v>24485</v>
      </c>
      <c r="S15438" s="34"/>
      <c r="T15438" s="34"/>
      <c r="U15438" s="34"/>
    </row>
    <row r="15439" spans="16:21" x14ac:dyDescent="0.45">
      <c r="P15439" s="33" t="s">
        <v>8590</v>
      </c>
      <c r="Q15439" t="s">
        <v>28873</v>
      </c>
      <c r="R15439" s="35" t="s">
        <v>24486</v>
      </c>
      <c r="S15439" s="34"/>
      <c r="T15439" s="34"/>
      <c r="U15439" s="34"/>
    </row>
    <row r="15440" spans="16:21" x14ac:dyDescent="0.45">
      <c r="P15440" s="33" t="s">
        <v>8590</v>
      </c>
      <c r="Q15440" t="s">
        <v>28873</v>
      </c>
      <c r="R15440" s="35" t="s">
        <v>24487</v>
      </c>
      <c r="S15440" s="34"/>
      <c r="T15440" s="34"/>
      <c r="U15440" s="34"/>
    </row>
    <row r="15441" spans="16:21" x14ac:dyDescent="0.45">
      <c r="P15441" s="33" t="s">
        <v>8591</v>
      </c>
      <c r="Q15441" t="s">
        <v>28873</v>
      </c>
      <c r="R15441" s="35" t="s">
        <v>24488</v>
      </c>
      <c r="S15441" s="34"/>
      <c r="T15441" s="34"/>
      <c r="U15441" s="34"/>
    </row>
    <row r="15442" spans="16:21" x14ac:dyDescent="0.45">
      <c r="P15442" s="33" t="s">
        <v>8591</v>
      </c>
      <c r="Q15442" t="s">
        <v>28873</v>
      </c>
      <c r="R15442" s="35" t="s">
        <v>24489</v>
      </c>
      <c r="S15442" s="34"/>
      <c r="T15442" s="34"/>
      <c r="U15442" s="34"/>
    </row>
    <row r="15443" spans="16:21" x14ac:dyDescent="0.45">
      <c r="P15443" s="33" t="s">
        <v>8592</v>
      </c>
      <c r="Q15443" t="s">
        <v>28873</v>
      </c>
      <c r="R15443" s="35" t="s">
        <v>24490</v>
      </c>
      <c r="S15443" s="34"/>
      <c r="T15443" s="34"/>
      <c r="U15443" s="34"/>
    </row>
    <row r="15444" spans="16:21" x14ac:dyDescent="0.45">
      <c r="P15444" s="33" t="s">
        <v>8592</v>
      </c>
      <c r="Q15444" t="s">
        <v>28873</v>
      </c>
      <c r="R15444" s="35" t="s">
        <v>24491</v>
      </c>
      <c r="S15444" s="34"/>
      <c r="T15444" s="34"/>
      <c r="U15444" s="34"/>
    </row>
    <row r="15445" spans="16:21" x14ac:dyDescent="0.45">
      <c r="P15445" s="33" t="s">
        <v>8593</v>
      </c>
      <c r="Q15445" t="s">
        <v>28873</v>
      </c>
      <c r="R15445" s="35" t="s">
        <v>24492</v>
      </c>
      <c r="S15445" s="34"/>
      <c r="T15445" s="34"/>
      <c r="U15445" s="34"/>
    </row>
    <row r="15446" spans="16:21" x14ac:dyDescent="0.45">
      <c r="P15446" s="33" t="s">
        <v>8593</v>
      </c>
      <c r="Q15446" t="s">
        <v>28873</v>
      </c>
      <c r="R15446" s="35" t="s">
        <v>24493</v>
      </c>
      <c r="S15446" s="34"/>
      <c r="T15446" s="34"/>
      <c r="U15446" s="34"/>
    </row>
    <row r="15447" spans="16:21" x14ac:dyDescent="0.45">
      <c r="P15447" s="33" t="s">
        <v>8594</v>
      </c>
      <c r="Q15447" t="s">
        <v>28873</v>
      </c>
      <c r="R15447" s="35" t="s">
        <v>24494</v>
      </c>
      <c r="S15447" s="34"/>
      <c r="T15447" s="34"/>
      <c r="U15447" s="34"/>
    </row>
    <row r="15448" spans="16:21" x14ac:dyDescent="0.45">
      <c r="P15448" s="33" t="s">
        <v>8594</v>
      </c>
      <c r="Q15448" t="s">
        <v>28873</v>
      </c>
      <c r="R15448" s="35" t="s">
        <v>24495</v>
      </c>
      <c r="S15448" s="34"/>
      <c r="T15448" s="34"/>
      <c r="U15448" s="34"/>
    </row>
    <row r="15449" spans="16:21" x14ac:dyDescent="0.45">
      <c r="P15449" s="33" t="s">
        <v>8595</v>
      </c>
      <c r="Q15449" t="s">
        <v>28873</v>
      </c>
      <c r="R15449" s="35" t="s">
        <v>24496</v>
      </c>
      <c r="S15449" s="34"/>
      <c r="T15449" s="34"/>
      <c r="U15449" s="34"/>
    </row>
    <row r="15450" spans="16:21" x14ac:dyDescent="0.45">
      <c r="P15450" s="33" t="s">
        <v>8595</v>
      </c>
      <c r="Q15450" t="s">
        <v>28873</v>
      </c>
      <c r="R15450" s="35" t="s">
        <v>24497</v>
      </c>
      <c r="S15450" s="34"/>
      <c r="T15450" s="34"/>
      <c r="U15450" s="34"/>
    </row>
    <row r="15451" spans="16:21" x14ac:dyDescent="0.45">
      <c r="P15451" s="33" t="s">
        <v>8596</v>
      </c>
      <c r="Q15451" t="s">
        <v>28873</v>
      </c>
      <c r="R15451" s="35" t="s">
        <v>24498</v>
      </c>
      <c r="S15451" s="34"/>
      <c r="T15451" s="34"/>
      <c r="U15451" s="34"/>
    </row>
    <row r="15452" spans="16:21" x14ac:dyDescent="0.45">
      <c r="P15452" s="33" t="s">
        <v>8596</v>
      </c>
      <c r="Q15452" t="s">
        <v>28873</v>
      </c>
      <c r="R15452" s="35" t="s">
        <v>24499</v>
      </c>
      <c r="S15452" s="34"/>
      <c r="T15452" s="34"/>
      <c r="U15452" s="34"/>
    </row>
    <row r="15453" spans="16:21" x14ac:dyDescent="0.45">
      <c r="P15453" s="33" t="s">
        <v>8597</v>
      </c>
      <c r="Q15453" t="s">
        <v>28873</v>
      </c>
      <c r="R15453" s="35" t="s">
        <v>24500</v>
      </c>
      <c r="S15453" s="34"/>
      <c r="T15453" s="34"/>
      <c r="U15453" s="34"/>
    </row>
    <row r="15454" spans="16:21" x14ac:dyDescent="0.45">
      <c r="P15454" s="33" t="s">
        <v>8597</v>
      </c>
      <c r="Q15454" t="s">
        <v>28873</v>
      </c>
      <c r="R15454" s="35" t="s">
        <v>24501</v>
      </c>
      <c r="S15454" s="34"/>
      <c r="T15454" s="34"/>
      <c r="U15454" s="34"/>
    </row>
    <row r="15455" spans="16:21" x14ac:dyDescent="0.45">
      <c r="P15455" s="33" t="s">
        <v>8598</v>
      </c>
      <c r="Q15455" t="s">
        <v>28873</v>
      </c>
      <c r="R15455" s="35" t="s">
        <v>24502</v>
      </c>
      <c r="S15455" s="34"/>
      <c r="T15455" s="34"/>
      <c r="U15455" s="34"/>
    </row>
    <row r="15456" spans="16:21" x14ac:dyDescent="0.45">
      <c r="P15456" s="33" t="s">
        <v>8598</v>
      </c>
      <c r="Q15456" t="s">
        <v>28873</v>
      </c>
      <c r="R15456" s="35" t="s">
        <v>24503</v>
      </c>
      <c r="S15456" s="34"/>
      <c r="T15456" s="34"/>
      <c r="U15456" s="34"/>
    </row>
    <row r="15457" spans="16:21" x14ac:dyDescent="0.45">
      <c r="P15457" s="33" t="s">
        <v>8599</v>
      </c>
      <c r="Q15457" t="s">
        <v>28873</v>
      </c>
      <c r="R15457" s="35" t="s">
        <v>24504</v>
      </c>
      <c r="S15457" s="34"/>
      <c r="T15457" s="34"/>
      <c r="U15457" s="34"/>
    </row>
    <row r="15458" spans="16:21" x14ac:dyDescent="0.45">
      <c r="P15458" s="33" t="s">
        <v>8599</v>
      </c>
      <c r="Q15458" t="s">
        <v>28873</v>
      </c>
      <c r="R15458" s="35" t="s">
        <v>24505</v>
      </c>
      <c r="S15458" s="34"/>
      <c r="T15458" s="34"/>
      <c r="U15458" s="34"/>
    </row>
    <row r="15459" spans="16:21" x14ac:dyDescent="0.45">
      <c r="P15459" s="33" t="s">
        <v>8600</v>
      </c>
      <c r="Q15459" t="s">
        <v>28873</v>
      </c>
      <c r="R15459" s="35" t="s">
        <v>24506</v>
      </c>
      <c r="S15459" s="34"/>
      <c r="T15459" s="34"/>
      <c r="U15459" s="34"/>
    </row>
    <row r="15460" spans="16:21" x14ac:dyDescent="0.45">
      <c r="P15460" s="33" t="s">
        <v>8600</v>
      </c>
      <c r="Q15460" t="s">
        <v>28873</v>
      </c>
      <c r="R15460" s="35" t="s">
        <v>24507</v>
      </c>
      <c r="S15460" s="34"/>
      <c r="T15460" s="34"/>
      <c r="U15460" s="34"/>
    </row>
    <row r="15461" spans="16:21" x14ac:dyDescent="0.45">
      <c r="P15461" s="33" t="s">
        <v>8601</v>
      </c>
      <c r="Q15461" t="s">
        <v>28873</v>
      </c>
      <c r="R15461" s="35" t="s">
        <v>24508</v>
      </c>
      <c r="S15461" s="34"/>
      <c r="T15461" s="34"/>
      <c r="U15461" s="34"/>
    </row>
    <row r="15462" spans="16:21" x14ac:dyDescent="0.45">
      <c r="P15462" s="33" t="s">
        <v>8601</v>
      </c>
      <c r="Q15462" t="s">
        <v>28873</v>
      </c>
      <c r="R15462" s="35" t="s">
        <v>24509</v>
      </c>
      <c r="S15462" s="34"/>
      <c r="T15462" s="34"/>
      <c r="U15462" s="34"/>
    </row>
    <row r="15463" spans="16:21" x14ac:dyDescent="0.45">
      <c r="P15463" s="33" t="s">
        <v>8602</v>
      </c>
      <c r="Q15463" t="s">
        <v>28873</v>
      </c>
      <c r="R15463" s="35" t="s">
        <v>24510</v>
      </c>
      <c r="S15463" s="34"/>
      <c r="T15463" s="34"/>
      <c r="U15463" s="34"/>
    </row>
    <row r="15464" spans="16:21" x14ac:dyDescent="0.45">
      <c r="P15464" s="33" t="s">
        <v>8602</v>
      </c>
      <c r="Q15464" t="s">
        <v>28873</v>
      </c>
      <c r="R15464" s="35" t="s">
        <v>24511</v>
      </c>
      <c r="S15464" s="34"/>
      <c r="T15464" s="34"/>
      <c r="U15464" s="34"/>
    </row>
    <row r="15465" spans="16:21" x14ac:dyDescent="0.45">
      <c r="P15465" s="33" t="s">
        <v>8603</v>
      </c>
      <c r="Q15465" t="s">
        <v>28873</v>
      </c>
      <c r="R15465" s="35" t="s">
        <v>24512</v>
      </c>
      <c r="S15465" s="34"/>
      <c r="T15465" s="34"/>
      <c r="U15465" s="34"/>
    </row>
    <row r="15466" spans="16:21" x14ac:dyDescent="0.45">
      <c r="P15466" s="33" t="s">
        <v>8603</v>
      </c>
      <c r="Q15466" t="s">
        <v>28873</v>
      </c>
      <c r="R15466" s="35" t="s">
        <v>24513</v>
      </c>
      <c r="S15466" s="34"/>
      <c r="T15466" s="34"/>
      <c r="U15466" s="34"/>
    </row>
    <row r="15467" spans="16:21" x14ac:dyDescent="0.45">
      <c r="P15467" s="33" t="s">
        <v>8604</v>
      </c>
      <c r="Q15467" t="s">
        <v>28873</v>
      </c>
      <c r="R15467" s="35" t="s">
        <v>24514</v>
      </c>
      <c r="S15467" s="34"/>
      <c r="T15467" s="34"/>
      <c r="U15467" s="34"/>
    </row>
    <row r="15468" spans="16:21" x14ac:dyDescent="0.45">
      <c r="P15468" s="33" t="s">
        <v>8604</v>
      </c>
      <c r="Q15468" t="s">
        <v>28873</v>
      </c>
      <c r="R15468" s="35" t="s">
        <v>24515</v>
      </c>
      <c r="S15468" s="34"/>
      <c r="T15468" s="34"/>
      <c r="U15468" s="34"/>
    </row>
    <row r="15469" spans="16:21" x14ac:dyDescent="0.45">
      <c r="P15469" s="33" t="s">
        <v>8605</v>
      </c>
      <c r="Q15469" t="s">
        <v>28873</v>
      </c>
      <c r="R15469" s="35" t="s">
        <v>24516</v>
      </c>
      <c r="S15469" s="34"/>
      <c r="T15469" s="34"/>
      <c r="U15469" s="34"/>
    </row>
    <row r="15470" spans="16:21" x14ac:dyDescent="0.45">
      <c r="P15470" s="33" t="s">
        <v>8605</v>
      </c>
      <c r="Q15470" t="s">
        <v>28873</v>
      </c>
      <c r="R15470" s="35" t="s">
        <v>24517</v>
      </c>
      <c r="S15470" s="34"/>
      <c r="T15470" s="34"/>
      <c r="U15470" s="34"/>
    </row>
    <row r="15471" spans="16:21" x14ac:dyDescent="0.45">
      <c r="P15471" s="33" t="s">
        <v>8606</v>
      </c>
      <c r="Q15471" t="s">
        <v>28873</v>
      </c>
      <c r="R15471" s="35" t="s">
        <v>24518</v>
      </c>
      <c r="S15471" s="34"/>
      <c r="T15471" s="34"/>
      <c r="U15471" s="34"/>
    </row>
    <row r="15472" spans="16:21" x14ac:dyDescent="0.45">
      <c r="P15472" s="33" t="s">
        <v>8606</v>
      </c>
      <c r="Q15472" t="s">
        <v>28873</v>
      </c>
      <c r="R15472" s="35" t="s">
        <v>24519</v>
      </c>
      <c r="S15472" s="34"/>
      <c r="T15472" s="34"/>
      <c r="U15472" s="34"/>
    </row>
    <row r="15473" spans="16:21" x14ac:dyDescent="0.45">
      <c r="P15473" s="33" t="s">
        <v>8607</v>
      </c>
      <c r="Q15473" t="s">
        <v>28873</v>
      </c>
      <c r="R15473" s="35" t="s">
        <v>24518</v>
      </c>
      <c r="S15473" s="34"/>
      <c r="T15473" s="34"/>
      <c r="U15473" s="34"/>
    </row>
    <row r="15474" spans="16:21" x14ac:dyDescent="0.45">
      <c r="P15474" s="33" t="s">
        <v>8607</v>
      </c>
      <c r="Q15474" t="s">
        <v>28873</v>
      </c>
      <c r="R15474" s="35" t="s">
        <v>24519</v>
      </c>
      <c r="S15474" s="34"/>
      <c r="T15474" s="34"/>
      <c r="U15474" s="34"/>
    </row>
    <row r="15475" spans="16:21" x14ac:dyDescent="0.45">
      <c r="P15475" s="33" t="s">
        <v>8608</v>
      </c>
      <c r="Q15475" t="s">
        <v>28873</v>
      </c>
      <c r="R15475" s="35" t="s">
        <v>24520</v>
      </c>
      <c r="S15475" s="34"/>
      <c r="T15475" s="34"/>
      <c r="U15475" s="34"/>
    </row>
    <row r="15476" spans="16:21" x14ac:dyDescent="0.45">
      <c r="P15476" s="33" t="s">
        <v>8608</v>
      </c>
      <c r="Q15476" t="s">
        <v>28873</v>
      </c>
      <c r="R15476" s="35" t="s">
        <v>24521</v>
      </c>
      <c r="S15476" s="34"/>
      <c r="T15476" s="34"/>
      <c r="U15476" s="34"/>
    </row>
    <row r="15477" spans="16:21" x14ac:dyDescent="0.45">
      <c r="P15477" s="33" t="s">
        <v>8609</v>
      </c>
      <c r="Q15477" t="s">
        <v>28873</v>
      </c>
      <c r="R15477" s="35" t="s">
        <v>24522</v>
      </c>
      <c r="S15477" s="34"/>
      <c r="T15477" s="34"/>
      <c r="U15477" s="34"/>
    </row>
    <row r="15478" spans="16:21" x14ac:dyDescent="0.45">
      <c r="P15478" s="33" t="s">
        <v>8609</v>
      </c>
      <c r="Q15478" t="s">
        <v>28873</v>
      </c>
      <c r="R15478" s="35" t="s">
        <v>24523</v>
      </c>
      <c r="S15478" s="34"/>
      <c r="T15478" s="34"/>
      <c r="U15478" s="34"/>
    </row>
    <row r="15479" spans="16:21" x14ac:dyDescent="0.45">
      <c r="P15479" s="33" t="s">
        <v>8610</v>
      </c>
      <c r="Q15479" t="s">
        <v>28873</v>
      </c>
      <c r="R15479" s="35" t="s">
        <v>24524</v>
      </c>
      <c r="S15479" s="34"/>
      <c r="T15479" s="34"/>
      <c r="U15479" s="34"/>
    </row>
    <row r="15480" spans="16:21" x14ac:dyDescent="0.45">
      <c r="P15480" s="33" t="s">
        <v>8610</v>
      </c>
      <c r="Q15480" t="s">
        <v>28873</v>
      </c>
      <c r="R15480" s="35" t="s">
        <v>24525</v>
      </c>
      <c r="S15480" s="34"/>
      <c r="T15480" s="34"/>
      <c r="U15480" s="34"/>
    </row>
    <row r="15481" spans="16:21" x14ac:dyDescent="0.45">
      <c r="P15481" s="33" t="s">
        <v>8611</v>
      </c>
      <c r="Q15481" t="s">
        <v>28873</v>
      </c>
      <c r="R15481" s="35" t="s">
        <v>24526</v>
      </c>
      <c r="S15481" s="34"/>
      <c r="T15481" s="34"/>
      <c r="U15481" s="34"/>
    </row>
    <row r="15482" spans="16:21" x14ac:dyDescent="0.45">
      <c r="P15482" s="33" t="s">
        <v>8611</v>
      </c>
      <c r="Q15482" t="s">
        <v>28873</v>
      </c>
      <c r="R15482" s="35" t="s">
        <v>24527</v>
      </c>
      <c r="S15482" s="34"/>
      <c r="T15482" s="34"/>
      <c r="U15482" s="34"/>
    </row>
    <row r="15483" spans="16:21" x14ac:dyDescent="0.45">
      <c r="P15483" s="33" t="s">
        <v>8612</v>
      </c>
      <c r="Q15483" t="s">
        <v>28873</v>
      </c>
      <c r="R15483" s="35" t="s">
        <v>24528</v>
      </c>
      <c r="S15483" s="34"/>
      <c r="T15483" s="34"/>
      <c r="U15483" s="34"/>
    </row>
    <row r="15484" spans="16:21" x14ac:dyDescent="0.45">
      <c r="P15484" s="33" t="s">
        <v>8612</v>
      </c>
      <c r="Q15484" t="s">
        <v>28873</v>
      </c>
      <c r="R15484" s="35" t="s">
        <v>24529</v>
      </c>
      <c r="S15484" s="34"/>
      <c r="T15484" s="34"/>
      <c r="U15484" s="34"/>
    </row>
    <row r="15485" spans="16:21" x14ac:dyDescent="0.45">
      <c r="P15485" s="33" t="s">
        <v>8613</v>
      </c>
      <c r="Q15485" t="s">
        <v>28873</v>
      </c>
      <c r="R15485" s="35" t="s">
        <v>24530</v>
      </c>
      <c r="S15485" s="34"/>
      <c r="T15485" s="34"/>
      <c r="U15485" s="34"/>
    </row>
    <row r="15486" spans="16:21" x14ac:dyDescent="0.45">
      <c r="P15486" s="33" t="s">
        <v>8613</v>
      </c>
      <c r="Q15486" t="s">
        <v>28873</v>
      </c>
      <c r="R15486" s="35" t="s">
        <v>24531</v>
      </c>
      <c r="S15486" s="34"/>
      <c r="T15486" s="34"/>
      <c r="U15486" s="34"/>
    </row>
    <row r="15487" spans="16:21" x14ac:dyDescent="0.45">
      <c r="P15487" s="33" t="s">
        <v>8614</v>
      </c>
      <c r="Q15487" t="s">
        <v>28873</v>
      </c>
      <c r="R15487" s="35" t="s">
        <v>24532</v>
      </c>
      <c r="S15487" s="34"/>
      <c r="T15487" s="34"/>
      <c r="U15487" s="34"/>
    </row>
    <row r="15488" spans="16:21" x14ac:dyDescent="0.45">
      <c r="P15488" s="33" t="s">
        <v>8614</v>
      </c>
      <c r="Q15488" t="s">
        <v>28873</v>
      </c>
      <c r="R15488" s="35" t="s">
        <v>24533</v>
      </c>
      <c r="S15488" s="34"/>
      <c r="T15488" s="34"/>
      <c r="U15488" s="34"/>
    </row>
    <row r="15489" spans="16:21" x14ac:dyDescent="0.45">
      <c r="P15489" s="33" t="s">
        <v>8615</v>
      </c>
      <c r="Q15489" t="s">
        <v>28873</v>
      </c>
      <c r="R15489" s="35" t="s">
        <v>24534</v>
      </c>
      <c r="S15489" s="34"/>
      <c r="T15489" s="34"/>
      <c r="U15489" s="34"/>
    </row>
    <row r="15490" spans="16:21" x14ac:dyDescent="0.45">
      <c r="P15490" s="33" t="s">
        <v>8615</v>
      </c>
      <c r="Q15490" t="s">
        <v>28873</v>
      </c>
      <c r="R15490" s="35" t="s">
        <v>24535</v>
      </c>
      <c r="S15490" s="34"/>
      <c r="T15490" s="34"/>
      <c r="U15490" s="34"/>
    </row>
    <row r="15491" spans="16:21" x14ac:dyDescent="0.45">
      <c r="P15491" s="33" t="s">
        <v>8616</v>
      </c>
      <c r="Q15491" t="s">
        <v>28873</v>
      </c>
      <c r="R15491" s="35" t="s">
        <v>24536</v>
      </c>
      <c r="S15491" s="34"/>
      <c r="T15491" s="34"/>
      <c r="U15491" s="34"/>
    </row>
    <row r="15492" spans="16:21" x14ac:dyDescent="0.45">
      <c r="P15492" s="33" t="s">
        <v>8616</v>
      </c>
      <c r="Q15492" t="s">
        <v>28873</v>
      </c>
      <c r="R15492" s="35" t="s">
        <v>24537</v>
      </c>
      <c r="S15492" s="34"/>
      <c r="T15492" s="34"/>
      <c r="U15492" s="34"/>
    </row>
    <row r="15493" spans="16:21" x14ac:dyDescent="0.45">
      <c r="P15493" s="33" t="s">
        <v>8617</v>
      </c>
      <c r="Q15493" t="s">
        <v>28873</v>
      </c>
      <c r="R15493" s="35" t="s">
        <v>24538</v>
      </c>
      <c r="S15493" s="34"/>
      <c r="T15493" s="34"/>
      <c r="U15493" s="34"/>
    </row>
    <row r="15494" spans="16:21" x14ac:dyDescent="0.45">
      <c r="P15494" s="33" t="s">
        <v>8617</v>
      </c>
      <c r="Q15494" t="s">
        <v>28873</v>
      </c>
      <c r="R15494" s="35" t="s">
        <v>24539</v>
      </c>
      <c r="S15494" s="34"/>
      <c r="T15494" s="34"/>
      <c r="U15494" s="34"/>
    </row>
    <row r="15495" spans="16:21" x14ac:dyDescent="0.45">
      <c r="P15495" s="33" t="s">
        <v>8618</v>
      </c>
      <c r="Q15495" t="s">
        <v>28873</v>
      </c>
      <c r="R15495" s="35" t="s">
        <v>24540</v>
      </c>
      <c r="S15495" s="34"/>
      <c r="T15495" s="34"/>
      <c r="U15495" s="34"/>
    </row>
    <row r="15496" spans="16:21" x14ac:dyDescent="0.45">
      <c r="P15496" s="33" t="s">
        <v>8618</v>
      </c>
      <c r="Q15496" t="s">
        <v>28873</v>
      </c>
      <c r="R15496" s="35" t="s">
        <v>24541</v>
      </c>
      <c r="S15496" s="34"/>
      <c r="T15496" s="34"/>
      <c r="U15496" s="34"/>
    </row>
    <row r="15497" spans="16:21" x14ac:dyDescent="0.45">
      <c r="P15497" s="33" t="s">
        <v>8619</v>
      </c>
      <c r="Q15497" t="s">
        <v>28873</v>
      </c>
      <c r="R15497" s="35" t="s">
        <v>24542</v>
      </c>
      <c r="S15497" s="34"/>
      <c r="T15497" s="34"/>
      <c r="U15497" s="34"/>
    </row>
    <row r="15498" spans="16:21" x14ac:dyDescent="0.45">
      <c r="P15498" s="33" t="s">
        <v>8619</v>
      </c>
      <c r="Q15498" t="s">
        <v>28873</v>
      </c>
      <c r="R15498" s="35" t="s">
        <v>24543</v>
      </c>
      <c r="S15498" s="34"/>
      <c r="T15498" s="34"/>
      <c r="U15498" s="34"/>
    </row>
    <row r="15499" spans="16:21" x14ac:dyDescent="0.45">
      <c r="P15499" s="33" t="s">
        <v>8620</v>
      </c>
      <c r="Q15499" t="s">
        <v>28873</v>
      </c>
      <c r="R15499" s="35" t="s">
        <v>24544</v>
      </c>
      <c r="S15499" s="34"/>
      <c r="T15499" s="34"/>
      <c r="U15499" s="34"/>
    </row>
    <row r="15500" spans="16:21" x14ac:dyDescent="0.45">
      <c r="P15500" s="33" t="s">
        <v>8620</v>
      </c>
      <c r="Q15500" t="s">
        <v>28873</v>
      </c>
      <c r="R15500" s="35" t="s">
        <v>24545</v>
      </c>
      <c r="S15500" s="34"/>
      <c r="T15500" s="34"/>
      <c r="U15500" s="34"/>
    </row>
    <row r="15501" spans="16:21" x14ac:dyDescent="0.45">
      <c r="P15501" s="33" t="s">
        <v>8621</v>
      </c>
      <c r="Q15501" t="s">
        <v>28873</v>
      </c>
      <c r="R15501" s="35" t="s">
        <v>24546</v>
      </c>
      <c r="S15501" s="34"/>
      <c r="T15501" s="34"/>
      <c r="U15501" s="34"/>
    </row>
    <row r="15502" spans="16:21" x14ac:dyDescent="0.45">
      <c r="P15502" s="33" t="s">
        <v>8621</v>
      </c>
      <c r="Q15502" t="s">
        <v>28873</v>
      </c>
      <c r="R15502" s="35" t="s">
        <v>24547</v>
      </c>
      <c r="S15502" s="34"/>
      <c r="T15502" s="34"/>
      <c r="U15502" s="34"/>
    </row>
    <row r="15503" spans="16:21" x14ac:dyDescent="0.45">
      <c r="P15503" s="33" t="s">
        <v>8622</v>
      </c>
      <c r="Q15503" t="s">
        <v>28873</v>
      </c>
      <c r="R15503" s="35" t="s">
        <v>24548</v>
      </c>
      <c r="S15503" s="34"/>
      <c r="T15503" s="34"/>
      <c r="U15503" s="34"/>
    </row>
    <row r="15504" spans="16:21" x14ac:dyDescent="0.45">
      <c r="P15504" s="33" t="s">
        <v>8622</v>
      </c>
      <c r="Q15504" t="s">
        <v>28873</v>
      </c>
      <c r="R15504" s="35" t="s">
        <v>24549</v>
      </c>
      <c r="S15504" s="34"/>
      <c r="T15504" s="34"/>
      <c r="U15504" s="34"/>
    </row>
    <row r="15505" spans="16:21" x14ac:dyDescent="0.45">
      <c r="P15505" s="33" t="s">
        <v>8623</v>
      </c>
      <c r="Q15505" t="s">
        <v>28873</v>
      </c>
      <c r="R15505" s="35" t="s">
        <v>24550</v>
      </c>
      <c r="S15505" s="34"/>
      <c r="T15505" s="34"/>
      <c r="U15505" s="34"/>
    </row>
    <row r="15506" spans="16:21" x14ac:dyDescent="0.45">
      <c r="P15506" s="33" t="s">
        <v>8623</v>
      </c>
      <c r="Q15506" t="s">
        <v>28873</v>
      </c>
      <c r="R15506" s="35" t="s">
        <v>24551</v>
      </c>
      <c r="S15506" s="34"/>
      <c r="T15506" s="34"/>
      <c r="U15506" s="34"/>
    </row>
    <row r="15507" spans="16:21" x14ac:dyDescent="0.45">
      <c r="P15507" s="33" t="s">
        <v>8624</v>
      </c>
      <c r="Q15507" t="s">
        <v>28873</v>
      </c>
      <c r="R15507" s="35" t="s">
        <v>24552</v>
      </c>
      <c r="S15507" s="34"/>
      <c r="T15507" s="34"/>
      <c r="U15507" s="34"/>
    </row>
    <row r="15508" spans="16:21" x14ac:dyDescent="0.45">
      <c r="P15508" s="33" t="s">
        <v>8624</v>
      </c>
      <c r="Q15508" t="s">
        <v>28873</v>
      </c>
      <c r="R15508" s="35" t="s">
        <v>24553</v>
      </c>
      <c r="S15508" s="34"/>
      <c r="T15508" s="34"/>
      <c r="U15508" s="34"/>
    </row>
    <row r="15509" spans="16:21" x14ac:dyDescent="0.45">
      <c r="P15509" s="33" t="s">
        <v>8625</v>
      </c>
      <c r="Q15509" t="s">
        <v>28873</v>
      </c>
      <c r="R15509" s="35" t="s">
        <v>24554</v>
      </c>
      <c r="S15509" s="34"/>
      <c r="T15509" s="34"/>
      <c r="U15509" s="34"/>
    </row>
    <row r="15510" spans="16:21" x14ac:dyDescent="0.45">
      <c r="P15510" s="33" t="s">
        <v>8625</v>
      </c>
      <c r="Q15510" t="s">
        <v>28873</v>
      </c>
      <c r="R15510" s="35" t="s">
        <v>24555</v>
      </c>
      <c r="S15510" s="34"/>
      <c r="T15510" s="34"/>
      <c r="U15510" s="34"/>
    </row>
    <row r="15511" spans="16:21" x14ac:dyDescent="0.45">
      <c r="P15511" s="33" t="s">
        <v>8626</v>
      </c>
      <c r="Q15511" t="s">
        <v>28873</v>
      </c>
      <c r="R15511" s="35" t="s">
        <v>24556</v>
      </c>
      <c r="S15511" s="34"/>
      <c r="T15511" s="34"/>
      <c r="U15511" s="34"/>
    </row>
    <row r="15512" spans="16:21" x14ac:dyDescent="0.45">
      <c r="P15512" s="33" t="s">
        <v>8626</v>
      </c>
      <c r="Q15512" t="s">
        <v>28873</v>
      </c>
      <c r="R15512" s="35" t="s">
        <v>24557</v>
      </c>
      <c r="S15512" s="34"/>
      <c r="T15512" s="34"/>
      <c r="U15512" s="34"/>
    </row>
    <row r="15513" spans="16:21" x14ac:dyDescent="0.45">
      <c r="P15513" s="33" t="s">
        <v>8627</v>
      </c>
      <c r="Q15513" t="s">
        <v>28873</v>
      </c>
      <c r="R15513" s="35" t="s">
        <v>24558</v>
      </c>
      <c r="S15513" s="34"/>
      <c r="T15513" s="34"/>
      <c r="U15513" s="34"/>
    </row>
    <row r="15514" spans="16:21" x14ac:dyDescent="0.45">
      <c r="P15514" s="33" t="s">
        <v>8627</v>
      </c>
      <c r="Q15514" t="s">
        <v>28873</v>
      </c>
      <c r="R15514" s="35" t="s">
        <v>24559</v>
      </c>
      <c r="S15514" s="34"/>
      <c r="T15514" s="34"/>
      <c r="U15514" s="34"/>
    </row>
    <row r="15515" spans="16:21" x14ac:dyDescent="0.45">
      <c r="P15515" s="33" t="s">
        <v>8628</v>
      </c>
      <c r="Q15515" t="s">
        <v>28873</v>
      </c>
      <c r="R15515" s="35" t="s">
        <v>24560</v>
      </c>
      <c r="S15515" s="34"/>
      <c r="T15515" s="34"/>
      <c r="U15515" s="34"/>
    </row>
    <row r="15516" spans="16:21" x14ac:dyDescent="0.45">
      <c r="P15516" s="33" t="s">
        <v>8628</v>
      </c>
      <c r="Q15516" t="s">
        <v>28873</v>
      </c>
      <c r="R15516" s="35" t="s">
        <v>24561</v>
      </c>
      <c r="S15516" s="34"/>
      <c r="T15516" s="34"/>
      <c r="U15516" s="34"/>
    </row>
    <row r="15517" spans="16:21" x14ac:dyDescent="0.45">
      <c r="P15517" s="33" t="s">
        <v>8629</v>
      </c>
      <c r="Q15517" t="s">
        <v>28873</v>
      </c>
      <c r="R15517" s="35" t="s">
        <v>24562</v>
      </c>
      <c r="S15517" s="34"/>
      <c r="T15517" s="34"/>
      <c r="U15517" s="34"/>
    </row>
    <row r="15518" spans="16:21" x14ac:dyDescent="0.45">
      <c r="P15518" s="33" t="s">
        <v>8629</v>
      </c>
      <c r="Q15518" t="s">
        <v>28873</v>
      </c>
      <c r="R15518" s="35" t="s">
        <v>24563</v>
      </c>
      <c r="S15518" s="34"/>
      <c r="T15518" s="34"/>
      <c r="U15518" s="34"/>
    </row>
    <row r="15519" spans="16:21" x14ac:dyDescent="0.45">
      <c r="P15519" s="33" t="s">
        <v>8630</v>
      </c>
      <c r="Q15519" t="s">
        <v>28873</v>
      </c>
      <c r="R15519" s="35" t="s">
        <v>24564</v>
      </c>
      <c r="S15519" s="34"/>
      <c r="T15519" s="34"/>
      <c r="U15519" s="34"/>
    </row>
    <row r="15520" spans="16:21" x14ac:dyDescent="0.45">
      <c r="P15520" s="33" t="s">
        <v>8630</v>
      </c>
      <c r="Q15520" t="s">
        <v>28873</v>
      </c>
      <c r="R15520" s="35" t="s">
        <v>24565</v>
      </c>
      <c r="S15520" s="34"/>
      <c r="T15520" s="34"/>
      <c r="U15520" s="34"/>
    </row>
    <row r="15521" spans="16:21" x14ac:dyDescent="0.45">
      <c r="P15521" s="33" t="s">
        <v>8631</v>
      </c>
      <c r="Q15521" t="s">
        <v>28873</v>
      </c>
      <c r="R15521" s="35" t="s">
        <v>24566</v>
      </c>
      <c r="S15521" s="34"/>
      <c r="T15521" s="34"/>
      <c r="U15521" s="34"/>
    </row>
    <row r="15522" spans="16:21" x14ac:dyDescent="0.45">
      <c r="P15522" s="33" t="s">
        <v>8631</v>
      </c>
      <c r="Q15522" t="s">
        <v>28873</v>
      </c>
      <c r="R15522" s="35" t="s">
        <v>24567</v>
      </c>
      <c r="S15522" s="34"/>
      <c r="T15522" s="34"/>
      <c r="U15522" s="34"/>
    </row>
    <row r="15523" spans="16:21" x14ac:dyDescent="0.45">
      <c r="P15523" s="33" t="s">
        <v>8632</v>
      </c>
      <c r="Q15523" t="s">
        <v>28873</v>
      </c>
      <c r="R15523" s="35" t="s">
        <v>24566</v>
      </c>
      <c r="S15523" s="34"/>
      <c r="T15523" s="34"/>
      <c r="U15523" s="34"/>
    </row>
    <row r="15524" spans="16:21" x14ac:dyDescent="0.45">
      <c r="P15524" s="33" t="s">
        <v>8632</v>
      </c>
      <c r="Q15524" t="s">
        <v>28873</v>
      </c>
      <c r="R15524" s="35" t="s">
        <v>24567</v>
      </c>
      <c r="S15524" s="34"/>
      <c r="T15524" s="34"/>
      <c r="U15524" s="34"/>
    </row>
    <row r="15525" spans="16:21" x14ac:dyDescent="0.45">
      <c r="P15525" s="33" t="s">
        <v>8633</v>
      </c>
      <c r="Q15525" t="s">
        <v>28873</v>
      </c>
      <c r="R15525" s="35" t="s">
        <v>24568</v>
      </c>
      <c r="S15525" s="34"/>
      <c r="T15525" s="34"/>
      <c r="U15525" s="34"/>
    </row>
    <row r="15526" spans="16:21" x14ac:dyDescent="0.45">
      <c r="P15526" s="33" t="s">
        <v>8633</v>
      </c>
      <c r="Q15526" t="s">
        <v>28873</v>
      </c>
      <c r="R15526" s="35" t="s">
        <v>24569</v>
      </c>
      <c r="S15526" s="34"/>
      <c r="T15526" s="34"/>
      <c r="U15526" s="34"/>
    </row>
    <row r="15527" spans="16:21" x14ac:dyDescent="0.45">
      <c r="P15527" s="33" t="s">
        <v>8634</v>
      </c>
      <c r="Q15527" t="s">
        <v>28873</v>
      </c>
      <c r="R15527" s="35" t="s">
        <v>24570</v>
      </c>
      <c r="S15527" s="34"/>
      <c r="T15527" s="34"/>
      <c r="U15527" s="34"/>
    </row>
    <row r="15528" spans="16:21" x14ac:dyDescent="0.45">
      <c r="P15528" s="33" t="s">
        <v>8634</v>
      </c>
      <c r="Q15528" t="s">
        <v>28873</v>
      </c>
      <c r="R15528" s="35" t="s">
        <v>24571</v>
      </c>
      <c r="S15528" s="34"/>
      <c r="T15528" s="34"/>
      <c r="U15528" s="34"/>
    </row>
    <row r="15529" spans="16:21" x14ac:dyDescent="0.45">
      <c r="P15529" s="33" t="s">
        <v>8635</v>
      </c>
      <c r="Q15529" t="s">
        <v>28873</v>
      </c>
      <c r="R15529" s="35" t="s">
        <v>24572</v>
      </c>
      <c r="S15529" s="34"/>
      <c r="T15529" s="34"/>
      <c r="U15529" s="34"/>
    </row>
    <row r="15530" spans="16:21" x14ac:dyDescent="0.45">
      <c r="P15530" s="33" t="s">
        <v>8635</v>
      </c>
      <c r="Q15530" t="s">
        <v>28873</v>
      </c>
      <c r="R15530" s="35" t="s">
        <v>24573</v>
      </c>
      <c r="S15530" s="34"/>
      <c r="T15530" s="34"/>
      <c r="U15530" s="34"/>
    </row>
    <row r="15531" spans="16:21" x14ac:dyDescent="0.45">
      <c r="P15531" s="33" t="s">
        <v>8636</v>
      </c>
      <c r="Q15531" t="s">
        <v>28873</v>
      </c>
      <c r="R15531" s="35" t="s">
        <v>24574</v>
      </c>
      <c r="S15531" s="34"/>
      <c r="T15531" s="34"/>
      <c r="U15531" s="34"/>
    </row>
    <row r="15532" spans="16:21" x14ac:dyDescent="0.45">
      <c r="P15532" s="33" t="s">
        <v>8636</v>
      </c>
      <c r="Q15532" t="s">
        <v>28873</v>
      </c>
      <c r="R15532" s="35" t="s">
        <v>24575</v>
      </c>
      <c r="S15532" s="34"/>
      <c r="T15532" s="34"/>
      <c r="U15532" s="34"/>
    </row>
    <row r="15533" spans="16:21" x14ac:dyDescent="0.45">
      <c r="P15533" s="33" t="s">
        <v>8637</v>
      </c>
      <c r="Q15533" t="s">
        <v>28873</v>
      </c>
      <c r="R15533" s="35" t="s">
        <v>24576</v>
      </c>
      <c r="S15533" s="34"/>
      <c r="T15533" s="34"/>
      <c r="U15533" s="34"/>
    </row>
    <row r="15534" spans="16:21" x14ac:dyDescent="0.45">
      <c r="P15534" s="33" t="s">
        <v>8637</v>
      </c>
      <c r="Q15534" t="s">
        <v>28873</v>
      </c>
      <c r="R15534" s="35" t="s">
        <v>24577</v>
      </c>
      <c r="S15534" s="34"/>
      <c r="T15534" s="34"/>
      <c r="U15534" s="34"/>
    </row>
    <row r="15535" spans="16:21" x14ac:dyDescent="0.45">
      <c r="P15535" s="33" t="s">
        <v>8638</v>
      </c>
      <c r="Q15535" t="s">
        <v>28873</v>
      </c>
      <c r="R15535" s="35" t="s">
        <v>24578</v>
      </c>
      <c r="S15535" s="34"/>
      <c r="T15535" s="34"/>
      <c r="U15535" s="34"/>
    </row>
    <row r="15536" spans="16:21" x14ac:dyDescent="0.45">
      <c r="P15536" s="33" t="s">
        <v>8638</v>
      </c>
      <c r="Q15536" t="s">
        <v>28873</v>
      </c>
      <c r="R15536" s="35" t="s">
        <v>24579</v>
      </c>
      <c r="S15536" s="34"/>
      <c r="T15536" s="34"/>
      <c r="U15536" s="34"/>
    </row>
    <row r="15537" spans="16:21" x14ac:dyDescent="0.45">
      <c r="P15537" s="33" t="s">
        <v>8639</v>
      </c>
      <c r="Q15537" t="s">
        <v>28873</v>
      </c>
      <c r="R15537" s="35" t="s">
        <v>24580</v>
      </c>
      <c r="S15537" s="34"/>
      <c r="T15537" s="34"/>
      <c r="U15537" s="34"/>
    </row>
    <row r="15538" spans="16:21" x14ac:dyDescent="0.45">
      <c r="P15538" s="33" t="s">
        <v>8639</v>
      </c>
      <c r="Q15538" t="s">
        <v>28873</v>
      </c>
      <c r="R15538" s="35" t="s">
        <v>24581</v>
      </c>
      <c r="S15538" s="34"/>
      <c r="T15538" s="34"/>
      <c r="U15538" s="34"/>
    </row>
    <row r="15539" spans="16:21" x14ac:dyDescent="0.45">
      <c r="P15539" s="33" t="s">
        <v>8640</v>
      </c>
      <c r="Q15539" t="s">
        <v>28873</v>
      </c>
      <c r="R15539" s="35" t="s">
        <v>24582</v>
      </c>
      <c r="S15539" s="34"/>
      <c r="T15539" s="34"/>
      <c r="U15539" s="34"/>
    </row>
    <row r="15540" spans="16:21" x14ac:dyDescent="0.45">
      <c r="P15540" s="33" t="s">
        <v>8640</v>
      </c>
      <c r="Q15540" t="s">
        <v>28873</v>
      </c>
      <c r="R15540" s="35" t="s">
        <v>24583</v>
      </c>
      <c r="S15540" s="34"/>
      <c r="T15540" s="34"/>
      <c r="U15540" s="34"/>
    </row>
    <row r="15541" spans="16:21" x14ac:dyDescent="0.45">
      <c r="P15541" s="33" t="s">
        <v>8641</v>
      </c>
      <c r="Q15541" t="s">
        <v>28873</v>
      </c>
      <c r="R15541" s="35" t="s">
        <v>24584</v>
      </c>
      <c r="S15541" s="34"/>
      <c r="T15541" s="34"/>
      <c r="U15541" s="34"/>
    </row>
    <row r="15542" spans="16:21" x14ac:dyDescent="0.45">
      <c r="P15542" s="33" t="s">
        <v>8641</v>
      </c>
      <c r="Q15542" t="s">
        <v>28873</v>
      </c>
      <c r="R15542" s="35" t="s">
        <v>24585</v>
      </c>
      <c r="S15542" s="34"/>
      <c r="T15542" s="34"/>
      <c r="U15542" s="34"/>
    </row>
    <row r="15543" spans="16:21" x14ac:dyDescent="0.45">
      <c r="P15543" s="33" t="s">
        <v>8642</v>
      </c>
      <c r="Q15543" t="s">
        <v>28873</v>
      </c>
      <c r="R15543" s="35" t="s">
        <v>24586</v>
      </c>
      <c r="S15543" s="34"/>
      <c r="T15543" s="34"/>
      <c r="U15543" s="34"/>
    </row>
    <row r="15544" spans="16:21" x14ac:dyDescent="0.45">
      <c r="P15544" s="33" t="s">
        <v>8642</v>
      </c>
      <c r="Q15544" t="s">
        <v>28873</v>
      </c>
      <c r="R15544" s="35" t="s">
        <v>24587</v>
      </c>
      <c r="S15544" s="34"/>
      <c r="T15544" s="34"/>
      <c r="U15544" s="34"/>
    </row>
    <row r="15545" spans="16:21" x14ac:dyDescent="0.45">
      <c r="P15545" s="33" t="s">
        <v>8643</v>
      </c>
      <c r="Q15545" t="s">
        <v>28873</v>
      </c>
      <c r="R15545" s="35" t="s">
        <v>24588</v>
      </c>
      <c r="S15545" s="34"/>
      <c r="T15545" s="34"/>
      <c r="U15545" s="34"/>
    </row>
    <row r="15546" spans="16:21" x14ac:dyDescent="0.45">
      <c r="P15546" s="33" t="s">
        <v>8643</v>
      </c>
      <c r="Q15546" t="s">
        <v>28873</v>
      </c>
      <c r="R15546" s="35" t="s">
        <v>24589</v>
      </c>
      <c r="S15546" s="34"/>
      <c r="T15546" s="34"/>
      <c r="U15546" s="34"/>
    </row>
    <row r="15547" spans="16:21" x14ac:dyDescent="0.45">
      <c r="P15547" s="33" t="s">
        <v>8644</v>
      </c>
      <c r="Q15547" t="s">
        <v>28873</v>
      </c>
      <c r="R15547" s="35" t="s">
        <v>24590</v>
      </c>
      <c r="S15547" s="34"/>
      <c r="T15547" s="34"/>
      <c r="U15547" s="34"/>
    </row>
    <row r="15548" spans="16:21" x14ac:dyDescent="0.45">
      <c r="P15548" s="33" t="s">
        <v>8644</v>
      </c>
      <c r="Q15548" t="s">
        <v>28873</v>
      </c>
      <c r="R15548" s="35" t="s">
        <v>24591</v>
      </c>
      <c r="S15548" s="34"/>
      <c r="T15548" s="34"/>
      <c r="U15548" s="34"/>
    </row>
    <row r="15549" spans="16:21" x14ac:dyDescent="0.45">
      <c r="P15549" s="33" t="s">
        <v>8645</v>
      </c>
      <c r="Q15549" t="s">
        <v>28873</v>
      </c>
      <c r="R15549" s="35" t="s">
        <v>24592</v>
      </c>
      <c r="S15549" s="34"/>
      <c r="T15549" s="34"/>
      <c r="U15549" s="34"/>
    </row>
    <row r="15550" spans="16:21" x14ac:dyDescent="0.45">
      <c r="P15550" s="33" t="s">
        <v>8645</v>
      </c>
      <c r="Q15550" t="s">
        <v>28873</v>
      </c>
      <c r="R15550" s="35" t="s">
        <v>24593</v>
      </c>
      <c r="S15550" s="34"/>
      <c r="T15550" s="34"/>
      <c r="U15550" s="34"/>
    </row>
    <row r="15551" spans="16:21" x14ac:dyDescent="0.45">
      <c r="P15551" s="33" t="s">
        <v>8646</v>
      </c>
      <c r="Q15551" t="s">
        <v>28873</v>
      </c>
      <c r="R15551" s="35" t="s">
        <v>24594</v>
      </c>
      <c r="S15551" s="34"/>
      <c r="T15551" s="34"/>
      <c r="U15551" s="34"/>
    </row>
    <row r="15552" spans="16:21" x14ac:dyDescent="0.45">
      <c r="P15552" s="33" t="s">
        <v>8646</v>
      </c>
      <c r="Q15552" t="s">
        <v>28873</v>
      </c>
      <c r="R15552" s="35" t="s">
        <v>24595</v>
      </c>
      <c r="S15552" s="34"/>
      <c r="T15552" s="34"/>
      <c r="U15552" s="34"/>
    </row>
    <row r="15553" spans="16:21" x14ac:dyDescent="0.45">
      <c r="P15553" s="33" t="s">
        <v>8647</v>
      </c>
      <c r="Q15553" t="s">
        <v>28873</v>
      </c>
      <c r="R15553" s="35" t="s">
        <v>24596</v>
      </c>
      <c r="S15553" s="34"/>
      <c r="T15553" s="34"/>
      <c r="U15553" s="34"/>
    </row>
    <row r="15554" spans="16:21" x14ac:dyDescent="0.45">
      <c r="P15554" s="33" t="s">
        <v>8647</v>
      </c>
      <c r="Q15554" t="s">
        <v>28873</v>
      </c>
      <c r="R15554" s="35" t="s">
        <v>24597</v>
      </c>
      <c r="S15554" s="34"/>
      <c r="T15554" s="34"/>
      <c r="U15554" s="34"/>
    </row>
    <row r="15555" spans="16:21" x14ac:dyDescent="0.45">
      <c r="P15555" s="33" t="s">
        <v>8648</v>
      </c>
      <c r="Q15555" t="s">
        <v>28873</v>
      </c>
      <c r="R15555" s="35" t="s">
        <v>24596</v>
      </c>
      <c r="S15555" s="34"/>
      <c r="T15555" s="34"/>
      <c r="U15555" s="34"/>
    </row>
    <row r="15556" spans="16:21" x14ac:dyDescent="0.45">
      <c r="P15556" s="33" t="s">
        <v>8648</v>
      </c>
      <c r="Q15556" t="s">
        <v>28873</v>
      </c>
      <c r="R15556" s="35" t="s">
        <v>24597</v>
      </c>
      <c r="S15556" s="34"/>
      <c r="T15556" s="34"/>
      <c r="U15556" s="34"/>
    </row>
    <row r="15557" spans="16:21" x14ac:dyDescent="0.45">
      <c r="P15557" s="33" t="s">
        <v>8649</v>
      </c>
      <c r="Q15557" t="s">
        <v>28873</v>
      </c>
      <c r="R15557" s="35" t="s">
        <v>24598</v>
      </c>
      <c r="S15557" s="34"/>
      <c r="T15557" s="34"/>
      <c r="U15557" s="34"/>
    </row>
    <row r="15558" spans="16:21" x14ac:dyDescent="0.45">
      <c r="P15558" s="33" t="s">
        <v>8649</v>
      </c>
      <c r="Q15558" t="s">
        <v>28873</v>
      </c>
      <c r="R15558" s="35" t="s">
        <v>24599</v>
      </c>
      <c r="S15558" s="34"/>
      <c r="T15558" s="34"/>
      <c r="U15558" s="34"/>
    </row>
    <row r="15559" spans="16:21" x14ac:dyDescent="0.45">
      <c r="P15559" s="33" t="s">
        <v>8650</v>
      </c>
      <c r="Q15559" t="s">
        <v>28873</v>
      </c>
      <c r="R15559" s="35" t="s">
        <v>24600</v>
      </c>
      <c r="S15559" s="34"/>
      <c r="T15559" s="34"/>
      <c r="U15559" s="34"/>
    </row>
    <row r="15560" spans="16:21" x14ac:dyDescent="0.45">
      <c r="P15560" s="33" t="s">
        <v>8650</v>
      </c>
      <c r="Q15560" t="s">
        <v>28873</v>
      </c>
      <c r="R15560" s="35" t="s">
        <v>24601</v>
      </c>
      <c r="S15560" s="34"/>
      <c r="T15560" s="34"/>
      <c r="U15560" s="34"/>
    </row>
    <row r="15561" spans="16:21" x14ac:dyDescent="0.45">
      <c r="P15561" s="33" t="s">
        <v>8651</v>
      </c>
      <c r="Q15561" t="s">
        <v>28873</v>
      </c>
      <c r="R15561" s="35" t="s">
        <v>24602</v>
      </c>
      <c r="S15561" s="34"/>
      <c r="T15561" s="34"/>
      <c r="U15561" s="34"/>
    </row>
    <row r="15562" spans="16:21" x14ac:dyDescent="0.45">
      <c r="P15562" s="33" t="s">
        <v>8651</v>
      </c>
      <c r="Q15562" t="s">
        <v>28873</v>
      </c>
      <c r="R15562" s="35" t="s">
        <v>24603</v>
      </c>
      <c r="S15562" s="34"/>
      <c r="T15562" s="34"/>
      <c r="U15562" s="34"/>
    </row>
    <row r="15563" spans="16:21" x14ac:dyDescent="0.45">
      <c r="P15563" s="33" t="s">
        <v>8652</v>
      </c>
      <c r="Q15563" t="s">
        <v>28873</v>
      </c>
      <c r="R15563" s="35" t="s">
        <v>24604</v>
      </c>
      <c r="S15563" s="34"/>
      <c r="T15563" s="34"/>
      <c r="U15563" s="34"/>
    </row>
    <row r="15564" spans="16:21" x14ac:dyDescent="0.45">
      <c r="P15564" s="33" t="s">
        <v>8652</v>
      </c>
      <c r="Q15564" t="s">
        <v>28873</v>
      </c>
      <c r="R15564" s="35" t="s">
        <v>24605</v>
      </c>
      <c r="S15564" s="34"/>
      <c r="T15564" s="34"/>
      <c r="U15564" s="34"/>
    </row>
    <row r="15565" spans="16:21" x14ac:dyDescent="0.45">
      <c r="P15565" s="33" t="s">
        <v>8653</v>
      </c>
      <c r="Q15565" t="s">
        <v>28873</v>
      </c>
      <c r="R15565" s="35" t="s">
        <v>24606</v>
      </c>
      <c r="S15565" s="34"/>
      <c r="T15565" s="34"/>
      <c r="U15565" s="34"/>
    </row>
    <row r="15566" spans="16:21" x14ac:dyDescent="0.45">
      <c r="P15566" s="33" t="s">
        <v>8653</v>
      </c>
      <c r="Q15566" t="s">
        <v>28873</v>
      </c>
      <c r="R15566" s="35" t="s">
        <v>24607</v>
      </c>
      <c r="S15566" s="34"/>
      <c r="T15566" s="34"/>
      <c r="U15566" s="34"/>
    </row>
    <row r="15567" spans="16:21" x14ac:dyDescent="0.45">
      <c r="P15567" s="33" t="s">
        <v>8654</v>
      </c>
      <c r="Q15567" t="s">
        <v>28873</v>
      </c>
      <c r="R15567" s="35" t="s">
        <v>24608</v>
      </c>
      <c r="S15567" s="34"/>
      <c r="T15567" s="34"/>
      <c r="U15567" s="34"/>
    </row>
    <row r="15568" spans="16:21" x14ac:dyDescent="0.45">
      <c r="P15568" s="33" t="s">
        <v>8654</v>
      </c>
      <c r="Q15568" t="s">
        <v>28873</v>
      </c>
      <c r="R15568" s="35" t="s">
        <v>24609</v>
      </c>
      <c r="S15568" s="34"/>
      <c r="T15568" s="34"/>
      <c r="U15568" s="34"/>
    </row>
    <row r="15569" spans="16:21" x14ac:dyDescent="0.45">
      <c r="P15569" s="33" t="s">
        <v>8655</v>
      </c>
      <c r="Q15569" t="s">
        <v>28873</v>
      </c>
      <c r="R15569" s="35" t="s">
        <v>24610</v>
      </c>
      <c r="S15569" s="34"/>
      <c r="T15569" s="34"/>
      <c r="U15569" s="34"/>
    </row>
    <row r="15570" spans="16:21" x14ac:dyDescent="0.45">
      <c r="P15570" s="33" t="s">
        <v>8655</v>
      </c>
      <c r="Q15570" t="s">
        <v>28873</v>
      </c>
      <c r="R15570" s="35" t="s">
        <v>24611</v>
      </c>
      <c r="S15570" s="34"/>
      <c r="T15570" s="34"/>
      <c r="U15570" s="34"/>
    </row>
    <row r="15571" spans="16:21" x14ac:dyDescent="0.45">
      <c r="P15571" s="33" t="s">
        <v>8656</v>
      </c>
      <c r="Q15571" t="s">
        <v>28873</v>
      </c>
      <c r="R15571" s="35" t="s">
        <v>24612</v>
      </c>
      <c r="S15571" s="34"/>
      <c r="T15571" s="34"/>
      <c r="U15571" s="34"/>
    </row>
    <row r="15572" spans="16:21" x14ac:dyDescent="0.45">
      <c r="P15572" s="33" t="s">
        <v>8656</v>
      </c>
      <c r="Q15572" t="s">
        <v>28873</v>
      </c>
      <c r="R15572" s="35" t="s">
        <v>24613</v>
      </c>
      <c r="S15572" s="34"/>
      <c r="T15572" s="34"/>
      <c r="U15572" s="34"/>
    </row>
    <row r="15573" spans="16:21" x14ac:dyDescent="0.45">
      <c r="P15573" s="33" t="s">
        <v>8657</v>
      </c>
      <c r="Q15573" t="s">
        <v>28873</v>
      </c>
      <c r="R15573" s="35" t="s">
        <v>24614</v>
      </c>
      <c r="S15573" s="34"/>
      <c r="T15573" s="34"/>
      <c r="U15573" s="34"/>
    </row>
    <row r="15574" spans="16:21" x14ac:dyDescent="0.45">
      <c r="P15574" s="33" t="s">
        <v>8657</v>
      </c>
      <c r="Q15574" t="s">
        <v>28873</v>
      </c>
      <c r="R15574" s="35" t="s">
        <v>24615</v>
      </c>
      <c r="S15574" s="34"/>
      <c r="T15574" s="34"/>
      <c r="U15574" s="34"/>
    </row>
    <row r="15575" spans="16:21" x14ac:dyDescent="0.45">
      <c r="P15575" s="33" t="s">
        <v>8658</v>
      </c>
      <c r="Q15575" t="s">
        <v>28873</v>
      </c>
      <c r="R15575" s="35" t="s">
        <v>24616</v>
      </c>
      <c r="S15575" s="34"/>
      <c r="T15575" s="34"/>
      <c r="U15575" s="34"/>
    </row>
    <row r="15576" spans="16:21" x14ac:dyDescent="0.45">
      <c r="P15576" s="33" t="s">
        <v>8658</v>
      </c>
      <c r="Q15576" t="s">
        <v>28873</v>
      </c>
      <c r="R15576" s="35" t="s">
        <v>24617</v>
      </c>
      <c r="S15576" s="34"/>
      <c r="T15576" s="34"/>
      <c r="U15576" s="34"/>
    </row>
    <row r="15577" spans="16:21" x14ac:dyDescent="0.45">
      <c r="P15577" s="33" t="s">
        <v>8659</v>
      </c>
      <c r="Q15577" t="s">
        <v>28873</v>
      </c>
      <c r="R15577" s="35" t="s">
        <v>24618</v>
      </c>
      <c r="S15577" s="34"/>
      <c r="T15577" s="34"/>
      <c r="U15577" s="34"/>
    </row>
    <row r="15578" spans="16:21" x14ac:dyDescent="0.45">
      <c r="P15578" s="33" t="s">
        <v>8659</v>
      </c>
      <c r="Q15578" t="s">
        <v>28873</v>
      </c>
      <c r="R15578" s="35" t="s">
        <v>24619</v>
      </c>
      <c r="S15578" s="34"/>
      <c r="T15578" s="34"/>
      <c r="U15578" s="34"/>
    </row>
    <row r="15579" spans="16:21" x14ac:dyDescent="0.45">
      <c r="P15579" s="33" t="s">
        <v>8660</v>
      </c>
      <c r="Q15579" t="s">
        <v>28873</v>
      </c>
      <c r="R15579" s="35" t="s">
        <v>24620</v>
      </c>
      <c r="S15579" s="34"/>
      <c r="T15579" s="34"/>
      <c r="U15579" s="34"/>
    </row>
    <row r="15580" spans="16:21" x14ac:dyDescent="0.45">
      <c r="P15580" s="33" t="s">
        <v>8660</v>
      </c>
      <c r="Q15580" t="s">
        <v>28873</v>
      </c>
      <c r="R15580" s="35" t="s">
        <v>24621</v>
      </c>
      <c r="S15580" s="34"/>
      <c r="T15580" s="34"/>
      <c r="U15580" s="34"/>
    </row>
    <row r="15581" spans="16:21" x14ac:dyDescent="0.45">
      <c r="P15581" s="33" t="s">
        <v>8661</v>
      </c>
      <c r="Q15581" t="s">
        <v>28873</v>
      </c>
      <c r="R15581" s="35" t="s">
        <v>24622</v>
      </c>
      <c r="S15581" s="34"/>
      <c r="T15581" s="34"/>
      <c r="U15581" s="34"/>
    </row>
    <row r="15582" spans="16:21" x14ac:dyDescent="0.45">
      <c r="P15582" s="33" t="s">
        <v>8661</v>
      </c>
      <c r="Q15582" t="s">
        <v>28873</v>
      </c>
      <c r="R15582" s="35" t="s">
        <v>24623</v>
      </c>
      <c r="S15582" s="34"/>
      <c r="T15582" s="34"/>
      <c r="U15582" s="34"/>
    </row>
    <row r="15583" spans="16:21" x14ac:dyDescent="0.45">
      <c r="P15583" s="33" t="s">
        <v>8662</v>
      </c>
      <c r="Q15583" t="s">
        <v>28873</v>
      </c>
      <c r="R15583" s="35" t="s">
        <v>24624</v>
      </c>
      <c r="S15583" s="34"/>
      <c r="T15583" s="34"/>
      <c r="U15583" s="34"/>
    </row>
    <row r="15584" spans="16:21" x14ac:dyDescent="0.45">
      <c r="P15584" s="33" t="s">
        <v>8662</v>
      </c>
      <c r="Q15584" t="s">
        <v>28873</v>
      </c>
      <c r="R15584" s="35" t="s">
        <v>24625</v>
      </c>
      <c r="S15584" s="34"/>
      <c r="T15584" s="34"/>
      <c r="U15584" s="34"/>
    </row>
    <row r="15585" spans="16:21" x14ac:dyDescent="0.45">
      <c r="P15585" s="33" t="s">
        <v>8663</v>
      </c>
      <c r="Q15585" t="s">
        <v>28873</v>
      </c>
      <c r="R15585" s="35" t="s">
        <v>24626</v>
      </c>
      <c r="S15585" s="34"/>
      <c r="T15585" s="34"/>
      <c r="U15585" s="34"/>
    </row>
    <row r="15586" spans="16:21" x14ac:dyDescent="0.45">
      <c r="P15586" s="33" t="s">
        <v>8663</v>
      </c>
      <c r="Q15586" t="s">
        <v>28873</v>
      </c>
      <c r="R15586" s="35" t="s">
        <v>24627</v>
      </c>
      <c r="S15586" s="34"/>
      <c r="T15586" s="34"/>
      <c r="U15586" s="34"/>
    </row>
    <row r="15587" spans="16:21" x14ac:dyDescent="0.45">
      <c r="P15587" s="33" t="s">
        <v>8664</v>
      </c>
      <c r="Q15587" t="s">
        <v>28873</v>
      </c>
      <c r="R15587" s="35" t="s">
        <v>24628</v>
      </c>
      <c r="S15587" s="34"/>
      <c r="T15587" s="34"/>
      <c r="U15587" s="34"/>
    </row>
    <row r="15588" spans="16:21" x14ac:dyDescent="0.45">
      <c r="P15588" s="33" t="s">
        <v>8664</v>
      </c>
      <c r="Q15588" t="s">
        <v>28873</v>
      </c>
      <c r="R15588" s="35" t="s">
        <v>24629</v>
      </c>
      <c r="S15588" s="34"/>
      <c r="T15588" s="34"/>
      <c r="U15588" s="34"/>
    </row>
    <row r="15589" spans="16:21" x14ac:dyDescent="0.45">
      <c r="P15589" s="33" t="s">
        <v>8665</v>
      </c>
      <c r="Q15589" t="s">
        <v>28873</v>
      </c>
      <c r="R15589" s="35" t="s">
        <v>24630</v>
      </c>
      <c r="S15589" s="34"/>
      <c r="T15589" s="34"/>
      <c r="U15589" s="34"/>
    </row>
    <row r="15590" spans="16:21" x14ac:dyDescent="0.45">
      <c r="P15590" s="33" t="s">
        <v>8665</v>
      </c>
      <c r="Q15590" t="s">
        <v>28873</v>
      </c>
      <c r="R15590" s="35" t="s">
        <v>24631</v>
      </c>
      <c r="S15590" s="34"/>
      <c r="T15590" s="34"/>
      <c r="U15590" s="34"/>
    </row>
    <row r="15591" spans="16:21" x14ac:dyDescent="0.45">
      <c r="P15591" s="33" t="s">
        <v>8666</v>
      </c>
      <c r="Q15591" t="s">
        <v>28873</v>
      </c>
      <c r="R15591" s="35" t="s">
        <v>24632</v>
      </c>
      <c r="S15591" s="34"/>
      <c r="T15591" s="34"/>
      <c r="U15591" s="34"/>
    </row>
    <row r="15592" spans="16:21" x14ac:dyDescent="0.45">
      <c r="P15592" s="33" t="s">
        <v>8666</v>
      </c>
      <c r="Q15592" t="s">
        <v>28873</v>
      </c>
      <c r="R15592" s="35" t="s">
        <v>24631</v>
      </c>
      <c r="S15592" s="34"/>
      <c r="T15592" s="34"/>
      <c r="U15592" s="34"/>
    </row>
    <row r="15593" spans="16:21" x14ac:dyDescent="0.45">
      <c r="P15593" s="33" t="s">
        <v>121</v>
      </c>
      <c r="Q15593" t="s">
        <v>28873</v>
      </c>
      <c r="R15593" s="35" t="s">
        <v>24626</v>
      </c>
      <c r="S15593" s="34"/>
      <c r="T15593" s="34"/>
      <c r="U15593" s="34"/>
    </row>
    <row r="15594" spans="16:21" x14ac:dyDescent="0.45">
      <c r="P15594" s="33" t="s">
        <v>121</v>
      </c>
      <c r="Q15594" t="s">
        <v>28873</v>
      </c>
      <c r="R15594" s="35" t="s">
        <v>24627</v>
      </c>
      <c r="S15594" s="34"/>
      <c r="T15594" s="34"/>
      <c r="U15594" s="34"/>
    </row>
    <row r="15595" spans="16:21" x14ac:dyDescent="0.45">
      <c r="P15595" s="33" t="s">
        <v>8667</v>
      </c>
      <c r="Q15595" t="s">
        <v>28873</v>
      </c>
      <c r="R15595" s="35" t="s">
        <v>24633</v>
      </c>
      <c r="S15595" s="34"/>
      <c r="T15595" s="34"/>
      <c r="U15595" s="34"/>
    </row>
    <row r="15596" spans="16:21" x14ac:dyDescent="0.45">
      <c r="P15596" s="33" t="s">
        <v>8667</v>
      </c>
      <c r="Q15596" t="s">
        <v>28873</v>
      </c>
      <c r="R15596" s="35" t="s">
        <v>24634</v>
      </c>
      <c r="S15596" s="34"/>
      <c r="T15596" s="34"/>
      <c r="U15596" s="34"/>
    </row>
    <row r="15597" spans="16:21" x14ac:dyDescent="0.45">
      <c r="P15597" s="33" t="s">
        <v>8668</v>
      </c>
      <c r="Q15597" t="s">
        <v>28873</v>
      </c>
      <c r="R15597" s="35" t="s">
        <v>24635</v>
      </c>
      <c r="S15597" s="34"/>
      <c r="T15597" s="34"/>
      <c r="U15597" s="34"/>
    </row>
    <row r="15598" spans="16:21" x14ac:dyDescent="0.45">
      <c r="P15598" s="33" t="s">
        <v>8668</v>
      </c>
      <c r="Q15598" t="s">
        <v>28873</v>
      </c>
      <c r="R15598" s="35" t="s">
        <v>24636</v>
      </c>
      <c r="S15598" s="34"/>
      <c r="T15598" s="34"/>
      <c r="U15598" s="34"/>
    </row>
    <row r="15599" spans="16:21" x14ac:dyDescent="0.45">
      <c r="P15599" s="33" t="s">
        <v>8669</v>
      </c>
      <c r="Q15599" t="s">
        <v>28873</v>
      </c>
      <c r="R15599" s="35" t="s">
        <v>24637</v>
      </c>
      <c r="S15599" s="34"/>
      <c r="T15599" s="34"/>
      <c r="U15599" s="34"/>
    </row>
    <row r="15600" spans="16:21" x14ac:dyDescent="0.45">
      <c r="P15600" s="33" t="s">
        <v>8669</v>
      </c>
      <c r="Q15600" t="s">
        <v>28873</v>
      </c>
      <c r="R15600" s="35" t="s">
        <v>24638</v>
      </c>
      <c r="S15600" s="34"/>
      <c r="T15600" s="34"/>
      <c r="U15600" s="34"/>
    </row>
    <row r="15601" spans="16:21" x14ac:dyDescent="0.45">
      <c r="P15601" s="33" t="s">
        <v>8670</v>
      </c>
      <c r="Q15601" t="s">
        <v>28873</v>
      </c>
      <c r="R15601" s="35" t="s">
        <v>24639</v>
      </c>
      <c r="S15601" s="34"/>
      <c r="T15601" s="34"/>
      <c r="U15601" s="34"/>
    </row>
    <row r="15602" spans="16:21" x14ac:dyDescent="0.45">
      <c r="P15602" s="33" t="s">
        <v>8670</v>
      </c>
      <c r="Q15602" t="s">
        <v>28873</v>
      </c>
      <c r="R15602" s="35" t="s">
        <v>24640</v>
      </c>
      <c r="S15602" s="34"/>
      <c r="T15602" s="34"/>
      <c r="U15602" s="34"/>
    </row>
    <row r="15603" spans="16:21" x14ac:dyDescent="0.45">
      <c r="P15603" s="33" t="s">
        <v>8671</v>
      </c>
      <c r="Q15603" t="s">
        <v>28873</v>
      </c>
      <c r="R15603" s="35" t="s">
        <v>24641</v>
      </c>
      <c r="S15603" s="34"/>
      <c r="T15603" s="34"/>
      <c r="U15603" s="34"/>
    </row>
    <row r="15604" spans="16:21" x14ac:dyDescent="0.45">
      <c r="P15604" s="33" t="s">
        <v>8671</v>
      </c>
      <c r="Q15604" t="s">
        <v>28873</v>
      </c>
      <c r="R15604" s="35" t="s">
        <v>24642</v>
      </c>
      <c r="S15604" s="34"/>
      <c r="T15604" s="34"/>
      <c r="U15604" s="34"/>
    </row>
    <row r="15605" spans="16:21" x14ac:dyDescent="0.45">
      <c r="P15605" s="33" t="s">
        <v>8672</v>
      </c>
      <c r="Q15605" t="s">
        <v>28873</v>
      </c>
      <c r="R15605" s="35" t="s">
        <v>24643</v>
      </c>
      <c r="S15605" s="34"/>
      <c r="T15605" s="34"/>
      <c r="U15605" s="34"/>
    </row>
    <row r="15606" spans="16:21" x14ac:dyDescent="0.45">
      <c r="P15606" s="33" t="s">
        <v>8672</v>
      </c>
      <c r="Q15606" t="s">
        <v>28873</v>
      </c>
      <c r="R15606" s="35" t="s">
        <v>24644</v>
      </c>
      <c r="S15606" s="34"/>
      <c r="T15606" s="34"/>
      <c r="U15606" s="34"/>
    </row>
    <row r="15607" spans="16:21" x14ac:dyDescent="0.45">
      <c r="P15607" s="33" t="s">
        <v>8673</v>
      </c>
      <c r="Q15607" t="s">
        <v>28873</v>
      </c>
      <c r="R15607" s="35" t="s">
        <v>24645</v>
      </c>
      <c r="S15607" s="34"/>
      <c r="T15607" s="34"/>
      <c r="U15607" s="34"/>
    </row>
    <row r="15608" spans="16:21" x14ac:dyDescent="0.45">
      <c r="P15608" s="33" t="s">
        <v>8673</v>
      </c>
      <c r="Q15608" t="s">
        <v>28873</v>
      </c>
      <c r="R15608" s="35" t="s">
        <v>24646</v>
      </c>
      <c r="S15608" s="34"/>
      <c r="T15608" s="34"/>
      <c r="U15608" s="34"/>
    </row>
    <row r="15609" spans="16:21" x14ac:dyDescent="0.45">
      <c r="P15609" s="33" t="s">
        <v>8674</v>
      </c>
      <c r="Q15609" t="s">
        <v>28873</v>
      </c>
      <c r="R15609" s="35" t="s">
        <v>24647</v>
      </c>
      <c r="S15609" s="34"/>
      <c r="T15609" s="34"/>
      <c r="U15609" s="34"/>
    </row>
    <row r="15610" spans="16:21" x14ac:dyDescent="0.45">
      <c r="P15610" s="33" t="s">
        <v>8674</v>
      </c>
      <c r="Q15610" t="s">
        <v>28873</v>
      </c>
      <c r="R15610" s="35" t="s">
        <v>24648</v>
      </c>
      <c r="S15610" s="34"/>
      <c r="T15610" s="34"/>
      <c r="U15610" s="34"/>
    </row>
    <row r="15611" spans="16:21" x14ac:dyDescent="0.45">
      <c r="P15611" s="33" t="s">
        <v>8675</v>
      </c>
      <c r="Q15611" t="s">
        <v>28873</v>
      </c>
      <c r="R15611" s="35" t="s">
        <v>24649</v>
      </c>
      <c r="S15611" s="34"/>
      <c r="T15611" s="34"/>
      <c r="U15611" s="34"/>
    </row>
    <row r="15612" spans="16:21" x14ac:dyDescent="0.45">
      <c r="P15612" s="33" t="s">
        <v>8675</v>
      </c>
      <c r="Q15612" t="s">
        <v>28873</v>
      </c>
      <c r="R15612" s="35" t="s">
        <v>24650</v>
      </c>
      <c r="S15612" s="34"/>
      <c r="T15612" s="34"/>
      <c r="U15612" s="34"/>
    </row>
    <row r="15613" spans="16:21" x14ac:dyDescent="0.45">
      <c r="P15613" s="33" t="s">
        <v>8676</v>
      </c>
      <c r="Q15613" t="s">
        <v>28873</v>
      </c>
      <c r="R15613" s="35" t="s">
        <v>24651</v>
      </c>
      <c r="S15613" s="34"/>
      <c r="T15613" s="34"/>
      <c r="U15613" s="34"/>
    </row>
    <row r="15614" spans="16:21" x14ac:dyDescent="0.45">
      <c r="P15614" s="33" t="s">
        <v>8676</v>
      </c>
      <c r="Q15614" t="s">
        <v>28873</v>
      </c>
      <c r="R15614" s="35" t="s">
        <v>24652</v>
      </c>
      <c r="S15614" s="34"/>
      <c r="T15614" s="34"/>
      <c r="U15614" s="34"/>
    </row>
    <row r="15615" spans="16:21" x14ac:dyDescent="0.45">
      <c r="P15615" s="33" t="s">
        <v>8677</v>
      </c>
      <c r="Q15615" t="s">
        <v>28873</v>
      </c>
      <c r="R15615" s="35" t="s">
        <v>24653</v>
      </c>
      <c r="S15615" s="34"/>
      <c r="T15615" s="34"/>
      <c r="U15615" s="34"/>
    </row>
    <row r="15616" spans="16:21" x14ac:dyDescent="0.45">
      <c r="P15616" s="33" t="s">
        <v>8677</v>
      </c>
      <c r="Q15616" t="s">
        <v>28873</v>
      </c>
      <c r="R15616" s="35" t="s">
        <v>24654</v>
      </c>
      <c r="S15616" s="34"/>
      <c r="T15616" s="34"/>
      <c r="U15616" s="34"/>
    </row>
    <row r="15617" spans="16:21" x14ac:dyDescent="0.45">
      <c r="P15617" s="33" t="s">
        <v>8678</v>
      </c>
      <c r="Q15617" t="s">
        <v>28873</v>
      </c>
      <c r="R15617" s="35" t="s">
        <v>24655</v>
      </c>
      <c r="S15617" s="34"/>
      <c r="T15617" s="34"/>
      <c r="U15617" s="34"/>
    </row>
    <row r="15618" spans="16:21" x14ac:dyDescent="0.45">
      <c r="P15618" s="33" t="s">
        <v>8678</v>
      </c>
      <c r="Q15618" t="s">
        <v>28873</v>
      </c>
      <c r="R15618" s="35" t="s">
        <v>24656</v>
      </c>
      <c r="S15618" s="34"/>
      <c r="T15618" s="34"/>
      <c r="U15618" s="34"/>
    </row>
    <row r="15619" spans="16:21" x14ac:dyDescent="0.45">
      <c r="P15619" s="33" t="s">
        <v>8679</v>
      </c>
      <c r="Q15619" t="s">
        <v>28873</v>
      </c>
      <c r="R15619" s="35" t="s">
        <v>24657</v>
      </c>
      <c r="S15619" s="34"/>
      <c r="T15619" s="34"/>
      <c r="U15619" s="34"/>
    </row>
    <row r="15620" spans="16:21" x14ac:dyDescent="0.45">
      <c r="P15620" s="33" t="s">
        <v>8679</v>
      </c>
      <c r="Q15620" t="s">
        <v>28873</v>
      </c>
      <c r="R15620" s="35" t="s">
        <v>24658</v>
      </c>
      <c r="S15620" s="34"/>
      <c r="T15620" s="34"/>
      <c r="U15620" s="34"/>
    </row>
    <row r="15621" spans="16:21" x14ac:dyDescent="0.45">
      <c r="P15621" s="33" t="s">
        <v>8680</v>
      </c>
      <c r="Q15621" t="s">
        <v>28873</v>
      </c>
      <c r="R15621" s="35" t="s">
        <v>24659</v>
      </c>
      <c r="S15621" s="34"/>
      <c r="T15621" s="34"/>
      <c r="U15621" s="34"/>
    </row>
    <row r="15622" spans="16:21" x14ac:dyDescent="0.45">
      <c r="P15622" s="33" t="s">
        <v>8680</v>
      </c>
      <c r="Q15622" t="s">
        <v>28873</v>
      </c>
      <c r="R15622" s="35" t="s">
        <v>24658</v>
      </c>
      <c r="S15622" s="34"/>
      <c r="T15622" s="34"/>
      <c r="U15622" s="34"/>
    </row>
    <row r="15623" spans="16:21" x14ac:dyDescent="0.45">
      <c r="P15623" s="33" t="s">
        <v>8681</v>
      </c>
      <c r="Q15623" t="s">
        <v>28873</v>
      </c>
      <c r="R15623" s="35" t="s">
        <v>24660</v>
      </c>
      <c r="S15623" s="34"/>
      <c r="T15623" s="34"/>
      <c r="U15623" s="34"/>
    </row>
    <row r="15624" spans="16:21" x14ac:dyDescent="0.45">
      <c r="P15624" s="33" t="s">
        <v>8681</v>
      </c>
      <c r="Q15624" t="s">
        <v>28873</v>
      </c>
      <c r="R15624" s="35" t="s">
        <v>24661</v>
      </c>
      <c r="S15624" s="34"/>
      <c r="T15624" s="34"/>
      <c r="U15624" s="34"/>
    </row>
    <row r="15625" spans="16:21" x14ac:dyDescent="0.45">
      <c r="P15625" s="33" t="s">
        <v>8682</v>
      </c>
      <c r="Q15625" t="s">
        <v>28873</v>
      </c>
      <c r="R15625" s="35" t="s">
        <v>24662</v>
      </c>
      <c r="S15625" s="34"/>
      <c r="T15625" s="34"/>
      <c r="U15625" s="34"/>
    </row>
    <row r="15626" spans="16:21" x14ac:dyDescent="0.45">
      <c r="P15626" s="33" t="s">
        <v>8682</v>
      </c>
      <c r="Q15626" t="s">
        <v>28873</v>
      </c>
      <c r="R15626" s="35" t="s">
        <v>24663</v>
      </c>
      <c r="S15626" s="34"/>
      <c r="T15626" s="34"/>
      <c r="U15626" s="34"/>
    </row>
    <row r="15627" spans="16:21" x14ac:dyDescent="0.45">
      <c r="P15627" s="33" t="s">
        <v>8683</v>
      </c>
      <c r="Q15627" t="s">
        <v>28873</v>
      </c>
      <c r="R15627" s="35" t="s">
        <v>24664</v>
      </c>
      <c r="S15627" s="34"/>
      <c r="T15627" s="34"/>
      <c r="U15627" s="34"/>
    </row>
    <row r="15628" spans="16:21" x14ac:dyDescent="0.45">
      <c r="P15628" s="33" t="s">
        <v>8683</v>
      </c>
      <c r="Q15628" t="s">
        <v>28873</v>
      </c>
      <c r="R15628" s="35" t="s">
        <v>24665</v>
      </c>
      <c r="S15628" s="34"/>
      <c r="T15628" s="34"/>
      <c r="U15628" s="34"/>
    </row>
    <row r="15629" spans="16:21" x14ac:dyDescent="0.45">
      <c r="P15629" s="33" t="s">
        <v>8684</v>
      </c>
      <c r="Q15629" t="s">
        <v>28873</v>
      </c>
      <c r="R15629" s="35" t="s">
        <v>24666</v>
      </c>
      <c r="S15629" s="34"/>
      <c r="T15629" s="34"/>
      <c r="U15629" s="34"/>
    </row>
    <row r="15630" spans="16:21" x14ac:dyDescent="0.45">
      <c r="P15630" s="33" t="s">
        <v>8684</v>
      </c>
      <c r="Q15630" t="s">
        <v>28873</v>
      </c>
      <c r="R15630" s="35" t="s">
        <v>24667</v>
      </c>
      <c r="S15630" s="34"/>
      <c r="T15630" s="34"/>
      <c r="U15630" s="34"/>
    </row>
    <row r="15631" spans="16:21" x14ac:dyDescent="0.45">
      <c r="P15631" s="33" t="s">
        <v>8685</v>
      </c>
      <c r="Q15631" t="s">
        <v>28873</v>
      </c>
      <c r="R15631" s="35" t="s">
        <v>24668</v>
      </c>
      <c r="S15631" s="34"/>
      <c r="T15631" s="34"/>
      <c r="U15631" s="34"/>
    </row>
    <row r="15632" spans="16:21" x14ac:dyDescent="0.45">
      <c r="P15632" s="33" t="s">
        <v>8685</v>
      </c>
      <c r="Q15632" t="s">
        <v>28873</v>
      </c>
      <c r="R15632" s="35" t="s">
        <v>24669</v>
      </c>
      <c r="S15632" s="34"/>
      <c r="T15632" s="34"/>
      <c r="U15632" s="34"/>
    </row>
    <row r="15633" spans="16:21" x14ac:dyDescent="0.45">
      <c r="P15633" s="33" t="s">
        <v>8686</v>
      </c>
      <c r="Q15633" t="s">
        <v>28873</v>
      </c>
      <c r="R15633" s="35" t="s">
        <v>24670</v>
      </c>
      <c r="S15633" s="34"/>
      <c r="T15633" s="34"/>
      <c r="U15633" s="34"/>
    </row>
    <row r="15634" spans="16:21" x14ac:dyDescent="0.45">
      <c r="P15634" s="33" t="s">
        <v>8686</v>
      </c>
      <c r="Q15634" t="s">
        <v>28873</v>
      </c>
      <c r="R15634" s="35" t="s">
        <v>24671</v>
      </c>
      <c r="S15634" s="34"/>
      <c r="T15634" s="34"/>
      <c r="U15634" s="34"/>
    </row>
    <row r="15635" spans="16:21" x14ac:dyDescent="0.45">
      <c r="P15635" s="33" t="s">
        <v>8687</v>
      </c>
      <c r="Q15635" t="s">
        <v>28873</v>
      </c>
      <c r="R15635" s="35" t="s">
        <v>24672</v>
      </c>
      <c r="S15635" s="34"/>
      <c r="T15635" s="34"/>
      <c r="U15635" s="34"/>
    </row>
    <row r="15636" spans="16:21" x14ac:dyDescent="0.45">
      <c r="P15636" s="33" t="s">
        <v>8687</v>
      </c>
      <c r="Q15636" t="s">
        <v>28873</v>
      </c>
      <c r="R15636" s="35" t="s">
        <v>24673</v>
      </c>
      <c r="S15636" s="34"/>
      <c r="T15636" s="34"/>
      <c r="U15636" s="34"/>
    </row>
    <row r="15637" spans="16:21" x14ac:dyDescent="0.45">
      <c r="P15637" s="33" t="s">
        <v>8688</v>
      </c>
      <c r="Q15637" t="s">
        <v>28873</v>
      </c>
      <c r="R15637" s="35" t="s">
        <v>24674</v>
      </c>
      <c r="S15637" s="34"/>
      <c r="T15637" s="34"/>
      <c r="U15637" s="34"/>
    </row>
    <row r="15638" spans="16:21" x14ac:dyDescent="0.45">
      <c r="P15638" s="33" t="s">
        <v>8688</v>
      </c>
      <c r="Q15638" t="s">
        <v>28873</v>
      </c>
      <c r="R15638" s="35" t="s">
        <v>24675</v>
      </c>
      <c r="S15638" s="34"/>
      <c r="T15638" s="34"/>
      <c r="U15638" s="34"/>
    </row>
    <row r="15639" spans="16:21" x14ac:dyDescent="0.45">
      <c r="P15639" s="33" t="s">
        <v>8689</v>
      </c>
      <c r="Q15639" t="s">
        <v>28873</v>
      </c>
      <c r="R15639" s="35" t="s">
        <v>24676</v>
      </c>
      <c r="S15639" s="34"/>
      <c r="T15639" s="34"/>
      <c r="U15639" s="34"/>
    </row>
    <row r="15640" spans="16:21" x14ac:dyDescent="0.45">
      <c r="P15640" s="33" t="s">
        <v>8689</v>
      </c>
      <c r="Q15640" t="s">
        <v>28873</v>
      </c>
      <c r="R15640" s="35" t="s">
        <v>24677</v>
      </c>
      <c r="S15640" s="34"/>
      <c r="T15640" s="34"/>
      <c r="U15640" s="34"/>
    </row>
    <row r="15641" spans="16:21" x14ac:dyDescent="0.45">
      <c r="P15641" s="33" t="s">
        <v>8690</v>
      </c>
      <c r="Q15641" t="s">
        <v>28873</v>
      </c>
      <c r="R15641" s="35" t="s">
        <v>24678</v>
      </c>
      <c r="S15641" s="34"/>
      <c r="T15641" s="34"/>
      <c r="U15641" s="34"/>
    </row>
    <row r="15642" spans="16:21" x14ac:dyDescent="0.45">
      <c r="P15642" s="33" t="s">
        <v>8690</v>
      </c>
      <c r="Q15642" t="s">
        <v>28873</v>
      </c>
      <c r="R15642" s="35" t="s">
        <v>24679</v>
      </c>
      <c r="S15642" s="34"/>
      <c r="T15642" s="34"/>
      <c r="U15642" s="34"/>
    </row>
    <row r="15643" spans="16:21" x14ac:dyDescent="0.45">
      <c r="P15643" s="33" t="s">
        <v>8691</v>
      </c>
      <c r="Q15643" t="s">
        <v>28873</v>
      </c>
      <c r="R15643" s="35" t="s">
        <v>24680</v>
      </c>
      <c r="S15643" s="34"/>
      <c r="T15643" s="34"/>
      <c r="U15643" s="34"/>
    </row>
    <row r="15644" spans="16:21" x14ac:dyDescent="0.45">
      <c r="P15644" s="33" t="s">
        <v>8691</v>
      </c>
      <c r="Q15644" t="s">
        <v>28873</v>
      </c>
      <c r="R15644" s="35" t="s">
        <v>24681</v>
      </c>
      <c r="S15644" s="34"/>
      <c r="T15644" s="34"/>
      <c r="U15644" s="34"/>
    </row>
    <row r="15645" spans="16:21" x14ac:dyDescent="0.45">
      <c r="P15645" s="33" t="s">
        <v>8692</v>
      </c>
      <c r="Q15645" t="s">
        <v>28873</v>
      </c>
      <c r="R15645" s="35" t="s">
        <v>24682</v>
      </c>
      <c r="S15645" s="34"/>
      <c r="T15645" s="34"/>
      <c r="U15645" s="34"/>
    </row>
    <row r="15646" spans="16:21" x14ac:dyDescent="0.45">
      <c r="P15646" s="33" t="s">
        <v>8692</v>
      </c>
      <c r="Q15646" t="s">
        <v>28873</v>
      </c>
      <c r="R15646" s="35" t="s">
        <v>24683</v>
      </c>
      <c r="S15646" s="34"/>
      <c r="T15646" s="34"/>
      <c r="U15646" s="34"/>
    </row>
    <row r="15647" spans="16:21" x14ac:dyDescent="0.45">
      <c r="P15647" s="33" t="s">
        <v>8693</v>
      </c>
      <c r="Q15647" t="s">
        <v>28873</v>
      </c>
      <c r="R15647" s="35" t="s">
        <v>24684</v>
      </c>
      <c r="S15647" s="34"/>
      <c r="T15647" s="34"/>
      <c r="U15647" s="34"/>
    </row>
    <row r="15648" spans="16:21" x14ac:dyDescent="0.45">
      <c r="P15648" s="33" t="s">
        <v>8693</v>
      </c>
      <c r="Q15648" t="s">
        <v>28873</v>
      </c>
      <c r="R15648" s="35" t="s">
        <v>24685</v>
      </c>
      <c r="S15648" s="34"/>
      <c r="T15648" s="34"/>
      <c r="U15648" s="34"/>
    </row>
    <row r="15649" spans="16:21" x14ac:dyDescent="0.45">
      <c r="P15649" s="33" t="s">
        <v>8694</v>
      </c>
      <c r="Q15649" t="s">
        <v>28873</v>
      </c>
      <c r="R15649" s="35" t="s">
        <v>24686</v>
      </c>
      <c r="S15649" s="34"/>
      <c r="T15649" s="34"/>
      <c r="U15649" s="34"/>
    </row>
    <row r="15650" spans="16:21" x14ac:dyDescent="0.45">
      <c r="P15650" s="33" t="s">
        <v>8694</v>
      </c>
      <c r="Q15650" t="s">
        <v>28873</v>
      </c>
      <c r="R15650" s="35" t="s">
        <v>24687</v>
      </c>
      <c r="S15650" s="34"/>
      <c r="T15650" s="34"/>
      <c r="U15650" s="34"/>
    </row>
    <row r="15651" spans="16:21" x14ac:dyDescent="0.45">
      <c r="P15651" s="33" t="s">
        <v>8695</v>
      </c>
      <c r="Q15651" t="s">
        <v>28873</v>
      </c>
      <c r="R15651" s="35" t="s">
        <v>24688</v>
      </c>
      <c r="S15651" s="34"/>
      <c r="T15651" s="34"/>
      <c r="U15651" s="34"/>
    </row>
    <row r="15652" spans="16:21" x14ac:dyDescent="0.45">
      <c r="P15652" s="33" t="s">
        <v>8695</v>
      </c>
      <c r="Q15652" t="s">
        <v>28873</v>
      </c>
      <c r="R15652" s="35" t="s">
        <v>24687</v>
      </c>
      <c r="S15652" s="34"/>
      <c r="T15652" s="34"/>
      <c r="U15652" s="34"/>
    </row>
    <row r="15653" spans="16:21" x14ac:dyDescent="0.45">
      <c r="P15653" s="33" t="s">
        <v>8696</v>
      </c>
      <c r="Q15653" t="s">
        <v>28873</v>
      </c>
      <c r="R15653" s="35" t="s">
        <v>24689</v>
      </c>
      <c r="S15653" s="34"/>
      <c r="T15653" s="34"/>
      <c r="U15653" s="34"/>
    </row>
    <row r="15654" spans="16:21" x14ac:dyDescent="0.45">
      <c r="P15654" s="33" t="s">
        <v>8696</v>
      </c>
      <c r="Q15654" t="s">
        <v>28873</v>
      </c>
      <c r="R15654" s="35" t="s">
        <v>24690</v>
      </c>
      <c r="S15654" s="34"/>
      <c r="T15654" s="34"/>
      <c r="U15654" s="34"/>
    </row>
    <row r="15655" spans="16:21" x14ac:dyDescent="0.45">
      <c r="P15655" s="33" t="s">
        <v>8697</v>
      </c>
      <c r="Q15655" t="s">
        <v>28873</v>
      </c>
      <c r="R15655" s="35" t="s">
        <v>24691</v>
      </c>
      <c r="S15655" s="34"/>
      <c r="T15655" s="34"/>
      <c r="U15655" s="34"/>
    </row>
    <row r="15656" spans="16:21" x14ac:dyDescent="0.45">
      <c r="P15656" s="33" t="s">
        <v>8697</v>
      </c>
      <c r="Q15656" t="s">
        <v>28873</v>
      </c>
      <c r="R15656" s="35" t="s">
        <v>24692</v>
      </c>
      <c r="S15656" s="34"/>
      <c r="T15656" s="34"/>
      <c r="U15656" s="34"/>
    </row>
    <row r="15657" spans="16:21" x14ac:dyDescent="0.45">
      <c r="P15657" s="33" t="s">
        <v>8698</v>
      </c>
      <c r="Q15657" t="s">
        <v>28873</v>
      </c>
      <c r="R15657" s="35" t="s">
        <v>24693</v>
      </c>
      <c r="S15657" s="34"/>
      <c r="T15657" s="34"/>
      <c r="U15657" s="34"/>
    </row>
    <row r="15658" spans="16:21" x14ac:dyDescent="0.45">
      <c r="P15658" s="33" t="s">
        <v>8698</v>
      </c>
      <c r="Q15658" t="s">
        <v>28873</v>
      </c>
      <c r="R15658" s="35" t="s">
        <v>24694</v>
      </c>
      <c r="S15658" s="34"/>
      <c r="T15658" s="34"/>
      <c r="U15658" s="34"/>
    </row>
    <row r="15659" spans="16:21" x14ac:dyDescent="0.45">
      <c r="P15659" s="33" t="s">
        <v>8699</v>
      </c>
      <c r="Q15659" t="s">
        <v>28873</v>
      </c>
      <c r="R15659" s="35" t="s">
        <v>24695</v>
      </c>
      <c r="S15659" s="34"/>
      <c r="T15659" s="34"/>
      <c r="U15659" s="34"/>
    </row>
    <row r="15660" spans="16:21" x14ac:dyDescent="0.45">
      <c r="P15660" s="33" t="s">
        <v>8699</v>
      </c>
      <c r="Q15660" t="s">
        <v>28873</v>
      </c>
      <c r="R15660" s="35" t="s">
        <v>24696</v>
      </c>
      <c r="S15660" s="34"/>
      <c r="T15660" s="34"/>
      <c r="U15660" s="34"/>
    </row>
    <row r="15661" spans="16:21" x14ac:dyDescent="0.45">
      <c r="P15661" s="33" t="s">
        <v>8700</v>
      </c>
      <c r="Q15661" t="s">
        <v>28873</v>
      </c>
      <c r="R15661" s="35" t="s">
        <v>24697</v>
      </c>
      <c r="S15661" s="34"/>
      <c r="T15661" s="34"/>
      <c r="U15661" s="34"/>
    </row>
    <row r="15662" spans="16:21" x14ac:dyDescent="0.45">
      <c r="P15662" s="33" t="s">
        <v>8700</v>
      </c>
      <c r="Q15662" t="s">
        <v>28873</v>
      </c>
      <c r="R15662" s="35" t="s">
        <v>24698</v>
      </c>
      <c r="S15662" s="34"/>
      <c r="T15662" s="34"/>
      <c r="U15662" s="34"/>
    </row>
    <row r="15663" spans="16:21" x14ac:dyDescent="0.45">
      <c r="P15663" s="33" t="s">
        <v>8701</v>
      </c>
      <c r="Q15663" t="s">
        <v>28873</v>
      </c>
      <c r="R15663" s="35" t="s">
        <v>24699</v>
      </c>
      <c r="S15663" s="34"/>
      <c r="T15663" s="34"/>
      <c r="U15663" s="34"/>
    </row>
    <row r="15664" spans="16:21" x14ac:dyDescent="0.45">
      <c r="P15664" s="33" t="s">
        <v>8701</v>
      </c>
      <c r="Q15664" t="s">
        <v>28873</v>
      </c>
      <c r="R15664" s="35" t="s">
        <v>24700</v>
      </c>
      <c r="S15664" s="34"/>
      <c r="T15664" s="34"/>
      <c r="U15664" s="34"/>
    </row>
    <row r="15665" spans="16:21" x14ac:dyDescent="0.45">
      <c r="P15665" s="33" t="s">
        <v>8702</v>
      </c>
      <c r="Q15665" t="s">
        <v>28873</v>
      </c>
      <c r="R15665" s="35" t="s">
        <v>24701</v>
      </c>
      <c r="S15665" s="34"/>
      <c r="T15665" s="34"/>
      <c r="U15665" s="34"/>
    </row>
    <row r="15666" spans="16:21" x14ac:dyDescent="0.45">
      <c r="P15666" s="33" t="s">
        <v>8702</v>
      </c>
      <c r="Q15666" t="s">
        <v>28873</v>
      </c>
      <c r="R15666" s="35" t="s">
        <v>24702</v>
      </c>
      <c r="S15666" s="34"/>
      <c r="T15666" s="34"/>
      <c r="U15666" s="34"/>
    </row>
    <row r="15667" spans="16:21" x14ac:dyDescent="0.45">
      <c r="P15667" s="33" t="s">
        <v>8703</v>
      </c>
      <c r="Q15667" t="s">
        <v>28873</v>
      </c>
      <c r="R15667" s="35" t="s">
        <v>24703</v>
      </c>
      <c r="S15667" s="34"/>
      <c r="T15667" s="34"/>
      <c r="U15667" s="34"/>
    </row>
    <row r="15668" spans="16:21" x14ac:dyDescent="0.45">
      <c r="P15668" s="33" t="s">
        <v>8703</v>
      </c>
      <c r="Q15668" t="s">
        <v>28873</v>
      </c>
      <c r="R15668" s="35" t="s">
        <v>24704</v>
      </c>
      <c r="S15668" s="34"/>
      <c r="T15668" s="34"/>
      <c r="U15668" s="34"/>
    </row>
    <row r="15669" spans="16:21" x14ac:dyDescent="0.45">
      <c r="P15669" s="33" t="s">
        <v>8704</v>
      </c>
      <c r="Q15669" t="s">
        <v>28873</v>
      </c>
      <c r="R15669" s="35" t="s">
        <v>24705</v>
      </c>
      <c r="S15669" s="34"/>
      <c r="T15669" s="34"/>
      <c r="U15669" s="34"/>
    </row>
    <row r="15670" spans="16:21" x14ac:dyDescent="0.45">
      <c r="P15670" s="33" t="s">
        <v>8704</v>
      </c>
      <c r="Q15670" t="s">
        <v>28873</v>
      </c>
      <c r="R15670" s="35" t="s">
        <v>24706</v>
      </c>
      <c r="S15670" s="34"/>
      <c r="T15670" s="34"/>
      <c r="U15670" s="34"/>
    </row>
    <row r="15671" spans="16:21" x14ac:dyDescent="0.45">
      <c r="P15671" s="33" t="s">
        <v>8705</v>
      </c>
      <c r="Q15671" t="s">
        <v>28873</v>
      </c>
      <c r="R15671" s="35" t="s">
        <v>24707</v>
      </c>
      <c r="S15671" s="34"/>
      <c r="T15671" s="34"/>
      <c r="U15671" s="34"/>
    </row>
    <row r="15672" spans="16:21" x14ac:dyDescent="0.45">
      <c r="P15672" s="33" t="s">
        <v>8705</v>
      </c>
      <c r="Q15672" t="s">
        <v>28873</v>
      </c>
      <c r="R15672" s="35" t="s">
        <v>24708</v>
      </c>
      <c r="S15672" s="34"/>
      <c r="T15672" s="34"/>
      <c r="U15672" s="34"/>
    </row>
    <row r="15673" spans="16:21" x14ac:dyDescent="0.45">
      <c r="P15673" s="33" t="s">
        <v>8706</v>
      </c>
      <c r="Q15673" t="s">
        <v>28873</v>
      </c>
      <c r="R15673" s="35" t="s">
        <v>24709</v>
      </c>
      <c r="S15673" s="34"/>
      <c r="T15673" s="34"/>
      <c r="U15673" s="34"/>
    </row>
    <row r="15674" spans="16:21" x14ac:dyDescent="0.45">
      <c r="P15674" s="33" t="s">
        <v>8706</v>
      </c>
      <c r="Q15674" t="s">
        <v>28873</v>
      </c>
      <c r="R15674" s="35" t="s">
        <v>24710</v>
      </c>
      <c r="S15674" s="34"/>
      <c r="T15674" s="34"/>
      <c r="U15674" s="34"/>
    </row>
    <row r="15675" spans="16:21" x14ac:dyDescent="0.45">
      <c r="P15675" s="33" t="s">
        <v>8707</v>
      </c>
      <c r="Q15675" t="s">
        <v>28873</v>
      </c>
      <c r="R15675" s="35" t="s">
        <v>24711</v>
      </c>
      <c r="S15675" s="34"/>
      <c r="T15675" s="34"/>
      <c r="U15675" s="34"/>
    </row>
    <row r="15676" spans="16:21" x14ac:dyDescent="0.45">
      <c r="P15676" s="33" t="s">
        <v>8707</v>
      </c>
      <c r="Q15676" t="s">
        <v>28873</v>
      </c>
      <c r="R15676" s="35" t="s">
        <v>24712</v>
      </c>
      <c r="S15676" s="34"/>
      <c r="T15676" s="34"/>
      <c r="U15676" s="34"/>
    </row>
    <row r="15677" spans="16:21" x14ac:dyDescent="0.45">
      <c r="P15677" s="33" t="s">
        <v>8708</v>
      </c>
      <c r="Q15677" t="s">
        <v>28873</v>
      </c>
      <c r="R15677" s="35" t="s">
        <v>24713</v>
      </c>
      <c r="S15677" s="34"/>
      <c r="T15677" s="34"/>
      <c r="U15677" s="34"/>
    </row>
    <row r="15678" spans="16:21" x14ac:dyDescent="0.45">
      <c r="P15678" s="33" t="s">
        <v>8708</v>
      </c>
      <c r="Q15678" t="s">
        <v>28873</v>
      </c>
      <c r="R15678" s="35" t="s">
        <v>24714</v>
      </c>
      <c r="S15678" s="34"/>
      <c r="T15678" s="34"/>
      <c r="U15678" s="34"/>
    </row>
    <row r="15679" spans="16:21" x14ac:dyDescent="0.45">
      <c r="P15679" s="33" t="s">
        <v>8709</v>
      </c>
      <c r="Q15679" t="s">
        <v>28873</v>
      </c>
      <c r="R15679" s="35" t="s">
        <v>24715</v>
      </c>
      <c r="S15679" s="34"/>
      <c r="T15679" s="34"/>
      <c r="U15679" s="34"/>
    </row>
    <row r="15680" spans="16:21" x14ac:dyDescent="0.45">
      <c r="P15680" s="33" t="s">
        <v>8709</v>
      </c>
      <c r="Q15680" t="s">
        <v>28873</v>
      </c>
      <c r="R15680" s="35" t="s">
        <v>24716</v>
      </c>
      <c r="S15680" s="34"/>
      <c r="T15680" s="34"/>
      <c r="U15680" s="34"/>
    </row>
    <row r="15681" spans="16:21" x14ac:dyDescent="0.45">
      <c r="P15681" s="33" t="s">
        <v>8710</v>
      </c>
      <c r="Q15681" t="s">
        <v>28873</v>
      </c>
      <c r="R15681" s="35" t="s">
        <v>24717</v>
      </c>
      <c r="S15681" s="34"/>
      <c r="T15681" s="34"/>
      <c r="U15681" s="34"/>
    </row>
    <row r="15682" spans="16:21" x14ac:dyDescent="0.45">
      <c r="P15682" s="33" t="s">
        <v>8710</v>
      </c>
      <c r="Q15682" t="s">
        <v>28873</v>
      </c>
      <c r="R15682" s="35" t="s">
        <v>24718</v>
      </c>
      <c r="S15682" s="34"/>
      <c r="T15682" s="34"/>
      <c r="U15682" s="34"/>
    </row>
    <row r="15683" spans="16:21" x14ac:dyDescent="0.45">
      <c r="P15683" s="33" t="s">
        <v>8711</v>
      </c>
      <c r="Q15683" t="s">
        <v>28873</v>
      </c>
      <c r="R15683" s="35" t="s">
        <v>24719</v>
      </c>
      <c r="S15683" s="34"/>
      <c r="T15683" s="34"/>
      <c r="U15683" s="34"/>
    </row>
    <row r="15684" spans="16:21" x14ac:dyDescent="0.45">
      <c r="P15684" s="33" t="s">
        <v>8711</v>
      </c>
      <c r="Q15684" t="s">
        <v>28873</v>
      </c>
      <c r="R15684" s="35" t="s">
        <v>24720</v>
      </c>
      <c r="S15684" s="34"/>
      <c r="T15684" s="34"/>
      <c r="U15684" s="34"/>
    </row>
    <row r="15685" spans="16:21" x14ac:dyDescent="0.45">
      <c r="P15685" s="33" t="s">
        <v>8712</v>
      </c>
      <c r="Q15685" t="s">
        <v>28873</v>
      </c>
      <c r="R15685" s="35" t="s">
        <v>24721</v>
      </c>
      <c r="S15685" s="34"/>
      <c r="T15685" s="34"/>
      <c r="U15685" s="34"/>
    </row>
    <row r="15686" spans="16:21" x14ac:dyDescent="0.45">
      <c r="P15686" s="33" t="s">
        <v>8712</v>
      </c>
      <c r="Q15686" t="s">
        <v>28873</v>
      </c>
      <c r="R15686" s="35" t="s">
        <v>24722</v>
      </c>
      <c r="S15686" s="34"/>
      <c r="T15686" s="34"/>
      <c r="U15686" s="34"/>
    </row>
    <row r="15687" spans="16:21" x14ac:dyDescent="0.45">
      <c r="P15687" s="33" t="s">
        <v>8713</v>
      </c>
      <c r="Q15687" t="s">
        <v>28873</v>
      </c>
      <c r="R15687" s="35" t="s">
        <v>24723</v>
      </c>
      <c r="S15687" s="34"/>
      <c r="T15687" s="34"/>
      <c r="U15687" s="34"/>
    </row>
    <row r="15688" spans="16:21" x14ac:dyDescent="0.45">
      <c r="P15688" s="33" t="s">
        <v>8713</v>
      </c>
      <c r="Q15688" t="s">
        <v>28873</v>
      </c>
      <c r="R15688" s="35" t="s">
        <v>24724</v>
      </c>
      <c r="S15688" s="34"/>
      <c r="T15688" s="34"/>
      <c r="U15688" s="34"/>
    </row>
    <row r="15689" spans="16:21" x14ac:dyDescent="0.45">
      <c r="P15689" s="33" t="s">
        <v>8714</v>
      </c>
      <c r="Q15689" t="s">
        <v>28873</v>
      </c>
      <c r="R15689" s="35" t="s">
        <v>24725</v>
      </c>
      <c r="S15689" s="34"/>
      <c r="T15689" s="34"/>
      <c r="U15689" s="34"/>
    </row>
    <row r="15690" spans="16:21" x14ac:dyDescent="0.45">
      <c r="P15690" s="33" t="s">
        <v>8714</v>
      </c>
      <c r="Q15690" t="s">
        <v>28873</v>
      </c>
      <c r="R15690" s="35" t="s">
        <v>24726</v>
      </c>
      <c r="S15690" s="34"/>
      <c r="T15690" s="34"/>
      <c r="U15690" s="34"/>
    </row>
    <row r="15691" spans="16:21" x14ac:dyDescent="0.45">
      <c r="P15691" s="33" t="s">
        <v>8715</v>
      </c>
      <c r="Q15691" t="s">
        <v>28873</v>
      </c>
      <c r="R15691" s="35" t="s">
        <v>24727</v>
      </c>
      <c r="S15691" s="34"/>
      <c r="T15691" s="34"/>
      <c r="U15691" s="34"/>
    </row>
    <row r="15692" spans="16:21" x14ac:dyDescent="0.45">
      <c r="P15692" s="33" t="s">
        <v>8715</v>
      </c>
      <c r="Q15692" t="s">
        <v>28873</v>
      </c>
      <c r="R15692" s="35" t="s">
        <v>24728</v>
      </c>
      <c r="S15692" s="34"/>
      <c r="T15692" s="34"/>
      <c r="U15692" s="34"/>
    </row>
    <row r="15693" spans="16:21" x14ac:dyDescent="0.45">
      <c r="P15693" s="33" t="s">
        <v>8716</v>
      </c>
      <c r="Q15693" t="s">
        <v>28873</v>
      </c>
      <c r="R15693" s="35" t="s">
        <v>24729</v>
      </c>
      <c r="S15693" s="34"/>
      <c r="T15693" s="34"/>
      <c r="U15693" s="34"/>
    </row>
    <row r="15694" spans="16:21" x14ac:dyDescent="0.45">
      <c r="P15694" s="33" t="s">
        <v>8716</v>
      </c>
      <c r="Q15694" t="s">
        <v>28873</v>
      </c>
      <c r="R15694" s="35" t="s">
        <v>24730</v>
      </c>
      <c r="S15694" s="34"/>
      <c r="T15694" s="34"/>
      <c r="U15694" s="34"/>
    </row>
    <row r="15695" spans="16:21" x14ac:dyDescent="0.45">
      <c r="P15695" s="33" t="s">
        <v>8717</v>
      </c>
      <c r="Q15695" t="s">
        <v>28873</v>
      </c>
      <c r="R15695" s="35" t="s">
        <v>24731</v>
      </c>
      <c r="S15695" s="34"/>
      <c r="T15695" s="34"/>
      <c r="U15695" s="34"/>
    </row>
    <row r="15696" spans="16:21" x14ac:dyDescent="0.45">
      <c r="P15696" s="33" t="s">
        <v>8717</v>
      </c>
      <c r="Q15696" t="s">
        <v>28873</v>
      </c>
      <c r="R15696" s="35" t="s">
        <v>24732</v>
      </c>
      <c r="S15696" s="34"/>
      <c r="T15696" s="34"/>
      <c r="U15696" s="34"/>
    </row>
    <row r="15697" spans="16:21" x14ac:dyDescent="0.45">
      <c r="P15697" s="33" t="s">
        <v>8718</v>
      </c>
      <c r="Q15697" t="s">
        <v>28873</v>
      </c>
      <c r="R15697" s="35" t="s">
        <v>24733</v>
      </c>
      <c r="S15697" s="34"/>
      <c r="T15697" s="34"/>
      <c r="U15697" s="34"/>
    </row>
    <row r="15698" spans="16:21" x14ac:dyDescent="0.45">
      <c r="P15698" s="33" t="s">
        <v>8718</v>
      </c>
      <c r="Q15698" t="s">
        <v>28873</v>
      </c>
      <c r="R15698" s="35" t="s">
        <v>24734</v>
      </c>
      <c r="S15698" s="34"/>
      <c r="T15698" s="34"/>
      <c r="U15698" s="34"/>
    </row>
    <row r="15699" spans="16:21" x14ac:dyDescent="0.45">
      <c r="P15699" s="33" t="s">
        <v>8719</v>
      </c>
      <c r="Q15699" t="s">
        <v>28873</v>
      </c>
      <c r="R15699" s="35" t="s">
        <v>24735</v>
      </c>
      <c r="S15699" s="34"/>
      <c r="T15699" s="34"/>
      <c r="U15699" s="34"/>
    </row>
    <row r="15700" spans="16:21" x14ac:dyDescent="0.45">
      <c r="P15700" s="33" t="s">
        <v>8719</v>
      </c>
      <c r="Q15700" t="s">
        <v>28873</v>
      </c>
      <c r="R15700" s="35" t="s">
        <v>24736</v>
      </c>
      <c r="S15700" s="34"/>
      <c r="T15700" s="34"/>
      <c r="U15700" s="34"/>
    </row>
    <row r="15701" spans="16:21" x14ac:dyDescent="0.45">
      <c r="P15701" s="33" t="s">
        <v>8720</v>
      </c>
      <c r="Q15701" t="s">
        <v>28873</v>
      </c>
      <c r="R15701" s="35" t="s">
        <v>24737</v>
      </c>
      <c r="S15701" s="34"/>
      <c r="T15701" s="34"/>
      <c r="U15701" s="34"/>
    </row>
    <row r="15702" spans="16:21" x14ac:dyDescent="0.45">
      <c r="P15702" s="33" t="s">
        <v>8720</v>
      </c>
      <c r="Q15702" t="s">
        <v>28873</v>
      </c>
      <c r="R15702" s="35" t="s">
        <v>24738</v>
      </c>
      <c r="S15702" s="34"/>
      <c r="T15702" s="34"/>
      <c r="U15702" s="34"/>
    </row>
    <row r="15703" spans="16:21" x14ac:dyDescent="0.45">
      <c r="P15703" s="33" t="s">
        <v>8721</v>
      </c>
      <c r="Q15703" t="s">
        <v>28873</v>
      </c>
      <c r="R15703" s="35" t="s">
        <v>24739</v>
      </c>
      <c r="S15703" s="34"/>
      <c r="T15703" s="34"/>
      <c r="U15703" s="34"/>
    </row>
    <row r="15704" spans="16:21" x14ac:dyDescent="0.45">
      <c r="P15704" s="33" t="s">
        <v>8721</v>
      </c>
      <c r="Q15704" t="s">
        <v>28873</v>
      </c>
      <c r="R15704" s="35" t="s">
        <v>24740</v>
      </c>
      <c r="S15704" s="34"/>
      <c r="T15704" s="34"/>
      <c r="U15704" s="34"/>
    </row>
    <row r="15705" spans="16:21" x14ac:dyDescent="0.45">
      <c r="P15705" s="33" t="s">
        <v>8722</v>
      </c>
      <c r="Q15705" t="s">
        <v>28873</v>
      </c>
      <c r="R15705" s="35" t="s">
        <v>24741</v>
      </c>
      <c r="S15705" s="34"/>
      <c r="T15705" s="34"/>
      <c r="U15705" s="34"/>
    </row>
    <row r="15706" spans="16:21" x14ac:dyDescent="0.45">
      <c r="P15706" s="33" t="s">
        <v>8722</v>
      </c>
      <c r="Q15706" t="s">
        <v>28873</v>
      </c>
      <c r="R15706" s="35" t="s">
        <v>24742</v>
      </c>
      <c r="S15706" s="34"/>
      <c r="T15706" s="34"/>
      <c r="U15706" s="34"/>
    </row>
    <row r="15707" spans="16:21" x14ac:dyDescent="0.45">
      <c r="P15707" s="33" t="s">
        <v>8723</v>
      </c>
      <c r="Q15707" t="s">
        <v>28873</v>
      </c>
      <c r="R15707" s="35" t="s">
        <v>24743</v>
      </c>
      <c r="S15707" s="34"/>
      <c r="T15707" s="34"/>
      <c r="U15707" s="34"/>
    </row>
    <row r="15708" spans="16:21" x14ac:dyDescent="0.45">
      <c r="P15708" s="33" t="s">
        <v>8723</v>
      </c>
      <c r="Q15708" t="s">
        <v>28873</v>
      </c>
      <c r="R15708" s="35" t="s">
        <v>24744</v>
      </c>
      <c r="S15708" s="34"/>
      <c r="T15708" s="34"/>
      <c r="U15708" s="34"/>
    </row>
    <row r="15709" spans="16:21" x14ac:dyDescent="0.45">
      <c r="P15709" s="33" t="s">
        <v>8724</v>
      </c>
      <c r="Q15709" t="s">
        <v>28873</v>
      </c>
      <c r="R15709" s="35" t="s">
        <v>24745</v>
      </c>
      <c r="S15709" s="34"/>
      <c r="T15709" s="34"/>
      <c r="U15709" s="34"/>
    </row>
    <row r="15710" spans="16:21" x14ac:dyDescent="0.45">
      <c r="P15710" s="33" t="s">
        <v>8724</v>
      </c>
      <c r="Q15710" t="s">
        <v>28873</v>
      </c>
      <c r="R15710" s="35" t="s">
        <v>24746</v>
      </c>
      <c r="S15710" s="34"/>
      <c r="T15710" s="34"/>
      <c r="U15710" s="34"/>
    </row>
    <row r="15711" spans="16:21" x14ac:dyDescent="0.45">
      <c r="P15711" s="33" t="s">
        <v>8725</v>
      </c>
      <c r="Q15711" t="s">
        <v>28873</v>
      </c>
      <c r="R15711" s="35" t="s">
        <v>24745</v>
      </c>
      <c r="S15711" s="34"/>
      <c r="T15711" s="34"/>
      <c r="U15711" s="34"/>
    </row>
    <row r="15712" spans="16:21" x14ac:dyDescent="0.45">
      <c r="P15712" s="33" t="s">
        <v>8725</v>
      </c>
      <c r="Q15712" t="s">
        <v>28873</v>
      </c>
      <c r="R15712" s="35" t="s">
        <v>24746</v>
      </c>
      <c r="S15712" s="34"/>
      <c r="T15712" s="34"/>
      <c r="U15712" s="34"/>
    </row>
    <row r="15713" spans="16:21" x14ac:dyDescent="0.45">
      <c r="P15713" s="33" t="s">
        <v>8726</v>
      </c>
      <c r="Q15713" t="s">
        <v>28873</v>
      </c>
      <c r="R15713" s="35" t="s">
        <v>24747</v>
      </c>
      <c r="S15713" s="34"/>
      <c r="T15713" s="34"/>
      <c r="U15713" s="34"/>
    </row>
    <row r="15714" spans="16:21" x14ac:dyDescent="0.45">
      <c r="P15714" s="33" t="s">
        <v>8726</v>
      </c>
      <c r="Q15714" t="s">
        <v>28873</v>
      </c>
      <c r="R15714" s="35" t="s">
        <v>24748</v>
      </c>
      <c r="S15714" s="34"/>
      <c r="T15714" s="34"/>
      <c r="U15714" s="34"/>
    </row>
    <row r="15715" spans="16:21" x14ac:dyDescent="0.45">
      <c r="P15715" s="33" t="s">
        <v>8727</v>
      </c>
      <c r="Q15715" t="s">
        <v>28873</v>
      </c>
      <c r="R15715" s="35" t="s">
        <v>24749</v>
      </c>
      <c r="S15715" s="34"/>
      <c r="T15715" s="34"/>
      <c r="U15715" s="34"/>
    </row>
    <row r="15716" spans="16:21" x14ac:dyDescent="0.45">
      <c r="P15716" s="33" t="s">
        <v>8727</v>
      </c>
      <c r="Q15716" t="s">
        <v>28873</v>
      </c>
      <c r="R15716" s="35" t="s">
        <v>15230</v>
      </c>
      <c r="S15716" s="34"/>
      <c r="T15716" s="34"/>
      <c r="U15716" s="34"/>
    </row>
    <row r="15717" spans="16:21" x14ac:dyDescent="0.45">
      <c r="P15717" s="33" t="s">
        <v>8728</v>
      </c>
      <c r="Q15717" t="s">
        <v>28873</v>
      </c>
      <c r="R15717" s="35" t="s">
        <v>24750</v>
      </c>
      <c r="S15717" s="34"/>
      <c r="T15717" s="34"/>
      <c r="U15717" s="34"/>
    </row>
    <row r="15718" spans="16:21" x14ac:dyDescent="0.45">
      <c r="P15718" s="33" t="s">
        <v>8728</v>
      </c>
      <c r="Q15718" t="s">
        <v>28873</v>
      </c>
      <c r="R15718" s="35" t="s">
        <v>24751</v>
      </c>
      <c r="S15718" s="34"/>
      <c r="T15718" s="34"/>
      <c r="U15718" s="34"/>
    </row>
    <row r="15719" spans="16:21" x14ac:dyDescent="0.45">
      <c r="P15719" s="33" t="s">
        <v>8729</v>
      </c>
      <c r="Q15719" t="s">
        <v>28873</v>
      </c>
      <c r="R15719" s="35" t="s">
        <v>24752</v>
      </c>
      <c r="S15719" s="34"/>
      <c r="T15719" s="34"/>
      <c r="U15719" s="34"/>
    </row>
    <row r="15720" spans="16:21" x14ac:dyDescent="0.45">
      <c r="P15720" s="33" t="s">
        <v>8729</v>
      </c>
      <c r="Q15720" t="s">
        <v>28873</v>
      </c>
      <c r="R15720" s="35" t="s">
        <v>15234</v>
      </c>
      <c r="S15720" s="34"/>
      <c r="T15720" s="34"/>
      <c r="U15720" s="34"/>
    </row>
    <row r="15721" spans="16:21" x14ac:dyDescent="0.45">
      <c r="P15721" s="33" t="s">
        <v>8730</v>
      </c>
      <c r="Q15721" t="s">
        <v>28873</v>
      </c>
      <c r="R15721" s="35" t="s">
        <v>24752</v>
      </c>
      <c r="S15721" s="34"/>
      <c r="T15721" s="34"/>
      <c r="U15721" s="34"/>
    </row>
    <row r="15722" spans="16:21" x14ac:dyDescent="0.45">
      <c r="P15722" s="33" t="s">
        <v>8730</v>
      </c>
      <c r="Q15722" t="s">
        <v>28873</v>
      </c>
      <c r="R15722" s="35" t="s">
        <v>15234</v>
      </c>
      <c r="S15722" s="34"/>
      <c r="T15722" s="34"/>
      <c r="U15722" s="34"/>
    </row>
    <row r="15723" spans="16:21" x14ac:dyDescent="0.45">
      <c r="P15723" s="33" t="s">
        <v>8731</v>
      </c>
      <c r="Q15723" t="s">
        <v>28873</v>
      </c>
      <c r="R15723" s="35" t="s">
        <v>24753</v>
      </c>
      <c r="S15723" s="34"/>
      <c r="T15723" s="34"/>
      <c r="U15723" s="34"/>
    </row>
    <row r="15724" spans="16:21" x14ac:dyDescent="0.45">
      <c r="P15724" s="33" t="s">
        <v>8731</v>
      </c>
      <c r="Q15724" t="s">
        <v>28873</v>
      </c>
      <c r="R15724" s="35" t="s">
        <v>15236</v>
      </c>
      <c r="S15724" s="34"/>
      <c r="T15724" s="34"/>
      <c r="U15724" s="34"/>
    </row>
    <row r="15725" spans="16:21" x14ac:dyDescent="0.45">
      <c r="P15725" s="33" t="s">
        <v>8732</v>
      </c>
      <c r="Q15725" t="s">
        <v>28873</v>
      </c>
      <c r="R15725" s="35" t="s">
        <v>24754</v>
      </c>
      <c r="S15725" s="34"/>
      <c r="T15725" s="34"/>
      <c r="U15725" s="34"/>
    </row>
    <row r="15726" spans="16:21" x14ac:dyDescent="0.45">
      <c r="P15726" s="33" t="s">
        <v>8732</v>
      </c>
      <c r="Q15726" t="s">
        <v>28873</v>
      </c>
      <c r="R15726" s="35" t="s">
        <v>24755</v>
      </c>
      <c r="S15726" s="34"/>
      <c r="T15726" s="34"/>
      <c r="U15726" s="34"/>
    </row>
    <row r="15727" spans="16:21" x14ac:dyDescent="0.45">
      <c r="P15727" s="33" t="s">
        <v>8733</v>
      </c>
      <c r="Q15727" t="s">
        <v>28873</v>
      </c>
      <c r="R15727" s="35" t="s">
        <v>24756</v>
      </c>
      <c r="S15727" s="34"/>
      <c r="T15727" s="34"/>
      <c r="U15727" s="34"/>
    </row>
    <row r="15728" spans="16:21" x14ac:dyDescent="0.45">
      <c r="P15728" s="33" t="s">
        <v>8733</v>
      </c>
      <c r="Q15728" t="s">
        <v>28873</v>
      </c>
      <c r="R15728" s="35" t="s">
        <v>24757</v>
      </c>
      <c r="S15728" s="34"/>
      <c r="T15728" s="34"/>
      <c r="U15728" s="34"/>
    </row>
    <row r="15729" spans="16:21" x14ac:dyDescent="0.45">
      <c r="P15729" s="33" t="s">
        <v>8734</v>
      </c>
      <c r="Q15729" t="s">
        <v>28873</v>
      </c>
      <c r="R15729" s="35" t="s">
        <v>24758</v>
      </c>
      <c r="S15729" s="34"/>
      <c r="T15729" s="34"/>
      <c r="U15729" s="34"/>
    </row>
    <row r="15730" spans="16:21" x14ac:dyDescent="0.45">
      <c r="P15730" s="33" t="s">
        <v>8734</v>
      </c>
      <c r="Q15730" t="s">
        <v>28873</v>
      </c>
      <c r="R15730" s="35" t="s">
        <v>24759</v>
      </c>
      <c r="S15730" s="34"/>
      <c r="T15730" s="34"/>
      <c r="U15730" s="34"/>
    </row>
    <row r="15731" spans="16:21" x14ac:dyDescent="0.45">
      <c r="P15731" s="33" t="s">
        <v>8735</v>
      </c>
      <c r="Q15731" t="s">
        <v>28873</v>
      </c>
      <c r="R15731" s="35" t="s">
        <v>24760</v>
      </c>
      <c r="S15731" s="34"/>
      <c r="T15731" s="34"/>
      <c r="U15731" s="34"/>
    </row>
    <row r="15732" spans="16:21" x14ac:dyDescent="0.45">
      <c r="P15732" s="33" t="s">
        <v>8735</v>
      </c>
      <c r="Q15732" t="s">
        <v>28873</v>
      </c>
      <c r="R15732" s="35" t="s">
        <v>24761</v>
      </c>
      <c r="S15732" s="34"/>
      <c r="T15732" s="34"/>
      <c r="U15732" s="34"/>
    </row>
    <row r="15733" spans="16:21" x14ac:dyDescent="0.45">
      <c r="P15733" s="33" t="s">
        <v>8736</v>
      </c>
      <c r="Q15733" t="s">
        <v>28873</v>
      </c>
      <c r="R15733" s="35" t="s">
        <v>24762</v>
      </c>
      <c r="S15733" s="34"/>
      <c r="T15733" s="34"/>
      <c r="U15733" s="34"/>
    </row>
    <row r="15734" spans="16:21" x14ac:dyDescent="0.45">
      <c r="P15734" s="33" t="s">
        <v>8736</v>
      </c>
      <c r="Q15734" t="s">
        <v>28873</v>
      </c>
      <c r="R15734" s="35" t="s">
        <v>24763</v>
      </c>
      <c r="S15734" s="34"/>
      <c r="T15734" s="34"/>
      <c r="U15734" s="34"/>
    </row>
    <row r="15735" spans="16:21" x14ac:dyDescent="0.45">
      <c r="P15735" s="33" t="s">
        <v>8737</v>
      </c>
      <c r="Q15735" t="s">
        <v>28873</v>
      </c>
      <c r="R15735" s="35" t="s">
        <v>24764</v>
      </c>
      <c r="S15735" s="34"/>
      <c r="T15735" s="34"/>
      <c r="U15735" s="34"/>
    </row>
    <row r="15736" spans="16:21" x14ac:dyDescent="0.45">
      <c r="P15736" s="33" t="s">
        <v>8737</v>
      </c>
      <c r="Q15736" t="s">
        <v>28873</v>
      </c>
      <c r="R15736" s="35" t="s">
        <v>24765</v>
      </c>
      <c r="S15736" s="34"/>
      <c r="T15736" s="34"/>
      <c r="U15736" s="34"/>
    </row>
    <row r="15737" spans="16:21" x14ac:dyDescent="0.45">
      <c r="P15737" s="33" t="s">
        <v>8738</v>
      </c>
      <c r="Q15737" t="s">
        <v>28873</v>
      </c>
      <c r="R15737" s="35" t="s">
        <v>24766</v>
      </c>
      <c r="S15737" s="34"/>
      <c r="T15737" s="34"/>
      <c r="U15737" s="34"/>
    </row>
    <row r="15738" spans="16:21" x14ac:dyDescent="0.45">
      <c r="P15738" s="33" t="s">
        <v>8738</v>
      </c>
      <c r="Q15738" t="s">
        <v>28873</v>
      </c>
      <c r="R15738" s="35" t="s">
        <v>24767</v>
      </c>
      <c r="S15738" s="34"/>
      <c r="T15738" s="34"/>
      <c r="U15738" s="34"/>
    </row>
    <row r="15739" spans="16:21" x14ac:dyDescent="0.45">
      <c r="P15739" s="33" t="s">
        <v>8739</v>
      </c>
      <c r="Q15739" t="s">
        <v>28873</v>
      </c>
      <c r="R15739" s="35" t="s">
        <v>24768</v>
      </c>
      <c r="S15739" s="34"/>
      <c r="T15739" s="34"/>
      <c r="U15739" s="34"/>
    </row>
    <row r="15740" spans="16:21" x14ac:dyDescent="0.45">
      <c r="P15740" s="33" t="s">
        <v>8739</v>
      </c>
      <c r="Q15740" t="s">
        <v>28873</v>
      </c>
      <c r="R15740" s="35" t="s">
        <v>24769</v>
      </c>
      <c r="S15740" s="34"/>
      <c r="T15740" s="34"/>
      <c r="U15740" s="34"/>
    </row>
    <row r="15741" spans="16:21" x14ac:dyDescent="0.45">
      <c r="P15741" s="33" t="s">
        <v>8740</v>
      </c>
      <c r="Q15741" t="s">
        <v>28873</v>
      </c>
      <c r="R15741" s="35" t="s">
        <v>24770</v>
      </c>
      <c r="S15741" s="34"/>
      <c r="T15741" s="34"/>
      <c r="U15741" s="34"/>
    </row>
    <row r="15742" spans="16:21" x14ac:dyDescent="0.45">
      <c r="P15742" s="33" t="s">
        <v>8740</v>
      </c>
      <c r="Q15742" t="s">
        <v>28873</v>
      </c>
      <c r="R15742" s="35" t="s">
        <v>24771</v>
      </c>
      <c r="S15742" s="34"/>
      <c r="T15742" s="34"/>
      <c r="U15742" s="34"/>
    </row>
    <row r="15743" spans="16:21" x14ac:dyDescent="0.45">
      <c r="P15743" s="33" t="s">
        <v>8741</v>
      </c>
      <c r="Q15743" t="s">
        <v>28873</v>
      </c>
      <c r="R15743" s="35" t="s">
        <v>24772</v>
      </c>
      <c r="S15743" s="34"/>
      <c r="T15743" s="34"/>
      <c r="U15743" s="34"/>
    </row>
    <row r="15744" spans="16:21" x14ac:dyDescent="0.45">
      <c r="P15744" s="33" t="s">
        <v>8741</v>
      </c>
      <c r="Q15744" t="s">
        <v>28873</v>
      </c>
      <c r="R15744" s="35" t="s">
        <v>24773</v>
      </c>
      <c r="S15744" s="34"/>
      <c r="T15744" s="34"/>
      <c r="U15744" s="34"/>
    </row>
    <row r="15745" spans="16:21" x14ac:dyDescent="0.45">
      <c r="P15745" s="33" t="s">
        <v>8742</v>
      </c>
      <c r="Q15745" t="s">
        <v>28873</v>
      </c>
      <c r="R15745" s="35" t="s">
        <v>24774</v>
      </c>
      <c r="S15745" s="34"/>
      <c r="T15745" s="34"/>
      <c r="U15745" s="34"/>
    </row>
    <row r="15746" spans="16:21" x14ac:dyDescent="0.45">
      <c r="P15746" s="33" t="s">
        <v>8742</v>
      </c>
      <c r="Q15746" t="s">
        <v>28873</v>
      </c>
      <c r="R15746" s="35" t="s">
        <v>24775</v>
      </c>
      <c r="S15746" s="34"/>
      <c r="T15746" s="34"/>
      <c r="U15746" s="34"/>
    </row>
    <row r="15747" spans="16:21" x14ac:dyDescent="0.45">
      <c r="P15747" s="33" t="s">
        <v>8743</v>
      </c>
      <c r="Q15747" t="s">
        <v>28873</v>
      </c>
      <c r="R15747" s="35" t="s">
        <v>24776</v>
      </c>
      <c r="S15747" s="34"/>
      <c r="T15747" s="34"/>
      <c r="U15747" s="34"/>
    </row>
    <row r="15748" spans="16:21" x14ac:dyDescent="0.45">
      <c r="P15748" s="33" t="s">
        <v>8743</v>
      </c>
      <c r="Q15748" t="s">
        <v>28873</v>
      </c>
      <c r="R15748" s="35" t="s">
        <v>24777</v>
      </c>
      <c r="S15748" s="34"/>
      <c r="T15748" s="34"/>
      <c r="U15748" s="34"/>
    </row>
    <row r="15749" spans="16:21" x14ac:dyDescent="0.45">
      <c r="P15749" s="33" t="s">
        <v>8744</v>
      </c>
      <c r="Q15749" t="s">
        <v>28873</v>
      </c>
      <c r="R15749" s="35" t="s">
        <v>24778</v>
      </c>
      <c r="S15749" s="34"/>
      <c r="T15749" s="34"/>
      <c r="U15749" s="34"/>
    </row>
    <row r="15750" spans="16:21" x14ac:dyDescent="0.45">
      <c r="P15750" s="33" t="s">
        <v>8744</v>
      </c>
      <c r="Q15750" t="s">
        <v>28873</v>
      </c>
      <c r="R15750" s="35" t="s">
        <v>24779</v>
      </c>
      <c r="S15750" s="34"/>
      <c r="T15750" s="34"/>
      <c r="U15750" s="34"/>
    </row>
    <row r="15751" spans="16:21" x14ac:dyDescent="0.45">
      <c r="P15751" s="33" t="s">
        <v>8745</v>
      </c>
      <c r="Q15751" t="s">
        <v>28873</v>
      </c>
      <c r="R15751" s="35" t="s">
        <v>24780</v>
      </c>
      <c r="S15751" s="34"/>
      <c r="T15751" s="34"/>
      <c r="U15751" s="34"/>
    </row>
    <row r="15752" spans="16:21" x14ac:dyDescent="0.45">
      <c r="P15752" s="33" t="s">
        <v>8745</v>
      </c>
      <c r="Q15752" t="s">
        <v>28873</v>
      </c>
      <c r="R15752" s="35" t="s">
        <v>24781</v>
      </c>
      <c r="S15752" s="34"/>
      <c r="T15752" s="34"/>
      <c r="U15752" s="34"/>
    </row>
    <row r="15753" spans="16:21" x14ac:dyDescent="0.45">
      <c r="P15753" s="33" t="s">
        <v>8746</v>
      </c>
      <c r="Q15753" t="s">
        <v>28873</v>
      </c>
      <c r="R15753" s="35" t="s">
        <v>24780</v>
      </c>
      <c r="S15753" s="34"/>
      <c r="T15753" s="34"/>
      <c r="U15753" s="34"/>
    </row>
    <row r="15754" spans="16:21" x14ac:dyDescent="0.45">
      <c r="P15754" s="33" t="s">
        <v>8746</v>
      </c>
      <c r="Q15754" t="s">
        <v>28873</v>
      </c>
      <c r="R15754" s="35" t="s">
        <v>24782</v>
      </c>
      <c r="S15754" s="34"/>
      <c r="T15754" s="34"/>
      <c r="U15754" s="34"/>
    </row>
    <row r="15755" spans="16:21" x14ac:dyDescent="0.45">
      <c r="P15755" s="33" t="s">
        <v>8747</v>
      </c>
      <c r="Q15755" t="s">
        <v>28873</v>
      </c>
      <c r="R15755" s="35" t="s">
        <v>24783</v>
      </c>
      <c r="S15755" s="34"/>
      <c r="T15755" s="34"/>
      <c r="U15755" s="34"/>
    </row>
    <row r="15756" spans="16:21" x14ac:dyDescent="0.45">
      <c r="P15756" s="33" t="s">
        <v>8747</v>
      </c>
      <c r="Q15756" t="s">
        <v>28873</v>
      </c>
      <c r="R15756" s="35" t="s">
        <v>24784</v>
      </c>
      <c r="S15756" s="34"/>
      <c r="T15756" s="34"/>
      <c r="U15756" s="34"/>
    </row>
    <row r="15757" spans="16:21" x14ac:dyDescent="0.45">
      <c r="P15757" s="33" t="s">
        <v>8748</v>
      </c>
      <c r="Q15757" t="s">
        <v>28873</v>
      </c>
      <c r="R15757" s="35" t="s">
        <v>24785</v>
      </c>
      <c r="S15757" s="34"/>
      <c r="T15757" s="34"/>
      <c r="U15757" s="34"/>
    </row>
    <row r="15758" spans="16:21" x14ac:dyDescent="0.45">
      <c r="P15758" s="33" t="s">
        <v>8748</v>
      </c>
      <c r="Q15758" t="s">
        <v>28873</v>
      </c>
      <c r="R15758" s="35" t="s">
        <v>24786</v>
      </c>
      <c r="S15758" s="34"/>
      <c r="T15758" s="34"/>
      <c r="U15758" s="34"/>
    </row>
    <row r="15759" spans="16:21" x14ac:dyDescent="0.45">
      <c r="P15759" s="33" t="s">
        <v>8749</v>
      </c>
      <c r="Q15759" t="s">
        <v>28873</v>
      </c>
      <c r="R15759" s="35" t="s">
        <v>24787</v>
      </c>
      <c r="S15759" s="34"/>
      <c r="T15759" s="34"/>
      <c r="U15759" s="34"/>
    </row>
    <row r="15760" spans="16:21" x14ac:dyDescent="0.45">
      <c r="P15760" s="33" t="s">
        <v>8749</v>
      </c>
      <c r="Q15760" t="s">
        <v>28873</v>
      </c>
      <c r="R15760" s="35" t="s">
        <v>24788</v>
      </c>
      <c r="S15760" s="34"/>
      <c r="T15760" s="34"/>
      <c r="U15760" s="34"/>
    </row>
    <row r="15761" spans="16:21" x14ac:dyDescent="0.45">
      <c r="P15761" s="33" t="s">
        <v>8750</v>
      </c>
      <c r="Q15761" t="s">
        <v>28873</v>
      </c>
      <c r="R15761" s="35" t="s">
        <v>24789</v>
      </c>
      <c r="S15761" s="34"/>
      <c r="T15761" s="34"/>
      <c r="U15761" s="34"/>
    </row>
    <row r="15762" spans="16:21" x14ac:dyDescent="0.45">
      <c r="P15762" s="33" t="s">
        <v>8750</v>
      </c>
      <c r="Q15762" t="s">
        <v>28873</v>
      </c>
      <c r="R15762" s="35" t="s">
        <v>24790</v>
      </c>
      <c r="S15762" s="34"/>
      <c r="T15762" s="34"/>
      <c r="U15762" s="34"/>
    </row>
    <row r="15763" spans="16:21" x14ac:dyDescent="0.45">
      <c r="P15763" s="33" t="s">
        <v>8751</v>
      </c>
      <c r="Q15763" t="s">
        <v>28873</v>
      </c>
      <c r="R15763" s="35" t="s">
        <v>24789</v>
      </c>
      <c r="S15763" s="34"/>
      <c r="T15763" s="34"/>
      <c r="U15763" s="34"/>
    </row>
    <row r="15764" spans="16:21" x14ac:dyDescent="0.45">
      <c r="P15764" s="33" t="s">
        <v>8751</v>
      </c>
      <c r="Q15764" t="s">
        <v>28873</v>
      </c>
      <c r="R15764" s="35" t="s">
        <v>24790</v>
      </c>
      <c r="S15764" s="34"/>
      <c r="T15764" s="34"/>
      <c r="U15764" s="34"/>
    </row>
    <row r="15765" spans="16:21" x14ac:dyDescent="0.45">
      <c r="P15765" s="33" t="s">
        <v>8752</v>
      </c>
      <c r="Q15765" t="s">
        <v>28873</v>
      </c>
      <c r="R15765" s="35" t="s">
        <v>24791</v>
      </c>
      <c r="S15765" s="34"/>
      <c r="T15765" s="34"/>
      <c r="U15765" s="34"/>
    </row>
    <row r="15766" spans="16:21" x14ac:dyDescent="0.45">
      <c r="P15766" s="33" t="s">
        <v>8752</v>
      </c>
      <c r="Q15766" t="s">
        <v>28873</v>
      </c>
      <c r="R15766" s="35" t="s">
        <v>24792</v>
      </c>
      <c r="S15766" s="34"/>
      <c r="T15766" s="34"/>
      <c r="U15766" s="34"/>
    </row>
    <row r="15767" spans="16:21" x14ac:dyDescent="0.45">
      <c r="P15767" s="33" t="s">
        <v>8753</v>
      </c>
      <c r="Q15767" t="s">
        <v>28873</v>
      </c>
      <c r="R15767" s="35" t="s">
        <v>24793</v>
      </c>
      <c r="S15767" s="34"/>
      <c r="T15767" s="34"/>
      <c r="U15767" s="34"/>
    </row>
    <row r="15768" spans="16:21" x14ac:dyDescent="0.45">
      <c r="P15768" s="33" t="s">
        <v>8753</v>
      </c>
      <c r="Q15768" t="s">
        <v>28873</v>
      </c>
      <c r="R15768" s="35" t="s">
        <v>24794</v>
      </c>
      <c r="S15768" s="34"/>
      <c r="T15768" s="34"/>
      <c r="U15768" s="34"/>
    </row>
    <row r="15769" spans="16:21" x14ac:dyDescent="0.45">
      <c r="P15769" s="33" t="s">
        <v>8754</v>
      </c>
      <c r="Q15769" t="s">
        <v>28873</v>
      </c>
      <c r="R15769" s="35" t="s">
        <v>24795</v>
      </c>
      <c r="S15769" s="34"/>
      <c r="T15769" s="34"/>
      <c r="U15769" s="34"/>
    </row>
    <row r="15770" spans="16:21" x14ac:dyDescent="0.45">
      <c r="P15770" s="33" t="s">
        <v>8754</v>
      </c>
      <c r="Q15770" t="s">
        <v>28873</v>
      </c>
      <c r="R15770" s="35" t="s">
        <v>24796</v>
      </c>
      <c r="S15770" s="34"/>
      <c r="T15770" s="34"/>
      <c r="U15770" s="34"/>
    </row>
    <row r="15771" spans="16:21" x14ac:dyDescent="0.45">
      <c r="P15771" s="33" t="s">
        <v>8755</v>
      </c>
      <c r="Q15771" t="s">
        <v>28873</v>
      </c>
      <c r="R15771" s="35" t="s">
        <v>24797</v>
      </c>
      <c r="S15771" s="34"/>
      <c r="T15771" s="34"/>
      <c r="U15771" s="34"/>
    </row>
    <row r="15772" spans="16:21" x14ac:dyDescent="0.45">
      <c r="P15772" s="33" t="s">
        <v>8755</v>
      </c>
      <c r="Q15772" t="s">
        <v>28873</v>
      </c>
      <c r="R15772" s="35" t="s">
        <v>24798</v>
      </c>
      <c r="S15772" s="34"/>
      <c r="T15772" s="34"/>
      <c r="U15772" s="34"/>
    </row>
    <row r="15773" spans="16:21" x14ac:dyDescent="0.45">
      <c r="P15773" s="33" t="s">
        <v>8756</v>
      </c>
      <c r="Q15773" t="s">
        <v>28873</v>
      </c>
      <c r="R15773" s="35" t="s">
        <v>24799</v>
      </c>
      <c r="S15773" s="34"/>
      <c r="T15773" s="34"/>
      <c r="U15773" s="34"/>
    </row>
    <row r="15774" spans="16:21" x14ac:dyDescent="0.45">
      <c r="P15774" s="33" t="s">
        <v>8756</v>
      </c>
      <c r="Q15774" t="s">
        <v>28873</v>
      </c>
      <c r="R15774" s="35" t="s">
        <v>24800</v>
      </c>
      <c r="S15774" s="34"/>
      <c r="T15774" s="34"/>
      <c r="U15774" s="34"/>
    </row>
    <row r="15775" spans="16:21" x14ac:dyDescent="0.45">
      <c r="P15775" s="33" t="s">
        <v>8757</v>
      </c>
      <c r="Q15775" t="s">
        <v>28873</v>
      </c>
      <c r="R15775" s="35" t="s">
        <v>24801</v>
      </c>
      <c r="S15775" s="34"/>
      <c r="T15775" s="34"/>
      <c r="U15775" s="34"/>
    </row>
    <row r="15776" spans="16:21" x14ac:dyDescent="0.45">
      <c r="P15776" s="33" t="s">
        <v>8757</v>
      </c>
      <c r="Q15776" t="s">
        <v>28873</v>
      </c>
      <c r="R15776" s="35" t="s">
        <v>24798</v>
      </c>
      <c r="S15776" s="34"/>
      <c r="T15776" s="34"/>
      <c r="U15776" s="34"/>
    </row>
    <row r="15777" spans="16:21" x14ac:dyDescent="0.45">
      <c r="P15777" s="33" t="s">
        <v>8758</v>
      </c>
      <c r="Q15777" t="s">
        <v>28873</v>
      </c>
      <c r="R15777" s="35" t="s">
        <v>24802</v>
      </c>
      <c r="S15777" s="34"/>
      <c r="T15777" s="34"/>
      <c r="U15777" s="34"/>
    </row>
    <row r="15778" spans="16:21" x14ac:dyDescent="0.45">
      <c r="P15778" s="33" t="s">
        <v>8758</v>
      </c>
      <c r="Q15778" t="s">
        <v>28873</v>
      </c>
      <c r="R15778" s="35" t="s">
        <v>24803</v>
      </c>
      <c r="S15778" s="34"/>
      <c r="T15778" s="34"/>
      <c r="U15778" s="34"/>
    </row>
    <row r="15779" spans="16:21" x14ac:dyDescent="0.45">
      <c r="P15779" s="33" t="s">
        <v>8759</v>
      </c>
      <c r="Q15779" t="s">
        <v>28873</v>
      </c>
      <c r="R15779" s="35" t="s">
        <v>24804</v>
      </c>
      <c r="S15779" s="34"/>
      <c r="T15779" s="34"/>
      <c r="U15779" s="34"/>
    </row>
    <row r="15780" spans="16:21" x14ac:dyDescent="0.45">
      <c r="P15780" s="33" t="s">
        <v>8759</v>
      </c>
      <c r="Q15780" t="s">
        <v>28873</v>
      </c>
      <c r="R15780" s="35" t="s">
        <v>24805</v>
      </c>
      <c r="S15780" s="34"/>
      <c r="T15780" s="34"/>
      <c r="U15780" s="34"/>
    </row>
    <row r="15781" spans="16:21" x14ac:dyDescent="0.45">
      <c r="P15781" s="33" t="s">
        <v>8760</v>
      </c>
      <c r="Q15781" t="s">
        <v>28873</v>
      </c>
      <c r="R15781" s="35" t="s">
        <v>24806</v>
      </c>
      <c r="S15781" s="34"/>
      <c r="T15781" s="34"/>
      <c r="U15781" s="34"/>
    </row>
    <row r="15782" spans="16:21" x14ac:dyDescent="0.45">
      <c r="P15782" s="33" t="s">
        <v>8760</v>
      </c>
      <c r="Q15782" t="s">
        <v>28873</v>
      </c>
      <c r="R15782" s="35" t="s">
        <v>24807</v>
      </c>
      <c r="S15782" s="34"/>
      <c r="T15782" s="34"/>
      <c r="U15782" s="34"/>
    </row>
    <row r="15783" spans="16:21" x14ac:dyDescent="0.45">
      <c r="P15783" s="33" t="s">
        <v>8761</v>
      </c>
      <c r="Q15783" t="s">
        <v>28873</v>
      </c>
      <c r="R15783" s="35" t="s">
        <v>24808</v>
      </c>
      <c r="S15783" s="34"/>
      <c r="T15783" s="34"/>
      <c r="U15783" s="34"/>
    </row>
    <row r="15784" spans="16:21" x14ac:dyDescent="0.45">
      <c r="P15784" s="33" t="s">
        <v>8761</v>
      </c>
      <c r="Q15784" t="s">
        <v>28873</v>
      </c>
      <c r="R15784" s="35" t="s">
        <v>24809</v>
      </c>
      <c r="S15784" s="34"/>
      <c r="T15784" s="34"/>
      <c r="U15784" s="34"/>
    </row>
    <row r="15785" spans="16:21" x14ac:dyDescent="0.45">
      <c r="P15785" s="33" t="s">
        <v>8762</v>
      </c>
      <c r="Q15785" t="s">
        <v>28873</v>
      </c>
      <c r="R15785" s="35" t="s">
        <v>24808</v>
      </c>
      <c r="S15785" s="34"/>
      <c r="T15785" s="34"/>
      <c r="U15785" s="34"/>
    </row>
    <row r="15786" spans="16:21" x14ac:dyDescent="0.45">
      <c r="P15786" s="33" t="s">
        <v>8762</v>
      </c>
      <c r="Q15786" t="s">
        <v>28873</v>
      </c>
      <c r="R15786" s="35" t="s">
        <v>24809</v>
      </c>
      <c r="S15786" s="34"/>
      <c r="T15786" s="34"/>
      <c r="U15786" s="34"/>
    </row>
    <row r="15787" spans="16:21" x14ac:dyDescent="0.45">
      <c r="P15787" s="33" t="s">
        <v>8763</v>
      </c>
      <c r="Q15787" t="s">
        <v>28873</v>
      </c>
      <c r="R15787" s="35" t="s">
        <v>24810</v>
      </c>
      <c r="S15787" s="34"/>
      <c r="T15787" s="34"/>
      <c r="U15787" s="34"/>
    </row>
    <row r="15788" spans="16:21" x14ac:dyDescent="0.45">
      <c r="P15788" s="33" t="s">
        <v>8763</v>
      </c>
      <c r="Q15788" t="s">
        <v>28873</v>
      </c>
      <c r="R15788" s="35" t="s">
        <v>24811</v>
      </c>
      <c r="S15788" s="34"/>
      <c r="T15788" s="34"/>
      <c r="U15788" s="34"/>
    </row>
    <row r="15789" spans="16:21" x14ac:dyDescent="0.45">
      <c r="P15789" s="33" t="s">
        <v>8764</v>
      </c>
      <c r="Q15789" t="s">
        <v>28873</v>
      </c>
      <c r="R15789" s="35" t="s">
        <v>24812</v>
      </c>
      <c r="S15789" s="34"/>
      <c r="T15789" s="34"/>
      <c r="U15789" s="34"/>
    </row>
    <row r="15790" spans="16:21" x14ac:dyDescent="0.45">
      <c r="P15790" s="33" t="s">
        <v>8764</v>
      </c>
      <c r="Q15790" t="s">
        <v>28873</v>
      </c>
      <c r="R15790" s="35" t="s">
        <v>24813</v>
      </c>
      <c r="S15790" s="34"/>
      <c r="T15790" s="34"/>
      <c r="U15790" s="34"/>
    </row>
    <row r="15791" spans="16:21" x14ac:dyDescent="0.45">
      <c r="P15791" s="33" t="s">
        <v>8765</v>
      </c>
      <c r="Q15791" t="s">
        <v>28873</v>
      </c>
      <c r="R15791" s="35" t="s">
        <v>24814</v>
      </c>
      <c r="S15791" s="34"/>
      <c r="T15791" s="34"/>
      <c r="U15791" s="34"/>
    </row>
    <row r="15792" spans="16:21" x14ac:dyDescent="0.45">
      <c r="P15792" s="33" t="s">
        <v>8765</v>
      </c>
      <c r="Q15792" t="s">
        <v>28873</v>
      </c>
      <c r="R15792" s="35" t="s">
        <v>24815</v>
      </c>
      <c r="S15792" s="34"/>
      <c r="T15792" s="34"/>
      <c r="U15792" s="34"/>
    </row>
    <row r="15793" spans="16:21" x14ac:dyDescent="0.45">
      <c r="P15793" s="33" t="s">
        <v>8766</v>
      </c>
      <c r="Q15793" t="s">
        <v>28873</v>
      </c>
      <c r="R15793" s="35" t="s">
        <v>24816</v>
      </c>
      <c r="S15793" s="34"/>
      <c r="T15793" s="34"/>
      <c r="U15793" s="34"/>
    </row>
    <row r="15794" spans="16:21" x14ac:dyDescent="0.45">
      <c r="P15794" s="33" t="s">
        <v>8766</v>
      </c>
      <c r="Q15794" t="s">
        <v>28873</v>
      </c>
      <c r="R15794" s="35" t="s">
        <v>24817</v>
      </c>
      <c r="S15794" s="34"/>
      <c r="T15794" s="34"/>
      <c r="U15794" s="34"/>
    </row>
    <row r="15795" spans="16:21" x14ac:dyDescent="0.45">
      <c r="P15795" s="33" t="s">
        <v>8767</v>
      </c>
      <c r="Q15795" t="s">
        <v>28873</v>
      </c>
      <c r="R15795" s="35" t="s">
        <v>24818</v>
      </c>
      <c r="S15795" s="34"/>
      <c r="T15795" s="34"/>
      <c r="U15795" s="34"/>
    </row>
    <row r="15796" spans="16:21" x14ac:dyDescent="0.45">
      <c r="P15796" s="33" t="s">
        <v>8767</v>
      </c>
      <c r="Q15796" t="s">
        <v>28873</v>
      </c>
      <c r="R15796" s="35" t="s">
        <v>24817</v>
      </c>
      <c r="S15796" s="34"/>
      <c r="T15796" s="34"/>
      <c r="U15796" s="34"/>
    </row>
    <row r="15797" spans="16:21" x14ac:dyDescent="0.45">
      <c r="P15797" s="33" t="s">
        <v>8768</v>
      </c>
      <c r="Q15797" t="s">
        <v>28873</v>
      </c>
      <c r="R15797" s="35" t="s">
        <v>24819</v>
      </c>
      <c r="S15797" s="34"/>
      <c r="T15797" s="34"/>
      <c r="U15797" s="34"/>
    </row>
    <row r="15798" spans="16:21" x14ac:dyDescent="0.45">
      <c r="P15798" s="33" t="s">
        <v>8768</v>
      </c>
      <c r="Q15798" t="s">
        <v>28873</v>
      </c>
      <c r="R15798" s="35" t="s">
        <v>24820</v>
      </c>
      <c r="S15798" s="34"/>
      <c r="T15798" s="34"/>
      <c r="U15798" s="34"/>
    </row>
    <row r="15799" spans="16:21" x14ac:dyDescent="0.45">
      <c r="P15799" s="33" t="s">
        <v>8769</v>
      </c>
      <c r="Q15799" t="s">
        <v>28873</v>
      </c>
      <c r="R15799" s="35" t="s">
        <v>11192</v>
      </c>
      <c r="S15799" s="34"/>
      <c r="T15799" s="34"/>
      <c r="U15799" s="34"/>
    </row>
    <row r="15800" spans="16:21" x14ac:dyDescent="0.45">
      <c r="P15800" s="33" t="s">
        <v>8770</v>
      </c>
      <c r="Q15800" t="s">
        <v>28873</v>
      </c>
      <c r="R15800" s="35" t="s">
        <v>24821</v>
      </c>
      <c r="S15800" s="34"/>
      <c r="T15800" s="34"/>
      <c r="U15800" s="34"/>
    </row>
    <row r="15801" spans="16:21" x14ac:dyDescent="0.45">
      <c r="P15801" s="33" t="s">
        <v>8770</v>
      </c>
      <c r="Q15801" t="s">
        <v>28873</v>
      </c>
      <c r="R15801" s="35" t="s">
        <v>24821</v>
      </c>
      <c r="S15801" s="34"/>
      <c r="T15801" s="34"/>
      <c r="U15801" s="34"/>
    </row>
    <row r="15802" spans="16:21" x14ac:dyDescent="0.45">
      <c r="P15802" s="33" t="s">
        <v>8771</v>
      </c>
      <c r="Q15802" t="s">
        <v>28873</v>
      </c>
      <c r="R15802" s="35" t="s">
        <v>24822</v>
      </c>
      <c r="S15802" s="34"/>
      <c r="T15802" s="34"/>
      <c r="U15802" s="34"/>
    </row>
    <row r="15803" spans="16:21" x14ac:dyDescent="0.45">
      <c r="P15803" s="33" t="s">
        <v>8771</v>
      </c>
      <c r="Q15803" t="s">
        <v>28873</v>
      </c>
      <c r="R15803" s="35" t="s">
        <v>24823</v>
      </c>
      <c r="S15803" s="34"/>
      <c r="T15803" s="34"/>
      <c r="U15803" s="34"/>
    </row>
    <row r="15804" spans="16:21" x14ac:dyDescent="0.45">
      <c r="P15804" s="33" t="s">
        <v>8772</v>
      </c>
      <c r="Q15804" t="s">
        <v>28873</v>
      </c>
      <c r="R15804" s="35" t="s">
        <v>24824</v>
      </c>
      <c r="S15804" s="34"/>
      <c r="T15804" s="34"/>
      <c r="U15804" s="34"/>
    </row>
    <row r="15805" spans="16:21" x14ac:dyDescent="0.45">
      <c r="P15805" s="33" t="s">
        <v>8772</v>
      </c>
      <c r="Q15805" t="s">
        <v>28873</v>
      </c>
      <c r="R15805" s="35" t="s">
        <v>24825</v>
      </c>
      <c r="S15805" s="34"/>
      <c r="T15805" s="34"/>
      <c r="U15805" s="34"/>
    </row>
    <row r="15806" spans="16:21" x14ac:dyDescent="0.45">
      <c r="P15806" s="33" t="s">
        <v>8773</v>
      </c>
      <c r="Q15806" t="s">
        <v>28873</v>
      </c>
      <c r="R15806" s="35" t="s">
        <v>24826</v>
      </c>
      <c r="S15806" s="34"/>
      <c r="T15806" s="34"/>
      <c r="U15806" s="34"/>
    </row>
    <row r="15807" spans="16:21" x14ac:dyDescent="0.45">
      <c r="P15807" s="33" t="s">
        <v>8773</v>
      </c>
      <c r="Q15807" t="s">
        <v>28873</v>
      </c>
      <c r="R15807" s="35" t="s">
        <v>24827</v>
      </c>
      <c r="S15807" s="34"/>
      <c r="T15807" s="34"/>
      <c r="U15807" s="34"/>
    </row>
    <row r="15808" spans="16:21" x14ac:dyDescent="0.45">
      <c r="P15808" s="33" t="s">
        <v>8774</v>
      </c>
      <c r="Q15808" t="s">
        <v>28873</v>
      </c>
      <c r="R15808" s="35" t="s">
        <v>24828</v>
      </c>
      <c r="S15808" s="34"/>
      <c r="T15808" s="34"/>
      <c r="U15808" s="34"/>
    </row>
    <row r="15809" spans="16:21" x14ac:dyDescent="0.45">
      <c r="P15809" s="33" t="s">
        <v>8774</v>
      </c>
      <c r="Q15809" t="s">
        <v>28873</v>
      </c>
      <c r="R15809" s="35" t="s">
        <v>24828</v>
      </c>
      <c r="S15809" s="34"/>
      <c r="T15809" s="34"/>
      <c r="U15809" s="34"/>
    </row>
    <row r="15810" spans="16:21" x14ac:dyDescent="0.45">
      <c r="P15810" s="33" t="s">
        <v>8775</v>
      </c>
      <c r="Q15810" t="s">
        <v>28873</v>
      </c>
      <c r="R15810" s="35" t="s">
        <v>24829</v>
      </c>
      <c r="S15810" s="34"/>
      <c r="T15810" s="34"/>
      <c r="U15810" s="34"/>
    </row>
    <row r="15811" spans="16:21" x14ac:dyDescent="0.45">
      <c r="P15811" s="33" t="s">
        <v>8775</v>
      </c>
      <c r="Q15811" t="s">
        <v>28873</v>
      </c>
      <c r="R15811" s="35" t="s">
        <v>24830</v>
      </c>
      <c r="S15811" s="34"/>
      <c r="T15811" s="34"/>
      <c r="U15811" s="34"/>
    </row>
    <row r="15812" spans="16:21" x14ac:dyDescent="0.45">
      <c r="P15812" s="33" t="s">
        <v>8776</v>
      </c>
      <c r="Q15812" t="s">
        <v>28873</v>
      </c>
      <c r="R15812" s="35" t="s">
        <v>24831</v>
      </c>
      <c r="S15812" s="34"/>
      <c r="T15812" s="34"/>
      <c r="U15812" s="34"/>
    </row>
    <row r="15813" spans="16:21" x14ac:dyDescent="0.45">
      <c r="P15813" s="33" t="s">
        <v>8776</v>
      </c>
      <c r="Q15813" t="s">
        <v>28873</v>
      </c>
      <c r="R15813" s="35" t="s">
        <v>24827</v>
      </c>
      <c r="S15813" s="34"/>
      <c r="T15813" s="34"/>
      <c r="U15813" s="34"/>
    </row>
    <row r="15814" spans="16:21" x14ac:dyDescent="0.45">
      <c r="P15814" s="33" t="s">
        <v>8777</v>
      </c>
      <c r="Q15814" t="s">
        <v>28873</v>
      </c>
      <c r="R15814" s="35" t="s">
        <v>24832</v>
      </c>
      <c r="S15814" s="34"/>
      <c r="T15814" s="34"/>
      <c r="U15814" s="34"/>
    </row>
    <row r="15815" spans="16:21" x14ac:dyDescent="0.45">
      <c r="P15815" s="33" t="s">
        <v>8777</v>
      </c>
      <c r="Q15815" t="s">
        <v>28873</v>
      </c>
      <c r="R15815" s="35" t="s">
        <v>24832</v>
      </c>
      <c r="S15815" s="34"/>
      <c r="T15815" s="34"/>
      <c r="U15815" s="34"/>
    </row>
    <row r="15816" spans="16:21" x14ac:dyDescent="0.45">
      <c r="P15816" s="33" t="s">
        <v>8778</v>
      </c>
      <c r="Q15816" t="s">
        <v>28873</v>
      </c>
      <c r="R15816" s="35" t="s">
        <v>24833</v>
      </c>
      <c r="S15816" s="34"/>
      <c r="T15816" s="34"/>
      <c r="U15816" s="34"/>
    </row>
    <row r="15817" spans="16:21" x14ac:dyDescent="0.45">
      <c r="P15817" s="33" t="s">
        <v>8778</v>
      </c>
      <c r="Q15817" t="s">
        <v>28873</v>
      </c>
      <c r="R15817" s="35" t="s">
        <v>24834</v>
      </c>
      <c r="S15817" s="34"/>
      <c r="T15817" s="34"/>
      <c r="U15817" s="34"/>
    </row>
    <row r="15818" spans="16:21" x14ac:dyDescent="0.45">
      <c r="P15818" s="33" t="s">
        <v>8779</v>
      </c>
      <c r="Q15818" t="s">
        <v>28873</v>
      </c>
      <c r="R15818" s="35" t="s">
        <v>24835</v>
      </c>
      <c r="S15818" s="34"/>
      <c r="T15818" s="34"/>
      <c r="U15818" s="34"/>
    </row>
    <row r="15819" spans="16:21" x14ac:dyDescent="0.45">
      <c r="P15819" s="33" t="s">
        <v>8779</v>
      </c>
      <c r="Q15819" t="s">
        <v>28873</v>
      </c>
      <c r="R15819" s="35" t="s">
        <v>24836</v>
      </c>
      <c r="S15819" s="34"/>
      <c r="T15819" s="34"/>
      <c r="U15819" s="34"/>
    </row>
    <row r="15820" spans="16:21" x14ac:dyDescent="0.45">
      <c r="P15820" s="33" t="s">
        <v>8780</v>
      </c>
      <c r="Q15820" t="s">
        <v>28873</v>
      </c>
      <c r="R15820" s="35" t="s">
        <v>24837</v>
      </c>
      <c r="S15820" s="34"/>
      <c r="T15820" s="34"/>
      <c r="U15820" s="34"/>
    </row>
    <row r="15821" spans="16:21" x14ac:dyDescent="0.45">
      <c r="P15821" s="33" t="s">
        <v>8780</v>
      </c>
      <c r="Q15821" t="s">
        <v>28873</v>
      </c>
      <c r="R15821" s="35" t="s">
        <v>24838</v>
      </c>
      <c r="S15821" s="34"/>
      <c r="T15821" s="34"/>
      <c r="U15821" s="34"/>
    </row>
    <row r="15822" spans="16:21" x14ac:dyDescent="0.45">
      <c r="P15822" s="33" t="s">
        <v>8781</v>
      </c>
      <c r="Q15822" t="s">
        <v>28873</v>
      </c>
      <c r="R15822" s="35" t="s">
        <v>24839</v>
      </c>
      <c r="S15822" s="34"/>
      <c r="T15822" s="34"/>
      <c r="U15822" s="34"/>
    </row>
    <row r="15823" spans="16:21" x14ac:dyDescent="0.45">
      <c r="P15823" s="33" t="s">
        <v>8781</v>
      </c>
      <c r="Q15823" t="s">
        <v>28873</v>
      </c>
      <c r="R15823" s="35" t="s">
        <v>24840</v>
      </c>
      <c r="S15823" s="34"/>
      <c r="T15823" s="34"/>
      <c r="U15823" s="34"/>
    </row>
    <row r="15824" spans="16:21" x14ac:dyDescent="0.45">
      <c r="P15824" s="33" t="s">
        <v>8782</v>
      </c>
      <c r="Q15824" t="s">
        <v>28873</v>
      </c>
      <c r="R15824" s="35" t="s">
        <v>24841</v>
      </c>
      <c r="S15824" s="34"/>
      <c r="T15824" s="34"/>
      <c r="U15824" s="34"/>
    </row>
    <row r="15825" spans="16:21" x14ac:dyDescent="0.45">
      <c r="P15825" s="33" t="s">
        <v>8782</v>
      </c>
      <c r="Q15825" t="s">
        <v>28873</v>
      </c>
      <c r="R15825" s="35" t="s">
        <v>24842</v>
      </c>
      <c r="S15825" s="34"/>
      <c r="T15825" s="34"/>
      <c r="U15825" s="34"/>
    </row>
    <row r="15826" spans="16:21" x14ac:dyDescent="0.45">
      <c r="P15826" s="33" t="s">
        <v>8783</v>
      </c>
      <c r="Q15826" t="s">
        <v>28873</v>
      </c>
      <c r="R15826" s="35" t="s">
        <v>24843</v>
      </c>
      <c r="S15826" s="34"/>
      <c r="T15826" s="34"/>
      <c r="U15826" s="34"/>
    </row>
    <row r="15827" spans="16:21" x14ac:dyDescent="0.45">
      <c r="P15827" s="33" t="s">
        <v>8783</v>
      </c>
      <c r="Q15827" t="s">
        <v>28873</v>
      </c>
      <c r="R15827" s="35" t="s">
        <v>24840</v>
      </c>
      <c r="S15827" s="34"/>
      <c r="T15827" s="34"/>
      <c r="U15827" s="34"/>
    </row>
    <row r="15828" spans="16:21" x14ac:dyDescent="0.45">
      <c r="P15828" s="33" t="s">
        <v>8784</v>
      </c>
      <c r="Q15828" t="s">
        <v>28873</v>
      </c>
      <c r="R15828" s="35" t="s">
        <v>24844</v>
      </c>
      <c r="S15828" s="34"/>
      <c r="T15828" s="34"/>
      <c r="U15828" s="34"/>
    </row>
    <row r="15829" spans="16:21" x14ac:dyDescent="0.45">
      <c r="P15829" s="33" t="s">
        <v>8784</v>
      </c>
      <c r="Q15829" t="s">
        <v>28873</v>
      </c>
      <c r="R15829" s="35" t="s">
        <v>24845</v>
      </c>
      <c r="S15829" s="34"/>
      <c r="T15829" s="34"/>
      <c r="U15829" s="34"/>
    </row>
    <row r="15830" spans="16:21" x14ac:dyDescent="0.45">
      <c r="P15830" s="33" t="s">
        <v>8785</v>
      </c>
      <c r="Q15830" t="s">
        <v>28873</v>
      </c>
      <c r="R15830" s="35" t="s">
        <v>24846</v>
      </c>
      <c r="S15830" s="34"/>
      <c r="T15830" s="34"/>
      <c r="U15830" s="34"/>
    </row>
    <row r="15831" spans="16:21" x14ac:dyDescent="0.45">
      <c r="P15831" s="33" t="s">
        <v>8785</v>
      </c>
      <c r="Q15831" t="s">
        <v>28873</v>
      </c>
      <c r="R15831" s="35" t="s">
        <v>24847</v>
      </c>
      <c r="S15831" s="34"/>
      <c r="T15831" s="34"/>
      <c r="U15831" s="34"/>
    </row>
    <row r="15832" spans="16:21" x14ac:dyDescent="0.45">
      <c r="P15832" s="33" t="s">
        <v>8786</v>
      </c>
      <c r="Q15832" t="s">
        <v>28873</v>
      </c>
      <c r="R15832" s="35" t="s">
        <v>24848</v>
      </c>
      <c r="S15832" s="34"/>
      <c r="T15832" s="34"/>
      <c r="U15832" s="34"/>
    </row>
    <row r="15833" spans="16:21" x14ac:dyDescent="0.45">
      <c r="P15833" s="33" t="s">
        <v>8786</v>
      </c>
      <c r="Q15833" t="s">
        <v>28873</v>
      </c>
      <c r="R15833" s="35" t="s">
        <v>24849</v>
      </c>
      <c r="S15833" s="34"/>
      <c r="T15833" s="34"/>
      <c r="U15833" s="34"/>
    </row>
    <row r="15834" spans="16:21" x14ac:dyDescent="0.45">
      <c r="P15834" s="33" t="s">
        <v>8787</v>
      </c>
      <c r="Q15834" t="s">
        <v>28873</v>
      </c>
      <c r="R15834" s="35" t="s">
        <v>24850</v>
      </c>
      <c r="S15834" s="34"/>
      <c r="T15834" s="34"/>
      <c r="U15834" s="34"/>
    </row>
    <row r="15835" spans="16:21" x14ac:dyDescent="0.45">
      <c r="P15835" s="33" t="s">
        <v>8787</v>
      </c>
      <c r="Q15835" t="s">
        <v>28873</v>
      </c>
      <c r="R15835" s="35" t="s">
        <v>24851</v>
      </c>
      <c r="S15835" s="34"/>
      <c r="T15835" s="34"/>
      <c r="U15835" s="34"/>
    </row>
    <row r="15836" spans="16:21" x14ac:dyDescent="0.45">
      <c r="P15836" s="33" t="s">
        <v>8788</v>
      </c>
      <c r="Q15836" t="s">
        <v>28873</v>
      </c>
      <c r="R15836" s="35" t="s">
        <v>24852</v>
      </c>
      <c r="S15836" s="34"/>
      <c r="T15836" s="34"/>
      <c r="U15836" s="34"/>
    </row>
    <row r="15837" spans="16:21" x14ac:dyDescent="0.45">
      <c r="P15837" s="33" t="s">
        <v>8788</v>
      </c>
      <c r="Q15837" t="s">
        <v>28873</v>
      </c>
      <c r="R15837" s="35" t="s">
        <v>24853</v>
      </c>
      <c r="S15837" s="34"/>
      <c r="T15837" s="34"/>
      <c r="U15837" s="34"/>
    </row>
    <row r="15838" spans="16:21" x14ac:dyDescent="0.45">
      <c r="P15838" s="33" t="s">
        <v>8789</v>
      </c>
      <c r="Q15838" t="s">
        <v>28873</v>
      </c>
      <c r="R15838" s="35" t="s">
        <v>24854</v>
      </c>
      <c r="S15838" s="34"/>
      <c r="T15838" s="34"/>
      <c r="U15838" s="34"/>
    </row>
    <row r="15839" spans="16:21" x14ac:dyDescent="0.45">
      <c r="P15839" s="33" t="s">
        <v>8789</v>
      </c>
      <c r="Q15839" t="s">
        <v>28873</v>
      </c>
      <c r="R15839" s="35" t="s">
        <v>24853</v>
      </c>
      <c r="S15839" s="34"/>
      <c r="T15839" s="34"/>
      <c r="U15839" s="34"/>
    </row>
    <row r="15840" spans="16:21" x14ac:dyDescent="0.45">
      <c r="P15840" s="33" t="s">
        <v>8790</v>
      </c>
      <c r="Q15840" t="s">
        <v>28873</v>
      </c>
      <c r="R15840" s="35" t="s">
        <v>24855</v>
      </c>
      <c r="S15840" s="34"/>
      <c r="T15840" s="34"/>
      <c r="U15840" s="34"/>
    </row>
    <row r="15841" spans="16:21" x14ac:dyDescent="0.45">
      <c r="P15841" s="33" t="s">
        <v>8790</v>
      </c>
      <c r="Q15841" t="s">
        <v>28873</v>
      </c>
      <c r="R15841" s="35" t="s">
        <v>24849</v>
      </c>
      <c r="S15841" s="34"/>
      <c r="T15841" s="34"/>
      <c r="U15841" s="34"/>
    </row>
    <row r="15842" spans="16:21" x14ac:dyDescent="0.45">
      <c r="P15842" s="33" t="s">
        <v>8791</v>
      </c>
      <c r="Q15842" t="s">
        <v>28873</v>
      </c>
      <c r="R15842" s="35" t="s">
        <v>24856</v>
      </c>
      <c r="S15842" s="34"/>
      <c r="T15842" s="34"/>
      <c r="U15842" s="34"/>
    </row>
    <row r="15843" spans="16:21" x14ac:dyDescent="0.45">
      <c r="P15843" s="33" t="s">
        <v>8791</v>
      </c>
      <c r="Q15843" t="s">
        <v>28873</v>
      </c>
      <c r="R15843" s="35" t="s">
        <v>24857</v>
      </c>
      <c r="S15843" s="34"/>
      <c r="T15843" s="34"/>
      <c r="U15843" s="34"/>
    </row>
    <row r="15844" spans="16:21" x14ac:dyDescent="0.45">
      <c r="P15844" s="33" t="s">
        <v>8792</v>
      </c>
      <c r="Q15844" t="s">
        <v>28873</v>
      </c>
      <c r="R15844" s="35" t="s">
        <v>24858</v>
      </c>
      <c r="S15844" s="34"/>
      <c r="T15844" s="34"/>
      <c r="U15844" s="34"/>
    </row>
    <row r="15845" spans="16:21" x14ac:dyDescent="0.45">
      <c r="P15845" s="33" t="s">
        <v>8792</v>
      </c>
      <c r="Q15845" t="s">
        <v>28873</v>
      </c>
      <c r="R15845" s="35" t="s">
        <v>24859</v>
      </c>
      <c r="S15845" s="34"/>
      <c r="T15845" s="34"/>
      <c r="U15845" s="34"/>
    </row>
    <row r="15846" spans="16:21" x14ac:dyDescent="0.45">
      <c r="P15846" s="33" t="s">
        <v>8793</v>
      </c>
      <c r="Q15846" t="s">
        <v>28873</v>
      </c>
      <c r="R15846" s="35" t="s">
        <v>24860</v>
      </c>
      <c r="S15846" s="34"/>
      <c r="T15846" s="34"/>
      <c r="U15846" s="34"/>
    </row>
    <row r="15847" spans="16:21" x14ac:dyDescent="0.45">
      <c r="P15847" s="33" t="s">
        <v>8793</v>
      </c>
      <c r="Q15847" t="s">
        <v>28873</v>
      </c>
      <c r="R15847" s="35" t="s">
        <v>24861</v>
      </c>
      <c r="S15847" s="34"/>
      <c r="T15847" s="34"/>
      <c r="U15847" s="34"/>
    </row>
    <row r="15848" spans="16:21" x14ac:dyDescent="0.45">
      <c r="P15848" s="33" t="s">
        <v>8794</v>
      </c>
      <c r="Q15848" t="s">
        <v>28873</v>
      </c>
      <c r="R15848" s="35" t="s">
        <v>24862</v>
      </c>
      <c r="S15848" s="34"/>
      <c r="T15848" s="34"/>
      <c r="U15848" s="34"/>
    </row>
    <row r="15849" spans="16:21" x14ac:dyDescent="0.45">
      <c r="P15849" s="33" t="s">
        <v>8794</v>
      </c>
      <c r="Q15849" t="s">
        <v>28873</v>
      </c>
      <c r="R15849" s="35" t="s">
        <v>24863</v>
      </c>
      <c r="S15849" s="34"/>
      <c r="T15849" s="34"/>
      <c r="U15849" s="34"/>
    </row>
    <row r="15850" spans="16:21" x14ac:dyDescent="0.45">
      <c r="P15850" s="33" t="s">
        <v>8795</v>
      </c>
      <c r="Q15850" t="s">
        <v>28873</v>
      </c>
      <c r="R15850" s="35" t="s">
        <v>24864</v>
      </c>
      <c r="S15850" s="34"/>
      <c r="T15850" s="34"/>
      <c r="U15850" s="34"/>
    </row>
    <row r="15851" spans="16:21" x14ac:dyDescent="0.45">
      <c r="P15851" s="33" t="s">
        <v>8795</v>
      </c>
      <c r="Q15851" t="s">
        <v>28873</v>
      </c>
      <c r="R15851" s="35" t="s">
        <v>24865</v>
      </c>
      <c r="S15851" s="34"/>
      <c r="T15851" s="34"/>
      <c r="U15851" s="34"/>
    </row>
    <row r="15852" spans="16:21" x14ac:dyDescent="0.45">
      <c r="P15852" s="33" t="s">
        <v>8796</v>
      </c>
      <c r="Q15852" t="s">
        <v>28873</v>
      </c>
      <c r="R15852" s="35" t="s">
        <v>24866</v>
      </c>
      <c r="S15852" s="34"/>
      <c r="T15852" s="34"/>
      <c r="U15852" s="34"/>
    </row>
    <row r="15853" spans="16:21" x14ac:dyDescent="0.45">
      <c r="P15853" s="33" t="s">
        <v>8796</v>
      </c>
      <c r="Q15853" t="s">
        <v>28873</v>
      </c>
      <c r="R15853" s="35" t="s">
        <v>24867</v>
      </c>
      <c r="S15853" s="34"/>
      <c r="T15853" s="34"/>
      <c r="U15853" s="34"/>
    </row>
    <row r="15854" spans="16:21" x14ac:dyDescent="0.45">
      <c r="P15854" s="33" t="s">
        <v>8797</v>
      </c>
      <c r="Q15854" t="s">
        <v>28873</v>
      </c>
      <c r="R15854" s="35" t="s">
        <v>24868</v>
      </c>
      <c r="S15854" s="34"/>
      <c r="T15854" s="34"/>
      <c r="U15854" s="34"/>
    </row>
    <row r="15855" spans="16:21" x14ac:dyDescent="0.45">
      <c r="P15855" s="33" t="s">
        <v>8797</v>
      </c>
      <c r="Q15855" t="s">
        <v>28873</v>
      </c>
      <c r="R15855" s="35" t="s">
        <v>24869</v>
      </c>
      <c r="S15855" s="34"/>
      <c r="T15855" s="34"/>
      <c r="U15855" s="34"/>
    </row>
    <row r="15856" spans="16:21" x14ac:dyDescent="0.45">
      <c r="P15856" s="33" t="s">
        <v>8798</v>
      </c>
      <c r="Q15856" t="s">
        <v>28873</v>
      </c>
      <c r="R15856" s="35" t="s">
        <v>24870</v>
      </c>
      <c r="S15856" s="34"/>
      <c r="T15856" s="34"/>
      <c r="U15856" s="34"/>
    </row>
    <row r="15857" spans="16:21" x14ac:dyDescent="0.45">
      <c r="P15857" s="33" t="s">
        <v>8798</v>
      </c>
      <c r="Q15857" t="s">
        <v>28873</v>
      </c>
      <c r="R15857" s="35" t="s">
        <v>24871</v>
      </c>
      <c r="S15857" s="34"/>
      <c r="T15857" s="34"/>
      <c r="U15857" s="34"/>
    </row>
    <row r="15858" spans="16:21" x14ac:dyDescent="0.45">
      <c r="P15858" s="33" t="s">
        <v>8799</v>
      </c>
      <c r="Q15858" t="s">
        <v>28873</v>
      </c>
      <c r="R15858" s="35" t="s">
        <v>24872</v>
      </c>
      <c r="S15858" s="34"/>
      <c r="T15858" s="34"/>
      <c r="U15858" s="34"/>
    </row>
    <row r="15859" spans="16:21" x14ac:dyDescent="0.45">
      <c r="P15859" s="33" t="s">
        <v>8799</v>
      </c>
      <c r="Q15859" t="s">
        <v>28873</v>
      </c>
      <c r="R15859" s="35" t="s">
        <v>24871</v>
      </c>
      <c r="S15859" s="34"/>
      <c r="T15859" s="34"/>
      <c r="U15859" s="34"/>
    </row>
    <row r="15860" spans="16:21" x14ac:dyDescent="0.45">
      <c r="P15860" s="33" t="s">
        <v>8800</v>
      </c>
      <c r="Q15860" t="s">
        <v>28873</v>
      </c>
      <c r="R15860" s="35" t="s">
        <v>24873</v>
      </c>
      <c r="S15860" s="34"/>
      <c r="T15860" s="34"/>
      <c r="U15860" s="34"/>
    </row>
    <row r="15861" spans="16:21" x14ac:dyDescent="0.45">
      <c r="P15861" s="33" t="s">
        <v>8800</v>
      </c>
      <c r="Q15861" t="s">
        <v>28873</v>
      </c>
      <c r="R15861" s="35" t="s">
        <v>24874</v>
      </c>
      <c r="S15861" s="34"/>
      <c r="T15861" s="34"/>
      <c r="U15861" s="34"/>
    </row>
    <row r="15862" spans="16:21" x14ac:dyDescent="0.45">
      <c r="P15862" s="33" t="s">
        <v>8801</v>
      </c>
      <c r="Q15862" t="s">
        <v>28873</v>
      </c>
      <c r="R15862" s="35" t="s">
        <v>24875</v>
      </c>
      <c r="S15862" s="34"/>
      <c r="T15862" s="34"/>
      <c r="U15862" s="34"/>
    </row>
    <row r="15863" spans="16:21" x14ac:dyDescent="0.45">
      <c r="P15863" s="33" t="s">
        <v>8801</v>
      </c>
      <c r="Q15863" t="s">
        <v>28873</v>
      </c>
      <c r="R15863" s="35" t="s">
        <v>24876</v>
      </c>
      <c r="S15863" s="34"/>
      <c r="T15863" s="34"/>
      <c r="U15863" s="34"/>
    </row>
    <row r="15864" spans="16:21" x14ac:dyDescent="0.45">
      <c r="P15864" s="33" t="s">
        <v>8802</v>
      </c>
      <c r="Q15864" t="s">
        <v>28873</v>
      </c>
      <c r="R15864" s="35" t="s">
        <v>24877</v>
      </c>
      <c r="S15864" s="34"/>
      <c r="T15864" s="34"/>
      <c r="U15864" s="34"/>
    </row>
    <row r="15865" spans="16:21" x14ac:dyDescent="0.45">
      <c r="P15865" s="33" t="s">
        <v>8802</v>
      </c>
      <c r="Q15865" t="s">
        <v>28873</v>
      </c>
      <c r="R15865" s="35" t="s">
        <v>24878</v>
      </c>
      <c r="S15865" s="34"/>
      <c r="T15865" s="34"/>
      <c r="U15865" s="34"/>
    </row>
    <row r="15866" spans="16:21" x14ac:dyDescent="0.45">
      <c r="P15866" s="33" t="s">
        <v>8803</v>
      </c>
      <c r="Q15866" t="s">
        <v>28873</v>
      </c>
      <c r="R15866" s="35" t="s">
        <v>24879</v>
      </c>
      <c r="S15866" s="34"/>
      <c r="T15866" s="34"/>
      <c r="U15866" s="34"/>
    </row>
    <row r="15867" spans="16:21" x14ac:dyDescent="0.45">
      <c r="P15867" s="33" t="s">
        <v>8803</v>
      </c>
      <c r="Q15867" t="s">
        <v>28873</v>
      </c>
      <c r="R15867" s="35" t="s">
        <v>24880</v>
      </c>
      <c r="S15867" s="34"/>
      <c r="T15867" s="34"/>
      <c r="U15867" s="34"/>
    </row>
    <row r="15868" spans="16:21" x14ac:dyDescent="0.45">
      <c r="P15868" s="33" t="s">
        <v>8804</v>
      </c>
      <c r="Q15868" t="s">
        <v>28873</v>
      </c>
      <c r="R15868" s="35" t="s">
        <v>24881</v>
      </c>
      <c r="S15868" s="34"/>
      <c r="T15868" s="34"/>
      <c r="U15868" s="34"/>
    </row>
    <row r="15869" spans="16:21" x14ac:dyDescent="0.45">
      <c r="P15869" s="33" t="s">
        <v>8804</v>
      </c>
      <c r="Q15869" t="s">
        <v>28873</v>
      </c>
      <c r="R15869" s="35" t="s">
        <v>24882</v>
      </c>
      <c r="S15869" s="34"/>
      <c r="T15869" s="34"/>
      <c r="U15869" s="34"/>
    </row>
    <row r="15870" spans="16:21" x14ac:dyDescent="0.45">
      <c r="P15870" s="33" t="s">
        <v>8805</v>
      </c>
      <c r="Q15870" t="s">
        <v>28873</v>
      </c>
      <c r="R15870" s="35" t="s">
        <v>24883</v>
      </c>
      <c r="S15870" s="34"/>
      <c r="T15870" s="34"/>
      <c r="U15870" s="34"/>
    </row>
    <row r="15871" spans="16:21" x14ac:dyDescent="0.45">
      <c r="P15871" s="33" t="s">
        <v>8805</v>
      </c>
      <c r="Q15871" t="s">
        <v>28873</v>
      </c>
      <c r="R15871" s="35" t="s">
        <v>24884</v>
      </c>
      <c r="S15871" s="34"/>
      <c r="T15871" s="34"/>
      <c r="U15871" s="34"/>
    </row>
    <row r="15872" spans="16:21" x14ac:dyDescent="0.45">
      <c r="P15872" s="33" t="s">
        <v>8806</v>
      </c>
      <c r="Q15872" t="s">
        <v>28873</v>
      </c>
      <c r="R15872" s="35" t="s">
        <v>24885</v>
      </c>
      <c r="S15872" s="34"/>
      <c r="T15872" s="34"/>
      <c r="U15872" s="34"/>
    </row>
    <row r="15873" spans="16:21" x14ac:dyDescent="0.45">
      <c r="P15873" s="33" t="s">
        <v>8806</v>
      </c>
      <c r="Q15873" t="s">
        <v>28873</v>
      </c>
      <c r="R15873" s="35" t="s">
        <v>24886</v>
      </c>
      <c r="S15873" s="34"/>
      <c r="T15873" s="34"/>
      <c r="U15873" s="34"/>
    </row>
    <row r="15874" spans="16:21" x14ac:dyDescent="0.45">
      <c r="P15874" s="33" t="s">
        <v>8807</v>
      </c>
      <c r="Q15874" t="s">
        <v>28873</v>
      </c>
      <c r="R15874" s="35" t="s">
        <v>24887</v>
      </c>
      <c r="S15874" s="34"/>
      <c r="T15874" s="34"/>
      <c r="U15874" s="34"/>
    </row>
    <row r="15875" spans="16:21" x14ac:dyDescent="0.45">
      <c r="P15875" s="33" t="s">
        <v>8807</v>
      </c>
      <c r="Q15875" t="s">
        <v>28873</v>
      </c>
      <c r="R15875" s="35" t="s">
        <v>24888</v>
      </c>
      <c r="S15875" s="34"/>
      <c r="T15875" s="34"/>
      <c r="U15875" s="34"/>
    </row>
    <row r="15876" spans="16:21" x14ac:dyDescent="0.45">
      <c r="P15876" s="33" t="s">
        <v>8808</v>
      </c>
      <c r="Q15876" t="s">
        <v>28873</v>
      </c>
      <c r="R15876" s="35" t="s">
        <v>24889</v>
      </c>
      <c r="S15876" s="34"/>
      <c r="T15876" s="34"/>
      <c r="U15876" s="34"/>
    </row>
    <row r="15877" spans="16:21" x14ac:dyDescent="0.45">
      <c r="P15877" s="33" t="s">
        <v>8808</v>
      </c>
      <c r="Q15877" t="s">
        <v>28873</v>
      </c>
      <c r="R15877" s="35" t="s">
        <v>24890</v>
      </c>
      <c r="S15877" s="34"/>
      <c r="T15877" s="34"/>
      <c r="U15877" s="34"/>
    </row>
    <row r="15878" spans="16:21" x14ac:dyDescent="0.45">
      <c r="P15878" s="33" t="s">
        <v>8809</v>
      </c>
      <c r="Q15878" t="s">
        <v>28873</v>
      </c>
      <c r="R15878" s="35" t="s">
        <v>24891</v>
      </c>
      <c r="S15878" s="34"/>
      <c r="T15878" s="34"/>
      <c r="U15878" s="34"/>
    </row>
    <row r="15879" spans="16:21" x14ac:dyDescent="0.45">
      <c r="P15879" s="33" t="s">
        <v>8809</v>
      </c>
      <c r="Q15879" t="s">
        <v>28873</v>
      </c>
      <c r="R15879" s="35" t="s">
        <v>24892</v>
      </c>
      <c r="S15879" s="34"/>
      <c r="T15879" s="34"/>
      <c r="U15879" s="34"/>
    </row>
    <row r="15880" spans="16:21" x14ac:dyDescent="0.45">
      <c r="P15880" s="33" t="s">
        <v>8810</v>
      </c>
      <c r="Q15880" t="s">
        <v>28873</v>
      </c>
      <c r="R15880" s="35" t="s">
        <v>24891</v>
      </c>
      <c r="S15880" s="34"/>
      <c r="T15880" s="34"/>
      <c r="U15880" s="34"/>
    </row>
    <row r="15881" spans="16:21" x14ac:dyDescent="0.45">
      <c r="P15881" s="33" t="s">
        <v>8810</v>
      </c>
      <c r="Q15881" t="s">
        <v>28873</v>
      </c>
      <c r="R15881" s="35" t="s">
        <v>24892</v>
      </c>
      <c r="S15881" s="34"/>
      <c r="T15881" s="34"/>
      <c r="U15881" s="34"/>
    </row>
    <row r="15882" spans="16:21" x14ac:dyDescent="0.45">
      <c r="P15882" s="33" t="s">
        <v>8811</v>
      </c>
      <c r="Q15882" t="s">
        <v>28873</v>
      </c>
      <c r="R15882" s="35" t="s">
        <v>24893</v>
      </c>
      <c r="S15882" s="34"/>
      <c r="T15882" s="34"/>
      <c r="U15882" s="34"/>
    </row>
    <row r="15883" spans="16:21" x14ac:dyDescent="0.45">
      <c r="P15883" s="33" t="s">
        <v>8811</v>
      </c>
      <c r="Q15883" t="s">
        <v>28873</v>
      </c>
      <c r="R15883" s="35" t="s">
        <v>24894</v>
      </c>
      <c r="S15883" s="34"/>
      <c r="T15883" s="34"/>
      <c r="U15883" s="34"/>
    </row>
    <row r="15884" spans="16:21" x14ac:dyDescent="0.45">
      <c r="P15884" s="33" t="s">
        <v>8812</v>
      </c>
      <c r="Q15884" t="s">
        <v>28873</v>
      </c>
      <c r="R15884" s="35" t="s">
        <v>11192</v>
      </c>
      <c r="S15884" s="34"/>
      <c r="T15884" s="34"/>
      <c r="U15884" s="34"/>
    </row>
    <row r="15885" spans="16:21" x14ac:dyDescent="0.45">
      <c r="P15885" s="33" t="s">
        <v>8813</v>
      </c>
      <c r="Q15885" t="s">
        <v>28873</v>
      </c>
      <c r="R15885" s="35" t="s">
        <v>11192</v>
      </c>
      <c r="S15885" s="34"/>
      <c r="T15885" s="34"/>
      <c r="U15885" s="34"/>
    </row>
    <row r="15886" spans="16:21" x14ac:dyDescent="0.45">
      <c r="P15886" s="33" t="s">
        <v>8814</v>
      </c>
      <c r="Q15886" t="s">
        <v>28873</v>
      </c>
      <c r="R15886" s="35" t="s">
        <v>11192</v>
      </c>
      <c r="S15886" s="34"/>
      <c r="T15886" s="34"/>
      <c r="U15886" s="34"/>
    </row>
    <row r="15887" spans="16:21" x14ac:dyDescent="0.45">
      <c r="P15887" s="33" t="s">
        <v>8815</v>
      </c>
      <c r="Q15887" t="s">
        <v>28873</v>
      </c>
      <c r="R15887" s="35" t="s">
        <v>11192</v>
      </c>
      <c r="S15887" s="34"/>
      <c r="T15887" s="34"/>
      <c r="U15887" s="34"/>
    </row>
    <row r="15888" spans="16:21" x14ac:dyDescent="0.45">
      <c r="P15888" s="33" t="s">
        <v>8816</v>
      </c>
      <c r="Q15888" t="s">
        <v>28873</v>
      </c>
      <c r="R15888" s="35" t="s">
        <v>11192</v>
      </c>
      <c r="S15888" s="34"/>
      <c r="T15888" s="34"/>
      <c r="U15888" s="34"/>
    </row>
    <row r="15889" spans="16:21" x14ac:dyDescent="0.45">
      <c r="P15889" s="33" t="s">
        <v>8817</v>
      </c>
      <c r="Q15889" t="s">
        <v>28873</v>
      </c>
      <c r="R15889" s="35" t="s">
        <v>24895</v>
      </c>
      <c r="S15889" s="34"/>
      <c r="T15889" s="34"/>
      <c r="U15889" s="34"/>
    </row>
    <row r="15890" spans="16:21" x14ac:dyDescent="0.45">
      <c r="P15890" s="33" t="s">
        <v>8817</v>
      </c>
      <c r="Q15890" t="s">
        <v>28873</v>
      </c>
      <c r="R15890" s="35" t="s">
        <v>24896</v>
      </c>
      <c r="S15890" s="34"/>
      <c r="T15890" s="34"/>
      <c r="U15890" s="34"/>
    </row>
    <row r="15891" spans="16:21" x14ac:dyDescent="0.45">
      <c r="P15891" s="33" t="s">
        <v>8818</v>
      </c>
      <c r="Q15891" t="s">
        <v>28873</v>
      </c>
      <c r="R15891" s="35" t="s">
        <v>24897</v>
      </c>
      <c r="S15891" s="34"/>
      <c r="T15891" s="34"/>
      <c r="U15891" s="34"/>
    </row>
    <row r="15892" spans="16:21" x14ac:dyDescent="0.45">
      <c r="P15892" s="33" t="s">
        <v>8818</v>
      </c>
      <c r="Q15892" t="s">
        <v>28873</v>
      </c>
      <c r="R15892" s="35" t="s">
        <v>24898</v>
      </c>
      <c r="S15892" s="34"/>
      <c r="T15892" s="34"/>
      <c r="U15892" s="34"/>
    </row>
    <row r="15893" spans="16:21" x14ac:dyDescent="0.45">
      <c r="P15893" s="33" t="s">
        <v>8819</v>
      </c>
      <c r="Q15893" t="s">
        <v>28873</v>
      </c>
      <c r="R15893" s="35" t="s">
        <v>24899</v>
      </c>
      <c r="S15893" s="34"/>
      <c r="T15893" s="34"/>
      <c r="U15893" s="34"/>
    </row>
    <row r="15894" spans="16:21" x14ac:dyDescent="0.45">
      <c r="P15894" s="33" t="s">
        <v>8819</v>
      </c>
      <c r="Q15894" t="s">
        <v>28873</v>
      </c>
      <c r="R15894" s="35" t="s">
        <v>24900</v>
      </c>
      <c r="S15894" s="34"/>
      <c r="T15894" s="34"/>
      <c r="U15894" s="34"/>
    </row>
    <row r="15895" spans="16:21" x14ac:dyDescent="0.45">
      <c r="P15895" s="33" t="s">
        <v>8820</v>
      </c>
      <c r="Q15895" t="s">
        <v>28873</v>
      </c>
      <c r="R15895" s="35" t="s">
        <v>24901</v>
      </c>
      <c r="S15895" s="34"/>
      <c r="T15895" s="34"/>
      <c r="U15895" s="34"/>
    </row>
    <row r="15896" spans="16:21" x14ac:dyDescent="0.45">
      <c r="P15896" s="33" t="s">
        <v>8820</v>
      </c>
      <c r="Q15896" t="s">
        <v>28873</v>
      </c>
      <c r="R15896" s="35" t="s">
        <v>24900</v>
      </c>
      <c r="S15896" s="34"/>
      <c r="T15896" s="34"/>
      <c r="U15896" s="34"/>
    </row>
    <row r="15897" spans="16:21" x14ac:dyDescent="0.45">
      <c r="P15897" s="33" t="s">
        <v>8821</v>
      </c>
      <c r="Q15897" t="s">
        <v>28873</v>
      </c>
      <c r="R15897" s="35" t="s">
        <v>24902</v>
      </c>
      <c r="S15897" s="34"/>
      <c r="T15897" s="34"/>
      <c r="U15897" s="34"/>
    </row>
    <row r="15898" spans="16:21" x14ac:dyDescent="0.45">
      <c r="P15898" s="33" t="s">
        <v>8821</v>
      </c>
      <c r="Q15898" t="s">
        <v>28873</v>
      </c>
      <c r="R15898" s="35" t="s">
        <v>24903</v>
      </c>
      <c r="S15898" s="34"/>
      <c r="T15898" s="34"/>
      <c r="U15898" s="34"/>
    </row>
    <row r="15899" spans="16:21" x14ac:dyDescent="0.45">
      <c r="P15899" s="33" t="s">
        <v>8822</v>
      </c>
      <c r="Q15899" t="s">
        <v>28873</v>
      </c>
      <c r="R15899" s="35" t="s">
        <v>24904</v>
      </c>
      <c r="S15899" s="34"/>
      <c r="T15899" s="34"/>
      <c r="U15899" s="34"/>
    </row>
    <row r="15900" spans="16:21" x14ac:dyDescent="0.45">
      <c r="P15900" s="33" t="s">
        <v>8822</v>
      </c>
      <c r="Q15900" t="s">
        <v>28873</v>
      </c>
      <c r="R15900" s="35" t="s">
        <v>24905</v>
      </c>
      <c r="S15900" s="34"/>
      <c r="T15900" s="34"/>
      <c r="U15900" s="34"/>
    </row>
    <row r="15901" spans="16:21" x14ac:dyDescent="0.45">
      <c r="P15901" s="33" t="s">
        <v>8823</v>
      </c>
      <c r="Q15901" t="s">
        <v>28873</v>
      </c>
      <c r="R15901" s="35" t="s">
        <v>24906</v>
      </c>
      <c r="S15901" s="34"/>
      <c r="T15901" s="34"/>
      <c r="U15901" s="34"/>
    </row>
    <row r="15902" spans="16:21" x14ac:dyDescent="0.45">
      <c r="P15902" s="33" t="s">
        <v>8823</v>
      </c>
      <c r="Q15902" t="s">
        <v>28873</v>
      </c>
      <c r="R15902" s="35" t="s">
        <v>24907</v>
      </c>
      <c r="S15902" s="34"/>
      <c r="T15902" s="34"/>
      <c r="U15902" s="34"/>
    </row>
    <row r="15903" spans="16:21" x14ac:dyDescent="0.45">
      <c r="P15903" s="33" t="s">
        <v>8824</v>
      </c>
      <c r="Q15903" t="s">
        <v>28873</v>
      </c>
      <c r="R15903" s="35" t="s">
        <v>24908</v>
      </c>
      <c r="S15903" s="34"/>
      <c r="T15903" s="34"/>
      <c r="U15903" s="34"/>
    </row>
    <row r="15904" spans="16:21" x14ac:dyDescent="0.45">
      <c r="P15904" s="33" t="s">
        <v>8824</v>
      </c>
      <c r="Q15904" t="s">
        <v>28873</v>
      </c>
      <c r="R15904" s="35" t="s">
        <v>24909</v>
      </c>
      <c r="S15904" s="34"/>
      <c r="T15904" s="34"/>
      <c r="U15904" s="34"/>
    </row>
    <row r="15905" spans="16:21" x14ac:dyDescent="0.45">
      <c r="P15905" s="33" t="s">
        <v>8825</v>
      </c>
      <c r="Q15905" t="s">
        <v>28873</v>
      </c>
      <c r="R15905" s="35" t="s">
        <v>24910</v>
      </c>
      <c r="S15905" s="34"/>
      <c r="T15905" s="34"/>
      <c r="U15905" s="34"/>
    </row>
    <row r="15906" spans="16:21" x14ac:dyDescent="0.45">
      <c r="P15906" s="33" t="s">
        <v>8825</v>
      </c>
      <c r="Q15906" t="s">
        <v>28873</v>
      </c>
      <c r="R15906" s="35" t="s">
        <v>24909</v>
      </c>
      <c r="S15906" s="34"/>
      <c r="T15906" s="34"/>
      <c r="U15906" s="34"/>
    </row>
    <row r="15907" spans="16:21" x14ac:dyDescent="0.45">
      <c r="P15907" s="33" t="s">
        <v>8826</v>
      </c>
      <c r="Q15907" t="s">
        <v>28873</v>
      </c>
      <c r="R15907" s="35" t="s">
        <v>24911</v>
      </c>
      <c r="S15907" s="34"/>
      <c r="T15907" s="34"/>
      <c r="U15907" s="34"/>
    </row>
    <row r="15908" spans="16:21" x14ac:dyDescent="0.45">
      <c r="P15908" s="33" t="s">
        <v>8826</v>
      </c>
      <c r="Q15908" t="s">
        <v>28873</v>
      </c>
      <c r="R15908" s="35" t="s">
        <v>24912</v>
      </c>
      <c r="S15908" s="34"/>
      <c r="T15908" s="34"/>
      <c r="U15908" s="34"/>
    </row>
    <row r="15909" spans="16:21" x14ac:dyDescent="0.45">
      <c r="P15909" s="33" t="s">
        <v>8827</v>
      </c>
      <c r="Q15909" t="s">
        <v>28873</v>
      </c>
      <c r="R15909" s="35" t="s">
        <v>11192</v>
      </c>
      <c r="S15909" s="34"/>
      <c r="T15909" s="34"/>
      <c r="U15909" s="34"/>
    </row>
    <row r="15910" spans="16:21" x14ac:dyDescent="0.45">
      <c r="P15910" s="33" t="s">
        <v>8828</v>
      </c>
      <c r="Q15910" t="s">
        <v>28873</v>
      </c>
      <c r="R15910" s="35" t="s">
        <v>24913</v>
      </c>
      <c r="S15910" s="34"/>
      <c r="T15910" s="34"/>
      <c r="U15910" s="34"/>
    </row>
    <row r="15911" spans="16:21" x14ac:dyDescent="0.45">
      <c r="P15911" s="33" t="s">
        <v>8828</v>
      </c>
      <c r="Q15911" t="s">
        <v>28873</v>
      </c>
      <c r="R15911" s="35" t="s">
        <v>24914</v>
      </c>
      <c r="S15911" s="34"/>
      <c r="T15911" s="34"/>
      <c r="U15911" s="34"/>
    </row>
    <row r="15912" spans="16:21" x14ac:dyDescent="0.45">
      <c r="P15912" s="33" t="s">
        <v>8829</v>
      </c>
      <c r="Q15912" t="s">
        <v>28873</v>
      </c>
      <c r="R15912" s="35" t="s">
        <v>24915</v>
      </c>
      <c r="S15912" s="34"/>
      <c r="T15912" s="34"/>
      <c r="U15912" s="34"/>
    </row>
    <row r="15913" spans="16:21" x14ac:dyDescent="0.45">
      <c r="P15913" s="33" t="s">
        <v>8829</v>
      </c>
      <c r="Q15913" t="s">
        <v>28873</v>
      </c>
      <c r="R15913" s="35" t="s">
        <v>24916</v>
      </c>
      <c r="S15913" s="34"/>
      <c r="T15913" s="34"/>
      <c r="U15913" s="34"/>
    </row>
    <row r="15914" spans="16:21" x14ac:dyDescent="0.45">
      <c r="P15914" s="33" t="s">
        <v>8830</v>
      </c>
      <c r="Q15914" t="s">
        <v>28873</v>
      </c>
      <c r="R15914" s="35" t="s">
        <v>24917</v>
      </c>
      <c r="S15914" s="34"/>
      <c r="T15914" s="34"/>
      <c r="U15914" s="34"/>
    </row>
    <row r="15915" spans="16:21" x14ac:dyDescent="0.45">
      <c r="P15915" s="33" t="s">
        <v>8830</v>
      </c>
      <c r="Q15915" t="s">
        <v>28873</v>
      </c>
      <c r="R15915" s="35" t="s">
        <v>24918</v>
      </c>
      <c r="S15915" s="34"/>
      <c r="T15915" s="34"/>
      <c r="U15915" s="34"/>
    </row>
    <row r="15916" spans="16:21" x14ac:dyDescent="0.45">
      <c r="P15916" s="33" t="s">
        <v>8831</v>
      </c>
      <c r="Q15916" t="s">
        <v>28873</v>
      </c>
      <c r="R15916" s="35" t="s">
        <v>24919</v>
      </c>
      <c r="S15916" s="34"/>
      <c r="T15916" s="34"/>
      <c r="U15916" s="34"/>
    </row>
    <row r="15917" spans="16:21" x14ac:dyDescent="0.45">
      <c r="P15917" s="33" t="s">
        <v>8831</v>
      </c>
      <c r="Q15917" t="s">
        <v>28873</v>
      </c>
      <c r="R15917" s="35" t="s">
        <v>24918</v>
      </c>
      <c r="S15917" s="34"/>
      <c r="T15917" s="34"/>
      <c r="U15917" s="34"/>
    </row>
    <row r="15918" spans="16:21" x14ac:dyDescent="0.45">
      <c r="P15918" s="33" t="s">
        <v>8832</v>
      </c>
      <c r="Q15918" t="s">
        <v>28873</v>
      </c>
      <c r="R15918" s="35" t="s">
        <v>24920</v>
      </c>
      <c r="S15918" s="34"/>
      <c r="T15918" s="34"/>
      <c r="U15918" s="34"/>
    </row>
    <row r="15919" spans="16:21" x14ac:dyDescent="0.45">
      <c r="P15919" s="33" t="s">
        <v>8832</v>
      </c>
      <c r="Q15919" t="s">
        <v>28873</v>
      </c>
      <c r="R15919" s="35" t="s">
        <v>24921</v>
      </c>
      <c r="S15919" s="34"/>
      <c r="T15919" s="34"/>
      <c r="U15919" s="34"/>
    </row>
    <row r="15920" spans="16:21" x14ac:dyDescent="0.45">
      <c r="P15920" s="33" t="s">
        <v>8833</v>
      </c>
      <c r="Q15920" t="s">
        <v>28873</v>
      </c>
      <c r="R15920" s="35" t="s">
        <v>11192</v>
      </c>
      <c r="S15920" s="34"/>
      <c r="T15920" s="34"/>
      <c r="U15920" s="34"/>
    </row>
    <row r="15921" spans="16:21" x14ac:dyDescent="0.45">
      <c r="P15921" s="33" t="s">
        <v>8834</v>
      </c>
      <c r="Q15921" t="s">
        <v>28873</v>
      </c>
      <c r="R15921" s="35" t="s">
        <v>24922</v>
      </c>
      <c r="S15921" s="34"/>
      <c r="T15921" s="34"/>
      <c r="U15921" s="34"/>
    </row>
    <row r="15922" spans="16:21" x14ac:dyDescent="0.45">
      <c r="P15922" s="33" t="s">
        <v>8834</v>
      </c>
      <c r="Q15922" t="s">
        <v>28873</v>
      </c>
      <c r="R15922" s="35" t="s">
        <v>24923</v>
      </c>
      <c r="S15922" s="34"/>
      <c r="T15922" s="34"/>
      <c r="U15922" s="34"/>
    </row>
    <row r="15923" spans="16:21" x14ac:dyDescent="0.45">
      <c r="P15923" s="33" t="s">
        <v>8835</v>
      </c>
      <c r="Q15923" t="s">
        <v>28873</v>
      </c>
      <c r="R15923" s="35" t="s">
        <v>24924</v>
      </c>
      <c r="S15923" s="34"/>
      <c r="T15923" s="34"/>
      <c r="U15923" s="34"/>
    </row>
    <row r="15924" spans="16:21" x14ac:dyDescent="0.45">
      <c r="P15924" s="33" t="s">
        <v>8835</v>
      </c>
      <c r="Q15924" t="s">
        <v>28873</v>
      </c>
      <c r="R15924" s="35" t="s">
        <v>24925</v>
      </c>
      <c r="S15924" s="34"/>
      <c r="T15924" s="34"/>
      <c r="U15924" s="34"/>
    </row>
    <row r="15925" spans="16:21" x14ac:dyDescent="0.45">
      <c r="P15925" s="33" t="s">
        <v>8836</v>
      </c>
      <c r="Q15925" t="s">
        <v>28873</v>
      </c>
      <c r="R15925" s="35" t="s">
        <v>24926</v>
      </c>
      <c r="S15925" s="34"/>
      <c r="T15925" s="34"/>
      <c r="U15925" s="34"/>
    </row>
    <row r="15926" spans="16:21" x14ac:dyDescent="0.45">
      <c r="P15926" s="33" t="s">
        <v>8836</v>
      </c>
      <c r="Q15926" t="s">
        <v>28873</v>
      </c>
      <c r="R15926" s="35" t="s">
        <v>24927</v>
      </c>
      <c r="S15926" s="34"/>
      <c r="T15926" s="34"/>
      <c r="U15926" s="34"/>
    </row>
    <row r="15927" spans="16:21" x14ac:dyDescent="0.45">
      <c r="P15927" s="33" t="s">
        <v>8837</v>
      </c>
      <c r="Q15927" t="s">
        <v>28873</v>
      </c>
      <c r="R15927" s="35" t="s">
        <v>24928</v>
      </c>
      <c r="S15927" s="34"/>
      <c r="T15927" s="34"/>
      <c r="U15927" s="34"/>
    </row>
    <row r="15928" spans="16:21" x14ac:dyDescent="0.45">
      <c r="P15928" s="33" t="s">
        <v>8837</v>
      </c>
      <c r="Q15928" t="s">
        <v>28873</v>
      </c>
      <c r="R15928" s="35" t="s">
        <v>24927</v>
      </c>
      <c r="S15928" s="34"/>
      <c r="T15928" s="34"/>
      <c r="U15928" s="34"/>
    </row>
    <row r="15929" spans="16:21" x14ac:dyDescent="0.45">
      <c r="P15929" s="33" t="s">
        <v>8838</v>
      </c>
      <c r="Q15929" t="s">
        <v>28873</v>
      </c>
      <c r="R15929" s="35" t="s">
        <v>24929</v>
      </c>
      <c r="S15929" s="34"/>
      <c r="T15929" s="34"/>
      <c r="U15929" s="34"/>
    </row>
    <row r="15930" spans="16:21" x14ac:dyDescent="0.45">
      <c r="P15930" s="33" t="s">
        <v>8838</v>
      </c>
      <c r="Q15930" t="s">
        <v>28873</v>
      </c>
      <c r="R15930" s="35" t="s">
        <v>24930</v>
      </c>
      <c r="S15930" s="34"/>
      <c r="T15930" s="34"/>
      <c r="U15930" s="34"/>
    </row>
    <row r="15931" spans="16:21" x14ac:dyDescent="0.45">
      <c r="P15931" s="33" t="s">
        <v>8839</v>
      </c>
      <c r="Q15931" t="s">
        <v>28873</v>
      </c>
      <c r="R15931" s="35" t="s">
        <v>24931</v>
      </c>
      <c r="S15931" s="34"/>
      <c r="T15931" s="34"/>
      <c r="U15931" s="34"/>
    </row>
    <row r="15932" spans="16:21" x14ac:dyDescent="0.45">
      <c r="P15932" s="33" t="s">
        <v>8839</v>
      </c>
      <c r="Q15932" t="s">
        <v>28873</v>
      </c>
      <c r="R15932" s="35" t="s">
        <v>24932</v>
      </c>
      <c r="S15932" s="34"/>
      <c r="T15932" s="34"/>
      <c r="U15932" s="34"/>
    </row>
    <row r="15933" spans="16:21" x14ac:dyDescent="0.45">
      <c r="P15933" s="33" t="s">
        <v>8840</v>
      </c>
      <c r="Q15933" t="s">
        <v>28873</v>
      </c>
      <c r="R15933" s="35" t="s">
        <v>24933</v>
      </c>
      <c r="S15933" s="34"/>
      <c r="T15933" s="34"/>
      <c r="U15933" s="34"/>
    </row>
    <row r="15934" spans="16:21" x14ac:dyDescent="0.45">
      <c r="P15934" s="33" t="s">
        <v>8840</v>
      </c>
      <c r="Q15934" t="s">
        <v>28873</v>
      </c>
      <c r="R15934" s="35" t="s">
        <v>24934</v>
      </c>
      <c r="S15934" s="34"/>
      <c r="T15934" s="34"/>
      <c r="U15934" s="34"/>
    </row>
    <row r="15935" spans="16:21" x14ac:dyDescent="0.45">
      <c r="P15935" s="33" t="s">
        <v>8841</v>
      </c>
      <c r="Q15935" t="s">
        <v>28873</v>
      </c>
      <c r="R15935" s="35" t="s">
        <v>24935</v>
      </c>
      <c r="S15935" s="34"/>
      <c r="T15935" s="34"/>
      <c r="U15935" s="34"/>
    </row>
    <row r="15936" spans="16:21" x14ac:dyDescent="0.45">
      <c r="P15936" s="33" t="s">
        <v>8841</v>
      </c>
      <c r="Q15936" t="s">
        <v>28873</v>
      </c>
      <c r="R15936" s="35" t="s">
        <v>24936</v>
      </c>
      <c r="S15936" s="34"/>
      <c r="T15936" s="34"/>
      <c r="U15936" s="34"/>
    </row>
    <row r="15937" spans="16:21" x14ac:dyDescent="0.45">
      <c r="P15937" s="33" t="s">
        <v>8842</v>
      </c>
      <c r="Q15937" t="s">
        <v>28873</v>
      </c>
      <c r="R15937" s="35" t="s">
        <v>24935</v>
      </c>
      <c r="S15937" s="34"/>
      <c r="T15937" s="34"/>
      <c r="U15937" s="34"/>
    </row>
    <row r="15938" spans="16:21" x14ac:dyDescent="0.45">
      <c r="P15938" s="33" t="s">
        <v>8842</v>
      </c>
      <c r="Q15938" t="s">
        <v>28873</v>
      </c>
      <c r="R15938" s="35" t="s">
        <v>24936</v>
      </c>
      <c r="S15938" s="34"/>
      <c r="T15938" s="34"/>
      <c r="U15938" s="34"/>
    </row>
    <row r="15939" spans="16:21" x14ac:dyDescent="0.45">
      <c r="P15939" s="33" t="s">
        <v>8843</v>
      </c>
      <c r="Q15939" t="s">
        <v>28873</v>
      </c>
      <c r="R15939" s="35" t="s">
        <v>24937</v>
      </c>
      <c r="S15939" s="34"/>
      <c r="T15939" s="34"/>
      <c r="U15939" s="34"/>
    </row>
    <row r="15940" spans="16:21" x14ac:dyDescent="0.45">
      <c r="P15940" s="33" t="s">
        <v>8843</v>
      </c>
      <c r="Q15940" t="s">
        <v>28873</v>
      </c>
      <c r="R15940" s="35" t="s">
        <v>24938</v>
      </c>
      <c r="S15940" s="34"/>
      <c r="T15940" s="34"/>
      <c r="U15940" s="34"/>
    </row>
    <row r="15941" spans="16:21" x14ac:dyDescent="0.45">
      <c r="P15941" s="33" t="s">
        <v>8844</v>
      </c>
      <c r="Q15941" t="s">
        <v>28873</v>
      </c>
      <c r="R15941" s="35" t="s">
        <v>24939</v>
      </c>
      <c r="S15941" s="34"/>
      <c r="T15941" s="34"/>
      <c r="U15941" s="34"/>
    </row>
    <row r="15942" spans="16:21" x14ac:dyDescent="0.45">
      <c r="P15942" s="33" t="s">
        <v>8844</v>
      </c>
      <c r="Q15942" t="s">
        <v>28873</v>
      </c>
      <c r="R15942" s="35" t="s">
        <v>24940</v>
      </c>
      <c r="S15942" s="34"/>
      <c r="T15942" s="34"/>
      <c r="U15942" s="34"/>
    </row>
    <row r="15943" spans="16:21" x14ac:dyDescent="0.45">
      <c r="P15943" s="33" t="s">
        <v>8845</v>
      </c>
      <c r="Q15943" t="s">
        <v>28873</v>
      </c>
      <c r="R15943" s="35" t="s">
        <v>24941</v>
      </c>
      <c r="S15943" s="34"/>
      <c r="T15943" s="34"/>
      <c r="U15943" s="34"/>
    </row>
    <row r="15944" spans="16:21" x14ac:dyDescent="0.45">
      <c r="P15944" s="33" t="s">
        <v>8845</v>
      </c>
      <c r="Q15944" t="s">
        <v>28873</v>
      </c>
      <c r="R15944" s="35" t="s">
        <v>24942</v>
      </c>
      <c r="S15944" s="34"/>
      <c r="T15944" s="34"/>
      <c r="U15944" s="34"/>
    </row>
    <row r="15945" spans="16:21" x14ac:dyDescent="0.45">
      <c r="P15945" s="33" t="s">
        <v>8846</v>
      </c>
      <c r="Q15945" t="s">
        <v>28873</v>
      </c>
      <c r="R15945" s="35" t="s">
        <v>24943</v>
      </c>
      <c r="S15945" s="34"/>
      <c r="T15945" s="34"/>
      <c r="U15945" s="34"/>
    </row>
    <row r="15946" spans="16:21" x14ac:dyDescent="0.45">
      <c r="P15946" s="33" t="s">
        <v>8846</v>
      </c>
      <c r="Q15946" t="s">
        <v>28873</v>
      </c>
      <c r="R15946" s="35" t="s">
        <v>24944</v>
      </c>
      <c r="S15946" s="34"/>
      <c r="T15946" s="34"/>
      <c r="U15946" s="34"/>
    </row>
    <row r="15947" spans="16:21" x14ac:dyDescent="0.45">
      <c r="P15947" s="33" t="s">
        <v>8847</v>
      </c>
      <c r="Q15947" t="s">
        <v>28873</v>
      </c>
      <c r="R15947" s="35" t="s">
        <v>24945</v>
      </c>
      <c r="S15947" s="34"/>
      <c r="T15947" s="34"/>
      <c r="U15947" s="34"/>
    </row>
    <row r="15948" spans="16:21" x14ac:dyDescent="0.45">
      <c r="P15948" s="33" t="s">
        <v>8847</v>
      </c>
      <c r="Q15948" t="s">
        <v>28873</v>
      </c>
      <c r="R15948" s="35" t="s">
        <v>24944</v>
      </c>
      <c r="S15948" s="34"/>
      <c r="T15948" s="34"/>
      <c r="U15948" s="34"/>
    </row>
    <row r="15949" spans="16:21" x14ac:dyDescent="0.45">
      <c r="P15949" s="33" t="s">
        <v>8848</v>
      </c>
      <c r="Q15949" t="s">
        <v>28873</v>
      </c>
      <c r="R15949" s="35" t="s">
        <v>24946</v>
      </c>
      <c r="S15949" s="34"/>
      <c r="T15949" s="34"/>
      <c r="U15949" s="34"/>
    </row>
    <row r="15950" spans="16:21" x14ac:dyDescent="0.45">
      <c r="P15950" s="33" t="s">
        <v>8848</v>
      </c>
      <c r="Q15950" t="s">
        <v>28873</v>
      </c>
      <c r="R15950" s="35" t="s">
        <v>24947</v>
      </c>
      <c r="S15950" s="34"/>
      <c r="T15950" s="34"/>
      <c r="U15950" s="34"/>
    </row>
    <row r="15951" spans="16:21" x14ac:dyDescent="0.45">
      <c r="P15951" s="33" t="s">
        <v>8849</v>
      </c>
      <c r="Q15951" t="s">
        <v>28873</v>
      </c>
      <c r="R15951" s="35" t="s">
        <v>24948</v>
      </c>
      <c r="S15951" s="34"/>
      <c r="T15951" s="34"/>
      <c r="U15951" s="34"/>
    </row>
    <row r="15952" spans="16:21" x14ac:dyDescent="0.45">
      <c r="P15952" s="33" t="s">
        <v>8849</v>
      </c>
      <c r="Q15952" t="s">
        <v>28873</v>
      </c>
      <c r="R15952" s="35" t="s">
        <v>24949</v>
      </c>
      <c r="S15952" s="34"/>
      <c r="T15952" s="34"/>
      <c r="U15952" s="34"/>
    </row>
    <row r="15953" spans="16:21" x14ac:dyDescent="0.45">
      <c r="P15953" s="33" t="s">
        <v>8850</v>
      </c>
      <c r="Q15953" t="s">
        <v>28873</v>
      </c>
      <c r="R15953" s="35" t="s">
        <v>24950</v>
      </c>
      <c r="S15953" s="34"/>
      <c r="T15953" s="34"/>
      <c r="U15953" s="34"/>
    </row>
    <row r="15954" spans="16:21" x14ac:dyDescent="0.45">
      <c r="P15954" s="33" t="s">
        <v>8850</v>
      </c>
      <c r="Q15954" t="s">
        <v>28873</v>
      </c>
      <c r="R15954" s="35" t="s">
        <v>24951</v>
      </c>
      <c r="S15954" s="34"/>
      <c r="T15954" s="34"/>
      <c r="U15954" s="34"/>
    </row>
    <row r="15955" spans="16:21" x14ac:dyDescent="0.45">
      <c r="P15955" s="33" t="s">
        <v>8851</v>
      </c>
      <c r="Q15955" t="s">
        <v>28873</v>
      </c>
      <c r="R15955" s="35" t="s">
        <v>24952</v>
      </c>
      <c r="S15955" s="34"/>
      <c r="T15955" s="34"/>
      <c r="U15955" s="34"/>
    </row>
    <row r="15956" spans="16:21" x14ac:dyDescent="0.45">
      <c r="P15956" s="33" t="s">
        <v>8851</v>
      </c>
      <c r="Q15956" t="s">
        <v>28873</v>
      </c>
      <c r="R15956" s="35" t="s">
        <v>24953</v>
      </c>
      <c r="S15956" s="34"/>
      <c r="T15956" s="34"/>
      <c r="U15956" s="34"/>
    </row>
    <row r="15957" spans="16:21" x14ac:dyDescent="0.45">
      <c r="P15957" s="33" t="s">
        <v>8852</v>
      </c>
      <c r="Q15957" t="s">
        <v>28873</v>
      </c>
      <c r="R15957" s="35" t="s">
        <v>24952</v>
      </c>
      <c r="S15957" s="34"/>
      <c r="T15957" s="34"/>
      <c r="U15957" s="34"/>
    </row>
    <row r="15958" spans="16:21" x14ac:dyDescent="0.45">
      <c r="P15958" s="33" t="s">
        <v>8852</v>
      </c>
      <c r="Q15958" t="s">
        <v>28873</v>
      </c>
      <c r="R15958" s="35" t="s">
        <v>24953</v>
      </c>
      <c r="S15958" s="34"/>
      <c r="T15958" s="34"/>
      <c r="U15958" s="34"/>
    </row>
    <row r="15959" spans="16:21" x14ac:dyDescent="0.45">
      <c r="P15959" s="33" t="s">
        <v>8853</v>
      </c>
      <c r="Q15959" t="s">
        <v>28873</v>
      </c>
      <c r="R15959" s="35" t="s">
        <v>24954</v>
      </c>
      <c r="S15959" s="34"/>
      <c r="T15959" s="34"/>
      <c r="U15959" s="34"/>
    </row>
    <row r="15960" spans="16:21" x14ac:dyDescent="0.45">
      <c r="P15960" s="33" t="s">
        <v>8853</v>
      </c>
      <c r="Q15960" t="s">
        <v>28873</v>
      </c>
      <c r="R15960" s="35" t="s">
        <v>24955</v>
      </c>
      <c r="S15960" s="34"/>
      <c r="T15960" s="34"/>
      <c r="U15960" s="34"/>
    </row>
    <row r="15961" spans="16:21" x14ac:dyDescent="0.45">
      <c r="P15961" s="33" t="s">
        <v>8854</v>
      </c>
      <c r="Q15961" t="s">
        <v>28873</v>
      </c>
      <c r="R15961" s="35" t="s">
        <v>11192</v>
      </c>
      <c r="S15961" s="34"/>
      <c r="T15961" s="34"/>
      <c r="U15961" s="34"/>
    </row>
    <row r="15962" spans="16:21" x14ac:dyDescent="0.45">
      <c r="P15962" s="33" t="s">
        <v>8855</v>
      </c>
      <c r="Q15962" t="s">
        <v>28873</v>
      </c>
      <c r="R15962" s="35" t="s">
        <v>24956</v>
      </c>
      <c r="S15962" s="34"/>
      <c r="T15962" s="34"/>
      <c r="U15962" s="34"/>
    </row>
    <row r="15963" spans="16:21" x14ac:dyDescent="0.45">
      <c r="P15963" s="33" t="s">
        <v>8855</v>
      </c>
      <c r="Q15963" t="s">
        <v>28873</v>
      </c>
      <c r="R15963" s="35" t="s">
        <v>24957</v>
      </c>
      <c r="S15963" s="34"/>
      <c r="T15963" s="34"/>
      <c r="U15963" s="34"/>
    </row>
    <row r="15964" spans="16:21" x14ac:dyDescent="0.45">
      <c r="P15964" s="33" t="s">
        <v>8856</v>
      </c>
      <c r="Q15964" t="s">
        <v>28873</v>
      </c>
      <c r="R15964" s="35" t="s">
        <v>24958</v>
      </c>
      <c r="S15964" s="34"/>
      <c r="T15964" s="34"/>
      <c r="U15964" s="34"/>
    </row>
    <row r="15965" spans="16:21" x14ac:dyDescent="0.45">
      <c r="P15965" s="33" t="s">
        <v>8856</v>
      </c>
      <c r="Q15965" t="s">
        <v>28873</v>
      </c>
      <c r="R15965" s="35" t="s">
        <v>24959</v>
      </c>
      <c r="S15965" s="34"/>
      <c r="T15965" s="34"/>
      <c r="U15965" s="34"/>
    </row>
    <row r="15966" spans="16:21" x14ac:dyDescent="0.45">
      <c r="P15966" s="33" t="s">
        <v>8857</v>
      </c>
      <c r="Q15966" t="s">
        <v>28873</v>
      </c>
      <c r="R15966" s="35" t="s">
        <v>24960</v>
      </c>
      <c r="S15966" s="34"/>
      <c r="T15966" s="34"/>
      <c r="U15966" s="34"/>
    </row>
    <row r="15967" spans="16:21" x14ac:dyDescent="0.45">
      <c r="P15967" s="33" t="s">
        <v>8857</v>
      </c>
      <c r="Q15967" t="s">
        <v>28873</v>
      </c>
      <c r="R15967" s="35" t="s">
        <v>24961</v>
      </c>
      <c r="S15967" s="34"/>
      <c r="T15967" s="34"/>
      <c r="U15967" s="34"/>
    </row>
    <row r="15968" spans="16:21" x14ac:dyDescent="0.45">
      <c r="P15968" s="33" t="s">
        <v>8858</v>
      </c>
      <c r="Q15968" t="s">
        <v>28873</v>
      </c>
      <c r="R15968" s="35" t="s">
        <v>24962</v>
      </c>
      <c r="S15968" s="34"/>
      <c r="T15968" s="34"/>
      <c r="U15968" s="34"/>
    </row>
    <row r="15969" spans="16:21" x14ac:dyDescent="0.45">
      <c r="P15969" s="33" t="s">
        <v>8858</v>
      </c>
      <c r="Q15969" t="s">
        <v>28873</v>
      </c>
      <c r="R15969" s="35" t="s">
        <v>24961</v>
      </c>
      <c r="S15969" s="34"/>
      <c r="T15969" s="34"/>
      <c r="U15969" s="34"/>
    </row>
    <row r="15970" spans="16:21" x14ac:dyDescent="0.45">
      <c r="P15970" s="33" t="s">
        <v>8859</v>
      </c>
      <c r="Q15970" t="s">
        <v>28873</v>
      </c>
      <c r="R15970" s="35" t="s">
        <v>24963</v>
      </c>
      <c r="S15970" s="34"/>
      <c r="T15970" s="34"/>
      <c r="U15970" s="34"/>
    </row>
    <row r="15971" spans="16:21" x14ac:dyDescent="0.45">
      <c r="P15971" s="33" t="s">
        <v>8859</v>
      </c>
      <c r="Q15971" t="s">
        <v>28873</v>
      </c>
      <c r="R15971" s="35" t="s">
        <v>24964</v>
      </c>
      <c r="S15971" s="34"/>
      <c r="T15971" s="34"/>
      <c r="U15971" s="34"/>
    </row>
    <row r="15972" spans="16:21" x14ac:dyDescent="0.45">
      <c r="P15972" s="33" t="s">
        <v>8860</v>
      </c>
      <c r="Q15972" t="s">
        <v>28873</v>
      </c>
      <c r="R15972" s="35" t="s">
        <v>24965</v>
      </c>
      <c r="S15972" s="34"/>
      <c r="T15972" s="34"/>
      <c r="U15972" s="34"/>
    </row>
    <row r="15973" spans="16:21" x14ac:dyDescent="0.45">
      <c r="P15973" s="33" t="s">
        <v>8860</v>
      </c>
      <c r="Q15973" t="s">
        <v>28873</v>
      </c>
      <c r="R15973" s="35" t="s">
        <v>24966</v>
      </c>
      <c r="S15973" s="34"/>
      <c r="T15973" s="34"/>
      <c r="U15973" s="34"/>
    </row>
    <row r="15974" spans="16:21" x14ac:dyDescent="0.45">
      <c r="P15974" s="33" t="s">
        <v>8861</v>
      </c>
      <c r="Q15974" t="s">
        <v>28873</v>
      </c>
      <c r="R15974" s="35" t="s">
        <v>24967</v>
      </c>
      <c r="S15974" s="34"/>
      <c r="T15974" s="34"/>
      <c r="U15974" s="34"/>
    </row>
    <row r="15975" spans="16:21" x14ac:dyDescent="0.45">
      <c r="P15975" s="33" t="s">
        <v>8861</v>
      </c>
      <c r="Q15975" t="s">
        <v>28873</v>
      </c>
      <c r="R15975" s="35" t="s">
        <v>24968</v>
      </c>
      <c r="S15975" s="34"/>
      <c r="T15975" s="34"/>
      <c r="U15975" s="34"/>
    </row>
    <row r="15976" spans="16:21" x14ac:dyDescent="0.45">
      <c r="P15976" s="33" t="s">
        <v>8862</v>
      </c>
      <c r="Q15976" t="s">
        <v>28873</v>
      </c>
      <c r="R15976" s="35" t="s">
        <v>24969</v>
      </c>
      <c r="S15976" s="34"/>
      <c r="T15976" s="34"/>
      <c r="U15976" s="34"/>
    </row>
    <row r="15977" spans="16:21" x14ac:dyDescent="0.45">
      <c r="P15977" s="33" t="s">
        <v>8862</v>
      </c>
      <c r="Q15977" t="s">
        <v>28873</v>
      </c>
      <c r="R15977" s="35" t="s">
        <v>24970</v>
      </c>
      <c r="S15977" s="34"/>
      <c r="T15977" s="34"/>
      <c r="U15977" s="34"/>
    </row>
    <row r="15978" spans="16:21" x14ac:dyDescent="0.45">
      <c r="P15978" s="33" t="s">
        <v>8863</v>
      </c>
      <c r="Q15978" t="s">
        <v>28873</v>
      </c>
      <c r="R15978" s="35" t="s">
        <v>24971</v>
      </c>
      <c r="S15978" s="34"/>
      <c r="T15978" s="34"/>
      <c r="U15978" s="34"/>
    </row>
    <row r="15979" spans="16:21" x14ac:dyDescent="0.45">
      <c r="P15979" s="33" t="s">
        <v>8863</v>
      </c>
      <c r="Q15979" t="s">
        <v>28873</v>
      </c>
      <c r="R15979" s="35" t="s">
        <v>24972</v>
      </c>
      <c r="S15979" s="34"/>
      <c r="T15979" s="34"/>
      <c r="U15979" s="34"/>
    </row>
    <row r="15980" spans="16:21" x14ac:dyDescent="0.45">
      <c r="P15980" s="33" t="s">
        <v>8864</v>
      </c>
      <c r="Q15980" t="s">
        <v>28873</v>
      </c>
      <c r="R15980" s="35" t="s">
        <v>24973</v>
      </c>
      <c r="S15980" s="34"/>
      <c r="T15980" s="34"/>
      <c r="U15980" s="34"/>
    </row>
    <row r="15981" spans="16:21" x14ac:dyDescent="0.45">
      <c r="P15981" s="33" t="s">
        <v>8864</v>
      </c>
      <c r="Q15981" t="s">
        <v>28873</v>
      </c>
      <c r="R15981" s="35" t="s">
        <v>24972</v>
      </c>
      <c r="S15981" s="34"/>
      <c r="T15981" s="34"/>
      <c r="U15981" s="34"/>
    </row>
    <row r="15982" spans="16:21" x14ac:dyDescent="0.45">
      <c r="P15982" s="33" t="s">
        <v>8865</v>
      </c>
      <c r="Q15982" t="s">
        <v>28873</v>
      </c>
      <c r="R15982" s="35" t="s">
        <v>24974</v>
      </c>
      <c r="S15982" s="34"/>
      <c r="T15982" s="34"/>
      <c r="U15982" s="34"/>
    </row>
    <row r="15983" spans="16:21" x14ac:dyDescent="0.45">
      <c r="P15983" s="33" t="s">
        <v>8865</v>
      </c>
      <c r="Q15983" t="s">
        <v>28873</v>
      </c>
      <c r="R15983" s="35" t="s">
        <v>24975</v>
      </c>
      <c r="S15983" s="34"/>
      <c r="T15983" s="34"/>
      <c r="U15983" s="34"/>
    </row>
    <row r="15984" spans="16:21" x14ac:dyDescent="0.45">
      <c r="P15984" s="33" t="s">
        <v>8866</v>
      </c>
      <c r="Q15984" t="s">
        <v>28873</v>
      </c>
      <c r="R15984" s="35" t="s">
        <v>11192</v>
      </c>
      <c r="S15984" s="34"/>
      <c r="T15984" s="34"/>
      <c r="U15984" s="34"/>
    </row>
    <row r="15985" spans="16:21" x14ac:dyDescent="0.45">
      <c r="P15985" s="33" t="s">
        <v>8867</v>
      </c>
      <c r="Q15985" t="s">
        <v>28873</v>
      </c>
      <c r="R15985" s="35" t="s">
        <v>24976</v>
      </c>
      <c r="S15985" s="34"/>
      <c r="T15985" s="34"/>
      <c r="U15985" s="34"/>
    </row>
    <row r="15986" spans="16:21" x14ac:dyDescent="0.45">
      <c r="P15986" s="33" t="s">
        <v>8867</v>
      </c>
      <c r="Q15986" t="s">
        <v>28873</v>
      </c>
      <c r="R15986" s="35" t="s">
        <v>24977</v>
      </c>
      <c r="S15986" s="34"/>
      <c r="T15986" s="34"/>
      <c r="U15986" s="34"/>
    </row>
    <row r="15987" spans="16:21" x14ac:dyDescent="0.45">
      <c r="P15987" s="33" t="s">
        <v>8868</v>
      </c>
      <c r="Q15987" t="s">
        <v>28873</v>
      </c>
      <c r="R15987" s="35" t="s">
        <v>24978</v>
      </c>
      <c r="S15987" s="34"/>
      <c r="T15987" s="34"/>
      <c r="U15987" s="34"/>
    </row>
    <row r="15988" spans="16:21" x14ac:dyDescent="0.45">
      <c r="P15988" s="33" t="s">
        <v>8868</v>
      </c>
      <c r="Q15988" t="s">
        <v>28873</v>
      </c>
      <c r="R15988" s="35" t="s">
        <v>24979</v>
      </c>
      <c r="S15988" s="34"/>
      <c r="T15988" s="34"/>
      <c r="U15988" s="34"/>
    </row>
    <row r="15989" spans="16:21" x14ac:dyDescent="0.45">
      <c r="P15989" s="33" t="s">
        <v>8869</v>
      </c>
      <c r="Q15989" t="s">
        <v>28873</v>
      </c>
      <c r="R15989" s="35" t="s">
        <v>24980</v>
      </c>
      <c r="S15989" s="34"/>
      <c r="T15989" s="34"/>
      <c r="U15989" s="34"/>
    </row>
    <row r="15990" spans="16:21" x14ac:dyDescent="0.45">
      <c r="P15990" s="33" t="s">
        <v>8869</v>
      </c>
      <c r="Q15990" t="s">
        <v>28873</v>
      </c>
      <c r="R15990" s="35" t="s">
        <v>24981</v>
      </c>
      <c r="S15990" s="34"/>
      <c r="T15990" s="34"/>
      <c r="U15990" s="34"/>
    </row>
    <row r="15991" spans="16:21" x14ac:dyDescent="0.45">
      <c r="P15991" s="33" t="s">
        <v>8870</v>
      </c>
      <c r="Q15991" t="s">
        <v>28873</v>
      </c>
      <c r="R15991" s="35" t="s">
        <v>24980</v>
      </c>
      <c r="S15991" s="34"/>
      <c r="T15991" s="34"/>
      <c r="U15991" s="34"/>
    </row>
    <row r="15992" spans="16:21" x14ac:dyDescent="0.45">
      <c r="P15992" s="33" t="s">
        <v>8870</v>
      </c>
      <c r="Q15992" t="s">
        <v>28873</v>
      </c>
      <c r="R15992" s="35" t="s">
        <v>24981</v>
      </c>
      <c r="S15992" s="34"/>
      <c r="T15992" s="34"/>
      <c r="U15992" s="34"/>
    </row>
    <row r="15993" spans="16:21" x14ac:dyDescent="0.45">
      <c r="P15993" s="33" t="s">
        <v>8871</v>
      </c>
      <c r="Q15993" t="s">
        <v>28873</v>
      </c>
      <c r="R15993" s="35" t="s">
        <v>24982</v>
      </c>
      <c r="S15993" s="34"/>
      <c r="T15993" s="34"/>
      <c r="U15993" s="34"/>
    </row>
    <row r="15994" spans="16:21" x14ac:dyDescent="0.45">
      <c r="P15994" s="33" t="s">
        <v>8871</v>
      </c>
      <c r="Q15994" t="s">
        <v>28873</v>
      </c>
      <c r="R15994" s="35" t="s">
        <v>24983</v>
      </c>
      <c r="S15994" s="34"/>
      <c r="T15994" s="34"/>
      <c r="U15994" s="34"/>
    </row>
    <row r="15995" spans="16:21" x14ac:dyDescent="0.45">
      <c r="P15995" s="33" t="s">
        <v>8872</v>
      </c>
      <c r="Q15995" t="s">
        <v>28873</v>
      </c>
      <c r="R15995" s="35" t="s">
        <v>24984</v>
      </c>
      <c r="S15995" s="34"/>
      <c r="T15995" s="34"/>
      <c r="U15995" s="34"/>
    </row>
    <row r="15996" spans="16:21" x14ac:dyDescent="0.45">
      <c r="P15996" s="33" t="s">
        <v>8872</v>
      </c>
      <c r="Q15996" t="s">
        <v>28873</v>
      </c>
      <c r="R15996" s="35" t="s">
        <v>15353</v>
      </c>
      <c r="S15996" s="34"/>
      <c r="T15996" s="34"/>
      <c r="U15996" s="34"/>
    </row>
    <row r="15997" spans="16:21" x14ac:dyDescent="0.45">
      <c r="P15997" s="33" t="s">
        <v>8873</v>
      </c>
      <c r="Q15997" t="s">
        <v>28873</v>
      </c>
      <c r="R15997" s="35" t="s">
        <v>24985</v>
      </c>
      <c r="S15997" s="34"/>
      <c r="T15997" s="34"/>
      <c r="U15997" s="34"/>
    </row>
    <row r="15998" spans="16:21" x14ac:dyDescent="0.45">
      <c r="P15998" s="33" t="s">
        <v>8873</v>
      </c>
      <c r="Q15998" t="s">
        <v>28873</v>
      </c>
      <c r="R15998" s="35" t="s">
        <v>24986</v>
      </c>
      <c r="S15998" s="34"/>
      <c r="T15998" s="34"/>
      <c r="U15998" s="34"/>
    </row>
    <row r="15999" spans="16:21" x14ac:dyDescent="0.45">
      <c r="P15999" s="33" t="s">
        <v>8874</v>
      </c>
      <c r="Q15999" t="s">
        <v>28873</v>
      </c>
      <c r="R15999" s="35" t="s">
        <v>24987</v>
      </c>
      <c r="S15999" s="34"/>
      <c r="T15999" s="34"/>
      <c r="U15999" s="34"/>
    </row>
    <row r="16000" spans="16:21" x14ac:dyDescent="0.45">
      <c r="P16000" s="33" t="s">
        <v>8874</v>
      </c>
      <c r="Q16000" t="s">
        <v>28873</v>
      </c>
      <c r="R16000" s="35" t="s">
        <v>15357</v>
      </c>
      <c r="S16000" s="34"/>
      <c r="T16000" s="34"/>
      <c r="U16000" s="34"/>
    </row>
    <row r="16001" spans="16:21" x14ac:dyDescent="0.45">
      <c r="P16001" s="33" t="s">
        <v>8875</v>
      </c>
      <c r="Q16001" t="s">
        <v>28873</v>
      </c>
      <c r="R16001" s="35" t="s">
        <v>24987</v>
      </c>
      <c r="S16001" s="34"/>
      <c r="T16001" s="34"/>
      <c r="U16001" s="34"/>
    </row>
    <row r="16002" spans="16:21" x14ac:dyDescent="0.45">
      <c r="P16002" s="33" t="s">
        <v>8875</v>
      </c>
      <c r="Q16002" t="s">
        <v>28873</v>
      </c>
      <c r="R16002" s="35" t="s">
        <v>15357</v>
      </c>
      <c r="S16002" s="34"/>
      <c r="T16002" s="34"/>
      <c r="U16002" s="34"/>
    </row>
    <row r="16003" spans="16:21" x14ac:dyDescent="0.45">
      <c r="P16003" s="33" t="s">
        <v>8876</v>
      </c>
      <c r="Q16003" t="s">
        <v>28873</v>
      </c>
      <c r="R16003" s="35" t="s">
        <v>24988</v>
      </c>
      <c r="S16003" s="34"/>
      <c r="T16003" s="34"/>
      <c r="U16003" s="34"/>
    </row>
    <row r="16004" spans="16:21" x14ac:dyDescent="0.45">
      <c r="P16004" s="33" t="s">
        <v>8876</v>
      </c>
      <c r="Q16004" t="s">
        <v>28873</v>
      </c>
      <c r="R16004" s="35" t="s">
        <v>15206</v>
      </c>
      <c r="S16004" s="34"/>
      <c r="T16004" s="34"/>
      <c r="U16004" s="34"/>
    </row>
    <row r="16005" spans="16:21" x14ac:dyDescent="0.45">
      <c r="P16005" s="33" t="s">
        <v>8877</v>
      </c>
      <c r="Q16005" t="s">
        <v>28873</v>
      </c>
      <c r="R16005" s="35" t="s">
        <v>24989</v>
      </c>
      <c r="S16005" s="34"/>
      <c r="T16005" s="34"/>
      <c r="U16005" s="34"/>
    </row>
    <row r="16006" spans="16:21" x14ac:dyDescent="0.45">
      <c r="P16006" s="33" t="s">
        <v>8877</v>
      </c>
      <c r="Q16006" t="s">
        <v>28873</v>
      </c>
      <c r="R16006" s="35" t="s">
        <v>24990</v>
      </c>
      <c r="S16006" s="34"/>
      <c r="T16006" s="34"/>
      <c r="U16006" s="34"/>
    </row>
    <row r="16007" spans="16:21" x14ac:dyDescent="0.45">
      <c r="P16007" s="33" t="s">
        <v>8878</v>
      </c>
      <c r="Q16007" t="s">
        <v>28873</v>
      </c>
      <c r="R16007" s="35" t="s">
        <v>24991</v>
      </c>
      <c r="S16007" s="34"/>
      <c r="T16007" s="34"/>
      <c r="U16007" s="34"/>
    </row>
    <row r="16008" spans="16:21" x14ac:dyDescent="0.45">
      <c r="P16008" s="33" t="s">
        <v>8878</v>
      </c>
      <c r="Q16008" t="s">
        <v>28873</v>
      </c>
      <c r="R16008" s="35" t="s">
        <v>24992</v>
      </c>
      <c r="S16008" s="34"/>
      <c r="T16008" s="34"/>
      <c r="U16008" s="34"/>
    </row>
    <row r="16009" spans="16:21" x14ac:dyDescent="0.45">
      <c r="P16009" s="33" t="s">
        <v>8879</v>
      </c>
      <c r="Q16009" t="s">
        <v>28873</v>
      </c>
      <c r="R16009" s="35" t="s">
        <v>24993</v>
      </c>
      <c r="S16009" s="34"/>
      <c r="T16009" s="34"/>
      <c r="U16009" s="34"/>
    </row>
    <row r="16010" spans="16:21" x14ac:dyDescent="0.45">
      <c r="P16010" s="33" t="s">
        <v>8879</v>
      </c>
      <c r="Q16010" t="s">
        <v>28873</v>
      </c>
      <c r="R16010" s="35" t="s">
        <v>24994</v>
      </c>
      <c r="S16010" s="34"/>
      <c r="T16010" s="34"/>
      <c r="U16010" s="34"/>
    </row>
    <row r="16011" spans="16:21" x14ac:dyDescent="0.45">
      <c r="P16011" s="33" t="s">
        <v>8880</v>
      </c>
      <c r="Q16011" t="s">
        <v>28873</v>
      </c>
      <c r="R16011" s="35" t="s">
        <v>24995</v>
      </c>
      <c r="S16011" s="34"/>
      <c r="T16011" s="34"/>
      <c r="U16011" s="34"/>
    </row>
    <row r="16012" spans="16:21" x14ac:dyDescent="0.45">
      <c r="P16012" s="33" t="s">
        <v>8880</v>
      </c>
      <c r="Q16012" t="s">
        <v>28873</v>
      </c>
      <c r="R16012" s="35" t="s">
        <v>24996</v>
      </c>
      <c r="S16012" s="34"/>
      <c r="T16012" s="34"/>
      <c r="U16012" s="34"/>
    </row>
    <row r="16013" spans="16:21" x14ac:dyDescent="0.45">
      <c r="P16013" s="33" t="s">
        <v>8881</v>
      </c>
      <c r="Q16013" t="s">
        <v>28873</v>
      </c>
      <c r="R16013" s="35" t="s">
        <v>24995</v>
      </c>
      <c r="S16013" s="34"/>
      <c r="T16013" s="34"/>
      <c r="U16013" s="34"/>
    </row>
    <row r="16014" spans="16:21" x14ac:dyDescent="0.45">
      <c r="P16014" s="33" t="s">
        <v>8881</v>
      </c>
      <c r="Q16014" t="s">
        <v>28873</v>
      </c>
      <c r="R16014" s="35" t="s">
        <v>24997</v>
      </c>
      <c r="S16014" s="34"/>
      <c r="T16014" s="34"/>
      <c r="U16014" s="34"/>
    </row>
    <row r="16015" spans="16:21" x14ac:dyDescent="0.45">
      <c r="P16015" s="33" t="s">
        <v>8882</v>
      </c>
      <c r="Q16015" t="s">
        <v>28873</v>
      </c>
      <c r="R16015" s="35" t="s">
        <v>24998</v>
      </c>
      <c r="S16015" s="34"/>
      <c r="T16015" s="34"/>
      <c r="U16015" s="34"/>
    </row>
    <row r="16016" spans="16:21" x14ac:dyDescent="0.45">
      <c r="P16016" s="33" t="s">
        <v>8882</v>
      </c>
      <c r="Q16016" t="s">
        <v>28873</v>
      </c>
      <c r="R16016" s="35" t="s">
        <v>24999</v>
      </c>
      <c r="S16016" s="34"/>
      <c r="T16016" s="34"/>
      <c r="U16016" s="34"/>
    </row>
    <row r="16017" spans="16:21" x14ac:dyDescent="0.45">
      <c r="P16017" s="33" t="s">
        <v>8883</v>
      </c>
      <c r="Q16017" t="s">
        <v>28873</v>
      </c>
      <c r="R16017" s="35" t="s">
        <v>11192</v>
      </c>
      <c r="S16017" s="34"/>
      <c r="T16017" s="34"/>
      <c r="U16017" s="34"/>
    </row>
    <row r="16018" spans="16:21" x14ac:dyDescent="0.45">
      <c r="P16018" s="33" t="s">
        <v>8884</v>
      </c>
      <c r="Q16018" t="s">
        <v>28873</v>
      </c>
      <c r="R16018" s="35" t="s">
        <v>25000</v>
      </c>
      <c r="S16018" s="34"/>
      <c r="T16018" s="34"/>
      <c r="U16018" s="34"/>
    </row>
    <row r="16019" spans="16:21" x14ac:dyDescent="0.45">
      <c r="P16019" s="33" t="s">
        <v>8884</v>
      </c>
      <c r="Q16019" t="s">
        <v>28873</v>
      </c>
      <c r="R16019" s="35" t="s">
        <v>25001</v>
      </c>
      <c r="S16019" s="34"/>
      <c r="T16019" s="34"/>
      <c r="U16019" s="34"/>
    </row>
    <row r="16020" spans="16:21" x14ac:dyDescent="0.45">
      <c r="P16020" s="33" t="s">
        <v>8885</v>
      </c>
      <c r="Q16020" t="s">
        <v>28873</v>
      </c>
      <c r="R16020" s="35" t="s">
        <v>25002</v>
      </c>
      <c r="S16020" s="34"/>
      <c r="T16020" s="34"/>
      <c r="U16020" s="34"/>
    </row>
    <row r="16021" spans="16:21" x14ac:dyDescent="0.45">
      <c r="P16021" s="33" t="s">
        <v>8885</v>
      </c>
      <c r="Q16021" t="s">
        <v>28873</v>
      </c>
      <c r="R16021" s="35" t="s">
        <v>25003</v>
      </c>
      <c r="S16021" s="34"/>
      <c r="T16021" s="34"/>
      <c r="U16021" s="34"/>
    </row>
    <row r="16022" spans="16:21" x14ac:dyDescent="0.45">
      <c r="P16022" s="33" t="s">
        <v>8886</v>
      </c>
      <c r="Q16022" t="s">
        <v>28873</v>
      </c>
      <c r="R16022" s="35" t="s">
        <v>25004</v>
      </c>
      <c r="S16022" s="34"/>
      <c r="T16022" s="34"/>
      <c r="U16022" s="34"/>
    </row>
    <row r="16023" spans="16:21" x14ac:dyDescent="0.45">
      <c r="P16023" s="33" t="s">
        <v>8886</v>
      </c>
      <c r="Q16023" t="s">
        <v>28873</v>
      </c>
      <c r="R16023" s="35" t="s">
        <v>25005</v>
      </c>
      <c r="S16023" s="34"/>
      <c r="T16023" s="34"/>
      <c r="U16023" s="34"/>
    </row>
    <row r="16024" spans="16:21" x14ac:dyDescent="0.45">
      <c r="P16024" s="33" t="s">
        <v>8887</v>
      </c>
      <c r="Q16024" t="s">
        <v>28873</v>
      </c>
      <c r="R16024" s="35" t="s">
        <v>25004</v>
      </c>
      <c r="S16024" s="34"/>
      <c r="T16024" s="34"/>
      <c r="U16024" s="34"/>
    </row>
    <row r="16025" spans="16:21" x14ac:dyDescent="0.45">
      <c r="P16025" s="33" t="s">
        <v>8887</v>
      </c>
      <c r="Q16025" t="s">
        <v>28873</v>
      </c>
      <c r="R16025" s="35" t="s">
        <v>25005</v>
      </c>
      <c r="S16025" s="34"/>
      <c r="T16025" s="34"/>
      <c r="U16025" s="34"/>
    </row>
    <row r="16026" spans="16:21" x14ac:dyDescent="0.45">
      <c r="P16026" s="33" t="s">
        <v>8888</v>
      </c>
      <c r="Q16026" t="s">
        <v>28873</v>
      </c>
      <c r="R16026" s="35" t="s">
        <v>25006</v>
      </c>
      <c r="S16026" s="34"/>
      <c r="T16026" s="34"/>
      <c r="U16026" s="34"/>
    </row>
    <row r="16027" spans="16:21" x14ac:dyDescent="0.45">
      <c r="P16027" s="33" t="s">
        <v>8888</v>
      </c>
      <c r="Q16027" t="s">
        <v>28873</v>
      </c>
      <c r="R16027" s="35" t="s">
        <v>25007</v>
      </c>
      <c r="S16027" s="34"/>
      <c r="T16027" s="34"/>
      <c r="U16027" s="34"/>
    </row>
    <row r="16028" spans="16:21" x14ac:dyDescent="0.45">
      <c r="P16028" s="33" t="s">
        <v>8889</v>
      </c>
      <c r="Q16028" t="s">
        <v>28873</v>
      </c>
      <c r="R16028" s="35" t="s">
        <v>25008</v>
      </c>
      <c r="S16028" s="34"/>
      <c r="T16028" s="34"/>
      <c r="U16028" s="34"/>
    </row>
    <row r="16029" spans="16:21" x14ac:dyDescent="0.45">
      <c r="P16029" s="33" t="s">
        <v>8889</v>
      </c>
      <c r="Q16029" t="s">
        <v>28873</v>
      </c>
      <c r="R16029" s="35" t="s">
        <v>25009</v>
      </c>
      <c r="S16029" s="34"/>
      <c r="T16029" s="34"/>
      <c r="U16029" s="34"/>
    </row>
    <row r="16030" spans="16:21" x14ac:dyDescent="0.45">
      <c r="P16030" s="33" t="s">
        <v>8890</v>
      </c>
      <c r="Q16030" t="s">
        <v>28873</v>
      </c>
      <c r="R16030" s="35" t="s">
        <v>25010</v>
      </c>
      <c r="S16030" s="34"/>
      <c r="T16030" s="34"/>
      <c r="U16030" s="34"/>
    </row>
    <row r="16031" spans="16:21" x14ac:dyDescent="0.45">
      <c r="P16031" s="33" t="s">
        <v>8890</v>
      </c>
      <c r="Q16031" t="s">
        <v>28873</v>
      </c>
      <c r="R16031" s="35" t="s">
        <v>25011</v>
      </c>
      <c r="S16031" s="34"/>
      <c r="T16031" s="34"/>
      <c r="U16031" s="34"/>
    </row>
    <row r="16032" spans="16:21" x14ac:dyDescent="0.45">
      <c r="P16032" s="33" t="s">
        <v>8891</v>
      </c>
      <c r="Q16032" t="s">
        <v>28873</v>
      </c>
      <c r="R16032" s="35" t="s">
        <v>25012</v>
      </c>
      <c r="S16032" s="34"/>
      <c r="T16032" s="34"/>
      <c r="U16032" s="34"/>
    </row>
    <row r="16033" spans="16:21" x14ac:dyDescent="0.45">
      <c r="P16033" s="33" t="s">
        <v>8891</v>
      </c>
      <c r="Q16033" t="s">
        <v>28873</v>
      </c>
      <c r="R16033" s="35" t="s">
        <v>25013</v>
      </c>
      <c r="S16033" s="34"/>
      <c r="T16033" s="34"/>
      <c r="U16033" s="34"/>
    </row>
    <row r="16034" spans="16:21" x14ac:dyDescent="0.45">
      <c r="P16034" s="33" t="s">
        <v>8892</v>
      </c>
      <c r="Q16034" t="s">
        <v>28873</v>
      </c>
      <c r="R16034" s="35" t="s">
        <v>25014</v>
      </c>
      <c r="S16034" s="34"/>
      <c r="T16034" s="34"/>
      <c r="U16034" s="34"/>
    </row>
    <row r="16035" spans="16:21" x14ac:dyDescent="0.45">
      <c r="P16035" s="33" t="s">
        <v>8892</v>
      </c>
      <c r="Q16035" t="s">
        <v>28873</v>
      </c>
      <c r="R16035" s="35" t="s">
        <v>25013</v>
      </c>
      <c r="S16035" s="34"/>
      <c r="T16035" s="34"/>
      <c r="U16035" s="34"/>
    </row>
    <row r="16036" spans="16:21" x14ac:dyDescent="0.45">
      <c r="P16036" s="33" t="s">
        <v>8893</v>
      </c>
      <c r="Q16036" t="s">
        <v>28873</v>
      </c>
      <c r="R16036" s="35" t="s">
        <v>25015</v>
      </c>
      <c r="S16036" s="34"/>
      <c r="T16036" s="34"/>
      <c r="U16036" s="34"/>
    </row>
    <row r="16037" spans="16:21" x14ac:dyDescent="0.45">
      <c r="P16037" s="33" t="s">
        <v>8893</v>
      </c>
      <c r="Q16037" t="s">
        <v>28873</v>
      </c>
      <c r="R16037" s="35" t="s">
        <v>25016</v>
      </c>
      <c r="S16037" s="34"/>
      <c r="T16037" s="34"/>
      <c r="U16037" s="34"/>
    </row>
    <row r="16038" spans="16:21" x14ac:dyDescent="0.45">
      <c r="P16038" s="33" t="s">
        <v>8894</v>
      </c>
      <c r="Q16038" t="s">
        <v>28873</v>
      </c>
      <c r="R16038" s="35" t="s">
        <v>25017</v>
      </c>
      <c r="S16038" s="34"/>
      <c r="T16038" s="34"/>
      <c r="U16038" s="34"/>
    </row>
    <row r="16039" spans="16:21" x14ac:dyDescent="0.45">
      <c r="P16039" s="33" t="s">
        <v>8894</v>
      </c>
      <c r="Q16039" t="s">
        <v>28873</v>
      </c>
      <c r="R16039" s="35" t="s">
        <v>25018</v>
      </c>
      <c r="S16039" s="34"/>
      <c r="T16039" s="34"/>
      <c r="U16039" s="34"/>
    </row>
    <row r="16040" spans="16:21" x14ac:dyDescent="0.45">
      <c r="P16040" s="33" t="s">
        <v>8895</v>
      </c>
      <c r="Q16040" t="s">
        <v>28873</v>
      </c>
      <c r="R16040" s="35" t="s">
        <v>25019</v>
      </c>
      <c r="S16040" s="34"/>
      <c r="T16040" s="34"/>
      <c r="U16040" s="34"/>
    </row>
    <row r="16041" spans="16:21" x14ac:dyDescent="0.45">
      <c r="P16041" s="33" t="s">
        <v>8895</v>
      </c>
      <c r="Q16041" t="s">
        <v>28873</v>
      </c>
      <c r="R16041" s="35" t="s">
        <v>25020</v>
      </c>
      <c r="S16041" s="34"/>
      <c r="T16041" s="34"/>
      <c r="U16041" s="34"/>
    </row>
    <row r="16042" spans="16:21" x14ac:dyDescent="0.45">
      <c r="P16042" s="33" t="s">
        <v>8896</v>
      </c>
      <c r="Q16042" t="s">
        <v>28873</v>
      </c>
      <c r="R16042" s="35" t="s">
        <v>25021</v>
      </c>
      <c r="S16042" s="34"/>
      <c r="T16042" s="34"/>
      <c r="U16042" s="34"/>
    </row>
    <row r="16043" spans="16:21" x14ac:dyDescent="0.45">
      <c r="P16043" s="33" t="s">
        <v>8896</v>
      </c>
      <c r="Q16043" t="s">
        <v>28873</v>
      </c>
      <c r="R16043" s="35" t="s">
        <v>25022</v>
      </c>
      <c r="S16043" s="34"/>
      <c r="T16043" s="34"/>
      <c r="U16043" s="34"/>
    </row>
    <row r="16044" spans="16:21" x14ac:dyDescent="0.45">
      <c r="P16044" s="33" t="s">
        <v>8897</v>
      </c>
      <c r="Q16044" t="s">
        <v>28873</v>
      </c>
      <c r="R16044" s="35" t="s">
        <v>25021</v>
      </c>
      <c r="S16044" s="34"/>
      <c r="T16044" s="34"/>
      <c r="U16044" s="34"/>
    </row>
    <row r="16045" spans="16:21" x14ac:dyDescent="0.45">
      <c r="P16045" s="33" t="s">
        <v>8897</v>
      </c>
      <c r="Q16045" t="s">
        <v>28873</v>
      </c>
      <c r="R16045" s="35" t="s">
        <v>25022</v>
      </c>
      <c r="S16045" s="34"/>
      <c r="T16045" s="34"/>
      <c r="U16045" s="34"/>
    </row>
    <row r="16046" spans="16:21" x14ac:dyDescent="0.45">
      <c r="P16046" s="33" t="s">
        <v>8898</v>
      </c>
      <c r="Q16046" t="s">
        <v>28873</v>
      </c>
      <c r="R16046" s="35" t="s">
        <v>25023</v>
      </c>
      <c r="S16046" s="34"/>
      <c r="T16046" s="34"/>
      <c r="U16046" s="34"/>
    </row>
    <row r="16047" spans="16:21" x14ac:dyDescent="0.45">
      <c r="P16047" s="33" t="s">
        <v>8898</v>
      </c>
      <c r="Q16047" t="s">
        <v>28873</v>
      </c>
      <c r="R16047" s="35" t="s">
        <v>25024</v>
      </c>
      <c r="S16047" s="34"/>
      <c r="T16047" s="34"/>
      <c r="U16047" s="34"/>
    </row>
    <row r="16048" spans="16:21" x14ac:dyDescent="0.45">
      <c r="P16048" s="33" t="s">
        <v>8899</v>
      </c>
      <c r="Q16048" t="s">
        <v>28873</v>
      </c>
      <c r="R16048" s="35" t="s">
        <v>25025</v>
      </c>
      <c r="S16048" s="34"/>
      <c r="T16048" s="34"/>
      <c r="U16048" s="34"/>
    </row>
    <row r="16049" spans="16:21" x14ac:dyDescent="0.45">
      <c r="P16049" s="33" t="s">
        <v>8899</v>
      </c>
      <c r="Q16049" t="s">
        <v>28873</v>
      </c>
      <c r="R16049" s="35" t="s">
        <v>25026</v>
      </c>
      <c r="S16049" s="34"/>
      <c r="T16049" s="34"/>
      <c r="U16049" s="34"/>
    </row>
    <row r="16050" spans="16:21" x14ac:dyDescent="0.45">
      <c r="P16050" s="33" t="s">
        <v>8900</v>
      </c>
      <c r="Q16050" t="s">
        <v>28873</v>
      </c>
      <c r="R16050" s="35" t="s">
        <v>25027</v>
      </c>
      <c r="S16050" s="34"/>
      <c r="T16050" s="34"/>
      <c r="U16050" s="34"/>
    </row>
    <row r="16051" spans="16:21" x14ac:dyDescent="0.45">
      <c r="P16051" s="33" t="s">
        <v>8900</v>
      </c>
      <c r="Q16051" t="s">
        <v>28873</v>
      </c>
      <c r="R16051" s="35" t="s">
        <v>25028</v>
      </c>
      <c r="S16051" s="34"/>
      <c r="T16051" s="34"/>
      <c r="U16051" s="34"/>
    </row>
    <row r="16052" spans="16:21" x14ac:dyDescent="0.45">
      <c r="P16052" s="33" t="s">
        <v>8901</v>
      </c>
      <c r="Q16052" t="s">
        <v>28873</v>
      </c>
      <c r="R16052" s="35" t="s">
        <v>25029</v>
      </c>
      <c r="S16052" s="34"/>
      <c r="T16052" s="34"/>
      <c r="U16052" s="34"/>
    </row>
    <row r="16053" spans="16:21" x14ac:dyDescent="0.45">
      <c r="P16053" s="33" t="s">
        <v>8901</v>
      </c>
      <c r="Q16053" t="s">
        <v>28873</v>
      </c>
      <c r="R16053" s="35" t="s">
        <v>25030</v>
      </c>
      <c r="S16053" s="34"/>
      <c r="T16053" s="34"/>
      <c r="U16053" s="34"/>
    </row>
    <row r="16054" spans="16:21" x14ac:dyDescent="0.45">
      <c r="P16054" s="33" t="s">
        <v>8902</v>
      </c>
      <c r="Q16054" t="s">
        <v>28873</v>
      </c>
      <c r="R16054" s="35" t="s">
        <v>25031</v>
      </c>
      <c r="S16054" s="34"/>
      <c r="T16054" s="34"/>
      <c r="U16054" s="34"/>
    </row>
    <row r="16055" spans="16:21" x14ac:dyDescent="0.45">
      <c r="P16055" s="33" t="s">
        <v>8902</v>
      </c>
      <c r="Q16055" t="s">
        <v>28873</v>
      </c>
      <c r="R16055" s="35" t="s">
        <v>25030</v>
      </c>
      <c r="S16055" s="34"/>
      <c r="T16055" s="34"/>
      <c r="U16055" s="34"/>
    </row>
    <row r="16056" spans="16:21" x14ac:dyDescent="0.45">
      <c r="P16056" s="33" t="s">
        <v>8903</v>
      </c>
      <c r="Q16056" t="s">
        <v>28873</v>
      </c>
      <c r="R16056" s="35" t="s">
        <v>25032</v>
      </c>
      <c r="S16056" s="34"/>
      <c r="T16056" s="34"/>
      <c r="U16056" s="34"/>
    </row>
    <row r="16057" spans="16:21" x14ac:dyDescent="0.45">
      <c r="P16057" s="33" t="s">
        <v>8903</v>
      </c>
      <c r="Q16057" t="s">
        <v>28873</v>
      </c>
      <c r="R16057" s="35" t="s">
        <v>25033</v>
      </c>
      <c r="S16057" s="34"/>
      <c r="T16057" s="34"/>
      <c r="U16057" s="34"/>
    </row>
    <row r="16058" spans="16:21" x14ac:dyDescent="0.45">
      <c r="P16058" s="33" t="s">
        <v>8904</v>
      </c>
      <c r="Q16058" t="s">
        <v>28873</v>
      </c>
      <c r="R16058" s="35" t="s">
        <v>25025</v>
      </c>
      <c r="S16058" s="34"/>
      <c r="T16058" s="34"/>
      <c r="U16058" s="34"/>
    </row>
    <row r="16059" spans="16:21" x14ac:dyDescent="0.45">
      <c r="P16059" s="33" t="s">
        <v>8904</v>
      </c>
      <c r="Q16059" t="s">
        <v>28873</v>
      </c>
      <c r="R16059" s="35" t="s">
        <v>25034</v>
      </c>
      <c r="S16059" s="34"/>
      <c r="T16059" s="34"/>
      <c r="U16059" s="34"/>
    </row>
    <row r="16060" spans="16:21" x14ac:dyDescent="0.45">
      <c r="P16060" s="33" t="s">
        <v>8905</v>
      </c>
      <c r="Q16060" t="s">
        <v>28873</v>
      </c>
      <c r="R16060" s="35" t="s">
        <v>25027</v>
      </c>
      <c r="S16060" s="34"/>
      <c r="T16060" s="34"/>
      <c r="U16060" s="34"/>
    </row>
    <row r="16061" spans="16:21" x14ac:dyDescent="0.45">
      <c r="P16061" s="33" t="s">
        <v>8905</v>
      </c>
      <c r="Q16061" t="s">
        <v>28873</v>
      </c>
      <c r="R16061" s="35" t="s">
        <v>25035</v>
      </c>
      <c r="S16061" s="34"/>
      <c r="T16061" s="34"/>
      <c r="U16061" s="34"/>
    </row>
    <row r="16062" spans="16:21" x14ac:dyDescent="0.45">
      <c r="P16062" s="33" t="s">
        <v>8906</v>
      </c>
      <c r="Q16062" t="s">
        <v>28873</v>
      </c>
      <c r="R16062" s="35" t="s">
        <v>25036</v>
      </c>
      <c r="S16062" s="34"/>
      <c r="T16062" s="34"/>
      <c r="U16062" s="34"/>
    </row>
    <row r="16063" spans="16:21" x14ac:dyDescent="0.45">
      <c r="P16063" s="33" t="s">
        <v>8906</v>
      </c>
      <c r="Q16063" t="s">
        <v>28873</v>
      </c>
      <c r="R16063" s="35" t="s">
        <v>25037</v>
      </c>
      <c r="S16063" s="34"/>
      <c r="T16063" s="34"/>
      <c r="U16063" s="34"/>
    </row>
    <row r="16064" spans="16:21" x14ac:dyDescent="0.45">
      <c r="P16064" s="33" t="s">
        <v>8907</v>
      </c>
      <c r="Q16064" t="s">
        <v>28873</v>
      </c>
      <c r="R16064" s="35" t="s">
        <v>25029</v>
      </c>
      <c r="S16064" s="34"/>
      <c r="T16064" s="34"/>
      <c r="U16064" s="34"/>
    </row>
    <row r="16065" spans="16:21" x14ac:dyDescent="0.45">
      <c r="P16065" s="33" t="s">
        <v>8907</v>
      </c>
      <c r="Q16065" t="s">
        <v>28873</v>
      </c>
      <c r="R16065" s="35" t="s">
        <v>25037</v>
      </c>
      <c r="S16065" s="34"/>
      <c r="T16065" s="34"/>
      <c r="U16065" s="34"/>
    </row>
    <row r="16066" spans="16:21" x14ac:dyDescent="0.45">
      <c r="P16066" s="33" t="s">
        <v>8908</v>
      </c>
      <c r="Q16066" t="s">
        <v>28873</v>
      </c>
      <c r="R16066" s="35" t="s">
        <v>25032</v>
      </c>
      <c r="S16066" s="34"/>
      <c r="T16066" s="34"/>
      <c r="U16066" s="34"/>
    </row>
    <row r="16067" spans="16:21" x14ac:dyDescent="0.45">
      <c r="P16067" s="33" t="s">
        <v>8908</v>
      </c>
      <c r="Q16067" t="s">
        <v>28873</v>
      </c>
      <c r="R16067" s="35" t="s">
        <v>25038</v>
      </c>
      <c r="S16067" s="34"/>
      <c r="T16067" s="34"/>
      <c r="U16067" s="34"/>
    </row>
    <row r="16068" spans="16:21" x14ac:dyDescent="0.45">
      <c r="P16068" s="33" t="s">
        <v>8909</v>
      </c>
      <c r="Q16068" t="s">
        <v>28873</v>
      </c>
      <c r="R16068" s="35" t="s">
        <v>11192</v>
      </c>
      <c r="S16068" s="34"/>
      <c r="T16068" s="34"/>
      <c r="U16068" s="34"/>
    </row>
    <row r="16069" spans="16:21" x14ac:dyDescent="0.45">
      <c r="P16069" s="33" t="s">
        <v>8910</v>
      </c>
      <c r="Q16069" t="s">
        <v>28873</v>
      </c>
      <c r="R16069" s="35" t="s">
        <v>25039</v>
      </c>
      <c r="S16069" s="34"/>
      <c r="T16069" s="34"/>
      <c r="U16069" s="34"/>
    </row>
    <row r="16070" spans="16:21" x14ac:dyDescent="0.45">
      <c r="P16070" s="33" t="s">
        <v>8910</v>
      </c>
      <c r="Q16070" t="s">
        <v>28873</v>
      </c>
      <c r="R16070" s="35" t="s">
        <v>25040</v>
      </c>
      <c r="S16070" s="34"/>
      <c r="T16070" s="34"/>
      <c r="U16070" s="34"/>
    </row>
    <row r="16071" spans="16:21" x14ac:dyDescent="0.45">
      <c r="P16071" s="33" t="s">
        <v>8911</v>
      </c>
      <c r="Q16071" t="s">
        <v>28873</v>
      </c>
      <c r="R16071" s="35" t="s">
        <v>25041</v>
      </c>
      <c r="S16071" s="34"/>
      <c r="T16071" s="34"/>
      <c r="U16071" s="34"/>
    </row>
    <row r="16072" spans="16:21" x14ac:dyDescent="0.45">
      <c r="P16072" s="33" t="s">
        <v>8911</v>
      </c>
      <c r="Q16072" t="s">
        <v>28873</v>
      </c>
      <c r="R16072" s="35" t="s">
        <v>25042</v>
      </c>
      <c r="S16072" s="34"/>
      <c r="T16072" s="34"/>
      <c r="U16072" s="34"/>
    </row>
    <row r="16073" spans="16:21" x14ac:dyDescent="0.45">
      <c r="P16073" s="33" t="s">
        <v>8912</v>
      </c>
      <c r="Q16073" t="s">
        <v>28873</v>
      </c>
      <c r="R16073" s="35" t="s">
        <v>25043</v>
      </c>
      <c r="S16073" s="34"/>
      <c r="T16073" s="34"/>
      <c r="U16073" s="34"/>
    </row>
    <row r="16074" spans="16:21" x14ac:dyDescent="0.45">
      <c r="P16074" s="33" t="s">
        <v>8912</v>
      </c>
      <c r="Q16074" t="s">
        <v>28873</v>
      </c>
      <c r="R16074" s="35" t="s">
        <v>25044</v>
      </c>
      <c r="S16074" s="34"/>
      <c r="T16074" s="34"/>
      <c r="U16074" s="34"/>
    </row>
    <row r="16075" spans="16:21" x14ac:dyDescent="0.45">
      <c r="P16075" s="33" t="s">
        <v>8913</v>
      </c>
      <c r="Q16075" t="s">
        <v>28873</v>
      </c>
      <c r="R16075" s="35" t="s">
        <v>25043</v>
      </c>
      <c r="S16075" s="34"/>
      <c r="T16075" s="34"/>
      <c r="U16075" s="34"/>
    </row>
    <row r="16076" spans="16:21" x14ac:dyDescent="0.45">
      <c r="P16076" s="33" t="s">
        <v>8913</v>
      </c>
      <c r="Q16076" t="s">
        <v>28873</v>
      </c>
      <c r="R16076" s="35" t="s">
        <v>25044</v>
      </c>
      <c r="S16076" s="34"/>
      <c r="T16076" s="34"/>
      <c r="U16076" s="34"/>
    </row>
    <row r="16077" spans="16:21" x14ac:dyDescent="0.45">
      <c r="P16077" s="33" t="s">
        <v>8914</v>
      </c>
      <c r="Q16077" t="s">
        <v>28873</v>
      </c>
      <c r="R16077" s="35" t="s">
        <v>25045</v>
      </c>
      <c r="S16077" s="34"/>
      <c r="T16077" s="34"/>
      <c r="U16077" s="34"/>
    </row>
    <row r="16078" spans="16:21" x14ac:dyDescent="0.45">
      <c r="P16078" s="33" t="s">
        <v>8914</v>
      </c>
      <c r="Q16078" t="s">
        <v>28873</v>
      </c>
      <c r="R16078" s="35" t="s">
        <v>25046</v>
      </c>
      <c r="S16078" s="34"/>
      <c r="T16078" s="34"/>
      <c r="U16078" s="34"/>
    </row>
    <row r="16079" spans="16:21" x14ac:dyDescent="0.45">
      <c r="P16079" s="33" t="s">
        <v>8915</v>
      </c>
      <c r="Q16079" t="s">
        <v>28873</v>
      </c>
      <c r="R16079" s="35" t="s">
        <v>25047</v>
      </c>
      <c r="S16079" s="34"/>
      <c r="T16079" s="34"/>
      <c r="U16079" s="34"/>
    </row>
    <row r="16080" spans="16:21" x14ac:dyDescent="0.45">
      <c r="P16080" s="33" t="s">
        <v>8915</v>
      </c>
      <c r="Q16080" t="s">
        <v>28873</v>
      </c>
      <c r="R16080" s="35" t="s">
        <v>25048</v>
      </c>
      <c r="S16080" s="34"/>
      <c r="T16080" s="34"/>
      <c r="U16080" s="34"/>
    </row>
    <row r="16081" spans="16:21" x14ac:dyDescent="0.45">
      <c r="P16081" s="33" t="s">
        <v>8916</v>
      </c>
      <c r="Q16081" t="s">
        <v>28873</v>
      </c>
      <c r="R16081" s="35" t="s">
        <v>25049</v>
      </c>
      <c r="S16081" s="34"/>
      <c r="T16081" s="34"/>
      <c r="U16081" s="34"/>
    </row>
    <row r="16082" spans="16:21" x14ac:dyDescent="0.45">
      <c r="P16082" s="33" t="s">
        <v>8916</v>
      </c>
      <c r="Q16082" t="s">
        <v>28873</v>
      </c>
      <c r="R16082" s="35" t="s">
        <v>25050</v>
      </c>
      <c r="S16082" s="34"/>
      <c r="T16082" s="34"/>
      <c r="U16082" s="34"/>
    </row>
    <row r="16083" spans="16:21" x14ac:dyDescent="0.45">
      <c r="P16083" s="33" t="s">
        <v>8917</v>
      </c>
      <c r="Q16083" t="s">
        <v>28873</v>
      </c>
      <c r="R16083" s="35" t="s">
        <v>25051</v>
      </c>
      <c r="S16083" s="34"/>
      <c r="T16083" s="34"/>
      <c r="U16083" s="34"/>
    </row>
    <row r="16084" spans="16:21" x14ac:dyDescent="0.45">
      <c r="P16084" s="33" t="s">
        <v>8917</v>
      </c>
      <c r="Q16084" t="s">
        <v>28873</v>
      </c>
      <c r="R16084" s="35" t="s">
        <v>25052</v>
      </c>
      <c r="S16084" s="34"/>
      <c r="T16084" s="34"/>
      <c r="U16084" s="34"/>
    </row>
    <row r="16085" spans="16:21" x14ac:dyDescent="0.45">
      <c r="P16085" s="33" t="s">
        <v>8918</v>
      </c>
      <c r="Q16085" t="s">
        <v>28873</v>
      </c>
      <c r="R16085" s="35" t="s">
        <v>25051</v>
      </c>
      <c r="S16085" s="34"/>
      <c r="T16085" s="34"/>
      <c r="U16085" s="34"/>
    </row>
    <row r="16086" spans="16:21" x14ac:dyDescent="0.45">
      <c r="P16086" s="33" t="s">
        <v>8918</v>
      </c>
      <c r="Q16086" t="s">
        <v>28873</v>
      </c>
      <c r="R16086" s="35" t="s">
        <v>25052</v>
      </c>
      <c r="S16086" s="34"/>
      <c r="T16086" s="34"/>
      <c r="U16086" s="34"/>
    </row>
    <row r="16087" spans="16:21" x14ac:dyDescent="0.45">
      <c r="P16087" s="33" t="s">
        <v>8919</v>
      </c>
      <c r="Q16087" t="s">
        <v>28873</v>
      </c>
      <c r="R16087" s="35" t="s">
        <v>25053</v>
      </c>
      <c r="S16087" s="34"/>
      <c r="T16087" s="34"/>
      <c r="U16087" s="34"/>
    </row>
    <row r="16088" spans="16:21" x14ac:dyDescent="0.45">
      <c r="P16088" s="33" t="s">
        <v>8919</v>
      </c>
      <c r="Q16088" t="s">
        <v>28873</v>
      </c>
      <c r="R16088" s="35" t="s">
        <v>25054</v>
      </c>
      <c r="S16088" s="34"/>
      <c r="T16088" s="34"/>
      <c r="U16088" s="34"/>
    </row>
    <row r="16089" spans="16:21" x14ac:dyDescent="0.45">
      <c r="P16089" s="33" t="s">
        <v>8920</v>
      </c>
      <c r="Q16089" t="s">
        <v>28873</v>
      </c>
      <c r="R16089" s="35" t="s">
        <v>25055</v>
      </c>
      <c r="S16089" s="34"/>
      <c r="T16089" s="34"/>
      <c r="U16089" s="34"/>
    </row>
    <row r="16090" spans="16:21" x14ac:dyDescent="0.45">
      <c r="P16090" s="33" t="s">
        <v>8920</v>
      </c>
      <c r="Q16090" t="s">
        <v>28873</v>
      </c>
      <c r="R16090" s="35" t="s">
        <v>25056</v>
      </c>
      <c r="S16090" s="34"/>
      <c r="T16090" s="34"/>
      <c r="U16090" s="34"/>
    </row>
    <row r="16091" spans="16:21" x14ac:dyDescent="0.45">
      <c r="P16091" s="33" t="s">
        <v>8921</v>
      </c>
      <c r="Q16091" t="s">
        <v>28873</v>
      </c>
      <c r="R16091" s="35" t="s">
        <v>25057</v>
      </c>
      <c r="S16091" s="34"/>
      <c r="T16091" s="34"/>
      <c r="U16091" s="34"/>
    </row>
    <row r="16092" spans="16:21" x14ac:dyDescent="0.45">
      <c r="P16092" s="33" t="s">
        <v>8921</v>
      </c>
      <c r="Q16092" t="s">
        <v>28873</v>
      </c>
      <c r="R16092" s="35" t="s">
        <v>25058</v>
      </c>
      <c r="S16092" s="34"/>
      <c r="T16092" s="34"/>
      <c r="U16092" s="34"/>
    </row>
    <row r="16093" spans="16:21" x14ac:dyDescent="0.45">
      <c r="P16093" s="33" t="s">
        <v>8922</v>
      </c>
      <c r="Q16093" t="s">
        <v>28873</v>
      </c>
      <c r="R16093" s="35" t="s">
        <v>25059</v>
      </c>
      <c r="S16093" s="34"/>
      <c r="T16093" s="34"/>
      <c r="U16093" s="34"/>
    </row>
    <row r="16094" spans="16:21" x14ac:dyDescent="0.45">
      <c r="P16094" s="33" t="s">
        <v>8922</v>
      </c>
      <c r="Q16094" t="s">
        <v>28873</v>
      </c>
      <c r="R16094" s="35" t="s">
        <v>25060</v>
      </c>
      <c r="S16094" s="34"/>
      <c r="T16094" s="34"/>
      <c r="U16094" s="34"/>
    </row>
    <row r="16095" spans="16:21" x14ac:dyDescent="0.45">
      <c r="P16095" s="33" t="s">
        <v>8923</v>
      </c>
      <c r="Q16095" t="s">
        <v>28873</v>
      </c>
      <c r="R16095" s="35" t="s">
        <v>25059</v>
      </c>
      <c r="S16095" s="34"/>
      <c r="T16095" s="34"/>
      <c r="U16095" s="34"/>
    </row>
    <row r="16096" spans="16:21" x14ac:dyDescent="0.45">
      <c r="P16096" s="33" t="s">
        <v>8923</v>
      </c>
      <c r="Q16096" t="s">
        <v>28873</v>
      </c>
      <c r="R16096" s="35" t="s">
        <v>25060</v>
      </c>
      <c r="S16096" s="34"/>
      <c r="T16096" s="34"/>
      <c r="U16096" s="34"/>
    </row>
    <row r="16097" spans="16:21" x14ac:dyDescent="0.45">
      <c r="P16097" s="33" t="s">
        <v>8924</v>
      </c>
      <c r="Q16097" t="s">
        <v>28873</v>
      </c>
      <c r="R16097" s="35" t="s">
        <v>25061</v>
      </c>
      <c r="S16097" s="34"/>
      <c r="T16097" s="34"/>
      <c r="U16097" s="34"/>
    </row>
    <row r="16098" spans="16:21" x14ac:dyDescent="0.45">
      <c r="P16098" s="33" t="s">
        <v>8924</v>
      </c>
      <c r="Q16098" t="s">
        <v>28873</v>
      </c>
      <c r="R16098" s="35" t="s">
        <v>25062</v>
      </c>
      <c r="S16098" s="34"/>
      <c r="T16098" s="34"/>
      <c r="U16098" s="34"/>
    </row>
    <row r="16099" spans="16:21" x14ac:dyDescent="0.45">
      <c r="P16099" s="33" t="s">
        <v>8925</v>
      </c>
      <c r="Q16099" t="s">
        <v>28873</v>
      </c>
      <c r="R16099" s="35" t="s">
        <v>25063</v>
      </c>
      <c r="S16099" s="34"/>
      <c r="T16099" s="34"/>
      <c r="U16099" s="34"/>
    </row>
    <row r="16100" spans="16:21" x14ac:dyDescent="0.45">
      <c r="P16100" s="33" t="s">
        <v>8925</v>
      </c>
      <c r="Q16100" t="s">
        <v>28873</v>
      </c>
      <c r="R16100" s="35" t="s">
        <v>25064</v>
      </c>
      <c r="S16100" s="34"/>
      <c r="T16100" s="34"/>
      <c r="U16100" s="34"/>
    </row>
    <row r="16101" spans="16:21" x14ac:dyDescent="0.45">
      <c r="P16101" s="33" t="s">
        <v>8926</v>
      </c>
      <c r="Q16101" t="s">
        <v>28873</v>
      </c>
      <c r="R16101" s="35" t="s">
        <v>25065</v>
      </c>
      <c r="S16101" s="34"/>
      <c r="T16101" s="34"/>
      <c r="U16101" s="34"/>
    </row>
    <row r="16102" spans="16:21" x14ac:dyDescent="0.45">
      <c r="P16102" s="33" t="s">
        <v>8926</v>
      </c>
      <c r="Q16102" t="s">
        <v>28873</v>
      </c>
      <c r="R16102" s="35" t="s">
        <v>25066</v>
      </c>
      <c r="S16102" s="34"/>
      <c r="T16102" s="34"/>
      <c r="U16102" s="34"/>
    </row>
    <row r="16103" spans="16:21" x14ac:dyDescent="0.45">
      <c r="P16103" s="33" t="s">
        <v>8927</v>
      </c>
      <c r="Q16103" t="s">
        <v>28873</v>
      </c>
      <c r="R16103" s="35" t="s">
        <v>25067</v>
      </c>
      <c r="S16103" s="34"/>
      <c r="T16103" s="34"/>
      <c r="U16103" s="34"/>
    </row>
    <row r="16104" spans="16:21" x14ac:dyDescent="0.45">
      <c r="P16104" s="33" t="s">
        <v>8927</v>
      </c>
      <c r="Q16104" t="s">
        <v>28873</v>
      </c>
      <c r="R16104" s="35" t="s">
        <v>25068</v>
      </c>
      <c r="S16104" s="34"/>
      <c r="T16104" s="34"/>
      <c r="U16104" s="34"/>
    </row>
    <row r="16105" spans="16:21" x14ac:dyDescent="0.45">
      <c r="P16105" s="33" t="s">
        <v>8928</v>
      </c>
      <c r="Q16105" t="s">
        <v>28873</v>
      </c>
      <c r="R16105" s="35" t="s">
        <v>25069</v>
      </c>
      <c r="S16105" s="34"/>
      <c r="T16105" s="34"/>
      <c r="U16105" s="34"/>
    </row>
    <row r="16106" spans="16:21" x14ac:dyDescent="0.45">
      <c r="P16106" s="33" t="s">
        <v>8928</v>
      </c>
      <c r="Q16106" t="s">
        <v>28873</v>
      </c>
      <c r="R16106" s="35" t="s">
        <v>25068</v>
      </c>
      <c r="S16106" s="34"/>
      <c r="T16106" s="34"/>
      <c r="U16106" s="34"/>
    </row>
    <row r="16107" spans="16:21" x14ac:dyDescent="0.45">
      <c r="P16107" s="33" t="s">
        <v>8929</v>
      </c>
      <c r="Q16107" t="s">
        <v>28873</v>
      </c>
      <c r="R16107" s="35" t="s">
        <v>25070</v>
      </c>
      <c r="S16107" s="34"/>
      <c r="T16107" s="34"/>
      <c r="U16107" s="34"/>
    </row>
    <row r="16108" spans="16:21" x14ac:dyDescent="0.45">
      <c r="P16108" s="33" t="s">
        <v>8929</v>
      </c>
      <c r="Q16108" t="s">
        <v>28873</v>
      </c>
      <c r="R16108" s="35" t="s">
        <v>25071</v>
      </c>
      <c r="S16108" s="34"/>
      <c r="T16108" s="34"/>
      <c r="U16108" s="34"/>
    </row>
    <row r="16109" spans="16:21" x14ac:dyDescent="0.45">
      <c r="P16109" s="33" t="s">
        <v>8930</v>
      </c>
      <c r="Q16109" t="s">
        <v>28873</v>
      </c>
      <c r="R16109" s="35" t="s">
        <v>25072</v>
      </c>
      <c r="S16109" s="34"/>
      <c r="T16109" s="34"/>
      <c r="U16109" s="34"/>
    </row>
    <row r="16110" spans="16:21" x14ac:dyDescent="0.45">
      <c r="P16110" s="33" t="s">
        <v>8930</v>
      </c>
      <c r="Q16110" t="s">
        <v>28873</v>
      </c>
      <c r="R16110" s="35" t="s">
        <v>25073</v>
      </c>
      <c r="S16110" s="34"/>
      <c r="T16110" s="34"/>
      <c r="U16110" s="34"/>
    </row>
    <row r="16111" spans="16:21" x14ac:dyDescent="0.45">
      <c r="P16111" s="33" t="s">
        <v>8931</v>
      </c>
      <c r="Q16111" t="s">
        <v>28873</v>
      </c>
      <c r="R16111" s="35" t="s">
        <v>25074</v>
      </c>
      <c r="S16111" s="34"/>
      <c r="T16111" s="34"/>
      <c r="U16111" s="34"/>
    </row>
    <row r="16112" spans="16:21" x14ac:dyDescent="0.45">
      <c r="P16112" s="33" t="s">
        <v>8931</v>
      </c>
      <c r="Q16112" t="s">
        <v>28873</v>
      </c>
      <c r="R16112" s="35" t="s">
        <v>25075</v>
      </c>
      <c r="S16112" s="34"/>
      <c r="T16112" s="34"/>
      <c r="U16112" s="34"/>
    </row>
    <row r="16113" spans="16:21" x14ac:dyDescent="0.45">
      <c r="P16113" s="33" t="s">
        <v>8932</v>
      </c>
      <c r="Q16113" t="s">
        <v>28873</v>
      </c>
      <c r="R16113" s="35" t="s">
        <v>25076</v>
      </c>
      <c r="S16113" s="34"/>
      <c r="T16113" s="34"/>
      <c r="U16113" s="34"/>
    </row>
    <row r="16114" spans="16:21" x14ac:dyDescent="0.45">
      <c r="P16114" s="33" t="s">
        <v>8932</v>
      </c>
      <c r="Q16114" t="s">
        <v>28873</v>
      </c>
      <c r="R16114" s="35" t="s">
        <v>25077</v>
      </c>
      <c r="S16114" s="34"/>
      <c r="T16114" s="34"/>
      <c r="U16114" s="34"/>
    </row>
    <row r="16115" spans="16:21" x14ac:dyDescent="0.45">
      <c r="P16115" s="33" t="s">
        <v>8933</v>
      </c>
      <c r="Q16115" t="s">
        <v>28873</v>
      </c>
      <c r="R16115" s="35" t="s">
        <v>25076</v>
      </c>
      <c r="S16115" s="34"/>
      <c r="T16115" s="34"/>
      <c r="U16115" s="34"/>
    </row>
    <row r="16116" spans="16:21" x14ac:dyDescent="0.45">
      <c r="P16116" s="33" t="s">
        <v>8933</v>
      </c>
      <c r="Q16116" t="s">
        <v>28873</v>
      </c>
      <c r="R16116" s="35" t="s">
        <v>25077</v>
      </c>
      <c r="S16116" s="34"/>
      <c r="T16116" s="34"/>
      <c r="U16116" s="34"/>
    </row>
    <row r="16117" spans="16:21" x14ac:dyDescent="0.45">
      <c r="P16117" s="33" t="s">
        <v>8934</v>
      </c>
      <c r="Q16117" t="s">
        <v>28873</v>
      </c>
      <c r="R16117" s="35" t="s">
        <v>25078</v>
      </c>
      <c r="S16117" s="34"/>
      <c r="T16117" s="34"/>
      <c r="U16117" s="34"/>
    </row>
    <row r="16118" spans="16:21" x14ac:dyDescent="0.45">
      <c r="P16118" s="33" t="s">
        <v>8934</v>
      </c>
      <c r="Q16118" t="s">
        <v>28873</v>
      </c>
      <c r="R16118" s="35" t="s">
        <v>25079</v>
      </c>
      <c r="S16118" s="34"/>
      <c r="T16118" s="34"/>
      <c r="U16118" s="34"/>
    </row>
    <row r="16119" spans="16:21" x14ac:dyDescent="0.45">
      <c r="P16119" s="33" t="s">
        <v>8935</v>
      </c>
      <c r="Q16119" t="s">
        <v>28873</v>
      </c>
      <c r="R16119" s="35" t="s">
        <v>25080</v>
      </c>
      <c r="S16119" s="34"/>
      <c r="T16119" s="34"/>
      <c r="U16119" s="34"/>
    </row>
    <row r="16120" spans="16:21" x14ac:dyDescent="0.45">
      <c r="P16120" s="33" t="s">
        <v>8935</v>
      </c>
      <c r="Q16120" t="s">
        <v>28873</v>
      </c>
      <c r="R16120" s="35" t="s">
        <v>25081</v>
      </c>
      <c r="S16120" s="34"/>
      <c r="T16120" s="34"/>
      <c r="U16120" s="34"/>
    </row>
    <row r="16121" spans="16:21" x14ac:dyDescent="0.45">
      <c r="P16121" s="33" t="s">
        <v>8936</v>
      </c>
      <c r="Q16121" t="s">
        <v>28873</v>
      </c>
      <c r="R16121" s="35" t="s">
        <v>25082</v>
      </c>
      <c r="S16121" s="34"/>
      <c r="T16121" s="34"/>
      <c r="U16121" s="34"/>
    </row>
    <row r="16122" spans="16:21" x14ac:dyDescent="0.45">
      <c r="P16122" s="33" t="s">
        <v>8936</v>
      </c>
      <c r="Q16122" t="s">
        <v>28873</v>
      </c>
      <c r="R16122" s="35" t="s">
        <v>25083</v>
      </c>
      <c r="S16122" s="34"/>
      <c r="T16122" s="34"/>
      <c r="U16122" s="34"/>
    </row>
    <row r="16123" spans="16:21" x14ac:dyDescent="0.45">
      <c r="P16123" s="33" t="s">
        <v>8937</v>
      </c>
      <c r="Q16123" t="s">
        <v>28873</v>
      </c>
      <c r="R16123" s="35" t="s">
        <v>25084</v>
      </c>
      <c r="S16123" s="34"/>
      <c r="T16123" s="34"/>
      <c r="U16123" s="34"/>
    </row>
    <row r="16124" spans="16:21" x14ac:dyDescent="0.45">
      <c r="P16124" s="33" t="s">
        <v>8937</v>
      </c>
      <c r="Q16124" t="s">
        <v>28873</v>
      </c>
      <c r="R16124" s="35" t="s">
        <v>25085</v>
      </c>
      <c r="S16124" s="34"/>
      <c r="T16124" s="34"/>
      <c r="U16124" s="34"/>
    </row>
    <row r="16125" spans="16:21" x14ac:dyDescent="0.45">
      <c r="P16125" s="33" t="s">
        <v>8938</v>
      </c>
      <c r="Q16125" t="s">
        <v>28873</v>
      </c>
      <c r="R16125" s="35" t="s">
        <v>25084</v>
      </c>
      <c r="S16125" s="34"/>
      <c r="T16125" s="34"/>
      <c r="U16125" s="34"/>
    </row>
    <row r="16126" spans="16:21" x14ac:dyDescent="0.45">
      <c r="P16126" s="33" t="s">
        <v>8938</v>
      </c>
      <c r="Q16126" t="s">
        <v>28873</v>
      </c>
      <c r="R16126" s="35" t="s">
        <v>25085</v>
      </c>
      <c r="S16126" s="34"/>
      <c r="T16126" s="34"/>
      <c r="U16126" s="34"/>
    </row>
    <row r="16127" spans="16:21" x14ac:dyDescent="0.45">
      <c r="P16127" s="33" t="s">
        <v>8939</v>
      </c>
      <c r="Q16127" t="s">
        <v>28873</v>
      </c>
      <c r="R16127" s="35" t="s">
        <v>25086</v>
      </c>
      <c r="S16127" s="34"/>
      <c r="T16127" s="34"/>
      <c r="U16127" s="34"/>
    </row>
    <row r="16128" spans="16:21" x14ac:dyDescent="0.45">
      <c r="P16128" s="33" t="s">
        <v>8939</v>
      </c>
      <c r="Q16128" t="s">
        <v>28873</v>
      </c>
      <c r="R16128" s="35" t="s">
        <v>25087</v>
      </c>
      <c r="S16128" s="34"/>
      <c r="T16128" s="34"/>
      <c r="U16128" s="34"/>
    </row>
    <row r="16129" spans="16:21" x14ac:dyDescent="0.45">
      <c r="P16129" s="33" t="s">
        <v>8940</v>
      </c>
      <c r="Q16129" t="s">
        <v>28873</v>
      </c>
      <c r="R16129" s="35" t="s">
        <v>25088</v>
      </c>
      <c r="S16129" s="34"/>
      <c r="T16129" s="34"/>
      <c r="U16129" s="34"/>
    </row>
    <row r="16130" spans="16:21" x14ac:dyDescent="0.45">
      <c r="P16130" s="33" t="s">
        <v>8940</v>
      </c>
      <c r="Q16130" t="s">
        <v>28873</v>
      </c>
      <c r="R16130" s="35" t="s">
        <v>25089</v>
      </c>
      <c r="S16130" s="34"/>
      <c r="T16130" s="34"/>
      <c r="U16130" s="34"/>
    </row>
    <row r="16131" spans="16:21" x14ac:dyDescent="0.45">
      <c r="P16131" s="33" t="s">
        <v>8941</v>
      </c>
      <c r="Q16131" t="s">
        <v>28873</v>
      </c>
      <c r="R16131" s="35" t="s">
        <v>25090</v>
      </c>
      <c r="S16131" s="34"/>
      <c r="T16131" s="34"/>
      <c r="U16131" s="34"/>
    </row>
    <row r="16132" spans="16:21" x14ac:dyDescent="0.45">
      <c r="P16132" s="33" t="s">
        <v>8941</v>
      </c>
      <c r="Q16132" t="s">
        <v>28873</v>
      </c>
      <c r="R16132" s="35" t="s">
        <v>25091</v>
      </c>
      <c r="S16132" s="34"/>
      <c r="T16132" s="34"/>
      <c r="U16132" s="34"/>
    </row>
    <row r="16133" spans="16:21" x14ac:dyDescent="0.45">
      <c r="P16133" s="33" t="s">
        <v>8942</v>
      </c>
      <c r="Q16133" t="s">
        <v>28873</v>
      </c>
      <c r="R16133" s="35" t="s">
        <v>25092</v>
      </c>
      <c r="S16133" s="34"/>
      <c r="T16133" s="34"/>
      <c r="U16133" s="34"/>
    </row>
    <row r="16134" spans="16:21" x14ac:dyDescent="0.45">
      <c r="P16134" s="33" t="s">
        <v>8942</v>
      </c>
      <c r="Q16134" t="s">
        <v>28873</v>
      </c>
      <c r="R16134" s="35" t="s">
        <v>25093</v>
      </c>
      <c r="S16134" s="34"/>
      <c r="T16134" s="34"/>
      <c r="U16134" s="34"/>
    </row>
    <row r="16135" spans="16:21" x14ac:dyDescent="0.45">
      <c r="P16135" s="33" t="s">
        <v>8943</v>
      </c>
      <c r="Q16135" t="s">
        <v>28873</v>
      </c>
      <c r="R16135" s="35" t="s">
        <v>25094</v>
      </c>
      <c r="S16135" s="34"/>
      <c r="T16135" s="34"/>
      <c r="U16135" s="34"/>
    </row>
    <row r="16136" spans="16:21" x14ac:dyDescent="0.45">
      <c r="P16136" s="33" t="s">
        <v>8943</v>
      </c>
      <c r="Q16136" t="s">
        <v>28873</v>
      </c>
      <c r="R16136" s="35" t="s">
        <v>25093</v>
      </c>
      <c r="S16136" s="34"/>
      <c r="T16136" s="34"/>
      <c r="U16136" s="34"/>
    </row>
    <row r="16137" spans="16:21" x14ac:dyDescent="0.45">
      <c r="P16137" s="33" t="s">
        <v>8944</v>
      </c>
      <c r="Q16137" t="s">
        <v>28873</v>
      </c>
      <c r="R16137" s="35" t="s">
        <v>25095</v>
      </c>
      <c r="S16137" s="34"/>
      <c r="T16137" s="34"/>
      <c r="U16137" s="34"/>
    </row>
    <row r="16138" spans="16:21" x14ac:dyDescent="0.45">
      <c r="P16138" s="33" t="s">
        <v>8944</v>
      </c>
      <c r="Q16138" t="s">
        <v>28873</v>
      </c>
      <c r="R16138" s="35" t="s">
        <v>25096</v>
      </c>
      <c r="S16138" s="34"/>
      <c r="T16138" s="34"/>
      <c r="U16138" s="34"/>
    </row>
    <row r="16139" spans="16:21" x14ac:dyDescent="0.45">
      <c r="P16139" s="33" t="s">
        <v>8945</v>
      </c>
      <c r="Q16139" t="s">
        <v>28873</v>
      </c>
      <c r="R16139" s="35" t="s">
        <v>25097</v>
      </c>
      <c r="S16139" s="34"/>
      <c r="T16139" s="34"/>
      <c r="U16139" s="34"/>
    </row>
    <row r="16140" spans="16:21" x14ac:dyDescent="0.45">
      <c r="P16140" s="33" t="s">
        <v>8945</v>
      </c>
      <c r="Q16140" t="s">
        <v>28873</v>
      </c>
      <c r="R16140" s="35" t="s">
        <v>25098</v>
      </c>
      <c r="S16140" s="34"/>
      <c r="T16140" s="34"/>
      <c r="U16140" s="34"/>
    </row>
    <row r="16141" spans="16:21" x14ac:dyDescent="0.45">
      <c r="P16141" s="33" t="s">
        <v>8946</v>
      </c>
      <c r="Q16141" t="s">
        <v>28873</v>
      </c>
      <c r="R16141" s="35" t="s">
        <v>25099</v>
      </c>
      <c r="S16141" s="34"/>
      <c r="T16141" s="34"/>
      <c r="U16141" s="34"/>
    </row>
    <row r="16142" spans="16:21" x14ac:dyDescent="0.45">
      <c r="P16142" s="33" t="s">
        <v>8946</v>
      </c>
      <c r="Q16142" t="s">
        <v>28873</v>
      </c>
      <c r="R16142" s="35" t="s">
        <v>25100</v>
      </c>
      <c r="S16142" s="34"/>
      <c r="T16142" s="34"/>
      <c r="U16142" s="34"/>
    </row>
    <row r="16143" spans="16:21" x14ac:dyDescent="0.45">
      <c r="P16143" s="33" t="s">
        <v>8947</v>
      </c>
      <c r="Q16143" t="s">
        <v>28873</v>
      </c>
      <c r="R16143" s="35" t="s">
        <v>25101</v>
      </c>
      <c r="S16143" s="34"/>
      <c r="T16143" s="34"/>
      <c r="U16143" s="34"/>
    </row>
    <row r="16144" spans="16:21" x14ac:dyDescent="0.45">
      <c r="P16144" s="33" t="s">
        <v>8947</v>
      </c>
      <c r="Q16144" t="s">
        <v>28873</v>
      </c>
      <c r="R16144" s="35" t="s">
        <v>25102</v>
      </c>
      <c r="S16144" s="34"/>
      <c r="T16144" s="34"/>
      <c r="U16144" s="34"/>
    </row>
    <row r="16145" spans="16:21" x14ac:dyDescent="0.45">
      <c r="P16145" s="33" t="s">
        <v>8948</v>
      </c>
      <c r="Q16145" t="s">
        <v>28873</v>
      </c>
      <c r="R16145" s="35" t="s">
        <v>25101</v>
      </c>
      <c r="S16145" s="34"/>
      <c r="T16145" s="34"/>
      <c r="U16145" s="34"/>
    </row>
    <row r="16146" spans="16:21" x14ac:dyDescent="0.45">
      <c r="P16146" s="33" t="s">
        <v>8948</v>
      </c>
      <c r="Q16146" t="s">
        <v>28873</v>
      </c>
      <c r="R16146" s="35" t="s">
        <v>25102</v>
      </c>
      <c r="S16146" s="34"/>
      <c r="T16146" s="34"/>
      <c r="U16146" s="34"/>
    </row>
    <row r="16147" spans="16:21" x14ac:dyDescent="0.45">
      <c r="P16147" s="33" t="s">
        <v>8949</v>
      </c>
      <c r="Q16147" t="s">
        <v>28873</v>
      </c>
      <c r="R16147" s="35" t="s">
        <v>25103</v>
      </c>
      <c r="S16147" s="34"/>
      <c r="T16147" s="34"/>
      <c r="U16147" s="34"/>
    </row>
    <row r="16148" spans="16:21" x14ac:dyDescent="0.45">
      <c r="P16148" s="33" t="s">
        <v>8949</v>
      </c>
      <c r="Q16148" t="s">
        <v>28873</v>
      </c>
      <c r="R16148" s="35" t="s">
        <v>25104</v>
      </c>
      <c r="S16148" s="34"/>
      <c r="T16148" s="34"/>
      <c r="U16148" s="34"/>
    </row>
    <row r="16149" spans="16:21" x14ac:dyDescent="0.45">
      <c r="P16149" s="33" t="s">
        <v>8950</v>
      </c>
      <c r="Q16149" t="s">
        <v>28873</v>
      </c>
      <c r="R16149" s="35" t="s">
        <v>25105</v>
      </c>
      <c r="S16149" s="34"/>
      <c r="T16149" s="34"/>
      <c r="U16149" s="34"/>
    </row>
    <row r="16150" spans="16:21" x14ac:dyDescent="0.45">
      <c r="P16150" s="33" t="s">
        <v>8950</v>
      </c>
      <c r="Q16150" t="s">
        <v>28873</v>
      </c>
      <c r="R16150" s="35" t="s">
        <v>25106</v>
      </c>
      <c r="S16150" s="34"/>
      <c r="T16150" s="34"/>
      <c r="U16150" s="34"/>
    </row>
    <row r="16151" spans="16:21" x14ac:dyDescent="0.45">
      <c r="P16151" s="33" t="s">
        <v>8951</v>
      </c>
      <c r="Q16151" t="s">
        <v>28873</v>
      </c>
      <c r="R16151" s="35" t="s">
        <v>25107</v>
      </c>
      <c r="S16151" s="34"/>
      <c r="T16151" s="34"/>
      <c r="U16151" s="34"/>
    </row>
    <row r="16152" spans="16:21" x14ac:dyDescent="0.45">
      <c r="P16152" s="33" t="s">
        <v>8951</v>
      </c>
      <c r="Q16152" t="s">
        <v>28873</v>
      </c>
      <c r="R16152" s="35" t="s">
        <v>25108</v>
      </c>
      <c r="S16152" s="34"/>
      <c r="T16152" s="34"/>
      <c r="U16152" s="34"/>
    </row>
    <row r="16153" spans="16:21" x14ac:dyDescent="0.45">
      <c r="P16153" s="33" t="s">
        <v>8952</v>
      </c>
      <c r="Q16153" t="s">
        <v>28873</v>
      </c>
      <c r="R16153" s="35" t="s">
        <v>25109</v>
      </c>
      <c r="S16153" s="34"/>
      <c r="T16153" s="34"/>
      <c r="U16153" s="34"/>
    </row>
    <row r="16154" spans="16:21" x14ac:dyDescent="0.45">
      <c r="P16154" s="33" t="s">
        <v>8952</v>
      </c>
      <c r="Q16154" t="s">
        <v>28873</v>
      </c>
      <c r="R16154" s="35" t="s">
        <v>25110</v>
      </c>
      <c r="S16154" s="34"/>
      <c r="T16154" s="34"/>
      <c r="U16154" s="34"/>
    </row>
    <row r="16155" spans="16:21" x14ac:dyDescent="0.45">
      <c r="P16155" s="33" t="s">
        <v>8953</v>
      </c>
      <c r="Q16155" t="s">
        <v>28873</v>
      </c>
      <c r="R16155" s="35" t="s">
        <v>25111</v>
      </c>
      <c r="S16155" s="34"/>
      <c r="T16155" s="34"/>
      <c r="U16155" s="34"/>
    </row>
    <row r="16156" spans="16:21" x14ac:dyDescent="0.45">
      <c r="P16156" s="33" t="s">
        <v>8953</v>
      </c>
      <c r="Q16156" t="s">
        <v>28873</v>
      </c>
      <c r="R16156" s="35" t="s">
        <v>25110</v>
      </c>
      <c r="S16156" s="34"/>
      <c r="T16156" s="34"/>
      <c r="U16156" s="34"/>
    </row>
    <row r="16157" spans="16:21" x14ac:dyDescent="0.45">
      <c r="P16157" s="33" t="s">
        <v>8954</v>
      </c>
      <c r="Q16157" t="s">
        <v>28873</v>
      </c>
      <c r="R16157" s="35" t="s">
        <v>25112</v>
      </c>
      <c r="S16157" s="34"/>
      <c r="T16157" s="34"/>
      <c r="U16157" s="34"/>
    </row>
    <row r="16158" spans="16:21" x14ac:dyDescent="0.45">
      <c r="P16158" s="33" t="s">
        <v>8954</v>
      </c>
      <c r="Q16158" t="s">
        <v>28873</v>
      </c>
      <c r="R16158" s="35" t="s">
        <v>25113</v>
      </c>
      <c r="S16158" s="34"/>
      <c r="T16158" s="34"/>
      <c r="U16158" s="34"/>
    </row>
    <row r="16159" spans="16:21" x14ac:dyDescent="0.45">
      <c r="P16159" s="33" t="s">
        <v>8955</v>
      </c>
      <c r="Q16159" t="s">
        <v>28873</v>
      </c>
      <c r="R16159" s="35" t="s">
        <v>25114</v>
      </c>
      <c r="S16159" s="34"/>
      <c r="T16159" s="34"/>
      <c r="U16159" s="34"/>
    </row>
    <row r="16160" spans="16:21" x14ac:dyDescent="0.45">
      <c r="P16160" s="33" t="s">
        <v>8955</v>
      </c>
      <c r="Q16160" t="s">
        <v>28873</v>
      </c>
      <c r="R16160" s="35" t="s">
        <v>25115</v>
      </c>
      <c r="S16160" s="34"/>
      <c r="T16160" s="34"/>
      <c r="U16160" s="34"/>
    </row>
    <row r="16161" spans="16:21" x14ac:dyDescent="0.45">
      <c r="P16161" s="33" t="s">
        <v>8956</v>
      </c>
      <c r="Q16161" t="s">
        <v>28873</v>
      </c>
      <c r="R16161" s="35" t="s">
        <v>25116</v>
      </c>
      <c r="S16161" s="34"/>
      <c r="T16161" s="34"/>
      <c r="U16161" s="34"/>
    </row>
    <row r="16162" spans="16:21" x14ac:dyDescent="0.45">
      <c r="P16162" s="33" t="s">
        <v>8956</v>
      </c>
      <c r="Q16162" t="s">
        <v>28873</v>
      </c>
      <c r="R16162" s="35" t="s">
        <v>25117</v>
      </c>
      <c r="S16162" s="34"/>
      <c r="T16162" s="34"/>
      <c r="U16162" s="34"/>
    </row>
    <row r="16163" spans="16:21" x14ac:dyDescent="0.45">
      <c r="P16163" s="33" t="s">
        <v>8957</v>
      </c>
      <c r="Q16163" t="s">
        <v>28873</v>
      </c>
      <c r="R16163" s="35" t="s">
        <v>25118</v>
      </c>
      <c r="S16163" s="34"/>
      <c r="T16163" s="34"/>
      <c r="U16163" s="34"/>
    </row>
    <row r="16164" spans="16:21" x14ac:dyDescent="0.45">
      <c r="P16164" s="33" t="s">
        <v>8957</v>
      </c>
      <c r="Q16164" t="s">
        <v>28873</v>
      </c>
      <c r="R16164" s="35" t="s">
        <v>25119</v>
      </c>
      <c r="S16164" s="34"/>
      <c r="T16164" s="34"/>
      <c r="U16164" s="34"/>
    </row>
    <row r="16165" spans="16:21" x14ac:dyDescent="0.45">
      <c r="P16165" s="33" t="s">
        <v>8958</v>
      </c>
      <c r="Q16165" t="s">
        <v>28873</v>
      </c>
      <c r="R16165" s="35" t="s">
        <v>25120</v>
      </c>
      <c r="S16165" s="34"/>
      <c r="T16165" s="34"/>
      <c r="U16165" s="34"/>
    </row>
    <row r="16166" spans="16:21" x14ac:dyDescent="0.45">
      <c r="P16166" s="33" t="s">
        <v>8958</v>
      </c>
      <c r="Q16166" t="s">
        <v>28873</v>
      </c>
      <c r="R16166" s="35" t="s">
        <v>25121</v>
      </c>
      <c r="S16166" s="34"/>
      <c r="T16166" s="34"/>
      <c r="U16166" s="34"/>
    </row>
    <row r="16167" spans="16:21" x14ac:dyDescent="0.45">
      <c r="P16167" s="33" t="s">
        <v>8959</v>
      </c>
      <c r="Q16167" t="s">
        <v>28873</v>
      </c>
      <c r="R16167" s="35" t="s">
        <v>24989</v>
      </c>
      <c r="S16167" s="34"/>
      <c r="T16167" s="34"/>
      <c r="U16167" s="34"/>
    </row>
    <row r="16168" spans="16:21" x14ac:dyDescent="0.45">
      <c r="P16168" s="33" t="s">
        <v>8959</v>
      </c>
      <c r="Q16168" t="s">
        <v>28873</v>
      </c>
      <c r="R16168" s="35" t="s">
        <v>24990</v>
      </c>
      <c r="S16168" s="34"/>
      <c r="T16168" s="34"/>
      <c r="U16168" s="34"/>
    </row>
    <row r="16169" spans="16:21" x14ac:dyDescent="0.45">
      <c r="P16169" s="33" t="s">
        <v>8960</v>
      </c>
      <c r="Q16169" t="s">
        <v>28873</v>
      </c>
      <c r="R16169" s="35" t="s">
        <v>11192</v>
      </c>
      <c r="S16169" s="34"/>
      <c r="T16169" s="34"/>
      <c r="U16169" s="34"/>
    </row>
    <row r="16170" spans="16:21" x14ac:dyDescent="0.45">
      <c r="P16170" s="33" t="s">
        <v>8961</v>
      </c>
      <c r="Q16170" t="s">
        <v>28873</v>
      </c>
      <c r="R16170" s="35" t="s">
        <v>25122</v>
      </c>
      <c r="S16170" s="34"/>
      <c r="T16170" s="34"/>
      <c r="U16170" s="34"/>
    </row>
    <row r="16171" spans="16:21" x14ac:dyDescent="0.45">
      <c r="P16171" s="33" t="s">
        <v>8961</v>
      </c>
      <c r="Q16171" t="s">
        <v>28873</v>
      </c>
      <c r="R16171" s="35" t="s">
        <v>25123</v>
      </c>
      <c r="S16171" s="34"/>
      <c r="T16171" s="34"/>
      <c r="U16171" s="34"/>
    </row>
    <row r="16172" spans="16:21" x14ac:dyDescent="0.45">
      <c r="P16172" s="33" t="s">
        <v>8962</v>
      </c>
      <c r="Q16172" t="s">
        <v>28873</v>
      </c>
      <c r="R16172" s="35" t="s">
        <v>11192</v>
      </c>
      <c r="S16172" s="34"/>
      <c r="T16172" s="34"/>
      <c r="U16172" s="34"/>
    </row>
    <row r="16173" spans="16:21" x14ac:dyDescent="0.45">
      <c r="P16173" s="33" t="s">
        <v>8963</v>
      </c>
      <c r="Q16173" t="s">
        <v>28873</v>
      </c>
      <c r="R16173" s="35" t="s">
        <v>25124</v>
      </c>
      <c r="S16173" s="34"/>
      <c r="T16173" s="34"/>
      <c r="U16173" s="34"/>
    </row>
    <row r="16174" spans="16:21" x14ac:dyDescent="0.45">
      <c r="P16174" s="33" t="s">
        <v>8963</v>
      </c>
      <c r="Q16174" t="s">
        <v>28873</v>
      </c>
      <c r="R16174" s="35" t="s">
        <v>25125</v>
      </c>
      <c r="S16174" s="34"/>
      <c r="T16174" s="34"/>
      <c r="U16174" s="34"/>
    </row>
    <row r="16175" spans="16:21" x14ac:dyDescent="0.45">
      <c r="P16175" s="33" t="s">
        <v>8964</v>
      </c>
      <c r="Q16175" t="s">
        <v>28873</v>
      </c>
      <c r="R16175" s="35" t="s">
        <v>25126</v>
      </c>
      <c r="S16175" s="34"/>
      <c r="T16175" s="34"/>
      <c r="U16175" s="34"/>
    </row>
    <row r="16176" spans="16:21" x14ac:dyDescent="0.45">
      <c r="P16176" s="33" t="s">
        <v>8964</v>
      </c>
      <c r="Q16176" t="s">
        <v>28873</v>
      </c>
      <c r="R16176" s="35" t="s">
        <v>25127</v>
      </c>
      <c r="S16176" s="34"/>
      <c r="T16176" s="34"/>
      <c r="U16176" s="34"/>
    </row>
    <row r="16177" spans="16:21" x14ac:dyDescent="0.45">
      <c r="P16177" s="33" t="s">
        <v>8965</v>
      </c>
      <c r="Q16177" t="s">
        <v>28873</v>
      </c>
      <c r="R16177" s="35" t="s">
        <v>25128</v>
      </c>
      <c r="S16177" s="34"/>
      <c r="T16177" s="34"/>
      <c r="U16177" s="34"/>
    </row>
    <row r="16178" spans="16:21" x14ac:dyDescent="0.45">
      <c r="P16178" s="33" t="s">
        <v>8965</v>
      </c>
      <c r="Q16178" t="s">
        <v>28873</v>
      </c>
      <c r="R16178" s="35" t="s">
        <v>25129</v>
      </c>
      <c r="S16178" s="34"/>
      <c r="T16178" s="34"/>
      <c r="U16178" s="34"/>
    </row>
    <row r="16179" spans="16:21" x14ac:dyDescent="0.45">
      <c r="P16179" s="33" t="s">
        <v>8966</v>
      </c>
      <c r="Q16179" t="s">
        <v>28873</v>
      </c>
      <c r="R16179" s="35" t="s">
        <v>25130</v>
      </c>
      <c r="S16179" s="34"/>
      <c r="T16179" s="34"/>
      <c r="U16179" s="34"/>
    </row>
    <row r="16180" spans="16:21" x14ac:dyDescent="0.45">
      <c r="P16180" s="33" t="s">
        <v>8966</v>
      </c>
      <c r="Q16180" t="s">
        <v>28873</v>
      </c>
      <c r="R16180" s="35" t="s">
        <v>25131</v>
      </c>
      <c r="S16180" s="34"/>
      <c r="T16180" s="34"/>
      <c r="U16180" s="34"/>
    </row>
    <row r="16181" spans="16:21" x14ac:dyDescent="0.45">
      <c r="P16181" s="33" t="s">
        <v>8967</v>
      </c>
      <c r="Q16181" t="s">
        <v>28873</v>
      </c>
      <c r="R16181" s="35" t="s">
        <v>25132</v>
      </c>
      <c r="S16181" s="34"/>
      <c r="T16181" s="34"/>
      <c r="U16181" s="34"/>
    </row>
    <row r="16182" spans="16:21" x14ac:dyDescent="0.45">
      <c r="P16182" s="33" t="s">
        <v>8967</v>
      </c>
      <c r="Q16182" t="s">
        <v>28873</v>
      </c>
      <c r="R16182" s="35" t="s">
        <v>25133</v>
      </c>
      <c r="S16182" s="34"/>
      <c r="T16182" s="34"/>
      <c r="U16182" s="34"/>
    </row>
    <row r="16183" spans="16:21" x14ac:dyDescent="0.45">
      <c r="P16183" s="33" t="s">
        <v>8968</v>
      </c>
      <c r="Q16183" t="s">
        <v>28873</v>
      </c>
      <c r="R16183" s="35" t="s">
        <v>25132</v>
      </c>
      <c r="S16183" s="34"/>
      <c r="T16183" s="34"/>
      <c r="U16183" s="34"/>
    </row>
    <row r="16184" spans="16:21" x14ac:dyDescent="0.45">
      <c r="P16184" s="33" t="s">
        <v>8968</v>
      </c>
      <c r="Q16184" t="s">
        <v>28873</v>
      </c>
      <c r="R16184" s="35" t="s">
        <v>25133</v>
      </c>
      <c r="S16184" s="34"/>
      <c r="T16184" s="34"/>
      <c r="U16184" s="34"/>
    </row>
    <row r="16185" spans="16:21" x14ac:dyDescent="0.45">
      <c r="P16185" s="33" t="s">
        <v>8969</v>
      </c>
      <c r="Q16185" t="s">
        <v>28873</v>
      </c>
      <c r="R16185" s="35" t="s">
        <v>25134</v>
      </c>
      <c r="S16185" s="34"/>
      <c r="T16185" s="34"/>
      <c r="U16185" s="34"/>
    </row>
    <row r="16186" spans="16:21" x14ac:dyDescent="0.45">
      <c r="P16186" s="33" t="s">
        <v>8969</v>
      </c>
      <c r="Q16186" t="s">
        <v>28873</v>
      </c>
      <c r="R16186" s="35" t="s">
        <v>25135</v>
      </c>
      <c r="S16186" s="34"/>
      <c r="T16186" s="34"/>
      <c r="U16186" s="34"/>
    </row>
    <row r="16187" spans="16:21" x14ac:dyDescent="0.45">
      <c r="P16187" s="33" t="s">
        <v>8970</v>
      </c>
      <c r="Q16187" t="s">
        <v>28873</v>
      </c>
      <c r="R16187" s="35" t="s">
        <v>11192</v>
      </c>
      <c r="S16187" s="34"/>
      <c r="T16187" s="34"/>
      <c r="U16187" s="34"/>
    </row>
    <row r="16188" spans="16:21" x14ac:dyDescent="0.45">
      <c r="P16188" s="33" t="s">
        <v>8971</v>
      </c>
      <c r="Q16188" t="s">
        <v>28873</v>
      </c>
      <c r="R16188" s="35" t="s">
        <v>25136</v>
      </c>
      <c r="S16188" s="34"/>
      <c r="T16188" s="34"/>
      <c r="U16188" s="34"/>
    </row>
    <row r="16189" spans="16:21" x14ac:dyDescent="0.45">
      <c r="P16189" s="33" t="s">
        <v>8971</v>
      </c>
      <c r="Q16189" t="s">
        <v>28873</v>
      </c>
      <c r="R16189" s="35" t="s">
        <v>25137</v>
      </c>
      <c r="S16189" s="34"/>
      <c r="T16189" s="34"/>
      <c r="U16189" s="34"/>
    </row>
    <row r="16190" spans="16:21" x14ac:dyDescent="0.45">
      <c r="P16190" s="33" t="s">
        <v>8972</v>
      </c>
      <c r="Q16190" t="s">
        <v>28873</v>
      </c>
      <c r="R16190" s="35" t="s">
        <v>25138</v>
      </c>
      <c r="S16190" s="34"/>
      <c r="T16190" s="34"/>
      <c r="U16190" s="34"/>
    </row>
    <row r="16191" spans="16:21" x14ac:dyDescent="0.45">
      <c r="P16191" s="33" t="s">
        <v>8972</v>
      </c>
      <c r="Q16191" t="s">
        <v>28873</v>
      </c>
      <c r="R16191" s="35" t="s">
        <v>25139</v>
      </c>
      <c r="S16191" s="34"/>
      <c r="T16191" s="34"/>
      <c r="U16191" s="34"/>
    </row>
    <row r="16192" spans="16:21" x14ac:dyDescent="0.45">
      <c r="P16192" s="33" t="s">
        <v>8973</v>
      </c>
      <c r="Q16192" t="s">
        <v>28873</v>
      </c>
      <c r="R16192" s="35" t="s">
        <v>25140</v>
      </c>
      <c r="S16192" s="34"/>
      <c r="T16192" s="34"/>
      <c r="U16192" s="34"/>
    </row>
    <row r="16193" spans="16:21" x14ac:dyDescent="0.45">
      <c r="P16193" s="33" t="s">
        <v>8973</v>
      </c>
      <c r="Q16193" t="s">
        <v>28873</v>
      </c>
      <c r="R16193" s="35" t="s">
        <v>25141</v>
      </c>
      <c r="S16193" s="34"/>
      <c r="T16193" s="34"/>
      <c r="U16193" s="34"/>
    </row>
    <row r="16194" spans="16:21" x14ac:dyDescent="0.45">
      <c r="P16194" s="33" t="s">
        <v>8974</v>
      </c>
      <c r="Q16194" t="s">
        <v>28873</v>
      </c>
      <c r="R16194" s="35" t="s">
        <v>25142</v>
      </c>
      <c r="S16194" s="34"/>
      <c r="T16194" s="34"/>
      <c r="U16194" s="34"/>
    </row>
    <row r="16195" spans="16:21" x14ac:dyDescent="0.45">
      <c r="P16195" s="33" t="s">
        <v>8974</v>
      </c>
      <c r="Q16195" t="s">
        <v>28873</v>
      </c>
      <c r="R16195" s="35" t="s">
        <v>25143</v>
      </c>
      <c r="S16195" s="34"/>
      <c r="T16195" s="34"/>
      <c r="U16195" s="34"/>
    </row>
    <row r="16196" spans="16:21" x14ac:dyDescent="0.45">
      <c r="P16196" s="33" t="s">
        <v>8975</v>
      </c>
      <c r="Q16196" t="s">
        <v>28873</v>
      </c>
      <c r="R16196" s="35" t="s">
        <v>25144</v>
      </c>
      <c r="S16196" s="34"/>
      <c r="T16196" s="34"/>
      <c r="U16196" s="34"/>
    </row>
    <row r="16197" spans="16:21" x14ac:dyDescent="0.45">
      <c r="P16197" s="33" t="s">
        <v>8975</v>
      </c>
      <c r="Q16197" t="s">
        <v>28873</v>
      </c>
      <c r="R16197" s="35" t="s">
        <v>25145</v>
      </c>
      <c r="S16197" s="34"/>
      <c r="T16197" s="34"/>
      <c r="U16197" s="34"/>
    </row>
    <row r="16198" spans="16:21" x14ac:dyDescent="0.45">
      <c r="P16198" s="33" t="s">
        <v>8976</v>
      </c>
      <c r="Q16198" t="s">
        <v>28873</v>
      </c>
      <c r="R16198" s="35" t="s">
        <v>25146</v>
      </c>
      <c r="S16198" s="34"/>
      <c r="T16198" s="34"/>
      <c r="U16198" s="34"/>
    </row>
    <row r="16199" spans="16:21" x14ac:dyDescent="0.45">
      <c r="P16199" s="33" t="s">
        <v>8976</v>
      </c>
      <c r="Q16199" t="s">
        <v>28873</v>
      </c>
      <c r="R16199" s="35" t="s">
        <v>25147</v>
      </c>
      <c r="S16199" s="34"/>
      <c r="T16199" s="34"/>
      <c r="U16199" s="34"/>
    </row>
    <row r="16200" spans="16:21" x14ac:dyDescent="0.45">
      <c r="P16200" s="33" t="s">
        <v>8977</v>
      </c>
      <c r="Q16200" t="s">
        <v>28873</v>
      </c>
      <c r="R16200" s="35" t="s">
        <v>25148</v>
      </c>
      <c r="S16200" s="34"/>
      <c r="T16200" s="34"/>
      <c r="U16200" s="34"/>
    </row>
    <row r="16201" spans="16:21" x14ac:dyDescent="0.45">
      <c r="P16201" s="33" t="s">
        <v>8977</v>
      </c>
      <c r="Q16201" t="s">
        <v>28873</v>
      </c>
      <c r="R16201" s="35" t="s">
        <v>25149</v>
      </c>
      <c r="S16201" s="34"/>
      <c r="T16201" s="34"/>
      <c r="U16201" s="34"/>
    </row>
    <row r="16202" spans="16:21" x14ac:dyDescent="0.45">
      <c r="P16202" s="33" t="s">
        <v>8978</v>
      </c>
      <c r="Q16202" t="s">
        <v>28873</v>
      </c>
      <c r="R16202" s="35" t="s">
        <v>25150</v>
      </c>
      <c r="S16202" s="34"/>
      <c r="T16202" s="34"/>
      <c r="U16202" s="34"/>
    </row>
    <row r="16203" spans="16:21" x14ac:dyDescent="0.45">
      <c r="P16203" s="33" t="s">
        <v>8978</v>
      </c>
      <c r="Q16203" t="s">
        <v>28873</v>
      </c>
      <c r="R16203" s="35" t="s">
        <v>25151</v>
      </c>
      <c r="S16203" s="34"/>
      <c r="T16203" s="34"/>
      <c r="U16203" s="34"/>
    </row>
    <row r="16204" spans="16:21" x14ac:dyDescent="0.45">
      <c r="P16204" s="33" t="s">
        <v>8979</v>
      </c>
      <c r="Q16204" t="s">
        <v>28873</v>
      </c>
      <c r="R16204" s="35" t="s">
        <v>25152</v>
      </c>
      <c r="S16204" s="34"/>
      <c r="T16204" s="34"/>
      <c r="U16204" s="34"/>
    </row>
    <row r="16205" spans="16:21" x14ac:dyDescent="0.45">
      <c r="P16205" s="33" t="s">
        <v>8979</v>
      </c>
      <c r="Q16205" t="s">
        <v>28873</v>
      </c>
      <c r="R16205" s="35" t="s">
        <v>14284</v>
      </c>
      <c r="S16205" s="34"/>
      <c r="T16205" s="34"/>
      <c r="U16205" s="34"/>
    </row>
    <row r="16206" spans="16:21" x14ac:dyDescent="0.45">
      <c r="P16206" s="33" t="s">
        <v>8980</v>
      </c>
      <c r="Q16206" t="s">
        <v>28873</v>
      </c>
      <c r="R16206" s="35" t="s">
        <v>25153</v>
      </c>
      <c r="S16206" s="34"/>
      <c r="T16206" s="34"/>
      <c r="U16206" s="34"/>
    </row>
    <row r="16207" spans="16:21" x14ac:dyDescent="0.45">
      <c r="P16207" s="33" t="s">
        <v>8980</v>
      </c>
      <c r="Q16207" t="s">
        <v>28873</v>
      </c>
      <c r="R16207" s="35" t="s">
        <v>25154</v>
      </c>
      <c r="S16207" s="34"/>
      <c r="T16207" s="34"/>
      <c r="U16207" s="34"/>
    </row>
    <row r="16208" spans="16:21" x14ac:dyDescent="0.45">
      <c r="P16208" s="33" t="s">
        <v>8981</v>
      </c>
      <c r="Q16208" t="s">
        <v>28873</v>
      </c>
      <c r="R16208" s="35" t="s">
        <v>25155</v>
      </c>
      <c r="S16208" s="34"/>
      <c r="T16208" s="34"/>
      <c r="U16208" s="34"/>
    </row>
    <row r="16209" spans="16:21" x14ac:dyDescent="0.45">
      <c r="P16209" s="33" t="s">
        <v>8981</v>
      </c>
      <c r="Q16209" t="s">
        <v>28873</v>
      </c>
      <c r="R16209" s="35" t="s">
        <v>25156</v>
      </c>
      <c r="S16209" s="34"/>
      <c r="T16209" s="34"/>
      <c r="U16209" s="34"/>
    </row>
    <row r="16210" spans="16:21" x14ac:dyDescent="0.45">
      <c r="P16210" s="33" t="s">
        <v>8982</v>
      </c>
      <c r="Q16210" t="s">
        <v>28873</v>
      </c>
      <c r="R16210" s="35" t="s">
        <v>25157</v>
      </c>
      <c r="S16210" s="34"/>
      <c r="T16210" s="34"/>
      <c r="U16210" s="34"/>
    </row>
    <row r="16211" spans="16:21" x14ac:dyDescent="0.45">
      <c r="P16211" s="33" t="s">
        <v>8982</v>
      </c>
      <c r="Q16211" t="s">
        <v>28873</v>
      </c>
      <c r="R16211" s="35" t="s">
        <v>25158</v>
      </c>
      <c r="S16211" s="34"/>
      <c r="T16211" s="34"/>
      <c r="U16211" s="34"/>
    </row>
    <row r="16212" spans="16:21" x14ac:dyDescent="0.45">
      <c r="P16212" s="33" t="s">
        <v>8983</v>
      </c>
      <c r="Q16212" t="s">
        <v>28873</v>
      </c>
      <c r="R16212" s="35" t="s">
        <v>25159</v>
      </c>
      <c r="S16212" s="34"/>
      <c r="T16212" s="34"/>
      <c r="U16212" s="34"/>
    </row>
    <row r="16213" spans="16:21" x14ac:dyDescent="0.45">
      <c r="P16213" s="33" t="s">
        <v>8983</v>
      </c>
      <c r="Q16213" t="s">
        <v>28873</v>
      </c>
      <c r="R16213" s="35" t="s">
        <v>25158</v>
      </c>
      <c r="S16213" s="34"/>
      <c r="T16213" s="34"/>
      <c r="U16213" s="34"/>
    </row>
    <row r="16214" spans="16:21" x14ac:dyDescent="0.45">
      <c r="P16214" s="33" t="s">
        <v>8984</v>
      </c>
      <c r="Q16214" t="s">
        <v>28873</v>
      </c>
      <c r="R16214" s="35" t="s">
        <v>25160</v>
      </c>
      <c r="S16214" s="34"/>
      <c r="T16214" s="34"/>
      <c r="U16214" s="34"/>
    </row>
    <row r="16215" spans="16:21" x14ac:dyDescent="0.45">
      <c r="P16215" s="33" t="s">
        <v>8984</v>
      </c>
      <c r="Q16215" t="s">
        <v>28873</v>
      </c>
      <c r="R16215" s="35" t="s">
        <v>25161</v>
      </c>
      <c r="S16215" s="34"/>
      <c r="T16215" s="34"/>
      <c r="U16215" s="34"/>
    </row>
    <row r="16216" spans="16:21" x14ac:dyDescent="0.45">
      <c r="P16216" s="33" t="s">
        <v>8985</v>
      </c>
      <c r="Q16216" t="s">
        <v>28873</v>
      </c>
      <c r="R16216" s="35" t="s">
        <v>25162</v>
      </c>
      <c r="S16216" s="34"/>
      <c r="T16216" s="34"/>
      <c r="U16216" s="34"/>
    </row>
    <row r="16217" spans="16:21" x14ac:dyDescent="0.45">
      <c r="P16217" s="33" t="s">
        <v>8985</v>
      </c>
      <c r="Q16217" t="s">
        <v>28873</v>
      </c>
      <c r="R16217" s="35" t="s">
        <v>25163</v>
      </c>
      <c r="S16217" s="34"/>
      <c r="T16217" s="34"/>
      <c r="U16217" s="34"/>
    </row>
    <row r="16218" spans="16:21" x14ac:dyDescent="0.45">
      <c r="P16218" s="33" t="s">
        <v>8986</v>
      </c>
      <c r="Q16218" t="s">
        <v>28873</v>
      </c>
      <c r="R16218" s="35" t="s">
        <v>25164</v>
      </c>
      <c r="S16218" s="34"/>
      <c r="T16218" s="34"/>
      <c r="U16218" s="34"/>
    </row>
    <row r="16219" spans="16:21" x14ac:dyDescent="0.45">
      <c r="P16219" s="33" t="s">
        <v>8986</v>
      </c>
      <c r="Q16219" t="s">
        <v>28873</v>
      </c>
      <c r="R16219" s="35" t="s">
        <v>25165</v>
      </c>
      <c r="S16219" s="34"/>
      <c r="T16219" s="34"/>
      <c r="U16219" s="34"/>
    </row>
    <row r="16220" spans="16:21" x14ac:dyDescent="0.45">
      <c r="P16220" s="33" t="s">
        <v>8987</v>
      </c>
      <c r="Q16220" t="s">
        <v>28873</v>
      </c>
      <c r="R16220" s="35" t="s">
        <v>25166</v>
      </c>
      <c r="S16220" s="34"/>
      <c r="T16220" s="34"/>
      <c r="U16220" s="34"/>
    </row>
    <row r="16221" spans="16:21" x14ac:dyDescent="0.45">
      <c r="P16221" s="33" t="s">
        <v>8987</v>
      </c>
      <c r="Q16221" t="s">
        <v>28873</v>
      </c>
      <c r="R16221" s="35" t="s">
        <v>25167</v>
      </c>
      <c r="S16221" s="34"/>
      <c r="T16221" s="34"/>
      <c r="U16221" s="34"/>
    </row>
    <row r="16222" spans="16:21" x14ac:dyDescent="0.45">
      <c r="P16222" s="33" t="s">
        <v>8988</v>
      </c>
      <c r="Q16222" t="s">
        <v>28873</v>
      </c>
      <c r="R16222" s="35" t="s">
        <v>25168</v>
      </c>
      <c r="S16222" s="34"/>
      <c r="T16222" s="34"/>
      <c r="U16222" s="34"/>
    </row>
    <row r="16223" spans="16:21" x14ac:dyDescent="0.45">
      <c r="P16223" s="33" t="s">
        <v>8988</v>
      </c>
      <c r="Q16223" t="s">
        <v>28873</v>
      </c>
      <c r="R16223" s="35" t="s">
        <v>25169</v>
      </c>
      <c r="S16223" s="34"/>
      <c r="T16223" s="34"/>
      <c r="U16223" s="34"/>
    </row>
    <row r="16224" spans="16:21" x14ac:dyDescent="0.45">
      <c r="P16224" s="33" t="s">
        <v>8989</v>
      </c>
      <c r="Q16224" t="s">
        <v>28873</v>
      </c>
      <c r="R16224" s="35" t="s">
        <v>25170</v>
      </c>
      <c r="S16224" s="34"/>
      <c r="T16224" s="34"/>
      <c r="U16224" s="34"/>
    </row>
    <row r="16225" spans="16:21" x14ac:dyDescent="0.45">
      <c r="P16225" s="33" t="s">
        <v>8989</v>
      </c>
      <c r="Q16225" t="s">
        <v>28873</v>
      </c>
      <c r="R16225" s="35" t="s">
        <v>25171</v>
      </c>
      <c r="S16225" s="34"/>
      <c r="T16225" s="34"/>
      <c r="U16225" s="34"/>
    </row>
    <row r="16226" spans="16:21" x14ac:dyDescent="0.45">
      <c r="P16226" s="33" t="s">
        <v>8990</v>
      </c>
      <c r="Q16226" t="s">
        <v>28873</v>
      </c>
      <c r="R16226" s="35" t="s">
        <v>25172</v>
      </c>
      <c r="S16226" s="34"/>
      <c r="T16226" s="34"/>
      <c r="U16226" s="34"/>
    </row>
    <row r="16227" spans="16:21" x14ac:dyDescent="0.45">
      <c r="P16227" s="33" t="s">
        <v>8990</v>
      </c>
      <c r="Q16227" t="s">
        <v>28873</v>
      </c>
      <c r="R16227" s="35" t="s">
        <v>25173</v>
      </c>
      <c r="S16227" s="34"/>
      <c r="T16227" s="34"/>
      <c r="U16227" s="34"/>
    </row>
    <row r="16228" spans="16:21" x14ac:dyDescent="0.45">
      <c r="P16228" s="33" t="s">
        <v>8991</v>
      </c>
      <c r="Q16228" t="s">
        <v>28873</v>
      </c>
      <c r="R16228" s="35" t="s">
        <v>25174</v>
      </c>
      <c r="S16228" s="34"/>
      <c r="T16228" s="34"/>
      <c r="U16228" s="34"/>
    </row>
    <row r="16229" spans="16:21" x14ac:dyDescent="0.45">
      <c r="P16229" s="33" t="s">
        <v>8991</v>
      </c>
      <c r="Q16229" t="s">
        <v>28873</v>
      </c>
      <c r="R16229" s="35" t="s">
        <v>25175</v>
      </c>
      <c r="S16229" s="34"/>
      <c r="T16229" s="34"/>
      <c r="U16229" s="34"/>
    </row>
    <row r="16230" spans="16:21" x14ac:dyDescent="0.45">
      <c r="P16230" s="33" t="s">
        <v>8992</v>
      </c>
      <c r="Q16230" t="s">
        <v>28873</v>
      </c>
      <c r="R16230" s="35" t="s">
        <v>25176</v>
      </c>
      <c r="S16230" s="34"/>
      <c r="T16230" s="34"/>
      <c r="U16230" s="34"/>
    </row>
    <row r="16231" spans="16:21" x14ac:dyDescent="0.45">
      <c r="P16231" s="33" t="s">
        <v>8992</v>
      </c>
      <c r="Q16231" t="s">
        <v>28873</v>
      </c>
      <c r="R16231" s="35" t="s">
        <v>25177</v>
      </c>
      <c r="S16231" s="34"/>
      <c r="T16231" s="34"/>
      <c r="U16231" s="34"/>
    </row>
    <row r="16232" spans="16:21" x14ac:dyDescent="0.45">
      <c r="P16232" s="33" t="s">
        <v>8993</v>
      </c>
      <c r="Q16232" t="s">
        <v>28873</v>
      </c>
      <c r="R16232" s="35" t="s">
        <v>25178</v>
      </c>
      <c r="S16232" s="34"/>
      <c r="T16232" s="34"/>
      <c r="U16232" s="34"/>
    </row>
    <row r="16233" spans="16:21" x14ac:dyDescent="0.45">
      <c r="P16233" s="33" t="s">
        <v>8993</v>
      </c>
      <c r="Q16233" t="s">
        <v>28873</v>
      </c>
      <c r="R16233" s="35" t="s">
        <v>25179</v>
      </c>
      <c r="S16233" s="34"/>
      <c r="T16233" s="34"/>
      <c r="U16233" s="34"/>
    </row>
    <row r="16234" spans="16:21" x14ac:dyDescent="0.45">
      <c r="P16234" s="33" t="s">
        <v>8994</v>
      </c>
      <c r="Q16234" t="s">
        <v>28873</v>
      </c>
      <c r="R16234" s="35" t="s">
        <v>25180</v>
      </c>
      <c r="S16234" s="34"/>
      <c r="T16234" s="34"/>
      <c r="U16234" s="34"/>
    </row>
    <row r="16235" spans="16:21" x14ac:dyDescent="0.45">
      <c r="P16235" s="33" t="s">
        <v>8994</v>
      </c>
      <c r="Q16235" t="s">
        <v>28873</v>
      </c>
      <c r="R16235" s="35" t="s">
        <v>25181</v>
      </c>
      <c r="S16235" s="34"/>
      <c r="T16235" s="34"/>
      <c r="U16235" s="34"/>
    </row>
    <row r="16236" spans="16:21" x14ac:dyDescent="0.45">
      <c r="P16236" s="33" t="s">
        <v>8995</v>
      </c>
      <c r="Q16236" t="s">
        <v>28873</v>
      </c>
      <c r="R16236" s="35" t="s">
        <v>25182</v>
      </c>
      <c r="S16236" s="34"/>
      <c r="T16236" s="34"/>
      <c r="U16236" s="34"/>
    </row>
    <row r="16237" spans="16:21" x14ac:dyDescent="0.45">
      <c r="P16237" s="33" t="s">
        <v>8995</v>
      </c>
      <c r="Q16237" t="s">
        <v>28873</v>
      </c>
      <c r="R16237" s="35" t="s">
        <v>25183</v>
      </c>
      <c r="S16237" s="34"/>
      <c r="T16237" s="34"/>
      <c r="U16237" s="34"/>
    </row>
    <row r="16238" spans="16:21" x14ac:dyDescent="0.45">
      <c r="P16238" s="33" t="s">
        <v>8996</v>
      </c>
      <c r="Q16238" t="s">
        <v>28873</v>
      </c>
      <c r="R16238" s="35" t="s">
        <v>25184</v>
      </c>
      <c r="S16238" s="34"/>
      <c r="T16238" s="34"/>
      <c r="U16238" s="34"/>
    </row>
    <row r="16239" spans="16:21" x14ac:dyDescent="0.45">
      <c r="P16239" s="33" t="s">
        <v>8996</v>
      </c>
      <c r="Q16239" t="s">
        <v>28873</v>
      </c>
      <c r="R16239" s="35" t="s">
        <v>25185</v>
      </c>
      <c r="S16239" s="34"/>
      <c r="T16239" s="34"/>
      <c r="U16239" s="34"/>
    </row>
    <row r="16240" spans="16:21" x14ac:dyDescent="0.45">
      <c r="P16240" s="33" t="s">
        <v>8997</v>
      </c>
      <c r="Q16240" t="s">
        <v>28873</v>
      </c>
      <c r="R16240" s="35" t="s">
        <v>25186</v>
      </c>
      <c r="S16240" s="34"/>
      <c r="T16240" s="34"/>
      <c r="U16240" s="34"/>
    </row>
    <row r="16241" spans="16:21" x14ac:dyDescent="0.45">
      <c r="P16241" s="33" t="s">
        <v>8997</v>
      </c>
      <c r="Q16241" t="s">
        <v>28873</v>
      </c>
      <c r="R16241" s="35" t="s">
        <v>25187</v>
      </c>
      <c r="S16241" s="34"/>
      <c r="T16241" s="34"/>
      <c r="U16241" s="34"/>
    </row>
    <row r="16242" spans="16:21" x14ac:dyDescent="0.45">
      <c r="P16242" s="33" t="s">
        <v>8998</v>
      </c>
      <c r="Q16242" t="s">
        <v>28873</v>
      </c>
      <c r="R16242" s="35" t="s">
        <v>25188</v>
      </c>
      <c r="S16242" s="34"/>
      <c r="T16242" s="34"/>
      <c r="U16242" s="34"/>
    </row>
    <row r="16243" spans="16:21" x14ac:dyDescent="0.45">
      <c r="P16243" s="33" t="s">
        <v>8998</v>
      </c>
      <c r="Q16243" t="s">
        <v>28873</v>
      </c>
      <c r="R16243" s="35" t="s">
        <v>25189</v>
      </c>
      <c r="S16243" s="34"/>
      <c r="T16243" s="34"/>
      <c r="U16243" s="34"/>
    </row>
    <row r="16244" spans="16:21" x14ac:dyDescent="0.45">
      <c r="P16244" s="33" t="s">
        <v>8999</v>
      </c>
      <c r="Q16244" t="s">
        <v>28873</v>
      </c>
      <c r="R16244" s="35" t="s">
        <v>25190</v>
      </c>
      <c r="S16244" s="34"/>
      <c r="T16244" s="34"/>
      <c r="U16244" s="34"/>
    </row>
    <row r="16245" spans="16:21" x14ac:dyDescent="0.45">
      <c r="P16245" s="33" t="s">
        <v>8999</v>
      </c>
      <c r="Q16245" t="s">
        <v>28873</v>
      </c>
      <c r="R16245" s="35" t="s">
        <v>25191</v>
      </c>
      <c r="S16245" s="34"/>
      <c r="T16245" s="34"/>
      <c r="U16245" s="34"/>
    </row>
    <row r="16246" spans="16:21" x14ac:dyDescent="0.45">
      <c r="P16246" s="33" t="s">
        <v>9000</v>
      </c>
      <c r="Q16246" t="s">
        <v>28873</v>
      </c>
      <c r="R16246" s="35" t="s">
        <v>25192</v>
      </c>
      <c r="S16246" s="34"/>
      <c r="T16246" s="34"/>
      <c r="U16246" s="34"/>
    </row>
    <row r="16247" spans="16:21" x14ac:dyDescent="0.45">
      <c r="P16247" s="33" t="s">
        <v>9000</v>
      </c>
      <c r="Q16247" t="s">
        <v>28873</v>
      </c>
      <c r="R16247" s="35" t="s">
        <v>25193</v>
      </c>
      <c r="S16247" s="34"/>
      <c r="T16247" s="34"/>
      <c r="U16247" s="34"/>
    </row>
    <row r="16248" spans="16:21" x14ac:dyDescent="0.45">
      <c r="P16248" s="33" t="s">
        <v>9001</v>
      </c>
      <c r="Q16248" t="s">
        <v>28873</v>
      </c>
      <c r="R16248" s="35" t="s">
        <v>25194</v>
      </c>
      <c r="S16248" s="34"/>
      <c r="T16248" s="34"/>
      <c r="U16248" s="34"/>
    </row>
    <row r="16249" spans="16:21" x14ac:dyDescent="0.45">
      <c r="P16249" s="33" t="s">
        <v>9001</v>
      </c>
      <c r="Q16249" t="s">
        <v>28873</v>
      </c>
      <c r="R16249" s="35" t="s">
        <v>25195</v>
      </c>
      <c r="S16249" s="34"/>
      <c r="T16249" s="34"/>
      <c r="U16249" s="34"/>
    </row>
    <row r="16250" spans="16:21" x14ac:dyDescent="0.45">
      <c r="P16250" s="33" t="s">
        <v>9002</v>
      </c>
      <c r="Q16250" t="s">
        <v>28873</v>
      </c>
      <c r="R16250" s="35" t="s">
        <v>25196</v>
      </c>
      <c r="S16250" s="34"/>
      <c r="T16250" s="34"/>
      <c r="U16250" s="34"/>
    </row>
    <row r="16251" spans="16:21" x14ac:dyDescent="0.45">
      <c r="P16251" s="33" t="s">
        <v>9002</v>
      </c>
      <c r="Q16251" t="s">
        <v>28873</v>
      </c>
      <c r="R16251" s="35" t="s">
        <v>25197</v>
      </c>
      <c r="S16251" s="34"/>
      <c r="T16251" s="34"/>
      <c r="U16251" s="34"/>
    </row>
    <row r="16252" spans="16:21" x14ac:dyDescent="0.45">
      <c r="P16252" s="33" t="s">
        <v>9003</v>
      </c>
      <c r="Q16252" t="s">
        <v>28873</v>
      </c>
      <c r="R16252" s="35" t="s">
        <v>25198</v>
      </c>
      <c r="S16252" s="34"/>
      <c r="T16252" s="34"/>
      <c r="U16252" s="34"/>
    </row>
    <row r="16253" spans="16:21" x14ac:dyDescent="0.45">
      <c r="P16253" s="33" t="s">
        <v>9003</v>
      </c>
      <c r="Q16253" t="s">
        <v>28873</v>
      </c>
      <c r="R16253" s="35" t="s">
        <v>25199</v>
      </c>
      <c r="S16253" s="34"/>
      <c r="T16253" s="34"/>
      <c r="U16253" s="34"/>
    </row>
    <row r="16254" spans="16:21" x14ac:dyDescent="0.45">
      <c r="P16254" s="33" t="s">
        <v>9004</v>
      </c>
      <c r="Q16254" t="s">
        <v>28873</v>
      </c>
      <c r="R16254" s="35" t="s">
        <v>25200</v>
      </c>
      <c r="S16254" s="34"/>
      <c r="T16254" s="34"/>
      <c r="U16254" s="34"/>
    </row>
    <row r="16255" spans="16:21" x14ac:dyDescent="0.45">
      <c r="P16255" s="33" t="s">
        <v>9004</v>
      </c>
      <c r="Q16255" t="s">
        <v>28873</v>
      </c>
      <c r="R16255" s="35" t="s">
        <v>25201</v>
      </c>
      <c r="S16255" s="34"/>
      <c r="T16255" s="34"/>
      <c r="U16255" s="34"/>
    </row>
    <row r="16256" spans="16:21" x14ac:dyDescent="0.45">
      <c r="P16256" s="33" t="s">
        <v>9005</v>
      </c>
      <c r="Q16256" t="s">
        <v>28873</v>
      </c>
      <c r="R16256" s="35" t="s">
        <v>25202</v>
      </c>
      <c r="S16256" s="34"/>
      <c r="T16256" s="34"/>
      <c r="U16256" s="34"/>
    </row>
    <row r="16257" spans="16:21" x14ac:dyDescent="0.45">
      <c r="P16257" s="33" t="s">
        <v>9005</v>
      </c>
      <c r="Q16257" t="s">
        <v>28873</v>
      </c>
      <c r="R16257" s="35" t="s">
        <v>25203</v>
      </c>
      <c r="S16257" s="34"/>
      <c r="T16257" s="34"/>
      <c r="U16257" s="34"/>
    </row>
    <row r="16258" spans="16:21" x14ac:dyDescent="0.45">
      <c r="P16258" s="33" t="s">
        <v>9006</v>
      </c>
      <c r="Q16258" t="s">
        <v>28873</v>
      </c>
      <c r="R16258" s="35" t="s">
        <v>25204</v>
      </c>
      <c r="S16258" s="34"/>
      <c r="T16258" s="34"/>
      <c r="U16258" s="34"/>
    </row>
    <row r="16259" spans="16:21" x14ac:dyDescent="0.45">
      <c r="P16259" s="33" t="s">
        <v>9006</v>
      </c>
      <c r="Q16259" t="s">
        <v>28873</v>
      </c>
      <c r="R16259" s="35" t="s">
        <v>25205</v>
      </c>
      <c r="S16259" s="34"/>
      <c r="T16259" s="34"/>
      <c r="U16259" s="34"/>
    </row>
    <row r="16260" spans="16:21" x14ac:dyDescent="0.45">
      <c r="P16260" s="33" t="s">
        <v>9007</v>
      </c>
      <c r="Q16260" t="s">
        <v>28873</v>
      </c>
      <c r="R16260" s="35" t="s">
        <v>25206</v>
      </c>
      <c r="S16260" s="34"/>
      <c r="T16260" s="34"/>
      <c r="U16260" s="34"/>
    </row>
    <row r="16261" spans="16:21" x14ac:dyDescent="0.45">
      <c r="P16261" s="33" t="s">
        <v>9007</v>
      </c>
      <c r="Q16261" t="s">
        <v>28873</v>
      </c>
      <c r="R16261" s="35" t="s">
        <v>25207</v>
      </c>
      <c r="S16261" s="34"/>
      <c r="T16261" s="34"/>
      <c r="U16261" s="34"/>
    </row>
    <row r="16262" spans="16:21" x14ac:dyDescent="0.45">
      <c r="P16262" s="33" t="s">
        <v>9008</v>
      </c>
      <c r="Q16262" t="s">
        <v>28873</v>
      </c>
      <c r="R16262" s="35" t="s">
        <v>25208</v>
      </c>
      <c r="S16262" s="34"/>
      <c r="T16262" s="34"/>
      <c r="U16262" s="34"/>
    </row>
    <row r="16263" spans="16:21" x14ac:dyDescent="0.45">
      <c r="P16263" s="33" t="s">
        <v>9008</v>
      </c>
      <c r="Q16263" t="s">
        <v>28873</v>
      </c>
      <c r="R16263" s="35" t="s">
        <v>25209</v>
      </c>
      <c r="S16263" s="34"/>
      <c r="T16263" s="34"/>
      <c r="U16263" s="34"/>
    </row>
    <row r="16264" spans="16:21" x14ac:dyDescent="0.45">
      <c r="P16264" s="33" t="s">
        <v>9009</v>
      </c>
      <c r="Q16264" t="s">
        <v>28873</v>
      </c>
      <c r="R16264" s="35" t="s">
        <v>25210</v>
      </c>
      <c r="S16264" s="34"/>
      <c r="T16264" s="34"/>
      <c r="U16264" s="34"/>
    </row>
    <row r="16265" spans="16:21" x14ac:dyDescent="0.45">
      <c r="P16265" s="33" t="s">
        <v>9009</v>
      </c>
      <c r="Q16265" t="s">
        <v>28873</v>
      </c>
      <c r="R16265" s="35" t="s">
        <v>25211</v>
      </c>
      <c r="S16265" s="34"/>
      <c r="T16265" s="34"/>
      <c r="U16265" s="34"/>
    </row>
    <row r="16266" spans="16:21" x14ac:dyDescent="0.45">
      <c r="P16266" s="33" t="s">
        <v>9010</v>
      </c>
      <c r="Q16266" t="s">
        <v>28873</v>
      </c>
      <c r="R16266" s="35" t="s">
        <v>25212</v>
      </c>
      <c r="S16266" s="34"/>
      <c r="T16266" s="34"/>
      <c r="U16266" s="34"/>
    </row>
    <row r="16267" spans="16:21" x14ac:dyDescent="0.45">
      <c r="P16267" s="33" t="s">
        <v>9010</v>
      </c>
      <c r="Q16267" t="s">
        <v>28873</v>
      </c>
      <c r="R16267" s="35" t="s">
        <v>25213</v>
      </c>
      <c r="S16267" s="34"/>
      <c r="T16267" s="34"/>
      <c r="U16267" s="34"/>
    </row>
    <row r="16268" spans="16:21" x14ac:dyDescent="0.45">
      <c r="P16268" s="33" t="s">
        <v>9011</v>
      </c>
      <c r="Q16268" t="s">
        <v>28873</v>
      </c>
      <c r="R16268" s="35" t="s">
        <v>25214</v>
      </c>
      <c r="S16268" s="34"/>
      <c r="T16268" s="34"/>
      <c r="U16268" s="34"/>
    </row>
    <row r="16269" spans="16:21" x14ac:dyDescent="0.45">
      <c r="P16269" s="33" t="s">
        <v>9011</v>
      </c>
      <c r="Q16269" t="s">
        <v>28873</v>
      </c>
      <c r="R16269" s="35" t="s">
        <v>25215</v>
      </c>
      <c r="S16269" s="34"/>
      <c r="T16269" s="34"/>
      <c r="U16269" s="34"/>
    </row>
    <row r="16270" spans="16:21" x14ac:dyDescent="0.45">
      <c r="P16270" s="33" t="s">
        <v>9012</v>
      </c>
      <c r="Q16270" t="s">
        <v>28873</v>
      </c>
      <c r="R16270" s="35" t="s">
        <v>25216</v>
      </c>
      <c r="S16270" s="34"/>
      <c r="T16270" s="34"/>
      <c r="U16270" s="34"/>
    </row>
    <row r="16271" spans="16:21" x14ac:dyDescent="0.45">
      <c r="P16271" s="33" t="s">
        <v>9012</v>
      </c>
      <c r="Q16271" t="s">
        <v>28873</v>
      </c>
      <c r="R16271" s="35" t="s">
        <v>25217</v>
      </c>
      <c r="S16271" s="34"/>
      <c r="T16271" s="34"/>
      <c r="U16271" s="34"/>
    </row>
    <row r="16272" spans="16:21" x14ac:dyDescent="0.45">
      <c r="P16272" s="33" t="s">
        <v>9013</v>
      </c>
      <c r="Q16272" t="s">
        <v>28873</v>
      </c>
      <c r="R16272" s="35" t="s">
        <v>25218</v>
      </c>
      <c r="S16272" s="34"/>
      <c r="T16272" s="34"/>
      <c r="U16272" s="34"/>
    </row>
    <row r="16273" spans="16:21" x14ac:dyDescent="0.45">
      <c r="P16273" s="33" t="s">
        <v>9013</v>
      </c>
      <c r="Q16273" t="s">
        <v>28873</v>
      </c>
      <c r="R16273" s="35" t="s">
        <v>25219</v>
      </c>
      <c r="S16273" s="34"/>
      <c r="T16273" s="34"/>
      <c r="U16273" s="34"/>
    </row>
    <row r="16274" spans="16:21" x14ac:dyDescent="0.45">
      <c r="P16274" s="33" t="s">
        <v>9014</v>
      </c>
      <c r="Q16274" t="s">
        <v>28873</v>
      </c>
      <c r="R16274" s="35" t="s">
        <v>25220</v>
      </c>
      <c r="S16274" s="34"/>
      <c r="T16274" s="34"/>
      <c r="U16274" s="34"/>
    </row>
    <row r="16275" spans="16:21" x14ac:dyDescent="0.45">
      <c r="P16275" s="33" t="s">
        <v>9014</v>
      </c>
      <c r="Q16275" t="s">
        <v>28873</v>
      </c>
      <c r="R16275" s="35" t="s">
        <v>25221</v>
      </c>
      <c r="S16275" s="34"/>
      <c r="T16275" s="34"/>
      <c r="U16275" s="34"/>
    </row>
    <row r="16276" spans="16:21" x14ac:dyDescent="0.45">
      <c r="P16276" s="33" t="s">
        <v>9015</v>
      </c>
      <c r="Q16276" t="s">
        <v>28873</v>
      </c>
      <c r="R16276" s="35" t="s">
        <v>25222</v>
      </c>
      <c r="S16276" s="34"/>
      <c r="T16276" s="34"/>
      <c r="U16276" s="34"/>
    </row>
    <row r="16277" spans="16:21" x14ac:dyDescent="0.45">
      <c r="P16277" s="33" t="s">
        <v>9015</v>
      </c>
      <c r="Q16277" t="s">
        <v>28873</v>
      </c>
      <c r="R16277" s="35" t="s">
        <v>25223</v>
      </c>
      <c r="S16277" s="34"/>
      <c r="T16277" s="34"/>
      <c r="U16277" s="34"/>
    </row>
    <row r="16278" spans="16:21" x14ac:dyDescent="0.45">
      <c r="P16278" s="33" t="s">
        <v>9016</v>
      </c>
      <c r="Q16278" t="s">
        <v>28873</v>
      </c>
      <c r="R16278" s="35" t="s">
        <v>25224</v>
      </c>
      <c r="S16278" s="34"/>
      <c r="T16278" s="34"/>
      <c r="U16278" s="34"/>
    </row>
    <row r="16279" spans="16:21" x14ac:dyDescent="0.45">
      <c r="P16279" s="33" t="s">
        <v>9016</v>
      </c>
      <c r="Q16279" t="s">
        <v>28873</v>
      </c>
      <c r="R16279" s="35" t="s">
        <v>25225</v>
      </c>
      <c r="S16279" s="34"/>
      <c r="T16279" s="34"/>
      <c r="U16279" s="34"/>
    </row>
    <row r="16280" spans="16:21" x14ac:dyDescent="0.45">
      <c r="P16280" s="33" t="s">
        <v>9017</v>
      </c>
      <c r="Q16280" t="s">
        <v>28873</v>
      </c>
      <c r="R16280" s="35" t="s">
        <v>25224</v>
      </c>
      <c r="S16280" s="34"/>
      <c r="T16280" s="34"/>
      <c r="U16280" s="34"/>
    </row>
    <row r="16281" spans="16:21" x14ac:dyDescent="0.45">
      <c r="P16281" s="33" t="s">
        <v>9017</v>
      </c>
      <c r="Q16281" t="s">
        <v>28873</v>
      </c>
      <c r="R16281" s="35" t="s">
        <v>25225</v>
      </c>
      <c r="S16281" s="34"/>
      <c r="T16281" s="34"/>
      <c r="U16281" s="34"/>
    </row>
    <row r="16282" spans="16:21" x14ac:dyDescent="0.45">
      <c r="P16282" s="33" t="s">
        <v>9018</v>
      </c>
      <c r="Q16282" t="s">
        <v>28873</v>
      </c>
      <c r="R16282" s="35" t="s">
        <v>25226</v>
      </c>
      <c r="S16282" s="34"/>
      <c r="T16282" s="34"/>
      <c r="U16282" s="34"/>
    </row>
    <row r="16283" spans="16:21" x14ac:dyDescent="0.45">
      <c r="P16283" s="33" t="s">
        <v>9018</v>
      </c>
      <c r="Q16283" t="s">
        <v>28873</v>
      </c>
      <c r="R16283" s="35" t="s">
        <v>25227</v>
      </c>
      <c r="S16283" s="34"/>
      <c r="T16283" s="34"/>
      <c r="U16283" s="34"/>
    </row>
    <row r="16284" spans="16:21" x14ac:dyDescent="0.45">
      <c r="P16284" s="33" t="s">
        <v>9019</v>
      </c>
      <c r="Q16284" t="s">
        <v>28873</v>
      </c>
      <c r="R16284" s="35" t="s">
        <v>25228</v>
      </c>
      <c r="S16284" s="34"/>
      <c r="T16284" s="34"/>
      <c r="U16284" s="34"/>
    </row>
    <row r="16285" spans="16:21" x14ac:dyDescent="0.45">
      <c r="P16285" s="33" t="s">
        <v>9019</v>
      </c>
      <c r="Q16285" t="s">
        <v>28873</v>
      </c>
      <c r="R16285" s="35" t="s">
        <v>25229</v>
      </c>
      <c r="S16285" s="34"/>
      <c r="T16285" s="34"/>
      <c r="U16285" s="34"/>
    </row>
    <row r="16286" spans="16:21" x14ac:dyDescent="0.45">
      <c r="P16286" s="33" t="s">
        <v>9020</v>
      </c>
      <c r="Q16286" t="s">
        <v>28873</v>
      </c>
      <c r="R16286" s="35" t="s">
        <v>25230</v>
      </c>
      <c r="S16286" s="34"/>
      <c r="T16286" s="34"/>
      <c r="U16286" s="34"/>
    </row>
    <row r="16287" spans="16:21" x14ac:dyDescent="0.45">
      <c r="P16287" s="33" t="s">
        <v>9020</v>
      </c>
      <c r="Q16287" t="s">
        <v>28873</v>
      </c>
      <c r="R16287" s="35" t="s">
        <v>25231</v>
      </c>
      <c r="S16287" s="34"/>
      <c r="T16287" s="34"/>
      <c r="U16287" s="34"/>
    </row>
    <row r="16288" spans="16:21" x14ac:dyDescent="0.45">
      <c r="P16288" s="33" t="s">
        <v>9021</v>
      </c>
      <c r="Q16288" t="s">
        <v>28873</v>
      </c>
      <c r="R16288" s="35" t="s">
        <v>25232</v>
      </c>
      <c r="S16288" s="34"/>
      <c r="T16288" s="34"/>
      <c r="U16288" s="34"/>
    </row>
    <row r="16289" spans="16:21" x14ac:dyDescent="0.45">
      <c r="P16289" s="33" t="s">
        <v>9021</v>
      </c>
      <c r="Q16289" t="s">
        <v>28873</v>
      </c>
      <c r="R16289" s="35" t="s">
        <v>25233</v>
      </c>
      <c r="S16289" s="34"/>
      <c r="T16289" s="34"/>
      <c r="U16289" s="34"/>
    </row>
    <row r="16290" spans="16:21" x14ac:dyDescent="0.45">
      <c r="P16290" s="33" t="s">
        <v>9022</v>
      </c>
      <c r="Q16290" t="s">
        <v>28873</v>
      </c>
      <c r="R16290" s="35" t="s">
        <v>25234</v>
      </c>
      <c r="S16290" s="34"/>
      <c r="T16290" s="34"/>
      <c r="U16290" s="34"/>
    </row>
    <row r="16291" spans="16:21" x14ac:dyDescent="0.45">
      <c r="P16291" s="33" t="s">
        <v>9022</v>
      </c>
      <c r="Q16291" t="s">
        <v>28873</v>
      </c>
      <c r="R16291" s="35" t="s">
        <v>25235</v>
      </c>
      <c r="S16291" s="34"/>
      <c r="T16291" s="34"/>
      <c r="U16291" s="34"/>
    </row>
    <row r="16292" spans="16:21" x14ac:dyDescent="0.45">
      <c r="P16292" s="33" t="s">
        <v>9023</v>
      </c>
      <c r="Q16292" t="s">
        <v>28873</v>
      </c>
      <c r="R16292" s="35" t="s">
        <v>25236</v>
      </c>
      <c r="S16292" s="34"/>
      <c r="T16292" s="34"/>
      <c r="U16292" s="34"/>
    </row>
    <row r="16293" spans="16:21" x14ac:dyDescent="0.45">
      <c r="P16293" s="33" t="s">
        <v>9023</v>
      </c>
      <c r="Q16293" t="s">
        <v>28873</v>
      </c>
      <c r="R16293" s="35" t="s">
        <v>25237</v>
      </c>
      <c r="S16293" s="34"/>
      <c r="T16293" s="34"/>
      <c r="U16293" s="34"/>
    </row>
    <row r="16294" spans="16:21" x14ac:dyDescent="0.45">
      <c r="P16294" s="33" t="s">
        <v>9024</v>
      </c>
      <c r="Q16294" t="s">
        <v>28873</v>
      </c>
      <c r="R16294" s="35" t="s">
        <v>25238</v>
      </c>
      <c r="S16294" s="34"/>
      <c r="T16294" s="34"/>
      <c r="U16294" s="34"/>
    </row>
    <row r="16295" spans="16:21" x14ac:dyDescent="0.45">
      <c r="P16295" s="33" t="s">
        <v>9024</v>
      </c>
      <c r="Q16295" t="s">
        <v>28873</v>
      </c>
      <c r="R16295" s="35" t="s">
        <v>25239</v>
      </c>
      <c r="S16295" s="34"/>
      <c r="T16295" s="34"/>
      <c r="U16295" s="34"/>
    </row>
    <row r="16296" spans="16:21" x14ac:dyDescent="0.45">
      <c r="P16296" s="33" t="s">
        <v>9025</v>
      </c>
      <c r="Q16296" t="s">
        <v>28873</v>
      </c>
      <c r="R16296" s="35" t="s">
        <v>25240</v>
      </c>
      <c r="S16296" s="34"/>
      <c r="T16296" s="34"/>
      <c r="U16296" s="34"/>
    </row>
    <row r="16297" spans="16:21" x14ac:dyDescent="0.45">
      <c r="P16297" s="33" t="s">
        <v>9025</v>
      </c>
      <c r="Q16297" t="s">
        <v>28873</v>
      </c>
      <c r="R16297" s="35" t="s">
        <v>25241</v>
      </c>
      <c r="S16297" s="34"/>
      <c r="T16297" s="34"/>
      <c r="U16297" s="34"/>
    </row>
    <row r="16298" spans="16:21" x14ac:dyDescent="0.45">
      <c r="P16298" s="33" t="s">
        <v>9026</v>
      </c>
      <c r="Q16298" t="s">
        <v>28873</v>
      </c>
      <c r="R16298" s="35" t="s">
        <v>25242</v>
      </c>
      <c r="S16298" s="34"/>
      <c r="T16298" s="34"/>
      <c r="U16298" s="34"/>
    </row>
    <row r="16299" spans="16:21" x14ac:dyDescent="0.45">
      <c r="P16299" s="33" t="s">
        <v>9026</v>
      </c>
      <c r="Q16299" t="s">
        <v>28873</v>
      </c>
      <c r="R16299" s="35" t="s">
        <v>25243</v>
      </c>
      <c r="S16299" s="34"/>
      <c r="T16299" s="34"/>
      <c r="U16299" s="34"/>
    </row>
    <row r="16300" spans="16:21" x14ac:dyDescent="0.45">
      <c r="P16300" s="33" t="s">
        <v>9027</v>
      </c>
      <c r="Q16300" t="s">
        <v>28873</v>
      </c>
      <c r="R16300" s="35" t="s">
        <v>25244</v>
      </c>
      <c r="S16300" s="34"/>
      <c r="T16300" s="34"/>
      <c r="U16300" s="34"/>
    </row>
    <row r="16301" spans="16:21" x14ac:dyDescent="0.45">
      <c r="P16301" s="33" t="s">
        <v>9027</v>
      </c>
      <c r="Q16301" t="s">
        <v>28873</v>
      </c>
      <c r="R16301" s="35" t="s">
        <v>25245</v>
      </c>
      <c r="S16301" s="34"/>
      <c r="T16301" s="34"/>
      <c r="U16301" s="34"/>
    </row>
    <row r="16302" spans="16:21" x14ac:dyDescent="0.45">
      <c r="P16302" s="33" t="s">
        <v>9028</v>
      </c>
      <c r="Q16302" t="s">
        <v>28873</v>
      </c>
      <c r="R16302" s="35" t="s">
        <v>25246</v>
      </c>
      <c r="S16302" s="34"/>
      <c r="T16302" s="34"/>
      <c r="U16302" s="34"/>
    </row>
    <row r="16303" spans="16:21" x14ac:dyDescent="0.45">
      <c r="P16303" s="33" t="s">
        <v>9028</v>
      </c>
      <c r="Q16303" t="s">
        <v>28873</v>
      </c>
      <c r="R16303" s="35" t="s">
        <v>25247</v>
      </c>
      <c r="S16303" s="34"/>
      <c r="T16303" s="34"/>
      <c r="U16303" s="34"/>
    </row>
    <row r="16304" spans="16:21" x14ac:dyDescent="0.45">
      <c r="P16304" s="33" t="s">
        <v>9029</v>
      </c>
      <c r="Q16304" t="s">
        <v>28873</v>
      </c>
      <c r="R16304" s="35" t="s">
        <v>25248</v>
      </c>
      <c r="S16304" s="34"/>
      <c r="T16304" s="34"/>
      <c r="U16304" s="34"/>
    </row>
    <row r="16305" spans="16:21" x14ac:dyDescent="0.45">
      <c r="P16305" s="33" t="s">
        <v>9029</v>
      </c>
      <c r="Q16305" t="s">
        <v>28873</v>
      </c>
      <c r="R16305" s="35" t="s">
        <v>25249</v>
      </c>
      <c r="S16305" s="34"/>
      <c r="T16305" s="34"/>
      <c r="U16305" s="34"/>
    </row>
    <row r="16306" spans="16:21" x14ac:dyDescent="0.45">
      <c r="P16306" s="33" t="s">
        <v>9030</v>
      </c>
      <c r="Q16306" t="s">
        <v>28873</v>
      </c>
      <c r="R16306" s="35" t="s">
        <v>25250</v>
      </c>
      <c r="S16306" s="34"/>
      <c r="T16306" s="34"/>
      <c r="U16306" s="34"/>
    </row>
    <row r="16307" spans="16:21" x14ac:dyDescent="0.45">
      <c r="P16307" s="33" t="s">
        <v>9030</v>
      </c>
      <c r="Q16307" t="s">
        <v>28873</v>
      </c>
      <c r="R16307" s="35" t="s">
        <v>25251</v>
      </c>
      <c r="S16307" s="34"/>
      <c r="T16307" s="34"/>
      <c r="U16307" s="34"/>
    </row>
    <row r="16308" spans="16:21" x14ac:dyDescent="0.45">
      <c r="P16308" s="33" t="s">
        <v>9031</v>
      </c>
      <c r="Q16308" t="s">
        <v>28873</v>
      </c>
      <c r="R16308" s="35" t="s">
        <v>25252</v>
      </c>
      <c r="S16308" s="34"/>
      <c r="T16308" s="34"/>
      <c r="U16308" s="34"/>
    </row>
    <row r="16309" spans="16:21" x14ac:dyDescent="0.45">
      <c r="P16309" s="33" t="s">
        <v>9031</v>
      </c>
      <c r="Q16309" t="s">
        <v>28873</v>
      </c>
      <c r="R16309" s="35" t="s">
        <v>25253</v>
      </c>
      <c r="S16309" s="34"/>
      <c r="T16309" s="34"/>
      <c r="U16309" s="34"/>
    </row>
    <row r="16310" spans="16:21" x14ac:dyDescent="0.45">
      <c r="P16310" s="33" t="s">
        <v>9032</v>
      </c>
      <c r="Q16310" t="s">
        <v>28873</v>
      </c>
      <c r="R16310" s="35" t="s">
        <v>25254</v>
      </c>
      <c r="S16310" s="34"/>
      <c r="T16310" s="34"/>
      <c r="U16310" s="34"/>
    </row>
    <row r="16311" spans="16:21" x14ac:dyDescent="0.45">
      <c r="P16311" s="33" t="s">
        <v>9032</v>
      </c>
      <c r="Q16311" t="s">
        <v>28873</v>
      </c>
      <c r="R16311" s="35" t="s">
        <v>25253</v>
      </c>
      <c r="S16311" s="34"/>
      <c r="T16311" s="34"/>
      <c r="U16311" s="34"/>
    </row>
    <row r="16312" spans="16:21" x14ac:dyDescent="0.45">
      <c r="P16312" s="33" t="s">
        <v>9033</v>
      </c>
      <c r="Q16312" t="s">
        <v>28873</v>
      </c>
      <c r="R16312" s="35" t="s">
        <v>25255</v>
      </c>
      <c r="S16312" s="34"/>
      <c r="T16312" s="34"/>
      <c r="U16312" s="34"/>
    </row>
    <row r="16313" spans="16:21" x14ac:dyDescent="0.45">
      <c r="P16313" s="33" t="s">
        <v>9033</v>
      </c>
      <c r="Q16313" t="s">
        <v>28873</v>
      </c>
      <c r="R16313" s="35" t="s">
        <v>25256</v>
      </c>
      <c r="S16313" s="34"/>
      <c r="T16313" s="34"/>
      <c r="U16313" s="34"/>
    </row>
    <row r="16314" spans="16:21" x14ac:dyDescent="0.45">
      <c r="P16314" s="33" t="s">
        <v>9034</v>
      </c>
      <c r="Q16314" t="s">
        <v>28873</v>
      </c>
      <c r="R16314" s="35" t="s">
        <v>25257</v>
      </c>
      <c r="S16314" s="34"/>
      <c r="T16314" s="34"/>
      <c r="U16314" s="34"/>
    </row>
    <row r="16315" spans="16:21" x14ac:dyDescent="0.45">
      <c r="P16315" s="33" t="s">
        <v>9034</v>
      </c>
      <c r="Q16315" t="s">
        <v>28873</v>
      </c>
      <c r="R16315" s="35" t="s">
        <v>25258</v>
      </c>
      <c r="S16315" s="34"/>
      <c r="T16315" s="34"/>
      <c r="U16315" s="34"/>
    </row>
    <row r="16316" spans="16:21" x14ac:dyDescent="0.45">
      <c r="P16316" s="33" t="s">
        <v>9035</v>
      </c>
      <c r="Q16316" t="s">
        <v>28873</v>
      </c>
      <c r="R16316" s="35" t="s">
        <v>25259</v>
      </c>
      <c r="S16316" s="34"/>
      <c r="T16316" s="34"/>
      <c r="U16316" s="34"/>
    </row>
    <row r="16317" spans="16:21" x14ac:dyDescent="0.45">
      <c r="P16317" s="33" t="s">
        <v>9035</v>
      </c>
      <c r="Q16317" t="s">
        <v>28873</v>
      </c>
      <c r="R16317" s="35" t="s">
        <v>25260</v>
      </c>
      <c r="S16317" s="34"/>
      <c r="T16317" s="34"/>
      <c r="U16317" s="34"/>
    </row>
    <row r="16318" spans="16:21" x14ac:dyDescent="0.45">
      <c r="P16318" s="33" t="s">
        <v>9036</v>
      </c>
      <c r="Q16318" t="s">
        <v>28873</v>
      </c>
      <c r="R16318" s="35" t="s">
        <v>25261</v>
      </c>
      <c r="S16318" s="34"/>
      <c r="T16318" s="34"/>
      <c r="U16318" s="34"/>
    </row>
    <row r="16319" spans="16:21" x14ac:dyDescent="0.45">
      <c r="P16319" s="33" t="s">
        <v>9036</v>
      </c>
      <c r="Q16319" t="s">
        <v>28873</v>
      </c>
      <c r="R16319" s="35" t="s">
        <v>25262</v>
      </c>
      <c r="S16319" s="34"/>
      <c r="T16319" s="34"/>
      <c r="U16319" s="34"/>
    </row>
    <row r="16320" spans="16:21" x14ac:dyDescent="0.45">
      <c r="P16320" s="33" t="s">
        <v>9037</v>
      </c>
      <c r="Q16320" t="s">
        <v>28873</v>
      </c>
      <c r="R16320" s="35" t="s">
        <v>25263</v>
      </c>
      <c r="S16320" s="34"/>
      <c r="T16320" s="34"/>
      <c r="U16320" s="34"/>
    </row>
    <row r="16321" spans="16:21" x14ac:dyDescent="0.45">
      <c r="P16321" s="33" t="s">
        <v>9037</v>
      </c>
      <c r="Q16321" t="s">
        <v>28873</v>
      </c>
      <c r="R16321" s="35" t="s">
        <v>25264</v>
      </c>
      <c r="S16321" s="34"/>
      <c r="T16321" s="34"/>
      <c r="U16321" s="34"/>
    </row>
    <row r="16322" spans="16:21" x14ac:dyDescent="0.45">
      <c r="P16322" s="33" t="s">
        <v>9038</v>
      </c>
      <c r="Q16322" t="s">
        <v>28873</v>
      </c>
      <c r="R16322" s="35" t="s">
        <v>25265</v>
      </c>
      <c r="S16322" s="34"/>
      <c r="T16322" s="34"/>
      <c r="U16322" s="34"/>
    </row>
    <row r="16323" spans="16:21" x14ac:dyDescent="0.45">
      <c r="P16323" s="33" t="s">
        <v>9038</v>
      </c>
      <c r="Q16323" t="s">
        <v>28873</v>
      </c>
      <c r="R16323" s="35" t="s">
        <v>25266</v>
      </c>
      <c r="S16323" s="34"/>
      <c r="T16323" s="34"/>
      <c r="U16323" s="34"/>
    </row>
    <row r="16324" spans="16:21" x14ac:dyDescent="0.45">
      <c r="P16324" s="33" t="s">
        <v>9039</v>
      </c>
      <c r="Q16324" t="s">
        <v>28873</v>
      </c>
      <c r="R16324" s="35" t="s">
        <v>25267</v>
      </c>
      <c r="S16324" s="34"/>
      <c r="T16324" s="34"/>
      <c r="U16324" s="34"/>
    </row>
    <row r="16325" spans="16:21" x14ac:dyDescent="0.45">
      <c r="P16325" s="33" t="s">
        <v>9039</v>
      </c>
      <c r="Q16325" t="s">
        <v>28873</v>
      </c>
      <c r="R16325" s="35" t="s">
        <v>25268</v>
      </c>
      <c r="S16325" s="34"/>
      <c r="T16325" s="34"/>
      <c r="U16325" s="34"/>
    </row>
    <row r="16326" spans="16:21" x14ac:dyDescent="0.45">
      <c r="P16326" s="33" t="s">
        <v>9040</v>
      </c>
      <c r="Q16326" t="s">
        <v>28873</v>
      </c>
      <c r="R16326" s="35" t="s">
        <v>25269</v>
      </c>
      <c r="S16326" s="34"/>
      <c r="T16326" s="34"/>
      <c r="U16326" s="34"/>
    </row>
    <row r="16327" spans="16:21" x14ac:dyDescent="0.45">
      <c r="P16327" s="33" t="s">
        <v>9040</v>
      </c>
      <c r="Q16327" t="s">
        <v>28873</v>
      </c>
      <c r="R16327" s="35" t="s">
        <v>25270</v>
      </c>
      <c r="S16327" s="34"/>
      <c r="T16327" s="34"/>
      <c r="U16327" s="34"/>
    </row>
    <row r="16328" spans="16:21" x14ac:dyDescent="0.45">
      <c r="P16328" s="33" t="s">
        <v>9041</v>
      </c>
      <c r="Q16328" t="s">
        <v>28873</v>
      </c>
      <c r="R16328" s="35" t="s">
        <v>25271</v>
      </c>
      <c r="S16328" s="34"/>
      <c r="T16328" s="34"/>
      <c r="U16328" s="34"/>
    </row>
    <row r="16329" spans="16:21" x14ac:dyDescent="0.45">
      <c r="P16329" s="33" t="s">
        <v>9041</v>
      </c>
      <c r="Q16329" t="s">
        <v>28873</v>
      </c>
      <c r="R16329" s="35" t="s">
        <v>25272</v>
      </c>
      <c r="S16329" s="34"/>
      <c r="T16329" s="34"/>
      <c r="U16329" s="34"/>
    </row>
    <row r="16330" spans="16:21" x14ac:dyDescent="0.45">
      <c r="P16330" s="33" t="s">
        <v>9042</v>
      </c>
      <c r="Q16330" t="s">
        <v>28873</v>
      </c>
      <c r="R16330" s="35" t="s">
        <v>25273</v>
      </c>
      <c r="S16330" s="34"/>
      <c r="T16330" s="34"/>
      <c r="U16330" s="34"/>
    </row>
    <row r="16331" spans="16:21" x14ac:dyDescent="0.45">
      <c r="P16331" s="33" t="s">
        <v>9042</v>
      </c>
      <c r="Q16331" t="s">
        <v>28873</v>
      </c>
      <c r="R16331" s="35" t="s">
        <v>25274</v>
      </c>
      <c r="S16331" s="34"/>
      <c r="T16331" s="34"/>
      <c r="U16331" s="34"/>
    </row>
    <row r="16332" spans="16:21" x14ac:dyDescent="0.45">
      <c r="P16332" s="33" t="s">
        <v>9043</v>
      </c>
      <c r="Q16332" t="s">
        <v>28873</v>
      </c>
      <c r="R16332" s="35" t="s">
        <v>25275</v>
      </c>
      <c r="S16332" s="34"/>
      <c r="T16332" s="34"/>
      <c r="U16332" s="34"/>
    </row>
    <row r="16333" spans="16:21" x14ac:dyDescent="0.45">
      <c r="P16333" s="33" t="s">
        <v>9043</v>
      </c>
      <c r="Q16333" t="s">
        <v>28873</v>
      </c>
      <c r="R16333" s="35" t="s">
        <v>25276</v>
      </c>
      <c r="S16333" s="34"/>
      <c r="T16333" s="34"/>
      <c r="U16333" s="34"/>
    </row>
    <row r="16334" spans="16:21" x14ac:dyDescent="0.45">
      <c r="P16334" s="33" t="s">
        <v>9044</v>
      </c>
      <c r="Q16334" t="s">
        <v>28873</v>
      </c>
      <c r="R16334" s="35" t="s">
        <v>25277</v>
      </c>
      <c r="S16334" s="34"/>
      <c r="T16334" s="34"/>
      <c r="U16334" s="34"/>
    </row>
    <row r="16335" spans="16:21" x14ac:dyDescent="0.45">
      <c r="P16335" s="33" t="s">
        <v>9044</v>
      </c>
      <c r="Q16335" t="s">
        <v>28873</v>
      </c>
      <c r="R16335" s="35" t="s">
        <v>25278</v>
      </c>
      <c r="S16335" s="34"/>
      <c r="T16335" s="34"/>
      <c r="U16335" s="34"/>
    </row>
    <row r="16336" spans="16:21" x14ac:dyDescent="0.45">
      <c r="P16336" s="33" t="s">
        <v>9045</v>
      </c>
      <c r="Q16336" t="s">
        <v>28873</v>
      </c>
      <c r="R16336" s="35" t="s">
        <v>25279</v>
      </c>
      <c r="S16336" s="34"/>
      <c r="T16336" s="34"/>
      <c r="U16336" s="34"/>
    </row>
    <row r="16337" spans="16:21" x14ac:dyDescent="0.45">
      <c r="P16337" s="33" t="s">
        <v>9045</v>
      </c>
      <c r="Q16337" t="s">
        <v>28873</v>
      </c>
      <c r="R16337" s="35" t="s">
        <v>25280</v>
      </c>
      <c r="S16337" s="34"/>
      <c r="T16337" s="34"/>
      <c r="U16337" s="34"/>
    </row>
    <row r="16338" spans="16:21" x14ac:dyDescent="0.45">
      <c r="P16338" s="33" t="s">
        <v>9046</v>
      </c>
      <c r="Q16338" t="s">
        <v>28873</v>
      </c>
      <c r="R16338" s="35" t="s">
        <v>25281</v>
      </c>
      <c r="S16338" s="34"/>
      <c r="T16338" s="34"/>
      <c r="U16338" s="34"/>
    </row>
    <row r="16339" spans="16:21" x14ac:dyDescent="0.45">
      <c r="P16339" s="33" t="s">
        <v>9046</v>
      </c>
      <c r="Q16339" t="s">
        <v>28873</v>
      </c>
      <c r="R16339" s="35" t="s">
        <v>25282</v>
      </c>
      <c r="S16339" s="34"/>
      <c r="T16339" s="34"/>
      <c r="U16339" s="34"/>
    </row>
    <row r="16340" spans="16:21" x14ac:dyDescent="0.45">
      <c r="P16340" s="33" t="s">
        <v>9047</v>
      </c>
      <c r="Q16340" t="s">
        <v>28873</v>
      </c>
      <c r="R16340" s="35" t="s">
        <v>25283</v>
      </c>
      <c r="S16340" s="34"/>
      <c r="T16340" s="34"/>
      <c r="U16340" s="34"/>
    </row>
    <row r="16341" spans="16:21" x14ac:dyDescent="0.45">
      <c r="P16341" s="33" t="s">
        <v>9047</v>
      </c>
      <c r="Q16341" t="s">
        <v>28873</v>
      </c>
      <c r="R16341" s="35" t="s">
        <v>25284</v>
      </c>
      <c r="S16341" s="34"/>
      <c r="T16341" s="34"/>
      <c r="U16341" s="34"/>
    </row>
    <row r="16342" spans="16:21" x14ac:dyDescent="0.45">
      <c r="P16342" s="33" t="s">
        <v>9048</v>
      </c>
      <c r="Q16342" t="s">
        <v>28873</v>
      </c>
      <c r="R16342" s="35" t="s">
        <v>25285</v>
      </c>
      <c r="S16342" s="34"/>
      <c r="T16342" s="34"/>
      <c r="U16342" s="34"/>
    </row>
    <row r="16343" spans="16:21" x14ac:dyDescent="0.45">
      <c r="P16343" s="33" t="s">
        <v>9048</v>
      </c>
      <c r="Q16343" t="s">
        <v>28873</v>
      </c>
      <c r="R16343" s="35" t="s">
        <v>25286</v>
      </c>
      <c r="S16343" s="34"/>
      <c r="T16343" s="34"/>
      <c r="U16343" s="34"/>
    </row>
    <row r="16344" spans="16:21" x14ac:dyDescent="0.45">
      <c r="P16344" s="33" t="s">
        <v>9049</v>
      </c>
      <c r="Q16344" t="s">
        <v>28873</v>
      </c>
      <c r="R16344" s="35" t="s">
        <v>25287</v>
      </c>
      <c r="S16344" s="34"/>
      <c r="T16344" s="34"/>
      <c r="U16344" s="34"/>
    </row>
    <row r="16345" spans="16:21" x14ac:dyDescent="0.45">
      <c r="P16345" s="33" t="s">
        <v>9049</v>
      </c>
      <c r="Q16345" t="s">
        <v>28873</v>
      </c>
      <c r="R16345" s="35" t="s">
        <v>25288</v>
      </c>
      <c r="S16345" s="34"/>
      <c r="T16345" s="34"/>
      <c r="U16345" s="34"/>
    </row>
    <row r="16346" spans="16:21" x14ac:dyDescent="0.45">
      <c r="P16346" s="33" t="s">
        <v>9050</v>
      </c>
      <c r="Q16346" t="s">
        <v>28873</v>
      </c>
      <c r="R16346" s="35" t="s">
        <v>25289</v>
      </c>
      <c r="S16346" s="34"/>
      <c r="T16346" s="34"/>
      <c r="U16346" s="34"/>
    </row>
    <row r="16347" spans="16:21" x14ac:dyDescent="0.45">
      <c r="P16347" s="33" t="s">
        <v>9050</v>
      </c>
      <c r="Q16347" t="s">
        <v>28873</v>
      </c>
      <c r="R16347" s="35" t="s">
        <v>25290</v>
      </c>
      <c r="S16347" s="34"/>
      <c r="T16347" s="34"/>
      <c r="U16347" s="34"/>
    </row>
    <row r="16348" spans="16:21" x14ac:dyDescent="0.45">
      <c r="P16348" s="33" t="s">
        <v>9051</v>
      </c>
      <c r="Q16348" t="s">
        <v>28873</v>
      </c>
      <c r="R16348" s="35" t="s">
        <v>25291</v>
      </c>
      <c r="S16348" s="34"/>
      <c r="T16348" s="34"/>
      <c r="U16348" s="34"/>
    </row>
    <row r="16349" spans="16:21" x14ac:dyDescent="0.45">
      <c r="P16349" s="33" t="s">
        <v>9051</v>
      </c>
      <c r="Q16349" t="s">
        <v>28873</v>
      </c>
      <c r="R16349" s="35" t="s">
        <v>25292</v>
      </c>
      <c r="S16349" s="34"/>
      <c r="T16349" s="34"/>
      <c r="U16349" s="34"/>
    </row>
    <row r="16350" spans="16:21" x14ac:dyDescent="0.45">
      <c r="P16350" s="33" t="s">
        <v>9052</v>
      </c>
      <c r="Q16350" t="s">
        <v>28873</v>
      </c>
      <c r="R16350" s="35" t="s">
        <v>25279</v>
      </c>
      <c r="S16350" s="34"/>
      <c r="T16350" s="34"/>
      <c r="U16350" s="34"/>
    </row>
    <row r="16351" spans="16:21" x14ac:dyDescent="0.45">
      <c r="P16351" s="33" t="s">
        <v>9052</v>
      </c>
      <c r="Q16351" t="s">
        <v>28873</v>
      </c>
      <c r="R16351" s="35" t="s">
        <v>25280</v>
      </c>
      <c r="S16351" s="34"/>
      <c r="T16351" s="34"/>
      <c r="U16351" s="34"/>
    </row>
    <row r="16352" spans="16:21" x14ac:dyDescent="0.45">
      <c r="P16352" s="33" t="s">
        <v>9053</v>
      </c>
      <c r="Q16352" t="s">
        <v>28873</v>
      </c>
      <c r="R16352" s="35" t="s">
        <v>25293</v>
      </c>
      <c r="S16352" s="34"/>
      <c r="T16352" s="34"/>
      <c r="U16352" s="34"/>
    </row>
    <row r="16353" spans="16:21" x14ac:dyDescent="0.45">
      <c r="P16353" s="33" t="s">
        <v>9053</v>
      </c>
      <c r="Q16353" t="s">
        <v>28873</v>
      </c>
      <c r="R16353" s="35" t="s">
        <v>25294</v>
      </c>
      <c r="S16353" s="34"/>
      <c r="T16353" s="34"/>
      <c r="U16353" s="34"/>
    </row>
    <row r="16354" spans="16:21" x14ac:dyDescent="0.45">
      <c r="P16354" s="33" t="s">
        <v>9054</v>
      </c>
      <c r="Q16354" t="s">
        <v>28873</v>
      </c>
      <c r="R16354" s="35" t="s">
        <v>25295</v>
      </c>
      <c r="S16354" s="34"/>
      <c r="T16354" s="34"/>
      <c r="U16354" s="34"/>
    </row>
    <row r="16355" spans="16:21" x14ac:dyDescent="0.45">
      <c r="P16355" s="33" t="s">
        <v>9054</v>
      </c>
      <c r="Q16355" t="s">
        <v>28873</v>
      </c>
      <c r="R16355" s="35" t="s">
        <v>25296</v>
      </c>
      <c r="S16355" s="34"/>
      <c r="T16355" s="34"/>
      <c r="U16355" s="34"/>
    </row>
    <row r="16356" spans="16:21" x14ac:dyDescent="0.45">
      <c r="P16356" s="33" t="s">
        <v>9055</v>
      </c>
      <c r="Q16356" t="s">
        <v>28873</v>
      </c>
      <c r="R16356" s="35" t="s">
        <v>25297</v>
      </c>
      <c r="S16356" s="34"/>
      <c r="T16356" s="34"/>
      <c r="U16356" s="34"/>
    </row>
    <row r="16357" spans="16:21" x14ac:dyDescent="0.45">
      <c r="P16357" s="33" t="s">
        <v>9055</v>
      </c>
      <c r="Q16357" t="s">
        <v>28873</v>
      </c>
      <c r="R16357" s="35" t="s">
        <v>25298</v>
      </c>
      <c r="S16357" s="34"/>
      <c r="T16357" s="34"/>
      <c r="U16357" s="34"/>
    </row>
    <row r="16358" spans="16:21" x14ac:dyDescent="0.45">
      <c r="P16358" s="33" t="s">
        <v>9056</v>
      </c>
      <c r="Q16358" t="s">
        <v>28873</v>
      </c>
      <c r="R16358" s="35" t="s">
        <v>25295</v>
      </c>
      <c r="S16358" s="34"/>
      <c r="T16358" s="34"/>
      <c r="U16358" s="34"/>
    </row>
    <row r="16359" spans="16:21" x14ac:dyDescent="0.45">
      <c r="P16359" s="33" t="s">
        <v>9056</v>
      </c>
      <c r="Q16359" t="s">
        <v>28873</v>
      </c>
      <c r="R16359" s="35" t="s">
        <v>25296</v>
      </c>
      <c r="S16359" s="34"/>
      <c r="T16359" s="34"/>
      <c r="U16359" s="34"/>
    </row>
    <row r="16360" spans="16:21" x14ac:dyDescent="0.45">
      <c r="P16360" s="33" t="s">
        <v>9057</v>
      </c>
      <c r="Q16360" t="s">
        <v>28873</v>
      </c>
      <c r="R16360" s="35" t="s">
        <v>25299</v>
      </c>
      <c r="S16360" s="34"/>
      <c r="T16360" s="34"/>
      <c r="U16360" s="34"/>
    </row>
    <row r="16361" spans="16:21" x14ac:dyDescent="0.45">
      <c r="P16361" s="33" t="s">
        <v>9057</v>
      </c>
      <c r="Q16361" t="s">
        <v>28873</v>
      </c>
      <c r="R16361" s="35" t="s">
        <v>25300</v>
      </c>
      <c r="S16361" s="34"/>
      <c r="T16361" s="34"/>
      <c r="U16361" s="34"/>
    </row>
    <row r="16362" spans="16:21" x14ac:dyDescent="0.45">
      <c r="P16362" s="33" t="s">
        <v>9058</v>
      </c>
      <c r="Q16362" t="s">
        <v>28873</v>
      </c>
      <c r="R16362" s="35" t="s">
        <v>25301</v>
      </c>
      <c r="S16362" s="34"/>
      <c r="T16362" s="34"/>
      <c r="U16362" s="34"/>
    </row>
    <row r="16363" spans="16:21" x14ac:dyDescent="0.45">
      <c r="P16363" s="33" t="s">
        <v>9058</v>
      </c>
      <c r="Q16363" t="s">
        <v>28873</v>
      </c>
      <c r="R16363" s="35" t="s">
        <v>25302</v>
      </c>
      <c r="S16363" s="34"/>
      <c r="T16363" s="34"/>
      <c r="U16363" s="34"/>
    </row>
    <row r="16364" spans="16:21" x14ac:dyDescent="0.45">
      <c r="P16364" s="33" t="s">
        <v>9059</v>
      </c>
      <c r="Q16364" t="s">
        <v>28873</v>
      </c>
      <c r="R16364" s="35" t="s">
        <v>25303</v>
      </c>
      <c r="S16364" s="34"/>
      <c r="T16364" s="34"/>
      <c r="U16364" s="34"/>
    </row>
    <row r="16365" spans="16:21" x14ac:dyDescent="0.45">
      <c r="P16365" s="33" t="s">
        <v>9059</v>
      </c>
      <c r="Q16365" t="s">
        <v>28873</v>
      </c>
      <c r="R16365" s="35" t="s">
        <v>25304</v>
      </c>
      <c r="S16365" s="34"/>
      <c r="T16365" s="34"/>
      <c r="U16365" s="34"/>
    </row>
    <row r="16366" spans="16:21" x14ac:dyDescent="0.45">
      <c r="P16366" s="33" t="s">
        <v>9060</v>
      </c>
      <c r="Q16366" t="s">
        <v>28873</v>
      </c>
      <c r="R16366" s="35" t="s">
        <v>25305</v>
      </c>
      <c r="S16366" s="34"/>
      <c r="T16366" s="34"/>
      <c r="U16366" s="34"/>
    </row>
    <row r="16367" spans="16:21" x14ac:dyDescent="0.45">
      <c r="P16367" s="33" t="s">
        <v>9060</v>
      </c>
      <c r="Q16367" t="s">
        <v>28873</v>
      </c>
      <c r="R16367" s="35" t="s">
        <v>25306</v>
      </c>
      <c r="S16367" s="34"/>
      <c r="T16367" s="34"/>
      <c r="U16367" s="34"/>
    </row>
    <row r="16368" spans="16:21" x14ac:dyDescent="0.45">
      <c r="P16368" s="33" t="s">
        <v>9061</v>
      </c>
      <c r="Q16368" t="s">
        <v>28873</v>
      </c>
      <c r="R16368" s="35" t="s">
        <v>25307</v>
      </c>
      <c r="S16368" s="34"/>
      <c r="T16368" s="34"/>
      <c r="U16368" s="34"/>
    </row>
    <row r="16369" spans="16:21" x14ac:dyDescent="0.45">
      <c r="P16369" s="33" t="s">
        <v>9061</v>
      </c>
      <c r="Q16369" t="s">
        <v>28873</v>
      </c>
      <c r="R16369" s="35" t="s">
        <v>25308</v>
      </c>
      <c r="S16369" s="34"/>
      <c r="T16369" s="34"/>
      <c r="U16369" s="34"/>
    </row>
    <row r="16370" spans="16:21" x14ac:dyDescent="0.45">
      <c r="P16370" s="33" t="s">
        <v>9062</v>
      </c>
      <c r="Q16370" t="s">
        <v>28873</v>
      </c>
      <c r="R16370" s="35" t="s">
        <v>25309</v>
      </c>
      <c r="S16370" s="34"/>
      <c r="T16370" s="34"/>
      <c r="U16370" s="34"/>
    </row>
    <row r="16371" spans="16:21" x14ac:dyDescent="0.45">
      <c r="P16371" s="33" t="s">
        <v>9062</v>
      </c>
      <c r="Q16371" t="s">
        <v>28873</v>
      </c>
      <c r="R16371" s="35" t="s">
        <v>25310</v>
      </c>
      <c r="S16371" s="34"/>
      <c r="T16371" s="34"/>
      <c r="U16371" s="34"/>
    </row>
    <row r="16372" spans="16:21" x14ac:dyDescent="0.45">
      <c r="P16372" s="33" t="s">
        <v>9063</v>
      </c>
      <c r="Q16372" t="s">
        <v>28873</v>
      </c>
      <c r="R16372" s="35" t="s">
        <v>25311</v>
      </c>
      <c r="S16372" s="34"/>
      <c r="T16372" s="34"/>
      <c r="U16372" s="34"/>
    </row>
    <row r="16373" spans="16:21" x14ac:dyDescent="0.45">
      <c r="P16373" s="33" t="s">
        <v>9063</v>
      </c>
      <c r="Q16373" t="s">
        <v>28873</v>
      </c>
      <c r="R16373" s="35" t="s">
        <v>25312</v>
      </c>
      <c r="S16373" s="34"/>
      <c r="T16373" s="34"/>
      <c r="U16373" s="34"/>
    </row>
    <row r="16374" spans="16:21" x14ac:dyDescent="0.45">
      <c r="P16374" s="33" t="s">
        <v>9064</v>
      </c>
      <c r="Q16374" t="s">
        <v>28873</v>
      </c>
      <c r="R16374" s="35" t="s">
        <v>25313</v>
      </c>
      <c r="S16374" s="34"/>
      <c r="T16374" s="34"/>
      <c r="U16374" s="34"/>
    </row>
    <row r="16375" spans="16:21" x14ac:dyDescent="0.45">
      <c r="P16375" s="33" t="s">
        <v>9064</v>
      </c>
      <c r="Q16375" t="s">
        <v>28873</v>
      </c>
      <c r="R16375" s="35" t="s">
        <v>25314</v>
      </c>
      <c r="S16375" s="34"/>
      <c r="T16375" s="34"/>
      <c r="U16375" s="34"/>
    </row>
    <row r="16376" spans="16:21" x14ac:dyDescent="0.45">
      <c r="P16376" s="33" t="s">
        <v>9065</v>
      </c>
      <c r="Q16376" t="s">
        <v>28873</v>
      </c>
      <c r="R16376" s="35" t="s">
        <v>25315</v>
      </c>
      <c r="S16376" s="34"/>
      <c r="T16376" s="34"/>
      <c r="U16376" s="34"/>
    </row>
    <row r="16377" spans="16:21" x14ac:dyDescent="0.45">
      <c r="P16377" s="33" t="s">
        <v>9065</v>
      </c>
      <c r="Q16377" t="s">
        <v>28873</v>
      </c>
      <c r="R16377" s="35" t="s">
        <v>25316</v>
      </c>
      <c r="S16377" s="34"/>
      <c r="T16377" s="34"/>
      <c r="U16377" s="34"/>
    </row>
    <row r="16378" spans="16:21" x14ac:dyDescent="0.45">
      <c r="P16378" s="33" t="s">
        <v>9066</v>
      </c>
      <c r="Q16378" t="s">
        <v>28873</v>
      </c>
      <c r="R16378" s="35" t="s">
        <v>25317</v>
      </c>
      <c r="S16378" s="34"/>
      <c r="T16378" s="34"/>
      <c r="U16378" s="34"/>
    </row>
    <row r="16379" spans="16:21" x14ac:dyDescent="0.45">
      <c r="P16379" s="33" t="s">
        <v>9066</v>
      </c>
      <c r="Q16379" t="s">
        <v>28873</v>
      </c>
      <c r="R16379" s="35" t="s">
        <v>25318</v>
      </c>
      <c r="S16379" s="34"/>
      <c r="T16379" s="34"/>
      <c r="U16379" s="34"/>
    </row>
    <row r="16380" spans="16:21" x14ac:dyDescent="0.45">
      <c r="P16380" s="33" t="s">
        <v>9067</v>
      </c>
      <c r="Q16380" t="s">
        <v>28873</v>
      </c>
      <c r="R16380" s="35" t="s">
        <v>25319</v>
      </c>
      <c r="S16380" s="34"/>
      <c r="T16380" s="34"/>
      <c r="U16380" s="34"/>
    </row>
    <row r="16381" spans="16:21" x14ac:dyDescent="0.45">
      <c r="P16381" s="33" t="s">
        <v>9067</v>
      </c>
      <c r="Q16381" t="s">
        <v>28873</v>
      </c>
      <c r="R16381" s="35" t="s">
        <v>25320</v>
      </c>
      <c r="S16381" s="34"/>
      <c r="T16381" s="34"/>
      <c r="U16381" s="34"/>
    </row>
    <row r="16382" spans="16:21" x14ac:dyDescent="0.45">
      <c r="P16382" s="33" t="s">
        <v>9068</v>
      </c>
      <c r="Q16382" t="s">
        <v>28873</v>
      </c>
      <c r="R16382" s="35" t="s">
        <v>25321</v>
      </c>
      <c r="S16382" s="34"/>
      <c r="T16382" s="34"/>
      <c r="U16382" s="34"/>
    </row>
    <row r="16383" spans="16:21" x14ac:dyDescent="0.45">
      <c r="P16383" s="33" t="s">
        <v>9068</v>
      </c>
      <c r="Q16383" t="s">
        <v>28873</v>
      </c>
      <c r="R16383" s="35" t="s">
        <v>25322</v>
      </c>
      <c r="S16383" s="34"/>
      <c r="T16383" s="34"/>
      <c r="U16383" s="34"/>
    </row>
    <row r="16384" spans="16:21" x14ac:dyDescent="0.45">
      <c r="P16384" s="33" t="s">
        <v>9069</v>
      </c>
      <c r="Q16384" t="s">
        <v>28873</v>
      </c>
      <c r="R16384" s="35" t="s">
        <v>25323</v>
      </c>
      <c r="S16384" s="34"/>
      <c r="T16384" s="34"/>
      <c r="U16384" s="34"/>
    </row>
    <row r="16385" spans="16:21" x14ac:dyDescent="0.45">
      <c r="P16385" s="33" t="s">
        <v>9069</v>
      </c>
      <c r="Q16385" t="s">
        <v>28873</v>
      </c>
      <c r="R16385" s="35" t="s">
        <v>25324</v>
      </c>
      <c r="S16385" s="34"/>
      <c r="T16385" s="34"/>
      <c r="U16385" s="34"/>
    </row>
    <row r="16386" spans="16:21" x14ac:dyDescent="0.45">
      <c r="P16386" s="33" t="s">
        <v>9070</v>
      </c>
      <c r="Q16386" t="s">
        <v>28873</v>
      </c>
      <c r="R16386" s="35" t="s">
        <v>25325</v>
      </c>
      <c r="S16386" s="34"/>
      <c r="T16386" s="34"/>
      <c r="U16386" s="34"/>
    </row>
    <row r="16387" spans="16:21" x14ac:dyDescent="0.45">
      <c r="P16387" s="33" t="s">
        <v>9070</v>
      </c>
      <c r="Q16387" t="s">
        <v>28873</v>
      </c>
      <c r="R16387" s="35" t="s">
        <v>25326</v>
      </c>
      <c r="S16387" s="34"/>
      <c r="T16387" s="34"/>
      <c r="U16387" s="34"/>
    </row>
    <row r="16388" spans="16:21" x14ac:dyDescent="0.45">
      <c r="P16388" s="33" t="s">
        <v>9071</v>
      </c>
      <c r="Q16388" t="s">
        <v>28873</v>
      </c>
      <c r="R16388" s="35" t="s">
        <v>25327</v>
      </c>
      <c r="S16388" s="34"/>
      <c r="T16388" s="34"/>
      <c r="U16388" s="34"/>
    </row>
    <row r="16389" spans="16:21" x14ac:dyDescent="0.45">
      <c r="P16389" s="33" t="s">
        <v>9071</v>
      </c>
      <c r="Q16389" t="s">
        <v>28873</v>
      </c>
      <c r="R16389" s="35" t="s">
        <v>25328</v>
      </c>
      <c r="S16389" s="34"/>
      <c r="T16389" s="34"/>
      <c r="U16389" s="34"/>
    </row>
    <row r="16390" spans="16:21" x14ac:dyDescent="0.45">
      <c r="P16390" s="33" t="s">
        <v>9072</v>
      </c>
      <c r="Q16390" t="s">
        <v>28873</v>
      </c>
      <c r="R16390" s="35" t="s">
        <v>25329</v>
      </c>
      <c r="S16390" s="34"/>
      <c r="T16390" s="34"/>
      <c r="U16390" s="34"/>
    </row>
    <row r="16391" spans="16:21" x14ac:dyDescent="0.45">
      <c r="P16391" s="33" t="s">
        <v>9072</v>
      </c>
      <c r="Q16391" t="s">
        <v>28873</v>
      </c>
      <c r="R16391" s="35" t="s">
        <v>25330</v>
      </c>
      <c r="S16391" s="34"/>
      <c r="T16391" s="34"/>
      <c r="U16391" s="34"/>
    </row>
    <row r="16392" spans="16:21" x14ac:dyDescent="0.45">
      <c r="P16392" s="33" t="s">
        <v>9073</v>
      </c>
      <c r="Q16392" t="s">
        <v>28873</v>
      </c>
      <c r="R16392" s="35" t="s">
        <v>25331</v>
      </c>
      <c r="S16392" s="34"/>
      <c r="T16392" s="34"/>
      <c r="U16392" s="34"/>
    </row>
    <row r="16393" spans="16:21" x14ac:dyDescent="0.45">
      <c r="P16393" s="33" t="s">
        <v>9073</v>
      </c>
      <c r="Q16393" t="s">
        <v>28873</v>
      </c>
      <c r="R16393" s="35" t="s">
        <v>25332</v>
      </c>
      <c r="S16393" s="34"/>
      <c r="T16393" s="34"/>
      <c r="U16393" s="34"/>
    </row>
    <row r="16394" spans="16:21" x14ac:dyDescent="0.45">
      <c r="P16394" s="33" t="s">
        <v>9074</v>
      </c>
      <c r="Q16394" t="s">
        <v>28873</v>
      </c>
      <c r="R16394" s="35" t="s">
        <v>25331</v>
      </c>
      <c r="S16394" s="34"/>
      <c r="T16394" s="34"/>
      <c r="U16394" s="34"/>
    </row>
    <row r="16395" spans="16:21" x14ac:dyDescent="0.45">
      <c r="P16395" s="33" t="s">
        <v>9074</v>
      </c>
      <c r="Q16395" t="s">
        <v>28873</v>
      </c>
      <c r="R16395" s="35" t="s">
        <v>25332</v>
      </c>
      <c r="S16395" s="34"/>
      <c r="T16395" s="34"/>
      <c r="U16395" s="34"/>
    </row>
    <row r="16396" spans="16:21" x14ac:dyDescent="0.45">
      <c r="P16396" s="33" t="s">
        <v>9075</v>
      </c>
      <c r="Q16396" t="s">
        <v>28873</v>
      </c>
      <c r="R16396" s="35" t="s">
        <v>25333</v>
      </c>
      <c r="S16396" s="34"/>
      <c r="T16396" s="34"/>
      <c r="U16396" s="34"/>
    </row>
    <row r="16397" spans="16:21" x14ac:dyDescent="0.45">
      <c r="P16397" s="33" t="s">
        <v>9075</v>
      </c>
      <c r="Q16397" t="s">
        <v>28873</v>
      </c>
      <c r="R16397" s="35" t="s">
        <v>25334</v>
      </c>
      <c r="S16397" s="34"/>
      <c r="T16397" s="34"/>
      <c r="U16397" s="34"/>
    </row>
    <row r="16398" spans="16:21" x14ac:dyDescent="0.45">
      <c r="P16398" s="33" t="s">
        <v>9076</v>
      </c>
      <c r="Q16398" t="s">
        <v>28873</v>
      </c>
      <c r="R16398" s="35" t="s">
        <v>25335</v>
      </c>
      <c r="S16398" s="34"/>
      <c r="T16398" s="34"/>
      <c r="U16398" s="34"/>
    </row>
    <row r="16399" spans="16:21" x14ac:dyDescent="0.45">
      <c r="P16399" s="33" t="s">
        <v>9076</v>
      </c>
      <c r="Q16399" t="s">
        <v>28873</v>
      </c>
      <c r="R16399" s="35" t="s">
        <v>25336</v>
      </c>
      <c r="S16399" s="34"/>
      <c r="T16399" s="34"/>
      <c r="U16399" s="34"/>
    </row>
    <row r="16400" spans="16:21" x14ac:dyDescent="0.45">
      <c r="P16400" s="33" t="s">
        <v>9077</v>
      </c>
      <c r="Q16400" t="s">
        <v>28873</v>
      </c>
      <c r="R16400" s="35" t="s">
        <v>25337</v>
      </c>
      <c r="S16400" s="34"/>
      <c r="T16400" s="34"/>
      <c r="U16400" s="34"/>
    </row>
    <row r="16401" spans="16:21" x14ac:dyDescent="0.45">
      <c r="P16401" s="33" t="s">
        <v>9077</v>
      </c>
      <c r="Q16401" t="s">
        <v>28873</v>
      </c>
      <c r="R16401" s="35" t="s">
        <v>25338</v>
      </c>
      <c r="S16401" s="34"/>
      <c r="T16401" s="34"/>
      <c r="U16401" s="34"/>
    </row>
    <row r="16402" spans="16:21" x14ac:dyDescent="0.45">
      <c r="P16402" s="33" t="s">
        <v>9078</v>
      </c>
      <c r="Q16402" t="s">
        <v>28873</v>
      </c>
      <c r="R16402" s="35" t="s">
        <v>25339</v>
      </c>
      <c r="S16402" s="34"/>
      <c r="T16402" s="34"/>
      <c r="U16402" s="34"/>
    </row>
    <row r="16403" spans="16:21" x14ac:dyDescent="0.45">
      <c r="P16403" s="33" t="s">
        <v>9078</v>
      </c>
      <c r="Q16403" t="s">
        <v>28873</v>
      </c>
      <c r="R16403" s="35" t="s">
        <v>25340</v>
      </c>
      <c r="S16403" s="34"/>
      <c r="T16403" s="34"/>
      <c r="U16403" s="34"/>
    </row>
    <row r="16404" spans="16:21" x14ac:dyDescent="0.45">
      <c r="P16404" s="33" t="s">
        <v>9079</v>
      </c>
      <c r="Q16404" t="s">
        <v>28873</v>
      </c>
      <c r="R16404" s="35" t="s">
        <v>25341</v>
      </c>
      <c r="S16404" s="34"/>
      <c r="T16404" s="34"/>
      <c r="U16404" s="34"/>
    </row>
    <row r="16405" spans="16:21" x14ac:dyDescent="0.45">
      <c r="P16405" s="33" t="s">
        <v>9079</v>
      </c>
      <c r="Q16405" t="s">
        <v>28873</v>
      </c>
      <c r="R16405" s="35" t="s">
        <v>25342</v>
      </c>
      <c r="S16405" s="34"/>
      <c r="T16405" s="34"/>
      <c r="U16405" s="34"/>
    </row>
    <row r="16406" spans="16:21" x14ac:dyDescent="0.45">
      <c r="P16406" s="33" t="s">
        <v>9080</v>
      </c>
      <c r="Q16406" t="s">
        <v>28873</v>
      </c>
      <c r="R16406" s="35" t="s">
        <v>25343</v>
      </c>
      <c r="S16406" s="34"/>
      <c r="T16406" s="34"/>
      <c r="U16406" s="34"/>
    </row>
    <row r="16407" spans="16:21" x14ac:dyDescent="0.45">
      <c r="P16407" s="33" t="s">
        <v>9080</v>
      </c>
      <c r="Q16407" t="s">
        <v>28873</v>
      </c>
      <c r="R16407" s="35" t="s">
        <v>25344</v>
      </c>
      <c r="S16407" s="34"/>
      <c r="T16407" s="34"/>
      <c r="U16407" s="34"/>
    </row>
    <row r="16408" spans="16:21" x14ac:dyDescent="0.45">
      <c r="P16408" s="33" t="s">
        <v>9081</v>
      </c>
      <c r="Q16408" t="s">
        <v>28873</v>
      </c>
      <c r="R16408" s="35" t="s">
        <v>25345</v>
      </c>
      <c r="S16408" s="34"/>
      <c r="T16408" s="34"/>
      <c r="U16408" s="34"/>
    </row>
    <row r="16409" spans="16:21" x14ac:dyDescent="0.45">
      <c r="P16409" s="33" t="s">
        <v>9081</v>
      </c>
      <c r="Q16409" t="s">
        <v>28873</v>
      </c>
      <c r="R16409" s="35" t="s">
        <v>25346</v>
      </c>
      <c r="S16409" s="34"/>
      <c r="T16409" s="34"/>
      <c r="U16409" s="34"/>
    </row>
    <row r="16410" spans="16:21" x14ac:dyDescent="0.45">
      <c r="P16410" s="33" t="s">
        <v>9082</v>
      </c>
      <c r="Q16410" t="s">
        <v>28873</v>
      </c>
      <c r="R16410" s="35" t="s">
        <v>25347</v>
      </c>
      <c r="S16410" s="34"/>
      <c r="T16410" s="34"/>
      <c r="U16410" s="34"/>
    </row>
    <row r="16411" spans="16:21" x14ac:dyDescent="0.45">
      <c r="P16411" s="33" t="s">
        <v>9082</v>
      </c>
      <c r="Q16411" t="s">
        <v>28873</v>
      </c>
      <c r="R16411" s="35" t="s">
        <v>25348</v>
      </c>
      <c r="S16411" s="34"/>
      <c r="T16411" s="34"/>
      <c r="U16411" s="34"/>
    </row>
    <row r="16412" spans="16:21" x14ac:dyDescent="0.45">
      <c r="P16412" s="33" t="s">
        <v>9083</v>
      </c>
      <c r="Q16412" t="s">
        <v>28873</v>
      </c>
      <c r="R16412" s="35" t="s">
        <v>25349</v>
      </c>
      <c r="S16412" s="34"/>
      <c r="T16412" s="34"/>
      <c r="U16412" s="34"/>
    </row>
    <row r="16413" spans="16:21" x14ac:dyDescent="0.45">
      <c r="P16413" s="33" t="s">
        <v>9083</v>
      </c>
      <c r="Q16413" t="s">
        <v>28873</v>
      </c>
      <c r="R16413" s="35" t="s">
        <v>25350</v>
      </c>
      <c r="S16413" s="34"/>
      <c r="T16413" s="34"/>
      <c r="U16413" s="34"/>
    </row>
    <row r="16414" spans="16:21" x14ac:dyDescent="0.45">
      <c r="P16414" s="33" t="s">
        <v>9084</v>
      </c>
      <c r="Q16414" t="s">
        <v>28873</v>
      </c>
      <c r="R16414" s="35" t="s">
        <v>25351</v>
      </c>
      <c r="S16414" s="34"/>
      <c r="T16414" s="34"/>
      <c r="U16414" s="34"/>
    </row>
    <row r="16415" spans="16:21" x14ac:dyDescent="0.45">
      <c r="P16415" s="33" t="s">
        <v>9084</v>
      </c>
      <c r="Q16415" t="s">
        <v>28873</v>
      </c>
      <c r="R16415" s="35" t="s">
        <v>25352</v>
      </c>
      <c r="S16415" s="34"/>
      <c r="T16415" s="34"/>
      <c r="U16415" s="34"/>
    </row>
    <row r="16416" spans="16:21" x14ac:dyDescent="0.45">
      <c r="P16416" s="33" t="s">
        <v>9085</v>
      </c>
      <c r="Q16416" t="s">
        <v>28873</v>
      </c>
      <c r="R16416" s="35" t="s">
        <v>25353</v>
      </c>
      <c r="S16416" s="34"/>
      <c r="T16416" s="34"/>
      <c r="U16416" s="34"/>
    </row>
    <row r="16417" spans="16:21" x14ac:dyDescent="0.45">
      <c r="P16417" s="33" t="s">
        <v>9085</v>
      </c>
      <c r="Q16417" t="s">
        <v>28873</v>
      </c>
      <c r="R16417" s="35" t="s">
        <v>25354</v>
      </c>
      <c r="S16417" s="34"/>
      <c r="T16417" s="34"/>
      <c r="U16417" s="34"/>
    </row>
    <row r="16418" spans="16:21" x14ac:dyDescent="0.45">
      <c r="P16418" s="33" t="s">
        <v>9086</v>
      </c>
      <c r="Q16418" t="s">
        <v>28873</v>
      </c>
      <c r="R16418" s="35" t="s">
        <v>25355</v>
      </c>
      <c r="S16418" s="34"/>
      <c r="T16418" s="34"/>
      <c r="U16418" s="34"/>
    </row>
    <row r="16419" spans="16:21" x14ac:dyDescent="0.45">
      <c r="P16419" s="33" t="s">
        <v>9086</v>
      </c>
      <c r="Q16419" t="s">
        <v>28873</v>
      </c>
      <c r="R16419" s="35" t="s">
        <v>25356</v>
      </c>
      <c r="S16419" s="34"/>
      <c r="T16419" s="34"/>
      <c r="U16419" s="34"/>
    </row>
    <row r="16420" spans="16:21" x14ac:dyDescent="0.45">
      <c r="P16420" s="33" t="s">
        <v>9087</v>
      </c>
      <c r="Q16420" t="s">
        <v>28873</v>
      </c>
      <c r="R16420" s="35" t="s">
        <v>25357</v>
      </c>
      <c r="S16420" s="34"/>
      <c r="T16420" s="34"/>
      <c r="U16420" s="34"/>
    </row>
    <row r="16421" spans="16:21" x14ac:dyDescent="0.45">
      <c r="P16421" s="33" t="s">
        <v>9087</v>
      </c>
      <c r="Q16421" t="s">
        <v>28873</v>
      </c>
      <c r="R16421" s="35" t="s">
        <v>25358</v>
      </c>
      <c r="S16421" s="34"/>
      <c r="T16421" s="34"/>
      <c r="U16421" s="34"/>
    </row>
    <row r="16422" spans="16:21" x14ac:dyDescent="0.45">
      <c r="P16422" s="33" t="s">
        <v>9088</v>
      </c>
      <c r="Q16422" t="s">
        <v>28873</v>
      </c>
      <c r="R16422" s="35" t="s">
        <v>25359</v>
      </c>
      <c r="S16422" s="34"/>
      <c r="T16422" s="34"/>
      <c r="U16422" s="34"/>
    </row>
    <row r="16423" spans="16:21" x14ac:dyDescent="0.45">
      <c r="P16423" s="33" t="s">
        <v>9088</v>
      </c>
      <c r="Q16423" t="s">
        <v>28873</v>
      </c>
      <c r="R16423" s="35" t="s">
        <v>25360</v>
      </c>
      <c r="S16423" s="34"/>
      <c r="T16423" s="34"/>
      <c r="U16423" s="34"/>
    </row>
    <row r="16424" spans="16:21" x14ac:dyDescent="0.45">
      <c r="P16424" s="33" t="s">
        <v>9089</v>
      </c>
      <c r="Q16424" t="s">
        <v>28873</v>
      </c>
      <c r="R16424" s="35" t="s">
        <v>25359</v>
      </c>
      <c r="S16424" s="34"/>
      <c r="T16424" s="34"/>
      <c r="U16424" s="34"/>
    </row>
    <row r="16425" spans="16:21" x14ac:dyDescent="0.45">
      <c r="P16425" s="33" t="s">
        <v>9089</v>
      </c>
      <c r="Q16425" t="s">
        <v>28873</v>
      </c>
      <c r="R16425" s="35" t="s">
        <v>25360</v>
      </c>
      <c r="S16425" s="34"/>
      <c r="T16425" s="34"/>
      <c r="U16425" s="34"/>
    </row>
    <row r="16426" spans="16:21" x14ac:dyDescent="0.45">
      <c r="P16426" s="33" t="s">
        <v>9090</v>
      </c>
      <c r="Q16426" t="s">
        <v>28873</v>
      </c>
      <c r="R16426" s="35" t="s">
        <v>25361</v>
      </c>
      <c r="S16426" s="34"/>
      <c r="T16426" s="34"/>
      <c r="U16426" s="34"/>
    </row>
    <row r="16427" spans="16:21" x14ac:dyDescent="0.45">
      <c r="P16427" s="33" t="s">
        <v>9090</v>
      </c>
      <c r="Q16427" t="s">
        <v>28873</v>
      </c>
      <c r="R16427" s="35" t="s">
        <v>25362</v>
      </c>
      <c r="S16427" s="34"/>
      <c r="T16427" s="34"/>
      <c r="U16427" s="34"/>
    </row>
    <row r="16428" spans="16:21" x14ac:dyDescent="0.45">
      <c r="P16428" s="33" t="s">
        <v>9091</v>
      </c>
      <c r="Q16428" t="s">
        <v>28873</v>
      </c>
      <c r="R16428" s="35" t="s">
        <v>25363</v>
      </c>
      <c r="S16428" s="34"/>
      <c r="T16428" s="34"/>
      <c r="U16428" s="34"/>
    </row>
    <row r="16429" spans="16:21" x14ac:dyDescent="0.45">
      <c r="P16429" s="33" t="s">
        <v>9091</v>
      </c>
      <c r="Q16429" t="s">
        <v>28873</v>
      </c>
      <c r="R16429" s="35" t="s">
        <v>25364</v>
      </c>
      <c r="S16429" s="34"/>
      <c r="T16429" s="34"/>
      <c r="U16429" s="34"/>
    </row>
    <row r="16430" spans="16:21" x14ac:dyDescent="0.45">
      <c r="P16430" s="33" t="s">
        <v>9092</v>
      </c>
      <c r="Q16430" t="s">
        <v>28873</v>
      </c>
      <c r="R16430" s="35" t="s">
        <v>25365</v>
      </c>
      <c r="S16430" s="34"/>
      <c r="T16430" s="34"/>
      <c r="U16430" s="34"/>
    </row>
    <row r="16431" spans="16:21" x14ac:dyDescent="0.45">
      <c r="P16431" s="33" t="s">
        <v>9092</v>
      </c>
      <c r="Q16431" t="s">
        <v>28873</v>
      </c>
      <c r="R16431" s="35" t="s">
        <v>25366</v>
      </c>
      <c r="S16431" s="34"/>
      <c r="T16431" s="34"/>
      <c r="U16431" s="34"/>
    </row>
    <row r="16432" spans="16:21" x14ac:dyDescent="0.45">
      <c r="P16432" s="33" t="s">
        <v>9093</v>
      </c>
      <c r="Q16432" t="s">
        <v>28873</v>
      </c>
      <c r="R16432" s="35" t="s">
        <v>25367</v>
      </c>
      <c r="S16432" s="34"/>
      <c r="T16432" s="34"/>
      <c r="U16432" s="34"/>
    </row>
    <row r="16433" spans="16:21" x14ac:dyDescent="0.45">
      <c r="P16433" s="33" t="s">
        <v>9093</v>
      </c>
      <c r="Q16433" t="s">
        <v>28873</v>
      </c>
      <c r="R16433" s="35" t="s">
        <v>25368</v>
      </c>
      <c r="S16433" s="34"/>
      <c r="T16433" s="34"/>
      <c r="U16433" s="34"/>
    </row>
    <row r="16434" spans="16:21" x14ac:dyDescent="0.45">
      <c r="P16434" s="33" t="s">
        <v>9094</v>
      </c>
      <c r="Q16434" t="s">
        <v>28873</v>
      </c>
      <c r="R16434" s="35" t="s">
        <v>25369</v>
      </c>
      <c r="S16434" s="34"/>
      <c r="T16434" s="34"/>
      <c r="U16434" s="34"/>
    </row>
    <row r="16435" spans="16:21" x14ac:dyDescent="0.45">
      <c r="P16435" s="33" t="s">
        <v>9094</v>
      </c>
      <c r="Q16435" t="s">
        <v>28873</v>
      </c>
      <c r="R16435" s="35" t="s">
        <v>25370</v>
      </c>
      <c r="S16435" s="34"/>
      <c r="T16435" s="34"/>
      <c r="U16435" s="34"/>
    </row>
    <row r="16436" spans="16:21" x14ac:dyDescent="0.45">
      <c r="P16436" s="33" t="s">
        <v>9095</v>
      </c>
      <c r="Q16436" t="s">
        <v>28873</v>
      </c>
      <c r="R16436" s="35" t="s">
        <v>25371</v>
      </c>
      <c r="S16436" s="34"/>
      <c r="T16436" s="34"/>
      <c r="U16436" s="34"/>
    </row>
    <row r="16437" spans="16:21" x14ac:dyDescent="0.45">
      <c r="P16437" s="33" t="s">
        <v>9095</v>
      </c>
      <c r="Q16437" t="s">
        <v>28873</v>
      </c>
      <c r="R16437" s="35" t="s">
        <v>25372</v>
      </c>
      <c r="S16437" s="34"/>
      <c r="T16437" s="34"/>
      <c r="U16437" s="34"/>
    </row>
    <row r="16438" spans="16:21" x14ac:dyDescent="0.45">
      <c r="P16438" s="33" t="s">
        <v>9096</v>
      </c>
      <c r="Q16438" t="s">
        <v>28873</v>
      </c>
      <c r="R16438" s="35" t="s">
        <v>25373</v>
      </c>
      <c r="S16438" s="34"/>
      <c r="T16438" s="34"/>
      <c r="U16438" s="34"/>
    </row>
    <row r="16439" spans="16:21" x14ac:dyDescent="0.45">
      <c r="P16439" s="33" t="s">
        <v>9096</v>
      </c>
      <c r="Q16439" t="s">
        <v>28873</v>
      </c>
      <c r="R16439" s="35" t="s">
        <v>25374</v>
      </c>
      <c r="S16439" s="34"/>
      <c r="T16439" s="34"/>
      <c r="U16439" s="34"/>
    </row>
    <row r="16440" spans="16:21" x14ac:dyDescent="0.45">
      <c r="P16440" s="33" t="s">
        <v>9097</v>
      </c>
      <c r="Q16440" t="s">
        <v>28873</v>
      </c>
      <c r="R16440" s="35" t="s">
        <v>25375</v>
      </c>
      <c r="S16440" s="34"/>
      <c r="T16440" s="34"/>
      <c r="U16440" s="34"/>
    </row>
    <row r="16441" spans="16:21" x14ac:dyDescent="0.45">
      <c r="P16441" s="33" t="s">
        <v>9097</v>
      </c>
      <c r="Q16441" t="s">
        <v>28873</v>
      </c>
      <c r="R16441" s="35" t="s">
        <v>25376</v>
      </c>
      <c r="S16441" s="34"/>
      <c r="T16441" s="34"/>
      <c r="U16441" s="34"/>
    </row>
    <row r="16442" spans="16:21" x14ac:dyDescent="0.45">
      <c r="P16442" s="33" t="s">
        <v>9098</v>
      </c>
      <c r="Q16442" t="s">
        <v>28873</v>
      </c>
      <c r="R16442" s="35" t="s">
        <v>25377</v>
      </c>
      <c r="S16442" s="34"/>
      <c r="T16442" s="34"/>
      <c r="U16442" s="34"/>
    </row>
    <row r="16443" spans="16:21" x14ac:dyDescent="0.45">
      <c r="P16443" s="33" t="s">
        <v>9098</v>
      </c>
      <c r="Q16443" t="s">
        <v>28873</v>
      </c>
      <c r="R16443" s="35" t="s">
        <v>25378</v>
      </c>
      <c r="S16443" s="34"/>
      <c r="T16443" s="34"/>
      <c r="U16443" s="34"/>
    </row>
    <row r="16444" spans="16:21" x14ac:dyDescent="0.45">
      <c r="P16444" s="33" t="s">
        <v>9099</v>
      </c>
      <c r="Q16444" t="s">
        <v>28873</v>
      </c>
      <c r="R16444" s="35" t="s">
        <v>25379</v>
      </c>
      <c r="S16444" s="34"/>
      <c r="T16444" s="34"/>
      <c r="U16444" s="34"/>
    </row>
    <row r="16445" spans="16:21" x14ac:dyDescent="0.45">
      <c r="P16445" s="33" t="s">
        <v>9099</v>
      </c>
      <c r="Q16445" t="s">
        <v>28873</v>
      </c>
      <c r="R16445" s="35" t="s">
        <v>25380</v>
      </c>
      <c r="S16445" s="34"/>
      <c r="T16445" s="34"/>
      <c r="U16445" s="34"/>
    </row>
    <row r="16446" spans="16:21" x14ac:dyDescent="0.45">
      <c r="P16446" s="33" t="s">
        <v>9100</v>
      </c>
      <c r="Q16446" t="s">
        <v>28873</v>
      </c>
      <c r="R16446" s="35" t="s">
        <v>25323</v>
      </c>
      <c r="S16446" s="34"/>
      <c r="T16446" s="34"/>
      <c r="U16446" s="34"/>
    </row>
    <row r="16447" spans="16:21" x14ac:dyDescent="0.45">
      <c r="P16447" s="33" t="s">
        <v>9100</v>
      </c>
      <c r="Q16447" t="s">
        <v>28873</v>
      </c>
      <c r="R16447" s="35" t="s">
        <v>25381</v>
      </c>
      <c r="S16447" s="34"/>
      <c r="T16447" s="34"/>
      <c r="U16447" s="34"/>
    </row>
    <row r="16448" spans="16:21" x14ac:dyDescent="0.45">
      <c r="P16448" s="33" t="s">
        <v>9101</v>
      </c>
      <c r="Q16448" t="s">
        <v>28873</v>
      </c>
      <c r="R16448" s="35" t="s">
        <v>25382</v>
      </c>
      <c r="S16448" s="34"/>
      <c r="T16448" s="34"/>
      <c r="U16448" s="34"/>
    </row>
    <row r="16449" spans="16:21" x14ac:dyDescent="0.45">
      <c r="P16449" s="33" t="s">
        <v>9101</v>
      </c>
      <c r="Q16449" t="s">
        <v>28873</v>
      </c>
      <c r="R16449" s="35" t="s">
        <v>25383</v>
      </c>
      <c r="S16449" s="34"/>
      <c r="T16449" s="34"/>
      <c r="U16449" s="34"/>
    </row>
    <row r="16450" spans="16:21" x14ac:dyDescent="0.45">
      <c r="P16450" s="33" t="s">
        <v>9102</v>
      </c>
      <c r="Q16450" t="s">
        <v>28873</v>
      </c>
      <c r="R16450" s="35" t="s">
        <v>25384</v>
      </c>
      <c r="S16450" s="34"/>
      <c r="T16450" s="34"/>
      <c r="U16450" s="34"/>
    </row>
    <row r="16451" spans="16:21" x14ac:dyDescent="0.45">
      <c r="P16451" s="33" t="s">
        <v>9102</v>
      </c>
      <c r="Q16451" t="s">
        <v>28873</v>
      </c>
      <c r="R16451" s="35" t="s">
        <v>25385</v>
      </c>
      <c r="S16451" s="34"/>
      <c r="T16451" s="34"/>
      <c r="U16451" s="34"/>
    </row>
    <row r="16452" spans="16:21" x14ac:dyDescent="0.45">
      <c r="P16452" s="33" t="s">
        <v>9103</v>
      </c>
      <c r="Q16452" t="s">
        <v>28873</v>
      </c>
      <c r="R16452" s="35" t="s">
        <v>25386</v>
      </c>
      <c r="S16452" s="34"/>
      <c r="T16452" s="34"/>
      <c r="U16452" s="34"/>
    </row>
    <row r="16453" spans="16:21" x14ac:dyDescent="0.45">
      <c r="P16453" s="33" t="s">
        <v>9103</v>
      </c>
      <c r="Q16453" t="s">
        <v>28873</v>
      </c>
      <c r="R16453" s="35" t="s">
        <v>25387</v>
      </c>
      <c r="S16453" s="34"/>
      <c r="T16453" s="34"/>
      <c r="U16453" s="34"/>
    </row>
    <row r="16454" spans="16:21" x14ac:dyDescent="0.45">
      <c r="P16454" s="33" t="s">
        <v>9104</v>
      </c>
      <c r="Q16454" t="s">
        <v>28873</v>
      </c>
      <c r="R16454" s="35" t="s">
        <v>25388</v>
      </c>
      <c r="S16454" s="34"/>
      <c r="T16454" s="34"/>
      <c r="U16454" s="34"/>
    </row>
    <row r="16455" spans="16:21" x14ac:dyDescent="0.45">
      <c r="P16455" s="33" t="s">
        <v>9104</v>
      </c>
      <c r="Q16455" t="s">
        <v>28873</v>
      </c>
      <c r="R16455" s="35" t="s">
        <v>25387</v>
      </c>
      <c r="S16455" s="34"/>
      <c r="T16455" s="34"/>
      <c r="U16455" s="34"/>
    </row>
    <row r="16456" spans="16:21" x14ac:dyDescent="0.45">
      <c r="P16456" s="33" t="s">
        <v>9105</v>
      </c>
      <c r="Q16456" t="s">
        <v>28873</v>
      </c>
      <c r="R16456" s="35" t="s">
        <v>25389</v>
      </c>
      <c r="S16456" s="34"/>
      <c r="T16456" s="34"/>
      <c r="U16456" s="34"/>
    </row>
    <row r="16457" spans="16:21" x14ac:dyDescent="0.45">
      <c r="P16457" s="33" t="s">
        <v>9105</v>
      </c>
      <c r="Q16457" t="s">
        <v>28873</v>
      </c>
      <c r="R16457" s="35" t="s">
        <v>25390</v>
      </c>
      <c r="S16457" s="34"/>
      <c r="T16457" s="34"/>
      <c r="U16457" s="34"/>
    </row>
    <row r="16458" spans="16:21" x14ac:dyDescent="0.45">
      <c r="P16458" s="33" t="s">
        <v>9106</v>
      </c>
      <c r="Q16458" t="s">
        <v>28873</v>
      </c>
      <c r="R16458" s="35" t="s">
        <v>31</v>
      </c>
      <c r="S16458" s="34"/>
      <c r="T16458" s="34"/>
      <c r="U16458" s="34"/>
    </row>
    <row r="16459" spans="16:21" x14ac:dyDescent="0.45">
      <c r="P16459" s="33" t="s">
        <v>9106</v>
      </c>
      <c r="Q16459" t="s">
        <v>28873</v>
      </c>
      <c r="R16459" s="35" t="s">
        <v>25391</v>
      </c>
      <c r="S16459" s="34"/>
      <c r="T16459" s="34"/>
      <c r="U16459" s="34"/>
    </row>
    <row r="16460" spans="16:21" x14ac:dyDescent="0.45">
      <c r="P16460" s="33" t="s">
        <v>9107</v>
      </c>
      <c r="Q16460" t="s">
        <v>28873</v>
      </c>
      <c r="R16460" s="35" t="s">
        <v>25392</v>
      </c>
      <c r="S16460" s="34"/>
      <c r="T16460" s="34"/>
      <c r="U16460" s="34"/>
    </row>
    <row r="16461" spans="16:21" x14ac:dyDescent="0.45">
      <c r="P16461" s="33" t="s">
        <v>9107</v>
      </c>
      <c r="Q16461" t="s">
        <v>28873</v>
      </c>
      <c r="R16461" s="35" t="s">
        <v>25393</v>
      </c>
      <c r="S16461" s="34"/>
      <c r="T16461" s="34"/>
      <c r="U16461" s="34"/>
    </row>
    <row r="16462" spans="16:21" x14ac:dyDescent="0.45">
      <c r="P16462" s="33" t="s">
        <v>9108</v>
      </c>
      <c r="Q16462" t="s">
        <v>28873</v>
      </c>
      <c r="R16462" s="35" t="s">
        <v>25394</v>
      </c>
      <c r="S16462" s="34"/>
      <c r="T16462" s="34"/>
      <c r="U16462" s="34"/>
    </row>
    <row r="16463" spans="16:21" x14ac:dyDescent="0.45">
      <c r="P16463" s="33" t="s">
        <v>9108</v>
      </c>
      <c r="Q16463" t="s">
        <v>28873</v>
      </c>
      <c r="R16463" s="35" t="s">
        <v>25395</v>
      </c>
      <c r="S16463" s="34"/>
      <c r="T16463" s="34"/>
      <c r="U16463" s="34"/>
    </row>
    <row r="16464" spans="16:21" x14ac:dyDescent="0.45">
      <c r="P16464" s="33" t="s">
        <v>9109</v>
      </c>
      <c r="Q16464" t="s">
        <v>28873</v>
      </c>
      <c r="R16464" s="35" t="s">
        <v>25396</v>
      </c>
      <c r="S16464" s="34"/>
      <c r="T16464" s="34"/>
      <c r="U16464" s="34"/>
    </row>
    <row r="16465" spans="16:21" x14ac:dyDescent="0.45">
      <c r="P16465" s="33" t="s">
        <v>9109</v>
      </c>
      <c r="Q16465" t="s">
        <v>28873</v>
      </c>
      <c r="R16465" s="35" t="s">
        <v>25397</v>
      </c>
      <c r="S16465" s="34"/>
      <c r="T16465" s="34"/>
      <c r="U16465" s="34"/>
    </row>
    <row r="16466" spans="16:21" x14ac:dyDescent="0.45">
      <c r="P16466" s="33" t="s">
        <v>9110</v>
      </c>
      <c r="Q16466" t="s">
        <v>28873</v>
      </c>
      <c r="R16466" s="35" t="s">
        <v>25398</v>
      </c>
      <c r="S16466" s="34"/>
      <c r="T16466" s="34"/>
      <c r="U16466" s="34"/>
    </row>
    <row r="16467" spans="16:21" x14ac:dyDescent="0.45">
      <c r="P16467" s="33" t="s">
        <v>9110</v>
      </c>
      <c r="Q16467" t="s">
        <v>28873</v>
      </c>
      <c r="R16467" s="35" t="s">
        <v>25399</v>
      </c>
      <c r="S16467" s="34"/>
      <c r="T16467" s="34"/>
      <c r="U16467" s="34"/>
    </row>
    <row r="16468" spans="16:21" x14ac:dyDescent="0.45">
      <c r="P16468" s="33" t="s">
        <v>9111</v>
      </c>
      <c r="Q16468" t="s">
        <v>28873</v>
      </c>
      <c r="R16468" s="35" t="s">
        <v>25400</v>
      </c>
      <c r="S16468" s="34"/>
      <c r="T16468" s="34"/>
      <c r="U16468" s="34"/>
    </row>
    <row r="16469" spans="16:21" x14ac:dyDescent="0.45">
      <c r="P16469" s="33" t="s">
        <v>9111</v>
      </c>
      <c r="Q16469" t="s">
        <v>28873</v>
      </c>
      <c r="R16469" s="35" t="s">
        <v>25401</v>
      </c>
      <c r="S16469" s="34"/>
      <c r="T16469" s="34"/>
      <c r="U16469" s="34"/>
    </row>
    <row r="16470" spans="16:21" x14ac:dyDescent="0.45">
      <c r="P16470" s="33" t="s">
        <v>9112</v>
      </c>
      <c r="Q16470" t="s">
        <v>28873</v>
      </c>
      <c r="R16470" s="35" t="s">
        <v>25402</v>
      </c>
      <c r="S16470" s="34"/>
      <c r="T16470" s="34"/>
      <c r="U16470" s="34"/>
    </row>
    <row r="16471" spans="16:21" x14ac:dyDescent="0.45">
      <c r="P16471" s="33" t="s">
        <v>9112</v>
      </c>
      <c r="Q16471" t="s">
        <v>28873</v>
      </c>
      <c r="R16471" s="35" t="s">
        <v>25403</v>
      </c>
      <c r="S16471" s="34"/>
      <c r="T16471" s="34"/>
      <c r="U16471" s="34"/>
    </row>
    <row r="16472" spans="16:21" x14ac:dyDescent="0.45">
      <c r="P16472" s="33" t="s">
        <v>9113</v>
      </c>
      <c r="Q16472" t="s">
        <v>28873</v>
      </c>
      <c r="R16472" s="35" t="s">
        <v>25404</v>
      </c>
      <c r="S16472" s="34"/>
      <c r="T16472" s="34"/>
      <c r="U16472" s="34"/>
    </row>
    <row r="16473" spans="16:21" x14ac:dyDescent="0.45">
      <c r="P16473" s="33" t="s">
        <v>9113</v>
      </c>
      <c r="Q16473" t="s">
        <v>28873</v>
      </c>
      <c r="R16473" s="35" t="s">
        <v>25405</v>
      </c>
      <c r="S16473" s="34"/>
      <c r="T16473" s="34"/>
      <c r="U16473" s="34"/>
    </row>
    <row r="16474" spans="16:21" x14ac:dyDescent="0.45">
      <c r="P16474" s="33" t="s">
        <v>9114</v>
      </c>
      <c r="Q16474" t="s">
        <v>28873</v>
      </c>
      <c r="R16474" s="35" t="s">
        <v>25406</v>
      </c>
      <c r="S16474" s="34"/>
      <c r="T16474" s="34"/>
      <c r="U16474" s="34"/>
    </row>
    <row r="16475" spans="16:21" x14ac:dyDescent="0.45">
      <c r="P16475" s="33" t="s">
        <v>9114</v>
      </c>
      <c r="Q16475" t="s">
        <v>28873</v>
      </c>
      <c r="R16475" s="35" t="s">
        <v>25407</v>
      </c>
      <c r="S16475" s="34"/>
      <c r="T16475" s="34"/>
      <c r="U16475" s="34"/>
    </row>
    <row r="16476" spans="16:21" x14ac:dyDescent="0.45">
      <c r="P16476" s="33" t="s">
        <v>9115</v>
      </c>
      <c r="Q16476" t="s">
        <v>28873</v>
      </c>
      <c r="R16476" s="35" t="s">
        <v>25408</v>
      </c>
      <c r="S16476" s="34"/>
      <c r="T16476" s="34"/>
      <c r="U16476" s="34"/>
    </row>
    <row r="16477" spans="16:21" x14ac:dyDescent="0.45">
      <c r="P16477" s="33" t="s">
        <v>9115</v>
      </c>
      <c r="Q16477" t="s">
        <v>28873</v>
      </c>
      <c r="R16477" s="35" t="s">
        <v>25409</v>
      </c>
      <c r="S16477" s="34"/>
      <c r="T16477" s="34"/>
      <c r="U16477" s="34"/>
    </row>
    <row r="16478" spans="16:21" x14ac:dyDescent="0.45">
      <c r="P16478" s="33" t="s">
        <v>9116</v>
      </c>
      <c r="Q16478" t="s">
        <v>28873</v>
      </c>
      <c r="R16478" s="35" t="s">
        <v>25410</v>
      </c>
      <c r="S16478" s="34"/>
      <c r="T16478" s="34"/>
      <c r="U16478" s="34"/>
    </row>
    <row r="16479" spans="16:21" x14ac:dyDescent="0.45">
      <c r="P16479" s="33" t="s">
        <v>9116</v>
      </c>
      <c r="Q16479" t="s">
        <v>28873</v>
      </c>
      <c r="R16479" s="35" t="s">
        <v>25411</v>
      </c>
      <c r="S16479" s="34"/>
      <c r="T16479" s="34"/>
      <c r="U16479" s="34"/>
    </row>
    <row r="16480" spans="16:21" x14ac:dyDescent="0.45">
      <c r="P16480" s="33" t="s">
        <v>9117</v>
      </c>
      <c r="Q16480" t="s">
        <v>28873</v>
      </c>
      <c r="R16480" s="35" t="s">
        <v>25412</v>
      </c>
      <c r="S16480" s="34"/>
      <c r="T16480" s="34"/>
      <c r="U16480" s="34"/>
    </row>
    <row r="16481" spans="16:21" x14ac:dyDescent="0.45">
      <c r="P16481" s="33" t="s">
        <v>9117</v>
      </c>
      <c r="Q16481" t="s">
        <v>28873</v>
      </c>
      <c r="R16481" s="35" t="s">
        <v>25413</v>
      </c>
      <c r="S16481" s="34"/>
      <c r="T16481" s="34"/>
      <c r="U16481" s="34"/>
    </row>
    <row r="16482" spans="16:21" x14ac:dyDescent="0.45">
      <c r="P16482" s="33" t="s">
        <v>9118</v>
      </c>
      <c r="Q16482" t="s">
        <v>28873</v>
      </c>
      <c r="R16482" s="35" t="s">
        <v>25414</v>
      </c>
      <c r="S16482" s="34"/>
      <c r="T16482" s="34"/>
      <c r="U16482" s="34"/>
    </row>
    <row r="16483" spans="16:21" x14ac:dyDescent="0.45">
      <c r="P16483" s="33" t="s">
        <v>9118</v>
      </c>
      <c r="Q16483" t="s">
        <v>28873</v>
      </c>
      <c r="R16483" s="35" t="s">
        <v>25415</v>
      </c>
      <c r="S16483" s="34"/>
      <c r="T16483" s="34"/>
      <c r="U16483" s="34"/>
    </row>
    <row r="16484" spans="16:21" x14ac:dyDescent="0.45">
      <c r="P16484" s="33" t="s">
        <v>9119</v>
      </c>
      <c r="Q16484" t="s">
        <v>28873</v>
      </c>
      <c r="R16484" s="35" t="s">
        <v>25416</v>
      </c>
      <c r="S16484" s="34"/>
      <c r="T16484" s="34"/>
      <c r="U16484" s="34"/>
    </row>
    <row r="16485" spans="16:21" x14ac:dyDescent="0.45">
      <c r="P16485" s="33" t="s">
        <v>9119</v>
      </c>
      <c r="Q16485" t="s">
        <v>28873</v>
      </c>
      <c r="R16485" s="35" t="s">
        <v>25415</v>
      </c>
      <c r="S16485" s="34"/>
      <c r="T16485" s="34"/>
      <c r="U16485" s="34"/>
    </row>
    <row r="16486" spans="16:21" x14ac:dyDescent="0.45">
      <c r="P16486" s="33" t="s">
        <v>9120</v>
      </c>
      <c r="Q16486" t="s">
        <v>28873</v>
      </c>
      <c r="R16486" s="35" t="s">
        <v>25417</v>
      </c>
      <c r="S16486" s="34"/>
      <c r="T16486" s="34"/>
      <c r="U16486" s="34"/>
    </row>
    <row r="16487" spans="16:21" x14ac:dyDescent="0.45">
      <c r="P16487" s="33" t="s">
        <v>9120</v>
      </c>
      <c r="Q16487" t="s">
        <v>28873</v>
      </c>
      <c r="R16487" s="35" t="s">
        <v>25418</v>
      </c>
      <c r="S16487" s="34"/>
      <c r="T16487" s="34"/>
      <c r="U16487" s="34"/>
    </row>
    <row r="16488" spans="16:21" x14ac:dyDescent="0.45">
      <c r="P16488" s="33" t="s">
        <v>9121</v>
      </c>
      <c r="Q16488" t="s">
        <v>28873</v>
      </c>
      <c r="R16488" s="35" t="s">
        <v>25419</v>
      </c>
      <c r="S16488" s="34"/>
      <c r="T16488" s="34"/>
      <c r="U16488" s="34"/>
    </row>
    <row r="16489" spans="16:21" x14ac:dyDescent="0.45">
      <c r="P16489" s="33" t="s">
        <v>9121</v>
      </c>
      <c r="Q16489" t="s">
        <v>28873</v>
      </c>
      <c r="R16489" s="35" t="s">
        <v>25420</v>
      </c>
      <c r="S16489" s="34"/>
      <c r="T16489" s="34"/>
      <c r="U16489" s="34"/>
    </row>
    <row r="16490" spans="16:21" x14ac:dyDescent="0.45">
      <c r="P16490" s="33" t="s">
        <v>9122</v>
      </c>
      <c r="Q16490" t="s">
        <v>28873</v>
      </c>
      <c r="R16490" s="35" t="s">
        <v>25421</v>
      </c>
      <c r="S16490" s="34"/>
      <c r="T16490" s="34"/>
      <c r="U16490" s="34"/>
    </row>
    <row r="16491" spans="16:21" x14ac:dyDescent="0.45">
      <c r="P16491" s="33" t="s">
        <v>9122</v>
      </c>
      <c r="Q16491" t="s">
        <v>28873</v>
      </c>
      <c r="R16491" s="35" t="s">
        <v>25422</v>
      </c>
      <c r="S16491" s="34"/>
      <c r="T16491" s="34"/>
      <c r="U16491" s="34"/>
    </row>
    <row r="16492" spans="16:21" x14ac:dyDescent="0.45">
      <c r="P16492" s="33" t="s">
        <v>9123</v>
      </c>
      <c r="Q16492" t="s">
        <v>28873</v>
      </c>
      <c r="R16492" s="35" t="s">
        <v>25351</v>
      </c>
      <c r="S16492" s="34"/>
      <c r="T16492" s="34"/>
      <c r="U16492" s="34"/>
    </row>
    <row r="16493" spans="16:21" x14ac:dyDescent="0.45">
      <c r="P16493" s="33" t="s">
        <v>9123</v>
      </c>
      <c r="Q16493" t="s">
        <v>28873</v>
      </c>
      <c r="R16493" s="35" t="s">
        <v>25423</v>
      </c>
      <c r="S16493" s="34"/>
      <c r="T16493" s="34"/>
      <c r="U16493" s="34"/>
    </row>
    <row r="16494" spans="16:21" x14ac:dyDescent="0.45">
      <c r="P16494" s="33" t="s">
        <v>9124</v>
      </c>
      <c r="Q16494" t="s">
        <v>28873</v>
      </c>
      <c r="R16494" s="35" t="s">
        <v>25424</v>
      </c>
      <c r="S16494" s="34"/>
      <c r="T16494" s="34"/>
      <c r="U16494" s="34"/>
    </row>
    <row r="16495" spans="16:21" x14ac:dyDescent="0.45">
      <c r="P16495" s="33" t="s">
        <v>9124</v>
      </c>
      <c r="Q16495" t="s">
        <v>28873</v>
      </c>
      <c r="R16495" s="35" t="s">
        <v>25425</v>
      </c>
      <c r="S16495" s="34"/>
      <c r="T16495" s="34"/>
      <c r="U16495" s="34"/>
    </row>
    <row r="16496" spans="16:21" x14ac:dyDescent="0.45">
      <c r="P16496" s="33" t="s">
        <v>9125</v>
      </c>
      <c r="Q16496" t="s">
        <v>28873</v>
      </c>
      <c r="R16496" s="35" t="s">
        <v>25426</v>
      </c>
      <c r="S16496" s="34"/>
      <c r="T16496" s="34"/>
      <c r="U16496" s="34"/>
    </row>
    <row r="16497" spans="16:21" x14ac:dyDescent="0.45">
      <c r="P16497" s="33" t="s">
        <v>9125</v>
      </c>
      <c r="Q16497" t="s">
        <v>28873</v>
      </c>
      <c r="R16497" s="35" t="s">
        <v>25427</v>
      </c>
      <c r="S16497" s="34"/>
      <c r="T16497" s="34"/>
      <c r="U16497" s="34"/>
    </row>
    <row r="16498" spans="16:21" x14ac:dyDescent="0.45">
      <c r="P16498" s="33" t="s">
        <v>9126</v>
      </c>
      <c r="Q16498" t="s">
        <v>28873</v>
      </c>
      <c r="R16498" s="35" t="s">
        <v>25428</v>
      </c>
      <c r="S16498" s="34"/>
      <c r="T16498" s="34"/>
      <c r="U16498" s="34"/>
    </row>
    <row r="16499" spans="16:21" x14ac:dyDescent="0.45">
      <c r="P16499" s="33" t="s">
        <v>9126</v>
      </c>
      <c r="Q16499" t="s">
        <v>28873</v>
      </c>
      <c r="R16499" s="35" t="s">
        <v>25429</v>
      </c>
      <c r="S16499" s="34"/>
      <c r="T16499" s="34"/>
      <c r="U16499" s="34"/>
    </row>
    <row r="16500" spans="16:21" x14ac:dyDescent="0.45">
      <c r="P16500" s="33" t="s">
        <v>9127</v>
      </c>
      <c r="Q16500" t="s">
        <v>28873</v>
      </c>
      <c r="R16500" s="35" t="s">
        <v>25367</v>
      </c>
      <c r="S16500" s="34"/>
      <c r="T16500" s="34"/>
      <c r="U16500" s="34"/>
    </row>
    <row r="16501" spans="16:21" x14ac:dyDescent="0.45">
      <c r="P16501" s="33" t="s">
        <v>9127</v>
      </c>
      <c r="Q16501" t="s">
        <v>28873</v>
      </c>
      <c r="R16501" s="35" t="s">
        <v>25368</v>
      </c>
      <c r="S16501" s="34"/>
      <c r="T16501" s="34"/>
      <c r="U16501" s="34"/>
    </row>
    <row r="16502" spans="16:21" x14ac:dyDescent="0.45">
      <c r="P16502" s="33" t="s">
        <v>9128</v>
      </c>
      <c r="Q16502" t="s">
        <v>28873</v>
      </c>
      <c r="R16502" s="35" t="s">
        <v>25430</v>
      </c>
      <c r="S16502" s="34"/>
      <c r="T16502" s="34"/>
      <c r="U16502" s="34"/>
    </row>
    <row r="16503" spans="16:21" x14ac:dyDescent="0.45">
      <c r="P16503" s="33" t="s">
        <v>9128</v>
      </c>
      <c r="Q16503" t="s">
        <v>28873</v>
      </c>
      <c r="R16503" s="35" t="s">
        <v>25431</v>
      </c>
      <c r="S16503" s="34"/>
      <c r="T16503" s="34"/>
      <c r="U16503" s="34"/>
    </row>
    <row r="16504" spans="16:21" x14ac:dyDescent="0.45">
      <c r="P16504" s="33" t="s">
        <v>9129</v>
      </c>
      <c r="Q16504" t="s">
        <v>28873</v>
      </c>
      <c r="R16504" s="35" t="s">
        <v>25432</v>
      </c>
      <c r="S16504" s="34"/>
      <c r="T16504" s="34"/>
      <c r="U16504" s="34"/>
    </row>
    <row r="16505" spans="16:21" x14ac:dyDescent="0.45">
      <c r="P16505" s="33" t="s">
        <v>9129</v>
      </c>
      <c r="Q16505" t="s">
        <v>28873</v>
      </c>
      <c r="R16505" s="35" t="s">
        <v>25433</v>
      </c>
      <c r="S16505" s="34"/>
      <c r="T16505" s="34"/>
      <c r="U16505" s="34"/>
    </row>
    <row r="16506" spans="16:21" x14ac:dyDescent="0.45">
      <c r="P16506" s="33" t="s">
        <v>9130</v>
      </c>
      <c r="Q16506" t="s">
        <v>28873</v>
      </c>
      <c r="R16506" s="35" t="s">
        <v>25434</v>
      </c>
      <c r="S16506" s="34"/>
      <c r="T16506" s="34"/>
      <c r="U16506" s="34"/>
    </row>
    <row r="16507" spans="16:21" x14ac:dyDescent="0.45">
      <c r="P16507" s="33" t="s">
        <v>9130</v>
      </c>
      <c r="Q16507" t="s">
        <v>28873</v>
      </c>
      <c r="R16507" s="35" t="s">
        <v>25435</v>
      </c>
      <c r="S16507" s="34"/>
      <c r="T16507" s="34"/>
      <c r="U16507" s="34"/>
    </row>
    <row r="16508" spans="16:21" x14ac:dyDescent="0.45">
      <c r="P16508" s="33" t="s">
        <v>9131</v>
      </c>
      <c r="Q16508" t="s">
        <v>28873</v>
      </c>
      <c r="R16508" s="35" t="s">
        <v>25436</v>
      </c>
      <c r="S16508" s="34"/>
      <c r="T16508" s="34"/>
      <c r="U16508" s="34"/>
    </row>
    <row r="16509" spans="16:21" x14ac:dyDescent="0.45">
      <c r="P16509" s="33" t="s">
        <v>9131</v>
      </c>
      <c r="Q16509" t="s">
        <v>28873</v>
      </c>
      <c r="R16509" s="35" t="s">
        <v>25437</v>
      </c>
      <c r="S16509" s="34"/>
      <c r="T16509" s="34"/>
      <c r="U16509" s="34"/>
    </row>
    <row r="16510" spans="16:21" x14ac:dyDescent="0.45">
      <c r="P16510" s="33" t="s">
        <v>9132</v>
      </c>
      <c r="Q16510" t="s">
        <v>28873</v>
      </c>
      <c r="R16510" s="35" t="s">
        <v>25438</v>
      </c>
      <c r="S16510" s="34"/>
      <c r="T16510" s="34"/>
      <c r="U16510" s="34"/>
    </row>
    <row r="16511" spans="16:21" x14ac:dyDescent="0.45">
      <c r="P16511" s="33" t="s">
        <v>9132</v>
      </c>
      <c r="Q16511" t="s">
        <v>28873</v>
      </c>
      <c r="R16511" s="35" t="s">
        <v>25439</v>
      </c>
      <c r="S16511" s="34"/>
      <c r="T16511" s="34"/>
      <c r="U16511" s="34"/>
    </row>
    <row r="16512" spans="16:21" x14ac:dyDescent="0.45">
      <c r="P16512" s="33" t="s">
        <v>9133</v>
      </c>
      <c r="Q16512" t="s">
        <v>28873</v>
      </c>
      <c r="R16512" s="35" t="s">
        <v>25440</v>
      </c>
      <c r="S16512" s="34"/>
      <c r="T16512" s="34"/>
      <c r="U16512" s="34"/>
    </row>
    <row r="16513" spans="16:21" x14ac:dyDescent="0.45">
      <c r="P16513" s="33" t="s">
        <v>9133</v>
      </c>
      <c r="Q16513" t="s">
        <v>28873</v>
      </c>
      <c r="R16513" s="35" t="s">
        <v>25441</v>
      </c>
      <c r="S16513" s="34"/>
      <c r="T16513" s="34"/>
      <c r="U16513" s="34"/>
    </row>
    <row r="16514" spans="16:21" x14ac:dyDescent="0.45">
      <c r="P16514" s="33" t="s">
        <v>9134</v>
      </c>
      <c r="Q16514" t="s">
        <v>28873</v>
      </c>
      <c r="R16514" s="35" t="s">
        <v>25442</v>
      </c>
      <c r="S16514" s="34"/>
      <c r="T16514" s="34"/>
      <c r="U16514" s="34"/>
    </row>
    <row r="16515" spans="16:21" x14ac:dyDescent="0.45">
      <c r="P16515" s="33" t="s">
        <v>9134</v>
      </c>
      <c r="Q16515" t="s">
        <v>28873</v>
      </c>
      <c r="R16515" s="35" t="s">
        <v>25443</v>
      </c>
      <c r="S16515" s="34"/>
      <c r="T16515" s="34"/>
      <c r="U16515" s="34"/>
    </row>
    <row r="16516" spans="16:21" x14ac:dyDescent="0.45">
      <c r="P16516" s="33" t="s">
        <v>9135</v>
      </c>
      <c r="Q16516" t="s">
        <v>28873</v>
      </c>
      <c r="R16516" s="35" t="s">
        <v>25444</v>
      </c>
      <c r="S16516" s="34"/>
      <c r="T16516" s="34"/>
      <c r="U16516" s="34"/>
    </row>
    <row r="16517" spans="16:21" x14ac:dyDescent="0.45">
      <c r="P16517" s="33" t="s">
        <v>9135</v>
      </c>
      <c r="Q16517" t="s">
        <v>28873</v>
      </c>
      <c r="R16517" s="35" t="s">
        <v>25445</v>
      </c>
      <c r="S16517" s="34"/>
      <c r="T16517" s="34"/>
      <c r="U16517" s="34"/>
    </row>
    <row r="16518" spans="16:21" x14ac:dyDescent="0.45">
      <c r="P16518" s="33" t="s">
        <v>9136</v>
      </c>
      <c r="Q16518" t="s">
        <v>28873</v>
      </c>
      <c r="R16518" s="35" t="s">
        <v>25446</v>
      </c>
      <c r="S16518" s="34"/>
      <c r="T16518" s="34"/>
      <c r="U16518" s="34"/>
    </row>
    <row r="16519" spans="16:21" x14ac:dyDescent="0.45">
      <c r="P16519" s="33" t="s">
        <v>9136</v>
      </c>
      <c r="Q16519" t="s">
        <v>28873</v>
      </c>
      <c r="R16519" s="35" t="s">
        <v>25447</v>
      </c>
      <c r="S16519" s="34"/>
      <c r="T16519" s="34"/>
      <c r="U16519" s="34"/>
    </row>
    <row r="16520" spans="16:21" x14ac:dyDescent="0.45">
      <c r="P16520" s="33" t="s">
        <v>9137</v>
      </c>
      <c r="Q16520" t="s">
        <v>28873</v>
      </c>
      <c r="R16520" s="35" t="s">
        <v>25448</v>
      </c>
      <c r="S16520" s="34"/>
      <c r="T16520" s="34"/>
      <c r="U16520" s="34"/>
    </row>
    <row r="16521" spans="16:21" x14ac:dyDescent="0.45">
      <c r="P16521" s="33" t="s">
        <v>9137</v>
      </c>
      <c r="Q16521" t="s">
        <v>28873</v>
      </c>
      <c r="R16521" s="35" t="s">
        <v>25447</v>
      </c>
      <c r="S16521" s="34"/>
      <c r="T16521" s="34"/>
      <c r="U16521" s="34"/>
    </row>
    <row r="16522" spans="16:21" x14ac:dyDescent="0.45">
      <c r="P16522" s="33" t="s">
        <v>9138</v>
      </c>
      <c r="Q16522" t="s">
        <v>28873</v>
      </c>
      <c r="R16522" s="35" t="s">
        <v>25449</v>
      </c>
      <c r="S16522" s="34"/>
      <c r="T16522" s="34"/>
      <c r="U16522" s="34"/>
    </row>
    <row r="16523" spans="16:21" x14ac:dyDescent="0.45">
      <c r="P16523" s="33" t="s">
        <v>9138</v>
      </c>
      <c r="Q16523" t="s">
        <v>28873</v>
      </c>
      <c r="R16523" s="35" t="s">
        <v>25450</v>
      </c>
      <c r="S16523" s="34"/>
      <c r="T16523" s="34"/>
      <c r="U16523" s="34"/>
    </row>
    <row r="16524" spans="16:21" x14ac:dyDescent="0.45">
      <c r="P16524" s="33" t="s">
        <v>9139</v>
      </c>
      <c r="Q16524" t="s">
        <v>28873</v>
      </c>
      <c r="R16524" s="35" t="s">
        <v>25451</v>
      </c>
      <c r="S16524" s="34"/>
      <c r="T16524" s="34"/>
      <c r="U16524" s="34"/>
    </row>
    <row r="16525" spans="16:21" x14ac:dyDescent="0.45">
      <c r="P16525" s="33" t="s">
        <v>9139</v>
      </c>
      <c r="Q16525" t="s">
        <v>28873</v>
      </c>
      <c r="R16525" s="35" t="s">
        <v>25452</v>
      </c>
      <c r="S16525" s="34"/>
      <c r="T16525" s="34"/>
      <c r="U16525" s="34"/>
    </row>
    <row r="16526" spans="16:21" x14ac:dyDescent="0.45">
      <c r="P16526" s="33" t="s">
        <v>9140</v>
      </c>
      <c r="Q16526" t="s">
        <v>28873</v>
      </c>
      <c r="R16526" s="35" t="s">
        <v>25453</v>
      </c>
      <c r="S16526" s="34"/>
      <c r="T16526" s="34"/>
      <c r="U16526" s="34"/>
    </row>
    <row r="16527" spans="16:21" x14ac:dyDescent="0.45">
      <c r="P16527" s="33" t="s">
        <v>9140</v>
      </c>
      <c r="Q16527" t="s">
        <v>28873</v>
      </c>
      <c r="R16527" s="35" t="s">
        <v>25454</v>
      </c>
      <c r="S16527" s="34"/>
      <c r="T16527" s="34"/>
      <c r="U16527" s="34"/>
    </row>
    <row r="16528" spans="16:21" x14ac:dyDescent="0.45">
      <c r="P16528" s="33" t="s">
        <v>9141</v>
      </c>
      <c r="Q16528" t="s">
        <v>28873</v>
      </c>
      <c r="R16528" s="35" t="s">
        <v>25455</v>
      </c>
      <c r="S16528" s="34"/>
      <c r="T16528" s="34"/>
      <c r="U16528" s="34"/>
    </row>
    <row r="16529" spans="16:21" x14ac:dyDescent="0.45">
      <c r="P16529" s="33" t="s">
        <v>9141</v>
      </c>
      <c r="Q16529" t="s">
        <v>28873</v>
      </c>
      <c r="R16529" s="35" t="s">
        <v>25456</v>
      </c>
      <c r="S16529" s="34"/>
      <c r="T16529" s="34"/>
      <c r="U16529" s="34"/>
    </row>
    <row r="16530" spans="16:21" x14ac:dyDescent="0.45">
      <c r="P16530" s="33" t="s">
        <v>9142</v>
      </c>
      <c r="Q16530" t="s">
        <v>28873</v>
      </c>
      <c r="R16530" s="35" t="s">
        <v>25457</v>
      </c>
      <c r="S16530" s="34"/>
      <c r="T16530" s="34"/>
      <c r="U16530" s="34"/>
    </row>
    <row r="16531" spans="16:21" x14ac:dyDescent="0.45">
      <c r="P16531" s="33" t="s">
        <v>9142</v>
      </c>
      <c r="Q16531" t="s">
        <v>28873</v>
      </c>
      <c r="R16531" s="35" t="s">
        <v>25458</v>
      </c>
      <c r="S16531" s="34"/>
      <c r="T16531" s="34"/>
      <c r="U16531" s="34"/>
    </row>
    <row r="16532" spans="16:21" x14ac:dyDescent="0.45">
      <c r="P16532" s="33" t="s">
        <v>9143</v>
      </c>
      <c r="Q16532" t="s">
        <v>28873</v>
      </c>
      <c r="R16532" s="35" t="s">
        <v>25459</v>
      </c>
      <c r="S16532" s="34"/>
      <c r="T16532" s="34"/>
      <c r="U16532" s="34"/>
    </row>
    <row r="16533" spans="16:21" x14ac:dyDescent="0.45">
      <c r="P16533" s="33" t="s">
        <v>9143</v>
      </c>
      <c r="Q16533" t="s">
        <v>28873</v>
      </c>
      <c r="R16533" s="35" t="s">
        <v>25460</v>
      </c>
      <c r="S16533" s="34"/>
      <c r="T16533" s="34"/>
      <c r="U16533" s="34"/>
    </row>
    <row r="16534" spans="16:21" x14ac:dyDescent="0.45">
      <c r="P16534" s="33" t="s">
        <v>9144</v>
      </c>
      <c r="Q16534" t="s">
        <v>28873</v>
      </c>
      <c r="R16534" s="35" t="s">
        <v>25461</v>
      </c>
      <c r="S16534" s="34"/>
      <c r="T16534" s="34"/>
      <c r="U16534" s="34"/>
    </row>
    <row r="16535" spans="16:21" x14ac:dyDescent="0.45">
      <c r="P16535" s="33" t="s">
        <v>9144</v>
      </c>
      <c r="Q16535" t="s">
        <v>28873</v>
      </c>
      <c r="R16535" s="35" t="s">
        <v>25462</v>
      </c>
      <c r="S16535" s="34"/>
      <c r="T16535" s="34"/>
      <c r="U16535" s="34"/>
    </row>
    <row r="16536" spans="16:21" x14ac:dyDescent="0.45">
      <c r="P16536" s="33" t="s">
        <v>9145</v>
      </c>
      <c r="Q16536" t="s">
        <v>28873</v>
      </c>
      <c r="R16536" s="35" t="s">
        <v>25463</v>
      </c>
      <c r="S16536" s="34"/>
      <c r="T16536" s="34"/>
      <c r="U16536" s="34"/>
    </row>
    <row r="16537" spans="16:21" x14ac:dyDescent="0.45">
      <c r="P16537" s="33" t="s">
        <v>9145</v>
      </c>
      <c r="Q16537" t="s">
        <v>28873</v>
      </c>
      <c r="R16537" s="35" t="s">
        <v>25464</v>
      </c>
      <c r="S16537" s="34"/>
      <c r="T16537" s="34"/>
      <c r="U16537" s="34"/>
    </row>
    <row r="16538" spans="16:21" x14ac:dyDescent="0.45">
      <c r="P16538" s="33" t="s">
        <v>9146</v>
      </c>
      <c r="Q16538" t="s">
        <v>28873</v>
      </c>
      <c r="R16538" s="35" t="s">
        <v>25465</v>
      </c>
      <c r="S16538" s="34"/>
      <c r="T16538" s="34"/>
      <c r="U16538" s="34"/>
    </row>
    <row r="16539" spans="16:21" x14ac:dyDescent="0.45">
      <c r="P16539" s="33" t="s">
        <v>9146</v>
      </c>
      <c r="Q16539" t="s">
        <v>28873</v>
      </c>
      <c r="R16539" s="35" t="s">
        <v>25466</v>
      </c>
      <c r="S16539" s="34"/>
      <c r="T16539" s="34"/>
      <c r="U16539" s="34"/>
    </row>
    <row r="16540" spans="16:21" x14ac:dyDescent="0.45">
      <c r="P16540" s="33" t="s">
        <v>9147</v>
      </c>
      <c r="Q16540" t="s">
        <v>28873</v>
      </c>
      <c r="R16540" s="35" t="s">
        <v>25467</v>
      </c>
      <c r="S16540" s="34"/>
      <c r="T16540" s="34"/>
      <c r="U16540" s="34"/>
    </row>
    <row r="16541" spans="16:21" x14ac:dyDescent="0.45">
      <c r="P16541" s="33" t="s">
        <v>9147</v>
      </c>
      <c r="Q16541" t="s">
        <v>28873</v>
      </c>
      <c r="R16541" s="35" t="s">
        <v>25468</v>
      </c>
      <c r="S16541" s="34"/>
      <c r="T16541" s="34"/>
      <c r="U16541" s="34"/>
    </row>
    <row r="16542" spans="16:21" x14ac:dyDescent="0.45">
      <c r="P16542" s="33" t="s">
        <v>9148</v>
      </c>
      <c r="Q16542" t="s">
        <v>28873</v>
      </c>
      <c r="R16542" s="35" t="s">
        <v>25469</v>
      </c>
      <c r="S16542" s="34"/>
      <c r="T16542" s="34"/>
      <c r="U16542" s="34"/>
    </row>
    <row r="16543" spans="16:21" x14ac:dyDescent="0.45">
      <c r="P16543" s="33" t="s">
        <v>9148</v>
      </c>
      <c r="Q16543" t="s">
        <v>28873</v>
      </c>
      <c r="R16543" s="35" t="s">
        <v>25470</v>
      </c>
      <c r="S16543" s="34"/>
      <c r="T16543" s="34"/>
      <c r="U16543" s="34"/>
    </row>
    <row r="16544" spans="16:21" x14ac:dyDescent="0.45">
      <c r="P16544" s="33" t="s">
        <v>9149</v>
      </c>
      <c r="Q16544" t="s">
        <v>28873</v>
      </c>
      <c r="R16544" s="35" t="s">
        <v>25469</v>
      </c>
      <c r="S16544" s="34"/>
      <c r="T16544" s="34"/>
      <c r="U16544" s="34"/>
    </row>
    <row r="16545" spans="16:21" x14ac:dyDescent="0.45">
      <c r="P16545" s="33" t="s">
        <v>9149</v>
      </c>
      <c r="Q16545" t="s">
        <v>28873</v>
      </c>
      <c r="R16545" s="35" t="s">
        <v>25470</v>
      </c>
      <c r="S16545" s="34"/>
      <c r="T16545" s="34"/>
      <c r="U16545" s="34"/>
    </row>
    <row r="16546" spans="16:21" x14ac:dyDescent="0.45">
      <c r="P16546" s="33" t="s">
        <v>9150</v>
      </c>
      <c r="Q16546" t="s">
        <v>28873</v>
      </c>
      <c r="R16546" s="35" t="s">
        <v>25471</v>
      </c>
      <c r="S16546" s="34"/>
      <c r="T16546" s="34"/>
      <c r="U16546" s="34"/>
    </row>
    <row r="16547" spans="16:21" x14ac:dyDescent="0.45">
      <c r="P16547" s="33" t="s">
        <v>9150</v>
      </c>
      <c r="Q16547" t="s">
        <v>28873</v>
      </c>
      <c r="R16547" s="35" t="s">
        <v>25472</v>
      </c>
      <c r="S16547" s="34"/>
      <c r="T16547" s="34"/>
      <c r="U16547" s="34"/>
    </row>
    <row r="16548" spans="16:21" x14ac:dyDescent="0.45">
      <c r="P16548" s="33" t="s">
        <v>9151</v>
      </c>
      <c r="Q16548" t="s">
        <v>28873</v>
      </c>
      <c r="R16548" s="35" t="s">
        <v>25473</v>
      </c>
      <c r="S16548" s="34"/>
      <c r="T16548" s="34"/>
      <c r="U16548" s="34"/>
    </row>
    <row r="16549" spans="16:21" x14ac:dyDescent="0.45">
      <c r="P16549" s="33" t="s">
        <v>9151</v>
      </c>
      <c r="Q16549" t="s">
        <v>28873</v>
      </c>
      <c r="R16549" s="35" t="s">
        <v>25474</v>
      </c>
      <c r="S16549" s="34"/>
      <c r="T16549" s="34"/>
      <c r="U16549" s="34"/>
    </row>
    <row r="16550" spans="16:21" x14ac:dyDescent="0.45">
      <c r="P16550" s="33" t="s">
        <v>9152</v>
      </c>
      <c r="Q16550" t="s">
        <v>28873</v>
      </c>
      <c r="R16550" s="35" t="s">
        <v>25475</v>
      </c>
      <c r="S16550" s="34"/>
      <c r="T16550" s="34"/>
      <c r="U16550" s="34"/>
    </row>
    <row r="16551" spans="16:21" x14ac:dyDescent="0.45">
      <c r="P16551" s="33" t="s">
        <v>9152</v>
      </c>
      <c r="Q16551" t="s">
        <v>28873</v>
      </c>
      <c r="R16551" s="35" t="s">
        <v>25476</v>
      </c>
      <c r="S16551" s="34"/>
      <c r="T16551" s="34"/>
      <c r="U16551" s="34"/>
    </row>
    <row r="16552" spans="16:21" x14ac:dyDescent="0.45">
      <c r="P16552" s="33" t="s">
        <v>9153</v>
      </c>
      <c r="Q16552" t="s">
        <v>28873</v>
      </c>
      <c r="R16552" s="35" t="s">
        <v>25477</v>
      </c>
      <c r="S16552" s="34"/>
      <c r="T16552" s="34"/>
      <c r="U16552" s="34"/>
    </row>
    <row r="16553" spans="16:21" x14ac:dyDescent="0.45">
      <c r="P16553" s="33" t="s">
        <v>9153</v>
      </c>
      <c r="Q16553" t="s">
        <v>28873</v>
      </c>
      <c r="R16553" s="35" t="s">
        <v>25478</v>
      </c>
      <c r="S16553" s="34"/>
      <c r="T16553" s="34"/>
      <c r="U16553" s="34"/>
    </row>
    <row r="16554" spans="16:21" x14ac:dyDescent="0.45">
      <c r="P16554" s="33" t="s">
        <v>9154</v>
      </c>
      <c r="Q16554" t="s">
        <v>28873</v>
      </c>
      <c r="R16554" s="35" t="s">
        <v>25479</v>
      </c>
      <c r="S16554" s="34"/>
      <c r="T16554" s="34"/>
      <c r="U16554" s="34"/>
    </row>
    <row r="16555" spans="16:21" x14ac:dyDescent="0.45">
      <c r="P16555" s="33" t="s">
        <v>9154</v>
      </c>
      <c r="Q16555" t="s">
        <v>28873</v>
      </c>
      <c r="R16555" s="35" t="s">
        <v>25480</v>
      </c>
      <c r="S16555" s="34"/>
      <c r="T16555" s="34"/>
      <c r="U16555" s="34"/>
    </row>
    <row r="16556" spans="16:21" x14ac:dyDescent="0.45">
      <c r="P16556" s="33" t="s">
        <v>9155</v>
      </c>
      <c r="Q16556" t="s">
        <v>28873</v>
      </c>
      <c r="R16556" s="35" t="s">
        <v>25481</v>
      </c>
      <c r="S16556" s="34"/>
      <c r="T16556" s="34"/>
      <c r="U16556" s="34"/>
    </row>
    <row r="16557" spans="16:21" x14ac:dyDescent="0.45">
      <c r="P16557" s="33" t="s">
        <v>9155</v>
      </c>
      <c r="Q16557" t="s">
        <v>28873</v>
      </c>
      <c r="R16557" s="35" t="s">
        <v>25482</v>
      </c>
      <c r="S16557" s="34"/>
      <c r="T16557" s="34"/>
      <c r="U16557" s="34"/>
    </row>
    <row r="16558" spans="16:21" x14ac:dyDescent="0.45">
      <c r="P16558" s="33" t="s">
        <v>9156</v>
      </c>
      <c r="Q16558" t="s">
        <v>28873</v>
      </c>
      <c r="R16558" s="35" t="s">
        <v>25483</v>
      </c>
      <c r="S16558" s="34"/>
      <c r="T16558" s="34"/>
      <c r="U16558" s="34"/>
    </row>
    <row r="16559" spans="16:21" x14ac:dyDescent="0.45">
      <c r="P16559" s="33" t="s">
        <v>9156</v>
      </c>
      <c r="Q16559" t="s">
        <v>28873</v>
      </c>
      <c r="R16559" s="35" t="s">
        <v>25484</v>
      </c>
      <c r="S16559" s="34"/>
      <c r="T16559" s="34"/>
      <c r="U16559" s="34"/>
    </row>
    <row r="16560" spans="16:21" x14ac:dyDescent="0.45">
      <c r="P16560" s="33" t="s">
        <v>9157</v>
      </c>
      <c r="Q16560" t="s">
        <v>28873</v>
      </c>
      <c r="R16560" s="35" t="s">
        <v>25485</v>
      </c>
      <c r="S16560" s="34"/>
      <c r="T16560" s="34"/>
      <c r="U16560" s="34"/>
    </row>
    <row r="16561" spans="16:21" x14ac:dyDescent="0.45">
      <c r="P16561" s="33" t="s">
        <v>9157</v>
      </c>
      <c r="Q16561" t="s">
        <v>28873</v>
      </c>
      <c r="R16561" s="35" t="s">
        <v>25486</v>
      </c>
      <c r="S16561" s="34"/>
      <c r="T16561" s="34"/>
      <c r="U16561" s="34"/>
    </row>
    <row r="16562" spans="16:21" x14ac:dyDescent="0.45">
      <c r="P16562" s="33" t="s">
        <v>9158</v>
      </c>
      <c r="Q16562" t="s">
        <v>28873</v>
      </c>
      <c r="R16562" s="35" t="s">
        <v>25487</v>
      </c>
      <c r="S16562" s="34"/>
      <c r="T16562" s="34"/>
      <c r="U16562" s="34"/>
    </row>
    <row r="16563" spans="16:21" x14ac:dyDescent="0.45">
      <c r="P16563" s="33" t="s">
        <v>9158</v>
      </c>
      <c r="Q16563" t="s">
        <v>28873</v>
      </c>
      <c r="R16563" s="35" t="s">
        <v>25488</v>
      </c>
      <c r="S16563" s="34"/>
      <c r="T16563" s="34"/>
      <c r="U16563" s="34"/>
    </row>
    <row r="16564" spans="16:21" x14ac:dyDescent="0.45">
      <c r="P16564" s="33" t="s">
        <v>9159</v>
      </c>
      <c r="Q16564" t="s">
        <v>28873</v>
      </c>
      <c r="R16564" s="35" t="s">
        <v>25489</v>
      </c>
      <c r="S16564" s="34"/>
      <c r="T16564" s="34"/>
      <c r="U16564" s="34"/>
    </row>
    <row r="16565" spans="16:21" x14ac:dyDescent="0.45">
      <c r="P16565" s="33" t="s">
        <v>9159</v>
      </c>
      <c r="Q16565" t="s">
        <v>28873</v>
      </c>
      <c r="R16565" s="35" t="s">
        <v>25490</v>
      </c>
      <c r="S16565" s="34"/>
      <c r="T16565" s="34"/>
      <c r="U16565" s="34"/>
    </row>
    <row r="16566" spans="16:21" x14ac:dyDescent="0.45">
      <c r="P16566" s="33" t="s">
        <v>9160</v>
      </c>
      <c r="Q16566" t="s">
        <v>28873</v>
      </c>
      <c r="R16566" s="35" t="s">
        <v>25491</v>
      </c>
      <c r="S16566" s="34"/>
      <c r="T16566" s="34"/>
      <c r="U16566" s="34"/>
    </row>
    <row r="16567" spans="16:21" x14ac:dyDescent="0.45">
      <c r="P16567" s="33" t="s">
        <v>9160</v>
      </c>
      <c r="Q16567" t="s">
        <v>28873</v>
      </c>
      <c r="R16567" s="35" t="s">
        <v>25492</v>
      </c>
      <c r="S16567" s="34"/>
      <c r="T16567" s="34"/>
      <c r="U16567" s="34"/>
    </row>
    <row r="16568" spans="16:21" x14ac:dyDescent="0.45">
      <c r="P16568" s="33" t="s">
        <v>9161</v>
      </c>
      <c r="Q16568" t="s">
        <v>28873</v>
      </c>
      <c r="R16568" s="35" t="s">
        <v>25493</v>
      </c>
      <c r="S16568" s="34"/>
      <c r="T16568" s="34"/>
      <c r="U16568" s="34"/>
    </row>
    <row r="16569" spans="16:21" x14ac:dyDescent="0.45">
      <c r="P16569" s="33" t="s">
        <v>9161</v>
      </c>
      <c r="Q16569" t="s">
        <v>28873</v>
      </c>
      <c r="R16569" s="35" t="s">
        <v>25494</v>
      </c>
      <c r="S16569" s="34"/>
      <c r="T16569" s="34"/>
      <c r="U16569" s="34"/>
    </row>
    <row r="16570" spans="16:21" x14ac:dyDescent="0.45">
      <c r="P16570" s="33" t="s">
        <v>9162</v>
      </c>
      <c r="Q16570" t="s">
        <v>28873</v>
      </c>
      <c r="R16570" s="35" t="s">
        <v>25495</v>
      </c>
      <c r="S16570" s="34"/>
      <c r="T16570" s="34"/>
      <c r="U16570" s="34"/>
    </row>
    <row r="16571" spans="16:21" x14ac:dyDescent="0.45">
      <c r="P16571" s="33" t="s">
        <v>9162</v>
      </c>
      <c r="Q16571" t="s">
        <v>28873</v>
      </c>
      <c r="R16571" s="35" t="s">
        <v>25496</v>
      </c>
      <c r="S16571" s="34"/>
      <c r="T16571" s="34"/>
      <c r="U16571" s="34"/>
    </row>
    <row r="16572" spans="16:21" x14ac:dyDescent="0.45">
      <c r="P16572" s="33" t="s">
        <v>9163</v>
      </c>
      <c r="Q16572" t="s">
        <v>28873</v>
      </c>
      <c r="R16572" s="35" t="s">
        <v>25497</v>
      </c>
      <c r="S16572" s="34"/>
      <c r="T16572" s="34"/>
      <c r="U16572" s="34"/>
    </row>
    <row r="16573" spans="16:21" x14ac:dyDescent="0.45">
      <c r="P16573" s="33" t="s">
        <v>9163</v>
      </c>
      <c r="Q16573" t="s">
        <v>28873</v>
      </c>
      <c r="R16573" s="35" t="s">
        <v>25498</v>
      </c>
      <c r="S16573" s="34"/>
      <c r="T16573" s="34"/>
      <c r="U16573" s="34"/>
    </row>
    <row r="16574" spans="16:21" x14ac:dyDescent="0.45">
      <c r="P16574" s="33" t="s">
        <v>9164</v>
      </c>
      <c r="Q16574" t="s">
        <v>28873</v>
      </c>
      <c r="R16574" s="35" t="s">
        <v>25497</v>
      </c>
      <c r="S16574" s="34"/>
      <c r="T16574" s="34"/>
      <c r="U16574" s="34"/>
    </row>
    <row r="16575" spans="16:21" x14ac:dyDescent="0.45">
      <c r="P16575" s="33" t="s">
        <v>9164</v>
      </c>
      <c r="Q16575" t="s">
        <v>28873</v>
      </c>
      <c r="R16575" s="35" t="s">
        <v>25498</v>
      </c>
      <c r="S16575" s="34"/>
      <c r="T16575" s="34"/>
      <c r="U16575" s="34"/>
    </row>
    <row r="16576" spans="16:21" x14ac:dyDescent="0.45">
      <c r="P16576" s="33" t="s">
        <v>9165</v>
      </c>
      <c r="Q16576" t="s">
        <v>28873</v>
      </c>
      <c r="R16576" s="35" t="s">
        <v>25499</v>
      </c>
      <c r="S16576" s="34"/>
      <c r="T16576" s="34"/>
      <c r="U16576" s="34"/>
    </row>
    <row r="16577" spans="16:21" x14ac:dyDescent="0.45">
      <c r="P16577" s="33" t="s">
        <v>9165</v>
      </c>
      <c r="Q16577" t="s">
        <v>28873</v>
      </c>
      <c r="R16577" s="35" t="s">
        <v>25500</v>
      </c>
      <c r="S16577" s="34"/>
      <c r="T16577" s="34"/>
      <c r="U16577" s="34"/>
    </row>
    <row r="16578" spans="16:21" x14ac:dyDescent="0.45">
      <c r="P16578" s="33" t="s">
        <v>9166</v>
      </c>
      <c r="Q16578" t="s">
        <v>28873</v>
      </c>
      <c r="R16578" s="35" t="s">
        <v>25501</v>
      </c>
      <c r="S16578" s="34"/>
      <c r="T16578" s="34"/>
      <c r="U16578" s="34"/>
    </row>
    <row r="16579" spans="16:21" x14ac:dyDescent="0.45">
      <c r="P16579" s="33" t="s">
        <v>9166</v>
      </c>
      <c r="Q16579" t="s">
        <v>28873</v>
      </c>
      <c r="R16579" s="35" t="s">
        <v>25502</v>
      </c>
      <c r="S16579" s="34"/>
      <c r="T16579" s="34"/>
      <c r="U16579" s="34"/>
    </row>
    <row r="16580" spans="16:21" x14ac:dyDescent="0.45">
      <c r="P16580" s="33" t="s">
        <v>9167</v>
      </c>
      <c r="Q16580" t="s">
        <v>28873</v>
      </c>
      <c r="R16580" s="35" t="s">
        <v>25503</v>
      </c>
      <c r="S16580" s="34"/>
      <c r="T16580" s="34"/>
      <c r="U16580" s="34"/>
    </row>
    <row r="16581" spans="16:21" x14ac:dyDescent="0.45">
      <c r="P16581" s="33" t="s">
        <v>9167</v>
      </c>
      <c r="Q16581" t="s">
        <v>28873</v>
      </c>
      <c r="R16581" s="35" t="s">
        <v>25504</v>
      </c>
      <c r="S16581" s="34"/>
      <c r="T16581" s="34"/>
      <c r="U16581" s="34"/>
    </row>
    <row r="16582" spans="16:21" x14ac:dyDescent="0.45">
      <c r="P16582" s="33" t="s">
        <v>9168</v>
      </c>
      <c r="Q16582" t="s">
        <v>28873</v>
      </c>
      <c r="R16582" s="35" t="s">
        <v>25505</v>
      </c>
      <c r="S16582" s="34"/>
      <c r="T16582" s="34"/>
      <c r="U16582" s="34"/>
    </row>
    <row r="16583" spans="16:21" x14ac:dyDescent="0.45">
      <c r="P16583" s="33" t="s">
        <v>9168</v>
      </c>
      <c r="Q16583" t="s">
        <v>28873</v>
      </c>
      <c r="R16583" s="35" t="s">
        <v>25506</v>
      </c>
      <c r="S16583" s="34"/>
      <c r="T16583" s="34"/>
      <c r="U16583" s="34"/>
    </row>
    <row r="16584" spans="16:21" x14ac:dyDescent="0.45">
      <c r="P16584" s="33" t="s">
        <v>9169</v>
      </c>
      <c r="Q16584" t="s">
        <v>28873</v>
      </c>
      <c r="R16584" s="35" t="s">
        <v>25507</v>
      </c>
      <c r="S16584" s="34"/>
      <c r="T16584" s="34"/>
      <c r="U16584" s="34"/>
    </row>
    <row r="16585" spans="16:21" x14ac:dyDescent="0.45">
      <c r="P16585" s="33" t="s">
        <v>9169</v>
      </c>
      <c r="Q16585" t="s">
        <v>28873</v>
      </c>
      <c r="R16585" s="35" t="s">
        <v>25508</v>
      </c>
      <c r="S16585" s="34"/>
      <c r="T16585" s="34"/>
      <c r="U16585" s="34"/>
    </row>
    <row r="16586" spans="16:21" x14ac:dyDescent="0.45">
      <c r="P16586" s="33" t="s">
        <v>9170</v>
      </c>
      <c r="Q16586" t="s">
        <v>28873</v>
      </c>
      <c r="R16586" s="35" t="s">
        <v>25509</v>
      </c>
      <c r="S16586" s="34"/>
      <c r="T16586" s="34"/>
      <c r="U16586" s="34"/>
    </row>
    <row r="16587" spans="16:21" x14ac:dyDescent="0.45">
      <c r="P16587" s="33" t="s">
        <v>9170</v>
      </c>
      <c r="Q16587" t="s">
        <v>28873</v>
      </c>
      <c r="R16587" s="35" t="s">
        <v>25510</v>
      </c>
      <c r="S16587" s="34"/>
      <c r="T16587" s="34"/>
      <c r="U16587" s="34"/>
    </row>
    <row r="16588" spans="16:21" x14ac:dyDescent="0.45">
      <c r="P16588" s="33" t="s">
        <v>9171</v>
      </c>
      <c r="Q16588" t="s">
        <v>28873</v>
      </c>
      <c r="R16588" s="35" t="s">
        <v>25511</v>
      </c>
      <c r="S16588" s="34"/>
      <c r="T16588" s="34"/>
      <c r="U16588" s="34"/>
    </row>
    <row r="16589" spans="16:21" x14ac:dyDescent="0.45">
      <c r="P16589" s="33" t="s">
        <v>9171</v>
      </c>
      <c r="Q16589" t="s">
        <v>28873</v>
      </c>
      <c r="R16589" s="35" t="s">
        <v>25512</v>
      </c>
      <c r="S16589" s="34"/>
      <c r="T16589" s="34"/>
      <c r="U16589" s="34"/>
    </row>
    <row r="16590" spans="16:21" x14ac:dyDescent="0.45">
      <c r="P16590" s="33" t="s">
        <v>9172</v>
      </c>
      <c r="Q16590" t="s">
        <v>28873</v>
      </c>
      <c r="R16590" s="35" t="s">
        <v>25513</v>
      </c>
      <c r="S16590" s="34"/>
      <c r="T16590" s="34"/>
      <c r="U16590" s="34"/>
    </row>
    <row r="16591" spans="16:21" x14ac:dyDescent="0.45">
      <c r="P16591" s="33" t="s">
        <v>9172</v>
      </c>
      <c r="Q16591" t="s">
        <v>28873</v>
      </c>
      <c r="R16591" s="35" t="s">
        <v>25514</v>
      </c>
      <c r="S16591" s="34"/>
      <c r="T16591" s="34"/>
      <c r="U16591" s="34"/>
    </row>
    <row r="16592" spans="16:21" x14ac:dyDescent="0.45">
      <c r="P16592" s="33" t="s">
        <v>9173</v>
      </c>
      <c r="Q16592" t="s">
        <v>28873</v>
      </c>
      <c r="R16592" s="35" t="s">
        <v>25515</v>
      </c>
      <c r="S16592" s="34"/>
      <c r="T16592" s="34"/>
      <c r="U16592" s="34"/>
    </row>
    <row r="16593" spans="16:21" x14ac:dyDescent="0.45">
      <c r="P16593" s="33" t="s">
        <v>9173</v>
      </c>
      <c r="Q16593" t="s">
        <v>28873</v>
      </c>
      <c r="R16593" s="35" t="s">
        <v>25516</v>
      </c>
      <c r="S16593" s="34"/>
      <c r="T16593" s="34"/>
      <c r="U16593" s="34"/>
    </row>
    <row r="16594" spans="16:21" x14ac:dyDescent="0.45">
      <c r="P16594" s="33" t="s">
        <v>9174</v>
      </c>
      <c r="Q16594" t="s">
        <v>28873</v>
      </c>
      <c r="R16594" s="35" t="s">
        <v>25517</v>
      </c>
      <c r="S16594" s="34"/>
      <c r="T16594" s="34"/>
      <c r="U16594" s="34"/>
    </row>
    <row r="16595" spans="16:21" x14ac:dyDescent="0.45">
      <c r="P16595" s="33" t="s">
        <v>9174</v>
      </c>
      <c r="Q16595" t="s">
        <v>28873</v>
      </c>
      <c r="R16595" s="35" t="s">
        <v>25518</v>
      </c>
      <c r="S16595" s="34"/>
      <c r="T16595" s="34"/>
      <c r="U16595" s="34"/>
    </row>
    <row r="16596" spans="16:21" x14ac:dyDescent="0.45">
      <c r="P16596" s="33" t="s">
        <v>9175</v>
      </c>
      <c r="Q16596" t="s">
        <v>28873</v>
      </c>
      <c r="R16596" s="35" t="s">
        <v>25519</v>
      </c>
      <c r="S16596" s="34"/>
      <c r="T16596" s="34"/>
      <c r="U16596" s="34"/>
    </row>
    <row r="16597" spans="16:21" x14ac:dyDescent="0.45">
      <c r="P16597" s="33" t="s">
        <v>9175</v>
      </c>
      <c r="Q16597" t="s">
        <v>28873</v>
      </c>
      <c r="R16597" s="35" t="s">
        <v>25520</v>
      </c>
      <c r="S16597" s="34"/>
      <c r="T16597" s="34"/>
      <c r="U16597" s="34"/>
    </row>
    <row r="16598" spans="16:21" x14ac:dyDescent="0.45">
      <c r="P16598" s="33" t="s">
        <v>9176</v>
      </c>
      <c r="Q16598" t="s">
        <v>28873</v>
      </c>
      <c r="R16598" s="35" t="s">
        <v>25521</v>
      </c>
      <c r="S16598" s="34"/>
      <c r="T16598" s="34"/>
      <c r="U16598" s="34"/>
    </row>
    <row r="16599" spans="16:21" x14ac:dyDescent="0.45">
      <c r="P16599" s="33" t="s">
        <v>9176</v>
      </c>
      <c r="Q16599" t="s">
        <v>28873</v>
      </c>
      <c r="R16599" s="35" t="s">
        <v>25522</v>
      </c>
      <c r="S16599" s="34"/>
      <c r="T16599" s="34"/>
      <c r="U16599" s="34"/>
    </row>
    <row r="16600" spans="16:21" x14ac:dyDescent="0.45">
      <c r="P16600" s="33" t="s">
        <v>9177</v>
      </c>
      <c r="Q16600" t="s">
        <v>28873</v>
      </c>
      <c r="R16600" s="35" t="s">
        <v>25523</v>
      </c>
      <c r="S16600" s="34"/>
      <c r="T16600" s="34"/>
      <c r="U16600" s="34"/>
    </row>
    <row r="16601" spans="16:21" x14ac:dyDescent="0.45">
      <c r="P16601" s="33" t="s">
        <v>9177</v>
      </c>
      <c r="Q16601" t="s">
        <v>28873</v>
      </c>
      <c r="R16601" s="35" t="s">
        <v>25524</v>
      </c>
      <c r="S16601" s="34"/>
      <c r="T16601" s="34"/>
      <c r="U16601" s="34"/>
    </row>
    <row r="16602" spans="16:21" x14ac:dyDescent="0.45">
      <c r="P16602" s="33" t="s">
        <v>9178</v>
      </c>
      <c r="Q16602" t="s">
        <v>28873</v>
      </c>
      <c r="R16602" s="35" t="s">
        <v>25525</v>
      </c>
      <c r="S16602" s="34"/>
      <c r="T16602" s="34"/>
      <c r="U16602" s="34"/>
    </row>
    <row r="16603" spans="16:21" x14ac:dyDescent="0.45">
      <c r="P16603" s="33" t="s">
        <v>9178</v>
      </c>
      <c r="Q16603" t="s">
        <v>28873</v>
      </c>
      <c r="R16603" s="35" t="s">
        <v>25526</v>
      </c>
      <c r="S16603" s="34"/>
      <c r="T16603" s="34"/>
      <c r="U16603" s="34"/>
    </row>
    <row r="16604" spans="16:21" x14ac:dyDescent="0.45">
      <c r="P16604" s="33" t="s">
        <v>9179</v>
      </c>
      <c r="Q16604" t="s">
        <v>28873</v>
      </c>
      <c r="R16604" s="35" t="s">
        <v>25527</v>
      </c>
      <c r="S16604" s="34"/>
      <c r="T16604" s="34"/>
      <c r="U16604" s="34"/>
    </row>
    <row r="16605" spans="16:21" x14ac:dyDescent="0.45">
      <c r="P16605" s="33" t="s">
        <v>9179</v>
      </c>
      <c r="Q16605" t="s">
        <v>28873</v>
      </c>
      <c r="R16605" s="35" t="s">
        <v>25526</v>
      </c>
      <c r="S16605" s="34"/>
      <c r="T16605" s="34"/>
      <c r="U16605" s="34"/>
    </row>
    <row r="16606" spans="16:21" x14ac:dyDescent="0.45">
      <c r="P16606" s="33" t="s">
        <v>9180</v>
      </c>
      <c r="Q16606" t="s">
        <v>28873</v>
      </c>
      <c r="R16606" s="35" t="s">
        <v>25528</v>
      </c>
      <c r="S16606" s="34"/>
      <c r="T16606" s="34"/>
      <c r="U16606" s="34"/>
    </row>
    <row r="16607" spans="16:21" x14ac:dyDescent="0.45">
      <c r="P16607" s="33" t="s">
        <v>9180</v>
      </c>
      <c r="Q16607" t="s">
        <v>28873</v>
      </c>
      <c r="R16607" s="35" t="s">
        <v>25529</v>
      </c>
      <c r="S16607" s="34"/>
      <c r="T16607" s="34"/>
      <c r="U16607" s="34"/>
    </row>
    <row r="16608" spans="16:21" x14ac:dyDescent="0.45">
      <c r="P16608" s="33" t="s">
        <v>9181</v>
      </c>
      <c r="Q16608" t="s">
        <v>28873</v>
      </c>
      <c r="R16608" s="35" t="s">
        <v>25530</v>
      </c>
      <c r="S16608" s="34"/>
      <c r="T16608" s="34"/>
      <c r="U16608" s="34"/>
    </row>
    <row r="16609" spans="16:21" x14ac:dyDescent="0.45">
      <c r="P16609" s="33" t="s">
        <v>9181</v>
      </c>
      <c r="Q16609" t="s">
        <v>28873</v>
      </c>
      <c r="R16609" s="35" t="s">
        <v>25531</v>
      </c>
      <c r="S16609" s="34"/>
      <c r="T16609" s="34"/>
      <c r="U16609" s="34"/>
    </row>
    <row r="16610" spans="16:21" x14ac:dyDescent="0.45">
      <c r="P16610" s="33" t="s">
        <v>9182</v>
      </c>
      <c r="Q16610" t="s">
        <v>28873</v>
      </c>
      <c r="R16610" s="35" t="s">
        <v>25532</v>
      </c>
      <c r="S16610" s="34"/>
      <c r="T16610" s="34"/>
      <c r="U16610" s="34"/>
    </row>
    <row r="16611" spans="16:21" x14ac:dyDescent="0.45">
      <c r="P16611" s="33" t="s">
        <v>9182</v>
      </c>
      <c r="Q16611" t="s">
        <v>28873</v>
      </c>
      <c r="R16611" s="35" t="s">
        <v>25533</v>
      </c>
      <c r="S16611" s="34"/>
      <c r="T16611" s="34"/>
      <c r="U16611" s="34"/>
    </row>
    <row r="16612" spans="16:21" x14ac:dyDescent="0.45">
      <c r="P16612" s="33" t="s">
        <v>9183</v>
      </c>
      <c r="Q16612" t="s">
        <v>28873</v>
      </c>
      <c r="R16612" s="35" t="s">
        <v>25534</v>
      </c>
      <c r="S16612" s="34"/>
      <c r="T16612" s="34"/>
      <c r="U16612" s="34"/>
    </row>
    <row r="16613" spans="16:21" x14ac:dyDescent="0.45">
      <c r="P16613" s="33" t="s">
        <v>9183</v>
      </c>
      <c r="Q16613" t="s">
        <v>28873</v>
      </c>
      <c r="R16613" s="35" t="s">
        <v>25535</v>
      </c>
      <c r="S16613" s="34"/>
      <c r="T16613" s="34"/>
      <c r="U16613" s="34"/>
    </row>
    <row r="16614" spans="16:21" x14ac:dyDescent="0.45">
      <c r="P16614" s="33" t="s">
        <v>9184</v>
      </c>
      <c r="Q16614" t="s">
        <v>28873</v>
      </c>
      <c r="R16614" s="35" t="s">
        <v>25536</v>
      </c>
      <c r="S16614" s="34"/>
      <c r="T16614" s="34"/>
      <c r="U16614" s="34"/>
    </row>
    <row r="16615" spans="16:21" x14ac:dyDescent="0.45">
      <c r="P16615" s="33" t="s">
        <v>9184</v>
      </c>
      <c r="Q16615" t="s">
        <v>28873</v>
      </c>
      <c r="R16615" s="35" t="s">
        <v>25537</v>
      </c>
      <c r="S16615" s="34"/>
      <c r="T16615" s="34"/>
      <c r="U16615" s="34"/>
    </row>
    <row r="16616" spans="16:21" x14ac:dyDescent="0.45">
      <c r="P16616" s="33" t="s">
        <v>9185</v>
      </c>
      <c r="Q16616" t="s">
        <v>28873</v>
      </c>
      <c r="R16616" s="35" t="s">
        <v>25538</v>
      </c>
      <c r="S16616" s="34"/>
      <c r="T16616" s="34"/>
      <c r="U16616" s="34"/>
    </row>
    <row r="16617" spans="16:21" x14ac:dyDescent="0.45">
      <c r="P16617" s="33" t="s">
        <v>9185</v>
      </c>
      <c r="Q16617" t="s">
        <v>28873</v>
      </c>
      <c r="R16617" s="35" t="s">
        <v>25539</v>
      </c>
      <c r="S16617" s="34"/>
      <c r="T16617" s="34"/>
      <c r="U16617" s="34"/>
    </row>
    <row r="16618" spans="16:21" x14ac:dyDescent="0.45">
      <c r="P16618" s="33" t="s">
        <v>9186</v>
      </c>
      <c r="Q16618" t="s">
        <v>28873</v>
      </c>
      <c r="R16618" s="35" t="s">
        <v>25540</v>
      </c>
      <c r="S16618" s="34"/>
      <c r="T16618" s="34"/>
      <c r="U16618" s="34"/>
    </row>
    <row r="16619" spans="16:21" x14ac:dyDescent="0.45">
      <c r="P16619" s="33" t="s">
        <v>9186</v>
      </c>
      <c r="Q16619" t="s">
        <v>28873</v>
      </c>
      <c r="R16619" s="35" t="s">
        <v>25541</v>
      </c>
      <c r="S16619" s="34"/>
      <c r="T16619" s="34"/>
      <c r="U16619" s="34"/>
    </row>
    <row r="16620" spans="16:21" x14ac:dyDescent="0.45">
      <c r="P16620" s="33" t="s">
        <v>9187</v>
      </c>
      <c r="Q16620" t="s">
        <v>28873</v>
      </c>
      <c r="R16620" s="35" t="s">
        <v>25542</v>
      </c>
      <c r="S16620" s="34"/>
      <c r="T16620" s="34"/>
      <c r="U16620" s="34"/>
    </row>
    <row r="16621" spans="16:21" x14ac:dyDescent="0.45">
      <c r="P16621" s="33" t="s">
        <v>9187</v>
      </c>
      <c r="Q16621" t="s">
        <v>28873</v>
      </c>
      <c r="R16621" s="35" t="s">
        <v>25543</v>
      </c>
      <c r="S16621" s="34"/>
      <c r="T16621" s="34"/>
      <c r="U16621" s="34"/>
    </row>
    <row r="16622" spans="16:21" x14ac:dyDescent="0.45">
      <c r="P16622" s="33" t="s">
        <v>9188</v>
      </c>
      <c r="Q16622" t="s">
        <v>28873</v>
      </c>
      <c r="R16622" s="35" t="s">
        <v>25544</v>
      </c>
      <c r="S16622" s="34"/>
      <c r="T16622" s="34"/>
      <c r="U16622" s="34"/>
    </row>
    <row r="16623" spans="16:21" x14ac:dyDescent="0.45">
      <c r="P16623" s="33" t="s">
        <v>9188</v>
      </c>
      <c r="Q16623" t="s">
        <v>28873</v>
      </c>
      <c r="R16623" s="35" t="s">
        <v>25545</v>
      </c>
      <c r="S16623" s="34"/>
      <c r="T16623" s="34"/>
      <c r="U16623" s="34"/>
    </row>
    <row r="16624" spans="16:21" x14ac:dyDescent="0.45">
      <c r="P16624" s="33" t="s">
        <v>9189</v>
      </c>
      <c r="Q16624" t="s">
        <v>28873</v>
      </c>
      <c r="R16624" s="35" t="s">
        <v>25546</v>
      </c>
      <c r="S16624" s="34"/>
      <c r="T16624" s="34"/>
      <c r="U16624" s="34"/>
    </row>
    <row r="16625" spans="16:21" x14ac:dyDescent="0.45">
      <c r="P16625" s="33" t="s">
        <v>9189</v>
      </c>
      <c r="Q16625" t="s">
        <v>28873</v>
      </c>
      <c r="R16625" s="35" t="s">
        <v>25547</v>
      </c>
      <c r="S16625" s="34"/>
      <c r="T16625" s="34"/>
      <c r="U16625" s="34"/>
    </row>
    <row r="16626" spans="16:21" x14ac:dyDescent="0.45">
      <c r="P16626" s="33" t="s">
        <v>9190</v>
      </c>
      <c r="Q16626" t="s">
        <v>28873</v>
      </c>
      <c r="R16626" s="35" t="s">
        <v>25548</v>
      </c>
      <c r="S16626" s="34"/>
      <c r="T16626" s="34"/>
      <c r="U16626" s="34"/>
    </row>
    <row r="16627" spans="16:21" x14ac:dyDescent="0.45">
      <c r="P16627" s="33" t="s">
        <v>9190</v>
      </c>
      <c r="Q16627" t="s">
        <v>28873</v>
      </c>
      <c r="R16627" s="35" t="s">
        <v>25549</v>
      </c>
      <c r="S16627" s="34"/>
      <c r="T16627" s="34"/>
      <c r="U16627" s="34"/>
    </row>
    <row r="16628" spans="16:21" x14ac:dyDescent="0.45">
      <c r="P16628" s="33" t="s">
        <v>9191</v>
      </c>
      <c r="Q16628" t="s">
        <v>28873</v>
      </c>
      <c r="R16628" s="35" t="s">
        <v>25550</v>
      </c>
      <c r="S16628" s="34"/>
      <c r="T16628" s="34"/>
      <c r="U16628" s="34"/>
    </row>
    <row r="16629" spans="16:21" x14ac:dyDescent="0.45">
      <c r="P16629" s="33" t="s">
        <v>9191</v>
      </c>
      <c r="Q16629" t="s">
        <v>28873</v>
      </c>
      <c r="R16629" s="35" t="s">
        <v>25551</v>
      </c>
      <c r="S16629" s="34"/>
      <c r="T16629" s="34"/>
      <c r="U16629" s="34"/>
    </row>
    <row r="16630" spans="16:21" x14ac:dyDescent="0.45">
      <c r="P16630" s="33" t="s">
        <v>9192</v>
      </c>
      <c r="Q16630" t="s">
        <v>28873</v>
      </c>
      <c r="R16630" s="35" t="s">
        <v>25552</v>
      </c>
      <c r="S16630" s="34"/>
      <c r="T16630" s="34"/>
      <c r="U16630" s="34"/>
    </row>
    <row r="16631" spans="16:21" x14ac:dyDescent="0.45">
      <c r="P16631" s="33" t="s">
        <v>9192</v>
      </c>
      <c r="Q16631" t="s">
        <v>28873</v>
      </c>
      <c r="R16631" s="35" t="s">
        <v>25553</v>
      </c>
      <c r="S16631" s="34"/>
      <c r="T16631" s="34"/>
      <c r="U16631" s="34"/>
    </row>
    <row r="16632" spans="16:21" x14ac:dyDescent="0.45">
      <c r="P16632" s="33" t="s">
        <v>9193</v>
      </c>
      <c r="Q16632" t="s">
        <v>28873</v>
      </c>
      <c r="R16632" s="35" t="s">
        <v>25554</v>
      </c>
      <c r="S16632" s="34"/>
      <c r="T16632" s="34"/>
      <c r="U16632" s="34"/>
    </row>
    <row r="16633" spans="16:21" x14ac:dyDescent="0.45">
      <c r="P16633" s="33" t="s">
        <v>9193</v>
      </c>
      <c r="Q16633" t="s">
        <v>28873</v>
      </c>
      <c r="R16633" s="35" t="s">
        <v>25555</v>
      </c>
      <c r="S16633" s="34"/>
      <c r="T16633" s="34"/>
      <c r="U16633" s="34"/>
    </row>
    <row r="16634" spans="16:21" x14ac:dyDescent="0.45">
      <c r="P16634" s="33" t="s">
        <v>9194</v>
      </c>
      <c r="Q16634" t="s">
        <v>28873</v>
      </c>
      <c r="R16634" s="35" t="s">
        <v>25556</v>
      </c>
      <c r="S16634" s="34"/>
      <c r="T16634" s="34"/>
      <c r="U16634" s="34"/>
    </row>
    <row r="16635" spans="16:21" x14ac:dyDescent="0.45">
      <c r="P16635" s="33" t="s">
        <v>9194</v>
      </c>
      <c r="Q16635" t="s">
        <v>28873</v>
      </c>
      <c r="R16635" s="35" t="s">
        <v>25557</v>
      </c>
      <c r="S16635" s="34"/>
      <c r="T16635" s="34"/>
      <c r="U16635" s="34"/>
    </row>
    <row r="16636" spans="16:21" x14ac:dyDescent="0.45">
      <c r="P16636" s="33" t="s">
        <v>9195</v>
      </c>
      <c r="Q16636" t="s">
        <v>28873</v>
      </c>
      <c r="R16636" s="35" t="s">
        <v>25556</v>
      </c>
      <c r="S16636" s="34"/>
      <c r="T16636" s="34"/>
      <c r="U16636" s="34"/>
    </row>
    <row r="16637" spans="16:21" x14ac:dyDescent="0.45">
      <c r="P16637" s="33" t="s">
        <v>9195</v>
      </c>
      <c r="Q16637" t="s">
        <v>28873</v>
      </c>
      <c r="R16637" s="35" t="s">
        <v>25557</v>
      </c>
      <c r="S16637" s="34"/>
      <c r="T16637" s="34"/>
      <c r="U16637" s="34"/>
    </row>
    <row r="16638" spans="16:21" x14ac:dyDescent="0.45">
      <c r="P16638" s="33" t="s">
        <v>9196</v>
      </c>
      <c r="Q16638" t="s">
        <v>28873</v>
      </c>
      <c r="R16638" s="35" t="s">
        <v>25558</v>
      </c>
      <c r="S16638" s="34"/>
      <c r="T16638" s="34"/>
      <c r="U16638" s="34"/>
    </row>
    <row r="16639" spans="16:21" x14ac:dyDescent="0.45">
      <c r="P16639" s="33" t="s">
        <v>9196</v>
      </c>
      <c r="Q16639" t="s">
        <v>28873</v>
      </c>
      <c r="R16639" s="35" t="s">
        <v>25559</v>
      </c>
      <c r="S16639" s="34"/>
      <c r="T16639" s="34"/>
      <c r="U16639" s="34"/>
    </row>
    <row r="16640" spans="16:21" x14ac:dyDescent="0.45">
      <c r="P16640" s="33" t="s">
        <v>9197</v>
      </c>
      <c r="Q16640" t="s">
        <v>28873</v>
      </c>
      <c r="R16640" s="35" t="s">
        <v>25560</v>
      </c>
      <c r="S16640" s="34"/>
      <c r="T16640" s="34"/>
      <c r="U16640" s="34"/>
    </row>
    <row r="16641" spans="16:21" x14ac:dyDescent="0.45">
      <c r="P16641" s="33" t="s">
        <v>9197</v>
      </c>
      <c r="Q16641" t="s">
        <v>28873</v>
      </c>
      <c r="R16641" s="35" t="s">
        <v>25561</v>
      </c>
      <c r="S16641" s="34"/>
      <c r="T16641" s="34"/>
      <c r="U16641" s="34"/>
    </row>
    <row r="16642" spans="16:21" x14ac:dyDescent="0.45">
      <c r="P16642" s="33" t="s">
        <v>9198</v>
      </c>
      <c r="Q16642" t="s">
        <v>28873</v>
      </c>
      <c r="R16642" s="35" t="s">
        <v>25562</v>
      </c>
      <c r="S16642" s="34"/>
      <c r="T16642" s="34"/>
      <c r="U16642" s="34"/>
    </row>
    <row r="16643" spans="16:21" x14ac:dyDescent="0.45">
      <c r="P16643" s="33" t="s">
        <v>9198</v>
      </c>
      <c r="Q16643" t="s">
        <v>28873</v>
      </c>
      <c r="R16643" s="35" t="s">
        <v>25563</v>
      </c>
      <c r="S16643" s="34"/>
      <c r="T16643" s="34"/>
      <c r="U16643" s="34"/>
    </row>
    <row r="16644" spans="16:21" x14ac:dyDescent="0.45">
      <c r="P16644" s="33" t="s">
        <v>9199</v>
      </c>
      <c r="Q16644" t="s">
        <v>28873</v>
      </c>
      <c r="R16644" s="35" t="s">
        <v>25564</v>
      </c>
      <c r="S16644" s="34"/>
      <c r="T16644" s="34"/>
      <c r="U16644" s="34"/>
    </row>
    <row r="16645" spans="16:21" x14ac:dyDescent="0.45">
      <c r="P16645" s="33" t="s">
        <v>9199</v>
      </c>
      <c r="Q16645" t="s">
        <v>28873</v>
      </c>
      <c r="R16645" s="35" t="s">
        <v>25565</v>
      </c>
      <c r="S16645" s="34"/>
      <c r="T16645" s="34"/>
      <c r="U16645" s="34"/>
    </row>
    <row r="16646" spans="16:21" x14ac:dyDescent="0.45">
      <c r="P16646" s="33" t="s">
        <v>9200</v>
      </c>
      <c r="Q16646" t="s">
        <v>28873</v>
      </c>
      <c r="R16646" s="35" t="s">
        <v>25566</v>
      </c>
      <c r="S16646" s="34"/>
      <c r="T16646" s="34"/>
      <c r="U16646" s="34"/>
    </row>
    <row r="16647" spans="16:21" x14ac:dyDescent="0.45">
      <c r="P16647" s="33" t="s">
        <v>9200</v>
      </c>
      <c r="Q16647" t="s">
        <v>28873</v>
      </c>
      <c r="R16647" s="35" t="s">
        <v>25567</v>
      </c>
      <c r="S16647" s="34"/>
      <c r="T16647" s="34"/>
      <c r="U16647" s="34"/>
    </row>
    <row r="16648" spans="16:21" x14ac:dyDescent="0.45">
      <c r="P16648" s="33" t="s">
        <v>9201</v>
      </c>
      <c r="Q16648" t="s">
        <v>28873</v>
      </c>
      <c r="R16648" s="35" t="s">
        <v>25568</v>
      </c>
      <c r="S16648" s="34"/>
      <c r="T16648" s="34"/>
      <c r="U16648" s="34"/>
    </row>
    <row r="16649" spans="16:21" x14ac:dyDescent="0.45">
      <c r="P16649" s="33" t="s">
        <v>9201</v>
      </c>
      <c r="Q16649" t="s">
        <v>28873</v>
      </c>
      <c r="R16649" s="35" t="s">
        <v>25569</v>
      </c>
      <c r="S16649" s="34"/>
      <c r="T16649" s="34"/>
      <c r="U16649" s="34"/>
    </row>
    <row r="16650" spans="16:21" x14ac:dyDescent="0.45">
      <c r="P16650" s="33" t="s">
        <v>9202</v>
      </c>
      <c r="Q16650" t="s">
        <v>28873</v>
      </c>
      <c r="R16650" s="35" t="s">
        <v>25570</v>
      </c>
      <c r="S16650" s="34"/>
      <c r="T16650" s="34"/>
      <c r="U16650" s="34"/>
    </row>
    <row r="16651" spans="16:21" x14ac:dyDescent="0.45">
      <c r="P16651" s="33" t="s">
        <v>9202</v>
      </c>
      <c r="Q16651" t="s">
        <v>28873</v>
      </c>
      <c r="R16651" s="35" t="s">
        <v>25571</v>
      </c>
      <c r="S16651" s="34"/>
      <c r="T16651" s="34"/>
      <c r="U16651" s="34"/>
    </row>
    <row r="16652" spans="16:21" x14ac:dyDescent="0.45">
      <c r="P16652" s="33" t="s">
        <v>9203</v>
      </c>
      <c r="Q16652" t="s">
        <v>28873</v>
      </c>
      <c r="R16652" s="35" t="s">
        <v>25572</v>
      </c>
      <c r="S16652" s="34"/>
      <c r="T16652" s="34"/>
      <c r="U16652" s="34"/>
    </row>
    <row r="16653" spans="16:21" x14ac:dyDescent="0.45">
      <c r="P16653" s="33" t="s">
        <v>9203</v>
      </c>
      <c r="Q16653" t="s">
        <v>28873</v>
      </c>
      <c r="R16653" s="35" t="s">
        <v>25573</v>
      </c>
      <c r="S16653" s="34"/>
      <c r="T16653" s="34"/>
      <c r="U16653" s="34"/>
    </row>
    <row r="16654" spans="16:21" x14ac:dyDescent="0.45">
      <c r="P16654" s="33" t="s">
        <v>9204</v>
      </c>
      <c r="Q16654" t="s">
        <v>28873</v>
      </c>
      <c r="R16654" s="35" t="s">
        <v>25574</v>
      </c>
      <c r="S16654" s="34"/>
      <c r="T16654" s="34"/>
      <c r="U16654" s="34"/>
    </row>
    <row r="16655" spans="16:21" x14ac:dyDescent="0.45">
      <c r="P16655" s="33" t="s">
        <v>9204</v>
      </c>
      <c r="Q16655" t="s">
        <v>28873</v>
      </c>
      <c r="R16655" s="35" t="s">
        <v>25575</v>
      </c>
      <c r="S16655" s="34"/>
      <c r="T16655" s="34"/>
      <c r="U16655" s="34"/>
    </row>
    <row r="16656" spans="16:21" x14ac:dyDescent="0.45">
      <c r="P16656" s="33" t="s">
        <v>9205</v>
      </c>
      <c r="Q16656" t="s">
        <v>28873</v>
      </c>
      <c r="R16656" s="35" t="s">
        <v>25576</v>
      </c>
      <c r="S16656" s="34"/>
      <c r="T16656" s="34"/>
      <c r="U16656" s="34"/>
    </row>
    <row r="16657" spans="16:21" x14ac:dyDescent="0.45">
      <c r="P16657" s="33" t="s">
        <v>9205</v>
      </c>
      <c r="Q16657" t="s">
        <v>28873</v>
      </c>
      <c r="R16657" s="35" t="s">
        <v>25577</v>
      </c>
      <c r="S16657" s="34"/>
      <c r="T16657" s="34"/>
      <c r="U16657" s="34"/>
    </row>
    <row r="16658" spans="16:21" x14ac:dyDescent="0.45">
      <c r="P16658" s="33" t="s">
        <v>9206</v>
      </c>
      <c r="Q16658" t="s">
        <v>28873</v>
      </c>
      <c r="R16658" s="35" t="s">
        <v>25578</v>
      </c>
      <c r="S16658" s="34"/>
      <c r="T16658" s="34"/>
      <c r="U16658" s="34"/>
    </row>
    <row r="16659" spans="16:21" x14ac:dyDescent="0.45">
      <c r="P16659" s="33" t="s">
        <v>9206</v>
      </c>
      <c r="Q16659" t="s">
        <v>28873</v>
      </c>
      <c r="R16659" s="35" t="s">
        <v>25579</v>
      </c>
      <c r="S16659" s="34"/>
      <c r="T16659" s="34"/>
      <c r="U16659" s="34"/>
    </row>
    <row r="16660" spans="16:21" x14ac:dyDescent="0.45">
      <c r="P16660" s="33" t="s">
        <v>9207</v>
      </c>
      <c r="Q16660" t="s">
        <v>28873</v>
      </c>
      <c r="R16660" s="35" t="s">
        <v>25580</v>
      </c>
      <c r="S16660" s="34"/>
      <c r="T16660" s="34"/>
      <c r="U16660" s="34"/>
    </row>
    <row r="16661" spans="16:21" x14ac:dyDescent="0.45">
      <c r="P16661" s="33" t="s">
        <v>9207</v>
      </c>
      <c r="Q16661" t="s">
        <v>28873</v>
      </c>
      <c r="R16661" s="35" t="s">
        <v>25581</v>
      </c>
      <c r="S16661" s="34"/>
      <c r="T16661" s="34"/>
      <c r="U16661" s="34"/>
    </row>
    <row r="16662" spans="16:21" x14ac:dyDescent="0.45">
      <c r="P16662" s="33" t="s">
        <v>9208</v>
      </c>
      <c r="Q16662" t="s">
        <v>28873</v>
      </c>
      <c r="R16662" s="35" t="s">
        <v>25582</v>
      </c>
      <c r="S16662" s="34"/>
      <c r="T16662" s="34"/>
      <c r="U16662" s="34"/>
    </row>
    <row r="16663" spans="16:21" x14ac:dyDescent="0.45">
      <c r="P16663" s="33" t="s">
        <v>9208</v>
      </c>
      <c r="Q16663" t="s">
        <v>28873</v>
      </c>
      <c r="R16663" s="35" t="s">
        <v>25583</v>
      </c>
      <c r="S16663" s="34"/>
      <c r="T16663" s="34"/>
      <c r="U16663" s="34"/>
    </row>
    <row r="16664" spans="16:21" x14ac:dyDescent="0.45">
      <c r="P16664" s="33" t="s">
        <v>9209</v>
      </c>
      <c r="Q16664" t="s">
        <v>28873</v>
      </c>
      <c r="R16664" s="35" t="s">
        <v>25584</v>
      </c>
      <c r="S16664" s="34"/>
      <c r="T16664" s="34"/>
      <c r="U16664" s="34"/>
    </row>
    <row r="16665" spans="16:21" x14ac:dyDescent="0.45">
      <c r="P16665" s="33" t="s">
        <v>9209</v>
      </c>
      <c r="Q16665" t="s">
        <v>28873</v>
      </c>
      <c r="R16665" s="35" t="s">
        <v>25585</v>
      </c>
      <c r="S16665" s="34"/>
      <c r="T16665" s="34"/>
      <c r="U16665" s="34"/>
    </row>
    <row r="16666" spans="16:21" x14ac:dyDescent="0.45">
      <c r="P16666" s="33" t="s">
        <v>9210</v>
      </c>
      <c r="Q16666" t="s">
        <v>28873</v>
      </c>
      <c r="R16666" s="35" t="s">
        <v>25586</v>
      </c>
      <c r="S16666" s="34"/>
      <c r="T16666" s="34"/>
      <c r="U16666" s="34"/>
    </row>
    <row r="16667" spans="16:21" x14ac:dyDescent="0.45">
      <c r="P16667" s="33" t="s">
        <v>9210</v>
      </c>
      <c r="Q16667" t="s">
        <v>28873</v>
      </c>
      <c r="R16667" s="35" t="s">
        <v>25587</v>
      </c>
      <c r="S16667" s="34"/>
      <c r="T16667" s="34"/>
      <c r="U16667" s="34"/>
    </row>
    <row r="16668" spans="16:21" x14ac:dyDescent="0.45">
      <c r="P16668" s="33" t="s">
        <v>9211</v>
      </c>
      <c r="Q16668" t="s">
        <v>28873</v>
      </c>
      <c r="R16668" s="35" t="s">
        <v>25586</v>
      </c>
      <c r="S16668" s="34"/>
      <c r="T16668" s="34"/>
      <c r="U16668" s="34"/>
    </row>
    <row r="16669" spans="16:21" x14ac:dyDescent="0.45">
      <c r="P16669" s="33" t="s">
        <v>9211</v>
      </c>
      <c r="Q16669" t="s">
        <v>28873</v>
      </c>
      <c r="R16669" s="35" t="s">
        <v>25587</v>
      </c>
      <c r="S16669" s="34"/>
      <c r="T16669" s="34"/>
      <c r="U16669" s="34"/>
    </row>
    <row r="16670" spans="16:21" x14ac:dyDescent="0.45">
      <c r="P16670" s="33" t="s">
        <v>9212</v>
      </c>
      <c r="Q16670" t="s">
        <v>28873</v>
      </c>
      <c r="R16670" s="35" t="s">
        <v>25588</v>
      </c>
      <c r="S16670" s="34"/>
      <c r="T16670" s="34"/>
      <c r="U16670" s="34"/>
    </row>
    <row r="16671" spans="16:21" x14ac:dyDescent="0.45">
      <c r="P16671" s="33" t="s">
        <v>9212</v>
      </c>
      <c r="Q16671" t="s">
        <v>28873</v>
      </c>
      <c r="R16671" s="35" t="s">
        <v>25589</v>
      </c>
      <c r="S16671" s="34"/>
      <c r="T16671" s="34"/>
      <c r="U16671" s="34"/>
    </row>
    <row r="16672" spans="16:21" x14ac:dyDescent="0.45">
      <c r="P16672" s="33" t="s">
        <v>9213</v>
      </c>
      <c r="Q16672" t="s">
        <v>28873</v>
      </c>
      <c r="R16672" s="35" t="s">
        <v>25590</v>
      </c>
      <c r="S16672" s="34"/>
      <c r="T16672" s="34"/>
      <c r="U16672" s="34"/>
    </row>
    <row r="16673" spans="16:21" x14ac:dyDescent="0.45">
      <c r="P16673" s="33" t="s">
        <v>9213</v>
      </c>
      <c r="Q16673" t="s">
        <v>28873</v>
      </c>
      <c r="R16673" s="35" t="s">
        <v>25591</v>
      </c>
      <c r="S16673" s="34"/>
      <c r="T16673" s="34"/>
      <c r="U16673" s="34"/>
    </row>
    <row r="16674" spans="16:21" x14ac:dyDescent="0.45">
      <c r="P16674" s="33" t="s">
        <v>9214</v>
      </c>
      <c r="Q16674" t="s">
        <v>28873</v>
      </c>
      <c r="R16674" s="35" t="s">
        <v>25592</v>
      </c>
      <c r="S16674" s="34"/>
      <c r="T16674" s="34"/>
      <c r="U16674" s="34"/>
    </row>
    <row r="16675" spans="16:21" x14ac:dyDescent="0.45">
      <c r="P16675" s="33" t="s">
        <v>9214</v>
      </c>
      <c r="Q16675" t="s">
        <v>28873</v>
      </c>
      <c r="R16675" s="35" t="s">
        <v>25593</v>
      </c>
      <c r="S16675" s="34"/>
      <c r="T16675" s="34"/>
      <c r="U16675" s="34"/>
    </row>
    <row r="16676" spans="16:21" x14ac:dyDescent="0.45">
      <c r="P16676" s="33" t="s">
        <v>9215</v>
      </c>
      <c r="Q16676" t="s">
        <v>28873</v>
      </c>
      <c r="R16676" s="35" t="s">
        <v>25594</v>
      </c>
      <c r="S16676" s="34"/>
      <c r="T16676" s="34"/>
      <c r="U16676" s="34"/>
    </row>
    <row r="16677" spans="16:21" x14ac:dyDescent="0.45">
      <c r="P16677" s="33" t="s">
        <v>9215</v>
      </c>
      <c r="Q16677" t="s">
        <v>28873</v>
      </c>
      <c r="R16677" s="35" t="s">
        <v>25595</v>
      </c>
      <c r="S16677" s="34"/>
      <c r="T16677" s="34"/>
      <c r="U16677" s="34"/>
    </row>
    <row r="16678" spans="16:21" x14ac:dyDescent="0.45">
      <c r="P16678" s="33" t="s">
        <v>9216</v>
      </c>
      <c r="Q16678" t="s">
        <v>28873</v>
      </c>
      <c r="R16678" s="35" t="s">
        <v>25596</v>
      </c>
      <c r="S16678" s="34"/>
      <c r="T16678" s="34"/>
      <c r="U16678" s="34"/>
    </row>
    <row r="16679" spans="16:21" x14ac:dyDescent="0.45">
      <c r="P16679" s="33" t="s">
        <v>9216</v>
      </c>
      <c r="Q16679" t="s">
        <v>28873</v>
      </c>
      <c r="R16679" s="35" t="s">
        <v>25597</v>
      </c>
      <c r="S16679" s="34"/>
      <c r="T16679" s="34"/>
      <c r="U16679" s="34"/>
    </row>
    <row r="16680" spans="16:21" x14ac:dyDescent="0.45">
      <c r="P16680" s="33" t="s">
        <v>9217</v>
      </c>
      <c r="Q16680" t="s">
        <v>28873</v>
      </c>
      <c r="R16680" s="35" t="s">
        <v>25596</v>
      </c>
      <c r="S16680" s="34"/>
      <c r="T16680" s="34"/>
      <c r="U16680" s="34"/>
    </row>
    <row r="16681" spans="16:21" x14ac:dyDescent="0.45">
      <c r="P16681" s="33" t="s">
        <v>9217</v>
      </c>
      <c r="Q16681" t="s">
        <v>28873</v>
      </c>
      <c r="R16681" s="35" t="s">
        <v>25597</v>
      </c>
      <c r="S16681" s="34"/>
      <c r="T16681" s="34"/>
      <c r="U16681" s="34"/>
    </row>
    <row r="16682" spans="16:21" x14ac:dyDescent="0.45">
      <c r="P16682" s="33" t="s">
        <v>9218</v>
      </c>
      <c r="Q16682" t="s">
        <v>28873</v>
      </c>
      <c r="R16682" s="35" t="s">
        <v>25598</v>
      </c>
      <c r="S16682" s="34"/>
      <c r="T16682" s="34"/>
      <c r="U16682" s="34"/>
    </row>
    <row r="16683" spans="16:21" x14ac:dyDescent="0.45">
      <c r="P16683" s="33" t="s">
        <v>9218</v>
      </c>
      <c r="Q16683" t="s">
        <v>28873</v>
      </c>
      <c r="R16683" s="35" t="s">
        <v>25599</v>
      </c>
      <c r="S16683" s="34"/>
      <c r="T16683" s="34"/>
      <c r="U16683" s="34"/>
    </row>
    <row r="16684" spans="16:21" x14ac:dyDescent="0.45">
      <c r="P16684" s="33" t="s">
        <v>9219</v>
      </c>
      <c r="Q16684" t="s">
        <v>28873</v>
      </c>
      <c r="R16684" s="35" t="s">
        <v>11192</v>
      </c>
      <c r="S16684" s="34"/>
      <c r="T16684" s="34"/>
      <c r="U16684" s="34"/>
    </row>
    <row r="16685" spans="16:21" x14ac:dyDescent="0.45">
      <c r="P16685" s="33" t="s">
        <v>9220</v>
      </c>
      <c r="Q16685" t="s">
        <v>28873</v>
      </c>
      <c r="R16685" s="35" t="s">
        <v>25600</v>
      </c>
      <c r="S16685" s="34"/>
      <c r="T16685" s="34"/>
      <c r="U16685" s="34"/>
    </row>
    <row r="16686" spans="16:21" x14ac:dyDescent="0.45">
      <c r="P16686" s="33" t="s">
        <v>9220</v>
      </c>
      <c r="Q16686" t="s">
        <v>28873</v>
      </c>
      <c r="R16686" s="35" t="s">
        <v>25601</v>
      </c>
      <c r="S16686" s="34"/>
      <c r="T16686" s="34"/>
      <c r="U16686" s="34"/>
    </row>
    <row r="16687" spans="16:21" x14ac:dyDescent="0.45">
      <c r="P16687" s="33" t="s">
        <v>9221</v>
      </c>
      <c r="Q16687" t="s">
        <v>28873</v>
      </c>
      <c r="R16687" s="35" t="s">
        <v>25602</v>
      </c>
      <c r="S16687" s="34"/>
      <c r="T16687" s="34"/>
      <c r="U16687" s="34"/>
    </row>
    <row r="16688" spans="16:21" x14ac:dyDescent="0.45">
      <c r="P16688" s="33" t="s">
        <v>9221</v>
      </c>
      <c r="Q16688" t="s">
        <v>28873</v>
      </c>
      <c r="R16688" s="35" t="s">
        <v>25603</v>
      </c>
      <c r="S16688" s="34"/>
      <c r="T16688" s="34"/>
      <c r="U16688" s="34"/>
    </row>
    <row r="16689" spans="16:21" x14ac:dyDescent="0.45">
      <c r="P16689" s="33" t="s">
        <v>9222</v>
      </c>
      <c r="Q16689" t="s">
        <v>28873</v>
      </c>
      <c r="R16689" s="35" t="s">
        <v>25604</v>
      </c>
      <c r="S16689" s="34"/>
      <c r="T16689" s="34"/>
      <c r="U16689" s="34"/>
    </row>
    <row r="16690" spans="16:21" x14ac:dyDescent="0.45">
      <c r="P16690" s="33" t="s">
        <v>9222</v>
      </c>
      <c r="Q16690" t="s">
        <v>28873</v>
      </c>
      <c r="R16690" s="35" t="s">
        <v>25605</v>
      </c>
      <c r="S16690" s="34"/>
      <c r="T16690" s="34"/>
      <c r="U16690" s="34"/>
    </row>
    <row r="16691" spans="16:21" x14ac:dyDescent="0.45">
      <c r="P16691" s="33" t="s">
        <v>9223</v>
      </c>
      <c r="Q16691" t="s">
        <v>28873</v>
      </c>
      <c r="R16691" s="35" t="s">
        <v>25606</v>
      </c>
      <c r="S16691" s="34"/>
      <c r="T16691" s="34"/>
      <c r="U16691" s="34"/>
    </row>
    <row r="16692" spans="16:21" x14ac:dyDescent="0.45">
      <c r="P16692" s="33" t="s">
        <v>9223</v>
      </c>
      <c r="Q16692" t="s">
        <v>28873</v>
      </c>
      <c r="R16692" s="35" t="s">
        <v>25607</v>
      </c>
      <c r="S16692" s="34"/>
      <c r="T16692" s="34"/>
      <c r="U16692" s="34"/>
    </row>
    <row r="16693" spans="16:21" x14ac:dyDescent="0.45">
      <c r="P16693" s="33" t="s">
        <v>9224</v>
      </c>
      <c r="Q16693" t="s">
        <v>28873</v>
      </c>
      <c r="R16693" s="35" t="s">
        <v>25606</v>
      </c>
      <c r="S16693" s="34"/>
      <c r="T16693" s="34"/>
      <c r="U16693" s="34"/>
    </row>
    <row r="16694" spans="16:21" x14ac:dyDescent="0.45">
      <c r="P16694" s="33" t="s">
        <v>9224</v>
      </c>
      <c r="Q16694" t="s">
        <v>28873</v>
      </c>
      <c r="R16694" s="35" t="s">
        <v>25607</v>
      </c>
      <c r="S16694" s="34"/>
      <c r="T16694" s="34"/>
      <c r="U16694" s="34"/>
    </row>
    <row r="16695" spans="16:21" x14ac:dyDescent="0.45">
      <c r="P16695" s="33" t="s">
        <v>9225</v>
      </c>
      <c r="Q16695" t="s">
        <v>28873</v>
      </c>
      <c r="R16695" s="35" t="s">
        <v>25608</v>
      </c>
      <c r="S16695" s="34"/>
      <c r="T16695" s="34"/>
      <c r="U16695" s="34"/>
    </row>
    <row r="16696" spans="16:21" x14ac:dyDescent="0.45">
      <c r="P16696" s="33" t="s">
        <v>9225</v>
      </c>
      <c r="Q16696" t="s">
        <v>28873</v>
      </c>
      <c r="R16696" s="35" t="s">
        <v>25609</v>
      </c>
      <c r="S16696" s="34"/>
      <c r="T16696" s="34"/>
      <c r="U16696" s="34"/>
    </row>
    <row r="16697" spans="16:21" x14ac:dyDescent="0.45">
      <c r="P16697" s="33" t="s">
        <v>9226</v>
      </c>
      <c r="Q16697" t="s">
        <v>28873</v>
      </c>
      <c r="R16697" s="35" t="s">
        <v>25610</v>
      </c>
      <c r="S16697" s="34"/>
      <c r="T16697" s="34"/>
      <c r="U16697" s="34"/>
    </row>
    <row r="16698" spans="16:21" x14ac:dyDescent="0.45">
      <c r="P16698" s="33" t="s">
        <v>9226</v>
      </c>
      <c r="Q16698" t="s">
        <v>28873</v>
      </c>
      <c r="R16698" s="35" t="s">
        <v>25611</v>
      </c>
      <c r="S16698" s="34"/>
      <c r="T16698" s="34"/>
      <c r="U16698" s="34"/>
    </row>
    <row r="16699" spans="16:21" x14ac:dyDescent="0.45">
      <c r="P16699" s="33" t="s">
        <v>9227</v>
      </c>
      <c r="Q16699" t="s">
        <v>28873</v>
      </c>
      <c r="R16699" s="35" t="s">
        <v>25612</v>
      </c>
      <c r="S16699" s="34"/>
      <c r="T16699" s="34"/>
      <c r="U16699" s="34"/>
    </row>
    <row r="16700" spans="16:21" x14ac:dyDescent="0.45">
      <c r="P16700" s="33" t="s">
        <v>9227</v>
      </c>
      <c r="Q16700" t="s">
        <v>28873</v>
      </c>
      <c r="R16700" s="35" t="s">
        <v>25613</v>
      </c>
      <c r="S16700" s="34"/>
      <c r="T16700" s="34"/>
      <c r="U16700" s="34"/>
    </row>
    <row r="16701" spans="16:21" x14ac:dyDescent="0.45">
      <c r="P16701" s="33" t="s">
        <v>9228</v>
      </c>
      <c r="Q16701" t="s">
        <v>28873</v>
      </c>
      <c r="R16701" s="35" t="s">
        <v>25614</v>
      </c>
      <c r="S16701" s="34"/>
      <c r="T16701" s="34"/>
      <c r="U16701" s="34"/>
    </row>
    <row r="16702" spans="16:21" x14ac:dyDescent="0.45">
      <c r="P16702" s="33" t="s">
        <v>9228</v>
      </c>
      <c r="Q16702" t="s">
        <v>28873</v>
      </c>
      <c r="R16702" s="35" t="s">
        <v>25615</v>
      </c>
      <c r="S16702" s="34"/>
      <c r="T16702" s="34"/>
      <c r="U16702" s="34"/>
    </row>
    <row r="16703" spans="16:21" x14ac:dyDescent="0.45">
      <c r="P16703" s="33" t="s">
        <v>9229</v>
      </c>
      <c r="Q16703" t="s">
        <v>28873</v>
      </c>
      <c r="R16703" s="35" t="s">
        <v>25616</v>
      </c>
      <c r="S16703" s="34"/>
      <c r="T16703" s="34"/>
      <c r="U16703" s="34"/>
    </row>
    <row r="16704" spans="16:21" x14ac:dyDescent="0.45">
      <c r="P16704" s="33" t="s">
        <v>9229</v>
      </c>
      <c r="Q16704" t="s">
        <v>28873</v>
      </c>
      <c r="R16704" s="35" t="s">
        <v>25617</v>
      </c>
      <c r="S16704" s="34"/>
      <c r="T16704" s="34"/>
      <c r="U16704" s="34"/>
    </row>
    <row r="16705" spans="16:21" x14ac:dyDescent="0.45">
      <c r="P16705" s="33" t="s">
        <v>9230</v>
      </c>
      <c r="Q16705" t="s">
        <v>28873</v>
      </c>
      <c r="R16705" s="35" t="s">
        <v>25618</v>
      </c>
      <c r="S16705" s="34"/>
      <c r="T16705" s="34"/>
      <c r="U16705" s="34"/>
    </row>
    <row r="16706" spans="16:21" x14ac:dyDescent="0.45">
      <c r="P16706" s="33" t="s">
        <v>9230</v>
      </c>
      <c r="Q16706" t="s">
        <v>28873</v>
      </c>
      <c r="R16706" s="35" t="s">
        <v>25619</v>
      </c>
      <c r="S16706" s="34"/>
      <c r="T16706" s="34"/>
      <c r="U16706" s="34"/>
    </row>
    <row r="16707" spans="16:21" x14ac:dyDescent="0.45">
      <c r="P16707" s="33" t="s">
        <v>9231</v>
      </c>
      <c r="Q16707" t="s">
        <v>28873</v>
      </c>
      <c r="R16707" s="35" t="s">
        <v>11192</v>
      </c>
      <c r="S16707" s="34"/>
      <c r="T16707" s="34"/>
      <c r="U16707" s="34"/>
    </row>
    <row r="16708" spans="16:21" x14ac:dyDescent="0.45">
      <c r="P16708" s="33" t="s">
        <v>9232</v>
      </c>
      <c r="Q16708" t="s">
        <v>28873</v>
      </c>
      <c r="R16708" s="35" t="s">
        <v>25620</v>
      </c>
      <c r="S16708" s="34"/>
      <c r="T16708" s="34"/>
      <c r="U16708" s="34"/>
    </row>
    <row r="16709" spans="16:21" x14ac:dyDescent="0.45">
      <c r="P16709" s="33" t="s">
        <v>9232</v>
      </c>
      <c r="Q16709" t="s">
        <v>28873</v>
      </c>
      <c r="R16709" s="35" t="s">
        <v>25621</v>
      </c>
      <c r="S16709" s="34"/>
      <c r="T16709" s="34"/>
      <c r="U16709" s="34"/>
    </row>
    <row r="16710" spans="16:21" x14ac:dyDescent="0.45">
      <c r="P16710" s="33" t="s">
        <v>9233</v>
      </c>
      <c r="Q16710" t="s">
        <v>28873</v>
      </c>
      <c r="R16710" s="35" t="s">
        <v>25622</v>
      </c>
      <c r="S16710" s="34"/>
      <c r="T16710" s="34"/>
      <c r="U16710" s="34"/>
    </row>
    <row r="16711" spans="16:21" x14ac:dyDescent="0.45">
      <c r="P16711" s="33" t="s">
        <v>9233</v>
      </c>
      <c r="Q16711" t="s">
        <v>28873</v>
      </c>
      <c r="R16711" s="35" t="s">
        <v>25623</v>
      </c>
      <c r="S16711" s="34"/>
      <c r="T16711" s="34"/>
      <c r="U16711" s="34"/>
    </row>
    <row r="16712" spans="16:21" x14ac:dyDescent="0.45">
      <c r="P16712" s="33" t="s">
        <v>9234</v>
      </c>
      <c r="Q16712" t="s">
        <v>28873</v>
      </c>
      <c r="R16712" s="35" t="s">
        <v>25624</v>
      </c>
      <c r="S16712" s="34"/>
      <c r="T16712" s="34"/>
      <c r="U16712" s="34"/>
    </row>
    <row r="16713" spans="16:21" x14ac:dyDescent="0.45">
      <c r="P16713" s="33" t="s">
        <v>9234</v>
      </c>
      <c r="Q16713" t="s">
        <v>28873</v>
      </c>
      <c r="R16713" s="35" t="s">
        <v>25625</v>
      </c>
      <c r="S16713" s="34"/>
      <c r="T16713" s="34"/>
      <c r="U16713" s="34"/>
    </row>
    <row r="16714" spans="16:21" x14ac:dyDescent="0.45">
      <c r="P16714" s="33" t="s">
        <v>9235</v>
      </c>
      <c r="Q16714" t="s">
        <v>28873</v>
      </c>
      <c r="R16714" s="35" t="s">
        <v>25626</v>
      </c>
      <c r="S16714" s="34"/>
      <c r="T16714" s="34"/>
      <c r="U16714" s="34"/>
    </row>
    <row r="16715" spans="16:21" x14ac:dyDescent="0.45">
      <c r="P16715" s="33" t="s">
        <v>9235</v>
      </c>
      <c r="Q16715" t="s">
        <v>28873</v>
      </c>
      <c r="R16715" s="35" t="s">
        <v>25627</v>
      </c>
      <c r="S16715" s="34"/>
      <c r="T16715" s="34"/>
      <c r="U16715" s="34"/>
    </row>
    <row r="16716" spans="16:21" x14ac:dyDescent="0.45">
      <c r="P16716" s="33" t="s">
        <v>9236</v>
      </c>
      <c r="Q16716" t="s">
        <v>28873</v>
      </c>
      <c r="R16716" s="35" t="s">
        <v>25628</v>
      </c>
      <c r="S16716" s="34"/>
      <c r="T16716" s="34"/>
      <c r="U16716" s="34"/>
    </row>
    <row r="16717" spans="16:21" x14ac:dyDescent="0.45">
      <c r="P16717" s="33" t="s">
        <v>9236</v>
      </c>
      <c r="Q16717" t="s">
        <v>28873</v>
      </c>
      <c r="R16717" s="35" t="s">
        <v>25629</v>
      </c>
      <c r="S16717" s="34"/>
      <c r="T16717" s="34"/>
      <c r="U16717" s="34"/>
    </row>
    <row r="16718" spans="16:21" x14ac:dyDescent="0.45">
      <c r="P16718" s="33" t="s">
        <v>9237</v>
      </c>
      <c r="Q16718" t="s">
        <v>28873</v>
      </c>
      <c r="R16718" s="35" t="s">
        <v>25630</v>
      </c>
      <c r="S16718" s="34"/>
      <c r="T16718" s="34"/>
      <c r="U16718" s="34"/>
    </row>
    <row r="16719" spans="16:21" x14ac:dyDescent="0.45">
      <c r="P16719" s="33" t="s">
        <v>9237</v>
      </c>
      <c r="Q16719" t="s">
        <v>28873</v>
      </c>
      <c r="R16719" s="35" t="s">
        <v>25631</v>
      </c>
      <c r="S16719" s="34"/>
      <c r="T16719" s="34"/>
      <c r="U16719" s="34"/>
    </row>
    <row r="16720" spans="16:21" x14ac:dyDescent="0.45">
      <c r="P16720" s="33" t="s">
        <v>9238</v>
      </c>
      <c r="Q16720" t="s">
        <v>28873</v>
      </c>
      <c r="R16720" s="35" t="s">
        <v>25632</v>
      </c>
      <c r="S16720" s="34"/>
      <c r="T16720" s="34"/>
      <c r="U16720" s="34"/>
    </row>
    <row r="16721" spans="16:21" x14ac:dyDescent="0.45">
      <c r="P16721" s="33" t="s">
        <v>9238</v>
      </c>
      <c r="Q16721" t="s">
        <v>28873</v>
      </c>
      <c r="R16721" s="35" t="s">
        <v>25633</v>
      </c>
      <c r="S16721" s="34"/>
      <c r="T16721" s="34"/>
      <c r="U16721" s="34"/>
    </row>
    <row r="16722" spans="16:21" x14ac:dyDescent="0.45">
      <c r="P16722" s="33" t="s">
        <v>9239</v>
      </c>
      <c r="Q16722" t="s">
        <v>28873</v>
      </c>
      <c r="R16722" s="35" t="s">
        <v>25634</v>
      </c>
      <c r="S16722" s="34"/>
      <c r="T16722" s="34"/>
      <c r="U16722" s="34"/>
    </row>
    <row r="16723" spans="16:21" x14ac:dyDescent="0.45">
      <c r="P16723" s="33" t="s">
        <v>9239</v>
      </c>
      <c r="Q16723" t="s">
        <v>28873</v>
      </c>
      <c r="R16723" s="35" t="s">
        <v>25635</v>
      </c>
      <c r="S16723" s="34"/>
      <c r="T16723" s="34"/>
      <c r="U16723" s="34"/>
    </row>
    <row r="16724" spans="16:21" x14ac:dyDescent="0.45">
      <c r="P16724" s="33" t="s">
        <v>9240</v>
      </c>
      <c r="Q16724" t="s">
        <v>28873</v>
      </c>
      <c r="R16724" s="35" t="s">
        <v>25636</v>
      </c>
      <c r="S16724" s="34"/>
      <c r="T16724" s="34"/>
      <c r="U16724" s="34"/>
    </row>
    <row r="16725" spans="16:21" x14ac:dyDescent="0.45">
      <c r="P16725" s="33" t="s">
        <v>9240</v>
      </c>
      <c r="Q16725" t="s">
        <v>28873</v>
      </c>
      <c r="R16725" s="35" t="s">
        <v>25637</v>
      </c>
      <c r="S16725" s="34"/>
      <c r="T16725" s="34"/>
      <c r="U16725" s="34"/>
    </row>
    <row r="16726" spans="16:21" x14ac:dyDescent="0.45">
      <c r="P16726" s="33" t="s">
        <v>9241</v>
      </c>
      <c r="Q16726" t="s">
        <v>28873</v>
      </c>
      <c r="R16726" s="35" t="s">
        <v>25638</v>
      </c>
      <c r="S16726" s="34"/>
      <c r="T16726" s="34"/>
      <c r="U16726" s="34"/>
    </row>
    <row r="16727" spans="16:21" x14ac:dyDescent="0.45">
      <c r="P16727" s="33" t="s">
        <v>9241</v>
      </c>
      <c r="Q16727" t="s">
        <v>28873</v>
      </c>
      <c r="R16727" s="35" t="s">
        <v>25639</v>
      </c>
      <c r="S16727" s="34"/>
      <c r="T16727" s="34"/>
      <c r="U16727" s="34"/>
    </row>
    <row r="16728" spans="16:21" x14ac:dyDescent="0.45">
      <c r="P16728" s="33" t="s">
        <v>9242</v>
      </c>
      <c r="Q16728" t="s">
        <v>28873</v>
      </c>
      <c r="R16728" s="35" t="s">
        <v>25640</v>
      </c>
      <c r="S16728" s="34"/>
      <c r="T16728" s="34"/>
      <c r="U16728" s="34"/>
    </row>
    <row r="16729" spans="16:21" x14ac:dyDescent="0.45">
      <c r="P16729" s="33" t="s">
        <v>9242</v>
      </c>
      <c r="Q16729" t="s">
        <v>28873</v>
      </c>
      <c r="R16729" s="35" t="s">
        <v>25641</v>
      </c>
      <c r="S16729" s="34"/>
      <c r="T16729" s="34"/>
      <c r="U16729" s="34"/>
    </row>
    <row r="16730" spans="16:21" x14ac:dyDescent="0.45">
      <c r="P16730" s="33" t="s">
        <v>9243</v>
      </c>
      <c r="Q16730" t="s">
        <v>28873</v>
      </c>
      <c r="R16730" s="35" t="s">
        <v>25642</v>
      </c>
      <c r="S16730" s="34"/>
      <c r="T16730" s="34"/>
      <c r="U16730" s="34"/>
    </row>
    <row r="16731" spans="16:21" x14ac:dyDescent="0.45">
      <c r="P16731" s="33" t="s">
        <v>9243</v>
      </c>
      <c r="Q16731" t="s">
        <v>28873</v>
      </c>
      <c r="R16731" s="35" t="s">
        <v>25643</v>
      </c>
      <c r="S16731" s="34"/>
      <c r="T16731" s="34"/>
      <c r="U16731" s="34"/>
    </row>
    <row r="16732" spans="16:21" x14ac:dyDescent="0.45">
      <c r="P16732" s="33" t="s">
        <v>9244</v>
      </c>
      <c r="Q16732" t="s">
        <v>28873</v>
      </c>
      <c r="R16732" s="35" t="s">
        <v>25644</v>
      </c>
      <c r="S16732" s="34"/>
      <c r="T16732" s="34"/>
      <c r="U16732" s="34"/>
    </row>
    <row r="16733" spans="16:21" x14ac:dyDescent="0.45">
      <c r="P16733" s="33" t="s">
        <v>9244</v>
      </c>
      <c r="Q16733" t="s">
        <v>28873</v>
      </c>
      <c r="R16733" s="35" t="s">
        <v>25645</v>
      </c>
      <c r="S16733" s="34"/>
      <c r="T16733" s="34"/>
      <c r="U16733" s="34"/>
    </row>
    <row r="16734" spans="16:21" x14ac:dyDescent="0.45">
      <c r="P16734" s="33" t="s">
        <v>9245</v>
      </c>
      <c r="Q16734" t="s">
        <v>28873</v>
      </c>
      <c r="R16734" s="35" t="s">
        <v>25646</v>
      </c>
      <c r="S16734" s="34"/>
      <c r="T16734" s="34"/>
      <c r="U16734" s="34"/>
    </row>
    <row r="16735" spans="16:21" x14ac:dyDescent="0.45">
      <c r="P16735" s="33" t="s">
        <v>9245</v>
      </c>
      <c r="Q16735" t="s">
        <v>28873</v>
      </c>
      <c r="R16735" s="35" t="s">
        <v>25647</v>
      </c>
      <c r="S16735" s="34"/>
      <c r="T16735" s="34"/>
      <c r="U16735" s="34"/>
    </row>
    <row r="16736" spans="16:21" x14ac:dyDescent="0.45">
      <c r="P16736" s="33" t="s">
        <v>9246</v>
      </c>
      <c r="Q16736" t="s">
        <v>28873</v>
      </c>
      <c r="R16736" s="35" t="s">
        <v>25648</v>
      </c>
      <c r="S16736" s="34"/>
      <c r="T16736" s="34"/>
      <c r="U16736" s="34"/>
    </row>
    <row r="16737" spans="16:21" x14ac:dyDescent="0.45">
      <c r="P16737" s="33" t="s">
        <v>9246</v>
      </c>
      <c r="Q16737" t="s">
        <v>28873</v>
      </c>
      <c r="R16737" s="35" t="s">
        <v>25649</v>
      </c>
      <c r="S16737" s="34"/>
      <c r="T16737" s="34"/>
      <c r="U16737" s="34"/>
    </row>
    <row r="16738" spans="16:21" x14ac:dyDescent="0.45">
      <c r="P16738" s="33" t="s">
        <v>9247</v>
      </c>
      <c r="Q16738" t="s">
        <v>28873</v>
      </c>
      <c r="R16738" s="35" t="s">
        <v>25650</v>
      </c>
      <c r="S16738" s="34"/>
      <c r="T16738" s="34"/>
      <c r="U16738" s="34"/>
    </row>
    <row r="16739" spans="16:21" x14ac:dyDescent="0.45">
      <c r="P16739" s="33" t="s">
        <v>9247</v>
      </c>
      <c r="Q16739" t="s">
        <v>28873</v>
      </c>
      <c r="R16739" s="35" t="s">
        <v>25651</v>
      </c>
      <c r="S16739" s="34"/>
      <c r="T16739" s="34"/>
      <c r="U16739" s="34"/>
    </row>
    <row r="16740" spans="16:21" x14ac:dyDescent="0.45">
      <c r="P16740" s="33" t="s">
        <v>9248</v>
      </c>
      <c r="Q16740" t="s">
        <v>28873</v>
      </c>
      <c r="R16740" s="35" t="s">
        <v>25652</v>
      </c>
      <c r="S16740" s="34"/>
      <c r="T16740" s="34"/>
      <c r="U16740" s="34"/>
    </row>
    <row r="16741" spans="16:21" x14ac:dyDescent="0.45">
      <c r="P16741" s="33" t="s">
        <v>9248</v>
      </c>
      <c r="Q16741" t="s">
        <v>28873</v>
      </c>
      <c r="R16741" s="35" t="s">
        <v>25653</v>
      </c>
      <c r="S16741" s="34"/>
      <c r="T16741" s="34"/>
      <c r="U16741" s="34"/>
    </row>
    <row r="16742" spans="16:21" x14ac:dyDescent="0.45">
      <c r="P16742" s="33" t="s">
        <v>9249</v>
      </c>
      <c r="Q16742" t="s">
        <v>28873</v>
      </c>
      <c r="R16742" s="35" t="s">
        <v>25654</v>
      </c>
      <c r="S16742" s="34"/>
      <c r="T16742" s="34"/>
      <c r="U16742" s="34"/>
    </row>
    <row r="16743" spans="16:21" x14ac:dyDescent="0.45">
      <c r="P16743" s="33" t="s">
        <v>9249</v>
      </c>
      <c r="Q16743" t="s">
        <v>28873</v>
      </c>
      <c r="R16743" s="35" t="s">
        <v>25655</v>
      </c>
      <c r="S16743" s="34"/>
      <c r="T16743" s="34"/>
      <c r="U16743" s="34"/>
    </row>
    <row r="16744" spans="16:21" x14ac:dyDescent="0.45">
      <c r="P16744" s="33" t="s">
        <v>9250</v>
      </c>
      <c r="Q16744" t="s">
        <v>28873</v>
      </c>
      <c r="R16744" s="35" t="s">
        <v>25656</v>
      </c>
      <c r="S16744" s="34"/>
      <c r="T16744" s="34"/>
      <c r="U16744" s="34"/>
    </row>
    <row r="16745" spans="16:21" x14ac:dyDescent="0.45">
      <c r="P16745" s="33" t="s">
        <v>9250</v>
      </c>
      <c r="Q16745" t="s">
        <v>28873</v>
      </c>
      <c r="R16745" s="35" t="s">
        <v>25655</v>
      </c>
      <c r="S16745" s="34"/>
      <c r="T16745" s="34"/>
      <c r="U16745" s="34"/>
    </row>
    <row r="16746" spans="16:21" x14ac:dyDescent="0.45">
      <c r="P16746" s="33" t="s">
        <v>9251</v>
      </c>
      <c r="Q16746" t="s">
        <v>28873</v>
      </c>
      <c r="R16746" s="35" t="s">
        <v>25657</v>
      </c>
      <c r="S16746" s="34"/>
      <c r="T16746" s="34"/>
      <c r="U16746" s="34"/>
    </row>
    <row r="16747" spans="16:21" x14ac:dyDescent="0.45">
      <c r="P16747" s="33" t="s">
        <v>9251</v>
      </c>
      <c r="Q16747" t="s">
        <v>28873</v>
      </c>
      <c r="R16747" s="35" t="s">
        <v>25658</v>
      </c>
      <c r="S16747" s="34"/>
      <c r="T16747" s="34"/>
      <c r="U16747" s="34"/>
    </row>
    <row r="16748" spans="16:21" x14ac:dyDescent="0.45">
      <c r="P16748" s="33" t="s">
        <v>9252</v>
      </c>
      <c r="Q16748" t="s">
        <v>28873</v>
      </c>
      <c r="R16748" s="35" t="s">
        <v>25659</v>
      </c>
      <c r="S16748" s="34"/>
      <c r="T16748" s="34"/>
      <c r="U16748" s="34"/>
    </row>
    <row r="16749" spans="16:21" x14ac:dyDescent="0.45">
      <c r="P16749" s="33" t="s">
        <v>9252</v>
      </c>
      <c r="Q16749" t="s">
        <v>28873</v>
      </c>
      <c r="R16749" s="35" t="s">
        <v>25660</v>
      </c>
      <c r="S16749" s="34"/>
      <c r="T16749" s="34"/>
      <c r="U16749" s="34"/>
    </row>
    <row r="16750" spans="16:21" x14ac:dyDescent="0.45">
      <c r="P16750" s="33" t="s">
        <v>9253</v>
      </c>
      <c r="Q16750" t="s">
        <v>28873</v>
      </c>
      <c r="R16750" s="35" t="s">
        <v>25661</v>
      </c>
      <c r="S16750" s="34"/>
      <c r="T16750" s="34"/>
      <c r="U16750" s="34"/>
    </row>
    <row r="16751" spans="16:21" x14ac:dyDescent="0.45">
      <c r="P16751" s="33" t="s">
        <v>9253</v>
      </c>
      <c r="Q16751" t="s">
        <v>28873</v>
      </c>
      <c r="R16751" s="35" t="s">
        <v>25662</v>
      </c>
      <c r="S16751" s="34"/>
      <c r="T16751" s="34"/>
      <c r="U16751" s="34"/>
    </row>
    <row r="16752" spans="16:21" x14ac:dyDescent="0.45">
      <c r="P16752" s="33" t="s">
        <v>9254</v>
      </c>
      <c r="Q16752" t="s">
        <v>28873</v>
      </c>
      <c r="R16752" s="35" t="s">
        <v>25663</v>
      </c>
      <c r="S16752" s="34"/>
      <c r="T16752" s="34"/>
      <c r="U16752" s="34"/>
    </row>
    <row r="16753" spans="16:21" x14ac:dyDescent="0.45">
      <c r="P16753" s="33" t="s">
        <v>9254</v>
      </c>
      <c r="Q16753" t="s">
        <v>28873</v>
      </c>
      <c r="R16753" s="35" t="s">
        <v>25664</v>
      </c>
      <c r="S16753" s="34"/>
      <c r="T16753" s="34"/>
      <c r="U16753" s="34"/>
    </row>
    <row r="16754" spans="16:21" x14ac:dyDescent="0.45">
      <c r="P16754" s="33" t="s">
        <v>9255</v>
      </c>
      <c r="Q16754" t="s">
        <v>28873</v>
      </c>
      <c r="R16754" s="35" t="s">
        <v>25665</v>
      </c>
      <c r="S16754" s="34"/>
      <c r="T16754" s="34"/>
      <c r="U16754" s="34"/>
    </row>
    <row r="16755" spans="16:21" x14ac:dyDescent="0.45">
      <c r="P16755" s="33" t="s">
        <v>9255</v>
      </c>
      <c r="Q16755" t="s">
        <v>28873</v>
      </c>
      <c r="R16755" s="35" t="s">
        <v>25666</v>
      </c>
      <c r="S16755" s="34"/>
      <c r="T16755" s="34"/>
      <c r="U16755" s="34"/>
    </row>
    <row r="16756" spans="16:21" x14ac:dyDescent="0.45">
      <c r="P16756" s="33" t="s">
        <v>9256</v>
      </c>
      <c r="Q16756" t="s">
        <v>28873</v>
      </c>
      <c r="R16756" s="35" t="s">
        <v>25667</v>
      </c>
      <c r="S16756" s="34"/>
      <c r="T16756" s="34"/>
      <c r="U16756" s="34"/>
    </row>
    <row r="16757" spans="16:21" x14ac:dyDescent="0.45">
      <c r="P16757" s="33" t="s">
        <v>9256</v>
      </c>
      <c r="Q16757" t="s">
        <v>28873</v>
      </c>
      <c r="R16757" s="35" t="s">
        <v>25668</v>
      </c>
      <c r="S16757" s="34"/>
      <c r="T16757" s="34"/>
      <c r="U16757" s="34"/>
    </row>
    <row r="16758" spans="16:21" x14ac:dyDescent="0.45">
      <c r="P16758" s="33" t="s">
        <v>9257</v>
      </c>
      <c r="Q16758" t="s">
        <v>28873</v>
      </c>
      <c r="R16758" s="35" t="s">
        <v>25669</v>
      </c>
      <c r="S16758" s="34"/>
      <c r="T16758" s="34"/>
      <c r="U16758" s="34"/>
    </row>
    <row r="16759" spans="16:21" x14ac:dyDescent="0.45">
      <c r="P16759" s="33" t="s">
        <v>9257</v>
      </c>
      <c r="Q16759" t="s">
        <v>28873</v>
      </c>
      <c r="R16759" s="35" t="s">
        <v>25670</v>
      </c>
      <c r="S16759" s="34"/>
      <c r="T16759" s="34"/>
      <c r="U16759" s="34"/>
    </row>
    <row r="16760" spans="16:21" x14ac:dyDescent="0.45">
      <c r="P16760" s="33" t="s">
        <v>9258</v>
      </c>
      <c r="Q16760" t="s">
        <v>28873</v>
      </c>
      <c r="R16760" s="35" t="s">
        <v>25671</v>
      </c>
      <c r="S16760" s="34"/>
      <c r="T16760" s="34"/>
      <c r="U16760" s="34"/>
    </row>
    <row r="16761" spans="16:21" x14ac:dyDescent="0.45">
      <c r="P16761" s="33" t="s">
        <v>9258</v>
      </c>
      <c r="Q16761" t="s">
        <v>28873</v>
      </c>
      <c r="R16761" s="35" t="s">
        <v>25672</v>
      </c>
      <c r="S16761" s="34"/>
      <c r="T16761" s="34"/>
      <c r="U16761" s="34"/>
    </row>
    <row r="16762" spans="16:21" x14ac:dyDescent="0.45">
      <c r="P16762" s="33" t="s">
        <v>9259</v>
      </c>
      <c r="Q16762" t="s">
        <v>28873</v>
      </c>
      <c r="R16762" s="35" t="s">
        <v>25673</v>
      </c>
      <c r="S16762" s="34"/>
      <c r="T16762" s="34"/>
      <c r="U16762" s="34"/>
    </row>
    <row r="16763" spans="16:21" x14ac:dyDescent="0.45">
      <c r="P16763" s="33" t="s">
        <v>9259</v>
      </c>
      <c r="Q16763" t="s">
        <v>28873</v>
      </c>
      <c r="R16763" s="35" t="s">
        <v>25674</v>
      </c>
      <c r="S16763" s="34"/>
      <c r="T16763" s="34"/>
      <c r="U16763" s="34"/>
    </row>
    <row r="16764" spans="16:21" x14ac:dyDescent="0.45">
      <c r="P16764" s="33" t="s">
        <v>9260</v>
      </c>
      <c r="Q16764" t="s">
        <v>28873</v>
      </c>
      <c r="R16764" s="35" t="s">
        <v>25675</v>
      </c>
      <c r="S16764" s="34"/>
      <c r="T16764" s="34"/>
      <c r="U16764" s="34"/>
    </row>
    <row r="16765" spans="16:21" x14ac:dyDescent="0.45">
      <c r="P16765" s="33" t="s">
        <v>9260</v>
      </c>
      <c r="Q16765" t="s">
        <v>28873</v>
      </c>
      <c r="R16765" s="35" t="s">
        <v>25676</v>
      </c>
      <c r="S16765" s="34"/>
      <c r="T16765" s="34"/>
      <c r="U16765" s="34"/>
    </row>
    <row r="16766" spans="16:21" x14ac:dyDescent="0.45">
      <c r="P16766" s="33" t="s">
        <v>9261</v>
      </c>
      <c r="Q16766" t="s">
        <v>28873</v>
      </c>
      <c r="R16766" s="35" t="s">
        <v>25677</v>
      </c>
      <c r="S16766" s="34"/>
      <c r="T16766" s="34"/>
      <c r="U16766" s="34"/>
    </row>
    <row r="16767" spans="16:21" x14ac:dyDescent="0.45">
      <c r="P16767" s="33" t="s">
        <v>9261</v>
      </c>
      <c r="Q16767" t="s">
        <v>28873</v>
      </c>
      <c r="R16767" s="35" t="s">
        <v>25678</v>
      </c>
      <c r="S16767" s="34"/>
      <c r="T16767" s="34"/>
      <c r="U16767" s="34"/>
    </row>
    <row r="16768" spans="16:21" x14ac:dyDescent="0.45">
      <c r="P16768" s="33" t="s">
        <v>9262</v>
      </c>
      <c r="Q16768" t="s">
        <v>28873</v>
      </c>
      <c r="R16768" s="35" t="s">
        <v>25679</v>
      </c>
      <c r="S16768" s="34"/>
      <c r="T16768" s="34"/>
      <c r="U16768" s="34"/>
    </row>
    <row r="16769" spans="16:21" x14ac:dyDescent="0.45">
      <c r="P16769" s="33" t="s">
        <v>9262</v>
      </c>
      <c r="Q16769" t="s">
        <v>28873</v>
      </c>
      <c r="R16769" s="35" t="s">
        <v>25680</v>
      </c>
      <c r="S16769" s="34"/>
      <c r="T16769" s="34"/>
      <c r="U16769" s="34"/>
    </row>
    <row r="16770" spans="16:21" x14ac:dyDescent="0.45">
      <c r="P16770" s="33" t="s">
        <v>9263</v>
      </c>
      <c r="Q16770" t="s">
        <v>28873</v>
      </c>
      <c r="R16770" s="35" t="s">
        <v>25681</v>
      </c>
      <c r="S16770" s="34"/>
      <c r="T16770" s="34"/>
      <c r="U16770" s="34"/>
    </row>
    <row r="16771" spans="16:21" x14ac:dyDescent="0.45">
      <c r="P16771" s="33" t="s">
        <v>9263</v>
      </c>
      <c r="Q16771" t="s">
        <v>28873</v>
      </c>
      <c r="R16771" s="35" t="s">
        <v>25682</v>
      </c>
      <c r="S16771" s="34"/>
      <c r="T16771" s="34"/>
      <c r="U16771" s="34"/>
    </row>
    <row r="16772" spans="16:21" x14ac:dyDescent="0.45">
      <c r="P16772" s="33" t="s">
        <v>9264</v>
      </c>
      <c r="Q16772" t="s">
        <v>28873</v>
      </c>
      <c r="R16772" s="35" t="s">
        <v>25683</v>
      </c>
      <c r="S16772" s="34"/>
      <c r="T16772" s="34"/>
      <c r="U16772" s="34"/>
    </row>
    <row r="16773" spans="16:21" x14ac:dyDescent="0.45">
      <c r="P16773" s="33" t="s">
        <v>9264</v>
      </c>
      <c r="Q16773" t="s">
        <v>28873</v>
      </c>
      <c r="R16773" s="35" t="s">
        <v>25684</v>
      </c>
      <c r="S16773" s="34"/>
      <c r="T16773" s="34"/>
      <c r="U16773" s="34"/>
    </row>
    <row r="16774" spans="16:21" x14ac:dyDescent="0.45">
      <c r="P16774" s="33" t="s">
        <v>9265</v>
      </c>
      <c r="Q16774" t="s">
        <v>28873</v>
      </c>
      <c r="R16774" s="35" t="s">
        <v>25685</v>
      </c>
      <c r="S16774" s="34"/>
      <c r="T16774" s="34"/>
      <c r="U16774" s="34"/>
    </row>
    <row r="16775" spans="16:21" x14ac:dyDescent="0.45">
      <c r="P16775" s="33" t="s">
        <v>9265</v>
      </c>
      <c r="Q16775" t="s">
        <v>28873</v>
      </c>
      <c r="R16775" s="35" t="s">
        <v>25686</v>
      </c>
      <c r="S16775" s="34"/>
      <c r="T16775" s="34"/>
      <c r="U16775" s="34"/>
    </row>
    <row r="16776" spans="16:21" x14ac:dyDescent="0.45">
      <c r="P16776" s="33" t="s">
        <v>9266</v>
      </c>
      <c r="Q16776" t="s">
        <v>28873</v>
      </c>
      <c r="R16776" s="35" t="s">
        <v>25687</v>
      </c>
      <c r="S16776" s="34"/>
      <c r="T16776" s="34"/>
      <c r="U16776" s="34"/>
    </row>
    <row r="16777" spans="16:21" x14ac:dyDescent="0.45">
      <c r="P16777" s="33" t="s">
        <v>9266</v>
      </c>
      <c r="Q16777" t="s">
        <v>28873</v>
      </c>
      <c r="R16777" s="35" t="s">
        <v>25688</v>
      </c>
      <c r="S16777" s="34"/>
      <c r="T16777" s="34"/>
      <c r="U16777" s="34"/>
    </row>
    <row r="16778" spans="16:21" x14ac:dyDescent="0.45">
      <c r="P16778" s="33" t="s">
        <v>9267</v>
      </c>
      <c r="Q16778" t="s">
        <v>28873</v>
      </c>
      <c r="R16778" s="35" t="s">
        <v>25689</v>
      </c>
      <c r="S16778" s="34"/>
      <c r="T16778" s="34"/>
      <c r="U16778" s="34"/>
    </row>
    <row r="16779" spans="16:21" x14ac:dyDescent="0.45">
      <c r="P16779" s="33" t="s">
        <v>9267</v>
      </c>
      <c r="Q16779" t="s">
        <v>28873</v>
      </c>
      <c r="R16779" s="35" t="s">
        <v>25690</v>
      </c>
      <c r="S16779" s="34"/>
      <c r="T16779" s="34"/>
      <c r="U16779" s="34"/>
    </row>
    <row r="16780" spans="16:21" x14ac:dyDescent="0.45">
      <c r="P16780" s="33" t="s">
        <v>9268</v>
      </c>
      <c r="Q16780" t="s">
        <v>28873</v>
      </c>
      <c r="R16780" s="35" t="s">
        <v>25691</v>
      </c>
      <c r="S16780" s="34"/>
      <c r="T16780" s="34"/>
      <c r="U16780" s="34"/>
    </row>
    <row r="16781" spans="16:21" x14ac:dyDescent="0.45">
      <c r="P16781" s="33" t="s">
        <v>9268</v>
      </c>
      <c r="Q16781" t="s">
        <v>28873</v>
      </c>
      <c r="R16781" s="35" t="s">
        <v>25692</v>
      </c>
      <c r="S16781" s="34"/>
      <c r="T16781" s="34"/>
      <c r="U16781" s="34"/>
    </row>
    <row r="16782" spans="16:21" x14ac:dyDescent="0.45">
      <c r="P16782" s="33" t="s">
        <v>9269</v>
      </c>
      <c r="Q16782" t="s">
        <v>28873</v>
      </c>
      <c r="R16782" s="35" t="s">
        <v>25693</v>
      </c>
      <c r="S16782" s="34"/>
      <c r="T16782" s="34"/>
      <c r="U16782" s="34"/>
    </row>
    <row r="16783" spans="16:21" x14ac:dyDescent="0.45">
      <c r="P16783" s="33" t="s">
        <v>9269</v>
      </c>
      <c r="Q16783" t="s">
        <v>28873</v>
      </c>
      <c r="R16783" s="35" t="s">
        <v>25694</v>
      </c>
      <c r="S16783" s="34"/>
      <c r="T16783" s="34"/>
      <c r="U16783" s="34"/>
    </row>
    <row r="16784" spans="16:21" x14ac:dyDescent="0.45">
      <c r="P16784" s="33" t="s">
        <v>9270</v>
      </c>
      <c r="Q16784" t="s">
        <v>28873</v>
      </c>
      <c r="R16784" s="35" t="s">
        <v>25695</v>
      </c>
      <c r="S16784" s="34"/>
      <c r="T16784" s="34"/>
      <c r="U16784" s="34"/>
    </row>
    <row r="16785" spans="16:21" x14ac:dyDescent="0.45">
      <c r="P16785" s="33" t="s">
        <v>9270</v>
      </c>
      <c r="Q16785" t="s">
        <v>28873</v>
      </c>
      <c r="R16785" s="35" t="s">
        <v>25696</v>
      </c>
      <c r="S16785" s="34"/>
      <c r="T16785" s="34"/>
      <c r="U16785" s="34"/>
    </row>
    <row r="16786" spans="16:21" x14ac:dyDescent="0.45">
      <c r="P16786" s="33" t="s">
        <v>9271</v>
      </c>
      <c r="Q16786" t="s">
        <v>28873</v>
      </c>
      <c r="R16786" s="35" t="s">
        <v>25697</v>
      </c>
      <c r="S16786" s="34"/>
      <c r="T16786" s="34"/>
      <c r="U16786" s="34"/>
    </row>
    <row r="16787" spans="16:21" x14ac:dyDescent="0.45">
      <c r="P16787" s="33" t="s">
        <v>9271</v>
      </c>
      <c r="Q16787" t="s">
        <v>28873</v>
      </c>
      <c r="R16787" s="35" t="s">
        <v>25698</v>
      </c>
      <c r="S16787" s="34"/>
      <c r="T16787" s="34"/>
      <c r="U16787" s="34"/>
    </row>
    <row r="16788" spans="16:21" x14ac:dyDescent="0.45">
      <c r="P16788" s="33" t="s">
        <v>9272</v>
      </c>
      <c r="Q16788" t="s">
        <v>28873</v>
      </c>
      <c r="R16788" s="35" t="s">
        <v>25699</v>
      </c>
      <c r="S16788" s="34"/>
      <c r="T16788" s="34"/>
      <c r="U16788" s="34"/>
    </row>
    <row r="16789" spans="16:21" x14ac:dyDescent="0.45">
      <c r="P16789" s="33" t="s">
        <v>9272</v>
      </c>
      <c r="Q16789" t="s">
        <v>28873</v>
      </c>
      <c r="R16789" s="35" t="s">
        <v>25700</v>
      </c>
      <c r="S16789" s="34"/>
      <c r="T16789" s="34"/>
      <c r="U16789" s="34"/>
    </row>
    <row r="16790" spans="16:21" x14ac:dyDescent="0.45">
      <c r="P16790" s="33" t="s">
        <v>9273</v>
      </c>
      <c r="Q16790" t="s">
        <v>28873</v>
      </c>
      <c r="R16790" s="35" t="s">
        <v>25701</v>
      </c>
      <c r="S16790" s="34"/>
      <c r="T16790" s="34"/>
      <c r="U16790" s="34"/>
    </row>
    <row r="16791" spans="16:21" x14ac:dyDescent="0.45">
      <c r="P16791" s="33" t="s">
        <v>9273</v>
      </c>
      <c r="Q16791" t="s">
        <v>28873</v>
      </c>
      <c r="R16791" s="35" t="s">
        <v>25702</v>
      </c>
      <c r="S16791" s="34"/>
      <c r="T16791" s="34"/>
      <c r="U16791" s="34"/>
    </row>
    <row r="16792" spans="16:21" x14ac:dyDescent="0.45">
      <c r="P16792" s="33" t="s">
        <v>9274</v>
      </c>
      <c r="Q16792" t="s">
        <v>28873</v>
      </c>
      <c r="R16792" s="35" t="s">
        <v>25703</v>
      </c>
      <c r="S16792" s="34"/>
      <c r="T16792" s="34"/>
      <c r="U16792" s="34"/>
    </row>
    <row r="16793" spans="16:21" x14ac:dyDescent="0.45">
      <c r="P16793" s="33" t="s">
        <v>9274</v>
      </c>
      <c r="Q16793" t="s">
        <v>28873</v>
      </c>
      <c r="R16793" s="35" t="s">
        <v>25704</v>
      </c>
      <c r="S16793" s="34"/>
      <c r="T16793" s="34"/>
      <c r="U16793" s="34"/>
    </row>
    <row r="16794" spans="16:21" x14ac:dyDescent="0.45">
      <c r="P16794" s="33" t="s">
        <v>9275</v>
      </c>
      <c r="Q16794" t="s">
        <v>28873</v>
      </c>
      <c r="R16794" s="35" t="s">
        <v>25705</v>
      </c>
      <c r="S16794" s="34"/>
      <c r="T16794" s="34"/>
      <c r="U16794" s="34"/>
    </row>
    <row r="16795" spans="16:21" x14ac:dyDescent="0.45">
      <c r="P16795" s="33" t="s">
        <v>9275</v>
      </c>
      <c r="Q16795" t="s">
        <v>28873</v>
      </c>
      <c r="R16795" s="35" t="s">
        <v>25706</v>
      </c>
      <c r="S16795" s="34"/>
      <c r="T16795" s="34"/>
      <c r="U16795" s="34"/>
    </row>
    <row r="16796" spans="16:21" x14ac:dyDescent="0.45">
      <c r="P16796" s="33" t="s">
        <v>9276</v>
      </c>
      <c r="Q16796" t="s">
        <v>28873</v>
      </c>
      <c r="R16796" s="35" t="s">
        <v>25707</v>
      </c>
      <c r="S16796" s="34"/>
      <c r="T16796" s="34"/>
      <c r="U16796" s="34"/>
    </row>
    <row r="16797" spans="16:21" x14ac:dyDescent="0.45">
      <c r="P16797" s="33" t="s">
        <v>9276</v>
      </c>
      <c r="Q16797" t="s">
        <v>28873</v>
      </c>
      <c r="R16797" s="35" t="s">
        <v>25708</v>
      </c>
      <c r="S16797" s="34"/>
      <c r="T16797" s="34"/>
      <c r="U16797" s="34"/>
    </row>
    <row r="16798" spans="16:21" x14ac:dyDescent="0.45">
      <c r="P16798" s="33" t="s">
        <v>9277</v>
      </c>
      <c r="Q16798" t="s">
        <v>28873</v>
      </c>
      <c r="R16798" s="35" t="s">
        <v>25709</v>
      </c>
      <c r="S16798" s="34"/>
      <c r="T16798" s="34"/>
      <c r="U16798" s="34"/>
    </row>
    <row r="16799" spans="16:21" x14ac:dyDescent="0.45">
      <c r="P16799" s="33" t="s">
        <v>9277</v>
      </c>
      <c r="Q16799" t="s">
        <v>28873</v>
      </c>
      <c r="R16799" s="35" t="s">
        <v>25710</v>
      </c>
      <c r="S16799" s="34"/>
      <c r="T16799" s="34"/>
      <c r="U16799" s="34"/>
    </row>
    <row r="16800" spans="16:21" x14ac:dyDescent="0.45">
      <c r="P16800" s="33" t="s">
        <v>9278</v>
      </c>
      <c r="Q16800" t="s">
        <v>28873</v>
      </c>
      <c r="R16800" s="35" t="s">
        <v>25711</v>
      </c>
      <c r="S16800" s="34"/>
      <c r="T16800" s="34"/>
      <c r="U16800" s="34"/>
    </row>
    <row r="16801" spans="16:21" x14ac:dyDescent="0.45">
      <c r="P16801" s="33" t="s">
        <v>9278</v>
      </c>
      <c r="Q16801" t="s">
        <v>28873</v>
      </c>
      <c r="R16801" s="35" t="s">
        <v>25712</v>
      </c>
      <c r="S16801" s="34"/>
      <c r="T16801" s="34"/>
      <c r="U16801" s="34"/>
    </row>
    <row r="16802" spans="16:21" x14ac:dyDescent="0.45">
      <c r="P16802" s="33" t="s">
        <v>9279</v>
      </c>
      <c r="Q16802" t="s">
        <v>28873</v>
      </c>
      <c r="R16802" s="35" t="s">
        <v>25713</v>
      </c>
      <c r="S16802" s="34"/>
      <c r="T16802" s="34"/>
      <c r="U16802" s="34"/>
    </row>
    <row r="16803" spans="16:21" x14ac:dyDescent="0.45">
      <c r="P16803" s="33" t="s">
        <v>9279</v>
      </c>
      <c r="Q16803" t="s">
        <v>28873</v>
      </c>
      <c r="R16803" s="35" t="s">
        <v>25714</v>
      </c>
      <c r="S16803" s="34"/>
      <c r="T16803" s="34"/>
      <c r="U16803" s="34"/>
    </row>
    <row r="16804" spans="16:21" x14ac:dyDescent="0.45">
      <c r="P16804" s="33" t="s">
        <v>9280</v>
      </c>
      <c r="Q16804" t="s">
        <v>28873</v>
      </c>
      <c r="R16804" s="35" t="s">
        <v>25715</v>
      </c>
      <c r="S16804" s="34"/>
      <c r="T16804" s="34"/>
      <c r="U16804" s="34"/>
    </row>
    <row r="16805" spans="16:21" x14ac:dyDescent="0.45">
      <c r="P16805" s="33" t="s">
        <v>9280</v>
      </c>
      <c r="Q16805" t="s">
        <v>28873</v>
      </c>
      <c r="R16805" s="35" t="s">
        <v>25716</v>
      </c>
      <c r="S16805" s="34"/>
      <c r="T16805" s="34"/>
      <c r="U16805" s="34"/>
    </row>
    <row r="16806" spans="16:21" x14ac:dyDescent="0.45">
      <c r="P16806" s="33" t="s">
        <v>9281</v>
      </c>
      <c r="Q16806" t="s">
        <v>28873</v>
      </c>
      <c r="R16806" s="35" t="s">
        <v>25717</v>
      </c>
      <c r="S16806" s="34"/>
      <c r="T16806" s="34"/>
      <c r="U16806" s="34"/>
    </row>
    <row r="16807" spans="16:21" x14ac:dyDescent="0.45">
      <c r="P16807" s="33" t="s">
        <v>9281</v>
      </c>
      <c r="Q16807" t="s">
        <v>28873</v>
      </c>
      <c r="R16807" s="35" t="s">
        <v>25718</v>
      </c>
      <c r="S16807" s="34"/>
      <c r="T16807" s="34"/>
      <c r="U16807" s="34"/>
    </row>
    <row r="16808" spans="16:21" x14ac:dyDescent="0.45">
      <c r="P16808" s="33" t="s">
        <v>9282</v>
      </c>
      <c r="Q16808" t="s">
        <v>28873</v>
      </c>
      <c r="R16808" s="35" t="s">
        <v>25719</v>
      </c>
      <c r="S16808" s="34"/>
      <c r="T16808" s="34"/>
      <c r="U16808" s="34"/>
    </row>
    <row r="16809" spans="16:21" x14ac:dyDescent="0.45">
      <c r="P16809" s="33" t="s">
        <v>9282</v>
      </c>
      <c r="Q16809" t="s">
        <v>28873</v>
      </c>
      <c r="R16809" s="35" t="s">
        <v>25720</v>
      </c>
      <c r="S16809" s="34"/>
      <c r="T16809" s="34"/>
      <c r="U16809" s="34"/>
    </row>
    <row r="16810" spans="16:21" x14ac:dyDescent="0.45">
      <c r="P16810" s="33" t="s">
        <v>9283</v>
      </c>
      <c r="Q16810" t="s">
        <v>28873</v>
      </c>
      <c r="R16810" s="35" t="s">
        <v>25721</v>
      </c>
      <c r="S16810" s="34"/>
      <c r="T16810" s="34"/>
      <c r="U16810" s="34"/>
    </row>
    <row r="16811" spans="16:21" x14ac:dyDescent="0.45">
      <c r="P16811" s="33" t="s">
        <v>9283</v>
      </c>
      <c r="Q16811" t="s">
        <v>28873</v>
      </c>
      <c r="R16811" s="35" t="s">
        <v>25722</v>
      </c>
      <c r="S16811" s="34"/>
      <c r="T16811" s="34"/>
      <c r="U16811" s="34"/>
    </row>
    <row r="16812" spans="16:21" x14ac:dyDescent="0.45">
      <c r="P16812" s="33" t="s">
        <v>9284</v>
      </c>
      <c r="Q16812" t="s">
        <v>28873</v>
      </c>
      <c r="R16812" s="35" t="s">
        <v>25723</v>
      </c>
      <c r="S16812" s="34"/>
      <c r="T16812" s="34"/>
      <c r="U16812" s="34"/>
    </row>
    <row r="16813" spans="16:21" x14ac:dyDescent="0.45">
      <c r="P16813" s="33" t="s">
        <v>9284</v>
      </c>
      <c r="Q16813" t="s">
        <v>28873</v>
      </c>
      <c r="R16813" s="35" t="s">
        <v>25724</v>
      </c>
      <c r="S16813" s="34"/>
      <c r="T16813" s="34"/>
      <c r="U16813" s="34"/>
    </row>
    <row r="16814" spans="16:21" x14ac:dyDescent="0.45">
      <c r="P16814" s="33" t="s">
        <v>9285</v>
      </c>
      <c r="Q16814" t="s">
        <v>28873</v>
      </c>
      <c r="R16814" s="35" t="s">
        <v>25725</v>
      </c>
      <c r="S16814" s="34"/>
      <c r="T16814" s="34"/>
      <c r="U16814" s="34"/>
    </row>
    <row r="16815" spans="16:21" x14ac:dyDescent="0.45">
      <c r="P16815" s="33" t="s">
        <v>9285</v>
      </c>
      <c r="Q16815" t="s">
        <v>28873</v>
      </c>
      <c r="R16815" s="35" t="s">
        <v>25726</v>
      </c>
      <c r="S16815" s="34"/>
      <c r="T16815" s="34"/>
      <c r="U16815" s="34"/>
    </row>
    <row r="16816" spans="16:21" x14ac:dyDescent="0.45">
      <c r="P16816" s="33" t="s">
        <v>9286</v>
      </c>
      <c r="Q16816" t="s">
        <v>28873</v>
      </c>
      <c r="R16816" s="35" t="s">
        <v>25727</v>
      </c>
      <c r="S16816" s="34"/>
      <c r="T16816" s="34"/>
      <c r="U16816" s="34"/>
    </row>
    <row r="16817" spans="16:21" x14ac:dyDescent="0.45">
      <c r="P16817" s="33" t="s">
        <v>9286</v>
      </c>
      <c r="Q16817" t="s">
        <v>28873</v>
      </c>
      <c r="R16817" s="35" t="s">
        <v>25728</v>
      </c>
      <c r="S16817" s="34"/>
      <c r="T16817" s="34"/>
      <c r="U16817" s="34"/>
    </row>
    <row r="16818" spans="16:21" x14ac:dyDescent="0.45">
      <c r="P16818" s="33" t="s">
        <v>9287</v>
      </c>
      <c r="Q16818" t="s">
        <v>28873</v>
      </c>
      <c r="R16818" s="35" t="s">
        <v>25729</v>
      </c>
      <c r="S16818" s="34"/>
      <c r="T16818" s="34"/>
      <c r="U16818" s="34"/>
    </row>
    <row r="16819" spans="16:21" x14ac:dyDescent="0.45">
      <c r="P16819" s="33" t="s">
        <v>9287</v>
      </c>
      <c r="Q16819" t="s">
        <v>28873</v>
      </c>
      <c r="R16819" s="35" t="s">
        <v>25730</v>
      </c>
      <c r="S16819" s="34"/>
      <c r="T16819" s="34"/>
      <c r="U16819" s="34"/>
    </row>
    <row r="16820" spans="16:21" x14ac:dyDescent="0.45">
      <c r="P16820" s="33" t="s">
        <v>9288</v>
      </c>
      <c r="Q16820" t="s">
        <v>28873</v>
      </c>
      <c r="R16820" s="35" t="s">
        <v>25731</v>
      </c>
      <c r="S16820" s="34"/>
      <c r="T16820" s="34"/>
      <c r="U16820" s="34"/>
    </row>
    <row r="16821" spans="16:21" x14ac:dyDescent="0.45">
      <c r="P16821" s="33" t="s">
        <v>9288</v>
      </c>
      <c r="Q16821" t="s">
        <v>28873</v>
      </c>
      <c r="R16821" s="35" t="s">
        <v>25732</v>
      </c>
      <c r="S16821" s="34"/>
      <c r="T16821" s="34"/>
      <c r="U16821" s="34"/>
    </row>
    <row r="16822" spans="16:21" x14ac:dyDescent="0.45">
      <c r="P16822" s="33" t="s">
        <v>9289</v>
      </c>
      <c r="Q16822" t="s">
        <v>28873</v>
      </c>
      <c r="R16822" s="35" t="s">
        <v>25733</v>
      </c>
      <c r="S16822" s="34"/>
      <c r="T16822" s="34"/>
      <c r="U16822" s="34"/>
    </row>
    <row r="16823" spans="16:21" x14ac:dyDescent="0.45">
      <c r="P16823" s="33" t="s">
        <v>9289</v>
      </c>
      <c r="Q16823" t="s">
        <v>28873</v>
      </c>
      <c r="R16823" s="35" t="s">
        <v>25734</v>
      </c>
      <c r="S16823" s="34"/>
      <c r="T16823" s="34"/>
      <c r="U16823" s="34"/>
    </row>
    <row r="16824" spans="16:21" x14ac:dyDescent="0.45">
      <c r="P16824" s="33" t="s">
        <v>9290</v>
      </c>
      <c r="Q16824" t="s">
        <v>28873</v>
      </c>
      <c r="R16824" s="35" t="s">
        <v>25735</v>
      </c>
      <c r="S16824" s="34"/>
      <c r="T16824" s="34"/>
      <c r="U16824" s="34"/>
    </row>
    <row r="16825" spans="16:21" x14ac:dyDescent="0.45">
      <c r="P16825" s="33" t="s">
        <v>9290</v>
      </c>
      <c r="Q16825" t="s">
        <v>28873</v>
      </c>
      <c r="R16825" s="35" t="s">
        <v>25736</v>
      </c>
      <c r="S16825" s="34"/>
      <c r="T16825" s="34"/>
      <c r="U16825" s="34"/>
    </row>
    <row r="16826" spans="16:21" x14ac:dyDescent="0.45">
      <c r="P16826" s="33" t="s">
        <v>9291</v>
      </c>
      <c r="Q16826" t="s">
        <v>28873</v>
      </c>
      <c r="R16826" s="35" t="s">
        <v>25737</v>
      </c>
      <c r="S16826" s="34"/>
      <c r="T16826" s="34"/>
      <c r="U16826" s="34"/>
    </row>
    <row r="16827" spans="16:21" x14ac:dyDescent="0.45">
      <c r="P16827" s="33" t="s">
        <v>9291</v>
      </c>
      <c r="Q16827" t="s">
        <v>28873</v>
      </c>
      <c r="R16827" s="35" t="s">
        <v>25738</v>
      </c>
      <c r="S16827" s="34"/>
      <c r="T16827" s="34"/>
      <c r="U16827" s="34"/>
    </row>
    <row r="16828" spans="16:21" x14ac:dyDescent="0.45">
      <c r="P16828" s="33" t="s">
        <v>9292</v>
      </c>
      <c r="Q16828" t="s">
        <v>28873</v>
      </c>
      <c r="R16828" s="35" t="s">
        <v>25739</v>
      </c>
      <c r="S16828" s="34"/>
      <c r="T16828" s="34"/>
      <c r="U16828" s="34"/>
    </row>
    <row r="16829" spans="16:21" x14ac:dyDescent="0.45">
      <c r="P16829" s="33" t="s">
        <v>9292</v>
      </c>
      <c r="Q16829" t="s">
        <v>28873</v>
      </c>
      <c r="R16829" s="35" t="s">
        <v>25740</v>
      </c>
      <c r="S16829" s="34"/>
      <c r="T16829" s="34"/>
      <c r="U16829" s="34"/>
    </row>
    <row r="16830" spans="16:21" x14ac:dyDescent="0.45">
      <c r="P16830" s="33" t="s">
        <v>9293</v>
      </c>
      <c r="Q16830" t="s">
        <v>28873</v>
      </c>
      <c r="R16830" s="35" t="s">
        <v>25741</v>
      </c>
      <c r="S16830" s="34"/>
      <c r="T16830" s="34"/>
      <c r="U16830" s="34"/>
    </row>
    <row r="16831" spans="16:21" x14ac:dyDescent="0.45">
      <c r="P16831" s="33" t="s">
        <v>9293</v>
      </c>
      <c r="Q16831" t="s">
        <v>28873</v>
      </c>
      <c r="R16831" s="35" t="s">
        <v>25742</v>
      </c>
      <c r="S16831" s="34"/>
      <c r="T16831" s="34"/>
      <c r="U16831" s="34"/>
    </row>
    <row r="16832" spans="16:21" x14ac:dyDescent="0.45">
      <c r="P16832" s="33" t="s">
        <v>9294</v>
      </c>
      <c r="Q16832" t="s">
        <v>28873</v>
      </c>
      <c r="R16832" s="35" t="s">
        <v>25743</v>
      </c>
      <c r="S16832" s="34"/>
      <c r="T16832" s="34"/>
      <c r="U16832" s="34"/>
    </row>
    <row r="16833" spans="16:21" x14ac:dyDescent="0.45">
      <c r="P16833" s="33" t="s">
        <v>9294</v>
      </c>
      <c r="Q16833" t="s">
        <v>28873</v>
      </c>
      <c r="R16833" s="35" t="s">
        <v>25744</v>
      </c>
      <c r="S16833" s="34"/>
      <c r="T16833" s="34"/>
      <c r="U16833" s="34"/>
    </row>
    <row r="16834" spans="16:21" x14ac:dyDescent="0.45">
      <c r="P16834" s="33" t="s">
        <v>9295</v>
      </c>
      <c r="Q16834" t="s">
        <v>28873</v>
      </c>
      <c r="R16834" s="35" t="s">
        <v>25745</v>
      </c>
      <c r="S16834" s="34"/>
      <c r="T16834" s="34"/>
      <c r="U16834" s="34"/>
    </row>
    <row r="16835" spans="16:21" x14ac:dyDescent="0.45">
      <c r="P16835" s="33" t="s">
        <v>9295</v>
      </c>
      <c r="Q16835" t="s">
        <v>28873</v>
      </c>
      <c r="R16835" s="35" t="s">
        <v>25746</v>
      </c>
      <c r="S16835" s="34"/>
      <c r="T16835" s="34"/>
      <c r="U16835" s="34"/>
    </row>
    <row r="16836" spans="16:21" x14ac:dyDescent="0.45">
      <c r="P16836" s="33" t="s">
        <v>9296</v>
      </c>
      <c r="Q16836" t="s">
        <v>28873</v>
      </c>
      <c r="R16836" s="35" t="s">
        <v>25747</v>
      </c>
      <c r="S16836" s="34"/>
      <c r="T16836" s="34"/>
      <c r="U16836" s="34"/>
    </row>
    <row r="16837" spans="16:21" x14ac:dyDescent="0.45">
      <c r="P16837" s="33" t="s">
        <v>9296</v>
      </c>
      <c r="Q16837" t="s">
        <v>28873</v>
      </c>
      <c r="R16837" s="35" t="s">
        <v>25748</v>
      </c>
      <c r="S16837" s="34"/>
      <c r="T16837" s="34"/>
      <c r="U16837" s="34"/>
    </row>
    <row r="16838" spans="16:21" x14ac:dyDescent="0.45">
      <c r="P16838" s="33" t="s">
        <v>9297</v>
      </c>
      <c r="Q16838" t="s">
        <v>28873</v>
      </c>
      <c r="R16838" s="35" t="s">
        <v>25749</v>
      </c>
      <c r="S16838" s="34"/>
      <c r="T16838" s="34"/>
      <c r="U16838" s="34"/>
    </row>
    <row r="16839" spans="16:21" x14ac:dyDescent="0.45">
      <c r="P16839" s="33" t="s">
        <v>9297</v>
      </c>
      <c r="Q16839" t="s">
        <v>28873</v>
      </c>
      <c r="R16839" s="35" t="s">
        <v>25750</v>
      </c>
      <c r="S16839" s="34"/>
      <c r="T16839" s="34"/>
      <c r="U16839" s="34"/>
    </row>
    <row r="16840" spans="16:21" x14ac:dyDescent="0.45">
      <c r="P16840" s="33" t="s">
        <v>9298</v>
      </c>
      <c r="Q16840" t="s">
        <v>28873</v>
      </c>
      <c r="R16840" s="35" t="s">
        <v>25751</v>
      </c>
      <c r="S16840" s="34"/>
      <c r="T16840" s="34"/>
      <c r="U16840" s="34"/>
    </row>
    <row r="16841" spans="16:21" x14ac:dyDescent="0.45">
      <c r="P16841" s="33" t="s">
        <v>9298</v>
      </c>
      <c r="Q16841" t="s">
        <v>28873</v>
      </c>
      <c r="R16841" s="35" t="s">
        <v>25752</v>
      </c>
      <c r="S16841" s="34"/>
      <c r="T16841" s="34"/>
      <c r="U16841" s="34"/>
    </row>
    <row r="16842" spans="16:21" x14ac:dyDescent="0.45">
      <c r="P16842" s="33" t="s">
        <v>9299</v>
      </c>
      <c r="Q16842" t="s">
        <v>28873</v>
      </c>
      <c r="R16842" s="35" t="s">
        <v>25753</v>
      </c>
      <c r="S16842" s="34"/>
      <c r="T16842" s="34"/>
      <c r="U16842" s="34"/>
    </row>
    <row r="16843" spans="16:21" x14ac:dyDescent="0.45">
      <c r="P16843" s="33" t="s">
        <v>9299</v>
      </c>
      <c r="Q16843" t="s">
        <v>28873</v>
      </c>
      <c r="R16843" s="35" t="s">
        <v>25754</v>
      </c>
      <c r="S16843" s="34"/>
      <c r="T16843" s="34"/>
      <c r="U16843" s="34"/>
    </row>
    <row r="16844" spans="16:21" x14ac:dyDescent="0.45">
      <c r="P16844" s="33" t="s">
        <v>9300</v>
      </c>
      <c r="Q16844" t="s">
        <v>28873</v>
      </c>
      <c r="R16844" s="35" t="s">
        <v>25755</v>
      </c>
      <c r="S16844" s="34"/>
      <c r="T16844" s="34"/>
      <c r="U16844" s="34"/>
    </row>
    <row r="16845" spans="16:21" x14ac:dyDescent="0.45">
      <c r="P16845" s="33" t="s">
        <v>9300</v>
      </c>
      <c r="Q16845" t="s">
        <v>28873</v>
      </c>
      <c r="R16845" s="35" t="s">
        <v>25756</v>
      </c>
      <c r="S16845" s="34"/>
      <c r="T16845" s="34"/>
      <c r="U16845" s="34"/>
    </row>
    <row r="16846" spans="16:21" x14ac:dyDescent="0.45">
      <c r="P16846" s="33" t="s">
        <v>9301</v>
      </c>
      <c r="Q16846" t="s">
        <v>28873</v>
      </c>
      <c r="R16846" s="35" t="s">
        <v>25757</v>
      </c>
      <c r="S16846" s="34"/>
      <c r="T16846" s="34"/>
      <c r="U16846" s="34"/>
    </row>
    <row r="16847" spans="16:21" x14ac:dyDescent="0.45">
      <c r="P16847" s="33" t="s">
        <v>9301</v>
      </c>
      <c r="Q16847" t="s">
        <v>28873</v>
      </c>
      <c r="R16847" s="35" t="s">
        <v>25758</v>
      </c>
      <c r="S16847" s="34"/>
      <c r="T16847" s="34"/>
      <c r="U16847" s="34"/>
    </row>
    <row r="16848" spans="16:21" x14ac:dyDescent="0.45">
      <c r="P16848" s="33" t="s">
        <v>9302</v>
      </c>
      <c r="Q16848" t="s">
        <v>28873</v>
      </c>
      <c r="R16848" s="35" t="s">
        <v>25759</v>
      </c>
      <c r="S16848" s="34"/>
      <c r="T16848" s="34"/>
      <c r="U16848" s="34"/>
    </row>
    <row r="16849" spans="16:21" x14ac:dyDescent="0.45">
      <c r="P16849" s="33" t="s">
        <v>9302</v>
      </c>
      <c r="Q16849" t="s">
        <v>28873</v>
      </c>
      <c r="R16849" s="35" t="s">
        <v>25760</v>
      </c>
      <c r="S16849" s="34"/>
      <c r="T16849" s="34"/>
      <c r="U16849" s="34"/>
    </row>
    <row r="16850" spans="16:21" x14ac:dyDescent="0.45">
      <c r="P16850" s="33" t="s">
        <v>9303</v>
      </c>
      <c r="Q16850" t="s">
        <v>28873</v>
      </c>
      <c r="R16850" s="35" t="s">
        <v>25761</v>
      </c>
      <c r="S16850" s="34"/>
      <c r="T16850" s="34"/>
      <c r="U16850" s="34"/>
    </row>
    <row r="16851" spans="16:21" x14ac:dyDescent="0.45">
      <c r="P16851" s="33" t="s">
        <v>9303</v>
      </c>
      <c r="Q16851" t="s">
        <v>28873</v>
      </c>
      <c r="R16851" s="35" t="s">
        <v>25762</v>
      </c>
      <c r="S16851" s="34"/>
      <c r="T16851" s="34"/>
      <c r="U16851" s="34"/>
    </row>
    <row r="16852" spans="16:21" x14ac:dyDescent="0.45">
      <c r="P16852" s="33" t="s">
        <v>9304</v>
      </c>
      <c r="Q16852" t="s">
        <v>28873</v>
      </c>
      <c r="R16852" s="35" t="s">
        <v>25763</v>
      </c>
      <c r="S16852" s="34"/>
      <c r="T16852" s="34"/>
      <c r="U16852" s="34"/>
    </row>
    <row r="16853" spans="16:21" x14ac:dyDescent="0.45">
      <c r="P16853" s="33" t="s">
        <v>9304</v>
      </c>
      <c r="Q16853" t="s">
        <v>28873</v>
      </c>
      <c r="R16853" s="35" t="s">
        <v>25764</v>
      </c>
      <c r="S16853" s="34"/>
      <c r="T16853" s="34"/>
      <c r="U16853" s="34"/>
    </row>
    <row r="16854" spans="16:21" x14ac:dyDescent="0.45">
      <c r="P16854" s="33" t="s">
        <v>9305</v>
      </c>
      <c r="Q16854" t="s">
        <v>28873</v>
      </c>
      <c r="R16854" s="35" t="s">
        <v>25765</v>
      </c>
      <c r="S16854" s="34"/>
      <c r="T16854" s="34"/>
      <c r="U16854" s="34"/>
    </row>
    <row r="16855" spans="16:21" x14ac:dyDescent="0.45">
      <c r="P16855" s="33" t="s">
        <v>9305</v>
      </c>
      <c r="Q16855" t="s">
        <v>28873</v>
      </c>
      <c r="R16855" s="35" t="s">
        <v>25766</v>
      </c>
      <c r="S16855" s="34"/>
      <c r="T16855" s="34"/>
      <c r="U16855" s="34"/>
    </row>
    <row r="16856" spans="16:21" x14ac:dyDescent="0.45">
      <c r="P16856" s="33" t="s">
        <v>9306</v>
      </c>
      <c r="Q16856" t="s">
        <v>28873</v>
      </c>
      <c r="R16856" s="35" t="s">
        <v>25767</v>
      </c>
      <c r="S16856" s="34"/>
      <c r="T16856" s="34"/>
      <c r="U16856" s="34"/>
    </row>
    <row r="16857" spans="16:21" x14ac:dyDescent="0.45">
      <c r="P16857" s="33" t="s">
        <v>9306</v>
      </c>
      <c r="Q16857" t="s">
        <v>28873</v>
      </c>
      <c r="R16857" s="35" t="s">
        <v>25768</v>
      </c>
      <c r="S16857" s="34"/>
      <c r="T16857" s="34"/>
      <c r="U16857" s="34"/>
    </row>
    <row r="16858" spans="16:21" x14ac:dyDescent="0.45">
      <c r="P16858" s="33" t="s">
        <v>9307</v>
      </c>
      <c r="Q16858" t="s">
        <v>28873</v>
      </c>
      <c r="R16858" s="35" t="s">
        <v>25769</v>
      </c>
      <c r="S16858" s="34"/>
      <c r="T16858" s="34"/>
      <c r="U16858" s="34"/>
    </row>
    <row r="16859" spans="16:21" x14ac:dyDescent="0.45">
      <c r="P16859" s="33" t="s">
        <v>9307</v>
      </c>
      <c r="Q16859" t="s">
        <v>28873</v>
      </c>
      <c r="R16859" s="35" t="s">
        <v>25770</v>
      </c>
      <c r="S16859" s="34"/>
      <c r="T16859" s="34"/>
      <c r="U16859" s="34"/>
    </row>
    <row r="16860" spans="16:21" x14ac:dyDescent="0.45">
      <c r="P16860" s="33" t="s">
        <v>9308</v>
      </c>
      <c r="Q16860" t="s">
        <v>28873</v>
      </c>
      <c r="R16860" s="35" t="s">
        <v>25771</v>
      </c>
      <c r="S16860" s="34"/>
      <c r="T16860" s="34"/>
      <c r="U16860" s="34"/>
    </row>
    <row r="16861" spans="16:21" x14ac:dyDescent="0.45">
      <c r="P16861" s="33" t="s">
        <v>9308</v>
      </c>
      <c r="Q16861" t="s">
        <v>28873</v>
      </c>
      <c r="R16861" s="35" t="s">
        <v>25772</v>
      </c>
      <c r="S16861" s="34"/>
      <c r="T16861" s="34"/>
      <c r="U16861" s="34"/>
    </row>
    <row r="16862" spans="16:21" x14ac:dyDescent="0.45">
      <c r="P16862" s="33" t="s">
        <v>9309</v>
      </c>
      <c r="Q16862" t="s">
        <v>28873</v>
      </c>
      <c r="R16862" s="35" t="s">
        <v>25773</v>
      </c>
      <c r="S16862" s="34"/>
      <c r="T16862" s="34"/>
      <c r="U16862" s="34"/>
    </row>
    <row r="16863" spans="16:21" x14ac:dyDescent="0.45">
      <c r="P16863" s="33" t="s">
        <v>9309</v>
      </c>
      <c r="Q16863" t="s">
        <v>28873</v>
      </c>
      <c r="R16863" s="35" t="s">
        <v>25774</v>
      </c>
      <c r="S16863" s="34"/>
      <c r="T16863" s="34"/>
      <c r="U16863" s="34"/>
    </row>
    <row r="16864" spans="16:21" x14ac:dyDescent="0.45">
      <c r="P16864" s="33" t="s">
        <v>9310</v>
      </c>
      <c r="Q16864" t="s">
        <v>28873</v>
      </c>
      <c r="R16864" s="35" t="s">
        <v>25775</v>
      </c>
      <c r="S16864" s="34"/>
      <c r="T16864" s="34"/>
      <c r="U16864" s="34"/>
    </row>
    <row r="16865" spans="16:21" x14ac:dyDescent="0.45">
      <c r="P16865" s="33" t="s">
        <v>9310</v>
      </c>
      <c r="Q16865" t="s">
        <v>28873</v>
      </c>
      <c r="R16865" s="35" t="s">
        <v>25776</v>
      </c>
      <c r="S16865" s="34"/>
      <c r="T16865" s="34"/>
      <c r="U16865" s="34"/>
    </row>
    <row r="16866" spans="16:21" x14ac:dyDescent="0.45">
      <c r="P16866" s="33" t="s">
        <v>9311</v>
      </c>
      <c r="Q16866" t="s">
        <v>28873</v>
      </c>
      <c r="R16866" s="35" t="s">
        <v>25777</v>
      </c>
      <c r="S16866" s="34"/>
      <c r="T16866" s="34"/>
      <c r="U16866" s="34"/>
    </row>
    <row r="16867" spans="16:21" x14ac:dyDescent="0.45">
      <c r="P16867" s="33" t="s">
        <v>9311</v>
      </c>
      <c r="Q16867" t="s">
        <v>28873</v>
      </c>
      <c r="R16867" s="35" t="s">
        <v>25778</v>
      </c>
      <c r="S16867" s="34"/>
      <c r="T16867" s="34"/>
      <c r="U16867" s="34"/>
    </row>
    <row r="16868" spans="16:21" x14ac:dyDescent="0.45">
      <c r="P16868" s="33" t="s">
        <v>9312</v>
      </c>
      <c r="Q16868" t="s">
        <v>28873</v>
      </c>
      <c r="R16868" s="35" t="s">
        <v>25779</v>
      </c>
      <c r="S16868" s="34"/>
      <c r="T16868" s="34"/>
      <c r="U16868" s="34"/>
    </row>
    <row r="16869" spans="16:21" x14ac:dyDescent="0.45">
      <c r="P16869" s="33" t="s">
        <v>9312</v>
      </c>
      <c r="Q16869" t="s">
        <v>28873</v>
      </c>
      <c r="R16869" s="35" t="s">
        <v>25780</v>
      </c>
      <c r="S16869" s="34"/>
      <c r="T16869" s="34"/>
      <c r="U16869" s="34"/>
    </row>
    <row r="16870" spans="16:21" x14ac:dyDescent="0.45">
      <c r="P16870" s="33" t="s">
        <v>9313</v>
      </c>
      <c r="Q16870" t="s">
        <v>28873</v>
      </c>
      <c r="R16870" s="35" t="s">
        <v>25781</v>
      </c>
      <c r="S16870" s="34"/>
      <c r="T16870" s="34"/>
      <c r="U16870" s="34"/>
    </row>
    <row r="16871" spans="16:21" x14ac:dyDescent="0.45">
      <c r="P16871" s="33" t="s">
        <v>9313</v>
      </c>
      <c r="Q16871" t="s">
        <v>28873</v>
      </c>
      <c r="R16871" s="35" t="s">
        <v>25782</v>
      </c>
      <c r="S16871" s="34"/>
      <c r="T16871" s="34"/>
      <c r="U16871" s="34"/>
    </row>
    <row r="16872" spans="16:21" x14ac:dyDescent="0.45">
      <c r="P16872" s="33" t="s">
        <v>9314</v>
      </c>
      <c r="Q16872" t="s">
        <v>28873</v>
      </c>
      <c r="R16872" s="35" t="s">
        <v>25783</v>
      </c>
      <c r="S16872" s="34"/>
      <c r="T16872" s="34"/>
      <c r="U16872" s="34"/>
    </row>
    <row r="16873" spans="16:21" x14ac:dyDescent="0.45">
      <c r="P16873" s="33" t="s">
        <v>9314</v>
      </c>
      <c r="Q16873" t="s">
        <v>28873</v>
      </c>
      <c r="R16873" s="35" t="s">
        <v>25784</v>
      </c>
      <c r="S16873" s="34"/>
      <c r="T16873" s="34"/>
      <c r="U16873" s="34"/>
    </row>
    <row r="16874" spans="16:21" x14ac:dyDescent="0.45">
      <c r="P16874" s="33" t="s">
        <v>9315</v>
      </c>
      <c r="Q16874" t="s">
        <v>28873</v>
      </c>
      <c r="R16874" s="35" t="s">
        <v>25785</v>
      </c>
      <c r="S16874" s="34"/>
      <c r="T16874" s="34"/>
      <c r="U16874" s="34"/>
    </row>
    <row r="16875" spans="16:21" x14ac:dyDescent="0.45">
      <c r="P16875" s="33" t="s">
        <v>9315</v>
      </c>
      <c r="Q16875" t="s">
        <v>28873</v>
      </c>
      <c r="R16875" s="35" t="s">
        <v>25786</v>
      </c>
      <c r="S16875" s="34"/>
      <c r="T16875" s="34"/>
      <c r="U16875" s="34"/>
    </row>
    <row r="16876" spans="16:21" x14ac:dyDescent="0.45">
      <c r="P16876" s="33" t="s">
        <v>9316</v>
      </c>
      <c r="Q16876" t="s">
        <v>28873</v>
      </c>
      <c r="R16876" s="35" t="s">
        <v>25785</v>
      </c>
      <c r="S16876" s="34"/>
      <c r="T16876" s="34"/>
      <c r="U16876" s="34"/>
    </row>
    <row r="16877" spans="16:21" x14ac:dyDescent="0.45">
      <c r="P16877" s="33" t="s">
        <v>9316</v>
      </c>
      <c r="Q16877" t="s">
        <v>28873</v>
      </c>
      <c r="R16877" s="35" t="s">
        <v>25786</v>
      </c>
      <c r="S16877" s="34"/>
      <c r="T16877" s="34"/>
      <c r="U16877" s="34"/>
    </row>
    <row r="16878" spans="16:21" x14ac:dyDescent="0.45">
      <c r="P16878" s="33" t="s">
        <v>9317</v>
      </c>
      <c r="Q16878" t="s">
        <v>28873</v>
      </c>
      <c r="R16878" s="35" t="s">
        <v>25787</v>
      </c>
      <c r="S16878" s="34"/>
      <c r="T16878" s="34"/>
      <c r="U16878" s="34"/>
    </row>
    <row r="16879" spans="16:21" x14ac:dyDescent="0.45">
      <c r="P16879" s="33" t="s">
        <v>9317</v>
      </c>
      <c r="Q16879" t="s">
        <v>28873</v>
      </c>
      <c r="R16879" s="35" t="s">
        <v>25788</v>
      </c>
      <c r="S16879" s="34"/>
      <c r="T16879" s="34"/>
      <c r="U16879" s="34"/>
    </row>
    <row r="16880" spans="16:21" x14ac:dyDescent="0.45">
      <c r="P16880" s="33" t="s">
        <v>9318</v>
      </c>
      <c r="Q16880" t="s">
        <v>28873</v>
      </c>
      <c r="R16880" s="35" t="s">
        <v>25789</v>
      </c>
      <c r="S16880" s="34"/>
      <c r="T16880" s="34"/>
      <c r="U16880" s="34"/>
    </row>
    <row r="16881" spans="16:21" x14ac:dyDescent="0.45">
      <c r="P16881" s="33" t="s">
        <v>9318</v>
      </c>
      <c r="Q16881" t="s">
        <v>28873</v>
      </c>
      <c r="R16881" s="35" t="s">
        <v>25790</v>
      </c>
      <c r="S16881" s="34"/>
      <c r="T16881" s="34"/>
      <c r="U16881" s="34"/>
    </row>
    <row r="16882" spans="16:21" x14ac:dyDescent="0.45">
      <c r="P16882" s="33" t="s">
        <v>9319</v>
      </c>
      <c r="Q16882" t="s">
        <v>28873</v>
      </c>
      <c r="R16882" s="35" t="s">
        <v>25791</v>
      </c>
      <c r="S16882" s="34"/>
      <c r="T16882" s="34"/>
      <c r="U16882" s="34"/>
    </row>
    <row r="16883" spans="16:21" x14ac:dyDescent="0.45">
      <c r="P16883" s="33" t="s">
        <v>9319</v>
      </c>
      <c r="Q16883" t="s">
        <v>28873</v>
      </c>
      <c r="R16883" s="35" t="s">
        <v>25792</v>
      </c>
      <c r="S16883" s="34"/>
      <c r="T16883" s="34"/>
      <c r="U16883" s="34"/>
    </row>
    <row r="16884" spans="16:21" x14ac:dyDescent="0.45">
      <c r="P16884" s="33" t="s">
        <v>9320</v>
      </c>
      <c r="Q16884" t="s">
        <v>28873</v>
      </c>
      <c r="R16884" s="35" t="s">
        <v>25793</v>
      </c>
      <c r="S16884" s="34"/>
      <c r="T16884" s="34"/>
      <c r="U16884" s="34"/>
    </row>
    <row r="16885" spans="16:21" x14ac:dyDescent="0.45">
      <c r="P16885" s="33" t="s">
        <v>9320</v>
      </c>
      <c r="Q16885" t="s">
        <v>28873</v>
      </c>
      <c r="R16885" s="35" t="s">
        <v>25794</v>
      </c>
      <c r="S16885" s="34"/>
      <c r="T16885" s="34"/>
      <c r="U16885" s="34"/>
    </row>
    <row r="16886" spans="16:21" x14ac:dyDescent="0.45">
      <c r="P16886" s="33" t="s">
        <v>9321</v>
      </c>
      <c r="Q16886" t="s">
        <v>28873</v>
      </c>
      <c r="R16886" s="35" t="s">
        <v>25795</v>
      </c>
      <c r="S16886" s="34"/>
      <c r="T16886" s="34"/>
      <c r="U16886" s="34"/>
    </row>
    <row r="16887" spans="16:21" x14ac:dyDescent="0.45">
      <c r="P16887" s="33" t="s">
        <v>9321</v>
      </c>
      <c r="Q16887" t="s">
        <v>28873</v>
      </c>
      <c r="R16887" s="35" t="s">
        <v>25796</v>
      </c>
      <c r="S16887" s="34"/>
      <c r="T16887" s="34"/>
      <c r="U16887" s="34"/>
    </row>
    <row r="16888" spans="16:21" x14ac:dyDescent="0.45">
      <c r="P16888" s="33" t="s">
        <v>9322</v>
      </c>
      <c r="Q16888" t="s">
        <v>28873</v>
      </c>
      <c r="R16888" s="35" t="s">
        <v>25797</v>
      </c>
      <c r="S16888" s="34"/>
      <c r="T16888" s="34"/>
      <c r="U16888" s="34"/>
    </row>
    <row r="16889" spans="16:21" x14ac:dyDescent="0.45">
      <c r="P16889" s="33" t="s">
        <v>9322</v>
      </c>
      <c r="Q16889" t="s">
        <v>28873</v>
      </c>
      <c r="R16889" s="35" t="s">
        <v>25798</v>
      </c>
      <c r="S16889" s="34"/>
      <c r="T16889" s="34"/>
      <c r="U16889" s="34"/>
    </row>
    <row r="16890" spans="16:21" x14ac:dyDescent="0.45">
      <c r="P16890" s="33" t="s">
        <v>9323</v>
      </c>
      <c r="Q16890" t="s">
        <v>28873</v>
      </c>
      <c r="R16890" s="35" t="s">
        <v>25799</v>
      </c>
      <c r="S16890" s="34"/>
      <c r="T16890" s="34"/>
      <c r="U16890" s="34"/>
    </row>
    <row r="16891" spans="16:21" x14ac:dyDescent="0.45">
      <c r="P16891" s="33" t="s">
        <v>9323</v>
      </c>
      <c r="Q16891" t="s">
        <v>28873</v>
      </c>
      <c r="R16891" s="35" t="s">
        <v>25800</v>
      </c>
      <c r="S16891" s="34"/>
      <c r="T16891" s="34"/>
      <c r="U16891" s="34"/>
    </row>
    <row r="16892" spans="16:21" x14ac:dyDescent="0.45">
      <c r="P16892" s="33" t="s">
        <v>9324</v>
      </c>
      <c r="Q16892" t="s">
        <v>28873</v>
      </c>
      <c r="R16892" s="35" t="s">
        <v>25801</v>
      </c>
      <c r="S16892" s="34"/>
      <c r="T16892" s="34"/>
      <c r="U16892" s="34"/>
    </row>
    <row r="16893" spans="16:21" x14ac:dyDescent="0.45">
      <c r="P16893" s="33" t="s">
        <v>9324</v>
      </c>
      <c r="Q16893" t="s">
        <v>28873</v>
      </c>
      <c r="R16893" s="35" t="s">
        <v>25802</v>
      </c>
      <c r="S16893" s="34"/>
      <c r="T16893" s="34"/>
      <c r="U16893" s="34"/>
    </row>
    <row r="16894" spans="16:21" x14ac:dyDescent="0.45">
      <c r="P16894" s="33" t="s">
        <v>9325</v>
      </c>
      <c r="Q16894" t="s">
        <v>28873</v>
      </c>
      <c r="R16894" s="35" t="s">
        <v>25803</v>
      </c>
      <c r="S16894" s="34"/>
      <c r="T16894" s="34"/>
      <c r="U16894" s="34"/>
    </row>
    <row r="16895" spans="16:21" x14ac:dyDescent="0.45">
      <c r="P16895" s="33" t="s">
        <v>9325</v>
      </c>
      <c r="Q16895" t="s">
        <v>28873</v>
      </c>
      <c r="R16895" s="35" t="s">
        <v>25804</v>
      </c>
      <c r="S16895" s="34"/>
      <c r="T16895" s="34"/>
      <c r="U16895" s="34"/>
    </row>
    <row r="16896" spans="16:21" x14ac:dyDescent="0.45">
      <c r="P16896" s="33" t="s">
        <v>9326</v>
      </c>
      <c r="Q16896" t="s">
        <v>28873</v>
      </c>
      <c r="R16896" s="35" t="s">
        <v>25805</v>
      </c>
      <c r="S16896" s="34"/>
      <c r="T16896" s="34"/>
      <c r="U16896" s="34"/>
    </row>
    <row r="16897" spans="16:21" x14ac:dyDescent="0.45">
      <c r="P16897" s="33" t="s">
        <v>9326</v>
      </c>
      <c r="Q16897" t="s">
        <v>28873</v>
      </c>
      <c r="R16897" s="35" t="s">
        <v>25806</v>
      </c>
      <c r="S16897" s="34"/>
      <c r="T16897" s="34"/>
      <c r="U16897" s="34"/>
    </row>
    <row r="16898" spans="16:21" x14ac:dyDescent="0.45">
      <c r="P16898" s="33" t="s">
        <v>9327</v>
      </c>
      <c r="Q16898" t="s">
        <v>28873</v>
      </c>
      <c r="R16898" s="35" t="s">
        <v>25807</v>
      </c>
      <c r="S16898" s="34"/>
      <c r="T16898" s="34"/>
      <c r="U16898" s="34"/>
    </row>
    <row r="16899" spans="16:21" x14ac:dyDescent="0.45">
      <c r="P16899" s="33" t="s">
        <v>9327</v>
      </c>
      <c r="Q16899" t="s">
        <v>28873</v>
      </c>
      <c r="R16899" s="35" t="s">
        <v>25808</v>
      </c>
      <c r="S16899" s="34"/>
      <c r="T16899" s="34"/>
      <c r="U16899" s="34"/>
    </row>
    <row r="16900" spans="16:21" x14ac:dyDescent="0.45">
      <c r="P16900" s="33" t="s">
        <v>9328</v>
      </c>
      <c r="Q16900" t="s">
        <v>28873</v>
      </c>
      <c r="R16900" s="35" t="s">
        <v>25809</v>
      </c>
      <c r="S16900" s="34"/>
      <c r="T16900" s="34"/>
      <c r="U16900" s="34"/>
    </row>
    <row r="16901" spans="16:21" x14ac:dyDescent="0.45">
      <c r="P16901" s="33" t="s">
        <v>9328</v>
      </c>
      <c r="Q16901" t="s">
        <v>28873</v>
      </c>
      <c r="R16901" s="35" t="s">
        <v>25810</v>
      </c>
      <c r="S16901" s="34"/>
      <c r="T16901" s="34"/>
      <c r="U16901" s="34"/>
    </row>
    <row r="16902" spans="16:21" x14ac:dyDescent="0.45">
      <c r="P16902" s="33" t="s">
        <v>9329</v>
      </c>
      <c r="Q16902" t="s">
        <v>28873</v>
      </c>
      <c r="R16902" s="35" t="s">
        <v>25811</v>
      </c>
      <c r="S16902" s="34"/>
      <c r="T16902" s="34"/>
      <c r="U16902" s="34"/>
    </row>
    <row r="16903" spans="16:21" x14ac:dyDescent="0.45">
      <c r="P16903" s="33" t="s">
        <v>9329</v>
      </c>
      <c r="Q16903" t="s">
        <v>28873</v>
      </c>
      <c r="R16903" s="35" t="s">
        <v>25812</v>
      </c>
      <c r="S16903" s="34"/>
      <c r="T16903" s="34"/>
      <c r="U16903" s="34"/>
    </row>
    <row r="16904" spans="16:21" x14ac:dyDescent="0.45">
      <c r="P16904" s="33" t="s">
        <v>9330</v>
      </c>
      <c r="Q16904" t="s">
        <v>28873</v>
      </c>
      <c r="R16904" s="35" t="s">
        <v>25813</v>
      </c>
      <c r="S16904" s="34"/>
      <c r="T16904" s="34"/>
      <c r="U16904" s="34"/>
    </row>
    <row r="16905" spans="16:21" x14ac:dyDescent="0.45">
      <c r="P16905" s="33" t="s">
        <v>9330</v>
      </c>
      <c r="Q16905" t="s">
        <v>28873</v>
      </c>
      <c r="R16905" s="35" t="s">
        <v>25814</v>
      </c>
      <c r="S16905" s="34"/>
      <c r="T16905" s="34"/>
      <c r="U16905" s="34"/>
    </row>
    <row r="16906" spans="16:21" x14ac:dyDescent="0.45">
      <c r="P16906" s="33" t="s">
        <v>9331</v>
      </c>
      <c r="Q16906" t="s">
        <v>28873</v>
      </c>
      <c r="R16906" s="35" t="s">
        <v>25813</v>
      </c>
      <c r="S16906" s="34"/>
      <c r="T16906" s="34"/>
      <c r="U16906" s="34"/>
    </row>
    <row r="16907" spans="16:21" x14ac:dyDescent="0.45">
      <c r="P16907" s="33" t="s">
        <v>9331</v>
      </c>
      <c r="Q16907" t="s">
        <v>28873</v>
      </c>
      <c r="R16907" s="35" t="s">
        <v>25815</v>
      </c>
      <c r="S16907" s="34"/>
      <c r="T16907" s="34"/>
      <c r="U16907" s="34"/>
    </row>
    <row r="16908" spans="16:21" x14ac:dyDescent="0.45">
      <c r="P16908" s="33" t="s">
        <v>9332</v>
      </c>
      <c r="Q16908" t="s">
        <v>28873</v>
      </c>
      <c r="R16908" s="35" t="s">
        <v>25816</v>
      </c>
      <c r="S16908" s="34"/>
      <c r="T16908" s="34"/>
      <c r="U16908" s="34"/>
    </row>
    <row r="16909" spans="16:21" x14ac:dyDescent="0.45">
      <c r="P16909" s="33" t="s">
        <v>9332</v>
      </c>
      <c r="Q16909" t="s">
        <v>28873</v>
      </c>
      <c r="R16909" s="35" t="s">
        <v>25817</v>
      </c>
      <c r="S16909" s="34"/>
      <c r="T16909" s="34"/>
      <c r="U16909" s="34"/>
    </row>
    <row r="16910" spans="16:21" x14ac:dyDescent="0.45">
      <c r="P16910" s="33" t="s">
        <v>9333</v>
      </c>
      <c r="Q16910" t="s">
        <v>28873</v>
      </c>
      <c r="R16910" s="35" t="s">
        <v>25818</v>
      </c>
      <c r="S16910" s="34"/>
      <c r="T16910" s="34"/>
      <c r="U16910" s="34"/>
    </row>
    <row r="16911" spans="16:21" x14ac:dyDescent="0.45">
      <c r="P16911" s="33" t="s">
        <v>9333</v>
      </c>
      <c r="Q16911" t="s">
        <v>28873</v>
      </c>
      <c r="R16911" s="35" t="s">
        <v>25819</v>
      </c>
      <c r="S16911" s="34"/>
      <c r="T16911" s="34"/>
      <c r="U16911" s="34"/>
    </row>
    <row r="16912" spans="16:21" x14ac:dyDescent="0.45">
      <c r="P16912" s="33" t="s">
        <v>9334</v>
      </c>
      <c r="Q16912" t="s">
        <v>28873</v>
      </c>
      <c r="R16912" s="35" t="s">
        <v>25820</v>
      </c>
      <c r="S16912" s="34"/>
      <c r="T16912" s="34"/>
      <c r="U16912" s="34"/>
    </row>
    <row r="16913" spans="16:21" x14ac:dyDescent="0.45">
      <c r="P16913" s="33" t="s">
        <v>9334</v>
      </c>
      <c r="Q16913" t="s">
        <v>28873</v>
      </c>
      <c r="R16913" s="35" t="s">
        <v>25821</v>
      </c>
      <c r="S16913" s="34"/>
      <c r="T16913" s="34"/>
      <c r="U16913" s="34"/>
    </row>
    <row r="16914" spans="16:21" x14ac:dyDescent="0.45">
      <c r="P16914" s="33" t="s">
        <v>9335</v>
      </c>
      <c r="Q16914" t="s">
        <v>28873</v>
      </c>
      <c r="R16914" s="35" t="s">
        <v>25822</v>
      </c>
      <c r="S16914" s="34"/>
      <c r="T16914" s="34"/>
      <c r="U16914" s="34"/>
    </row>
    <row r="16915" spans="16:21" x14ac:dyDescent="0.45">
      <c r="P16915" s="33" t="s">
        <v>9335</v>
      </c>
      <c r="Q16915" t="s">
        <v>28873</v>
      </c>
      <c r="R16915" s="35" t="s">
        <v>25823</v>
      </c>
      <c r="S16915" s="34"/>
      <c r="T16915" s="34"/>
      <c r="U16915" s="34"/>
    </row>
    <row r="16916" spans="16:21" x14ac:dyDescent="0.45">
      <c r="P16916" s="33" t="s">
        <v>9336</v>
      </c>
      <c r="Q16916" t="s">
        <v>28873</v>
      </c>
      <c r="R16916" s="35" t="s">
        <v>25824</v>
      </c>
      <c r="S16916" s="34"/>
      <c r="T16916" s="34"/>
      <c r="U16916" s="34"/>
    </row>
    <row r="16917" spans="16:21" x14ac:dyDescent="0.45">
      <c r="P16917" s="33" t="s">
        <v>9336</v>
      </c>
      <c r="Q16917" t="s">
        <v>28873</v>
      </c>
      <c r="R16917" s="35" t="s">
        <v>25825</v>
      </c>
      <c r="S16917" s="34"/>
      <c r="T16917" s="34"/>
      <c r="U16917" s="34"/>
    </row>
    <row r="16918" spans="16:21" x14ac:dyDescent="0.45">
      <c r="P16918" s="33" t="s">
        <v>9337</v>
      </c>
      <c r="Q16918" t="s">
        <v>28873</v>
      </c>
      <c r="R16918" s="35" t="s">
        <v>25826</v>
      </c>
      <c r="S16918" s="34"/>
      <c r="T16918" s="34"/>
      <c r="U16918" s="34"/>
    </row>
    <row r="16919" spans="16:21" x14ac:dyDescent="0.45">
      <c r="P16919" s="33" t="s">
        <v>9337</v>
      </c>
      <c r="Q16919" t="s">
        <v>28873</v>
      </c>
      <c r="R16919" s="35" t="s">
        <v>25827</v>
      </c>
      <c r="S16919" s="34"/>
      <c r="T16919" s="34"/>
      <c r="U16919" s="34"/>
    </row>
    <row r="16920" spans="16:21" x14ac:dyDescent="0.45">
      <c r="P16920" s="33" t="s">
        <v>9338</v>
      </c>
      <c r="Q16920" t="s">
        <v>28873</v>
      </c>
      <c r="R16920" s="35" t="s">
        <v>25828</v>
      </c>
      <c r="S16920" s="34"/>
      <c r="T16920" s="34"/>
      <c r="U16920" s="34"/>
    </row>
    <row r="16921" spans="16:21" x14ac:dyDescent="0.45">
      <c r="P16921" s="33" t="s">
        <v>9338</v>
      </c>
      <c r="Q16921" t="s">
        <v>28873</v>
      </c>
      <c r="R16921" s="35" t="s">
        <v>25829</v>
      </c>
      <c r="S16921" s="34"/>
      <c r="T16921" s="34"/>
      <c r="U16921" s="34"/>
    </row>
    <row r="16922" spans="16:21" x14ac:dyDescent="0.45">
      <c r="P16922" s="33" t="s">
        <v>9339</v>
      </c>
      <c r="Q16922" t="s">
        <v>28873</v>
      </c>
      <c r="R16922" s="35" t="s">
        <v>25830</v>
      </c>
      <c r="S16922" s="34"/>
      <c r="T16922" s="34"/>
      <c r="U16922" s="34"/>
    </row>
    <row r="16923" spans="16:21" x14ac:dyDescent="0.45">
      <c r="P16923" s="33" t="s">
        <v>9339</v>
      </c>
      <c r="Q16923" t="s">
        <v>28873</v>
      </c>
      <c r="R16923" s="35" t="s">
        <v>25831</v>
      </c>
      <c r="S16923" s="34"/>
      <c r="T16923" s="34"/>
      <c r="U16923" s="34"/>
    </row>
    <row r="16924" spans="16:21" x14ac:dyDescent="0.45">
      <c r="P16924" s="33" t="s">
        <v>9340</v>
      </c>
      <c r="Q16924" t="s">
        <v>28873</v>
      </c>
      <c r="R16924" s="35" t="s">
        <v>25832</v>
      </c>
      <c r="S16924" s="34"/>
      <c r="T16924" s="34"/>
      <c r="U16924" s="34"/>
    </row>
    <row r="16925" spans="16:21" x14ac:dyDescent="0.45">
      <c r="P16925" s="33" t="s">
        <v>9340</v>
      </c>
      <c r="Q16925" t="s">
        <v>28873</v>
      </c>
      <c r="R16925" s="35" t="s">
        <v>25831</v>
      </c>
      <c r="S16925" s="34"/>
      <c r="T16925" s="34"/>
      <c r="U16925" s="34"/>
    </row>
    <row r="16926" spans="16:21" x14ac:dyDescent="0.45">
      <c r="P16926" s="33" t="s">
        <v>9341</v>
      </c>
      <c r="Q16926" t="s">
        <v>28873</v>
      </c>
      <c r="R16926" s="35" t="s">
        <v>25833</v>
      </c>
      <c r="S16926" s="34"/>
      <c r="T16926" s="34"/>
      <c r="U16926" s="34"/>
    </row>
    <row r="16927" spans="16:21" x14ac:dyDescent="0.45">
      <c r="P16927" s="33" t="s">
        <v>9341</v>
      </c>
      <c r="Q16927" t="s">
        <v>28873</v>
      </c>
      <c r="R16927" s="35" t="s">
        <v>25834</v>
      </c>
      <c r="S16927" s="34"/>
      <c r="T16927" s="34"/>
      <c r="U16927" s="34"/>
    </row>
    <row r="16928" spans="16:21" x14ac:dyDescent="0.45">
      <c r="P16928" s="33" t="s">
        <v>9342</v>
      </c>
      <c r="Q16928" t="s">
        <v>28873</v>
      </c>
      <c r="R16928" s="35" t="s">
        <v>25835</v>
      </c>
      <c r="S16928" s="34"/>
      <c r="T16928" s="34"/>
      <c r="U16928" s="34"/>
    </row>
    <row r="16929" spans="16:21" x14ac:dyDescent="0.45">
      <c r="P16929" s="33" t="s">
        <v>9342</v>
      </c>
      <c r="Q16929" t="s">
        <v>28873</v>
      </c>
      <c r="R16929" s="35" t="s">
        <v>25836</v>
      </c>
      <c r="S16929" s="34"/>
      <c r="T16929" s="34"/>
      <c r="U16929" s="34"/>
    </row>
    <row r="16930" spans="16:21" x14ac:dyDescent="0.45">
      <c r="P16930" s="33" t="s">
        <v>9343</v>
      </c>
      <c r="Q16930" t="s">
        <v>28873</v>
      </c>
      <c r="R16930" s="35" t="s">
        <v>25837</v>
      </c>
      <c r="S16930" s="34"/>
      <c r="T16930" s="34"/>
      <c r="U16930" s="34"/>
    </row>
    <row r="16931" spans="16:21" x14ac:dyDescent="0.45">
      <c r="P16931" s="33" t="s">
        <v>9343</v>
      </c>
      <c r="Q16931" t="s">
        <v>28873</v>
      </c>
      <c r="R16931" s="35" t="s">
        <v>25838</v>
      </c>
      <c r="S16931" s="34"/>
      <c r="T16931" s="34"/>
      <c r="U16931" s="34"/>
    </row>
    <row r="16932" spans="16:21" x14ac:dyDescent="0.45">
      <c r="P16932" s="33" t="s">
        <v>9344</v>
      </c>
      <c r="Q16932" t="s">
        <v>28873</v>
      </c>
      <c r="R16932" s="35" t="s">
        <v>25839</v>
      </c>
      <c r="S16932" s="34"/>
      <c r="T16932" s="34"/>
      <c r="U16932" s="34"/>
    </row>
    <row r="16933" spans="16:21" x14ac:dyDescent="0.45">
      <c r="P16933" s="33" t="s">
        <v>9344</v>
      </c>
      <c r="Q16933" t="s">
        <v>28873</v>
      </c>
      <c r="R16933" s="35" t="s">
        <v>25840</v>
      </c>
      <c r="S16933" s="34"/>
      <c r="T16933" s="34"/>
      <c r="U16933" s="34"/>
    </row>
    <row r="16934" spans="16:21" x14ac:dyDescent="0.45">
      <c r="P16934" s="33" t="s">
        <v>9345</v>
      </c>
      <c r="Q16934" t="s">
        <v>28873</v>
      </c>
      <c r="R16934" s="35" t="s">
        <v>25841</v>
      </c>
      <c r="S16934" s="34"/>
      <c r="T16934" s="34"/>
      <c r="U16934" s="34"/>
    </row>
    <row r="16935" spans="16:21" x14ac:dyDescent="0.45">
      <c r="P16935" s="33" t="s">
        <v>9345</v>
      </c>
      <c r="Q16935" t="s">
        <v>28873</v>
      </c>
      <c r="R16935" s="35" t="s">
        <v>25842</v>
      </c>
      <c r="S16935" s="34"/>
      <c r="T16935" s="34"/>
      <c r="U16935" s="34"/>
    </row>
    <row r="16936" spans="16:21" x14ac:dyDescent="0.45">
      <c r="P16936" s="33" t="s">
        <v>9346</v>
      </c>
      <c r="Q16936" t="s">
        <v>28873</v>
      </c>
      <c r="R16936" s="35" t="s">
        <v>25841</v>
      </c>
      <c r="S16936" s="34"/>
      <c r="T16936" s="34"/>
      <c r="U16936" s="34"/>
    </row>
    <row r="16937" spans="16:21" x14ac:dyDescent="0.45">
      <c r="P16937" s="33" t="s">
        <v>9346</v>
      </c>
      <c r="Q16937" t="s">
        <v>28873</v>
      </c>
      <c r="R16937" s="35" t="s">
        <v>25842</v>
      </c>
      <c r="S16937" s="34"/>
      <c r="T16937" s="34"/>
      <c r="U16937" s="34"/>
    </row>
    <row r="16938" spans="16:21" x14ac:dyDescent="0.45">
      <c r="P16938" s="33" t="s">
        <v>9347</v>
      </c>
      <c r="Q16938" t="s">
        <v>28873</v>
      </c>
      <c r="R16938" s="35" t="s">
        <v>25843</v>
      </c>
      <c r="S16938" s="34"/>
      <c r="T16938" s="34"/>
      <c r="U16938" s="34"/>
    </row>
    <row r="16939" spans="16:21" x14ac:dyDescent="0.45">
      <c r="P16939" s="33" t="s">
        <v>9347</v>
      </c>
      <c r="Q16939" t="s">
        <v>28873</v>
      </c>
      <c r="R16939" s="35" t="s">
        <v>25844</v>
      </c>
      <c r="S16939" s="34"/>
      <c r="T16939" s="34"/>
      <c r="U16939" s="34"/>
    </row>
    <row r="16940" spans="16:21" x14ac:dyDescent="0.45">
      <c r="P16940" s="33" t="s">
        <v>9348</v>
      </c>
      <c r="Q16940" t="s">
        <v>28873</v>
      </c>
      <c r="R16940" s="35" t="s">
        <v>25845</v>
      </c>
      <c r="S16940" s="34"/>
      <c r="T16940" s="34"/>
      <c r="U16940" s="34"/>
    </row>
    <row r="16941" spans="16:21" x14ac:dyDescent="0.45">
      <c r="P16941" s="33" t="s">
        <v>9348</v>
      </c>
      <c r="Q16941" t="s">
        <v>28873</v>
      </c>
      <c r="R16941" s="35" t="s">
        <v>25846</v>
      </c>
      <c r="S16941" s="34"/>
      <c r="T16941" s="34"/>
      <c r="U16941" s="34"/>
    </row>
    <row r="16942" spans="16:21" x14ac:dyDescent="0.45">
      <c r="P16942" s="33" t="s">
        <v>9349</v>
      </c>
      <c r="Q16942" t="s">
        <v>28873</v>
      </c>
      <c r="R16942" s="35" t="s">
        <v>25847</v>
      </c>
      <c r="S16942" s="34"/>
      <c r="T16942" s="34"/>
      <c r="U16942" s="34"/>
    </row>
    <row r="16943" spans="16:21" x14ac:dyDescent="0.45">
      <c r="P16943" s="33" t="s">
        <v>9349</v>
      </c>
      <c r="Q16943" t="s">
        <v>28873</v>
      </c>
      <c r="R16943" s="35" t="s">
        <v>25848</v>
      </c>
      <c r="S16943" s="34"/>
      <c r="T16943" s="34"/>
      <c r="U16943" s="34"/>
    </row>
    <row r="16944" spans="16:21" x14ac:dyDescent="0.45">
      <c r="P16944" s="33" t="s">
        <v>9350</v>
      </c>
      <c r="Q16944" t="s">
        <v>28873</v>
      </c>
      <c r="R16944" s="35" t="s">
        <v>25849</v>
      </c>
      <c r="S16944" s="34"/>
      <c r="T16944" s="34"/>
      <c r="U16944" s="34"/>
    </row>
    <row r="16945" spans="16:21" x14ac:dyDescent="0.45">
      <c r="P16945" s="33" t="s">
        <v>9350</v>
      </c>
      <c r="Q16945" t="s">
        <v>28873</v>
      </c>
      <c r="R16945" s="35" t="s">
        <v>25850</v>
      </c>
      <c r="S16945" s="34"/>
      <c r="T16945" s="34"/>
      <c r="U16945" s="34"/>
    </row>
    <row r="16946" spans="16:21" x14ac:dyDescent="0.45">
      <c r="P16946" s="33" t="s">
        <v>9351</v>
      </c>
      <c r="Q16946" t="s">
        <v>28873</v>
      </c>
      <c r="R16946" s="35" t="s">
        <v>25851</v>
      </c>
      <c r="S16946" s="34"/>
      <c r="T16946" s="34"/>
      <c r="U16946" s="34"/>
    </row>
    <row r="16947" spans="16:21" x14ac:dyDescent="0.45">
      <c r="P16947" s="33" t="s">
        <v>9351</v>
      </c>
      <c r="Q16947" t="s">
        <v>28873</v>
      </c>
      <c r="R16947" s="35" t="s">
        <v>25852</v>
      </c>
      <c r="S16947" s="34"/>
      <c r="T16947" s="34"/>
      <c r="U16947" s="34"/>
    </row>
    <row r="16948" spans="16:21" x14ac:dyDescent="0.45">
      <c r="P16948" s="33" t="s">
        <v>9352</v>
      </c>
      <c r="Q16948" t="s">
        <v>28873</v>
      </c>
      <c r="R16948" s="35" t="s">
        <v>25853</v>
      </c>
      <c r="S16948" s="34"/>
      <c r="T16948" s="34"/>
      <c r="U16948" s="34"/>
    </row>
    <row r="16949" spans="16:21" x14ac:dyDescent="0.45">
      <c r="P16949" s="33" t="s">
        <v>9352</v>
      </c>
      <c r="Q16949" t="s">
        <v>28873</v>
      </c>
      <c r="R16949" s="35" t="s">
        <v>25854</v>
      </c>
      <c r="S16949" s="34"/>
      <c r="T16949" s="34"/>
      <c r="U16949" s="34"/>
    </row>
    <row r="16950" spans="16:21" x14ac:dyDescent="0.45">
      <c r="P16950" s="33" t="s">
        <v>9353</v>
      </c>
      <c r="Q16950" t="s">
        <v>28873</v>
      </c>
      <c r="R16950" s="35" t="s">
        <v>25855</v>
      </c>
      <c r="S16950" s="34"/>
      <c r="T16950" s="34"/>
      <c r="U16950" s="34"/>
    </row>
    <row r="16951" spans="16:21" x14ac:dyDescent="0.45">
      <c r="P16951" s="33" t="s">
        <v>9353</v>
      </c>
      <c r="Q16951" t="s">
        <v>28873</v>
      </c>
      <c r="R16951" s="35" t="s">
        <v>25856</v>
      </c>
      <c r="S16951" s="34"/>
      <c r="T16951" s="34"/>
      <c r="U16951" s="34"/>
    </row>
    <row r="16952" spans="16:21" x14ac:dyDescent="0.45">
      <c r="P16952" s="33" t="s">
        <v>9354</v>
      </c>
      <c r="Q16952" t="s">
        <v>28873</v>
      </c>
      <c r="R16952" s="35" t="s">
        <v>25857</v>
      </c>
      <c r="S16952" s="34"/>
      <c r="T16952" s="34"/>
      <c r="U16952" s="34"/>
    </row>
    <row r="16953" spans="16:21" x14ac:dyDescent="0.45">
      <c r="P16953" s="33" t="s">
        <v>9354</v>
      </c>
      <c r="Q16953" t="s">
        <v>28873</v>
      </c>
      <c r="R16953" s="35" t="s">
        <v>25858</v>
      </c>
      <c r="S16953" s="34"/>
      <c r="T16953" s="34"/>
      <c r="U16953" s="34"/>
    </row>
    <row r="16954" spans="16:21" x14ac:dyDescent="0.45">
      <c r="P16954" s="33" t="s">
        <v>9355</v>
      </c>
      <c r="Q16954" t="s">
        <v>28873</v>
      </c>
      <c r="R16954" s="35" t="s">
        <v>25859</v>
      </c>
      <c r="S16954" s="34"/>
      <c r="T16954" s="34"/>
      <c r="U16954" s="34"/>
    </row>
    <row r="16955" spans="16:21" x14ac:dyDescent="0.45">
      <c r="P16955" s="33" t="s">
        <v>9355</v>
      </c>
      <c r="Q16955" t="s">
        <v>28873</v>
      </c>
      <c r="R16955" s="35" t="s">
        <v>25860</v>
      </c>
      <c r="S16955" s="34"/>
      <c r="T16955" s="34"/>
      <c r="U16955" s="34"/>
    </row>
    <row r="16956" spans="16:21" x14ac:dyDescent="0.45">
      <c r="P16956" s="33" t="s">
        <v>9356</v>
      </c>
      <c r="Q16956" t="s">
        <v>28873</v>
      </c>
      <c r="R16956" s="35" t="s">
        <v>25861</v>
      </c>
      <c r="S16956" s="34"/>
      <c r="T16956" s="34"/>
      <c r="U16956" s="34"/>
    </row>
    <row r="16957" spans="16:21" x14ac:dyDescent="0.45">
      <c r="P16957" s="33" t="s">
        <v>9356</v>
      </c>
      <c r="Q16957" t="s">
        <v>28873</v>
      </c>
      <c r="R16957" s="35" t="s">
        <v>25862</v>
      </c>
      <c r="S16957" s="34"/>
      <c r="T16957" s="34"/>
      <c r="U16957" s="34"/>
    </row>
    <row r="16958" spans="16:21" x14ac:dyDescent="0.45">
      <c r="P16958" s="33" t="s">
        <v>9357</v>
      </c>
      <c r="Q16958" t="s">
        <v>28873</v>
      </c>
      <c r="R16958" s="35" t="s">
        <v>25863</v>
      </c>
      <c r="S16958" s="34"/>
      <c r="T16958" s="34"/>
      <c r="U16958" s="34"/>
    </row>
    <row r="16959" spans="16:21" x14ac:dyDescent="0.45">
      <c r="P16959" s="33" t="s">
        <v>9357</v>
      </c>
      <c r="Q16959" t="s">
        <v>28873</v>
      </c>
      <c r="R16959" s="35" t="s">
        <v>25864</v>
      </c>
      <c r="S16959" s="34"/>
      <c r="T16959" s="34"/>
      <c r="U16959" s="34"/>
    </row>
    <row r="16960" spans="16:21" x14ac:dyDescent="0.45">
      <c r="P16960" s="33" t="s">
        <v>9358</v>
      </c>
      <c r="Q16960" t="s">
        <v>28873</v>
      </c>
      <c r="R16960" s="35" t="s">
        <v>25865</v>
      </c>
      <c r="S16960" s="34"/>
      <c r="T16960" s="34"/>
      <c r="U16960" s="34"/>
    </row>
    <row r="16961" spans="16:21" x14ac:dyDescent="0.45">
      <c r="P16961" s="33" t="s">
        <v>9358</v>
      </c>
      <c r="Q16961" t="s">
        <v>28873</v>
      </c>
      <c r="R16961" s="35" t="s">
        <v>25866</v>
      </c>
      <c r="S16961" s="34"/>
      <c r="T16961" s="34"/>
      <c r="U16961" s="34"/>
    </row>
    <row r="16962" spans="16:21" x14ac:dyDescent="0.45">
      <c r="P16962" s="33" t="s">
        <v>9359</v>
      </c>
      <c r="Q16962" t="s">
        <v>28873</v>
      </c>
      <c r="R16962" s="35" t="s">
        <v>25867</v>
      </c>
      <c r="S16962" s="34"/>
      <c r="T16962" s="34"/>
      <c r="U16962" s="34"/>
    </row>
    <row r="16963" spans="16:21" x14ac:dyDescent="0.45">
      <c r="P16963" s="33" t="s">
        <v>9359</v>
      </c>
      <c r="Q16963" t="s">
        <v>28873</v>
      </c>
      <c r="R16963" s="35" t="s">
        <v>25868</v>
      </c>
      <c r="S16963" s="34"/>
      <c r="T16963" s="34"/>
      <c r="U16963" s="34"/>
    </row>
    <row r="16964" spans="16:21" x14ac:dyDescent="0.45">
      <c r="P16964" s="33" t="s">
        <v>9360</v>
      </c>
      <c r="Q16964" t="s">
        <v>28873</v>
      </c>
      <c r="R16964" s="35" t="s">
        <v>25869</v>
      </c>
      <c r="S16964" s="34"/>
      <c r="T16964" s="34"/>
      <c r="U16964" s="34"/>
    </row>
    <row r="16965" spans="16:21" x14ac:dyDescent="0.45">
      <c r="P16965" s="33" t="s">
        <v>9360</v>
      </c>
      <c r="Q16965" t="s">
        <v>28873</v>
      </c>
      <c r="R16965" s="35" t="s">
        <v>25870</v>
      </c>
      <c r="S16965" s="34"/>
      <c r="T16965" s="34"/>
      <c r="U16965" s="34"/>
    </row>
    <row r="16966" spans="16:21" x14ac:dyDescent="0.45">
      <c r="P16966" s="33" t="s">
        <v>9361</v>
      </c>
      <c r="Q16966" t="s">
        <v>28873</v>
      </c>
      <c r="R16966" s="35" t="s">
        <v>25869</v>
      </c>
      <c r="S16966" s="34"/>
      <c r="T16966" s="34"/>
      <c r="U16966" s="34"/>
    </row>
    <row r="16967" spans="16:21" x14ac:dyDescent="0.45">
      <c r="P16967" s="33" t="s">
        <v>9361</v>
      </c>
      <c r="Q16967" t="s">
        <v>28873</v>
      </c>
      <c r="R16967" s="35" t="s">
        <v>25870</v>
      </c>
      <c r="S16967" s="34"/>
      <c r="T16967" s="34"/>
      <c r="U16967" s="34"/>
    </row>
    <row r="16968" spans="16:21" x14ac:dyDescent="0.45">
      <c r="P16968" s="33" t="s">
        <v>9362</v>
      </c>
      <c r="Q16968" t="s">
        <v>28873</v>
      </c>
      <c r="R16968" s="35" t="s">
        <v>25871</v>
      </c>
      <c r="S16968" s="34"/>
      <c r="T16968" s="34"/>
      <c r="U16968" s="34"/>
    </row>
    <row r="16969" spans="16:21" x14ac:dyDescent="0.45">
      <c r="P16969" s="33" t="s">
        <v>9362</v>
      </c>
      <c r="Q16969" t="s">
        <v>28873</v>
      </c>
      <c r="R16969" s="35" t="s">
        <v>25872</v>
      </c>
      <c r="S16969" s="34"/>
      <c r="T16969" s="34"/>
      <c r="U16969" s="34"/>
    </row>
    <row r="16970" spans="16:21" x14ac:dyDescent="0.45">
      <c r="P16970" s="33" t="s">
        <v>9363</v>
      </c>
      <c r="Q16970" t="s">
        <v>28873</v>
      </c>
      <c r="R16970" s="35" t="s">
        <v>25873</v>
      </c>
      <c r="S16970" s="34"/>
      <c r="T16970" s="34"/>
      <c r="U16970" s="34"/>
    </row>
    <row r="16971" spans="16:21" x14ac:dyDescent="0.45">
      <c r="P16971" s="33" t="s">
        <v>9363</v>
      </c>
      <c r="Q16971" t="s">
        <v>28873</v>
      </c>
      <c r="R16971" s="35" t="s">
        <v>25874</v>
      </c>
      <c r="S16971" s="34"/>
      <c r="T16971" s="34"/>
      <c r="U16971" s="34"/>
    </row>
    <row r="16972" spans="16:21" x14ac:dyDescent="0.45">
      <c r="P16972" s="33" t="s">
        <v>9364</v>
      </c>
      <c r="Q16972" t="s">
        <v>28873</v>
      </c>
      <c r="R16972" s="35" t="s">
        <v>25875</v>
      </c>
      <c r="S16972" s="34"/>
      <c r="T16972" s="34"/>
      <c r="U16972" s="34"/>
    </row>
    <row r="16973" spans="16:21" x14ac:dyDescent="0.45">
      <c r="P16973" s="33" t="s">
        <v>9364</v>
      </c>
      <c r="Q16973" t="s">
        <v>28873</v>
      </c>
      <c r="R16973" s="35" t="s">
        <v>25876</v>
      </c>
      <c r="S16973" s="34"/>
      <c r="T16973" s="34"/>
      <c r="U16973" s="34"/>
    </row>
    <row r="16974" spans="16:21" x14ac:dyDescent="0.45">
      <c r="P16974" s="33" t="s">
        <v>9365</v>
      </c>
      <c r="Q16974" t="s">
        <v>28873</v>
      </c>
      <c r="R16974" s="35" t="s">
        <v>11192</v>
      </c>
      <c r="S16974" s="34"/>
      <c r="T16974" s="34"/>
      <c r="U16974" s="34"/>
    </row>
    <row r="16975" spans="16:21" x14ac:dyDescent="0.45">
      <c r="P16975" s="33" t="s">
        <v>9366</v>
      </c>
      <c r="Q16975" t="s">
        <v>28873</v>
      </c>
      <c r="R16975" s="35" t="s">
        <v>25877</v>
      </c>
      <c r="S16975" s="34"/>
      <c r="T16975" s="34"/>
      <c r="U16975" s="34"/>
    </row>
    <row r="16976" spans="16:21" x14ac:dyDescent="0.45">
      <c r="P16976" s="33" t="s">
        <v>9366</v>
      </c>
      <c r="Q16976" t="s">
        <v>28873</v>
      </c>
      <c r="R16976" s="35" t="s">
        <v>25878</v>
      </c>
      <c r="S16976" s="34"/>
      <c r="T16976" s="34"/>
      <c r="U16976" s="34"/>
    </row>
    <row r="16977" spans="16:21" x14ac:dyDescent="0.45">
      <c r="P16977" s="33" t="s">
        <v>9367</v>
      </c>
      <c r="Q16977" t="s">
        <v>28873</v>
      </c>
      <c r="R16977" s="35" t="s">
        <v>25879</v>
      </c>
      <c r="S16977" s="34"/>
      <c r="T16977" s="34"/>
      <c r="U16977" s="34"/>
    </row>
    <row r="16978" spans="16:21" x14ac:dyDescent="0.45">
      <c r="P16978" s="33" t="s">
        <v>9367</v>
      </c>
      <c r="Q16978" t="s">
        <v>28873</v>
      </c>
      <c r="R16978" s="35" t="s">
        <v>25880</v>
      </c>
      <c r="S16978" s="34"/>
      <c r="T16978" s="34"/>
      <c r="U16978" s="34"/>
    </row>
    <row r="16979" spans="16:21" x14ac:dyDescent="0.45">
      <c r="P16979" s="33" t="s">
        <v>9368</v>
      </c>
      <c r="Q16979" t="s">
        <v>28873</v>
      </c>
      <c r="R16979" s="35" t="s">
        <v>25881</v>
      </c>
      <c r="S16979" s="34"/>
      <c r="T16979" s="34"/>
      <c r="U16979" s="34"/>
    </row>
    <row r="16980" spans="16:21" x14ac:dyDescent="0.45">
      <c r="P16980" s="33" t="s">
        <v>9368</v>
      </c>
      <c r="Q16980" t="s">
        <v>28873</v>
      </c>
      <c r="R16980" s="35" t="s">
        <v>25882</v>
      </c>
      <c r="S16980" s="34"/>
      <c r="T16980" s="34"/>
      <c r="U16980" s="34"/>
    </row>
    <row r="16981" spans="16:21" x14ac:dyDescent="0.45">
      <c r="P16981" s="33" t="s">
        <v>9369</v>
      </c>
      <c r="Q16981" t="s">
        <v>28873</v>
      </c>
      <c r="R16981" s="35" t="s">
        <v>25883</v>
      </c>
      <c r="S16981" s="34"/>
      <c r="T16981" s="34"/>
      <c r="U16981" s="34"/>
    </row>
    <row r="16982" spans="16:21" x14ac:dyDescent="0.45">
      <c r="P16982" s="33" t="s">
        <v>9369</v>
      </c>
      <c r="Q16982" t="s">
        <v>28873</v>
      </c>
      <c r="R16982" s="35" t="s">
        <v>25884</v>
      </c>
      <c r="S16982" s="34"/>
      <c r="T16982" s="34"/>
      <c r="U16982" s="34"/>
    </row>
    <row r="16983" spans="16:21" x14ac:dyDescent="0.45">
      <c r="P16983" s="33" t="s">
        <v>9370</v>
      </c>
      <c r="Q16983" t="s">
        <v>28873</v>
      </c>
      <c r="R16983" s="35" t="s">
        <v>25885</v>
      </c>
      <c r="S16983" s="34"/>
      <c r="T16983" s="34"/>
      <c r="U16983" s="34"/>
    </row>
    <row r="16984" spans="16:21" x14ac:dyDescent="0.45">
      <c r="P16984" s="33" t="s">
        <v>9370</v>
      </c>
      <c r="Q16984" t="s">
        <v>28873</v>
      </c>
      <c r="R16984" s="35" t="s">
        <v>25886</v>
      </c>
      <c r="S16984" s="34"/>
      <c r="T16984" s="34"/>
      <c r="U16984" s="34"/>
    </row>
    <row r="16985" spans="16:21" x14ac:dyDescent="0.45">
      <c r="P16985" s="33" t="s">
        <v>9371</v>
      </c>
      <c r="Q16985" t="s">
        <v>28873</v>
      </c>
      <c r="R16985" s="35" t="s">
        <v>25887</v>
      </c>
      <c r="S16985" s="34"/>
      <c r="T16985" s="34"/>
      <c r="U16985" s="34"/>
    </row>
    <row r="16986" spans="16:21" x14ac:dyDescent="0.45">
      <c r="P16986" s="33" t="s">
        <v>9371</v>
      </c>
      <c r="Q16986" t="s">
        <v>28873</v>
      </c>
      <c r="R16986" s="35" t="s">
        <v>25888</v>
      </c>
      <c r="S16986" s="34"/>
      <c r="T16986" s="34"/>
      <c r="U16986" s="34"/>
    </row>
    <row r="16987" spans="16:21" x14ac:dyDescent="0.45">
      <c r="P16987" s="33" t="s">
        <v>9372</v>
      </c>
      <c r="Q16987" t="s">
        <v>28873</v>
      </c>
      <c r="R16987" s="35" t="s">
        <v>25889</v>
      </c>
      <c r="S16987" s="34"/>
      <c r="T16987" s="34"/>
      <c r="U16987" s="34"/>
    </row>
    <row r="16988" spans="16:21" x14ac:dyDescent="0.45">
      <c r="P16988" s="33" t="s">
        <v>9372</v>
      </c>
      <c r="Q16988" t="s">
        <v>28873</v>
      </c>
      <c r="R16988" s="35" t="s">
        <v>25890</v>
      </c>
      <c r="S16988" s="34"/>
      <c r="T16988" s="34"/>
      <c r="U16988" s="34"/>
    </row>
    <row r="16989" spans="16:21" x14ac:dyDescent="0.45">
      <c r="P16989" s="33" t="s">
        <v>9373</v>
      </c>
      <c r="Q16989" t="s">
        <v>28873</v>
      </c>
      <c r="R16989" s="35" t="s">
        <v>25889</v>
      </c>
      <c r="S16989" s="34"/>
      <c r="T16989" s="34"/>
      <c r="U16989" s="34"/>
    </row>
    <row r="16990" spans="16:21" x14ac:dyDescent="0.45">
      <c r="P16990" s="33" t="s">
        <v>9373</v>
      </c>
      <c r="Q16990" t="s">
        <v>28873</v>
      </c>
      <c r="R16990" s="35" t="s">
        <v>25890</v>
      </c>
      <c r="S16990" s="34"/>
      <c r="T16990" s="34"/>
      <c r="U16990" s="34"/>
    </row>
    <row r="16991" spans="16:21" x14ac:dyDescent="0.45">
      <c r="P16991" s="33" t="s">
        <v>9374</v>
      </c>
      <c r="Q16991" t="s">
        <v>28873</v>
      </c>
      <c r="R16991" s="35" t="s">
        <v>25891</v>
      </c>
      <c r="S16991" s="34"/>
      <c r="T16991" s="34"/>
      <c r="U16991" s="34"/>
    </row>
    <row r="16992" spans="16:21" x14ac:dyDescent="0.45">
      <c r="P16992" s="33" t="s">
        <v>9374</v>
      </c>
      <c r="Q16992" t="s">
        <v>28873</v>
      </c>
      <c r="R16992" s="35" t="s">
        <v>25892</v>
      </c>
      <c r="S16992" s="34"/>
      <c r="T16992" s="34"/>
      <c r="U16992" s="34"/>
    </row>
    <row r="16993" spans="16:21" x14ac:dyDescent="0.45">
      <c r="P16993" s="33" t="s">
        <v>9375</v>
      </c>
      <c r="Q16993" t="s">
        <v>28873</v>
      </c>
      <c r="R16993" s="35" t="s">
        <v>25893</v>
      </c>
      <c r="S16993" s="34"/>
      <c r="T16993" s="34"/>
      <c r="U16993" s="34"/>
    </row>
    <row r="16994" spans="16:21" x14ac:dyDescent="0.45">
      <c r="P16994" s="33" t="s">
        <v>9375</v>
      </c>
      <c r="Q16994" t="s">
        <v>28873</v>
      </c>
      <c r="R16994" s="35" t="s">
        <v>25894</v>
      </c>
      <c r="S16994" s="34"/>
      <c r="T16994" s="34"/>
      <c r="U16994" s="34"/>
    </row>
    <row r="16995" spans="16:21" x14ac:dyDescent="0.45">
      <c r="P16995" s="33" t="s">
        <v>9376</v>
      </c>
      <c r="Q16995" t="s">
        <v>28873</v>
      </c>
      <c r="R16995" s="35" t="s">
        <v>25895</v>
      </c>
      <c r="S16995" s="34"/>
      <c r="T16995" s="34"/>
      <c r="U16995" s="34"/>
    </row>
    <row r="16996" spans="16:21" x14ac:dyDescent="0.45">
      <c r="P16996" s="33" t="s">
        <v>9376</v>
      </c>
      <c r="Q16996" t="s">
        <v>28873</v>
      </c>
      <c r="R16996" s="35" t="s">
        <v>25896</v>
      </c>
      <c r="S16996" s="34"/>
      <c r="T16996" s="34"/>
      <c r="U16996" s="34"/>
    </row>
    <row r="16997" spans="16:21" x14ac:dyDescent="0.45">
      <c r="P16997" s="33" t="s">
        <v>9377</v>
      </c>
      <c r="Q16997" t="s">
        <v>28873</v>
      </c>
      <c r="R16997" s="35" t="s">
        <v>25897</v>
      </c>
      <c r="S16997" s="34"/>
      <c r="T16997" s="34"/>
      <c r="U16997" s="34"/>
    </row>
    <row r="16998" spans="16:21" x14ac:dyDescent="0.45">
      <c r="P16998" s="33" t="s">
        <v>9377</v>
      </c>
      <c r="Q16998" t="s">
        <v>28873</v>
      </c>
      <c r="R16998" s="35" t="s">
        <v>25898</v>
      </c>
      <c r="S16998" s="34"/>
      <c r="T16998" s="34"/>
      <c r="U16998" s="34"/>
    </row>
    <row r="16999" spans="16:21" x14ac:dyDescent="0.45">
      <c r="P16999" s="33" t="s">
        <v>9378</v>
      </c>
      <c r="Q16999" t="s">
        <v>28873</v>
      </c>
      <c r="R16999" s="35" t="s">
        <v>25899</v>
      </c>
      <c r="S16999" s="34"/>
      <c r="T16999" s="34"/>
      <c r="U16999" s="34"/>
    </row>
    <row r="17000" spans="16:21" x14ac:dyDescent="0.45">
      <c r="P17000" s="33" t="s">
        <v>9378</v>
      </c>
      <c r="Q17000" t="s">
        <v>28873</v>
      </c>
      <c r="R17000" s="35" t="s">
        <v>25900</v>
      </c>
      <c r="S17000" s="34"/>
      <c r="T17000" s="34"/>
      <c r="U17000" s="34"/>
    </row>
    <row r="17001" spans="16:21" x14ac:dyDescent="0.45">
      <c r="P17001" s="33" t="s">
        <v>9379</v>
      </c>
      <c r="Q17001" t="s">
        <v>28873</v>
      </c>
      <c r="R17001" s="35" t="s">
        <v>25901</v>
      </c>
      <c r="S17001" s="34"/>
      <c r="T17001" s="34"/>
      <c r="U17001" s="34"/>
    </row>
    <row r="17002" spans="16:21" x14ac:dyDescent="0.45">
      <c r="P17002" s="33" t="s">
        <v>9379</v>
      </c>
      <c r="Q17002" t="s">
        <v>28873</v>
      </c>
      <c r="R17002" s="35" t="s">
        <v>25902</v>
      </c>
      <c r="S17002" s="34"/>
      <c r="T17002" s="34"/>
      <c r="U17002" s="34"/>
    </row>
    <row r="17003" spans="16:21" x14ac:dyDescent="0.45">
      <c r="P17003" s="33" t="s">
        <v>9380</v>
      </c>
      <c r="Q17003" t="s">
        <v>28873</v>
      </c>
      <c r="R17003" s="35" t="s">
        <v>25903</v>
      </c>
      <c r="S17003" s="34"/>
      <c r="T17003" s="34"/>
      <c r="U17003" s="34"/>
    </row>
    <row r="17004" spans="16:21" x14ac:dyDescent="0.45">
      <c r="P17004" s="33" t="s">
        <v>9380</v>
      </c>
      <c r="Q17004" t="s">
        <v>28873</v>
      </c>
      <c r="R17004" s="35" t="s">
        <v>25904</v>
      </c>
      <c r="S17004" s="34"/>
      <c r="T17004" s="34"/>
      <c r="U17004" s="34"/>
    </row>
    <row r="17005" spans="16:21" x14ac:dyDescent="0.45">
      <c r="P17005" s="33" t="s">
        <v>9381</v>
      </c>
      <c r="Q17005" t="s">
        <v>28873</v>
      </c>
      <c r="R17005" s="35" t="s">
        <v>25905</v>
      </c>
      <c r="S17005" s="34"/>
      <c r="T17005" s="34"/>
      <c r="U17005" s="34"/>
    </row>
    <row r="17006" spans="16:21" x14ac:dyDescent="0.45">
      <c r="P17006" s="33" t="s">
        <v>9381</v>
      </c>
      <c r="Q17006" t="s">
        <v>28873</v>
      </c>
      <c r="R17006" s="35" t="s">
        <v>25906</v>
      </c>
      <c r="S17006" s="34"/>
      <c r="T17006" s="34"/>
      <c r="U17006" s="34"/>
    </row>
    <row r="17007" spans="16:21" x14ac:dyDescent="0.45">
      <c r="P17007" s="33" t="s">
        <v>9382</v>
      </c>
      <c r="Q17007" t="s">
        <v>28873</v>
      </c>
      <c r="R17007" s="35" t="s">
        <v>25907</v>
      </c>
      <c r="S17007" s="34"/>
      <c r="T17007" s="34"/>
      <c r="U17007" s="34"/>
    </row>
    <row r="17008" spans="16:21" x14ac:dyDescent="0.45">
      <c r="P17008" s="33" t="s">
        <v>9382</v>
      </c>
      <c r="Q17008" t="s">
        <v>28873</v>
      </c>
      <c r="R17008" s="35" t="s">
        <v>25908</v>
      </c>
      <c r="S17008" s="34"/>
      <c r="T17008" s="34"/>
      <c r="U17008" s="34"/>
    </row>
    <row r="17009" spans="16:21" x14ac:dyDescent="0.45">
      <c r="P17009" s="33" t="s">
        <v>9383</v>
      </c>
      <c r="Q17009" t="s">
        <v>28873</v>
      </c>
      <c r="R17009" s="35" t="s">
        <v>25909</v>
      </c>
      <c r="S17009" s="34"/>
      <c r="T17009" s="34"/>
      <c r="U17009" s="34"/>
    </row>
    <row r="17010" spans="16:21" x14ac:dyDescent="0.45">
      <c r="P17010" s="33" t="s">
        <v>9383</v>
      </c>
      <c r="Q17010" t="s">
        <v>28873</v>
      </c>
      <c r="R17010" s="35" t="s">
        <v>25910</v>
      </c>
      <c r="S17010" s="34"/>
      <c r="T17010" s="34"/>
      <c r="U17010" s="34"/>
    </row>
    <row r="17011" spans="16:21" x14ac:dyDescent="0.45">
      <c r="P17011" s="33" t="s">
        <v>9384</v>
      </c>
      <c r="Q17011" t="s">
        <v>28873</v>
      </c>
      <c r="R17011" s="35" t="s">
        <v>25911</v>
      </c>
      <c r="S17011" s="34"/>
      <c r="T17011" s="34"/>
      <c r="U17011" s="34"/>
    </row>
    <row r="17012" spans="16:21" x14ac:dyDescent="0.45">
      <c r="P17012" s="33" t="s">
        <v>9384</v>
      </c>
      <c r="Q17012" t="s">
        <v>28873</v>
      </c>
      <c r="R17012" s="35" t="s">
        <v>25912</v>
      </c>
      <c r="S17012" s="34"/>
      <c r="T17012" s="34"/>
      <c r="U17012" s="34"/>
    </row>
    <row r="17013" spans="16:21" x14ac:dyDescent="0.45">
      <c r="P17013" s="33" t="s">
        <v>9385</v>
      </c>
      <c r="Q17013" t="s">
        <v>28873</v>
      </c>
      <c r="R17013" s="35" t="s">
        <v>25913</v>
      </c>
      <c r="S17013" s="34"/>
      <c r="T17013" s="34"/>
      <c r="U17013" s="34"/>
    </row>
    <row r="17014" spans="16:21" x14ac:dyDescent="0.45">
      <c r="P17014" s="33" t="s">
        <v>9385</v>
      </c>
      <c r="Q17014" t="s">
        <v>28873</v>
      </c>
      <c r="R17014" s="35" t="s">
        <v>25914</v>
      </c>
      <c r="S17014" s="34"/>
      <c r="T17014" s="34"/>
      <c r="U17014" s="34"/>
    </row>
    <row r="17015" spans="16:21" x14ac:dyDescent="0.45">
      <c r="P17015" s="33" t="s">
        <v>9386</v>
      </c>
      <c r="Q17015" t="s">
        <v>28873</v>
      </c>
      <c r="R17015" s="35" t="s">
        <v>25915</v>
      </c>
      <c r="S17015" s="34"/>
      <c r="T17015" s="34"/>
      <c r="U17015" s="34"/>
    </row>
    <row r="17016" spans="16:21" x14ac:dyDescent="0.45">
      <c r="P17016" s="33" t="s">
        <v>9386</v>
      </c>
      <c r="Q17016" t="s">
        <v>28873</v>
      </c>
      <c r="R17016" s="35" t="s">
        <v>25916</v>
      </c>
      <c r="S17016" s="34"/>
      <c r="T17016" s="34"/>
      <c r="U17016" s="34"/>
    </row>
    <row r="17017" spans="16:21" x14ac:dyDescent="0.45">
      <c r="P17017" s="33" t="s">
        <v>9387</v>
      </c>
      <c r="Q17017" t="s">
        <v>28873</v>
      </c>
      <c r="R17017" s="35" t="s">
        <v>25917</v>
      </c>
      <c r="S17017" s="34"/>
      <c r="T17017" s="34"/>
      <c r="U17017" s="34"/>
    </row>
    <row r="17018" spans="16:21" x14ac:dyDescent="0.45">
      <c r="P17018" s="33" t="s">
        <v>9387</v>
      </c>
      <c r="Q17018" t="s">
        <v>28873</v>
      </c>
      <c r="R17018" s="35" t="s">
        <v>25918</v>
      </c>
      <c r="S17018" s="34"/>
      <c r="T17018" s="34"/>
      <c r="U17018" s="34"/>
    </row>
    <row r="17019" spans="16:21" x14ac:dyDescent="0.45">
      <c r="P17019" s="33" t="s">
        <v>9388</v>
      </c>
      <c r="Q17019" t="s">
        <v>28873</v>
      </c>
      <c r="R17019" s="35" t="s">
        <v>25919</v>
      </c>
      <c r="S17019" s="34"/>
      <c r="T17019" s="34"/>
      <c r="U17019" s="34"/>
    </row>
    <row r="17020" spans="16:21" x14ac:dyDescent="0.45">
      <c r="P17020" s="33" t="s">
        <v>9388</v>
      </c>
      <c r="Q17020" t="s">
        <v>28873</v>
      </c>
      <c r="R17020" s="35" t="s">
        <v>25920</v>
      </c>
      <c r="S17020" s="34"/>
      <c r="T17020" s="34"/>
      <c r="U17020" s="34"/>
    </row>
    <row r="17021" spans="16:21" x14ac:dyDescent="0.45">
      <c r="P17021" s="33" t="s">
        <v>9389</v>
      </c>
      <c r="Q17021" t="s">
        <v>28873</v>
      </c>
      <c r="R17021" s="35" t="s">
        <v>25921</v>
      </c>
      <c r="S17021" s="34"/>
      <c r="T17021" s="34"/>
      <c r="U17021" s="34"/>
    </row>
    <row r="17022" spans="16:21" x14ac:dyDescent="0.45">
      <c r="P17022" s="33" t="s">
        <v>9389</v>
      </c>
      <c r="Q17022" t="s">
        <v>28873</v>
      </c>
      <c r="R17022" s="35" t="s">
        <v>25922</v>
      </c>
      <c r="S17022" s="34"/>
      <c r="T17022" s="34"/>
      <c r="U17022" s="34"/>
    </row>
    <row r="17023" spans="16:21" x14ac:dyDescent="0.45">
      <c r="P17023" s="33" t="s">
        <v>9390</v>
      </c>
      <c r="Q17023" t="s">
        <v>28873</v>
      </c>
      <c r="R17023" s="35" t="s">
        <v>25923</v>
      </c>
      <c r="S17023" s="34"/>
      <c r="T17023" s="34"/>
      <c r="U17023" s="34"/>
    </row>
    <row r="17024" spans="16:21" x14ac:dyDescent="0.45">
      <c r="P17024" s="33" t="s">
        <v>9390</v>
      </c>
      <c r="Q17024" t="s">
        <v>28873</v>
      </c>
      <c r="R17024" s="35" t="s">
        <v>25924</v>
      </c>
      <c r="S17024" s="34"/>
      <c r="T17024" s="34"/>
      <c r="U17024" s="34"/>
    </row>
    <row r="17025" spans="16:21" x14ac:dyDescent="0.45">
      <c r="P17025" s="33" t="s">
        <v>9391</v>
      </c>
      <c r="Q17025" t="s">
        <v>28873</v>
      </c>
      <c r="R17025" s="35" t="s">
        <v>25925</v>
      </c>
      <c r="S17025" s="34"/>
      <c r="T17025" s="34"/>
      <c r="U17025" s="34"/>
    </row>
    <row r="17026" spans="16:21" x14ac:dyDescent="0.45">
      <c r="P17026" s="33" t="s">
        <v>9391</v>
      </c>
      <c r="Q17026" t="s">
        <v>28873</v>
      </c>
      <c r="R17026" s="35" t="s">
        <v>25922</v>
      </c>
      <c r="S17026" s="34"/>
      <c r="T17026" s="34"/>
      <c r="U17026" s="34"/>
    </row>
    <row r="17027" spans="16:21" x14ac:dyDescent="0.45">
      <c r="P17027" s="33" t="s">
        <v>9392</v>
      </c>
      <c r="Q17027" t="s">
        <v>28873</v>
      </c>
      <c r="R17027" s="35" t="s">
        <v>25926</v>
      </c>
      <c r="S17027" s="34"/>
      <c r="T17027" s="34"/>
      <c r="U17027" s="34"/>
    </row>
    <row r="17028" spans="16:21" x14ac:dyDescent="0.45">
      <c r="P17028" s="33" t="s">
        <v>9392</v>
      </c>
      <c r="Q17028" t="s">
        <v>28873</v>
      </c>
      <c r="R17028" s="35" t="s">
        <v>25924</v>
      </c>
      <c r="S17028" s="34"/>
      <c r="T17028" s="34"/>
      <c r="U17028" s="34"/>
    </row>
    <row r="17029" spans="16:21" x14ac:dyDescent="0.45">
      <c r="P17029" s="33" t="s">
        <v>9393</v>
      </c>
      <c r="Q17029" t="s">
        <v>28873</v>
      </c>
      <c r="R17029" s="35" t="s">
        <v>25927</v>
      </c>
      <c r="S17029" s="34"/>
      <c r="T17029" s="34"/>
      <c r="U17029" s="34"/>
    </row>
    <row r="17030" spans="16:21" x14ac:dyDescent="0.45">
      <c r="P17030" s="33" t="s">
        <v>9393</v>
      </c>
      <c r="Q17030" t="s">
        <v>28873</v>
      </c>
      <c r="R17030" s="35" t="s">
        <v>25922</v>
      </c>
      <c r="S17030" s="34"/>
      <c r="T17030" s="34"/>
      <c r="U17030" s="34"/>
    </row>
    <row r="17031" spans="16:21" x14ac:dyDescent="0.45">
      <c r="P17031" s="33" t="s">
        <v>9394</v>
      </c>
      <c r="Q17031" t="s">
        <v>28873</v>
      </c>
      <c r="R17031" s="35" t="s">
        <v>25928</v>
      </c>
      <c r="S17031" s="34"/>
      <c r="T17031" s="34"/>
      <c r="U17031" s="34"/>
    </row>
    <row r="17032" spans="16:21" x14ac:dyDescent="0.45">
      <c r="P17032" s="33" t="s">
        <v>9394</v>
      </c>
      <c r="Q17032" t="s">
        <v>28873</v>
      </c>
      <c r="R17032" s="35" t="s">
        <v>25924</v>
      </c>
      <c r="S17032" s="34"/>
      <c r="T17032" s="34"/>
      <c r="U17032" s="34"/>
    </row>
    <row r="17033" spans="16:21" x14ac:dyDescent="0.45">
      <c r="P17033" s="33" t="s">
        <v>9395</v>
      </c>
      <c r="Q17033" t="s">
        <v>28873</v>
      </c>
      <c r="R17033" s="35" t="s">
        <v>25929</v>
      </c>
      <c r="S17033" s="34"/>
      <c r="T17033" s="34"/>
      <c r="U17033" s="34"/>
    </row>
    <row r="17034" spans="16:21" x14ac:dyDescent="0.45">
      <c r="P17034" s="33" t="s">
        <v>9395</v>
      </c>
      <c r="Q17034" t="s">
        <v>28873</v>
      </c>
      <c r="R17034" s="35" t="s">
        <v>25930</v>
      </c>
      <c r="S17034" s="34"/>
      <c r="T17034" s="34"/>
      <c r="U17034" s="34"/>
    </row>
    <row r="17035" spans="16:21" x14ac:dyDescent="0.45">
      <c r="P17035" s="33" t="s">
        <v>9396</v>
      </c>
      <c r="Q17035" t="s">
        <v>28873</v>
      </c>
      <c r="R17035" s="35" t="s">
        <v>25931</v>
      </c>
      <c r="S17035" s="34"/>
      <c r="T17035" s="34"/>
      <c r="U17035" s="34"/>
    </row>
    <row r="17036" spans="16:21" x14ac:dyDescent="0.45">
      <c r="P17036" s="33" t="s">
        <v>9396</v>
      </c>
      <c r="Q17036" t="s">
        <v>28873</v>
      </c>
      <c r="R17036" s="35" t="s">
        <v>25932</v>
      </c>
      <c r="S17036" s="34"/>
      <c r="T17036" s="34"/>
      <c r="U17036" s="34"/>
    </row>
    <row r="17037" spans="16:21" x14ac:dyDescent="0.45">
      <c r="P17037" s="33" t="s">
        <v>9397</v>
      </c>
      <c r="Q17037" t="s">
        <v>28873</v>
      </c>
      <c r="R17037" s="35" t="s">
        <v>25933</v>
      </c>
      <c r="S17037" s="34"/>
      <c r="T17037" s="34"/>
      <c r="U17037" s="34"/>
    </row>
    <row r="17038" spans="16:21" x14ac:dyDescent="0.45">
      <c r="P17038" s="33" t="s">
        <v>9397</v>
      </c>
      <c r="Q17038" t="s">
        <v>28873</v>
      </c>
      <c r="R17038" s="35" t="s">
        <v>25934</v>
      </c>
      <c r="S17038" s="34"/>
      <c r="T17038" s="34"/>
      <c r="U17038" s="34"/>
    </row>
    <row r="17039" spans="16:21" x14ac:dyDescent="0.45">
      <c r="P17039" s="33" t="s">
        <v>9398</v>
      </c>
      <c r="Q17039" t="s">
        <v>28873</v>
      </c>
      <c r="R17039" s="35" t="s">
        <v>25935</v>
      </c>
      <c r="S17039" s="34"/>
      <c r="T17039" s="34"/>
      <c r="U17039" s="34"/>
    </row>
    <row r="17040" spans="16:21" x14ac:dyDescent="0.45">
      <c r="P17040" s="33" t="s">
        <v>9398</v>
      </c>
      <c r="Q17040" t="s">
        <v>28873</v>
      </c>
      <c r="R17040" s="35" t="s">
        <v>25932</v>
      </c>
      <c r="S17040" s="34"/>
      <c r="T17040" s="34"/>
      <c r="U17040" s="34"/>
    </row>
    <row r="17041" spans="16:21" x14ac:dyDescent="0.45">
      <c r="P17041" s="33" t="s">
        <v>9399</v>
      </c>
      <c r="Q17041" t="s">
        <v>28873</v>
      </c>
      <c r="R17041" s="35" t="s">
        <v>25936</v>
      </c>
      <c r="S17041" s="34"/>
      <c r="T17041" s="34"/>
      <c r="U17041" s="34"/>
    </row>
    <row r="17042" spans="16:21" x14ac:dyDescent="0.45">
      <c r="P17042" s="33" t="s">
        <v>9399</v>
      </c>
      <c r="Q17042" t="s">
        <v>28873</v>
      </c>
      <c r="R17042" s="35" t="s">
        <v>25937</v>
      </c>
      <c r="S17042" s="34"/>
      <c r="T17042" s="34"/>
      <c r="U17042" s="34"/>
    </row>
    <row r="17043" spans="16:21" x14ac:dyDescent="0.45">
      <c r="P17043" s="33" t="s">
        <v>9400</v>
      </c>
      <c r="Q17043" t="s">
        <v>28873</v>
      </c>
      <c r="R17043" s="35" t="s">
        <v>25938</v>
      </c>
      <c r="S17043" s="34"/>
      <c r="T17043" s="34"/>
      <c r="U17043" s="34"/>
    </row>
    <row r="17044" spans="16:21" x14ac:dyDescent="0.45">
      <c r="P17044" s="33" t="s">
        <v>9400</v>
      </c>
      <c r="Q17044" t="s">
        <v>28873</v>
      </c>
      <c r="R17044" s="35" t="s">
        <v>25939</v>
      </c>
      <c r="S17044" s="34"/>
      <c r="T17044" s="34"/>
      <c r="U17044" s="34"/>
    </row>
    <row r="17045" spans="16:21" x14ac:dyDescent="0.45">
      <c r="P17045" s="33" t="s">
        <v>9401</v>
      </c>
      <c r="Q17045" t="s">
        <v>28873</v>
      </c>
      <c r="R17045" s="35" t="s">
        <v>25940</v>
      </c>
      <c r="S17045" s="34"/>
      <c r="T17045" s="34"/>
      <c r="U17045" s="34"/>
    </row>
    <row r="17046" spans="16:21" x14ac:dyDescent="0.45">
      <c r="P17046" s="33" t="s">
        <v>9401</v>
      </c>
      <c r="Q17046" t="s">
        <v>28873</v>
      </c>
      <c r="R17046" s="35" t="s">
        <v>25941</v>
      </c>
      <c r="S17046" s="34"/>
      <c r="T17046" s="34"/>
      <c r="U17046" s="34"/>
    </row>
    <row r="17047" spans="16:21" x14ac:dyDescent="0.45">
      <c r="P17047" s="33" t="s">
        <v>9402</v>
      </c>
      <c r="Q17047" t="s">
        <v>28873</v>
      </c>
      <c r="R17047" s="35" t="s">
        <v>25942</v>
      </c>
      <c r="S17047" s="34"/>
      <c r="T17047" s="34"/>
      <c r="U17047" s="34"/>
    </row>
    <row r="17048" spans="16:21" x14ac:dyDescent="0.45">
      <c r="P17048" s="33" t="s">
        <v>9402</v>
      </c>
      <c r="Q17048" t="s">
        <v>28873</v>
      </c>
      <c r="R17048" s="35" t="s">
        <v>25943</v>
      </c>
      <c r="S17048" s="34"/>
      <c r="T17048" s="34"/>
      <c r="U17048" s="34"/>
    </row>
    <row r="17049" spans="16:21" x14ac:dyDescent="0.45">
      <c r="P17049" s="33" t="s">
        <v>9403</v>
      </c>
      <c r="Q17049" t="s">
        <v>28873</v>
      </c>
      <c r="R17049" s="35" t="s">
        <v>25944</v>
      </c>
      <c r="S17049" s="34"/>
      <c r="T17049" s="34"/>
      <c r="U17049" s="34"/>
    </row>
    <row r="17050" spans="16:21" x14ac:dyDescent="0.45">
      <c r="P17050" s="33" t="s">
        <v>9403</v>
      </c>
      <c r="Q17050" t="s">
        <v>28873</v>
      </c>
      <c r="R17050" s="35" t="s">
        <v>25943</v>
      </c>
      <c r="S17050" s="34"/>
      <c r="T17050" s="34"/>
      <c r="U17050" s="34"/>
    </row>
    <row r="17051" spans="16:21" x14ac:dyDescent="0.45">
      <c r="P17051" s="33" t="s">
        <v>9404</v>
      </c>
      <c r="Q17051" t="s">
        <v>28873</v>
      </c>
      <c r="R17051" s="35" t="s">
        <v>25945</v>
      </c>
      <c r="S17051" s="34"/>
      <c r="T17051" s="34"/>
      <c r="U17051" s="34"/>
    </row>
    <row r="17052" spans="16:21" x14ac:dyDescent="0.45">
      <c r="P17052" s="33" t="s">
        <v>9404</v>
      </c>
      <c r="Q17052" t="s">
        <v>28873</v>
      </c>
      <c r="R17052" s="35" t="s">
        <v>25946</v>
      </c>
      <c r="S17052" s="34"/>
      <c r="T17052" s="34"/>
      <c r="U17052" s="34"/>
    </row>
    <row r="17053" spans="16:21" x14ac:dyDescent="0.45">
      <c r="P17053" s="33" t="s">
        <v>9405</v>
      </c>
      <c r="Q17053" t="s">
        <v>28873</v>
      </c>
      <c r="R17053" s="35" t="s">
        <v>25947</v>
      </c>
      <c r="S17053" s="34"/>
      <c r="T17053" s="34"/>
      <c r="U17053" s="34"/>
    </row>
    <row r="17054" spans="16:21" x14ac:dyDescent="0.45">
      <c r="P17054" s="33" t="s">
        <v>9405</v>
      </c>
      <c r="Q17054" t="s">
        <v>28873</v>
      </c>
      <c r="R17054" s="35" t="s">
        <v>25948</v>
      </c>
      <c r="S17054" s="34"/>
      <c r="T17054" s="34"/>
      <c r="U17054" s="34"/>
    </row>
    <row r="17055" spans="16:21" x14ac:dyDescent="0.45">
      <c r="P17055" s="33" t="s">
        <v>9406</v>
      </c>
      <c r="Q17055" t="s">
        <v>28873</v>
      </c>
      <c r="R17055" s="35" t="s">
        <v>25949</v>
      </c>
      <c r="S17055" s="34"/>
      <c r="T17055" s="34"/>
      <c r="U17055" s="34"/>
    </row>
    <row r="17056" spans="16:21" x14ac:dyDescent="0.45">
      <c r="P17056" s="33" t="s">
        <v>9406</v>
      </c>
      <c r="Q17056" t="s">
        <v>28873</v>
      </c>
      <c r="R17056" s="35" t="s">
        <v>25950</v>
      </c>
      <c r="S17056" s="34"/>
      <c r="T17056" s="34"/>
      <c r="U17056" s="34"/>
    </row>
    <row r="17057" spans="16:21" x14ac:dyDescent="0.45">
      <c r="P17057" s="33" t="s">
        <v>9407</v>
      </c>
      <c r="Q17057" t="s">
        <v>28873</v>
      </c>
      <c r="R17057" s="35" t="s">
        <v>25951</v>
      </c>
      <c r="S17057" s="34"/>
      <c r="T17057" s="34"/>
      <c r="U17057" s="34"/>
    </row>
    <row r="17058" spans="16:21" x14ac:dyDescent="0.45">
      <c r="P17058" s="33" t="s">
        <v>9407</v>
      </c>
      <c r="Q17058" t="s">
        <v>28873</v>
      </c>
      <c r="R17058" s="35" t="s">
        <v>25952</v>
      </c>
      <c r="S17058" s="34"/>
      <c r="T17058" s="34"/>
      <c r="U17058" s="34"/>
    </row>
    <row r="17059" spans="16:21" x14ac:dyDescent="0.45">
      <c r="P17059" s="33" t="s">
        <v>9408</v>
      </c>
      <c r="Q17059" t="s">
        <v>28873</v>
      </c>
      <c r="R17059" s="35" t="s">
        <v>25953</v>
      </c>
      <c r="S17059" s="34"/>
      <c r="T17059" s="34"/>
      <c r="U17059" s="34"/>
    </row>
    <row r="17060" spans="16:21" x14ac:dyDescent="0.45">
      <c r="P17060" s="33" t="s">
        <v>9408</v>
      </c>
      <c r="Q17060" t="s">
        <v>28873</v>
      </c>
      <c r="R17060" s="35" t="s">
        <v>25954</v>
      </c>
      <c r="S17060" s="34"/>
      <c r="T17060" s="34"/>
      <c r="U17060" s="34"/>
    </row>
    <row r="17061" spans="16:21" x14ac:dyDescent="0.45">
      <c r="P17061" s="33" t="s">
        <v>9409</v>
      </c>
      <c r="Q17061" t="s">
        <v>28873</v>
      </c>
      <c r="R17061" s="35" t="s">
        <v>25955</v>
      </c>
      <c r="S17061" s="34"/>
      <c r="T17061" s="34"/>
      <c r="U17061" s="34"/>
    </row>
    <row r="17062" spans="16:21" x14ac:dyDescent="0.45">
      <c r="P17062" s="33" t="s">
        <v>9409</v>
      </c>
      <c r="Q17062" t="s">
        <v>28873</v>
      </c>
      <c r="R17062" s="35" t="s">
        <v>25956</v>
      </c>
      <c r="S17062" s="34"/>
      <c r="T17062" s="34"/>
      <c r="U17062" s="34"/>
    </row>
    <row r="17063" spans="16:21" x14ac:dyDescent="0.45">
      <c r="P17063" s="33" t="s">
        <v>9410</v>
      </c>
      <c r="Q17063" t="s">
        <v>28873</v>
      </c>
      <c r="R17063" s="35" t="s">
        <v>25957</v>
      </c>
      <c r="S17063" s="34"/>
      <c r="T17063" s="34"/>
      <c r="U17063" s="34"/>
    </row>
    <row r="17064" spans="16:21" x14ac:dyDescent="0.45">
      <c r="P17064" s="33" t="s">
        <v>9410</v>
      </c>
      <c r="Q17064" t="s">
        <v>28873</v>
      </c>
      <c r="R17064" s="35" t="s">
        <v>25958</v>
      </c>
      <c r="S17064" s="34"/>
      <c r="T17064" s="34"/>
      <c r="U17064" s="34"/>
    </row>
    <row r="17065" spans="16:21" x14ac:dyDescent="0.45">
      <c r="P17065" s="33" t="s">
        <v>9411</v>
      </c>
      <c r="Q17065" t="s">
        <v>28873</v>
      </c>
      <c r="R17065" s="35" t="s">
        <v>25959</v>
      </c>
      <c r="S17065" s="34"/>
      <c r="T17065" s="34"/>
      <c r="U17065" s="34"/>
    </row>
    <row r="17066" spans="16:21" x14ac:dyDescent="0.45">
      <c r="P17066" s="33" t="s">
        <v>9411</v>
      </c>
      <c r="Q17066" t="s">
        <v>28873</v>
      </c>
      <c r="R17066" s="35" t="s">
        <v>25960</v>
      </c>
      <c r="S17066" s="34"/>
      <c r="T17066" s="34"/>
      <c r="U17066" s="34"/>
    </row>
    <row r="17067" spans="16:21" x14ac:dyDescent="0.45">
      <c r="P17067" s="33" t="s">
        <v>9412</v>
      </c>
      <c r="Q17067" t="s">
        <v>28873</v>
      </c>
      <c r="R17067" s="35" t="s">
        <v>25961</v>
      </c>
      <c r="S17067" s="34"/>
      <c r="T17067" s="34"/>
      <c r="U17067" s="34"/>
    </row>
    <row r="17068" spans="16:21" x14ac:dyDescent="0.45">
      <c r="P17068" s="33" t="s">
        <v>9412</v>
      </c>
      <c r="Q17068" t="s">
        <v>28873</v>
      </c>
      <c r="R17068" s="35" t="s">
        <v>25962</v>
      </c>
      <c r="S17068" s="34"/>
      <c r="T17068" s="34"/>
      <c r="U17068" s="34"/>
    </row>
    <row r="17069" spans="16:21" x14ac:dyDescent="0.45">
      <c r="P17069" s="33" t="s">
        <v>9413</v>
      </c>
      <c r="Q17069" t="s">
        <v>28873</v>
      </c>
      <c r="R17069" s="35" t="s">
        <v>25963</v>
      </c>
      <c r="S17069" s="34"/>
      <c r="T17069" s="34"/>
      <c r="U17069" s="34"/>
    </row>
    <row r="17070" spans="16:21" x14ac:dyDescent="0.45">
      <c r="P17070" s="33" t="s">
        <v>9413</v>
      </c>
      <c r="Q17070" t="s">
        <v>28873</v>
      </c>
      <c r="R17070" s="35" t="s">
        <v>21210</v>
      </c>
      <c r="S17070" s="34"/>
      <c r="T17070" s="34"/>
      <c r="U17070" s="34"/>
    </row>
    <row r="17071" spans="16:21" x14ac:dyDescent="0.45">
      <c r="P17071" s="33" t="s">
        <v>9414</v>
      </c>
      <c r="Q17071" t="s">
        <v>28873</v>
      </c>
      <c r="R17071" s="35" t="s">
        <v>25964</v>
      </c>
      <c r="S17071" s="34"/>
      <c r="T17071" s="34"/>
      <c r="U17071" s="34"/>
    </row>
    <row r="17072" spans="16:21" x14ac:dyDescent="0.45">
      <c r="P17072" s="33" t="s">
        <v>9414</v>
      </c>
      <c r="Q17072" t="s">
        <v>28873</v>
      </c>
      <c r="R17072" s="35" t="s">
        <v>25965</v>
      </c>
      <c r="S17072" s="34"/>
      <c r="T17072" s="34"/>
      <c r="U17072" s="34"/>
    </row>
    <row r="17073" spans="16:21" x14ac:dyDescent="0.45">
      <c r="P17073" s="33" t="s">
        <v>9415</v>
      </c>
      <c r="Q17073" t="s">
        <v>28873</v>
      </c>
      <c r="R17073" s="35" t="s">
        <v>25966</v>
      </c>
      <c r="S17073" s="34"/>
      <c r="T17073" s="34"/>
      <c r="U17073" s="34"/>
    </row>
    <row r="17074" spans="16:21" x14ac:dyDescent="0.45">
      <c r="P17074" s="33" t="s">
        <v>9415</v>
      </c>
      <c r="Q17074" t="s">
        <v>28873</v>
      </c>
      <c r="R17074" s="35" t="s">
        <v>25967</v>
      </c>
      <c r="S17074" s="34"/>
      <c r="T17074" s="34"/>
      <c r="U17074" s="34"/>
    </row>
    <row r="17075" spans="16:21" x14ac:dyDescent="0.45">
      <c r="P17075" s="33" t="s">
        <v>9416</v>
      </c>
      <c r="Q17075" t="s">
        <v>28873</v>
      </c>
      <c r="R17075" s="35" t="s">
        <v>25968</v>
      </c>
      <c r="S17075" s="34"/>
      <c r="T17075" s="34"/>
      <c r="U17075" s="34"/>
    </row>
    <row r="17076" spans="16:21" x14ac:dyDescent="0.45">
      <c r="P17076" s="33" t="s">
        <v>9416</v>
      </c>
      <c r="Q17076" t="s">
        <v>28873</v>
      </c>
      <c r="R17076" s="35" t="s">
        <v>25969</v>
      </c>
      <c r="S17076" s="34"/>
      <c r="T17076" s="34"/>
      <c r="U17076" s="34"/>
    </row>
    <row r="17077" spans="16:21" x14ac:dyDescent="0.45">
      <c r="P17077" s="33" t="s">
        <v>9417</v>
      </c>
      <c r="Q17077" t="s">
        <v>28873</v>
      </c>
      <c r="R17077" s="35" t="s">
        <v>25970</v>
      </c>
      <c r="S17077" s="34"/>
      <c r="T17077" s="34"/>
      <c r="U17077" s="34"/>
    </row>
    <row r="17078" spans="16:21" x14ac:dyDescent="0.45">
      <c r="P17078" s="33" t="s">
        <v>9417</v>
      </c>
      <c r="Q17078" t="s">
        <v>28873</v>
      </c>
      <c r="R17078" s="35" t="s">
        <v>25971</v>
      </c>
      <c r="S17078" s="34"/>
      <c r="T17078" s="34"/>
      <c r="U17078" s="34"/>
    </row>
    <row r="17079" spans="16:21" x14ac:dyDescent="0.45">
      <c r="P17079" s="33" t="s">
        <v>9418</v>
      </c>
      <c r="Q17079" t="s">
        <v>28873</v>
      </c>
      <c r="R17079" s="35" t="s">
        <v>25972</v>
      </c>
      <c r="S17079" s="34"/>
      <c r="T17079" s="34"/>
      <c r="U17079" s="34"/>
    </row>
    <row r="17080" spans="16:21" x14ac:dyDescent="0.45">
      <c r="P17080" s="33" t="s">
        <v>9418</v>
      </c>
      <c r="Q17080" t="s">
        <v>28873</v>
      </c>
      <c r="R17080" s="35" t="s">
        <v>25973</v>
      </c>
      <c r="S17080" s="34"/>
      <c r="T17080" s="34"/>
      <c r="U17080" s="34"/>
    </row>
    <row r="17081" spans="16:21" x14ac:dyDescent="0.45">
      <c r="P17081" s="33" t="s">
        <v>9419</v>
      </c>
      <c r="Q17081" t="s">
        <v>28873</v>
      </c>
      <c r="R17081" s="35" t="s">
        <v>25972</v>
      </c>
      <c r="S17081" s="34"/>
      <c r="T17081" s="34"/>
      <c r="U17081" s="34"/>
    </row>
    <row r="17082" spans="16:21" x14ac:dyDescent="0.45">
      <c r="P17082" s="33" t="s">
        <v>9419</v>
      </c>
      <c r="Q17082" t="s">
        <v>28873</v>
      </c>
      <c r="R17082" s="35" t="s">
        <v>25973</v>
      </c>
      <c r="S17082" s="34"/>
      <c r="T17082" s="34"/>
      <c r="U17082" s="34"/>
    </row>
    <row r="17083" spans="16:21" x14ac:dyDescent="0.45">
      <c r="P17083" s="33" t="s">
        <v>9420</v>
      </c>
      <c r="Q17083" t="s">
        <v>28873</v>
      </c>
      <c r="R17083" s="35" t="s">
        <v>25974</v>
      </c>
      <c r="S17083" s="34"/>
      <c r="T17083" s="34"/>
      <c r="U17083" s="34"/>
    </row>
    <row r="17084" spans="16:21" x14ac:dyDescent="0.45">
      <c r="P17084" s="33" t="s">
        <v>9420</v>
      </c>
      <c r="Q17084" t="s">
        <v>28873</v>
      </c>
      <c r="R17084" s="35" t="s">
        <v>25975</v>
      </c>
      <c r="S17084" s="34"/>
      <c r="T17084" s="34"/>
      <c r="U17084" s="34"/>
    </row>
    <row r="17085" spans="16:21" x14ac:dyDescent="0.45">
      <c r="P17085" s="33" t="s">
        <v>9421</v>
      </c>
      <c r="Q17085" t="s">
        <v>28873</v>
      </c>
      <c r="R17085" s="35" t="s">
        <v>25976</v>
      </c>
      <c r="S17085" s="34"/>
      <c r="T17085" s="34"/>
      <c r="U17085" s="34"/>
    </row>
    <row r="17086" spans="16:21" x14ac:dyDescent="0.45">
      <c r="P17086" s="33" t="s">
        <v>9421</v>
      </c>
      <c r="Q17086" t="s">
        <v>28873</v>
      </c>
      <c r="R17086" s="35" t="s">
        <v>25977</v>
      </c>
      <c r="S17086" s="34"/>
      <c r="T17086" s="34"/>
      <c r="U17086" s="34"/>
    </row>
    <row r="17087" spans="16:21" x14ac:dyDescent="0.45">
      <c r="P17087" s="33" t="s">
        <v>9422</v>
      </c>
      <c r="Q17087" t="s">
        <v>28873</v>
      </c>
      <c r="R17087" s="35" t="s">
        <v>25978</v>
      </c>
      <c r="S17087" s="34"/>
      <c r="T17087" s="34"/>
      <c r="U17087" s="34"/>
    </row>
    <row r="17088" spans="16:21" x14ac:dyDescent="0.45">
      <c r="P17088" s="33" t="s">
        <v>9422</v>
      </c>
      <c r="Q17088" t="s">
        <v>28873</v>
      </c>
      <c r="R17088" s="35" t="s">
        <v>25979</v>
      </c>
      <c r="S17088" s="34"/>
      <c r="T17088" s="34"/>
      <c r="U17088" s="34"/>
    </row>
    <row r="17089" spans="16:21" x14ac:dyDescent="0.45">
      <c r="P17089" s="33" t="s">
        <v>9423</v>
      </c>
      <c r="Q17089" t="s">
        <v>28873</v>
      </c>
      <c r="R17089" s="35" t="s">
        <v>25980</v>
      </c>
      <c r="S17089" s="34"/>
      <c r="T17089" s="34"/>
      <c r="U17089" s="34"/>
    </row>
    <row r="17090" spans="16:21" x14ac:dyDescent="0.45">
      <c r="P17090" s="33" t="s">
        <v>9423</v>
      </c>
      <c r="Q17090" t="s">
        <v>28873</v>
      </c>
      <c r="R17090" s="35" t="s">
        <v>25981</v>
      </c>
      <c r="S17090" s="34"/>
      <c r="T17090" s="34"/>
      <c r="U17090" s="34"/>
    </row>
    <row r="17091" spans="16:21" x14ac:dyDescent="0.45">
      <c r="P17091" s="33" t="s">
        <v>9424</v>
      </c>
      <c r="Q17091" t="s">
        <v>28873</v>
      </c>
      <c r="R17091" s="35" t="s">
        <v>25982</v>
      </c>
      <c r="S17091" s="34"/>
      <c r="T17091" s="34"/>
      <c r="U17091" s="34"/>
    </row>
    <row r="17092" spans="16:21" x14ac:dyDescent="0.45">
      <c r="P17092" s="33" t="s">
        <v>9424</v>
      </c>
      <c r="Q17092" t="s">
        <v>28873</v>
      </c>
      <c r="R17092" s="35" t="s">
        <v>25983</v>
      </c>
      <c r="S17092" s="34"/>
      <c r="T17092" s="34"/>
      <c r="U17092" s="34"/>
    </row>
    <row r="17093" spans="16:21" x14ac:dyDescent="0.45">
      <c r="P17093" s="33" t="s">
        <v>9425</v>
      </c>
      <c r="Q17093" t="s">
        <v>28873</v>
      </c>
      <c r="R17093" s="35" t="s">
        <v>25984</v>
      </c>
      <c r="S17093" s="34"/>
      <c r="T17093" s="34"/>
      <c r="U17093" s="34"/>
    </row>
    <row r="17094" spans="16:21" x14ac:dyDescent="0.45">
      <c r="P17094" s="33" t="s">
        <v>9425</v>
      </c>
      <c r="Q17094" t="s">
        <v>28873</v>
      </c>
      <c r="R17094" s="35" t="s">
        <v>25985</v>
      </c>
      <c r="S17094" s="34"/>
      <c r="T17094" s="34"/>
      <c r="U17094" s="34"/>
    </row>
    <row r="17095" spans="16:21" x14ac:dyDescent="0.45">
      <c r="P17095" s="33" t="s">
        <v>9426</v>
      </c>
      <c r="Q17095" t="s">
        <v>28873</v>
      </c>
      <c r="R17095" s="35" t="s">
        <v>25986</v>
      </c>
      <c r="S17095" s="34"/>
      <c r="T17095" s="34"/>
      <c r="U17095" s="34"/>
    </row>
    <row r="17096" spans="16:21" x14ac:dyDescent="0.45">
      <c r="P17096" s="33" t="s">
        <v>9426</v>
      </c>
      <c r="Q17096" t="s">
        <v>28873</v>
      </c>
      <c r="R17096" s="35" t="s">
        <v>25987</v>
      </c>
      <c r="S17096" s="34"/>
      <c r="T17096" s="34"/>
      <c r="U17096" s="34"/>
    </row>
    <row r="17097" spans="16:21" x14ac:dyDescent="0.45">
      <c r="P17097" s="33" t="s">
        <v>9427</v>
      </c>
      <c r="Q17097" t="s">
        <v>28873</v>
      </c>
      <c r="R17097" s="35" t="s">
        <v>25988</v>
      </c>
      <c r="S17097" s="34"/>
      <c r="T17097" s="34"/>
      <c r="U17097" s="34"/>
    </row>
    <row r="17098" spans="16:21" x14ac:dyDescent="0.45">
      <c r="P17098" s="33" t="s">
        <v>9427</v>
      </c>
      <c r="Q17098" t="s">
        <v>28873</v>
      </c>
      <c r="R17098" s="35" t="s">
        <v>25989</v>
      </c>
      <c r="S17098" s="34"/>
      <c r="T17098" s="34"/>
      <c r="U17098" s="34"/>
    </row>
    <row r="17099" spans="16:21" x14ac:dyDescent="0.45">
      <c r="P17099" s="33" t="s">
        <v>9428</v>
      </c>
      <c r="Q17099" t="s">
        <v>28873</v>
      </c>
      <c r="R17099" s="35" t="s">
        <v>25990</v>
      </c>
      <c r="S17099" s="34"/>
      <c r="T17099" s="34"/>
      <c r="U17099" s="34"/>
    </row>
    <row r="17100" spans="16:21" x14ac:dyDescent="0.45">
      <c r="P17100" s="33" t="s">
        <v>9428</v>
      </c>
      <c r="Q17100" t="s">
        <v>28873</v>
      </c>
      <c r="R17100" s="35" t="s">
        <v>25991</v>
      </c>
      <c r="S17100" s="34"/>
      <c r="T17100" s="34"/>
      <c r="U17100" s="34"/>
    </row>
    <row r="17101" spans="16:21" x14ac:dyDescent="0.45">
      <c r="P17101" s="33" t="s">
        <v>9429</v>
      </c>
      <c r="Q17101" t="s">
        <v>28873</v>
      </c>
      <c r="R17101" s="35" t="s">
        <v>25992</v>
      </c>
      <c r="S17101" s="34"/>
      <c r="T17101" s="34"/>
      <c r="U17101" s="34"/>
    </row>
    <row r="17102" spans="16:21" x14ac:dyDescent="0.45">
      <c r="P17102" s="33" t="s">
        <v>9429</v>
      </c>
      <c r="Q17102" t="s">
        <v>28873</v>
      </c>
      <c r="R17102" s="35" t="s">
        <v>25993</v>
      </c>
      <c r="S17102" s="34"/>
      <c r="T17102" s="34"/>
      <c r="U17102" s="34"/>
    </row>
    <row r="17103" spans="16:21" x14ac:dyDescent="0.45">
      <c r="P17103" s="33" t="s">
        <v>9430</v>
      </c>
      <c r="Q17103" t="s">
        <v>28873</v>
      </c>
      <c r="R17103" s="35" t="s">
        <v>25994</v>
      </c>
      <c r="S17103" s="34"/>
      <c r="T17103" s="34"/>
      <c r="U17103" s="34"/>
    </row>
    <row r="17104" spans="16:21" x14ac:dyDescent="0.45">
      <c r="P17104" s="33" t="s">
        <v>9430</v>
      </c>
      <c r="Q17104" t="s">
        <v>28873</v>
      </c>
      <c r="R17104" s="35" t="s">
        <v>25995</v>
      </c>
      <c r="S17104" s="34"/>
      <c r="T17104" s="34"/>
      <c r="U17104" s="34"/>
    </row>
    <row r="17105" spans="16:21" x14ac:dyDescent="0.45">
      <c r="P17105" s="33" t="s">
        <v>9431</v>
      </c>
      <c r="Q17105" t="s">
        <v>28873</v>
      </c>
      <c r="R17105" s="35" t="s">
        <v>25996</v>
      </c>
      <c r="S17105" s="34"/>
      <c r="T17105" s="34"/>
      <c r="U17105" s="34"/>
    </row>
    <row r="17106" spans="16:21" x14ac:dyDescent="0.45">
      <c r="P17106" s="33" t="s">
        <v>9431</v>
      </c>
      <c r="Q17106" t="s">
        <v>28873</v>
      </c>
      <c r="R17106" s="35" t="s">
        <v>25997</v>
      </c>
      <c r="S17106" s="34"/>
      <c r="T17106" s="34"/>
      <c r="U17106" s="34"/>
    </row>
    <row r="17107" spans="16:21" x14ac:dyDescent="0.45">
      <c r="P17107" s="33" t="s">
        <v>9432</v>
      </c>
      <c r="Q17107" t="s">
        <v>28873</v>
      </c>
      <c r="R17107" s="35" t="s">
        <v>25998</v>
      </c>
      <c r="S17107" s="34"/>
      <c r="T17107" s="34"/>
      <c r="U17107" s="34"/>
    </row>
    <row r="17108" spans="16:21" x14ac:dyDescent="0.45">
      <c r="P17108" s="33" t="s">
        <v>9432</v>
      </c>
      <c r="Q17108" t="s">
        <v>28873</v>
      </c>
      <c r="R17108" s="35" t="s">
        <v>25999</v>
      </c>
      <c r="S17108" s="34"/>
      <c r="T17108" s="34"/>
      <c r="U17108" s="34"/>
    </row>
    <row r="17109" spans="16:21" x14ac:dyDescent="0.45">
      <c r="P17109" s="33" t="s">
        <v>9433</v>
      </c>
      <c r="Q17109" t="s">
        <v>28873</v>
      </c>
      <c r="R17109" s="35" t="s">
        <v>26000</v>
      </c>
      <c r="S17109" s="34"/>
      <c r="T17109" s="34"/>
      <c r="U17109" s="34"/>
    </row>
    <row r="17110" spans="16:21" x14ac:dyDescent="0.45">
      <c r="P17110" s="33" t="s">
        <v>9433</v>
      </c>
      <c r="Q17110" t="s">
        <v>28873</v>
      </c>
      <c r="R17110" s="35" t="s">
        <v>26001</v>
      </c>
      <c r="S17110" s="34"/>
      <c r="T17110" s="34"/>
      <c r="U17110" s="34"/>
    </row>
    <row r="17111" spans="16:21" x14ac:dyDescent="0.45">
      <c r="P17111" s="33" t="s">
        <v>9434</v>
      </c>
      <c r="Q17111" t="s">
        <v>28873</v>
      </c>
      <c r="R17111" s="35" t="s">
        <v>26002</v>
      </c>
      <c r="S17111" s="34"/>
      <c r="T17111" s="34"/>
      <c r="U17111" s="34"/>
    </row>
    <row r="17112" spans="16:21" x14ac:dyDescent="0.45">
      <c r="P17112" s="33" t="s">
        <v>9434</v>
      </c>
      <c r="Q17112" t="s">
        <v>28873</v>
      </c>
      <c r="R17112" s="35" t="s">
        <v>26003</v>
      </c>
      <c r="S17112" s="34"/>
      <c r="T17112" s="34"/>
      <c r="U17112" s="34"/>
    </row>
    <row r="17113" spans="16:21" x14ac:dyDescent="0.45">
      <c r="P17113" s="33" t="s">
        <v>9435</v>
      </c>
      <c r="Q17113" t="s">
        <v>28873</v>
      </c>
      <c r="R17113" s="35" t="s">
        <v>26004</v>
      </c>
      <c r="S17113" s="34"/>
      <c r="T17113" s="34"/>
      <c r="U17113" s="34"/>
    </row>
    <row r="17114" spans="16:21" x14ac:dyDescent="0.45">
      <c r="P17114" s="33" t="s">
        <v>9435</v>
      </c>
      <c r="Q17114" t="s">
        <v>28873</v>
      </c>
      <c r="R17114" s="35" t="s">
        <v>26003</v>
      </c>
      <c r="S17114" s="34"/>
      <c r="T17114" s="34"/>
      <c r="U17114" s="34"/>
    </row>
    <row r="17115" spans="16:21" x14ac:dyDescent="0.45">
      <c r="P17115" s="33" t="s">
        <v>9436</v>
      </c>
      <c r="Q17115" t="s">
        <v>28873</v>
      </c>
      <c r="R17115" s="35" t="s">
        <v>26005</v>
      </c>
      <c r="S17115" s="34"/>
      <c r="T17115" s="34"/>
      <c r="U17115" s="34"/>
    </row>
    <row r="17116" spans="16:21" x14ac:dyDescent="0.45">
      <c r="P17116" s="33" t="s">
        <v>9436</v>
      </c>
      <c r="Q17116" t="s">
        <v>28873</v>
      </c>
      <c r="R17116" s="35" t="s">
        <v>26006</v>
      </c>
      <c r="S17116" s="34"/>
      <c r="T17116" s="34"/>
      <c r="U17116" s="34"/>
    </row>
    <row r="17117" spans="16:21" x14ac:dyDescent="0.45">
      <c r="P17117" s="33" t="s">
        <v>9437</v>
      </c>
      <c r="Q17117" t="s">
        <v>28873</v>
      </c>
      <c r="R17117" s="35" t="s">
        <v>26007</v>
      </c>
      <c r="S17117" s="34"/>
      <c r="T17117" s="34"/>
      <c r="U17117" s="34"/>
    </row>
    <row r="17118" spans="16:21" x14ac:dyDescent="0.45">
      <c r="P17118" s="33" t="s">
        <v>9437</v>
      </c>
      <c r="Q17118" t="s">
        <v>28873</v>
      </c>
      <c r="R17118" s="35" t="s">
        <v>26008</v>
      </c>
      <c r="S17118" s="34"/>
      <c r="T17118" s="34"/>
      <c r="U17118" s="34"/>
    </row>
    <row r="17119" spans="16:21" x14ac:dyDescent="0.45">
      <c r="P17119" s="33" t="s">
        <v>9438</v>
      </c>
      <c r="Q17119" t="s">
        <v>28873</v>
      </c>
      <c r="R17119" s="35" t="s">
        <v>26009</v>
      </c>
      <c r="S17119" s="34"/>
      <c r="T17119" s="34"/>
      <c r="U17119" s="34"/>
    </row>
    <row r="17120" spans="16:21" x14ac:dyDescent="0.45">
      <c r="P17120" s="33" t="s">
        <v>9438</v>
      </c>
      <c r="Q17120" t="s">
        <v>28873</v>
      </c>
      <c r="R17120" s="35" t="s">
        <v>26010</v>
      </c>
      <c r="S17120" s="34"/>
      <c r="T17120" s="34"/>
      <c r="U17120" s="34"/>
    </row>
    <row r="17121" spans="16:21" x14ac:dyDescent="0.45">
      <c r="P17121" s="33" t="s">
        <v>9439</v>
      </c>
      <c r="Q17121" t="s">
        <v>28873</v>
      </c>
      <c r="R17121" s="35" t="s">
        <v>26011</v>
      </c>
      <c r="S17121" s="34"/>
      <c r="T17121" s="34"/>
      <c r="U17121" s="34"/>
    </row>
    <row r="17122" spans="16:21" x14ac:dyDescent="0.45">
      <c r="P17122" s="33" t="s">
        <v>9439</v>
      </c>
      <c r="Q17122" t="s">
        <v>28873</v>
      </c>
      <c r="R17122" s="35" t="s">
        <v>26012</v>
      </c>
      <c r="S17122" s="34"/>
      <c r="T17122" s="34"/>
      <c r="U17122" s="34"/>
    </row>
    <row r="17123" spans="16:21" x14ac:dyDescent="0.45">
      <c r="P17123" s="33" t="s">
        <v>9440</v>
      </c>
      <c r="Q17123" t="s">
        <v>28873</v>
      </c>
      <c r="R17123" s="35" t="s">
        <v>26013</v>
      </c>
      <c r="S17123" s="34"/>
      <c r="T17123" s="34"/>
      <c r="U17123" s="34"/>
    </row>
    <row r="17124" spans="16:21" x14ac:dyDescent="0.45">
      <c r="P17124" s="33" t="s">
        <v>9440</v>
      </c>
      <c r="Q17124" t="s">
        <v>28873</v>
      </c>
      <c r="R17124" s="35" t="s">
        <v>26014</v>
      </c>
      <c r="S17124" s="34"/>
      <c r="T17124" s="34"/>
      <c r="U17124" s="34"/>
    </row>
    <row r="17125" spans="16:21" x14ac:dyDescent="0.45">
      <c r="P17125" s="33" t="s">
        <v>9441</v>
      </c>
      <c r="Q17125" t="s">
        <v>28873</v>
      </c>
      <c r="R17125" s="35" t="s">
        <v>26015</v>
      </c>
      <c r="S17125" s="34"/>
      <c r="T17125" s="34"/>
      <c r="U17125" s="34"/>
    </row>
    <row r="17126" spans="16:21" x14ac:dyDescent="0.45">
      <c r="P17126" s="33" t="s">
        <v>9441</v>
      </c>
      <c r="Q17126" t="s">
        <v>28873</v>
      </c>
      <c r="R17126" s="35" t="s">
        <v>26016</v>
      </c>
      <c r="S17126" s="34"/>
      <c r="T17126" s="34"/>
      <c r="U17126" s="34"/>
    </row>
    <row r="17127" spans="16:21" x14ac:dyDescent="0.45">
      <c r="P17127" s="33" t="s">
        <v>9442</v>
      </c>
      <c r="Q17127" t="s">
        <v>28873</v>
      </c>
      <c r="R17127" s="35" t="s">
        <v>26017</v>
      </c>
      <c r="S17127" s="34"/>
      <c r="T17127" s="34"/>
      <c r="U17127" s="34"/>
    </row>
    <row r="17128" spans="16:21" x14ac:dyDescent="0.45">
      <c r="P17128" s="33" t="s">
        <v>9442</v>
      </c>
      <c r="Q17128" t="s">
        <v>28873</v>
      </c>
      <c r="R17128" s="35" t="s">
        <v>26018</v>
      </c>
      <c r="S17128" s="34"/>
      <c r="T17128" s="34"/>
      <c r="U17128" s="34"/>
    </row>
    <row r="17129" spans="16:21" x14ac:dyDescent="0.45">
      <c r="P17129" s="33" t="s">
        <v>9443</v>
      </c>
      <c r="Q17129" t="s">
        <v>28873</v>
      </c>
      <c r="R17129" s="35" t="s">
        <v>26019</v>
      </c>
      <c r="S17129" s="34"/>
      <c r="T17129" s="34"/>
      <c r="U17129" s="34"/>
    </row>
    <row r="17130" spans="16:21" x14ac:dyDescent="0.45">
      <c r="P17130" s="33" t="s">
        <v>9443</v>
      </c>
      <c r="Q17130" t="s">
        <v>28873</v>
      </c>
      <c r="R17130" s="35" t="s">
        <v>26018</v>
      </c>
      <c r="S17130" s="34"/>
      <c r="T17130" s="34"/>
      <c r="U17130" s="34"/>
    </row>
    <row r="17131" spans="16:21" x14ac:dyDescent="0.45">
      <c r="P17131" s="33" t="s">
        <v>9444</v>
      </c>
      <c r="Q17131" t="s">
        <v>28873</v>
      </c>
      <c r="R17131" s="35" t="s">
        <v>26020</v>
      </c>
      <c r="S17131" s="34"/>
      <c r="T17131" s="34"/>
      <c r="U17131" s="34"/>
    </row>
    <row r="17132" spans="16:21" x14ac:dyDescent="0.45">
      <c r="P17132" s="33" t="s">
        <v>9444</v>
      </c>
      <c r="Q17132" t="s">
        <v>28873</v>
      </c>
      <c r="R17132" s="35" t="s">
        <v>26021</v>
      </c>
      <c r="S17132" s="34"/>
      <c r="T17132" s="34"/>
      <c r="U17132" s="34"/>
    </row>
    <row r="17133" spans="16:21" x14ac:dyDescent="0.45">
      <c r="P17133" s="33" t="s">
        <v>9445</v>
      </c>
      <c r="Q17133" t="s">
        <v>28873</v>
      </c>
      <c r="R17133" s="35" t="s">
        <v>26022</v>
      </c>
      <c r="S17133" s="34"/>
      <c r="T17133" s="34"/>
      <c r="U17133" s="34"/>
    </row>
    <row r="17134" spans="16:21" x14ac:dyDescent="0.45">
      <c r="P17134" s="33" t="s">
        <v>9445</v>
      </c>
      <c r="Q17134" t="s">
        <v>28873</v>
      </c>
      <c r="R17134" s="35" t="s">
        <v>26023</v>
      </c>
      <c r="S17134" s="34"/>
      <c r="T17134" s="34"/>
      <c r="U17134" s="34"/>
    </row>
    <row r="17135" spans="16:21" x14ac:dyDescent="0.45">
      <c r="P17135" s="33" t="s">
        <v>9446</v>
      </c>
      <c r="Q17135" t="s">
        <v>28873</v>
      </c>
      <c r="R17135" s="35" t="s">
        <v>26024</v>
      </c>
      <c r="S17135" s="34"/>
      <c r="T17135" s="34"/>
      <c r="U17135" s="34"/>
    </row>
    <row r="17136" spans="16:21" x14ac:dyDescent="0.45">
      <c r="P17136" s="33" t="s">
        <v>9446</v>
      </c>
      <c r="Q17136" t="s">
        <v>28873</v>
      </c>
      <c r="R17136" s="35" t="s">
        <v>26025</v>
      </c>
      <c r="S17136" s="34"/>
      <c r="T17136" s="34"/>
      <c r="U17136" s="34"/>
    </row>
    <row r="17137" spans="16:21" x14ac:dyDescent="0.45">
      <c r="P17137" s="33" t="s">
        <v>9447</v>
      </c>
      <c r="Q17137" t="s">
        <v>28873</v>
      </c>
      <c r="R17137" s="35" t="s">
        <v>26026</v>
      </c>
      <c r="S17137" s="34"/>
      <c r="T17137" s="34"/>
      <c r="U17137" s="34"/>
    </row>
    <row r="17138" spans="16:21" x14ac:dyDescent="0.45">
      <c r="P17138" s="33" t="s">
        <v>9447</v>
      </c>
      <c r="Q17138" t="s">
        <v>28873</v>
      </c>
      <c r="R17138" s="35" t="s">
        <v>26027</v>
      </c>
      <c r="S17138" s="34"/>
      <c r="T17138" s="34"/>
      <c r="U17138" s="34"/>
    </row>
    <row r="17139" spans="16:21" x14ac:dyDescent="0.45">
      <c r="P17139" s="33" t="s">
        <v>9448</v>
      </c>
      <c r="Q17139" t="s">
        <v>28873</v>
      </c>
      <c r="R17139" s="35" t="s">
        <v>26028</v>
      </c>
      <c r="S17139" s="34"/>
      <c r="T17139" s="34"/>
      <c r="U17139" s="34"/>
    </row>
    <row r="17140" spans="16:21" x14ac:dyDescent="0.45">
      <c r="P17140" s="33" t="s">
        <v>9448</v>
      </c>
      <c r="Q17140" t="s">
        <v>28873</v>
      </c>
      <c r="R17140" s="35" t="s">
        <v>26029</v>
      </c>
      <c r="S17140" s="34"/>
      <c r="T17140" s="34"/>
      <c r="U17140" s="34"/>
    </row>
    <row r="17141" spans="16:21" x14ac:dyDescent="0.45">
      <c r="P17141" s="33" t="s">
        <v>9449</v>
      </c>
      <c r="Q17141" t="s">
        <v>28873</v>
      </c>
      <c r="R17141" s="35" t="s">
        <v>26028</v>
      </c>
      <c r="S17141" s="34"/>
      <c r="T17141" s="34"/>
      <c r="U17141" s="34"/>
    </row>
    <row r="17142" spans="16:21" x14ac:dyDescent="0.45">
      <c r="P17142" s="33" t="s">
        <v>9449</v>
      </c>
      <c r="Q17142" t="s">
        <v>28873</v>
      </c>
      <c r="R17142" s="35" t="s">
        <v>26029</v>
      </c>
      <c r="S17142" s="34"/>
      <c r="T17142" s="34"/>
      <c r="U17142" s="34"/>
    </row>
    <row r="17143" spans="16:21" x14ac:dyDescent="0.45">
      <c r="P17143" s="33" t="s">
        <v>9450</v>
      </c>
      <c r="Q17143" t="s">
        <v>28873</v>
      </c>
      <c r="R17143" s="35" t="s">
        <v>26030</v>
      </c>
      <c r="S17143" s="34"/>
      <c r="T17143" s="34"/>
      <c r="U17143" s="34"/>
    </row>
    <row r="17144" spans="16:21" x14ac:dyDescent="0.45">
      <c r="P17144" s="33" t="s">
        <v>9450</v>
      </c>
      <c r="Q17144" t="s">
        <v>28873</v>
      </c>
      <c r="R17144" s="35" t="s">
        <v>26031</v>
      </c>
      <c r="S17144" s="34"/>
      <c r="T17144" s="34"/>
      <c r="U17144" s="34"/>
    </row>
    <row r="17145" spans="16:21" x14ac:dyDescent="0.45">
      <c r="P17145" s="33" t="s">
        <v>9451</v>
      </c>
      <c r="Q17145" t="s">
        <v>28873</v>
      </c>
      <c r="R17145" s="35" t="s">
        <v>26032</v>
      </c>
      <c r="S17145" s="34"/>
      <c r="T17145" s="34"/>
      <c r="U17145" s="34"/>
    </row>
    <row r="17146" spans="16:21" x14ac:dyDescent="0.45">
      <c r="P17146" s="33" t="s">
        <v>9451</v>
      </c>
      <c r="Q17146" t="s">
        <v>28873</v>
      </c>
      <c r="R17146" s="35" t="s">
        <v>26033</v>
      </c>
      <c r="S17146" s="34"/>
      <c r="T17146" s="34"/>
      <c r="U17146" s="34"/>
    </row>
    <row r="17147" spans="16:21" x14ac:dyDescent="0.45">
      <c r="P17147" s="33" t="s">
        <v>9452</v>
      </c>
      <c r="Q17147" t="s">
        <v>28873</v>
      </c>
      <c r="R17147" s="35" t="s">
        <v>26034</v>
      </c>
      <c r="S17147" s="34"/>
      <c r="T17147" s="34"/>
      <c r="U17147" s="34"/>
    </row>
    <row r="17148" spans="16:21" x14ac:dyDescent="0.45">
      <c r="P17148" s="33" t="s">
        <v>9452</v>
      </c>
      <c r="Q17148" t="s">
        <v>28873</v>
      </c>
      <c r="R17148" s="35" t="s">
        <v>26035</v>
      </c>
      <c r="S17148" s="34"/>
      <c r="T17148" s="34"/>
      <c r="U17148" s="34"/>
    </row>
    <row r="17149" spans="16:21" x14ac:dyDescent="0.45">
      <c r="P17149" s="33" t="s">
        <v>9453</v>
      </c>
      <c r="Q17149" t="s">
        <v>28873</v>
      </c>
      <c r="R17149" s="35" t="s">
        <v>26036</v>
      </c>
      <c r="S17149" s="34"/>
      <c r="T17149" s="34"/>
      <c r="U17149" s="34"/>
    </row>
    <row r="17150" spans="16:21" x14ac:dyDescent="0.45">
      <c r="P17150" s="33" t="s">
        <v>9453</v>
      </c>
      <c r="Q17150" t="s">
        <v>28873</v>
      </c>
      <c r="R17150" s="35" t="s">
        <v>26037</v>
      </c>
      <c r="S17150" s="34"/>
      <c r="T17150" s="34"/>
      <c r="U17150" s="34"/>
    </row>
    <row r="17151" spans="16:21" x14ac:dyDescent="0.45">
      <c r="P17151" s="33" t="s">
        <v>9454</v>
      </c>
      <c r="Q17151" t="s">
        <v>28873</v>
      </c>
      <c r="R17151" s="35" t="s">
        <v>26038</v>
      </c>
      <c r="S17151" s="34"/>
      <c r="T17151" s="34"/>
      <c r="U17151" s="34"/>
    </row>
    <row r="17152" spans="16:21" x14ac:dyDescent="0.45">
      <c r="P17152" s="33" t="s">
        <v>9454</v>
      </c>
      <c r="Q17152" t="s">
        <v>28873</v>
      </c>
      <c r="R17152" s="35" t="s">
        <v>26039</v>
      </c>
      <c r="S17152" s="34"/>
      <c r="T17152" s="34"/>
      <c r="U17152" s="34"/>
    </row>
    <row r="17153" spans="16:21" x14ac:dyDescent="0.45">
      <c r="P17153" s="33" t="s">
        <v>9455</v>
      </c>
      <c r="Q17153" t="s">
        <v>28873</v>
      </c>
      <c r="R17153" s="35" t="s">
        <v>26040</v>
      </c>
      <c r="S17153" s="34"/>
      <c r="T17153" s="34"/>
      <c r="U17153" s="34"/>
    </row>
    <row r="17154" spans="16:21" x14ac:dyDescent="0.45">
      <c r="P17154" s="33" t="s">
        <v>9455</v>
      </c>
      <c r="Q17154" t="s">
        <v>28873</v>
      </c>
      <c r="R17154" s="35" t="s">
        <v>26039</v>
      </c>
      <c r="S17154" s="34"/>
      <c r="T17154" s="34"/>
      <c r="U17154" s="34"/>
    </row>
    <row r="17155" spans="16:21" x14ac:dyDescent="0.45">
      <c r="P17155" s="33" t="s">
        <v>9456</v>
      </c>
      <c r="Q17155" t="s">
        <v>28873</v>
      </c>
      <c r="R17155" s="35" t="s">
        <v>26041</v>
      </c>
      <c r="S17155" s="34"/>
      <c r="T17155" s="34"/>
      <c r="U17155" s="34"/>
    </row>
    <row r="17156" spans="16:21" x14ac:dyDescent="0.45">
      <c r="P17156" s="33" t="s">
        <v>9456</v>
      </c>
      <c r="Q17156" t="s">
        <v>28873</v>
      </c>
      <c r="R17156" s="35" t="s">
        <v>26042</v>
      </c>
      <c r="S17156" s="34"/>
      <c r="T17156" s="34"/>
      <c r="U17156" s="34"/>
    </row>
    <row r="17157" spans="16:21" x14ac:dyDescent="0.45">
      <c r="P17157" s="33" t="s">
        <v>9457</v>
      </c>
      <c r="Q17157" t="s">
        <v>28873</v>
      </c>
      <c r="R17157" s="35" t="s">
        <v>26043</v>
      </c>
      <c r="S17157" s="34"/>
      <c r="T17157" s="34"/>
      <c r="U17157" s="34"/>
    </row>
    <row r="17158" spans="16:21" x14ac:dyDescent="0.45">
      <c r="P17158" s="33" t="s">
        <v>9457</v>
      </c>
      <c r="Q17158" t="s">
        <v>28873</v>
      </c>
      <c r="R17158" s="35" t="s">
        <v>26044</v>
      </c>
      <c r="S17158" s="34"/>
      <c r="T17158" s="34"/>
      <c r="U17158" s="34"/>
    </row>
    <row r="17159" spans="16:21" x14ac:dyDescent="0.45">
      <c r="P17159" s="33" t="s">
        <v>9458</v>
      </c>
      <c r="Q17159" t="s">
        <v>28873</v>
      </c>
      <c r="R17159" s="35" t="s">
        <v>26045</v>
      </c>
      <c r="S17159" s="34"/>
      <c r="T17159" s="34"/>
      <c r="U17159" s="34"/>
    </row>
    <row r="17160" spans="16:21" x14ac:dyDescent="0.45">
      <c r="P17160" s="33" t="s">
        <v>9458</v>
      </c>
      <c r="Q17160" t="s">
        <v>28873</v>
      </c>
      <c r="R17160" s="35" t="s">
        <v>26046</v>
      </c>
      <c r="S17160" s="34"/>
      <c r="T17160" s="34"/>
      <c r="U17160" s="34"/>
    </row>
    <row r="17161" spans="16:21" x14ac:dyDescent="0.45">
      <c r="P17161" s="33" t="s">
        <v>9459</v>
      </c>
      <c r="Q17161" t="s">
        <v>28873</v>
      </c>
      <c r="R17161" s="35" t="s">
        <v>26047</v>
      </c>
      <c r="S17161" s="34"/>
      <c r="T17161" s="34"/>
      <c r="U17161" s="34"/>
    </row>
    <row r="17162" spans="16:21" x14ac:dyDescent="0.45">
      <c r="P17162" s="33" t="s">
        <v>9459</v>
      </c>
      <c r="Q17162" t="s">
        <v>28873</v>
      </c>
      <c r="R17162" s="35" t="s">
        <v>26048</v>
      </c>
      <c r="S17162" s="34"/>
      <c r="T17162" s="34"/>
      <c r="U17162" s="34"/>
    </row>
    <row r="17163" spans="16:21" x14ac:dyDescent="0.45">
      <c r="P17163" s="33" t="s">
        <v>9460</v>
      </c>
      <c r="Q17163" t="s">
        <v>28873</v>
      </c>
      <c r="R17163" s="35" t="s">
        <v>26049</v>
      </c>
      <c r="S17163" s="34"/>
      <c r="T17163" s="34"/>
      <c r="U17163" s="34"/>
    </row>
    <row r="17164" spans="16:21" x14ac:dyDescent="0.45">
      <c r="P17164" s="33" t="s">
        <v>9460</v>
      </c>
      <c r="Q17164" t="s">
        <v>28873</v>
      </c>
      <c r="R17164" s="35" t="s">
        <v>26050</v>
      </c>
      <c r="S17164" s="34"/>
      <c r="T17164" s="34"/>
      <c r="U17164" s="34"/>
    </row>
    <row r="17165" spans="16:21" x14ac:dyDescent="0.45">
      <c r="P17165" s="33" t="s">
        <v>9461</v>
      </c>
      <c r="Q17165" t="s">
        <v>28873</v>
      </c>
      <c r="R17165" s="35" t="s">
        <v>26049</v>
      </c>
      <c r="S17165" s="34"/>
      <c r="T17165" s="34"/>
      <c r="U17165" s="34"/>
    </row>
    <row r="17166" spans="16:21" x14ac:dyDescent="0.45">
      <c r="P17166" s="33" t="s">
        <v>9461</v>
      </c>
      <c r="Q17166" t="s">
        <v>28873</v>
      </c>
      <c r="R17166" s="35" t="s">
        <v>26050</v>
      </c>
      <c r="S17166" s="34"/>
      <c r="T17166" s="34"/>
      <c r="U17166" s="34"/>
    </row>
    <row r="17167" spans="16:21" x14ac:dyDescent="0.45">
      <c r="P17167" s="33" t="s">
        <v>9462</v>
      </c>
      <c r="Q17167" t="s">
        <v>28873</v>
      </c>
      <c r="R17167" s="35" t="s">
        <v>26051</v>
      </c>
      <c r="S17167" s="34"/>
      <c r="T17167" s="34"/>
      <c r="U17167" s="34"/>
    </row>
    <row r="17168" spans="16:21" x14ac:dyDescent="0.45">
      <c r="P17168" s="33" t="s">
        <v>9462</v>
      </c>
      <c r="Q17168" t="s">
        <v>28873</v>
      </c>
      <c r="R17168" s="35" t="s">
        <v>26052</v>
      </c>
      <c r="S17168" s="34"/>
      <c r="T17168" s="34"/>
      <c r="U17168" s="34"/>
    </row>
    <row r="17169" spans="16:21" x14ac:dyDescent="0.45">
      <c r="P17169" s="33" t="s">
        <v>9463</v>
      </c>
      <c r="Q17169" t="s">
        <v>28873</v>
      </c>
      <c r="R17169" s="35" t="s">
        <v>26053</v>
      </c>
      <c r="S17169" s="34"/>
      <c r="T17169" s="34"/>
      <c r="U17169" s="34"/>
    </row>
    <row r="17170" spans="16:21" x14ac:dyDescent="0.45">
      <c r="P17170" s="33" t="s">
        <v>9463</v>
      </c>
      <c r="Q17170" t="s">
        <v>28873</v>
      </c>
      <c r="R17170" s="35" t="s">
        <v>26054</v>
      </c>
      <c r="S17170" s="34"/>
      <c r="T17170" s="34"/>
      <c r="U17170" s="34"/>
    </row>
    <row r="17171" spans="16:21" x14ac:dyDescent="0.45">
      <c r="P17171" s="33" t="s">
        <v>9464</v>
      </c>
      <c r="Q17171" t="s">
        <v>28873</v>
      </c>
      <c r="R17171" s="35" t="s">
        <v>26055</v>
      </c>
      <c r="S17171" s="34"/>
      <c r="T17171" s="34"/>
      <c r="U17171" s="34"/>
    </row>
    <row r="17172" spans="16:21" x14ac:dyDescent="0.45">
      <c r="P17172" s="33" t="s">
        <v>9464</v>
      </c>
      <c r="Q17172" t="s">
        <v>28873</v>
      </c>
      <c r="R17172" s="35" t="s">
        <v>26056</v>
      </c>
      <c r="S17172" s="34"/>
      <c r="T17172" s="34"/>
      <c r="U17172" s="34"/>
    </row>
    <row r="17173" spans="16:21" x14ac:dyDescent="0.45">
      <c r="P17173" s="33" t="s">
        <v>9465</v>
      </c>
      <c r="Q17173" t="s">
        <v>28873</v>
      </c>
      <c r="R17173" s="35" t="s">
        <v>26057</v>
      </c>
      <c r="S17173" s="34"/>
      <c r="T17173" s="34"/>
      <c r="U17173" s="34"/>
    </row>
    <row r="17174" spans="16:21" x14ac:dyDescent="0.45">
      <c r="P17174" s="33" t="s">
        <v>9465</v>
      </c>
      <c r="Q17174" t="s">
        <v>28873</v>
      </c>
      <c r="R17174" s="35" t="s">
        <v>26058</v>
      </c>
      <c r="S17174" s="34"/>
      <c r="T17174" s="34"/>
      <c r="U17174" s="34"/>
    </row>
    <row r="17175" spans="16:21" x14ac:dyDescent="0.45">
      <c r="P17175" s="33" t="s">
        <v>9466</v>
      </c>
      <c r="Q17175" t="s">
        <v>28873</v>
      </c>
      <c r="R17175" s="35" t="s">
        <v>26057</v>
      </c>
      <c r="S17175" s="34"/>
      <c r="T17175" s="34"/>
      <c r="U17175" s="34"/>
    </row>
    <row r="17176" spans="16:21" x14ac:dyDescent="0.45">
      <c r="P17176" s="33" t="s">
        <v>9466</v>
      </c>
      <c r="Q17176" t="s">
        <v>28873</v>
      </c>
      <c r="R17176" s="35" t="s">
        <v>26058</v>
      </c>
      <c r="S17176" s="34"/>
      <c r="T17176" s="34"/>
      <c r="U17176" s="34"/>
    </row>
    <row r="17177" spans="16:21" x14ac:dyDescent="0.45">
      <c r="P17177" s="33" t="s">
        <v>9467</v>
      </c>
      <c r="Q17177" t="s">
        <v>28873</v>
      </c>
      <c r="R17177" s="35" t="s">
        <v>26059</v>
      </c>
      <c r="S17177" s="34"/>
      <c r="T17177" s="34"/>
      <c r="U17177" s="34"/>
    </row>
    <row r="17178" spans="16:21" x14ac:dyDescent="0.45">
      <c r="P17178" s="33" t="s">
        <v>9467</v>
      </c>
      <c r="Q17178" t="s">
        <v>28873</v>
      </c>
      <c r="R17178" s="35" t="s">
        <v>26060</v>
      </c>
      <c r="S17178" s="34"/>
      <c r="T17178" s="34"/>
      <c r="U17178" s="34"/>
    </row>
    <row r="17179" spans="16:21" x14ac:dyDescent="0.45">
      <c r="P17179" s="33" t="s">
        <v>9468</v>
      </c>
      <c r="Q17179" t="s">
        <v>28873</v>
      </c>
      <c r="R17179" s="35" t="s">
        <v>26061</v>
      </c>
      <c r="S17179" s="34"/>
      <c r="T17179" s="34"/>
      <c r="U17179" s="34"/>
    </row>
    <row r="17180" spans="16:21" x14ac:dyDescent="0.45">
      <c r="P17180" s="33" t="s">
        <v>9468</v>
      </c>
      <c r="Q17180" t="s">
        <v>28873</v>
      </c>
      <c r="R17180" s="35" t="s">
        <v>26062</v>
      </c>
      <c r="S17180" s="34"/>
      <c r="T17180" s="34"/>
      <c r="U17180" s="34"/>
    </row>
    <row r="17181" spans="16:21" x14ac:dyDescent="0.45">
      <c r="P17181" s="33" t="s">
        <v>9469</v>
      </c>
      <c r="Q17181" t="s">
        <v>28873</v>
      </c>
      <c r="R17181" s="35" t="s">
        <v>26063</v>
      </c>
      <c r="S17181" s="34"/>
      <c r="T17181" s="34"/>
      <c r="U17181" s="34"/>
    </row>
    <row r="17182" spans="16:21" x14ac:dyDescent="0.45">
      <c r="P17182" s="33" t="s">
        <v>9469</v>
      </c>
      <c r="Q17182" t="s">
        <v>28873</v>
      </c>
      <c r="R17182" s="35" t="s">
        <v>26064</v>
      </c>
      <c r="S17182" s="34"/>
      <c r="T17182" s="34"/>
      <c r="U17182" s="34"/>
    </row>
    <row r="17183" spans="16:21" x14ac:dyDescent="0.45">
      <c r="P17183" s="33" t="s">
        <v>9470</v>
      </c>
      <c r="Q17183" t="s">
        <v>28873</v>
      </c>
      <c r="R17183" s="35" t="s">
        <v>26065</v>
      </c>
      <c r="S17183" s="34"/>
      <c r="T17183" s="34"/>
      <c r="U17183" s="34"/>
    </row>
    <row r="17184" spans="16:21" x14ac:dyDescent="0.45">
      <c r="P17184" s="33" t="s">
        <v>9470</v>
      </c>
      <c r="Q17184" t="s">
        <v>28873</v>
      </c>
      <c r="R17184" s="35" t="s">
        <v>26066</v>
      </c>
      <c r="S17184" s="34"/>
      <c r="T17184" s="34"/>
      <c r="U17184" s="34"/>
    </row>
    <row r="17185" spans="16:21" x14ac:dyDescent="0.45">
      <c r="P17185" s="33" t="s">
        <v>9471</v>
      </c>
      <c r="Q17185" t="s">
        <v>28873</v>
      </c>
      <c r="R17185" s="35" t="s">
        <v>26065</v>
      </c>
      <c r="S17185" s="34"/>
      <c r="T17185" s="34"/>
      <c r="U17185" s="34"/>
    </row>
    <row r="17186" spans="16:21" x14ac:dyDescent="0.45">
      <c r="P17186" s="33" t="s">
        <v>9471</v>
      </c>
      <c r="Q17186" t="s">
        <v>28873</v>
      </c>
      <c r="R17186" s="35" t="s">
        <v>26066</v>
      </c>
      <c r="S17186" s="34"/>
      <c r="T17186" s="34"/>
      <c r="U17186" s="34"/>
    </row>
    <row r="17187" spans="16:21" x14ac:dyDescent="0.45">
      <c r="P17187" s="33" t="s">
        <v>9472</v>
      </c>
      <c r="Q17187" t="s">
        <v>28873</v>
      </c>
      <c r="R17187" s="35" t="s">
        <v>26067</v>
      </c>
      <c r="S17187" s="34"/>
      <c r="T17187" s="34"/>
      <c r="U17187" s="34"/>
    </row>
    <row r="17188" spans="16:21" x14ac:dyDescent="0.45">
      <c r="P17188" s="33" t="s">
        <v>9472</v>
      </c>
      <c r="Q17188" t="s">
        <v>28873</v>
      </c>
      <c r="R17188" s="35" t="s">
        <v>26068</v>
      </c>
      <c r="S17188" s="34"/>
      <c r="T17188" s="34"/>
      <c r="U17188" s="34"/>
    </row>
    <row r="17189" spans="16:21" x14ac:dyDescent="0.45">
      <c r="P17189" s="33" t="s">
        <v>9473</v>
      </c>
      <c r="Q17189" t="s">
        <v>28873</v>
      </c>
      <c r="R17189" s="35" t="s">
        <v>15966</v>
      </c>
      <c r="S17189" s="34"/>
      <c r="T17189" s="34"/>
      <c r="U17189" s="34"/>
    </row>
    <row r="17190" spans="16:21" x14ac:dyDescent="0.45">
      <c r="P17190" s="33" t="s">
        <v>9473</v>
      </c>
      <c r="Q17190" t="s">
        <v>28873</v>
      </c>
      <c r="R17190" s="35" t="s">
        <v>26069</v>
      </c>
      <c r="S17190" s="34"/>
      <c r="T17190" s="34"/>
      <c r="U17190" s="34"/>
    </row>
    <row r="17191" spans="16:21" x14ac:dyDescent="0.45">
      <c r="P17191" s="33" t="s">
        <v>9474</v>
      </c>
      <c r="Q17191" t="s">
        <v>28873</v>
      </c>
      <c r="R17191" s="35" t="s">
        <v>26070</v>
      </c>
      <c r="S17191" s="34"/>
      <c r="T17191" s="34"/>
      <c r="U17191" s="34"/>
    </row>
    <row r="17192" spans="16:21" x14ac:dyDescent="0.45">
      <c r="P17192" s="33" t="s">
        <v>9475</v>
      </c>
      <c r="Q17192" t="s">
        <v>28873</v>
      </c>
      <c r="R17192" s="35" t="s">
        <v>26071</v>
      </c>
      <c r="S17192" s="34"/>
      <c r="T17192" s="34"/>
      <c r="U17192" s="34"/>
    </row>
    <row r="17193" spans="16:21" x14ac:dyDescent="0.45">
      <c r="P17193" s="33" t="s">
        <v>9476</v>
      </c>
      <c r="Q17193" t="s">
        <v>28873</v>
      </c>
      <c r="R17193" s="35" t="s">
        <v>26072</v>
      </c>
      <c r="S17193" s="34"/>
      <c r="T17193" s="34"/>
      <c r="U17193" s="34"/>
    </row>
    <row r="17194" spans="16:21" x14ac:dyDescent="0.45">
      <c r="P17194" s="33" t="s">
        <v>9476</v>
      </c>
      <c r="Q17194" t="s">
        <v>28873</v>
      </c>
      <c r="R17194" s="35" t="s">
        <v>26073</v>
      </c>
      <c r="S17194" s="34"/>
      <c r="T17194" s="34"/>
      <c r="U17194" s="34"/>
    </row>
    <row r="17195" spans="16:21" x14ac:dyDescent="0.45">
      <c r="P17195" s="33" t="s">
        <v>9477</v>
      </c>
      <c r="Q17195" t="s">
        <v>28873</v>
      </c>
      <c r="R17195" s="35" t="s">
        <v>26074</v>
      </c>
      <c r="S17195" s="34"/>
      <c r="T17195" s="34"/>
      <c r="U17195" s="34"/>
    </row>
    <row r="17196" spans="16:21" x14ac:dyDescent="0.45">
      <c r="P17196" s="33" t="s">
        <v>9477</v>
      </c>
      <c r="Q17196" t="s">
        <v>28873</v>
      </c>
      <c r="R17196" s="35" t="s">
        <v>26075</v>
      </c>
      <c r="S17196" s="34"/>
      <c r="T17196" s="34"/>
      <c r="U17196" s="34"/>
    </row>
    <row r="17197" spans="16:21" x14ac:dyDescent="0.45">
      <c r="P17197" s="33" t="s">
        <v>9478</v>
      </c>
      <c r="Q17197" t="s">
        <v>28873</v>
      </c>
      <c r="R17197" s="35" t="s">
        <v>26076</v>
      </c>
      <c r="S17197" s="34"/>
      <c r="T17197" s="34"/>
      <c r="U17197" s="34"/>
    </row>
    <row r="17198" spans="16:21" x14ac:dyDescent="0.45">
      <c r="P17198" s="33" t="s">
        <v>9478</v>
      </c>
      <c r="Q17198" t="s">
        <v>28873</v>
      </c>
      <c r="R17198" s="35" t="s">
        <v>26077</v>
      </c>
      <c r="S17198" s="34"/>
      <c r="T17198" s="34"/>
      <c r="U17198" s="34"/>
    </row>
    <row r="17199" spans="16:21" x14ac:dyDescent="0.45">
      <c r="P17199" s="33" t="s">
        <v>9479</v>
      </c>
      <c r="Q17199" t="s">
        <v>28873</v>
      </c>
      <c r="R17199" s="35" t="s">
        <v>26078</v>
      </c>
      <c r="S17199" s="34"/>
      <c r="T17199" s="34"/>
      <c r="U17199" s="34"/>
    </row>
    <row r="17200" spans="16:21" x14ac:dyDescent="0.45">
      <c r="P17200" s="33" t="s">
        <v>9479</v>
      </c>
      <c r="Q17200" t="s">
        <v>28873</v>
      </c>
      <c r="R17200" s="35" t="s">
        <v>26079</v>
      </c>
      <c r="S17200" s="34"/>
      <c r="T17200" s="34"/>
      <c r="U17200" s="34"/>
    </row>
    <row r="17201" spans="16:21" x14ac:dyDescent="0.45">
      <c r="P17201" s="33" t="s">
        <v>9480</v>
      </c>
      <c r="Q17201" t="s">
        <v>28873</v>
      </c>
      <c r="R17201" s="35" t="s">
        <v>26078</v>
      </c>
      <c r="S17201" s="34"/>
      <c r="T17201" s="34"/>
      <c r="U17201" s="34"/>
    </row>
    <row r="17202" spans="16:21" x14ac:dyDescent="0.45">
      <c r="P17202" s="33" t="s">
        <v>9480</v>
      </c>
      <c r="Q17202" t="s">
        <v>28873</v>
      </c>
      <c r="R17202" s="35" t="s">
        <v>26079</v>
      </c>
      <c r="S17202" s="34"/>
      <c r="T17202" s="34"/>
      <c r="U17202" s="34"/>
    </row>
    <row r="17203" spans="16:21" x14ac:dyDescent="0.45">
      <c r="P17203" s="33" t="s">
        <v>9481</v>
      </c>
      <c r="Q17203" t="s">
        <v>28873</v>
      </c>
      <c r="R17203" s="35" t="s">
        <v>26080</v>
      </c>
      <c r="S17203" s="34"/>
      <c r="T17203" s="34"/>
      <c r="U17203" s="34"/>
    </row>
    <row r="17204" spans="16:21" x14ac:dyDescent="0.45">
      <c r="P17204" s="33" t="s">
        <v>9481</v>
      </c>
      <c r="Q17204" t="s">
        <v>28873</v>
      </c>
      <c r="R17204" s="35" t="s">
        <v>26081</v>
      </c>
      <c r="S17204" s="34"/>
      <c r="T17204" s="34"/>
      <c r="U17204" s="34"/>
    </row>
    <row r="17205" spans="16:21" x14ac:dyDescent="0.45">
      <c r="P17205" s="33" t="s">
        <v>9482</v>
      </c>
      <c r="Q17205" t="s">
        <v>28873</v>
      </c>
      <c r="R17205" s="35" t="s">
        <v>11192</v>
      </c>
      <c r="S17205" s="34"/>
      <c r="T17205" s="34"/>
      <c r="U17205" s="34"/>
    </row>
    <row r="17206" spans="16:21" x14ac:dyDescent="0.45">
      <c r="P17206" s="33" t="s">
        <v>9483</v>
      </c>
      <c r="Q17206" t="s">
        <v>28873</v>
      </c>
      <c r="R17206" s="35" t="s">
        <v>11192</v>
      </c>
      <c r="S17206" s="34"/>
      <c r="T17206" s="34"/>
      <c r="U17206" s="34"/>
    </row>
    <row r="17207" spans="16:21" x14ac:dyDescent="0.45">
      <c r="P17207" s="33" t="s">
        <v>9484</v>
      </c>
      <c r="Q17207" t="s">
        <v>28873</v>
      </c>
      <c r="R17207" s="35" t="s">
        <v>26082</v>
      </c>
      <c r="S17207" s="34"/>
      <c r="T17207" s="34"/>
      <c r="U17207" s="34"/>
    </row>
    <row r="17208" spans="16:21" x14ac:dyDescent="0.45">
      <c r="P17208" s="33" t="s">
        <v>9484</v>
      </c>
      <c r="Q17208" t="s">
        <v>28873</v>
      </c>
      <c r="R17208" s="35" t="s">
        <v>26083</v>
      </c>
      <c r="S17208" s="34"/>
      <c r="T17208" s="34"/>
      <c r="U17208" s="34"/>
    </row>
    <row r="17209" spans="16:21" x14ac:dyDescent="0.45">
      <c r="P17209" s="33" t="s">
        <v>9485</v>
      </c>
      <c r="Q17209" t="s">
        <v>28873</v>
      </c>
      <c r="R17209" s="35" t="s">
        <v>26084</v>
      </c>
      <c r="S17209" s="34"/>
      <c r="T17209" s="34"/>
      <c r="U17209" s="34"/>
    </row>
    <row r="17210" spans="16:21" x14ac:dyDescent="0.45">
      <c r="P17210" s="33" t="s">
        <v>9485</v>
      </c>
      <c r="Q17210" t="s">
        <v>28873</v>
      </c>
      <c r="R17210" s="35" t="s">
        <v>26085</v>
      </c>
      <c r="S17210" s="34"/>
      <c r="T17210" s="34"/>
      <c r="U17210" s="34"/>
    </row>
    <row r="17211" spans="16:21" x14ac:dyDescent="0.45">
      <c r="P17211" s="33" t="s">
        <v>9486</v>
      </c>
      <c r="Q17211" t="s">
        <v>28873</v>
      </c>
      <c r="R17211" s="35" t="s">
        <v>26086</v>
      </c>
      <c r="S17211" s="34"/>
      <c r="T17211" s="34"/>
      <c r="U17211" s="34"/>
    </row>
    <row r="17212" spans="16:21" x14ac:dyDescent="0.45">
      <c r="P17212" s="33" t="s">
        <v>9486</v>
      </c>
      <c r="Q17212" t="s">
        <v>28873</v>
      </c>
      <c r="R17212" s="35" t="s">
        <v>26087</v>
      </c>
      <c r="S17212" s="34"/>
      <c r="T17212" s="34"/>
      <c r="U17212" s="34"/>
    </row>
    <row r="17213" spans="16:21" x14ac:dyDescent="0.45">
      <c r="P17213" s="33" t="s">
        <v>9487</v>
      </c>
      <c r="Q17213" t="s">
        <v>28873</v>
      </c>
      <c r="R17213" s="35" t="s">
        <v>26088</v>
      </c>
      <c r="S17213" s="34"/>
      <c r="T17213" s="34"/>
      <c r="U17213" s="34"/>
    </row>
    <row r="17214" spans="16:21" x14ac:dyDescent="0.45">
      <c r="P17214" s="33" t="s">
        <v>9487</v>
      </c>
      <c r="Q17214" t="s">
        <v>28873</v>
      </c>
      <c r="R17214" s="35" t="s">
        <v>26089</v>
      </c>
      <c r="S17214" s="34"/>
      <c r="T17214" s="34"/>
      <c r="U17214" s="34"/>
    </row>
    <row r="17215" spans="16:21" x14ac:dyDescent="0.45">
      <c r="P17215" s="33" t="s">
        <v>9488</v>
      </c>
      <c r="Q17215" t="s">
        <v>28873</v>
      </c>
      <c r="R17215" s="35" t="s">
        <v>26090</v>
      </c>
      <c r="S17215" s="34"/>
      <c r="T17215" s="34"/>
      <c r="U17215" s="34"/>
    </row>
    <row r="17216" spans="16:21" x14ac:dyDescent="0.45">
      <c r="P17216" s="33" t="s">
        <v>9488</v>
      </c>
      <c r="Q17216" t="s">
        <v>28873</v>
      </c>
      <c r="R17216" s="35" t="s">
        <v>26091</v>
      </c>
      <c r="S17216" s="34"/>
      <c r="T17216" s="34"/>
      <c r="U17216" s="34"/>
    </row>
    <row r="17217" spans="16:21" x14ac:dyDescent="0.45">
      <c r="P17217" s="33" t="s">
        <v>9489</v>
      </c>
      <c r="Q17217" t="s">
        <v>28873</v>
      </c>
      <c r="R17217" s="35" t="s">
        <v>26092</v>
      </c>
      <c r="S17217" s="34"/>
      <c r="T17217" s="34"/>
      <c r="U17217" s="34"/>
    </row>
    <row r="17218" spans="16:21" x14ac:dyDescent="0.45">
      <c r="P17218" s="33" t="s">
        <v>9489</v>
      </c>
      <c r="Q17218" t="s">
        <v>28873</v>
      </c>
      <c r="R17218" s="35" t="s">
        <v>26093</v>
      </c>
      <c r="S17218" s="34"/>
      <c r="T17218" s="34"/>
      <c r="U17218" s="34"/>
    </row>
    <row r="17219" spans="16:21" x14ac:dyDescent="0.45">
      <c r="P17219" s="33" t="s">
        <v>9490</v>
      </c>
      <c r="Q17219" t="s">
        <v>28873</v>
      </c>
      <c r="R17219" s="35" t="s">
        <v>26094</v>
      </c>
      <c r="S17219" s="34"/>
      <c r="T17219" s="34"/>
      <c r="U17219" s="34"/>
    </row>
    <row r="17220" spans="16:21" x14ac:dyDescent="0.45">
      <c r="P17220" s="33" t="s">
        <v>9490</v>
      </c>
      <c r="Q17220" t="s">
        <v>28873</v>
      </c>
      <c r="R17220" s="35" t="s">
        <v>26095</v>
      </c>
      <c r="S17220" s="34"/>
      <c r="T17220" s="34"/>
      <c r="U17220" s="34"/>
    </row>
    <row r="17221" spans="16:21" x14ac:dyDescent="0.45">
      <c r="P17221" s="33" t="s">
        <v>9491</v>
      </c>
      <c r="Q17221" t="s">
        <v>28873</v>
      </c>
      <c r="R17221" s="35" t="s">
        <v>26096</v>
      </c>
      <c r="S17221" s="34"/>
      <c r="T17221" s="34"/>
      <c r="U17221" s="34"/>
    </row>
    <row r="17222" spans="16:21" x14ac:dyDescent="0.45">
      <c r="P17222" s="33" t="s">
        <v>9491</v>
      </c>
      <c r="Q17222" t="s">
        <v>28873</v>
      </c>
      <c r="R17222" s="35" t="s">
        <v>26097</v>
      </c>
      <c r="S17222" s="34"/>
      <c r="T17222" s="34"/>
      <c r="U17222" s="34"/>
    </row>
    <row r="17223" spans="16:21" x14ac:dyDescent="0.45">
      <c r="P17223" s="33" t="s">
        <v>9492</v>
      </c>
      <c r="Q17223" t="s">
        <v>28873</v>
      </c>
      <c r="R17223" s="35" t="s">
        <v>26098</v>
      </c>
      <c r="S17223" s="34"/>
      <c r="T17223" s="34"/>
      <c r="U17223" s="34"/>
    </row>
    <row r="17224" spans="16:21" x14ac:dyDescent="0.45">
      <c r="P17224" s="33" t="s">
        <v>9492</v>
      </c>
      <c r="Q17224" t="s">
        <v>28873</v>
      </c>
      <c r="R17224" s="35" t="s">
        <v>26099</v>
      </c>
      <c r="S17224" s="34"/>
      <c r="T17224" s="34"/>
      <c r="U17224" s="34"/>
    </row>
    <row r="17225" spans="16:21" x14ac:dyDescent="0.45">
      <c r="P17225" s="33" t="s">
        <v>9493</v>
      </c>
      <c r="Q17225" t="s">
        <v>28873</v>
      </c>
      <c r="R17225" s="35" t="s">
        <v>26100</v>
      </c>
      <c r="S17225" s="34"/>
      <c r="T17225" s="34"/>
      <c r="U17225" s="34"/>
    </row>
    <row r="17226" spans="16:21" x14ac:dyDescent="0.45">
      <c r="P17226" s="33" t="s">
        <v>9493</v>
      </c>
      <c r="Q17226" t="s">
        <v>28873</v>
      </c>
      <c r="R17226" s="35" t="s">
        <v>26101</v>
      </c>
      <c r="S17226" s="34"/>
      <c r="T17226" s="34"/>
      <c r="U17226" s="34"/>
    </row>
    <row r="17227" spans="16:21" x14ac:dyDescent="0.45">
      <c r="P17227" s="33" t="s">
        <v>9494</v>
      </c>
      <c r="Q17227" t="s">
        <v>28873</v>
      </c>
      <c r="R17227" s="35" t="s">
        <v>26102</v>
      </c>
      <c r="S17227" s="34"/>
      <c r="T17227" s="34"/>
      <c r="U17227" s="34"/>
    </row>
    <row r="17228" spans="16:21" x14ac:dyDescent="0.45">
      <c r="P17228" s="33" t="s">
        <v>9494</v>
      </c>
      <c r="Q17228" t="s">
        <v>28873</v>
      </c>
      <c r="R17228" s="35" t="s">
        <v>26103</v>
      </c>
      <c r="S17228" s="34"/>
      <c r="T17228" s="34"/>
      <c r="U17228" s="34"/>
    </row>
    <row r="17229" spans="16:21" x14ac:dyDescent="0.45">
      <c r="P17229" s="33" t="s">
        <v>9495</v>
      </c>
      <c r="Q17229" t="s">
        <v>28873</v>
      </c>
      <c r="R17229" s="35" t="s">
        <v>26104</v>
      </c>
      <c r="S17229" s="34"/>
      <c r="T17229" s="34"/>
      <c r="U17229" s="34"/>
    </row>
    <row r="17230" spans="16:21" x14ac:dyDescent="0.45">
      <c r="P17230" s="33" t="s">
        <v>9495</v>
      </c>
      <c r="Q17230" t="s">
        <v>28873</v>
      </c>
      <c r="R17230" s="35" t="s">
        <v>26105</v>
      </c>
      <c r="S17230" s="34"/>
      <c r="T17230" s="34"/>
      <c r="U17230" s="34"/>
    </row>
    <row r="17231" spans="16:21" x14ac:dyDescent="0.45">
      <c r="P17231" s="33" t="s">
        <v>9496</v>
      </c>
      <c r="Q17231" t="s">
        <v>28873</v>
      </c>
      <c r="R17231" s="35" t="s">
        <v>26106</v>
      </c>
      <c r="S17231" s="34"/>
      <c r="T17231" s="34"/>
      <c r="U17231" s="34"/>
    </row>
    <row r="17232" spans="16:21" x14ac:dyDescent="0.45">
      <c r="P17232" s="33" t="s">
        <v>9496</v>
      </c>
      <c r="Q17232" t="s">
        <v>28873</v>
      </c>
      <c r="R17232" s="35" t="s">
        <v>26107</v>
      </c>
      <c r="S17232" s="34"/>
      <c r="T17232" s="34"/>
      <c r="U17232" s="34"/>
    </row>
    <row r="17233" spans="16:21" x14ac:dyDescent="0.45">
      <c r="P17233" s="33" t="s">
        <v>9497</v>
      </c>
      <c r="Q17233" t="s">
        <v>28873</v>
      </c>
      <c r="R17233" s="35" t="s">
        <v>26104</v>
      </c>
      <c r="S17233" s="34"/>
      <c r="T17233" s="34"/>
      <c r="U17233" s="34"/>
    </row>
    <row r="17234" spans="16:21" x14ac:dyDescent="0.45">
      <c r="P17234" s="33" t="s">
        <v>9497</v>
      </c>
      <c r="Q17234" t="s">
        <v>28873</v>
      </c>
      <c r="R17234" s="35" t="s">
        <v>26105</v>
      </c>
      <c r="S17234" s="34"/>
      <c r="T17234" s="34"/>
      <c r="U17234" s="34"/>
    </row>
    <row r="17235" spans="16:21" x14ac:dyDescent="0.45">
      <c r="P17235" s="33" t="s">
        <v>9498</v>
      </c>
      <c r="Q17235" t="s">
        <v>28873</v>
      </c>
      <c r="R17235" s="35" t="s">
        <v>26108</v>
      </c>
      <c r="S17235" s="34"/>
      <c r="T17235" s="34"/>
      <c r="U17235" s="34"/>
    </row>
    <row r="17236" spans="16:21" x14ac:dyDescent="0.45">
      <c r="P17236" s="33" t="s">
        <v>9498</v>
      </c>
      <c r="Q17236" t="s">
        <v>28873</v>
      </c>
      <c r="R17236" s="35" t="s">
        <v>26109</v>
      </c>
      <c r="S17236" s="34"/>
      <c r="T17236" s="34"/>
      <c r="U17236" s="34"/>
    </row>
    <row r="17237" spans="16:21" x14ac:dyDescent="0.45">
      <c r="P17237" s="33" t="s">
        <v>9499</v>
      </c>
      <c r="Q17237" t="s">
        <v>28873</v>
      </c>
      <c r="R17237" s="35" t="s">
        <v>26110</v>
      </c>
      <c r="S17237" s="34"/>
      <c r="T17237" s="34"/>
      <c r="U17237" s="34"/>
    </row>
    <row r="17238" spans="16:21" x14ac:dyDescent="0.45">
      <c r="P17238" s="33" t="s">
        <v>9499</v>
      </c>
      <c r="Q17238" t="s">
        <v>28873</v>
      </c>
      <c r="R17238" s="35" t="s">
        <v>26111</v>
      </c>
      <c r="S17238" s="34"/>
      <c r="T17238" s="34"/>
      <c r="U17238" s="34"/>
    </row>
    <row r="17239" spans="16:21" x14ac:dyDescent="0.45">
      <c r="P17239" s="33" t="s">
        <v>9500</v>
      </c>
      <c r="Q17239" t="s">
        <v>28873</v>
      </c>
      <c r="R17239" s="35" t="s">
        <v>26112</v>
      </c>
      <c r="S17239" s="34"/>
      <c r="T17239" s="34"/>
      <c r="U17239" s="34"/>
    </row>
    <row r="17240" spans="16:21" x14ac:dyDescent="0.45">
      <c r="P17240" s="33" t="s">
        <v>9500</v>
      </c>
      <c r="Q17240" t="s">
        <v>28873</v>
      </c>
      <c r="R17240" s="35" t="s">
        <v>26113</v>
      </c>
      <c r="S17240" s="34"/>
      <c r="T17240" s="34"/>
      <c r="U17240" s="34"/>
    </row>
    <row r="17241" spans="16:21" x14ac:dyDescent="0.45">
      <c r="P17241" s="33" t="s">
        <v>9501</v>
      </c>
      <c r="Q17241" t="s">
        <v>28873</v>
      </c>
      <c r="R17241" s="35" t="s">
        <v>26114</v>
      </c>
      <c r="S17241" s="34"/>
      <c r="T17241" s="34"/>
      <c r="U17241" s="34"/>
    </row>
    <row r="17242" spans="16:21" x14ac:dyDescent="0.45">
      <c r="P17242" s="33" t="s">
        <v>9501</v>
      </c>
      <c r="Q17242" t="s">
        <v>28873</v>
      </c>
      <c r="R17242" s="35" t="s">
        <v>26115</v>
      </c>
      <c r="S17242" s="34"/>
      <c r="T17242" s="34"/>
      <c r="U17242" s="34"/>
    </row>
    <row r="17243" spans="16:21" x14ac:dyDescent="0.45">
      <c r="P17243" s="33" t="s">
        <v>9502</v>
      </c>
      <c r="Q17243" t="s">
        <v>28873</v>
      </c>
      <c r="R17243" s="35" t="s">
        <v>26116</v>
      </c>
      <c r="S17243" s="34"/>
      <c r="T17243" s="34"/>
      <c r="U17243" s="34"/>
    </row>
    <row r="17244" spans="16:21" x14ac:dyDescent="0.45">
      <c r="P17244" s="33" t="s">
        <v>9502</v>
      </c>
      <c r="Q17244" t="s">
        <v>28873</v>
      </c>
      <c r="R17244" s="35" t="s">
        <v>26117</v>
      </c>
      <c r="S17244" s="34"/>
      <c r="T17244" s="34"/>
      <c r="U17244" s="34"/>
    </row>
    <row r="17245" spans="16:21" x14ac:dyDescent="0.45">
      <c r="P17245" s="33" t="s">
        <v>9503</v>
      </c>
      <c r="Q17245" t="s">
        <v>28873</v>
      </c>
      <c r="R17245" s="35" t="s">
        <v>26118</v>
      </c>
      <c r="S17245" s="34"/>
      <c r="T17245" s="34"/>
      <c r="U17245" s="34"/>
    </row>
    <row r="17246" spans="16:21" x14ac:dyDescent="0.45">
      <c r="P17246" s="33" t="s">
        <v>9503</v>
      </c>
      <c r="Q17246" t="s">
        <v>28873</v>
      </c>
      <c r="R17246" s="35" t="s">
        <v>26117</v>
      </c>
      <c r="S17246" s="34"/>
      <c r="T17246" s="34"/>
      <c r="U17246" s="34"/>
    </row>
    <row r="17247" spans="16:21" x14ac:dyDescent="0.45">
      <c r="P17247" s="33" t="s">
        <v>9504</v>
      </c>
      <c r="Q17247" t="s">
        <v>28873</v>
      </c>
      <c r="R17247" s="35" t="s">
        <v>26119</v>
      </c>
      <c r="S17247" s="34"/>
      <c r="T17247" s="34"/>
      <c r="U17247" s="34"/>
    </row>
    <row r="17248" spans="16:21" x14ac:dyDescent="0.45">
      <c r="P17248" s="33" t="s">
        <v>9504</v>
      </c>
      <c r="Q17248" t="s">
        <v>28873</v>
      </c>
      <c r="R17248" s="35" t="s">
        <v>26120</v>
      </c>
      <c r="S17248" s="34"/>
      <c r="T17248" s="34"/>
      <c r="U17248" s="34"/>
    </row>
    <row r="17249" spans="16:21" x14ac:dyDescent="0.45">
      <c r="P17249" s="33" t="s">
        <v>9505</v>
      </c>
      <c r="Q17249" t="s">
        <v>28873</v>
      </c>
      <c r="R17249" s="35" t="s">
        <v>25620</v>
      </c>
      <c r="S17249" s="34"/>
      <c r="T17249" s="34"/>
      <c r="U17249" s="34"/>
    </row>
    <row r="17250" spans="16:21" x14ac:dyDescent="0.45">
      <c r="P17250" s="33" t="s">
        <v>9505</v>
      </c>
      <c r="Q17250" t="s">
        <v>28873</v>
      </c>
      <c r="R17250" s="35" t="s">
        <v>26121</v>
      </c>
      <c r="S17250" s="34"/>
      <c r="T17250" s="34"/>
      <c r="U17250" s="34"/>
    </row>
    <row r="17251" spans="16:21" x14ac:dyDescent="0.45">
      <c r="P17251" s="33" t="s">
        <v>9506</v>
      </c>
      <c r="Q17251" t="s">
        <v>28873</v>
      </c>
      <c r="R17251" s="35" t="s">
        <v>25622</v>
      </c>
      <c r="S17251" s="34"/>
      <c r="T17251" s="34"/>
      <c r="U17251" s="34"/>
    </row>
    <row r="17252" spans="16:21" x14ac:dyDescent="0.45">
      <c r="P17252" s="33" t="s">
        <v>9506</v>
      </c>
      <c r="Q17252" t="s">
        <v>28873</v>
      </c>
      <c r="R17252" s="35" t="s">
        <v>26122</v>
      </c>
      <c r="S17252" s="34"/>
      <c r="T17252" s="34"/>
      <c r="U17252" s="34"/>
    </row>
    <row r="17253" spans="16:21" x14ac:dyDescent="0.45">
      <c r="P17253" s="33" t="s">
        <v>9507</v>
      </c>
      <c r="Q17253" t="s">
        <v>28873</v>
      </c>
      <c r="R17253" s="35" t="s">
        <v>26123</v>
      </c>
      <c r="S17253" s="34"/>
      <c r="T17253" s="34"/>
      <c r="U17253" s="34"/>
    </row>
    <row r="17254" spans="16:21" x14ac:dyDescent="0.45">
      <c r="P17254" s="33" t="s">
        <v>9507</v>
      </c>
      <c r="Q17254" t="s">
        <v>28873</v>
      </c>
      <c r="R17254" s="35" t="s">
        <v>26124</v>
      </c>
      <c r="S17254" s="34"/>
      <c r="T17254" s="34"/>
      <c r="U17254" s="34"/>
    </row>
    <row r="17255" spans="16:21" x14ac:dyDescent="0.45">
      <c r="P17255" s="33" t="s">
        <v>9508</v>
      </c>
      <c r="Q17255" t="s">
        <v>28873</v>
      </c>
      <c r="R17255" s="35" t="s">
        <v>26123</v>
      </c>
      <c r="S17255" s="34"/>
      <c r="T17255" s="34"/>
      <c r="U17255" s="34"/>
    </row>
    <row r="17256" spans="16:21" x14ac:dyDescent="0.45">
      <c r="P17256" s="33" t="s">
        <v>9508</v>
      </c>
      <c r="Q17256" t="s">
        <v>28873</v>
      </c>
      <c r="R17256" s="35" t="s">
        <v>26124</v>
      </c>
      <c r="S17256" s="34"/>
      <c r="T17256" s="34"/>
      <c r="U17256" s="34"/>
    </row>
    <row r="17257" spans="16:21" x14ac:dyDescent="0.45">
      <c r="P17257" s="33" t="s">
        <v>9509</v>
      </c>
      <c r="Q17257" t="s">
        <v>28873</v>
      </c>
      <c r="R17257" s="35" t="s">
        <v>25628</v>
      </c>
      <c r="S17257" s="34"/>
      <c r="T17257" s="34"/>
      <c r="U17257" s="34"/>
    </row>
    <row r="17258" spans="16:21" x14ac:dyDescent="0.45">
      <c r="P17258" s="33" t="s">
        <v>9509</v>
      </c>
      <c r="Q17258" t="s">
        <v>28873</v>
      </c>
      <c r="R17258" s="35" t="s">
        <v>26125</v>
      </c>
      <c r="S17258" s="34"/>
      <c r="T17258" s="34"/>
      <c r="U17258" s="34"/>
    </row>
    <row r="17259" spans="16:21" x14ac:dyDescent="0.45">
      <c r="P17259" s="33" t="s">
        <v>9510</v>
      </c>
      <c r="Q17259" t="s">
        <v>28873</v>
      </c>
      <c r="R17259" s="35" t="s">
        <v>11192</v>
      </c>
      <c r="S17259" s="34"/>
      <c r="T17259" s="34"/>
      <c r="U17259" s="34"/>
    </row>
    <row r="17260" spans="16:21" x14ac:dyDescent="0.45">
      <c r="P17260" s="33" t="s">
        <v>9511</v>
      </c>
      <c r="Q17260" t="s">
        <v>28873</v>
      </c>
      <c r="R17260" s="35" t="s">
        <v>26126</v>
      </c>
      <c r="S17260" s="34"/>
      <c r="T17260" s="34"/>
      <c r="U17260" s="34"/>
    </row>
    <row r="17261" spans="16:21" x14ac:dyDescent="0.45">
      <c r="P17261" s="33" t="s">
        <v>9511</v>
      </c>
      <c r="Q17261" t="s">
        <v>28873</v>
      </c>
      <c r="R17261" s="35" t="s">
        <v>26127</v>
      </c>
      <c r="S17261" s="34"/>
      <c r="T17261" s="34"/>
      <c r="U17261" s="34"/>
    </row>
    <row r="17262" spans="16:21" x14ac:dyDescent="0.45">
      <c r="P17262" s="33" t="s">
        <v>9512</v>
      </c>
      <c r="Q17262" t="s">
        <v>28873</v>
      </c>
      <c r="R17262" s="35" t="s">
        <v>26128</v>
      </c>
      <c r="S17262" s="34"/>
      <c r="T17262" s="34"/>
      <c r="U17262" s="34"/>
    </row>
    <row r="17263" spans="16:21" x14ac:dyDescent="0.45">
      <c r="P17263" s="33" t="s">
        <v>9512</v>
      </c>
      <c r="Q17263" t="s">
        <v>28873</v>
      </c>
      <c r="R17263" s="35" t="s">
        <v>26129</v>
      </c>
      <c r="S17263" s="34"/>
      <c r="T17263" s="34"/>
      <c r="U17263" s="34"/>
    </row>
    <row r="17264" spans="16:21" x14ac:dyDescent="0.45">
      <c r="P17264" s="33" t="s">
        <v>9513</v>
      </c>
      <c r="Q17264" t="s">
        <v>28873</v>
      </c>
      <c r="R17264" s="35" t="s">
        <v>26130</v>
      </c>
      <c r="S17264" s="34"/>
      <c r="T17264" s="34"/>
      <c r="U17264" s="34"/>
    </row>
    <row r="17265" spans="16:21" x14ac:dyDescent="0.45">
      <c r="P17265" s="33" t="s">
        <v>9513</v>
      </c>
      <c r="Q17265" t="s">
        <v>28873</v>
      </c>
      <c r="R17265" s="35" t="s">
        <v>26131</v>
      </c>
      <c r="S17265" s="34"/>
      <c r="T17265" s="34"/>
      <c r="U17265" s="34"/>
    </row>
    <row r="17266" spans="16:21" x14ac:dyDescent="0.45">
      <c r="P17266" s="33" t="s">
        <v>9514</v>
      </c>
      <c r="Q17266" t="s">
        <v>28873</v>
      </c>
      <c r="R17266" s="35" t="s">
        <v>26130</v>
      </c>
      <c r="S17266" s="34"/>
      <c r="T17266" s="34"/>
      <c r="U17266" s="34"/>
    </row>
    <row r="17267" spans="16:21" x14ac:dyDescent="0.45">
      <c r="P17267" s="33" t="s">
        <v>9514</v>
      </c>
      <c r="Q17267" t="s">
        <v>28873</v>
      </c>
      <c r="R17267" s="35" t="s">
        <v>26131</v>
      </c>
      <c r="S17267" s="34"/>
      <c r="T17267" s="34"/>
      <c r="U17267" s="34"/>
    </row>
    <row r="17268" spans="16:21" x14ac:dyDescent="0.45">
      <c r="P17268" s="33" t="s">
        <v>9515</v>
      </c>
      <c r="Q17268" t="s">
        <v>28873</v>
      </c>
      <c r="R17268" s="35" t="s">
        <v>26132</v>
      </c>
      <c r="S17268" s="34"/>
      <c r="T17268" s="34"/>
      <c r="U17268" s="34"/>
    </row>
    <row r="17269" spans="16:21" x14ac:dyDescent="0.45">
      <c r="P17269" s="33" t="s">
        <v>9515</v>
      </c>
      <c r="Q17269" t="s">
        <v>28873</v>
      </c>
      <c r="R17269" s="35" t="s">
        <v>26133</v>
      </c>
      <c r="S17269" s="34"/>
      <c r="T17269" s="34"/>
      <c r="U17269" s="34"/>
    </row>
    <row r="17270" spans="16:21" x14ac:dyDescent="0.45">
      <c r="P17270" s="33" t="s">
        <v>9516</v>
      </c>
      <c r="Q17270" t="s">
        <v>28873</v>
      </c>
      <c r="R17270" s="35" t="s">
        <v>25679</v>
      </c>
      <c r="S17270" s="34"/>
      <c r="T17270" s="34"/>
      <c r="U17270" s="34"/>
    </row>
    <row r="17271" spans="16:21" x14ac:dyDescent="0.45">
      <c r="P17271" s="33" t="s">
        <v>9516</v>
      </c>
      <c r="Q17271" t="s">
        <v>28873</v>
      </c>
      <c r="R17271" s="35" t="s">
        <v>26134</v>
      </c>
      <c r="S17271" s="34"/>
      <c r="T17271" s="34"/>
      <c r="U17271" s="34"/>
    </row>
    <row r="17272" spans="16:21" x14ac:dyDescent="0.45">
      <c r="P17272" s="33" t="s">
        <v>9517</v>
      </c>
      <c r="Q17272" t="s">
        <v>28873</v>
      </c>
      <c r="R17272" s="35" t="s">
        <v>25681</v>
      </c>
      <c r="S17272" s="34"/>
      <c r="T17272" s="34"/>
      <c r="U17272" s="34"/>
    </row>
    <row r="17273" spans="16:21" x14ac:dyDescent="0.45">
      <c r="P17273" s="33" t="s">
        <v>9517</v>
      </c>
      <c r="Q17273" t="s">
        <v>28873</v>
      </c>
      <c r="R17273" s="35" t="s">
        <v>26135</v>
      </c>
      <c r="S17273" s="34"/>
      <c r="T17273" s="34"/>
      <c r="U17273" s="34"/>
    </row>
    <row r="17274" spans="16:21" x14ac:dyDescent="0.45">
      <c r="P17274" s="33" t="s">
        <v>9518</v>
      </c>
      <c r="Q17274" t="s">
        <v>28873</v>
      </c>
      <c r="R17274" s="35" t="s">
        <v>26136</v>
      </c>
      <c r="S17274" s="34"/>
      <c r="T17274" s="34"/>
      <c r="U17274" s="34"/>
    </row>
    <row r="17275" spans="16:21" x14ac:dyDescent="0.45">
      <c r="P17275" s="33" t="s">
        <v>9518</v>
      </c>
      <c r="Q17275" t="s">
        <v>28873</v>
      </c>
      <c r="R17275" s="35" t="s">
        <v>26137</v>
      </c>
      <c r="S17275" s="34"/>
      <c r="T17275" s="34"/>
      <c r="U17275" s="34"/>
    </row>
    <row r="17276" spans="16:21" x14ac:dyDescent="0.45">
      <c r="P17276" s="33" t="s">
        <v>9519</v>
      </c>
      <c r="Q17276" t="s">
        <v>28873</v>
      </c>
      <c r="R17276" s="35" t="s">
        <v>26136</v>
      </c>
      <c r="S17276" s="34"/>
      <c r="T17276" s="34"/>
      <c r="U17276" s="34"/>
    </row>
    <row r="17277" spans="16:21" x14ac:dyDescent="0.45">
      <c r="P17277" s="33" t="s">
        <v>9519</v>
      </c>
      <c r="Q17277" t="s">
        <v>28873</v>
      </c>
      <c r="R17277" s="35" t="s">
        <v>26137</v>
      </c>
      <c r="S17277" s="34"/>
      <c r="T17277" s="34"/>
      <c r="U17277" s="34"/>
    </row>
    <row r="17278" spans="16:21" x14ac:dyDescent="0.45">
      <c r="P17278" s="33" t="s">
        <v>9520</v>
      </c>
      <c r="Q17278" t="s">
        <v>28873</v>
      </c>
      <c r="R17278" s="35" t="s">
        <v>25687</v>
      </c>
      <c r="S17278" s="34"/>
      <c r="T17278" s="34"/>
      <c r="U17278" s="34"/>
    </row>
    <row r="17279" spans="16:21" x14ac:dyDescent="0.45">
      <c r="P17279" s="33" t="s">
        <v>9520</v>
      </c>
      <c r="Q17279" t="s">
        <v>28873</v>
      </c>
      <c r="R17279" s="35" t="s">
        <v>26138</v>
      </c>
      <c r="S17279" s="34"/>
      <c r="T17279" s="34"/>
      <c r="U17279" s="34"/>
    </row>
    <row r="17280" spans="16:21" x14ac:dyDescent="0.45">
      <c r="P17280" s="33" t="s">
        <v>9521</v>
      </c>
      <c r="Q17280" t="s">
        <v>28873</v>
      </c>
      <c r="R17280" s="35" t="s">
        <v>11192</v>
      </c>
      <c r="S17280" s="34"/>
      <c r="T17280" s="34"/>
      <c r="U17280" s="34"/>
    </row>
    <row r="17281" spans="16:21" x14ac:dyDescent="0.45">
      <c r="P17281" s="33" t="s">
        <v>9522</v>
      </c>
      <c r="Q17281" t="s">
        <v>28873</v>
      </c>
      <c r="R17281" s="35" t="s">
        <v>25729</v>
      </c>
      <c r="S17281" s="34"/>
      <c r="T17281" s="34"/>
      <c r="U17281" s="34"/>
    </row>
    <row r="17282" spans="16:21" x14ac:dyDescent="0.45">
      <c r="P17282" s="33" t="s">
        <v>9522</v>
      </c>
      <c r="Q17282" t="s">
        <v>28873</v>
      </c>
      <c r="R17282" s="35" t="s">
        <v>26139</v>
      </c>
      <c r="S17282" s="34"/>
      <c r="T17282" s="34"/>
      <c r="U17282" s="34"/>
    </row>
    <row r="17283" spans="16:21" x14ac:dyDescent="0.45">
      <c r="P17283" s="33" t="s">
        <v>9523</v>
      </c>
      <c r="Q17283" t="s">
        <v>28873</v>
      </c>
      <c r="R17283" s="35" t="s">
        <v>25731</v>
      </c>
      <c r="S17283" s="34"/>
      <c r="T17283" s="34"/>
      <c r="U17283" s="34"/>
    </row>
    <row r="17284" spans="16:21" x14ac:dyDescent="0.45">
      <c r="P17284" s="33" t="s">
        <v>9523</v>
      </c>
      <c r="Q17284" t="s">
        <v>28873</v>
      </c>
      <c r="R17284" s="35" t="s">
        <v>26140</v>
      </c>
      <c r="S17284" s="34"/>
      <c r="T17284" s="34"/>
      <c r="U17284" s="34"/>
    </row>
    <row r="17285" spans="16:21" x14ac:dyDescent="0.45">
      <c r="P17285" s="33" t="s">
        <v>9524</v>
      </c>
      <c r="Q17285" t="s">
        <v>28873</v>
      </c>
      <c r="R17285" s="35" t="s">
        <v>26141</v>
      </c>
      <c r="S17285" s="34"/>
      <c r="T17285" s="34"/>
      <c r="U17285" s="34"/>
    </row>
    <row r="17286" spans="16:21" x14ac:dyDescent="0.45">
      <c r="P17286" s="33" t="s">
        <v>9524</v>
      </c>
      <c r="Q17286" t="s">
        <v>28873</v>
      </c>
      <c r="R17286" s="35" t="s">
        <v>26142</v>
      </c>
      <c r="S17286" s="34"/>
      <c r="T17286" s="34"/>
      <c r="U17286" s="34"/>
    </row>
    <row r="17287" spans="16:21" x14ac:dyDescent="0.45">
      <c r="P17287" s="33" t="s">
        <v>9525</v>
      </c>
      <c r="Q17287" t="s">
        <v>28873</v>
      </c>
      <c r="R17287" s="35" t="s">
        <v>26141</v>
      </c>
      <c r="S17287" s="34"/>
      <c r="T17287" s="34"/>
      <c r="U17287" s="34"/>
    </row>
    <row r="17288" spans="16:21" x14ac:dyDescent="0.45">
      <c r="P17288" s="33" t="s">
        <v>9525</v>
      </c>
      <c r="Q17288" t="s">
        <v>28873</v>
      </c>
      <c r="R17288" s="35" t="s">
        <v>26143</v>
      </c>
      <c r="S17288" s="34"/>
      <c r="T17288" s="34"/>
      <c r="U17288" s="34"/>
    </row>
    <row r="17289" spans="16:21" x14ac:dyDescent="0.45">
      <c r="P17289" s="33" t="s">
        <v>9526</v>
      </c>
      <c r="Q17289" t="s">
        <v>28873</v>
      </c>
      <c r="R17289" s="35" t="s">
        <v>25737</v>
      </c>
      <c r="S17289" s="34"/>
      <c r="T17289" s="34"/>
      <c r="U17289" s="34"/>
    </row>
    <row r="17290" spans="16:21" x14ac:dyDescent="0.45">
      <c r="P17290" s="33" t="s">
        <v>9526</v>
      </c>
      <c r="Q17290" t="s">
        <v>28873</v>
      </c>
      <c r="R17290" s="35" t="s">
        <v>26144</v>
      </c>
      <c r="S17290" s="34"/>
      <c r="T17290" s="34"/>
      <c r="U17290" s="34"/>
    </row>
    <row r="17291" spans="16:21" x14ac:dyDescent="0.45">
      <c r="P17291" s="33" t="s">
        <v>9527</v>
      </c>
      <c r="Q17291" t="s">
        <v>28873</v>
      </c>
      <c r="R17291" s="35" t="s">
        <v>26145</v>
      </c>
      <c r="S17291" s="34"/>
      <c r="T17291" s="34"/>
      <c r="U17291" s="34"/>
    </row>
    <row r="17292" spans="16:21" x14ac:dyDescent="0.45">
      <c r="P17292" s="33" t="s">
        <v>9527</v>
      </c>
      <c r="Q17292" t="s">
        <v>28873</v>
      </c>
      <c r="R17292" s="35" t="s">
        <v>26146</v>
      </c>
      <c r="S17292" s="34"/>
      <c r="T17292" s="34"/>
      <c r="U17292" s="34"/>
    </row>
    <row r="17293" spans="16:21" x14ac:dyDescent="0.45">
      <c r="P17293" s="33" t="s">
        <v>9528</v>
      </c>
      <c r="Q17293" t="s">
        <v>28873</v>
      </c>
      <c r="R17293" s="35" t="s">
        <v>26147</v>
      </c>
      <c r="S17293" s="34"/>
      <c r="T17293" s="34"/>
      <c r="U17293" s="34"/>
    </row>
    <row r="17294" spans="16:21" x14ac:dyDescent="0.45">
      <c r="P17294" s="33" t="s">
        <v>9528</v>
      </c>
      <c r="Q17294" t="s">
        <v>28873</v>
      </c>
      <c r="R17294" s="35" t="s">
        <v>26148</v>
      </c>
      <c r="S17294" s="34"/>
      <c r="T17294" s="34"/>
      <c r="U17294" s="34"/>
    </row>
    <row r="17295" spans="16:21" x14ac:dyDescent="0.45">
      <c r="P17295" s="33" t="s">
        <v>9529</v>
      </c>
      <c r="Q17295" t="s">
        <v>28873</v>
      </c>
      <c r="R17295" s="35" t="s">
        <v>26149</v>
      </c>
      <c r="S17295" s="34"/>
      <c r="T17295" s="34"/>
      <c r="U17295" s="34"/>
    </row>
    <row r="17296" spans="16:21" x14ac:dyDescent="0.45">
      <c r="P17296" s="33" t="s">
        <v>9529</v>
      </c>
      <c r="Q17296" t="s">
        <v>28873</v>
      </c>
      <c r="R17296" s="35" t="s">
        <v>26150</v>
      </c>
      <c r="S17296" s="34"/>
      <c r="T17296" s="34"/>
      <c r="U17296" s="34"/>
    </row>
    <row r="17297" spans="16:21" x14ac:dyDescent="0.45">
      <c r="P17297" s="33" t="s">
        <v>9530</v>
      </c>
      <c r="Q17297" t="s">
        <v>28873</v>
      </c>
      <c r="R17297" s="35" t="s">
        <v>26151</v>
      </c>
      <c r="S17297" s="34"/>
      <c r="T17297" s="34"/>
      <c r="U17297" s="34"/>
    </row>
    <row r="17298" spans="16:21" x14ac:dyDescent="0.45">
      <c r="P17298" s="33" t="s">
        <v>9530</v>
      </c>
      <c r="Q17298" t="s">
        <v>28873</v>
      </c>
      <c r="R17298" s="35" t="s">
        <v>26152</v>
      </c>
      <c r="S17298" s="34"/>
      <c r="T17298" s="34"/>
      <c r="U17298" s="34"/>
    </row>
    <row r="17299" spans="16:21" x14ac:dyDescent="0.45">
      <c r="P17299" s="33" t="s">
        <v>9531</v>
      </c>
      <c r="Q17299" t="s">
        <v>28873</v>
      </c>
      <c r="R17299" s="35" t="s">
        <v>26153</v>
      </c>
      <c r="S17299" s="34"/>
      <c r="T17299" s="34"/>
      <c r="U17299" s="34"/>
    </row>
    <row r="17300" spans="16:21" x14ac:dyDescent="0.45">
      <c r="P17300" s="33" t="s">
        <v>9531</v>
      </c>
      <c r="Q17300" t="s">
        <v>28873</v>
      </c>
      <c r="R17300" s="35" t="s">
        <v>26154</v>
      </c>
      <c r="S17300" s="34"/>
      <c r="T17300" s="34"/>
      <c r="U17300" s="34"/>
    </row>
    <row r="17301" spans="16:21" x14ac:dyDescent="0.45">
      <c r="P17301" s="33" t="s">
        <v>9532</v>
      </c>
      <c r="Q17301" t="s">
        <v>28873</v>
      </c>
      <c r="R17301" s="35" t="s">
        <v>26155</v>
      </c>
      <c r="S17301" s="34"/>
      <c r="T17301" s="34"/>
      <c r="U17301" s="34"/>
    </row>
    <row r="17302" spans="16:21" x14ac:dyDescent="0.45">
      <c r="P17302" s="33" t="s">
        <v>9532</v>
      </c>
      <c r="Q17302" t="s">
        <v>28873</v>
      </c>
      <c r="R17302" s="35" t="s">
        <v>26156</v>
      </c>
      <c r="S17302" s="34"/>
      <c r="T17302" s="34"/>
      <c r="U17302" s="34"/>
    </row>
    <row r="17303" spans="16:21" x14ac:dyDescent="0.45">
      <c r="P17303" s="33" t="s">
        <v>9533</v>
      </c>
      <c r="Q17303" t="s">
        <v>28873</v>
      </c>
      <c r="R17303" s="35" t="s">
        <v>26157</v>
      </c>
      <c r="S17303" s="34"/>
      <c r="T17303" s="34"/>
      <c r="U17303" s="34"/>
    </row>
    <row r="17304" spans="16:21" x14ac:dyDescent="0.45">
      <c r="P17304" s="33" t="s">
        <v>9533</v>
      </c>
      <c r="Q17304" t="s">
        <v>28873</v>
      </c>
      <c r="R17304" s="35" t="s">
        <v>26158</v>
      </c>
      <c r="S17304" s="34"/>
      <c r="T17304" s="34"/>
      <c r="U17304" s="34"/>
    </row>
    <row r="17305" spans="16:21" x14ac:dyDescent="0.45">
      <c r="P17305" s="33" t="s">
        <v>9534</v>
      </c>
      <c r="Q17305" t="s">
        <v>28873</v>
      </c>
      <c r="R17305" s="35" t="s">
        <v>26159</v>
      </c>
      <c r="S17305" s="34"/>
      <c r="T17305" s="34"/>
      <c r="U17305" s="34"/>
    </row>
    <row r="17306" spans="16:21" x14ac:dyDescent="0.45">
      <c r="P17306" s="33" t="s">
        <v>9534</v>
      </c>
      <c r="Q17306" t="s">
        <v>28873</v>
      </c>
      <c r="R17306" s="35" t="s">
        <v>26160</v>
      </c>
      <c r="S17306" s="34"/>
      <c r="T17306" s="34"/>
      <c r="U17306" s="34"/>
    </row>
    <row r="17307" spans="16:21" x14ac:dyDescent="0.45">
      <c r="P17307" s="33" t="s">
        <v>9535</v>
      </c>
      <c r="Q17307" t="s">
        <v>28873</v>
      </c>
      <c r="R17307" s="35" t="s">
        <v>26161</v>
      </c>
      <c r="S17307" s="34"/>
      <c r="T17307" s="34"/>
      <c r="U17307" s="34"/>
    </row>
    <row r="17308" spans="16:21" x14ac:dyDescent="0.45">
      <c r="P17308" s="33" t="s">
        <v>9535</v>
      </c>
      <c r="Q17308" t="s">
        <v>28873</v>
      </c>
      <c r="R17308" s="35" t="s">
        <v>26160</v>
      </c>
      <c r="S17308" s="34"/>
      <c r="T17308" s="34"/>
      <c r="U17308" s="34"/>
    </row>
    <row r="17309" spans="16:21" x14ac:dyDescent="0.45">
      <c r="P17309" s="33" t="s">
        <v>9536</v>
      </c>
      <c r="Q17309" t="s">
        <v>28873</v>
      </c>
      <c r="R17309" s="35" t="s">
        <v>26162</v>
      </c>
      <c r="S17309" s="34"/>
      <c r="T17309" s="34"/>
      <c r="U17309" s="34"/>
    </row>
    <row r="17310" spans="16:21" x14ac:dyDescent="0.45">
      <c r="P17310" s="33" t="s">
        <v>9536</v>
      </c>
      <c r="Q17310" t="s">
        <v>28873</v>
      </c>
      <c r="R17310" s="35" t="s">
        <v>26163</v>
      </c>
      <c r="S17310" s="34"/>
      <c r="T17310" s="34"/>
      <c r="U17310" s="34"/>
    </row>
    <row r="17311" spans="16:21" x14ac:dyDescent="0.45">
      <c r="P17311" s="33" t="s">
        <v>9537</v>
      </c>
      <c r="Q17311" t="s">
        <v>28873</v>
      </c>
      <c r="R17311" s="35" t="s">
        <v>26164</v>
      </c>
      <c r="S17311" s="34"/>
      <c r="T17311" s="34"/>
      <c r="U17311" s="34"/>
    </row>
    <row r="17312" spans="16:21" x14ac:dyDescent="0.45">
      <c r="P17312" s="33" t="s">
        <v>9537</v>
      </c>
      <c r="Q17312" t="s">
        <v>28873</v>
      </c>
      <c r="R17312" s="35" t="s">
        <v>26158</v>
      </c>
      <c r="S17312" s="34"/>
      <c r="T17312" s="34"/>
      <c r="U17312" s="34"/>
    </row>
    <row r="17313" spans="16:21" x14ac:dyDescent="0.45">
      <c r="P17313" s="33" t="s">
        <v>9538</v>
      </c>
      <c r="Q17313" t="s">
        <v>28873</v>
      </c>
      <c r="R17313" s="35" t="s">
        <v>26165</v>
      </c>
      <c r="S17313" s="34"/>
      <c r="T17313" s="34"/>
      <c r="U17313" s="34"/>
    </row>
    <row r="17314" spans="16:21" x14ac:dyDescent="0.45">
      <c r="P17314" s="33" t="s">
        <v>9538</v>
      </c>
      <c r="Q17314" t="s">
        <v>28873</v>
      </c>
      <c r="R17314" s="35" t="s">
        <v>26166</v>
      </c>
      <c r="S17314" s="34"/>
      <c r="T17314" s="34"/>
      <c r="U17314" s="34"/>
    </row>
    <row r="17315" spans="16:21" x14ac:dyDescent="0.45">
      <c r="P17315" s="33" t="s">
        <v>9539</v>
      </c>
      <c r="Q17315" t="s">
        <v>28873</v>
      </c>
      <c r="R17315" s="35" t="s">
        <v>26167</v>
      </c>
      <c r="S17315" s="34"/>
      <c r="T17315" s="34"/>
      <c r="U17315" s="34"/>
    </row>
    <row r="17316" spans="16:21" x14ac:dyDescent="0.45">
      <c r="P17316" s="33" t="s">
        <v>9539</v>
      </c>
      <c r="Q17316" t="s">
        <v>28873</v>
      </c>
      <c r="R17316" s="35" t="s">
        <v>26168</v>
      </c>
      <c r="S17316" s="34"/>
      <c r="T17316" s="34"/>
      <c r="U17316" s="34"/>
    </row>
    <row r="17317" spans="16:21" x14ac:dyDescent="0.45">
      <c r="P17317" s="33" t="s">
        <v>9540</v>
      </c>
      <c r="Q17317" t="s">
        <v>28873</v>
      </c>
      <c r="R17317" s="35" t="s">
        <v>26169</v>
      </c>
      <c r="S17317" s="34"/>
      <c r="T17317" s="34"/>
      <c r="U17317" s="34"/>
    </row>
    <row r="17318" spans="16:21" x14ac:dyDescent="0.45">
      <c r="P17318" s="33" t="s">
        <v>9540</v>
      </c>
      <c r="Q17318" t="s">
        <v>28873</v>
      </c>
      <c r="R17318" s="35" t="s">
        <v>26170</v>
      </c>
      <c r="S17318" s="34"/>
      <c r="T17318" s="34"/>
      <c r="U17318" s="34"/>
    </row>
    <row r="17319" spans="16:21" x14ac:dyDescent="0.45">
      <c r="P17319" s="33" t="s">
        <v>9541</v>
      </c>
      <c r="Q17319" t="s">
        <v>28873</v>
      </c>
      <c r="R17319" s="35" t="s">
        <v>26171</v>
      </c>
      <c r="S17319" s="34"/>
      <c r="T17319" s="34"/>
      <c r="U17319" s="34"/>
    </row>
    <row r="17320" spans="16:21" x14ac:dyDescent="0.45">
      <c r="P17320" s="33" t="s">
        <v>9541</v>
      </c>
      <c r="Q17320" t="s">
        <v>28873</v>
      </c>
      <c r="R17320" s="35" t="s">
        <v>26172</v>
      </c>
      <c r="S17320" s="34"/>
      <c r="T17320" s="34"/>
      <c r="U17320" s="34"/>
    </row>
    <row r="17321" spans="16:21" x14ac:dyDescent="0.45">
      <c r="P17321" s="33" t="s">
        <v>9542</v>
      </c>
      <c r="Q17321" t="s">
        <v>28873</v>
      </c>
      <c r="R17321" s="35" t="s">
        <v>26171</v>
      </c>
      <c r="S17321" s="34"/>
      <c r="T17321" s="34"/>
      <c r="U17321" s="34"/>
    </row>
    <row r="17322" spans="16:21" x14ac:dyDescent="0.45">
      <c r="P17322" s="33" t="s">
        <v>9542</v>
      </c>
      <c r="Q17322" t="s">
        <v>28873</v>
      </c>
      <c r="R17322" s="35" t="s">
        <v>26172</v>
      </c>
      <c r="S17322" s="34"/>
      <c r="T17322" s="34"/>
      <c r="U17322" s="34"/>
    </row>
    <row r="17323" spans="16:21" x14ac:dyDescent="0.45">
      <c r="P17323" s="33" t="s">
        <v>9543</v>
      </c>
      <c r="Q17323" t="s">
        <v>28873</v>
      </c>
      <c r="R17323" s="35" t="s">
        <v>26173</v>
      </c>
      <c r="S17323" s="34"/>
      <c r="T17323" s="34"/>
      <c r="U17323" s="34"/>
    </row>
    <row r="17324" spans="16:21" x14ac:dyDescent="0.45">
      <c r="P17324" s="33" t="s">
        <v>9543</v>
      </c>
      <c r="Q17324" t="s">
        <v>28873</v>
      </c>
      <c r="R17324" s="35" t="s">
        <v>26174</v>
      </c>
      <c r="S17324" s="34"/>
      <c r="T17324" s="34"/>
      <c r="U17324" s="34"/>
    </row>
    <row r="17325" spans="16:21" x14ac:dyDescent="0.45">
      <c r="P17325" s="33" t="s">
        <v>9544</v>
      </c>
      <c r="Q17325" t="s">
        <v>28873</v>
      </c>
      <c r="R17325" s="35" t="s">
        <v>11192</v>
      </c>
      <c r="S17325" s="34"/>
      <c r="T17325" s="34"/>
      <c r="U17325" s="34"/>
    </row>
    <row r="17326" spans="16:21" x14ac:dyDescent="0.45">
      <c r="P17326" s="33" t="s">
        <v>9545</v>
      </c>
      <c r="Q17326" t="s">
        <v>28873</v>
      </c>
      <c r="R17326" s="35" t="s">
        <v>11192</v>
      </c>
      <c r="S17326" s="34"/>
      <c r="T17326" s="34"/>
      <c r="U17326" s="34"/>
    </row>
    <row r="17327" spans="16:21" x14ac:dyDescent="0.45">
      <c r="P17327" s="33" t="s">
        <v>9546</v>
      </c>
      <c r="Q17327" t="s">
        <v>28873</v>
      </c>
      <c r="R17327" s="35" t="s">
        <v>26175</v>
      </c>
      <c r="S17327" s="34"/>
      <c r="T17327" s="34"/>
      <c r="U17327" s="34"/>
    </row>
    <row r="17328" spans="16:21" x14ac:dyDescent="0.45">
      <c r="P17328" s="33" t="s">
        <v>9547</v>
      </c>
      <c r="Q17328" t="s">
        <v>28873</v>
      </c>
      <c r="R17328" s="35" t="s">
        <v>26176</v>
      </c>
      <c r="S17328" s="34"/>
      <c r="T17328" s="34"/>
      <c r="U17328" s="34"/>
    </row>
    <row r="17329" spans="16:21" x14ac:dyDescent="0.45">
      <c r="P17329" s="33" t="s">
        <v>9548</v>
      </c>
      <c r="Q17329" t="s">
        <v>28873</v>
      </c>
      <c r="R17329" s="35" t="s">
        <v>26177</v>
      </c>
      <c r="S17329" s="34"/>
      <c r="T17329" s="34"/>
      <c r="U17329" s="34"/>
    </row>
    <row r="17330" spans="16:21" x14ac:dyDescent="0.45">
      <c r="P17330" s="33" t="s">
        <v>9549</v>
      </c>
      <c r="Q17330" t="s">
        <v>28873</v>
      </c>
      <c r="R17330" s="35" t="s">
        <v>26178</v>
      </c>
      <c r="S17330" s="34"/>
      <c r="T17330" s="34"/>
      <c r="U17330" s="34"/>
    </row>
    <row r="17331" spans="16:21" x14ac:dyDescent="0.45">
      <c r="P17331" s="33" t="s">
        <v>9549</v>
      </c>
      <c r="Q17331" t="s">
        <v>28873</v>
      </c>
      <c r="R17331" s="35" t="s">
        <v>26179</v>
      </c>
      <c r="S17331" s="34"/>
      <c r="T17331" s="34"/>
      <c r="U17331" s="34"/>
    </row>
    <row r="17332" spans="16:21" x14ac:dyDescent="0.45">
      <c r="P17332" s="33" t="s">
        <v>9550</v>
      </c>
      <c r="Q17332" t="s">
        <v>28873</v>
      </c>
      <c r="R17332" s="35" t="s">
        <v>26180</v>
      </c>
      <c r="S17332" s="34"/>
      <c r="T17332" s="34"/>
      <c r="U17332" s="34"/>
    </row>
    <row r="17333" spans="16:21" x14ac:dyDescent="0.45">
      <c r="P17333" s="33" t="s">
        <v>9550</v>
      </c>
      <c r="Q17333" t="s">
        <v>28873</v>
      </c>
      <c r="R17333" s="35" t="s">
        <v>26181</v>
      </c>
      <c r="S17333" s="34"/>
      <c r="T17333" s="34"/>
      <c r="U17333" s="34"/>
    </row>
    <row r="17334" spans="16:21" x14ac:dyDescent="0.45">
      <c r="P17334" s="33" t="s">
        <v>9551</v>
      </c>
      <c r="Q17334" t="s">
        <v>28873</v>
      </c>
      <c r="R17334" s="35" t="s">
        <v>26182</v>
      </c>
      <c r="S17334" s="34"/>
      <c r="T17334" s="34"/>
      <c r="U17334" s="34"/>
    </row>
    <row r="17335" spans="16:21" x14ac:dyDescent="0.45">
      <c r="P17335" s="33" t="s">
        <v>9551</v>
      </c>
      <c r="Q17335" t="s">
        <v>28873</v>
      </c>
      <c r="R17335" s="35" t="s">
        <v>26183</v>
      </c>
      <c r="S17335" s="34"/>
      <c r="T17335" s="34"/>
      <c r="U17335" s="34"/>
    </row>
    <row r="17336" spans="16:21" x14ac:dyDescent="0.45">
      <c r="P17336" s="33" t="s">
        <v>9552</v>
      </c>
      <c r="Q17336" t="s">
        <v>28873</v>
      </c>
      <c r="R17336" s="35" t="s">
        <v>26184</v>
      </c>
      <c r="S17336" s="34"/>
      <c r="T17336" s="34"/>
      <c r="U17336" s="34"/>
    </row>
    <row r="17337" spans="16:21" x14ac:dyDescent="0.45">
      <c r="P17337" s="33" t="s">
        <v>9552</v>
      </c>
      <c r="Q17337" t="s">
        <v>28873</v>
      </c>
      <c r="R17337" s="35" t="s">
        <v>26185</v>
      </c>
      <c r="S17337" s="34"/>
      <c r="T17337" s="34"/>
      <c r="U17337" s="34"/>
    </row>
    <row r="17338" spans="16:21" x14ac:dyDescent="0.45">
      <c r="P17338" s="33" t="s">
        <v>9553</v>
      </c>
      <c r="Q17338" t="s">
        <v>28873</v>
      </c>
      <c r="R17338" s="35" t="s">
        <v>26186</v>
      </c>
      <c r="S17338" s="34"/>
      <c r="T17338" s="34"/>
      <c r="U17338" s="34"/>
    </row>
    <row r="17339" spans="16:21" x14ac:dyDescent="0.45">
      <c r="P17339" s="33" t="s">
        <v>9553</v>
      </c>
      <c r="Q17339" t="s">
        <v>28873</v>
      </c>
      <c r="R17339" s="35" t="s">
        <v>26187</v>
      </c>
      <c r="S17339" s="34"/>
      <c r="T17339" s="34"/>
      <c r="U17339" s="34"/>
    </row>
    <row r="17340" spans="16:21" x14ac:dyDescent="0.45">
      <c r="P17340" s="33" t="s">
        <v>9554</v>
      </c>
      <c r="Q17340" t="s">
        <v>28873</v>
      </c>
      <c r="R17340" s="35" t="s">
        <v>26188</v>
      </c>
      <c r="S17340" s="34"/>
      <c r="T17340" s="34"/>
      <c r="U17340" s="34"/>
    </row>
    <row r="17341" spans="16:21" x14ac:dyDescent="0.45">
      <c r="P17341" s="33" t="s">
        <v>9554</v>
      </c>
      <c r="Q17341" t="s">
        <v>28873</v>
      </c>
      <c r="R17341" s="35" t="s">
        <v>26189</v>
      </c>
      <c r="S17341" s="34"/>
      <c r="T17341" s="34"/>
      <c r="U17341" s="34"/>
    </row>
    <row r="17342" spans="16:21" x14ac:dyDescent="0.45">
      <c r="P17342" s="33" t="s">
        <v>9555</v>
      </c>
      <c r="Q17342" t="s">
        <v>28873</v>
      </c>
      <c r="R17342" s="35" t="s">
        <v>26190</v>
      </c>
      <c r="S17342" s="34"/>
      <c r="T17342" s="34"/>
      <c r="U17342" s="34"/>
    </row>
    <row r="17343" spans="16:21" x14ac:dyDescent="0.45">
      <c r="P17343" s="33" t="s">
        <v>9555</v>
      </c>
      <c r="Q17343" t="s">
        <v>28873</v>
      </c>
      <c r="R17343" s="35" t="s">
        <v>25383</v>
      </c>
      <c r="S17343" s="34"/>
      <c r="T17343" s="34"/>
      <c r="U17343" s="34"/>
    </row>
    <row r="17344" spans="16:21" x14ac:dyDescent="0.45">
      <c r="P17344" s="33" t="s">
        <v>9556</v>
      </c>
      <c r="Q17344" t="s">
        <v>28873</v>
      </c>
      <c r="R17344" s="35" t="s">
        <v>26191</v>
      </c>
      <c r="S17344" s="34"/>
      <c r="T17344" s="34"/>
      <c r="U17344" s="34"/>
    </row>
    <row r="17345" spans="16:21" x14ac:dyDescent="0.45">
      <c r="P17345" s="33" t="s">
        <v>9556</v>
      </c>
      <c r="Q17345" t="s">
        <v>28873</v>
      </c>
      <c r="R17345" s="35" t="s">
        <v>26192</v>
      </c>
      <c r="S17345" s="34"/>
      <c r="T17345" s="34"/>
      <c r="U17345" s="34"/>
    </row>
    <row r="17346" spans="16:21" x14ac:dyDescent="0.45">
      <c r="P17346" s="33" t="s">
        <v>9557</v>
      </c>
      <c r="Q17346" t="s">
        <v>28873</v>
      </c>
      <c r="R17346" s="35" t="s">
        <v>26193</v>
      </c>
      <c r="S17346" s="34"/>
      <c r="T17346" s="34"/>
      <c r="U17346" s="34"/>
    </row>
    <row r="17347" spans="16:21" x14ac:dyDescent="0.45">
      <c r="P17347" s="33" t="s">
        <v>9557</v>
      </c>
      <c r="Q17347" t="s">
        <v>28873</v>
      </c>
      <c r="R17347" s="35" t="s">
        <v>25387</v>
      </c>
      <c r="S17347" s="34"/>
      <c r="T17347" s="34"/>
      <c r="U17347" s="34"/>
    </row>
    <row r="17348" spans="16:21" x14ac:dyDescent="0.45">
      <c r="P17348" s="33" t="s">
        <v>9558</v>
      </c>
      <c r="Q17348" t="s">
        <v>28873</v>
      </c>
      <c r="R17348" s="35" t="s">
        <v>26193</v>
      </c>
      <c r="S17348" s="34"/>
      <c r="T17348" s="34"/>
      <c r="U17348" s="34"/>
    </row>
    <row r="17349" spans="16:21" x14ac:dyDescent="0.45">
      <c r="P17349" s="33" t="s">
        <v>9558</v>
      </c>
      <c r="Q17349" t="s">
        <v>28873</v>
      </c>
      <c r="R17349" s="35" t="s">
        <v>25387</v>
      </c>
      <c r="S17349" s="34"/>
      <c r="T17349" s="34"/>
      <c r="U17349" s="34"/>
    </row>
    <row r="17350" spans="16:21" x14ac:dyDescent="0.45">
      <c r="P17350" s="33" t="s">
        <v>9559</v>
      </c>
      <c r="Q17350" t="s">
        <v>28873</v>
      </c>
      <c r="R17350" s="35" t="s">
        <v>26194</v>
      </c>
      <c r="S17350" s="34"/>
      <c r="T17350" s="34"/>
      <c r="U17350" s="34"/>
    </row>
    <row r="17351" spans="16:21" x14ac:dyDescent="0.45">
      <c r="P17351" s="33" t="s">
        <v>9559</v>
      </c>
      <c r="Q17351" t="s">
        <v>28873</v>
      </c>
      <c r="R17351" s="35" t="s">
        <v>25390</v>
      </c>
      <c r="S17351" s="34"/>
      <c r="T17351" s="34"/>
      <c r="U17351" s="34"/>
    </row>
    <row r="17352" spans="16:21" x14ac:dyDescent="0.45">
      <c r="P17352" s="33" t="s">
        <v>9560</v>
      </c>
      <c r="Q17352" t="s">
        <v>28873</v>
      </c>
      <c r="R17352" s="35" t="s">
        <v>26195</v>
      </c>
      <c r="S17352" s="34"/>
      <c r="T17352" s="34"/>
      <c r="U17352" s="34"/>
    </row>
    <row r="17353" spans="16:21" x14ac:dyDescent="0.45">
      <c r="P17353" s="33" t="s">
        <v>9560</v>
      </c>
      <c r="Q17353" t="s">
        <v>28873</v>
      </c>
      <c r="R17353" s="35" t="s">
        <v>26196</v>
      </c>
      <c r="S17353" s="34"/>
      <c r="T17353" s="34"/>
      <c r="U17353" s="34"/>
    </row>
    <row r="17354" spans="16:21" x14ac:dyDescent="0.45">
      <c r="P17354" s="33" t="s">
        <v>9561</v>
      </c>
      <c r="Q17354" t="s">
        <v>28873</v>
      </c>
      <c r="R17354" s="35" t="s">
        <v>26197</v>
      </c>
      <c r="S17354" s="34"/>
      <c r="T17354" s="34"/>
      <c r="U17354" s="34"/>
    </row>
    <row r="17355" spans="16:21" x14ac:dyDescent="0.45">
      <c r="P17355" s="33" t="s">
        <v>9561</v>
      </c>
      <c r="Q17355" t="s">
        <v>28873</v>
      </c>
      <c r="R17355" s="35" t="s">
        <v>26198</v>
      </c>
      <c r="S17355" s="34"/>
      <c r="T17355" s="34"/>
      <c r="U17355" s="34"/>
    </row>
    <row r="17356" spans="16:21" x14ac:dyDescent="0.45">
      <c r="P17356" s="33" t="s">
        <v>9562</v>
      </c>
      <c r="Q17356" t="s">
        <v>28873</v>
      </c>
      <c r="R17356" s="35" t="s">
        <v>26199</v>
      </c>
      <c r="S17356" s="34"/>
      <c r="T17356" s="34"/>
      <c r="U17356" s="34"/>
    </row>
    <row r="17357" spans="16:21" x14ac:dyDescent="0.45">
      <c r="P17357" s="33" t="s">
        <v>9562</v>
      </c>
      <c r="Q17357" t="s">
        <v>28873</v>
      </c>
      <c r="R17357" s="35" t="s">
        <v>26200</v>
      </c>
      <c r="S17357" s="34"/>
      <c r="T17357" s="34"/>
      <c r="U17357" s="34"/>
    </row>
    <row r="17358" spans="16:21" x14ac:dyDescent="0.45">
      <c r="P17358" s="33" t="s">
        <v>9563</v>
      </c>
      <c r="Q17358" t="s">
        <v>28873</v>
      </c>
      <c r="R17358" s="35" t="s">
        <v>26201</v>
      </c>
      <c r="S17358" s="34"/>
      <c r="T17358" s="34"/>
      <c r="U17358" s="34"/>
    </row>
    <row r="17359" spans="16:21" x14ac:dyDescent="0.45">
      <c r="P17359" s="33" t="s">
        <v>9563</v>
      </c>
      <c r="Q17359" t="s">
        <v>28873</v>
      </c>
      <c r="R17359" s="35" t="s">
        <v>26202</v>
      </c>
      <c r="S17359" s="34"/>
      <c r="T17359" s="34"/>
      <c r="U17359" s="34"/>
    </row>
    <row r="17360" spans="16:21" x14ac:dyDescent="0.45">
      <c r="P17360" s="33" t="s">
        <v>9564</v>
      </c>
      <c r="Q17360" t="s">
        <v>28873</v>
      </c>
      <c r="R17360" s="35" t="s">
        <v>26203</v>
      </c>
      <c r="S17360" s="34"/>
      <c r="T17360" s="34"/>
      <c r="U17360" s="34"/>
    </row>
    <row r="17361" spans="16:21" x14ac:dyDescent="0.45">
      <c r="P17361" s="33" t="s">
        <v>9564</v>
      </c>
      <c r="Q17361" t="s">
        <v>28873</v>
      </c>
      <c r="R17361" s="35" t="s">
        <v>26204</v>
      </c>
      <c r="S17361" s="34"/>
      <c r="T17361" s="34"/>
      <c r="U17361" s="34"/>
    </row>
    <row r="17362" spans="16:21" x14ac:dyDescent="0.45">
      <c r="P17362" s="33" t="s">
        <v>9565</v>
      </c>
      <c r="Q17362" t="s">
        <v>28873</v>
      </c>
      <c r="R17362" s="35" t="s">
        <v>26205</v>
      </c>
      <c r="S17362" s="34"/>
      <c r="T17362" s="34"/>
      <c r="U17362" s="34"/>
    </row>
    <row r="17363" spans="16:21" x14ac:dyDescent="0.45">
      <c r="P17363" s="33" t="s">
        <v>9565</v>
      </c>
      <c r="Q17363" t="s">
        <v>28873</v>
      </c>
      <c r="R17363" s="35" t="s">
        <v>26206</v>
      </c>
      <c r="S17363" s="34"/>
      <c r="T17363" s="34"/>
      <c r="U17363" s="34"/>
    </row>
    <row r="17364" spans="16:21" x14ac:dyDescent="0.45">
      <c r="P17364" s="33" t="s">
        <v>9566</v>
      </c>
      <c r="Q17364" t="s">
        <v>28873</v>
      </c>
      <c r="R17364" s="35" t="s">
        <v>26207</v>
      </c>
      <c r="S17364" s="34"/>
      <c r="T17364" s="34"/>
      <c r="U17364" s="34"/>
    </row>
    <row r="17365" spans="16:21" x14ac:dyDescent="0.45">
      <c r="P17365" s="33" t="s">
        <v>9566</v>
      </c>
      <c r="Q17365" t="s">
        <v>28873</v>
      </c>
      <c r="R17365" s="35" t="s">
        <v>26208</v>
      </c>
      <c r="S17365" s="34"/>
      <c r="T17365" s="34"/>
      <c r="U17365" s="34"/>
    </row>
    <row r="17366" spans="16:21" x14ac:dyDescent="0.45">
      <c r="P17366" s="33" t="s">
        <v>9567</v>
      </c>
      <c r="Q17366" t="s">
        <v>28873</v>
      </c>
      <c r="R17366" s="35" t="s">
        <v>26209</v>
      </c>
      <c r="S17366" s="34"/>
      <c r="T17366" s="34"/>
      <c r="U17366" s="34"/>
    </row>
    <row r="17367" spans="16:21" x14ac:dyDescent="0.45">
      <c r="P17367" s="33" t="s">
        <v>9567</v>
      </c>
      <c r="Q17367" t="s">
        <v>28873</v>
      </c>
      <c r="R17367" s="35" t="s">
        <v>26210</v>
      </c>
      <c r="S17367" s="34"/>
      <c r="T17367" s="34"/>
      <c r="U17367" s="34"/>
    </row>
    <row r="17368" spans="16:21" x14ac:dyDescent="0.45">
      <c r="P17368" s="33" t="s">
        <v>9568</v>
      </c>
      <c r="Q17368" t="s">
        <v>28873</v>
      </c>
      <c r="R17368" s="35" t="s">
        <v>26211</v>
      </c>
      <c r="S17368" s="34"/>
      <c r="T17368" s="34"/>
      <c r="U17368" s="34"/>
    </row>
    <row r="17369" spans="16:21" x14ac:dyDescent="0.45">
      <c r="P17369" s="33" t="s">
        <v>9568</v>
      </c>
      <c r="Q17369" t="s">
        <v>28873</v>
      </c>
      <c r="R17369" s="35" t="s">
        <v>26212</v>
      </c>
      <c r="S17369" s="34"/>
      <c r="T17369" s="34"/>
      <c r="U17369" s="34"/>
    </row>
    <row r="17370" spans="16:21" x14ac:dyDescent="0.45">
      <c r="P17370" s="33" t="s">
        <v>9569</v>
      </c>
      <c r="Q17370" t="s">
        <v>28873</v>
      </c>
      <c r="R17370" s="35" t="s">
        <v>26213</v>
      </c>
      <c r="S17370" s="34"/>
      <c r="T17370" s="34"/>
      <c r="U17370" s="34"/>
    </row>
    <row r="17371" spans="16:21" x14ac:dyDescent="0.45">
      <c r="P17371" s="33" t="s">
        <v>9569</v>
      </c>
      <c r="Q17371" t="s">
        <v>28873</v>
      </c>
      <c r="R17371" s="35" t="s">
        <v>26214</v>
      </c>
      <c r="S17371" s="34"/>
      <c r="T17371" s="34"/>
      <c r="U17371" s="34"/>
    </row>
    <row r="17372" spans="16:21" x14ac:dyDescent="0.45">
      <c r="P17372" s="33" t="s">
        <v>9570</v>
      </c>
      <c r="Q17372" t="s">
        <v>28873</v>
      </c>
      <c r="R17372" s="35" t="s">
        <v>26215</v>
      </c>
      <c r="S17372" s="34"/>
      <c r="T17372" s="34"/>
      <c r="U17372" s="34"/>
    </row>
    <row r="17373" spans="16:21" x14ac:dyDescent="0.45">
      <c r="P17373" s="33" t="s">
        <v>9570</v>
      </c>
      <c r="Q17373" t="s">
        <v>28873</v>
      </c>
      <c r="R17373" s="35" t="s">
        <v>26214</v>
      </c>
      <c r="S17373" s="34"/>
      <c r="T17373" s="34"/>
      <c r="U17373" s="34"/>
    </row>
    <row r="17374" spans="16:21" x14ac:dyDescent="0.45">
      <c r="P17374" s="33" t="s">
        <v>9571</v>
      </c>
      <c r="Q17374" t="s">
        <v>28873</v>
      </c>
      <c r="R17374" s="35" t="s">
        <v>26216</v>
      </c>
      <c r="S17374" s="34"/>
      <c r="T17374" s="34"/>
      <c r="U17374" s="34"/>
    </row>
    <row r="17375" spans="16:21" x14ac:dyDescent="0.45">
      <c r="P17375" s="33" t="s">
        <v>9571</v>
      </c>
      <c r="Q17375" t="s">
        <v>28873</v>
      </c>
      <c r="R17375" s="35" t="s">
        <v>26217</v>
      </c>
      <c r="S17375" s="34"/>
      <c r="T17375" s="34"/>
      <c r="U17375" s="34"/>
    </row>
    <row r="17376" spans="16:21" x14ac:dyDescent="0.45">
      <c r="P17376" s="33" t="s">
        <v>9572</v>
      </c>
      <c r="Q17376" t="s">
        <v>28873</v>
      </c>
      <c r="R17376" s="35" t="s">
        <v>26218</v>
      </c>
      <c r="S17376" s="34"/>
      <c r="T17376" s="34"/>
      <c r="U17376" s="34"/>
    </row>
    <row r="17377" spans="16:21" x14ac:dyDescent="0.45">
      <c r="P17377" s="33" t="s">
        <v>9572</v>
      </c>
      <c r="Q17377" t="s">
        <v>28873</v>
      </c>
      <c r="R17377" s="35" t="s">
        <v>26219</v>
      </c>
      <c r="S17377" s="34"/>
      <c r="T17377" s="34"/>
      <c r="U17377" s="34"/>
    </row>
    <row r="17378" spans="16:21" x14ac:dyDescent="0.45">
      <c r="P17378" s="33" t="s">
        <v>9573</v>
      </c>
      <c r="Q17378" t="s">
        <v>28873</v>
      </c>
      <c r="R17378" s="35" t="s">
        <v>11192</v>
      </c>
      <c r="S17378" s="34"/>
      <c r="T17378" s="34"/>
      <c r="U17378" s="34"/>
    </row>
    <row r="17379" spans="16:21" x14ac:dyDescent="0.45">
      <c r="P17379" s="33" t="s">
        <v>9574</v>
      </c>
      <c r="Q17379" t="s">
        <v>28873</v>
      </c>
      <c r="R17379" s="35" t="s">
        <v>26220</v>
      </c>
      <c r="S17379" s="34"/>
      <c r="T17379" s="34"/>
      <c r="U17379" s="34"/>
    </row>
    <row r="17380" spans="16:21" x14ac:dyDescent="0.45">
      <c r="P17380" s="33" t="s">
        <v>9574</v>
      </c>
      <c r="Q17380" t="s">
        <v>28873</v>
      </c>
      <c r="R17380" s="35" t="s">
        <v>26221</v>
      </c>
      <c r="S17380" s="34"/>
      <c r="T17380" s="34"/>
      <c r="U17380" s="34"/>
    </row>
    <row r="17381" spans="16:21" x14ac:dyDescent="0.45">
      <c r="P17381" s="33" t="s">
        <v>9575</v>
      </c>
      <c r="Q17381" t="s">
        <v>28873</v>
      </c>
      <c r="R17381" s="35" t="s">
        <v>11192</v>
      </c>
      <c r="S17381" s="34"/>
      <c r="T17381" s="34"/>
      <c r="U17381" s="34"/>
    </row>
    <row r="17382" spans="16:21" x14ac:dyDescent="0.45">
      <c r="P17382" s="33" t="s">
        <v>9576</v>
      </c>
      <c r="Q17382" t="s">
        <v>28873</v>
      </c>
      <c r="R17382" s="35" t="s">
        <v>26222</v>
      </c>
      <c r="S17382" s="34"/>
      <c r="T17382" s="34"/>
      <c r="U17382" s="34"/>
    </row>
    <row r="17383" spans="16:21" x14ac:dyDescent="0.45">
      <c r="P17383" s="33" t="s">
        <v>9576</v>
      </c>
      <c r="Q17383" t="s">
        <v>28873</v>
      </c>
      <c r="R17383" s="35" t="s">
        <v>26223</v>
      </c>
      <c r="S17383" s="34"/>
      <c r="T17383" s="34"/>
      <c r="U17383" s="34"/>
    </row>
    <row r="17384" spans="16:21" x14ac:dyDescent="0.45">
      <c r="P17384" s="33" t="s">
        <v>9577</v>
      </c>
      <c r="Q17384" t="s">
        <v>28873</v>
      </c>
      <c r="R17384" s="35" t="s">
        <v>26224</v>
      </c>
      <c r="S17384" s="34"/>
      <c r="T17384" s="34"/>
      <c r="U17384" s="34"/>
    </row>
    <row r="17385" spans="16:21" x14ac:dyDescent="0.45">
      <c r="P17385" s="33" t="s">
        <v>9577</v>
      </c>
      <c r="Q17385" t="s">
        <v>28873</v>
      </c>
      <c r="R17385" s="35" t="s">
        <v>26223</v>
      </c>
      <c r="S17385" s="34"/>
      <c r="T17385" s="34"/>
      <c r="U17385" s="34"/>
    </row>
    <row r="17386" spans="16:21" x14ac:dyDescent="0.45">
      <c r="P17386" s="33" t="s">
        <v>9578</v>
      </c>
      <c r="Q17386" t="s">
        <v>28873</v>
      </c>
      <c r="R17386" s="35" t="s">
        <v>26225</v>
      </c>
      <c r="S17386" s="34"/>
      <c r="T17386" s="34"/>
      <c r="U17386" s="34"/>
    </row>
    <row r="17387" spans="16:21" x14ac:dyDescent="0.45">
      <c r="P17387" s="33" t="s">
        <v>9578</v>
      </c>
      <c r="Q17387" t="s">
        <v>28873</v>
      </c>
      <c r="R17387" s="35" t="s">
        <v>26226</v>
      </c>
      <c r="S17387" s="34"/>
      <c r="T17387" s="34"/>
      <c r="U17387" s="34"/>
    </row>
    <row r="17388" spans="16:21" x14ac:dyDescent="0.45">
      <c r="P17388" s="33" t="s">
        <v>9579</v>
      </c>
      <c r="Q17388" t="s">
        <v>28873</v>
      </c>
      <c r="R17388" s="35" t="s">
        <v>26227</v>
      </c>
      <c r="S17388" s="34"/>
      <c r="T17388" s="34"/>
      <c r="U17388" s="34"/>
    </row>
    <row r="17389" spans="16:21" x14ac:dyDescent="0.45">
      <c r="P17389" s="33" t="s">
        <v>9579</v>
      </c>
      <c r="Q17389" t="s">
        <v>28873</v>
      </c>
      <c r="R17389" s="35" t="s">
        <v>26228</v>
      </c>
      <c r="S17389" s="34"/>
      <c r="T17389" s="34"/>
      <c r="U17389" s="34"/>
    </row>
    <row r="17390" spans="16:21" x14ac:dyDescent="0.45">
      <c r="P17390" s="33" t="s">
        <v>9580</v>
      </c>
      <c r="Q17390" t="s">
        <v>28873</v>
      </c>
      <c r="R17390" s="35" t="s">
        <v>26229</v>
      </c>
      <c r="S17390" s="34"/>
      <c r="T17390" s="34"/>
      <c r="U17390" s="34"/>
    </row>
    <row r="17391" spans="16:21" x14ac:dyDescent="0.45">
      <c r="P17391" s="33" t="s">
        <v>9580</v>
      </c>
      <c r="Q17391" t="s">
        <v>28873</v>
      </c>
      <c r="R17391" s="35" t="s">
        <v>26230</v>
      </c>
      <c r="S17391" s="34"/>
      <c r="T17391" s="34"/>
      <c r="U17391" s="34"/>
    </row>
    <row r="17392" spans="16:21" x14ac:dyDescent="0.45">
      <c r="P17392" s="33" t="s">
        <v>9581</v>
      </c>
      <c r="Q17392" t="s">
        <v>28873</v>
      </c>
      <c r="R17392" s="35" t="s">
        <v>26231</v>
      </c>
      <c r="S17392" s="34"/>
      <c r="T17392" s="34"/>
      <c r="U17392" s="34"/>
    </row>
    <row r="17393" spans="16:21" x14ac:dyDescent="0.45">
      <c r="P17393" s="33" t="s">
        <v>9581</v>
      </c>
      <c r="Q17393" t="s">
        <v>28873</v>
      </c>
      <c r="R17393" s="35" t="s">
        <v>26232</v>
      </c>
      <c r="S17393" s="34"/>
      <c r="T17393" s="34"/>
      <c r="U17393" s="34"/>
    </row>
    <row r="17394" spans="16:21" x14ac:dyDescent="0.45">
      <c r="P17394" s="33" t="s">
        <v>9582</v>
      </c>
      <c r="Q17394" t="s">
        <v>28873</v>
      </c>
      <c r="R17394" s="35" t="s">
        <v>26233</v>
      </c>
      <c r="S17394" s="34"/>
      <c r="T17394" s="34"/>
      <c r="U17394" s="34"/>
    </row>
    <row r="17395" spans="16:21" x14ac:dyDescent="0.45">
      <c r="P17395" s="33" t="s">
        <v>9582</v>
      </c>
      <c r="Q17395" t="s">
        <v>28873</v>
      </c>
      <c r="R17395" s="35" t="s">
        <v>26234</v>
      </c>
      <c r="S17395" s="34"/>
      <c r="T17395" s="34"/>
      <c r="U17395" s="34"/>
    </row>
    <row r="17396" spans="16:21" x14ac:dyDescent="0.45">
      <c r="P17396" s="33" t="s">
        <v>9583</v>
      </c>
      <c r="Q17396" t="s">
        <v>28873</v>
      </c>
      <c r="R17396" s="35" t="s">
        <v>26235</v>
      </c>
      <c r="S17396" s="34"/>
      <c r="T17396" s="34"/>
      <c r="U17396" s="34"/>
    </row>
    <row r="17397" spans="16:21" x14ac:dyDescent="0.45">
      <c r="P17397" s="33" t="s">
        <v>9583</v>
      </c>
      <c r="Q17397" t="s">
        <v>28873</v>
      </c>
      <c r="R17397" s="35" t="s">
        <v>26234</v>
      </c>
      <c r="S17397" s="34"/>
      <c r="T17397" s="34"/>
      <c r="U17397" s="34"/>
    </row>
    <row r="17398" spans="16:21" x14ac:dyDescent="0.45">
      <c r="P17398" s="33" t="s">
        <v>9584</v>
      </c>
      <c r="Q17398" t="s">
        <v>28873</v>
      </c>
      <c r="R17398" s="35" t="s">
        <v>26236</v>
      </c>
      <c r="S17398" s="34"/>
      <c r="T17398" s="34"/>
      <c r="U17398" s="34"/>
    </row>
    <row r="17399" spans="16:21" x14ac:dyDescent="0.45">
      <c r="P17399" s="33" t="s">
        <v>9584</v>
      </c>
      <c r="Q17399" t="s">
        <v>28873</v>
      </c>
      <c r="R17399" s="35" t="s">
        <v>26237</v>
      </c>
      <c r="S17399" s="34"/>
      <c r="T17399" s="34"/>
      <c r="U17399" s="34"/>
    </row>
    <row r="17400" spans="16:21" x14ac:dyDescent="0.45">
      <c r="P17400" s="33" t="s">
        <v>9585</v>
      </c>
      <c r="Q17400" t="s">
        <v>28873</v>
      </c>
      <c r="R17400" s="35" t="s">
        <v>26238</v>
      </c>
      <c r="S17400" s="34"/>
      <c r="T17400" s="34"/>
      <c r="U17400" s="34"/>
    </row>
    <row r="17401" spans="16:21" x14ac:dyDescent="0.45">
      <c r="P17401" s="33" t="s">
        <v>9585</v>
      </c>
      <c r="Q17401" t="s">
        <v>28873</v>
      </c>
      <c r="R17401" s="35" t="s">
        <v>26239</v>
      </c>
      <c r="S17401" s="34"/>
      <c r="T17401" s="34"/>
      <c r="U17401" s="34"/>
    </row>
    <row r="17402" spans="16:21" x14ac:dyDescent="0.45">
      <c r="P17402" s="33" t="s">
        <v>9586</v>
      </c>
      <c r="Q17402" t="s">
        <v>28873</v>
      </c>
      <c r="R17402" s="35" t="s">
        <v>26240</v>
      </c>
      <c r="S17402" s="34"/>
      <c r="T17402" s="34"/>
      <c r="U17402" s="34"/>
    </row>
    <row r="17403" spans="16:21" x14ac:dyDescent="0.45">
      <c r="P17403" s="33" t="s">
        <v>9586</v>
      </c>
      <c r="Q17403" t="s">
        <v>28873</v>
      </c>
      <c r="R17403" s="35" t="s">
        <v>26241</v>
      </c>
      <c r="S17403" s="34"/>
      <c r="T17403" s="34"/>
      <c r="U17403" s="34"/>
    </row>
    <row r="17404" spans="16:21" x14ac:dyDescent="0.45">
      <c r="P17404" s="33" t="s">
        <v>9587</v>
      </c>
      <c r="Q17404" t="s">
        <v>28873</v>
      </c>
      <c r="R17404" s="35" t="s">
        <v>26242</v>
      </c>
      <c r="S17404" s="34"/>
      <c r="T17404" s="34"/>
      <c r="U17404" s="34"/>
    </row>
    <row r="17405" spans="16:21" x14ac:dyDescent="0.45">
      <c r="P17405" s="33" t="s">
        <v>9587</v>
      </c>
      <c r="Q17405" t="s">
        <v>28873</v>
      </c>
      <c r="R17405" s="35" t="s">
        <v>26243</v>
      </c>
      <c r="S17405" s="34"/>
      <c r="T17405" s="34"/>
      <c r="U17405" s="34"/>
    </row>
    <row r="17406" spans="16:21" x14ac:dyDescent="0.45">
      <c r="P17406" s="33" t="s">
        <v>9588</v>
      </c>
      <c r="Q17406" t="s">
        <v>28873</v>
      </c>
      <c r="R17406" s="35" t="s">
        <v>26244</v>
      </c>
      <c r="S17406" s="34"/>
      <c r="T17406" s="34"/>
      <c r="U17406" s="34"/>
    </row>
    <row r="17407" spans="16:21" x14ac:dyDescent="0.45">
      <c r="P17407" s="33" t="s">
        <v>9588</v>
      </c>
      <c r="Q17407" t="s">
        <v>28873</v>
      </c>
      <c r="R17407" s="35" t="s">
        <v>26243</v>
      </c>
      <c r="S17407" s="34"/>
      <c r="T17407" s="34"/>
      <c r="U17407" s="34"/>
    </row>
    <row r="17408" spans="16:21" x14ac:dyDescent="0.45">
      <c r="P17408" s="33" t="s">
        <v>9589</v>
      </c>
      <c r="Q17408" t="s">
        <v>28873</v>
      </c>
      <c r="R17408" s="35" t="s">
        <v>26245</v>
      </c>
      <c r="S17408" s="34"/>
      <c r="T17408" s="34"/>
      <c r="U17408" s="34"/>
    </row>
    <row r="17409" spans="16:21" x14ac:dyDescent="0.45">
      <c r="P17409" s="33" t="s">
        <v>9589</v>
      </c>
      <c r="Q17409" t="s">
        <v>28873</v>
      </c>
      <c r="R17409" s="35" t="s">
        <v>26246</v>
      </c>
      <c r="S17409" s="34"/>
      <c r="T17409" s="34"/>
      <c r="U17409" s="34"/>
    </row>
    <row r="17410" spans="16:21" x14ac:dyDescent="0.45">
      <c r="P17410" s="33" t="s">
        <v>9590</v>
      </c>
      <c r="Q17410" t="s">
        <v>28873</v>
      </c>
      <c r="R17410" s="35" t="s">
        <v>26247</v>
      </c>
      <c r="S17410" s="34"/>
      <c r="T17410" s="34"/>
      <c r="U17410" s="34"/>
    </row>
    <row r="17411" spans="16:21" x14ac:dyDescent="0.45">
      <c r="P17411" s="33" t="s">
        <v>9591</v>
      </c>
      <c r="Q17411" t="s">
        <v>28873</v>
      </c>
      <c r="R17411" s="35" t="s">
        <v>26248</v>
      </c>
      <c r="S17411" s="34"/>
      <c r="T17411" s="34"/>
      <c r="U17411" s="34"/>
    </row>
    <row r="17412" spans="16:21" x14ac:dyDescent="0.45">
      <c r="P17412" s="33" t="s">
        <v>9592</v>
      </c>
      <c r="Q17412" t="s">
        <v>28873</v>
      </c>
      <c r="R17412" s="35" t="s">
        <v>26249</v>
      </c>
      <c r="S17412" s="34"/>
      <c r="T17412" s="34"/>
      <c r="U17412" s="34"/>
    </row>
    <row r="17413" spans="16:21" x14ac:dyDescent="0.45">
      <c r="P17413" s="33" t="s">
        <v>9593</v>
      </c>
      <c r="Q17413" t="s">
        <v>28873</v>
      </c>
      <c r="R17413" s="35" t="s">
        <v>26250</v>
      </c>
      <c r="S17413" s="34"/>
      <c r="T17413" s="34"/>
      <c r="U17413" s="34"/>
    </row>
    <row r="17414" spans="16:21" x14ac:dyDescent="0.45">
      <c r="P17414" s="33" t="s">
        <v>9593</v>
      </c>
      <c r="Q17414" t="s">
        <v>28873</v>
      </c>
      <c r="R17414" s="35" t="s">
        <v>26251</v>
      </c>
      <c r="S17414" s="34"/>
      <c r="T17414" s="34"/>
      <c r="U17414" s="34"/>
    </row>
    <row r="17415" spans="16:21" x14ac:dyDescent="0.45">
      <c r="P17415" s="33" t="s">
        <v>9594</v>
      </c>
      <c r="Q17415" t="s">
        <v>28873</v>
      </c>
      <c r="R17415" s="35" t="s">
        <v>26252</v>
      </c>
      <c r="S17415" s="34"/>
      <c r="T17415" s="34"/>
      <c r="U17415" s="34"/>
    </row>
    <row r="17416" spans="16:21" x14ac:dyDescent="0.45">
      <c r="P17416" s="33" t="s">
        <v>9595</v>
      </c>
      <c r="Q17416" t="s">
        <v>28873</v>
      </c>
      <c r="R17416" s="35" t="s">
        <v>11192</v>
      </c>
      <c r="S17416" s="34"/>
      <c r="T17416" s="34"/>
      <c r="U17416" s="34"/>
    </row>
    <row r="17417" spans="16:21" x14ac:dyDescent="0.45">
      <c r="P17417" s="33" t="s">
        <v>9596</v>
      </c>
      <c r="Q17417" t="s">
        <v>28873</v>
      </c>
      <c r="R17417" s="35" t="s">
        <v>26253</v>
      </c>
      <c r="S17417" s="34"/>
      <c r="T17417" s="34"/>
      <c r="U17417" s="34"/>
    </row>
    <row r="17418" spans="16:21" x14ac:dyDescent="0.45">
      <c r="P17418" s="33" t="s">
        <v>9596</v>
      </c>
      <c r="Q17418" t="s">
        <v>28873</v>
      </c>
      <c r="R17418" s="35" t="s">
        <v>26254</v>
      </c>
      <c r="S17418" s="34"/>
      <c r="T17418" s="34"/>
      <c r="U17418" s="34"/>
    </row>
    <row r="17419" spans="16:21" x14ac:dyDescent="0.45">
      <c r="P17419" s="33" t="s">
        <v>9597</v>
      </c>
      <c r="Q17419" t="s">
        <v>28873</v>
      </c>
      <c r="R17419" s="35" t="s">
        <v>26255</v>
      </c>
      <c r="S17419" s="34"/>
      <c r="T17419" s="34"/>
      <c r="U17419" s="34"/>
    </row>
    <row r="17420" spans="16:21" x14ac:dyDescent="0.45">
      <c r="P17420" s="33" t="s">
        <v>9597</v>
      </c>
      <c r="Q17420" t="s">
        <v>28873</v>
      </c>
      <c r="R17420" s="35" t="s">
        <v>26256</v>
      </c>
      <c r="S17420" s="34"/>
      <c r="T17420" s="34"/>
      <c r="U17420" s="34"/>
    </row>
    <row r="17421" spans="16:21" x14ac:dyDescent="0.45">
      <c r="P17421" s="33" t="s">
        <v>9598</v>
      </c>
      <c r="Q17421" t="s">
        <v>28873</v>
      </c>
      <c r="R17421" s="35" t="s">
        <v>26257</v>
      </c>
      <c r="S17421" s="34"/>
      <c r="T17421" s="34"/>
      <c r="U17421" s="34"/>
    </row>
    <row r="17422" spans="16:21" x14ac:dyDescent="0.45">
      <c r="P17422" s="33" t="s">
        <v>9598</v>
      </c>
      <c r="Q17422" t="s">
        <v>28873</v>
      </c>
      <c r="R17422" s="35" t="s">
        <v>26258</v>
      </c>
      <c r="S17422" s="34"/>
      <c r="T17422" s="34"/>
      <c r="U17422" s="34"/>
    </row>
    <row r="17423" spans="16:21" x14ac:dyDescent="0.45">
      <c r="P17423" s="33" t="s">
        <v>9599</v>
      </c>
      <c r="Q17423" t="s">
        <v>28873</v>
      </c>
      <c r="R17423" s="35" t="s">
        <v>16692</v>
      </c>
      <c r="S17423" s="34"/>
      <c r="T17423" s="34"/>
      <c r="U17423" s="34"/>
    </row>
    <row r="17424" spans="16:21" x14ac:dyDescent="0.45">
      <c r="P17424" s="33" t="s">
        <v>9599</v>
      </c>
      <c r="Q17424" t="s">
        <v>28873</v>
      </c>
      <c r="R17424" s="35" t="s">
        <v>26259</v>
      </c>
      <c r="S17424" s="34"/>
      <c r="T17424" s="34"/>
      <c r="U17424" s="34"/>
    </row>
    <row r="17425" spans="16:21" x14ac:dyDescent="0.45">
      <c r="P17425" s="33" t="s">
        <v>9600</v>
      </c>
      <c r="Q17425" t="s">
        <v>28873</v>
      </c>
      <c r="R17425" s="35" t="s">
        <v>26260</v>
      </c>
      <c r="S17425" s="34"/>
      <c r="T17425" s="34"/>
      <c r="U17425" s="34"/>
    </row>
    <row r="17426" spans="16:21" x14ac:dyDescent="0.45">
      <c r="P17426" s="33" t="s">
        <v>9600</v>
      </c>
      <c r="Q17426" t="s">
        <v>28873</v>
      </c>
      <c r="R17426" s="35" t="s">
        <v>26261</v>
      </c>
      <c r="S17426" s="34"/>
      <c r="T17426" s="34"/>
      <c r="U17426" s="34"/>
    </row>
    <row r="17427" spans="16:21" x14ac:dyDescent="0.45">
      <c r="P17427" s="33" t="s">
        <v>9601</v>
      </c>
      <c r="Q17427" t="s">
        <v>28873</v>
      </c>
      <c r="R17427" s="35" t="s">
        <v>26262</v>
      </c>
      <c r="S17427" s="34"/>
      <c r="T17427" s="34"/>
      <c r="U17427" s="34"/>
    </row>
    <row r="17428" spans="16:21" x14ac:dyDescent="0.45">
      <c r="P17428" s="33" t="s">
        <v>9601</v>
      </c>
      <c r="Q17428" t="s">
        <v>28873</v>
      </c>
      <c r="R17428" s="35" t="s">
        <v>26263</v>
      </c>
      <c r="S17428" s="34"/>
      <c r="T17428" s="34"/>
      <c r="U17428" s="34"/>
    </row>
    <row r="17429" spans="16:21" x14ac:dyDescent="0.45">
      <c r="P17429" s="33" t="s">
        <v>9602</v>
      </c>
      <c r="Q17429" t="s">
        <v>28873</v>
      </c>
      <c r="R17429" s="35" t="s">
        <v>16694</v>
      </c>
      <c r="S17429" s="34"/>
      <c r="T17429" s="34"/>
      <c r="U17429" s="34"/>
    </row>
    <row r="17430" spans="16:21" x14ac:dyDescent="0.45">
      <c r="P17430" s="33" t="s">
        <v>9602</v>
      </c>
      <c r="Q17430" t="s">
        <v>28873</v>
      </c>
      <c r="R17430" s="35" t="s">
        <v>26264</v>
      </c>
      <c r="S17430" s="34"/>
      <c r="T17430" s="34"/>
      <c r="U17430" s="34"/>
    </row>
    <row r="17431" spans="16:21" x14ac:dyDescent="0.45">
      <c r="P17431" s="33" t="s">
        <v>9603</v>
      </c>
      <c r="Q17431" t="s">
        <v>28873</v>
      </c>
      <c r="R17431" s="35" t="s">
        <v>16696</v>
      </c>
      <c r="S17431" s="34"/>
      <c r="T17431" s="34"/>
      <c r="U17431" s="34"/>
    </row>
    <row r="17432" spans="16:21" x14ac:dyDescent="0.45">
      <c r="P17432" s="33" t="s">
        <v>9603</v>
      </c>
      <c r="Q17432" t="s">
        <v>28873</v>
      </c>
      <c r="R17432" s="35" t="s">
        <v>26265</v>
      </c>
      <c r="S17432" s="34"/>
      <c r="T17432" s="34"/>
      <c r="U17432" s="34"/>
    </row>
    <row r="17433" spans="16:21" x14ac:dyDescent="0.45">
      <c r="P17433" s="33" t="s">
        <v>9604</v>
      </c>
      <c r="Q17433" t="s">
        <v>28873</v>
      </c>
      <c r="R17433" s="35" t="s">
        <v>26266</v>
      </c>
      <c r="S17433" s="34"/>
      <c r="T17433" s="34"/>
      <c r="U17433" s="34"/>
    </row>
    <row r="17434" spans="16:21" x14ac:dyDescent="0.45">
      <c r="P17434" s="33" t="s">
        <v>9604</v>
      </c>
      <c r="Q17434" t="s">
        <v>28873</v>
      </c>
      <c r="R17434" s="35" t="s">
        <v>26267</v>
      </c>
      <c r="S17434" s="34"/>
      <c r="T17434" s="34"/>
      <c r="U17434" s="34"/>
    </row>
    <row r="17435" spans="16:21" x14ac:dyDescent="0.45">
      <c r="P17435" s="33" t="s">
        <v>9605</v>
      </c>
      <c r="Q17435" t="s">
        <v>28873</v>
      </c>
      <c r="R17435" s="35" t="s">
        <v>26268</v>
      </c>
      <c r="S17435" s="34"/>
      <c r="T17435" s="34"/>
      <c r="U17435" s="34"/>
    </row>
    <row r="17436" spans="16:21" x14ac:dyDescent="0.45">
      <c r="P17436" s="33" t="s">
        <v>9605</v>
      </c>
      <c r="Q17436" t="s">
        <v>28873</v>
      </c>
      <c r="R17436" s="35" t="s">
        <v>26269</v>
      </c>
      <c r="S17436" s="34"/>
      <c r="T17436" s="34"/>
      <c r="U17436" s="34"/>
    </row>
    <row r="17437" spans="16:21" x14ac:dyDescent="0.45">
      <c r="P17437" s="33" t="s">
        <v>9606</v>
      </c>
      <c r="Q17437" t="s">
        <v>28873</v>
      </c>
      <c r="R17437" s="35" t="s">
        <v>26270</v>
      </c>
      <c r="S17437" s="34"/>
      <c r="T17437" s="34"/>
      <c r="U17437" s="34"/>
    </row>
    <row r="17438" spans="16:21" x14ac:dyDescent="0.45">
      <c r="P17438" s="33" t="s">
        <v>9606</v>
      </c>
      <c r="Q17438" t="s">
        <v>28873</v>
      </c>
      <c r="R17438" s="35" t="s">
        <v>26271</v>
      </c>
      <c r="S17438" s="34"/>
      <c r="T17438" s="34"/>
      <c r="U17438" s="34"/>
    </row>
    <row r="17439" spans="16:21" x14ac:dyDescent="0.45">
      <c r="P17439" s="33" t="s">
        <v>9607</v>
      </c>
      <c r="Q17439" t="s">
        <v>28873</v>
      </c>
      <c r="R17439" s="35" t="s">
        <v>26270</v>
      </c>
      <c r="S17439" s="34"/>
      <c r="T17439" s="34"/>
      <c r="U17439" s="34"/>
    </row>
    <row r="17440" spans="16:21" x14ac:dyDescent="0.45">
      <c r="P17440" s="33" t="s">
        <v>9607</v>
      </c>
      <c r="Q17440" t="s">
        <v>28873</v>
      </c>
      <c r="R17440" s="35" t="s">
        <v>26271</v>
      </c>
      <c r="S17440" s="34"/>
      <c r="T17440" s="34"/>
      <c r="U17440" s="34"/>
    </row>
    <row r="17441" spans="16:21" x14ac:dyDescent="0.45">
      <c r="P17441" s="33" t="s">
        <v>9608</v>
      </c>
      <c r="Q17441" t="s">
        <v>28873</v>
      </c>
      <c r="R17441" s="35" t="s">
        <v>26272</v>
      </c>
      <c r="S17441" s="34"/>
      <c r="T17441" s="34"/>
      <c r="U17441" s="34"/>
    </row>
    <row r="17442" spans="16:21" x14ac:dyDescent="0.45">
      <c r="P17442" s="33" t="s">
        <v>9608</v>
      </c>
      <c r="Q17442" t="s">
        <v>28873</v>
      </c>
      <c r="R17442" s="35" t="s">
        <v>26273</v>
      </c>
      <c r="S17442" s="34"/>
      <c r="T17442" s="34"/>
      <c r="U17442" s="34"/>
    </row>
    <row r="17443" spans="16:21" x14ac:dyDescent="0.45">
      <c r="P17443" s="33" t="s">
        <v>9609</v>
      </c>
      <c r="Q17443" t="s">
        <v>28873</v>
      </c>
      <c r="R17443" s="35" t="s">
        <v>26274</v>
      </c>
      <c r="S17443" s="34"/>
      <c r="T17443" s="34"/>
      <c r="U17443" s="34"/>
    </row>
    <row r="17444" spans="16:21" x14ac:dyDescent="0.45">
      <c r="P17444" s="33" t="s">
        <v>9609</v>
      </c>
      <c r="Q17444" t="s">
        <v>28873</v>
      </c>
      <c r="R17444" s="35" t="s">
        <v>26275</v>
      </c>
      <c r="S17444" s="34"/>
      <c r="T17444" s="34"/>
      <c r="U17444" s="34"/>
    </row>
    <row r="17445" spans="16:21" x14ac:dyDescent="0.45">
      <c r="P17445" s="33" t="s">
        <v>9610</v>
      </c>
      <c r="Q17445" t="s">
        <v>28873</v>
      </c>
      <c r="R17445" s="35" t="s">
        <v>26276</v>
      </c>
      <c r="S17445" s="34"/>
      <c r="T17445" s="34"/>
      <c r="U17445" s="34"/>
    </row>
    <row r="17446" spans="16:21" x14ac:dyDescent="0.45">
      <c r="P17446" s="33" t="s">
        <v>9610</v>
      </c>
      <c r="Q17446" t="s">
        <v>28873</v>
      </c>
      <c r="R17446" s="35" t="s">
        <v>26277</v>
      </c>
      <c r="S17446" s="34"/>
      <c r="T17446" s="34"/>
      <c r="U17446" s="34"/>
    </row>
    <row r="17447" spans="16:21" x14ac:dyDescent="0.45">
      <c r="P17447" s="33" t="s">
        <v>9611</v>
      </c>
      <c r="Q17447" t="s">
        <v>28873</v>
      </c>
      <c r="R17447" s="35" t="s">
        <v>26278</v>
      </c>
      <c r="S17447" s="34"/>
      <c r="T17447" s="34"/>
      <c r="U17447" s="34"/>
    </row>
    <row r="17448" spans="16:21" x14ac:dyDescent="0.45">
      <c r="P17448" s="33" t="s">
        <v>9611</v>
      </c>
      <c r="Q17448" t="s">
        <v>28873</v>
      </c>
      <c r="R17448" s="35" t="s">
        <v>26279</v>
      </c>
      <c r="S17448" s="34"/>
      <c r="T17448" s="34"/>
      <c r="U17448" s="34"/>
    </row>
    <row r="17449" spans="16:21" x14ac:dyDescent="0.45">
      <c r="P17449" s="33" t="s">
        <v>9612</v>
      </c>
      <c r="Q17449" t="s">
        <v>28873</v>
      </c>
      <c r="R17449" s="35" t="s">
        <v>26280</v>
      </c>
      <c r="S17449" s="34"/>
      <c r="T17449" s="34"/>
      <c r="U17449" s="34"/>
    </row>
    <row r="17450" spans="16:21" x14ac:dyDescent="0.45">
      <c r="P17450" s="33" t="s">
        <v>9612</v>
      </c>
      <c r="Q17450" t="s">
        <v>28873</v>
      </c>
      <c r="R17450" s="35" t="s">
        <v>26281</v>
      </c>
      <c r="S17450" s="34"/>
      <c r="T17450" s="34"/>
      <c r="U17450" s="34"/>
    </row>
    <row r="17451" spans="16:21" x14ac:dyDescent="0.45">
      <c r="P17451" s="33" t="s">
        <v>9613</v>
      </c>
      <c r="Q17451" t="s">
        <v>28873</v>
      </c>
      <c r="R17451" s="35" t="s">
        <v>26282</v>
      </c>
      <c r="S17451" s="34"/>
      <c r="T17451" s="34"/>
      <c r="U17451" s="34"/>
    </row>
    <row r="17452" spans="16:21" x14ac:dyDescent="0.45">
      <c r="P17452" s="33" t="s">
        <v>9613</v>
      </c>
      <c r="Q17452" t="s">
        <v>28873</v>
      </c>
      <c r="R17452" s="35" t="s">
        <v>26283</v>
      </c>
      <c r="S17452" s="34"/>
      <c r="T17452" s="34"/>
      <c r="U17452" s="34"/>
    </row>
    <row r="17453" spans="16:21" x14ac:dyDescent="0.45">
      <c r="P17453" s="33" t="s">
        <v>9614</v>
      </c>
      <c r="Q17453" t="s">
        <v>28873</v>
      </c>
      <c r="R17453" s="35" t="s">
        <v>26284</v>
      </c>
      <c r="S17453" s="34"/>
      <c r="T17453" s="34"/>
      <c r="U17453" s="34"/>
    </row>
    <row r="17454" spans="16:21" x14ac:dyDescent="0.45">
      <c r="P17454" s="33" t="s">
        <v>9614</v>
      </c>
      <c r="Q17454" t="s">
        <v>28873</v>
      </c>
      <c r="R17454" s="35" t="s">
        <v>26277</v>
      </c>
      <c r="S17454" s="34"/>
      <c r="T17454" s="34"/>
      <c r="U17454" s="34"/>
    </row>
    <row r="17455" spans="16:21" x14ac:dyDescent="0.45">
      <c r="P17455" s="33" t="s">
        <v>9615</v>
      </c>
      <c r="Q17455" t="s">
        <v>28873</v>
      </c>
      <c r="R17455" s="35" t="s">
        <v>26285</v>
      </c>
      <c r="S17455" s="34"/>
      <c r="T17455" s="34"/>
      <c r="U17455" s="34"/>
    </row>
    <row r="17456" spans="16:21" x14ac:dyDescent="0.45">
      <c r="P17456" s="33" t="s">
        <v>9615</v>
      </c>
      <c r="Q17456" t="s">
        <v>28873</v>
      </c>
      <c r="R17456" s="35" t="s">
        <v>26286</v>
      </c>
      <c r="S17456" s="34"/>
      <c r="T17456" s="34"/>
      <c r="U17456" s="34"/>
    </row>
    <row r="17457" spans="16:21" x14ac:dyDescent="0.45">
      <c r="P17457" s="33" t="s">
        <v>9616</v>
      </c>
      <c r="Q17457" t="s">
        <v>28873</v>
      </c>
      <c r="R17457" s="35" t="s">
        <v>26287</v>
      </c>
      <c r="S17457" s="34"/>
      <c r="T17457" s="34"/>
      <c r="U17457" s="34"/>
    </row>
    <row r="17458" spans="16:21" x14ac:dyDescent="0.45">
      <c r="P17458" s="33" t="s">
        <v>9616</v>
      </c>
      <c r="Q17458" t="s">
        <v>28873</v>
      </c>
      <c r="R17458" s="35" t="s">
        <v>26288</v>
      </c>
      <c r="S17458" s="34"/>
      <c r="T17458" s="34"/>
      <c r="U17458" s="34"/>
    </row>
    <row r="17459" spans="16:21" x14ac:dyDescent="0.45">
      <c r="P17459" s="33" t="s">
        <v>9617</v>
      </c>
      <c r="Q17459" t="s">
        <v>28873</v>
      </c>
      <c r="R17459" s="35" t="s">
        <v>26289</v>
      </c>
      <c r="S17459" s="34"/>
      <c r="T17459" s="34"/>
      <c r="U17459" s="34"/>
    </row>
    <row r="17460" spans="16:21" x14ac:dyDescent="0.45">
      <c r="P17460" s="33" t="s">
        <v>9617</v>
      </c>
      <c r="Q17460" t="s">
        <v>28873</v>
      </c>
      <c r="R17460" s="35" t="s">
        <v>26290</v>
      </c>
      <c r="S17460" s="34"/>
      <c r="T17460" s="34"/>
      <c r="U17460" s="34"/>
    </row>
    <row r="17461" spans="16:21" x14ac:dyDescent="0.45">
      <c r="P17461" s="33" t="s">
        <v>9618</v>
      </c>
      <c r="Q17461" t="s">
        <v>28873</v>
      </c>
      <c r="R17461" s="35" t="s">
        <v>26291</v>
      </c>
      <c r="S17461" s="34"/>
      <c r="T17461" s="34"/>
      <c r="U17461" s="34"/>
    </row>
    <row r="17462" spans="16:21" x14ac:dyDescent="0.45">
      <c r="P17462" s="33" t="s">
        <v>9618</v>
      </c>
      <c r="Q17462" t="s">
        <v>28873</v>
      </c>
      <c r="R17462" s="35" t="s">
        <v>26292</v>
      </c>
      <c r="S17462" s="34"/>
      <c r="T17462" s="34"/>
      <c r="U17462" s="34"/>
    </row>
    <row r="17463" spans="16:21" x14ac:dyDescent="0.45">
      <c r="P17463" s="33" t="s">
        <v>9619</v>
      </c>
      <c r="Q17463" t="s">
        <v>28873</v>
      </c>
      <c r="R17463" s="35" t="s">
        <v>26293</v>
      </c>
      <c r="S17463" s="34"/>
      <c r="T17463" s="34"/>
      <c r="U17463" s="34"/>
    </row>
    <row r="17464" spans="16:21" x14ac:dyDescent="0.45">
      <c r="P17464" s="33" t="s">
        <v>9619</v>
      </c>
      <c r="Q17464" t="s">
        <v>28873</v>
      </c>
      <c r="R17464" s="35" t="s">
        <v>26294</v>
      </c>
      <c r="S17464" s="34"/>
      <c r="T17464" s="34"/>
      <c r="U17464" s="34"/>
    </row>
    <row r="17465" spans="16:21" x14ac:dyDescent="0.45">
      <c r="P17465" s="33" t="s">
        <v>9620</v>
      </c>
      <c r="Q17465" t="s">
        <v>28873</v>
      </c>
      <c r="R17465" s="35" t="s">
        <v>26295</v>
      </c>
      <c r="S17465" s="34"/>
      <c r="T17465" s="34"/>
      <c r="U17465" s="34"/>
    </row>
    <row r="17466" spans="16:21" x14ac:dyDescent="0.45">
      <c r="P17466" s="33" t="s">
        <v>9620</v>
      </c>
      <c r="Q17466" t="s">
        <v>28873</v>
      </c>
      <c r="R17466" s="35" t="s">
        <v>26296</v>
      </c>
      <c r="S17466" s="34"/>
      <c r="T17466" s="34"/>
      <c r="U17466" s="34"/>
    </row>
    <row r="17467" spans="16:21" x14ac:dyDescent="0.45">
      <c r="P17467" s="33" t="s">
        <v>9621</v>
      </c>
      <c r="Q17467" t="s">
        <v>28873</v>
      </c>
      <c r="R17467" s="35" t="s">
        <v>26297</v>
      </c>
      <c r="S17467" s="34"/>
      <c r="T17467" s="34"/>
      <c r="U17467" s="34"/>
    </row>
    <row r="17468" spans="16:21" x14ac:dyDescent="0.45">
      <c r="P17468" s="33" t="s">
        <v>9621</v>
      </c>
      <c r="Q17468" t="s">
        <v>28873</v>
      </c>
      <c r="R17468" s="35" t="s">
        <v>26298</v>
      </c>
      <c r="S17468" s="34"/>
      <c r="T17468" s="34"/>
      <c r="U17468" s="34"/>
    </row>
    <row r="17469" spans="16:21" x14ac:dyDescent="0.45">
      <c r="P17469" s="33" t="s">
        <v>9622</v>
      </c>
      <c r="Q17469" t="s">
        <v>28873</v>
      </c>
      <c r="R17469" s="35" t="s">
        <v>26299</v>
      </c>
      <c r="S17469" s="34"/>
      <c r="T17469" s="34"/>
      <c r="U17469" s="34"/>
    </row>
    <row r="17470" spans="16:21" x14ac:dyDescent="0.45">
      <c r="P17470" s="33" t="s">
        <v>9622</v>
      </c>
      <c r="Q17470" t="s">
        <v>28873</v>
      </c>
      <c r="R17470" s="35" t="s">
        <v>26300</v>
      </c>
      <c r="S17470" s="34"/>
      <c r="T17470" s="34"/>
      <c r="U17470" s="34"/>
    </row>
    <row r="17471" spans="16:21" x14ac:dyDescent="0.45">
      <c r="P17471" s="33" t="s">
        <v>9623</v>
      </c>
      <c r="Q17471" t="s">
        <v>28873</v>
      </c>
      <c r="R17471" s="35" t="s">
        <v>26301</v>
      </c>
      <c r="S17471" s="34"/>
      <c r="T17471" s="34"/>
      <c r="U17471" s="34"/>
    </row>
    <row r="17472" spans="16:21" x14ac:dyDescent="0.45">
      <c r="P17472" s="33" t="s">
        <v>9623</v>
      </c>
      <c r="Q17472" t="s">
        <v>28873</v>
      </c>
      <c r="R17472" s="35" t="s">
        <v>26302</v>
      </c>
      <c r="S17472" s="34"/>
      <c r="T17472" s="34"/>
      <c r="U17472" s="34"/>
    </row>
    <row r="17473" spans="16:21" x14ac:dyDescent="0.45">
      <c r="P17473" s="33" t="s">
        <v>9624</v>
      </c>
      <c r="Q17473" t="s">
        <v>28873</v>
      </c>
      <c r="R17473" s="35" t="s">
        <v>26303</v>
      </c>
      <c r="S17473" s="34"/>
      <c r="T17473" s="34"/>
      <c r="U17473" s="34"/>
    </row>
    <row r="17474" spans="16:21" x14ac:dyDescent="0.45">
      <c r="P17474" s="33" t="s">
        <v>9624</v>
      </c>
      <c r="Q17474" t="s">
        <v>28873</v>
      </c>
      <c r="R17474" s="35" t="s">
        <v>26304</v>
      </c>
      <c r="S17474" s="34"/>
      <c r="T17474" s="34"/>
      <c r="U17474" s="34"/>
    </row>
    <row r="17475" spans="16:21" x14ac:dyDescent="0.45">
      <c r="P17475" s="33" t="s">
        <v>9625</v>
      </c>
      <c r="Q17475" t="s">
        <v>28873</v>
      </c>
      <c r="R17475" s="35" t="s">
        <v>26305</v>
      </c>
      <c r="S17475" s="34"/>
      <c r="T17475" s="34"/>
      <c r="U17475" s="34"/>
    </row>
    <row r="17476" spans="16:21" x14ac:dyDescent="0.45">
      <c r="P17476" s="33" t="s">
        <v>9625</v>
      </c>
      <c r="Q17476" t="s">
        <v>28873</v>
      </c>
      <c r="R17476" s="35" t="s">
        <v>26306</v>
      </c>
      <c r="S17476" s="34"/>
      <c r="T17476" s="34"/>
      <c r="U17476" s="34"/>
    </row>
    <row r="17477" spans="16:21" x14ac:dyDescent="0.45">
      <c r="P17477" s="33" t="s">
        <v>9626</v>
      </c>
      <c r="Q17477" t="s">
        <v>28873</v>
      </c>
      <c r="R17477" s="35" t="s">
        <v>26307</v>
      </c>
      <c r="S17477" s="34"/>
      <c r="T17477" s="34"/>
      <c r="U17477" s="34"/>
    </row>
    <row r="17478" spans="16:21" x14ac:dyDescent="0.45">
      <c r="P17478" s="33" t="s">
        <v>9626</v>
      </c>
      <c r="Q17478" t="s">
        <v>28873</v>
      </c>
      <c r="R17478" s="35" t="s">
        <v>26308</v>
      </c>
      <c r="S17478" s="34"/>
      <c r="T17478" s="34"/>
      <c r="U17478" s="34"/>
    </row>
    <row r="17479" spans="16:21" x14ac:dyDescent="0.45">
      <c r="P17479" s="33" t="s">
        <v>9627</v>
      </c>
      <c r="Q17479" t="s">
        <v>28873</v>
      </c>
      <c r="R17479" s="35" t="s">
        <v>26309</v>
      </c>
      <c r="S17479" s="34"/>
      <c r="T17479" s="34"/>
      <c r="U17479" s="34"/>
    </row>
    <row r="17480" spans="16:21" x14ac:dyDescent="0.45">
      <c r="P17480" s="33" t="s">
        <v>9627</v>
      </c>
      <c r="Q17480" t="s">
        <v>28873</v>
      </c>
      <c r="R17480" s="35" t="s">
        <v>26310</v>
      </c>
      <c r="S17480" s="34"/>
      <c r="T17480" s="34"/>
      <c r="U17480" s="34"/>
    </row>
    <row r="17481" spans="16:21" x14ac:dyDescent="0.45">
      <c r="P17481" s="33" t="s">
        <v>9628</v>
      </c>
      <c r="Q17481" t="s">
        <v>28873</v>
      </c>
      <c r="R17481" s="35" t="s">
        <v>26311</v>
      </c>
      <c r="S17481" s="34"/>
      <c r="T17481" s="34"/>
      <c r="U17481" s="34"/>
    </row>
    <row r="17482" spans="16:21" x14ac:dyDescent="0.45">
      <c r="P17482" s="33" t="s">
        <v>9628</v>
      </c>
      <c r="Q17482" t="s">
        <v>28873</v>
      </c>
      <c r="R17482" s="35" t="s">
        <v>26312</v>
      </c>
      <c r="S17482" s="34"/>
      <c r="T17482" s="34"/>
      <c r="U17482" s="34"/>
    </row>
    <row r="17483" spans="16:21" x14ac:dyDescent="0.45">
      <c r="P17483" s="33" t="s">
        <v>9629</v>
      </c>
      <c r="Q17483" t="s">
        <v>28873</v>
      </c>
      <c r="R17483" s="35" t="s">
        <v>26313</v>
      </c>
      <c r="S17483" s="34"/>
      <c r="T17483" s="34"/>
      <c r="U17483" s="34"/>
    </row>
    <row r="17484" spans="16:21" x14ac:dyDescent="0.45">
      <c r="P17484" s="33" t="s">
        <v>9629</v>
      </c>
      <c r="Q17484" t="s">
        <v>28873</v>
      </c>
      <c r="R17484" s="35" t="s">
        <v>26314</v>
      </c>
      <c r="S17484" s="34"/>
      <c r="T17484" s="34"/>
      <c r="U17484" s="34"/>
    </row>
    <row r="17485" spans="16:21" x14ac:dyDescent="0.45">
      <c r="P17485" s="33" t="s">
        <v>9630</v>
      </c>
      <c r="Q17485" t="s">
        <v>28873</v>
      </c>
      <c r="R17485" s="35" t="s">
        <v>26315</v>
      </c>
      <c r="S17485" s="34"/>
      <c r="T17485" s="34"/>
      <c r="U17485" s="34"/>
    </row>
    <row r="17486" spans="16:21" x14ac:dyDescent="0.45">
      <c r="P17486" s="33" t="s">
        <v>9630</v>
      </c>
      <c r="Q17486" t="s">
        <v>28873</v>
      </c>
      <c r="R17486" s="35" t="s">
        <v>26316</v>
      </c>
      <c r="S17486" s="34"/>
      <c r="T17486" s="34"/>
      <c r="U17486" s="34"/>
    </row>
    <row r="17487" spans="16:21" x14ac:dyDescent="0.45">
      <c r="P17487" s="33" t="s">
        <v>9631</v>
      </c>
      <c r="Q17487" t="s">
        <v>28873</v>
      </c>
      <c r="R17487" s="35" t="s">
        <v>26317</v>
      </c>
      <c r="S17487" s="34"/>
      <c r="T17487" s="34"/>
      <c r="U17487" s="34"/>
    </row>
    <row r="17488" spans="16:21" x14ac:dyDescent="0.45">
      <c r="P17488" s="33" t="s">
        <v>9631</v>
      </c>
      <c r="Q17488" t="s">
        <v>28873</v>
      </c>
      <c r="R17488" s="35" t="s">
        <v>26318</v>
      </c>
      <c r="S17488" s="34"/>
      <c r="T17488" s="34"/>
      <c r="U17488" s="34"/>
    </row>
    <row r="17489" spans="16:21" x14ac:dyDescent="0.45">
      <c r="P17489" s="33" t="s">
        <v>9632</v>
      </c>
      <c r="Q17489" t="s">
        <v>28873</v>
      </c>
      <c r="R17489" s="35" t="s">
        <v>26319</v>
      </c>
      <c r="S17489" s="34"/>
      <c r="T17489" s="34"/>
      <c r="U17489" s="34"/>
    </row>
    <row r="17490" spans="16:21" x14ac:dyDescent="0.45">
      <c r="P17490" s="33" t="s">
        <v>9632</v>
      </c>
      <c r="Q17490" t="s">
        <v>28873</v>
      </c>
      <c r="R17490" s="35" t="s">
        <v>26318</v>
      </c>
      <c r="S17490" s="34"/>
      <c r="T17490" s="34"/>
      <c r="U17490" s="34"/>
    </row>
    <row r="17491" spans="16:21" x14ac:dyDescent="0.45">
      <c r="P17491" s="33" t="s">
        <v>9633</v>
      </c>
      <c r="Q17491" t="s">
        <v>28873</v>
      </c>
      <c r="R17491" s="35" t="s">
        <v>26320</v>
      </c>
      <c r="S17491" s="34"/>
      <c r="T17491" s="34"/>
      <c r="U17491" s="34"/>
    </row>
    <row r="17492" spans="16:21" x14ac:dyDescent="0.45">
      <c r="P17492" s="33" t="s">
        <v>9633</v>
      </c>
      <c r="Q17492" t="s">
        <v>28873</v>
      </c>
      <c r="R17492" s="35" t="s">
        <v>26321</v>
      </c>
      <c r="S17492" s="34"/>
      <c r="T17492" s="34"/>
      <c r="U17492" s="34"/>
    </row>
    <row r="17493" spans="16:21" x14ac:dyDescent="0.45">
      <c r="P17493" s="33" t="s">
        <v>9634</v>
      </c>
      <c r="Q17493" t="s">
        <v>28873</v>
      </c>
      <c r="R17493" s="35" t="s">
        <v>26322</v>
      </c>
      <c r="S17493" s="34"/>
      <c r="T17493" s="34"/>
      <c r="U17493" s="34"/>
    </row>
    <row r="17494" spans="16:21" x14ac:dyDescent="0.45">
      <c r="P17494" s="33" t="s">
        <v>9634</v>
      </c>
      <c r="Q17494" t="s">
        <v>28873</v>
      </c>
      <c r="R17494" s="35" t="s">
        <v>26323</v>
      </c>
      <c r="S17494" s="34"/>
      <c r="T17494" s="34"/>
      <c r="U17494" s="34"/>
    </row>
    <row r="17495" spans="16:21" x14ac:dyDescent="0.45">
      <c r="P17495" s="33" t="s">
        <v>9635</v>
      </c>
      <c r="Q17495" t="s">
        <v>28873</v>
      </c>
      <c r="R17495" s="35" t="s">
        <v>26324</v>
      </c>
      <c r="S17495" s="34"/>
      <c r="T17495" s="34"/>
      <c r="U17495" s="34"/>
    </row>
    <row r="17496" spans="16:21" x14ac:dyDescent="0.45">
      <c r="P17496" s="33" t="s">
        <v>9635</v>
      </c>
      <c r="Q17496" t="s">
        <v>28873</v>
      </c>
      <c r="R17496" s="35" t="s">
        <v>26325</v>
      </c>
      <c r="S17496" s="34"/>
      <c r="T17496" s="34"/>
      <c r="U17496" s="34"/>
    </row>
    <row r="17497" spans="16:21" x14ac:dyDescent="0.45">
      <c r="P17497" s="33" t="s">
        <v>9636</v>
      </c>
      <c r="Q17497" t="s">
        <v>28873</v>
      </c>
      <c r="R17497" s="35" t="s">
        <v>26326</v>
      </c>
      <c r="S17497" s="34"/>
      <c r="T17497" s="34"/>
      <c r="U17497" s="34"/>
    </row>
    <row r="17498" spans="16:21" x14ac:dyDescent="0.45">
      <c r="P17498" s="33" t="s">
        <v>9636</v>
      </c>
      <c r="Q17498" t="s">
        <v>28873</v>
      </c>
      <c r="R17498" s="35" t="s">
        <v>26327</v>
      </c>
      <c r="S17498" s="34"/>
      <c r="T17498" s="34"/>
      <c r="U17498" s="34"/>
    </row>
    <row r="17499" spans="16:21" x14ac:dyDescent="0.45">
      <c r="P17499" s="33" t="s">
        <v>9637</v>
      </c>
      <c r="Q17499" t="s">
        <v>28873</v>
      </c>
      <c r="R17499" s="35" t="s">
        <v>26328</v>
      </c>
      <c r="S17499" s="34"/>
      <c r="T17499" s="34"/>
      <c r="U17499" s="34"/>
    </row>
    <row r="17500" spans="16:21" x14ac:dyDescent="0.45">
      <c r="P17500" s="33" t="s">
        <v>9637</v>
      </c>
      <c r="Q17500" t="s">
        <v>28873</v>
      </c>
      <c r="R17500" s="35" t="s">
        <v>26329</v>
      </c>
      <c r="S17500" s="34"/>
      <c r="T17500" s="34"/>
      <c r="U17500" s="34"/>
    </row>
    <row r="17501" spans="16:21" x14ac:dyDescent="0.45">
      <c r="P17501" s="33" t="s">
        <v>9638</v>
      </c>
      <c r="Q17501" t="s">
        <v>28873</v>
      </c>
      <c r="R17501" s="35" t="s">
        <v>26330</v>
      </c>
      <c r="S17501" s="34"/>
      <c r="T17501" s="34"/>
      <c r="U17501" s="34"/>
    </row>
    <row r="17502" spans="16:21" x14ac:dyDescent="0.45">
      <c r="P17502" s="33" t="s">
        <v>9638</v>
      </c>
      <c r="Q17502" t="s">
        <v>28873</v>
      </c>
      <c r="R17502" s="35" t="s">
        <v>26331</v>
      </c>
      <c r="S17502" s="34"/>
      <c r="T17502" s="34"/>
      <c r="U17502" s="34"/>
    </row>
    <row r="17503" spans="16:21" x14ac:dyDescent="0.45">
      <c r="P17503" s="33" t="s">
        <v>9639</v>
      </c>
      <c r="Q17503" t="s">
        <v>28873</v>
      </c>
      <c r="R17503" s="35" t="s">
        <v>26332</v>
      </c>
      <c r="S17503" s="34"/>
      <c r="T17503" s="34"/>
      <c r="U17503" s="34"/>
    </row>
    <row r="17504" spans="16:21" x14ac:dyDescent="0.45">
      <c r="P17504" s="33" t="s">
        <v>9639</v>
      </c>
      <c r="Q17504" t="s">
        <v>28873</v>
      </c>
      <c r="R17504" s="35" t="s">
        <v>26333</v>
      </c>
      <c r="S17504" s="34"/>
      <c r="T17504" s="34"/>
      <c r="U17504" s="34"/>
    </row>
    <row r="17505" spans="16:21" x14ac:dyDescent="0.45">
      <c r="P17505" s="33" t="s">
        <v>9640</v>
      </c>
      <c r="Q17505" t="s">
        <v>28873</v>
      </c>
      <c r="R17505" s="35" t="s">
        <v>26334</v>
      </c>
      <c r="S17505" s="34"/>
      <c r="T17505" s="34"/>
      <c r="U17505" s="34"/>
    </row>
    <row r="17506" spans="16:21" x14ac:dyDescent="0.45">
      <c r="P17506" s="33" t="s">
        <v>9640</v>
      </c>
      <c r="Q17506" t="s">
        <v>28873</v>
      </c>
      <c r="R17506" s="35" t="s">
        <v>26335</v>
      </c>
      <c r="S17506" s="34"/>
      <c r="T17506" s="34"/>
      <c r="U17506" s="34"/>
    </row>
    <row r="17507" spans="16:21" x14ac:dyDescent="0.45">
      <c r="P17507" s="33" t="s">
        <v>9641</v>
      </c>
      <c r="Q17507" t="s">
        <v>28873</v>
      </c>
      <c r="R17507" s="35" t="s">
        <v>26336</v>
      </c>
      <c r="S17507" s="34"/>
      <c r="T17507" s="34"/>
      <c r="U17507" s="34"/>
    </row>
    <row r="17508" spans="16:21" x14ac:dyDescent="0.45">
      <c r="P17508" s="33" t="s">
        <v>9641</v>
      </c>
      <c r="Q17508" t="s">
        <v>28873</v>
      </c>
      <c r="R17508" s="35" t="s">
        <v>26337</v>
      </c>
      <c r="S17508" s="34"/>
      <c r="T17508" s="34"/>
      <c r="U17508" s="34"/>
    </row>
    <row r="17509" spans="16:21" x14ac:dyDescent="0.45">
      <c r="P17509" s="33" t="s">
        <v>9642</v>
      </c>
      <c r="Q17509" t="s">
        <v>28873</v>
      </c>
      <c r="R17509" s="35" t="s">
        <v>26338</v>
      </c>
      <c r="S17509" s="34"/>
      <c r="T17509" s="34"/>
      <c r="U17509" s="34"/>
    </row>
    <row r="17510" spans="16:21" x14ac:dyDescent="0.45">
      <c r="P17510" s="33" t="s">
        <v>9642</v>
      </c>
      <c r="Q17510" t="s">
        <v>28873</v>
      </c>
      <c r="R17510" s="35" t="s">
        <v>26339</v>
      </c>
      <c r="S17510" s="34"/>
      <c r="T17510" s="34"/>
      <c r="U17510" s="34"/>
    </row>
    <row r="17511" spans="16:21" x14ac:dyDescent="0.45">
      <c r="P17511" s="33" t="s">
        <v>9643</v>
      </c>
      <c r="Q17511" t="s">
        <v>28873</v>
      </c>
      <c r="R17511" s="35" t="s">
        <v>26340</v>
      </c>
      <c r="S17511" s="34"/>
      <c r="T17511" s="34"/>
      <c r="U17511" s="34"/>
    </row>
    <row r="17512" spans="16:21" x14ac:dyDescent="0.45">
      <c r="P17512" s="33" t="s">
        <v>9643</v>
      </c>
      <c r="Q17512" t="s">
        <v>28873</v>
      </c>
      <c r="R17512" s="35" t="s">
        <v>26341</v>
      </c>
      <c r="S17512" s="34"/>
      <c r="T17512" s="34"/>
      <c r="U17512" s="34"/>
    </row>
    <row r="17513" spans="16:21" x14ac:dyDescent="0.45">
      <c r="P17513" s="33" t="s">
        <v>9644</v>
      </c>
      <c r="Q17513" t="s">
        <v>28873</v>
      </c>
      <c r="R17513" s="35" t="s">
        <v>26342</v>
      </c>
      <c r="S17513" s="34"/>
      <c r="T17513" s="34"/>
      <c r="U17513" s="34"/>
    </row>
    <row r="17514" spans="16:21" x14ac:dyDescent="0.45">
      <c r="P17514" s="33" t="s">
        <v>9644</v>
      </c>
      <c r="Q17514" t="s">
        <v>28873</v>
      </c>
      <c r="R17514" s="35" t="s">
        <v>26343</v>
      </c>
      <c r="S17514" s="34"/>
      <c r="T17514" s="34"/>
      <c r="U17514" s="34"/>
    </row>
    <row r="17515" spans="16:21" x14ac:dyDescent="0.45">
      <c r="P17515" s="33" t="s">
        <v>9645</v>
      </c>
      <c r="Q17515" t="s">
        <v>28873</v>
      </c>
      <c r="R17515" s="35" t="s">
        <v>26344</v>
      </c>
      <c r="S17515" s="34"/>
      <c r="T17515" s="34"/>
      <c r="U17515" s="34"/>
    </row>
    <row r="17516" spans="16:21" x14ac:dyDescent="0.45">
      <c r="P17516" s="33" t="s">
        <v>9645</v>
      </c>
      <c r="Q17516" t="s">
        <v>28873</v>
      </c>
      <c r="R17516" s="35" t="s">
        <v>26345</v>
      </c>
      <c r="S17516" s="34"/>
      <c r="T17516" s="34"/>
      <c r="U17516" s="34"/>
    </row>
    <row r="17517" spans="16:21" x14ac:dyDescent="0.45">
      <c r="P17517" s="33" t="s">
        <v>9646</v>
      </c>
      <c r="Q17517" t="s">
        <v>28873</v>
      </c>
      <c r="R17517" s="35" t="s">
        <v>26346</v>
      </c>
      <c r="S17517" s="34"/>
      <c r="T17517" s="34"/>
      <c r="U17517" s="34"/>
    </row>
    <row r="17518" spans="16:21" x14ac:dyDescent="0.45">
      <c r="P17518" s="33" t="s">
        <v>9646</v>
      </c>
      <c r="Q17518" t="s">
        <v>28873</v>
      </c>
      <c r="R17518" s="35" t="s">
        <v>26347</v>
      </c>
      <c r="S17518" s="34"/>
      <c r="T17518" s="34"/>
      <c r="U17518" s="34"/>
    </row>
    <row r="17519" spans="16:21" x14ac:dyDescent="0.45">
      <c r="P17519" s="33" t="s">
        <v>9647</v>
      </c>
      <c r="Q17519" t="s">
        <v>28873</v>
      </c>
      <c r="R17519" s="35" t="s">
        <v>26348</v>
      </c>
      <c r="S17519" s="34"/>
      <c r="T17519" s="34"/>
      <c r="U17519" s="34"/>
    </row>
    <row r="17520" spans="16:21" x14ac:dyDescent="0.45">
      <c r="P17520" s="33" t="s">
        <v>9647</v>
      </c>
      <c r="Q17520" t="s">
        <v>28873</v>
      </c>
      <c r="R17520" s="35" t="s">
        <v>26347</v>
      </c>
      <c r="S17520" s="34"/>
      <c r="T17520" s="34"/>
      <c r="U17520" s="34"/>
    </row>
    <row r="17521" spans="16:21" x14ac:dyDescent="0.45">
      <c r="P17521" s="33" t="s">
        <v>9648</v>
      </c>
      <c r="Q17521" t="s">
        <v>28873</v>
      </c>
      <c r="R17521" s="35" t="s">
        <v>26349</v>
      </c>
      <c r="S17521" s="34"/>
      <c r="T17521" s="34"/>
      <c r="U17521" s="34"/>
    </row>
    <row r="17522" spans="16:21" x14ac:dyDescent="0.45">
      <c r="P17522" s="33" t="s">
        <v>9648</v>
      </c>
      <c r="Q17522" t="s">
        <v>28873</v>
      </c>
      <c r="R17522" s="35" t="s">
        <v>26350</v>
      </c>
      <c r="S17522" s="34"/>
      <c r="T17522" s="34"/>
      <c r="U17522" s="34"/>
    </row>
    <row r="17523" spans="16:21" x14ac:dyDescent="0.45">
      <c r="P17523" s="33" t="s">
        <v>9649</v>
      </c>
      <c r="Q17523" t="s">
        <v>28873</v>
      </c>
      <c r="R17523" s="35" t="s">
        <v>26351</v>
      </c>
      <c r="S17523" s="34"/>
      <c r="T17523" s="34"/>
      <c r="U17523" s="34"/>
    </row>
    <row r="17524" spans="16:21" x14ac:dyDescent="0.45">
      <c r="P17524" s="33" t="s">
        <v>9649</v>
      </c>
      <c r="Q17524" t="s">
        <v>28873</v>
      </c>
      <c r="R17524" s="35" t="s">
        <v>26352</v>
      </c>
      <c r="S17524" s="34"/>
      <c r="T17524" s="34"/>
      <c r="U17524" s="34"/>
    </row>
    <row r="17525" spans="16:21" x14ac:dyDescent="0.45">
      <c r="P17525" s="33" t="s">
        <v>9650</v>
      </c>
      <c r="Q17525" t="s">
        <v>28873</v>
      </c>
      <c r="R17525" s="35" t="s">
        <v>26353</v>
      </c>
      <c r="S17525" s="34"/>
      <c r="T17525" s="34"/>
      <c r="U17525" s="34"/>
    </row>
    <row r="17526" spans="16:21" x14ac:dyDescent="0.45">
      <c r="P17526" s="33" t="s">
        <v>9650</v>
      </c>
      <c r="Q17526" t="s">
        <v>28873</v>
      </c>
      <c r="R17526" s="35" t="s">
        <v>26354</v>
      </c>
      <c r="S17526" s="34"/>
      <c r="T17526" s="34"/>
      <c r="U17526" s="34"/>
    </row>
    <row r="17527" spans="16:21" x14ac:dyDescent="0.45">
      <c r="P17527" s="33" t="s">
        <v>9651</v>
      </c>
      <c r="Q17527" t="s">
        <v>28873</v>
      </c>
      <c r="R17527" s="35" t="s">
        <v>26355</v>
      </c>
      <c r="S17527" s="34"/>
      <c r="T17527" s="34"/>
      <c r="U17527" s="34"/>
    </row>
    <row r="17528" spans="16:21" x14ac:dyDescent="0.45">
      <c r="P17528" s="33" t="s">
        <v>9651</v>
      </c>
      <c r="Q17528" t="s">
        <v>28873</v>
      </c>
      <c r="R17528" s="35" t="s">
        <v>26356</v>
      </c>
      <c r="S17528" s="34"/>
      <c r="T17528" s="34"/>
      <c r="U17528" s="34"/>
    </row>
    <row r="17529" spans="16:21" x14ac:dyDescent="0.45">
      <c r="P17529" s="33" t="s">
        <v>9652</v>
      </c>
      <c r="Q17529" t="s">
        <v>28873</v>
      </c>
      <c r="R17529" s="35" t="s">
        <v>26357</v>
      </c>
      <c r="S17529" s="34"/>
      <c r="T17529" s="34"/>
      <c r="U17529" s="34"/>
    </row>
    <row r="17530" spans="16:21" x14ac:dyDescent="0.45">
      <c r="P17530" s="33" t="s">
        <v>9652</v>
      </c>
      <c r="Q17530" t="s">
        <v>28873</v>
      </c>
      <c r="R17530" s="35" t="s">
        <v>26358</v>
      </c>
      <c r="S17530" s="34"/>
      <c r="T17530" s="34"/>
      <c r="U17530" s="34"/>
    </row>
    <row r="17531" spans="16:21" x14ac:dyDescent="0.45">
      <c r="P17531" s="33" t="s">
        <v>9653</v>
      </c>
      <c r="Q17531" t="s">
        <v>28873</v>
      </c>
      <c r="R17531" s="35" t="s">
        <v>26359</v>
      </c>
      <c r="S17531" s="34"/>
      <c r="T17531" s="34"/>
      <c r="U17531" s="34"/>
    </row>
    <row r="17532" spans="16:21" x14ac:dyDescent="0.45">
      <c r="P17532" s="33" t="s">
        <v>9653</v>
      </c>
      <c r="Q17532" t="s">
        <v>28873</v>
      </c>
      <c r="R17532" s="35" t="s">
        <v>26360</v>
      </c>
      <c r="S17532" s="34"/>
      <c r="T17532" s="34"/>
      <c r="U17532" s="34"/>
    </row>
    <row r="17533" spans="16:21" x14ac:dyDescent="0.45">
      <c r="P17533" s="33" t="s">
        <v>9654</v>
      </c>
      <c r="Q17533" t="s">
        <v>28873</v>
      </c>
      <c r="R17533" s="35" t="s">
        <v>26361</v>
      </c>
      <c r="S17533" s="34"/>
      <c r="T17533" s="34"/>
      <c r="U17533" s="34"/>
    </row>
    <row r="17534" spans="16:21" x14ac:dyDescent="0.45">
      <c r="P17534" s="33" t="s">
        <v>9654</v>
      </c>
      <c r="Q17534" t="s">
        <v>28873</v>
      </c>
      <c r="R17534" s="35" t="s">
        <v>26362</v>
      </c>
      <c r="S17534" s="34"/>
      <c r="T17534" s="34"/>
      <c r="U17534" s="34"/>
    </row>
    <row r="17535" spans="16:21" x14ac:dyDescent="0.45">
      <c r="P17535" s="33" t="s">
        <v>9655</v>
      </c>
      <c r="Q17535" t="s">
        <v>28873</v>
      </c>
      <c r="R17535" s="35" t="s">
        <v>26363</v>
      </c>
      <c r="S17535" s="34"/>
      <c r="T17535" s="34"/>
      <c r="U17535" s="34"/>
    </row>
    <row r="17536" spans="16:21" x14ac:dyDescent="0.45">
      <c r="P17536" s="33" t="s">
        <v>9655</v>
      </c>
      <c r="Q17536" t="s">
        <v>28873</v>
      </c>
      <c r="R17536" s="35" t="s">
        <v>26364</v>
      </c>
      <c r="S17536" s="34"/>
      <c r="T17536" s="34"/>
      <c r="U17536" s="34"/>
    </row>
    <row r="17537" spans="16:21" x14ac:dyDescent="0.45">
      <c r="P17537" s="33" t="s">
        <v>9656</v>
      </c>
      <c r="Q17537" t="s">
        <v>28873</v>
      </c>
      <c r="R17537" s="35" t="s">
        <v>26365</v>
      </c>
      <c r="S17537" s="34"/>
      <c r="T17537" s="34"/>
      <c r="U17537" s="34"/>
    </row>
    <row r="17538" spans="16:21" x14ac:dyDescent="0.45">
      <c r="P17538" s="33" t="s">
        <v>9656</v>
      </c>
      <c r="Q17538" t="s">
        <v>28873</v>
      </c>
      <c r="R17538" s="35" t="s">
        <v>26366</v>
      </c>
      <c r="S17538" s="34"/>
      <c r="T17538" s="34"/>
      <c r="U17538" s="34"/>
    </row>
    <row r="17539" spans="16:21" x14ac:dyDescent="0.45">
      <c r="P17539" s="33" t="s">
        <v>9657</v>
      </c>
      <c r="Q17539" t="s">
        <v>28873</v>
      </c>
      <c r="R17539" s="35" t="s">
        <v>26367</v>
      </c>
      <c r="S17539" s="34"/>
      <c r="T17539" s="34"/>
      <c r="U17539" s="34"/>
    </row>
    <row r="17540" spans="16:21" x14ac:dyDescent="0.45">
      <c r="P17540" s="33" t="s">
        <v>9657</v>
      </c>
      <c r="Q17540" t="s">
        <v>28873</v>
      </c>
      <c r="R17540" s="35" t="s">
        <v>26368</v>
      </c>
      <c r="S17540" s="34"/>
      <c r="T17540" s="34"/>
      <c r="U17540" s="34"/>
    </row>
    <row r="17541" spans="16:21" x14ac:dyDescent="0.45">
      <c r="P17541" s="33" t="s">
        <v>9658</v>
      </c>
      <c r="Q17541" t="s">
        <v>28873</v>
      </c>
      <c r="R17541" s="35" t="s">
        <v>26369</v>
      </c>
      <c r="S17541" s="34"/>
      <c r="T17541" s="34"/>
      <c r="U17541" s="34"/>
    </row>
    <row r="17542" spans="16:21" x14ac:dyDescent="0.45">
      <c r="P17542" s="33" t="s">
        <v>9658</v>
      </c>
      <c r="Q17542" t="s">
        <v>28873</v>
      </c>
      <c r="R17542" s="35" t="s">
        <v>26370</v>
      </c>
      <c r="S17542" s="34"/>
      <c r="T17542" s="34"/>
      <c r="U17542" s="34"/>
    </row>
    <row r="17543" spans="16:21" x14ac:dyDescent="0.45">
      <c r="P17543" s="33" t="s">
        <v>9659</v>
      </c>
      <c r="Q17543" t="s">
        <v>28873</v>
      </c>
      <c r="R17543" s="35" t="s">
        <v>26371</v>
      </c>
      <c r="S17543" s="34"/>
      <c r="T17543" s="34"/>
      <c r="U17543" s="34"/>
    </row>
    <row r="17544" spans="16:21" x14ac:dyDescent="0.45">
      <c r="P17544" s="33" t="s">
        <v>9659</v>
      </c>
      <c r="Q17544" t="s">
        <v>28873</v>
      </c>
      <c r="R17544" s="35" t="s">
        <v>26372</v>
      </c>
      <c r="S17544" s="34"/>
      <c r="T17544" s="34"/>
      <c r="U17544" s="34"/>
    </row>
    <row r="17545" spans="16:21" x14ac:dyDescent="0.45">
      <c r="P17545" s="33" t="s">
        <v>9660</v>
      </c>
      <c r="Q17545" t="s">
        <v>28873</v>
      </c>
      <c r="R17545" s="35" t="s">
        <v>26371</v>
      </c>
      <c r="S17545" s="34"/>
      <c r="T17545" s="34"/>
      <c r="U17545" s="34"/>
    </row>
    <row r="17546" spans="16:21" x14ac:dyDescent="0.45">
      <c r="P17546" s="33" t="s">
        <v>9660</v>
      </c>
      <c r="Q17546" t="s">
        <v>28873</v>
      </c>
      <c r="R17546" s="35" t="s">
        <v>26373</v>
      </c>
      <c r="S17546" s="34"/>
      <c r="T17546" s="34"/>
      <c r="U17546" s="34"/>
    </row>
    <row r="17547" spans="16:21" x14ac:dyDescent="0.45">
      <c r="P17547" s="33" t="s">
        <v>9661</v>
      </c>
      <c r="Q17547" t="s">
        <v>28873</v>
      </c>
      <c r="R17547" s="35" t="s">
        <v>26374</v>
      </c>
      <c r="S17547" s="34"/>
      <c r="T17547" s="34"/>
      <c r="U17547" s="34"/>
    </row>
    <row r="17548" spans="16:21" x14ac:dyDescent="0.45">
      <c r="P17548" s="33" t="s">
        <v>9661</v>
      </c>
      <c r="Q17548" t="s">
        <v>28873</v>
      </c>
      <c r="R17548" s="35" t="s">
        <v>26375</v>
      </c>
      <c r="S17548" s="34"/>
      <c r="T17548" s="34"/>
      <c r="U17548" s="34"/>
    </row>
    <row r="17549" spans="16:21" x14ac:dyDescent="0.45">
      <c r="P17549" s="33" t="s">
        <v>9662</v>
      </c>
      <c r="Q17549" t="s">
        <v>28873</v>
      </c>
      <c r="R17549" s="35" t="s">
        <v>26376</v>
      </c>
      <c r="S17549" s="34"/>
      <c r="T17549" s="34"/>
      <c r="U17549" s="34"/>
    </row>
    <row r="17550" spans="16:21" x14ac:dyDescent="0.45">
      <c r="P17550" s="33" t="s">
        <v>9662</v>
      </c>
      <c r="Q17550" t="s">
        <v>28873</v>
      </c>
      <c r="R17550" s="35" t="s">
        <v>26377</v>
      </c>
      <c r="S17550" s="34"/>
      <c r="T17550" s="34"/>
      <c r="U17550" s="34"/>
    </row>
    <row r="17551" spans="16:21" x14ac:dyDescent="0.45">
      <c r="P17551" s="33" t="s">
        <v>9663</v>
      </c>
      <c r="Q17551" t="s">
        <v>28873</v>
      </c>
      <c r="R17551" s="35" t="s">
        <v>26378</v>
      </c>
      <c r="S17551" s="34"/>
      <c r="T17551" s="34"/>
      <c r="U17551" s="34"/>
    </row>
    <row r="17552" spans="16:21" x14ac:dyDescent="0.45">
      <c r="P17552" s="33" t="s">
        <v>9663</v>
      </c>
      <c r="Q17552" t="s">
        <v>28873</v>
      </c>
      <c r="R17552" s="35" t="s">
        <v>26379</v>
      </c>
      <c r="S17552" s="34"/>
      <c r="T17552" s="34"/>
      <c r="U17552" s="34"/>
    </row>
    <row r="17553" spans="16:21" x14ac:dyDescent="0.45">
      <c r="P17553" s="33" t="s">
        <v>9664</v>
      </c>
      <c r="Q17553" t="s">
        <v>28873</v>
      </c>
      <c r="R17553" s="35" t="s">
        <v>26380</v>
      </c>
      <c r="S17553" s="34"/>
      <c r="T17553" s="34"/>
      <c r="U17553" s="34"/>
    </row>
    <row r="17554" spans="16:21" x14ac:dyDescent="0.45">
      <c r="P17554" s="33" t="s">
        <v>9664</v>
      </c>
      <c r="Q17554" t="s">
        <v>28873</v>
      </c>
      <c r="R17554" s="35" t="s">
        <v>26381</v>
      </c>
      <c r="S17554" s="34"/>
      <c r="T17554" s="34"/>
      <c r="U17554" s="34"/>
    </row>
    <row r="17555" spans="16:21" x14ac:dyDescent="0.45">
      <c r="P17555" s="33" t="s">
        <v>9665</v>
      </c>
      <c r="Q17555" t="s">
        <v>28873</v>
      </c>
      <c r="R17555" s="35" t="s">
        <v>26382</v>
      </c>
      <c r="S17555" s="34"/>
      <c r="T17555" s="34"/>
      <c r="U17555" s="34"/>
    </row>
    <row r="17556" spans="16:21" x14ac:dyDescent="0.45">
      <c r="P17556" s="33" t="s">
        <v>9665</v>
      </c>
      <c r="Q17556" t="s">
        <v>28873</v>
      </c>
      <c r="R17556" s="35" t="s">
        <v>26383</v>
      </c>
      <c r="S17556" s="34"/>
      <c r="T17556" s="34"/>
      <c r="U17556" s="34"/>
    </row>
    <row r="17557" spans="16:21" x14ac:dyDescent="0.45">
      <c r="P17557" s="33" t="s">
        <v>9666</v>
      </c>
      <c r="Q17557" t="s">
        <v>28873</v>
      </c>
      <c r="R17557" s="35" t="s">
        <v>26384</v>
      </c>
      <c r="S17557" s="34"/>
      <c r="T17557" s="34"/>
      <c r="U17557" s="34"/>
    </row>
    <row r="17558" spans="16:21" x14ac:dyDescent="0.45">
      <c r="P17558" s="33" t="s">
        <v>9666</v>
      </c>
      <c r="Q17558" t="s">
        <v>28873</v>
      </c>
      <c r="R17558" s="35" t="s">
        <v>26385</v>
      </c>
      <c r="S17558" s="34"/>
      <c r="T17558" s="34"/>
      <c r="U17558" s="34"/>
    </row>
    <row r="17559" spans="16:21" x14ac:dyDescent="0.45">
      <c r="P17559" s="33" t="s">
        <v>9667</v>
      </c>
      <c r="Q17559" t="s">
        <v>28873</v>
      </c>
      <c r="R17559" s="35" t="s">
        <v>26386</v>
      </c>
      <c r="S17559" s="34"/>
      <c r="T17559" s="34"/>
      <c r="U17559" s="34"/>
    </row>
    <row r="17560" spans="16:21" x14ac:dyDescent="0.45">
      <c r="P17560" s="33" t="s">
        <v>9667</v>
      </c>
      <c r="Q17560" t="s">
        <v>28873</v>
      </c>
      <c r="R17560" s="35" t="s">
        <v>26387</v>
      </c>
      <c r="S17560" s="34"/>
      <c r="T17560" s="34"/>
      <c r="U17560" s="34"/>
    </row>
    <row r="17561" spans="16:21" x14ac:dyDescent="0.45">
      <c r="P17561" s="33" t="s">
        <v>9668</v>
      </c>
      <c r="Q17561" t="s">
        <v>28873</v>
      </c>
      <c r="R17561" s="35" t="s">
        <v>26388</v>
      </c>
      <c r="S17561" s="34"/>
      <c r="T17561" s="34"/>
      <c r="U17561" s="34"/>
    </row>
    <row r="17562" spans="16:21" x14ac:dyDescent="0.45">
      <c r="P17562" s="33" t="s">
        <v>9668</v>
      </c>
      <c r="Q17562" t="s">
        <v>28873</v>
      </c>
      <c r="R17562" s="35" t="s">
        <v>26389</v>
      </c>
      <c r="S17562" s="34"/>
      <c r="T17562" s="34"/>
      <c r="U17562" s="34"/>
    </row>
    <row r="17563" spans="16:21" x14ac:dyDescent="0.45">
      <c r="P17563" s="33" t="s">
        <v>9669</v>
      </c>
      <c r="Q17563" t="s">
        <v>28873</v>
      </c>
      <c r="R17563" s="35" t="s">
        <v>26390</v>
      </c>
      <c r="S17563" s="34"/>
      <c r="T17563" s="34"/>
      <c r="U17563" s="34"/>
    </row>
    <row r="17564" spans="16:21" x14ac:dyDescent="0.45">
      <c r="P17564" s="33" t="s">
        <v>9669</v>
      </c>
      <c r="Q17564" t="s">
        <v>28873</v>
      </c>
      <c r="R17564" s="35" t="s">
        <v>26391</v>
      </c>
      <c r="S17564" s="34"/>
      <c r="T17564" s="34"/>
      <c r="U17564" s="34"/>
    </row>
    <row r="17565" spans="16:21" x14ac:dyDescent="0.45">
      <c r="P17565" s="33" t="s">
        <v>9670</v>
      </c>
      <c r="Q17565" t="s">
        <v>28873</v>
      </c>
      <c r="R17565" s="35" t="s">
        <v>26392</v>
      </c>
      <c r="S17565" s="34"/>
      <c r="T17565" s="34"/>
      <c r="U17565" s="34"/>
    </row>
    <row r="17566" spans="16:21" x14ac:dyDescent="0.45">
      <c r="P17566" s="33" t="s">
        <v>9670</v>
      </c>
      <c r="Q17566" t="s">
        <v>28873</v>
      </c>
      <c r="R17566" s="35" t="s">
        <v>26393</v>
      </c>
      <c r="S17566" s="34"/>
      <c r="T17566" s="34"/>
      <c r="U17566" s="34"/>
    </row>
    <row r="17567" spans="16:21" x14ac:dyDescent="0.45">
      <c r="P17567" s="33" t="s">
        <v>9671</v>
      </c>
      <c r="Q17567" t="s">
        <v>28873</v>
      </c>
      <c r="R17567" s="35" t="s">
        <v>26394</v>
      </c>
      <c r="S17567" s="34"/>
      <c r="T17567" s="34"/>
      <c r="U17567" s="34"/>
    </row>
    <row r="17568" spans="16:21" x14ac:dyDescent="0.45">
      <c r="P17568" s="33" t="s">
        <v>9671</v>
      </c>
      <c r="Q17568" t="s">
        <v>28873</v>
      </c>
      <c r="R17568" s="35" t="s">
        <v>26395</v>
      </c>
      <c r="S17568" s="34"/>
      <c r="T17568" s="34"/>
      <c r="U17568" s="34"/>
    </row>
    <row r="17569" spans="16:21" x14ac:dyDescent="0.45">
      <c r="P17569" s="33" t="s">
        <v>9672</v>
      </c>
      <c r="Q17569" t="s">
        <v>28873</v>
      </c>
      <c r="R17569" s="35" t="s">
        <v>26396</v>
      </c>
      <c r="S17569" s="34"/>
      <c r="T17569" s="34"/>
      <c r="U17569" s="34"/>
    </row>
    <row r="17570" spans="16:21" x14ac:dyDescent="0.45">
      <c r="P17570" s="33" t="s">
        <v>9672</v>
      </c>
      <c r="Q17570" t="s">
        <v>28873</v>
      </c>
      <c r="R17570" s="35" t="s">
        <v>26397</v>
      </c>
      <c r="S17570" s="34"/>
      <c r="T17570" s="34"/>
      <c r="U17570" s="34"/>
    </row>
    <row r="17571" spans="16:21" x14ac:dyDescent="0.45">
      <c r="P17571" s="33" t="s">
        <v>9673</v>
      </c>
      <c r="Q17571" t="s">
        <v>28873</v>
      </c>
      <c r="R17571" s="35" t="s">
        <v>26398</v>
      </c>
      <c r="S17571" s="34"/>
      <c r="T17571" s="34"/>
      <c r="U17571" s="34"/>
    </row>
    <row r="17572" spans="16:21" x14ac:dyDescent="0.45">
      <c r="P17572" s="33" t="s">
        <v>9673</v>
      </c>
      <c r="Q17572" t="s">
        <v>28873</v>
      </c>
      <c r="R17572" s="35" t="s">
        <v>26399</v>
      </c>
      <c r="S17572" s="34"/>
      <c r="T17572" s="34"/>
      <c r="U17572" s="34"/>
    </row>
    <row r="17573" spans="16:21" x14ac:dyDescent="0.45">
      <c r="P17573" s="33" t="s">
        <v>9674</v>
      </c>
      <c r="Q17573" t="s">
        <v>28873</v>
      </c>
      <c r="R17573" s="35" t="s">
        <v>26400</v>
      </c>
      <c r="S17573" s="34"/>
      <c r="T17573" s="34"/>
      <c r="U17573" s="34"/>
    </row>
    <row r="17574" spans="16:21" x14ac:dyDescent="0.45">
      <c r="P17574" s="33" t="s">
        <v>9674</v>
      </c>
      <c r="Q17574" t="s">
        <v>28873</v>
      </c>
      <c r="R17574" s="35" t="s">
        <v>26401</v>
      </c>
      <c r="S17574" s="34"/>
      <c r="T17574" s="34"/>
      <c r="U17574" s="34"/>
    </row>
    <row r="17575" spans="16:21" x14ac:dyDescent="0.45">
      <c r="P17575" s="33" t="s">
        <v>9675</v>
      </c>
      <c r="Q17575" t="s">
        <v>28873</v>
      </c>
      <c r="R17575" s="35" t="s">
        <v>26400</v>
      </c>
      <c r="S17575" s="34"/>
      <c r="T17575" s="34"/>
      <c r="U17575" s="34"/>
    </row>
    <row r="17576" spans="16:21" x14ac:dyDescent="0.45">
      <c r="P17576" s="33" t="s">
        <v>9675</v>
      </c>
      <c r="Q17576" t="s">
        <v>28873</v>
      </c>
      <c r="R17576" s="35" t="s">
        <v>26401</v>
      </c>
      <c r="S17576" s="34"/>
      <c r="T17576" s="34"/>
      <c r="U17576" s="34"/>
    </row>
    <row r="17577" spans="16:21" x14ac:dyDescent="0.45">
      <c r="P17577" s="33" t="s">
        <v>9676</v>
      </c>
      <c r="Q17577" t="s">
        <v>28873</v>
      </c>
      <c r="R17577" s="35" t="s">
        <v>26402</v>
      </c>
      <c r="S17577" s="34"/>
      <c r="T17577" s="34"/>
      <c r="U17577" s="34"/>
    </row>
    <row r="17578" spans="16:21" x14ac:dyDescent="0.45">
      <c r="P17578" s="33" t="s">
        <v>9676</v>
      </c>
      <c r="Q17578" t="s">
        <v>28873</v>
      </c>
      <c r="R17578" s="35" t="s">
        <v>26403</v>
      </c>
      <c r="S17578" s="34"/>
      <c r="T17578" s="34"/>
      <c r="U17578" s="34"/>
    </row>
    <row r="17579" spans="16:21" x14ac:dyDescent="0.45">
      <c r="P17579" s="33" t="s">
        <v>9677</v>
      </c>
      <c r="Q17579" t="s">
        <v>28873</v>
      </c>
      <c r="R17579" s="35" t="s">
        <v>26404</v>
      </c>
      <c r="S17579" s="34"/>
      <c r="T17579" s="34"/>
      <c r="U17579" s="34"/>
    </row>
    <row r="17580" spans="16:21" x14ac:dyDescent="0.45">
      <c r="P17580" s="33" t="s">
        <v>9677</v>
      </c>
      <c r="Q17580" t="s">
        <v>28873</v>
      </c>
      <c r="R17580" s="35" t="s">
        <v>14282</v>
      </c>
      <c r="S17580" s="34"/>
      <c r="T17580" s="34"/>
      <c r="U17580" s="34"/>
    </row>
    <row r="17581" spans="16:21" x14ac:dyDescent="0.45">
      <c r="P17581" s="33" t="s">
        <v>9678</v>
      </c>
      <c r="Q17581" t="s">
        <v>28873</v>
      </c>
      <c r="R17581" s="35" t="s">
        <v>26405</v>
      </c>
      <c r="S17581" s="34"/>
      <c r="T17581" s="34"/>
      <c r="U17581" s="34"/>
    </row>
    <row r="17582" spans="16:21" x14ac:dyDescent="0.45">
      <c r="P17582" s="33" t="s">
        <v>9678</v>
      </c>
      <c r="Q17582" t="s">
        <v>28873</v>
      </c>
      <c r="R17582" s="35" t="s">
        <v>26406</v>
      </c>
      <c r="S17582" s="34"/>
      <c r="T17582" s="34"/>
      <c r="U17582" s="34"/>
    </row>
    <row r="17583" spans="16:21" x14ac:dyDescent="0.45">
      <c r="P17583" s="33" t="s">
        <v>9679</v>
      </c>
      <c r="Q17583" t="s">
        <v>28873</v>
      </c>
      <c r="R17583" s="35" t="s">
        <v>26407</v>
      </c>
      <c r="S17583" s="34"/>
      <c r="T17583" s="34"/>
      <c r="U17583" s="34"/>
    </row>
    <row r="17584" spans="16:21" x14ac:dyDescent="0.45">
      <c r="P17584" s="33" t="s">
        <v>9679</v>
      </c>
      <c r="Q17584" t="s">
        <v>28873</v>
      </c>
      <c r="R17584" s="35" t="s">
        <v>26408</v>
      </c>
      <c r="S17584" s="34"/>
      <c r="T17584" s="34"/>
      <c r="U17584" s="34"/>
    </row>
    <row r="17585" spans="16:21" x14ac:dyDescent="0.45">
      <c r="P17585" s="33" t="s">
        <v>9680</v>
      </c>
      <c r="Q17585" t="s">
        <v>28873</v>
      </c>
      <c r="R17585" s="35" t="s">
        <v>26409</v>
      </c>
      <c r="S17585" s="34"/>
      <c r="T17585" s="34"/>
      <c r="U17585" s="34"/>
    </row>
    <row r="17586" spans="16:21" x14ac:dyDescent="0.45">
      <c r="P17586" s="33" t="s">
        <v>9680</v>
      </c>
      <c r="Q17586" t="s">
        <v>28873</v>
      </c>
      <c r="R17586" s="35" t="s">
        <v>26410</v>
      </c>
      <c r="S17586" s="34"/>
      <c r="T17586" s="34"/>
      <c r="U17586" s="34"/>
    </row>
    <row r="17587" spans="16:21" x14ac:dyDescent="0.45">
      <c r="P17587" s="33" t="s">
        <v>9681</v>
      </c>
      <c r="Q17587" t="s">
        <v>28873</v>
      </c>
      <c r="R17587" s="35" t="s">
        <v>26411</v>
      </c>
      <c r="S17587" s="34"/>
      <c r="T17587" s="34"/>
      <c r="U17587" s="34"/>
    </row>
    <row r="17588" spans="16:21" x14ac:dyDescent="0.45">
      <c r="P17588" s="33" t="s">
        <v>9681</v>
      </c>
      <c r="Q17588" t="s">
        <v>28873</v>
      </c>
      <c r="R17588" s="35" t="s">
        <v>26412</v>
      </c>
      <c r="S17588" s="34"/>
      <c r="T17588" s="34"/>
      <c r="U17588" s="34"/>
    </row>
    <row r="17589" spans="16:21" x14ac:dyDescent="0.45">
      <c r="P17589" s="33" t="s">
        <v>9682</v>
      </c>
      <c r="Q17589" t="s">
        <v>28873</v>
      </c>
      <c r="R17589" s="35" t="s">
        <v>26413</v>
      </c>
      <c r="S17589" s="34"/>
      <c r="T17589" s="34"/>
      <c r="U17589" s="34"/>
    </row>
    <row r="17590" spans="16:21" x14ac:dyDescent="0.45">
      <c r="P17590" s="33" t="s">
        <v>9682</v>
      </c>
      <c r="Q17590" t="s">
        <v>28873</v>
      </c>
      <c r="R17590" s="35" t="s">
        <v>26414</v>
      </c>
      <c r="S17590" s="34"/>
      <c r="T17590" s="34"/>
      <c r="U17590" s="34"/>
    </row>
    <row r="17591" spans="16:21" x14ac:dyDescent="0.45">
      <c r="P17591" s="33" t="s">
        <v>9683</v>
      </c>
      <c r="Q17591" t="s">
        <v>28873</v>
      </c>
      <c r="R17591" s="35" t="s">
        <v>26415</v>
      </c>
      <c r="S17591" s="34"/>
      <c r="T17591" s="34"/>
      <c r="U17591" s="34"/>
    </row>
    <row r="17592" spans="16:21" x14ac:dyDescent="0.45">
      <c r="P17592" s="33" t="s">
        <v>9683</v>
      </c>
      <c r="Q17592" t="s">
        <v>28873</v>
      </c>
      <c r="R17592" s="35" t="s">
        <v>26416</v>
      </c>
      <c r="S17592" s="34"/>
      <c r="T17592" s="34"/>
      <c r="U17592" s="34"/>
    </row>
    <row r="17593" spans="16:21" x14ac:dyDescent="0.45">
      <c r="P17593" s="33" t="s">
        <v>9684</v>
      </c>
      <c r="Q17593" t="s">
        <v>28873</v>
      </c>
      <c r="R17593" s="35" t="s">
        <v>26417</v>
      </c>
      <c r="S17593" s="34"/>
      <c r="T17593" s="34"/>
      <c r="U17593" s="34"/>
    </row>
    <row r="17594" spans="16:21" x14ac:dyDescent="0.45">
      <c r="P17594" s="33" t="s">
        <v>9684</v>
      </c>
      <c r="Q17594" t="s">
        <v>28873</v>
      </c>
      <c r="R17594" s="35" t="s">
        <v>26418</v>
      </c>
      <c r="S17594" s="34"/>
      <c r="T17594" s="34"/>
      <c r="U17594" s="34"/>
    </row>
    <row r="17595" spans="16:21" x14ac:dyDescent="0.45">
      <c r="P17595" s="33" t="s">
        <v>9685</v>
      </c>
      <c r="Q17595" t="s">
        <v>28873</v>
      </c>
      <c r="R17595" s="35" t="s">
        <v>26419</v>
      </c>
      <c r="S17595" s="34"/>
      <c r="T17595" s="34"/>
      <c r="U17595" s="34"/>
    </row>
    <row r="17596" spans="16:21" x14ac:dyDescent="0.45">
      <c r="P17596" s="33" t="s">
        <v>9685</v>
      </c>
      <c r="Q17596" t="s">
        <v>28873</v>
      </c>
      <c r="R17596" s="35" t="s">
        <v>26420</v>
      </c>
      <c r="S17596" s="34"/>
      <c r="T17596" s="34"/>
      <c r="U17596" s="34"/>
    </row>
    <row r="17597" spans="16:21" x14ac:dyDescent="0.45">
      <c r="P17597" s="33" t="s">
        <v>9686</v>
      </c>
      <c r="Q17597" t="s">
        <v>28873</v>
      </c>
      <c r="R17597" s="35" t="s">
        <v>26421</v>
      </c>
      <c r="S17597" s="34"/>
      <c r="T17597" s="34"/>
      <c r="U17597" s="34"/>
    </row>
    <row r="17598" spans="16:21" x14ac:dyDescent="0.45">
      <c r="P17598" s="33" t="s">
        <v>9686</v>
      </c>
      <c r="Q17598" t="s">
        <v>28873</v>
      </c>
      <c r="R17598" s="35" t="s">
        <v>26422</v>
      </c>
      <c r="S17598" s="34"/>
      <c r="T17598" s="34"/>
      <c r="U17598" s="34"/>
    </row>
    <row r="17599" spans="16:21" x14ac:dyDescent="0.45">
      <c r="P17599" s="33" t="s">
        <v>9687</v>
      </c>
      <c r="Q17599" t="s">
        <v>28873</v>
      </c>
      <c r="R17599" s="35" t="s">
        <v>26423</v>
      </c>
      <c r="S17599" s="34"/>
      <c r="T17599" s="34"/>
      <c r="U17599" s="34"/>
    </row>
    <row r="17600" spans="16:21" x14ac:dyDescent="0.45">
      <c r="P17600" s="33" t="s">
        <v>9687</v>
      </c>
      <c r="Q17600" t="s">
        <v>28873</v>
      </c>
      <c r="R17600" s="35" t="s">
        <v>26424</v>
      </c>
      <c r="S17600" s="34"/>
      <c r="T17600" s="34"/>
      <c r="U17600" s="34"/>
    </row>
    <row r="17601" spans="16:21" x14ac:dyDescent="0.45">
      <c r="P17601" s="33" t="s">
        <v>9688</v>
      </c>
      <c r="Q17601" t="s">
        <v>28873</v>
      </c>
      <c r="R17601" s="35" t="s">
        <v>26425</v>
      </c>
      <c r="S17601" s="34"/>
      <c r="T17601" s="34"/>
      <c r="U17601" s="34"/>
    </row>
    <row r="17602" spans="16:21" x14ac:dyDescent="0.45">
      <c r="P17602" s="33" t="s">
        <v>9688</v>
      </c>
      <c r="Q17602" t="s">
        <v>28873</v>
      </c>
      <c r="R17602" s="35" t="s">
        <v>26426</v>
      </c>
      <c r="S17602" s="34"/>
      <c r="T17602" s="34"/>
      <c r="U17602" s="34"/>
    </row>
    <row r="17603" spans="16:21" x14ac:dyDescent="0.45">
      <c r="P17603" s="33" t="s">
        <v>9689</v>
      </c>
      <c r="Q17603" t="s">
        <v>28873</v>
      </c>
      <c r="R17603" s="35" t="s">
        <v>26427</v>
      </c>
      <c r="S17603" s="34"/>
      <c r="T17603" s="34"/>
      <c r="U17603" s="34"/>
    </row>
    <row r="17604" spans="16:21" x14ac:dyDescent="0.45">
      <c r="P17604" s="33" t="s">
        <v>9689</v>
      </c>
      <c r="Q17604" t="s">
        <v>28873</v>
      </c>
      <c r="R17604" s="35" t="s">
        <v>26428</v>
      </c>
      <c r="S17604" s="34"/>
      <c r="T17604" s="34"/>
      <c r="U17604" s="34"/>
    </row>
    <row r="17605" spans="16:21" x14ac:dyDescent="0.45">
      <c r="P17605" s="33" t="s">
        <v>9690</v>
      </c>
      <c r="Q17605" t="s">
        <v>28873</v>
      </c>
      <c r="R17605" s="35" t="s">
        <v>26429</v>
      </c>
      <c r="S17605" s="34"/>
      <c r="T17605" s="34"/>
      <c r="U17605" s="34"/>
    </row>
    <row r="17606" spans="16:21" x14ac:dyDescent="0.45">
      <c r="P17606" s="33" t="s">
        <v>9690</v>
      </c>
      <c r="Q17606" t="s">
        <v>28873</v>
      </c>
      <c r="R17606" s="35" t="s">
        <v>26430</v>
      </c>
      <c r="S17606" s="34"/>
      <c r="T17606" s="34"/>
      <c r="U17606" s="34"/>
    </row>
    <row r="17607" spans="16:21" x14ac:dyDescent="0.45">
      <c r="P17607" s="33" t="s">
        <v>9691</v>
      </c>
      <c r="Q17607" t="s">
        <v>28873</v>
      </c>
      <c r="R17607" s="35" t="s">
        <v>26429</v>
      </c>
      <c r="S17607" s="34"/>
      <c r="T17607" s="34"/>
      <c r="U17607" s="34"/>
    </row>
    <row r="17608" spans="16:21" x14ac:dyDescent="0.45">
      <c r="P17608" s="33" t="s">
        <v>9691</v>
      </c>
      <c r="Q17608" t="s">
        <v>28873</v>
      </c>
      <c r="R17608" s="35" t="s">
        <v>26430</v>
      </c>
      <c r="S17608" s="34"/>
      <c r="T17608" s="34"/>
      <c r="U17608" s="34"/>
    </row>
    <row r="17609" spans="16:21" x14ac:dyDescent="0.45">
      <c r="P17609" s="33" t="s">
        <v>9692</v>
      </c>
      <c r="Q17609" t="s">
        <v>28873</v>
      </c>
      <c r="R17609" s="35" t="s">
        <v>26431</v>
      </c>
      <c r="S17609" s="34"/>
      <c r="T17609" s="34"/>
      <c r="U17609" s="34"/>
    </row>
    <row r="17610" spans="16:21" x14ac:dyDescent="0.45">
      <c r="P17610" s="33" t="s">
        <v>9692</v>
      </c>
      <c r="Q17610" t="s">
        <v>28873</v>
      </c>
      <c r="R17610" s="35" t="s">
        <v>26432</v>
      </c>
      <c r="S17610" s="34"/>
      <c r="T17610" s="34"/>
      <c r="U17610" s="34"/>
    </row>
    <row r="17611" spans="16:21" x14ac:dyDescent="0.45">
      <c r="P17611" s="33" t="s">
        <v>9693</v>
      </c>
      <c r="Q17611" t="s">
        <v>28873</v>
      </c>
      <c r="R17611" s="35" t="s">
        <v>26433</v>
      </c>
      <c r="S17611" s="34"/>
      <c r="T17611" s="34"/>
      <c r="U17611" s="34"/>
    </row>
    <row r="17612" spans="16:21" x14ac:dyDescent="0.45">
      <c r="P17612" s="33" t="s">
        <v>9693</v>
      </c>
      <c r="Q17612" t="s">
        <v>28873</v>
      </c>
      <c r="R17612" s="35" t="s">
        <v>26434</v>
      </c>
      <c r="S17612" s="34"/>
      <c r="T17612" s="34"/>
      <c r="U17612" s="34"/>
    </row>
    <row r="17613" spans="16:21" x14ac:dyDescent="0.45">
      <c r="P17613" s="33" t="s">
        <v>9694</v>
      </c>
      <c r="Q17613" t="s">
        <v>28873</v>
      </c>
      <c r="R17613" s="35" t="s">
        <v>26435</v>
      </c>
      <c r="S17613" s="34"/>
      <c r="T17613" s="34"/>
      <c r="U17613" s="34"/>
    </row>
    <row r="17614" spans="16:21" x14ac:dyDescent="0.45">
      <c r="P17614" s="33" t="s">
        <v>9694</v>
      </c>
      <c r="Q17614" t="s">
        <v>28873</v>
      </c>
      <c r="R17614" s="35" t="s">
        <v>26436</v>
      </c>
      <c r="S17614" s="34"/>
      <c r="T17614" s="34"/>
      <c r="U17614" s="34"/>
    </row>
    <row r="17615" spans="16:21" x14ac:dyDescent="0.45">
      <c r="P17615" s="33" t="s">
        <v>9695</v>
      </c>
      <c r="Q17615" t="s">
        <v>28873</v>
      </c>
      <c r="R17615" s="35" t="s">
        <v>26437</v>
      </c>
      <c r="S17615" s="34"/>
      <c r="T17615" s="34"/>
      <c r="U17615" s="34"/>
    </row>
    <row r="17616" spans="16:21" x14ac:dyDescent="0.45">
      <c r="P17616" s="33" t="s">
        <v>9695</v>
      </c>
      <c r="Q17616" t="s">
        <v>28873</v>
      </c>
      <c r="R17616" s="35" t="s">
        <v>26438</v>
      </c>
      <c r="S17616" s="34"/>
      <c r="T17616" s="34"/>
      <c r="U17616" s="34"/>
    </row>
    <row r="17617" spans="16:21" x14ac:dyDescent="0.45">
      <c r="P17617" s="33" t="s">
        <v>9696</v>
      </c>
      <c r="Q17617" t="s">
        <v>28873</v>
      </c>
      <c r="R17617" s="35" t="s">
        <v>26439</v>
      </c>
      <c r="S17617" s="34"/>
      <c r="T17617" s="34"/>
      <c r="U17617" s="34"/>
    </row>
    <row r="17618" spans="16:21" x14ac:dyDescent="0.45">
      <c r="P17618" s="33" t="s">
        <v>9696</v>
      </c>
      <c r="Q17618" t="s">
        <v>28873</v>
      </c>
      <c r="R17618" s="35" t="s">
        <v>26440</v>
      </c>
      <c r="S17618" s="34"/>
      <c r="T17618" s="34"/>
      <c r="U17618" s="34"/>
    </row>
    <row r="17619" spans="16:21" x14ac:dyDescent="0.45">
      <c r="P17619" s="33" t="s">
        <v>9697</v>
      </c>
      <c r="Q17619" t="s">
        <v>28873</v>
      </c>
      <c r="R17619" s="35" t="s">
        <v>26441</v>
      </c>
      <c r="S17619" s="34"/>
      <c r="T17619" s="34"/>
      <c r="U17619" s="34"/>
    </row>
    <row r="17620" spans="16:21" x14ac:dyDescent="0.45">
      <c r="P17620" s="33" t="s">
        <v>9697</v>
      </c>
      <c r="Q17620" t="s">
        <v>28873</v>
      </c>
      <c r="R17620" s="35" t="s">
        <v>26442</v>
      </c>
      <c r="S17620" s="34"/>
      <c r="T17620" s="34"/>
      <c r="U17620" s="34"/>
    </row>
    <row r="17621" spans="16:21" x14ac:dyDescent="0.45">
      <c r="P17621" s="33" t="s">
        <v>9698</v>
      </c>
      <c r="Q17621" t="s">
        <v>28873</v>
      </c>
      <c r="R17621" s="35" t="s">
        <v>26443</v>
      </c>
      <c r="S17621" s="34"/>
      <c r="T17621" s="34"/>
      <c r="U17621" s="34"/>
    </row>
    <row r="17622" spans="16:21" x14ac:dyDescent="0.45">
      <c r="P17622" s="33" t="s">
        <v>9698</v>
      </c>
      <c r="Q17622" t="s">
        <v>28873</v>
      </c>
      <c r="R17622" s="35" t="s">
        <v>26444</v>
      </c>
      <c r="S17622" s="34"/>
      <c r="T17622" s="34"/>
      <c r="U17622" s="34"/>
    </row>
    <row r="17623" spans="16:21" x14ac:dyDescent="0.45">
      <c r="P17623" s="33" t="s">
        <v>9699</v>
      </c>
      <c r="Q17623" t="s">
        <v>28873</v>
      </c>
      <c r="R17623" s="35" t="s">
        <v>26445</v>
      </c>
      <c r="S17623" s="34"/>
      <c r="T17623" s="34"/>
      <c r="U17623" s="34"/>
    </row>
    <row r="17624" spans="16:21" x14ac:dyDescent="0.45">
      <c r="P17624" s="33" t="s">
        <v>9699</v>
      </c>
      <c r="Q17624" t="s">
        <v>28873</v>
      </c>
      <c r="R17624" s="35" t="s">
        <v>26446</v>
      </c>
      <c r="S17624" s="34"/>
      <c r="T17624" s="34"/>
      <c r="U17624" s="34"/>
    </row>
    <row r="17625" spans="16:21" x14ac:dyDescent="0.45">
      <c r="P17625" s="33" t="s">
        <v>9700</v>
      </c>
      <c r="Q17625" t="s">
        <v>28873</v>
      </c>
      <c r="R17625" s="35" t="s">
        <v>26447</v>
      </c>
      <c r="S17625" s="34"/>
      <c r="T17625" s="34"/>
      <c r="U17625" s="34"/>
    </row>
    <row r="17626" spans="16:21" x14ac:dyDescent="0.45">
      <c r="P17626" s="33" t="s">
        <v>9700</v>
      </c>
      <c r="Q17626" t="s">
        <v>28873</v>
      </c>
      <c r="R17626" s="35" t="s">
        <v>26448</v>
      </c>
      <c r="S17626" s="34"/>
      <c r="T17626" s="34"/>
      <c r="U17626" s="34"/>
    </row>
    <row r="17627" spans="16:21" x14ac:dyDescent="0.45">
      <c r="P17627" s="33" t="s">
        <v>9701</v>
      </c>
      <c r="Q17627" t="s">
        <v>28873</v>
      </c>
      <c r="R17627" s="35" t="s">
        <v>26449</v>
      </c>
      <c r="S17627" s="34"/>
      <c r="T17627" s="34"/>
      <c r="U17627" s="34"/>
    </row>
    <row r="17628" spans="16:21" x14ac:dyDescent="0.45">
      <c r="P17628" s="33" t="s">
        <v>9701</v>
      </c>
      <c r="Q17628" t="s">
        <v>28873</v>
      </c>
      <c r="R17628" s="35" t="s">
        <v>26450</v>
      </c>
      <c r="S17628" s="34"/>
      <c r="T17628" s="34"/>
      <c r="U17628" s="34"/>
    </row>
    <row r="17629" spans="16:21" x14ac:dyDescent="0.45">
      <c r="P17629" s="33" t="s">
        <v>9702</v>
      </c>
      <c r="Q17629" t="s">
        <v>28873</v>
      </c>
      <c r="R17629" s="35" t="s">
        <v>26449</v>
      </c>
      <c r="S17629" s="34"/>
      <c r="T17629" s="34"/>
      <c r="U17629" s="34"/>
    </row>
    <row r="17630" spans="16:21" x14ac:dyDescent="0.45">
      <c r="P17630" s="33" t="s">
        <v>9702</v>
      </c>
      <c r="Q17630" t="s">
        <v>28873</v>
      </c>
      <c r="R17630" s="35" t="s">
        <v>26450</v>
      </c>
      <c r="S17630" s="34"/>
      <c r="T17630" s="34"/>
      <c r="U17630" s="34"/>
    </row>
    <row r="17631" spans="16:21" x14ac:dyDescent="0.45">
      <c r="P17631" s="33" t="s">
        <v>9703</v>
      </c>
      <c r="Q17631" t="s">
        <v>28873</v>
      </c>
      <c r="R17631" s="35" t="s">
        <v>26451</v>
      </c>
      <c r="S17631" s="34"/>
      <c r="T17631" s="34"/>
      <c r="U17631" s="34"/>
    </row>
    <row r="17632" spans="16:21" x14ac:dyDescent="0.45">
      <c r="P17632" s="33" t="s">
        <v>9703</v>
      </c>
      <c r="Q17632" t="s">
        <v>28873</v>
      </c>
      <c r="R17632" s="35" t="s">
        <v>26452</v>
      </c>
      <c r="S17632" s="34"/>
      <c r="T17632" s="34"/>
      <c r="U17632" s="34"/>
    </row>
    <row r="17633" spans="16:21" x14ac:dyDescent="0.45">
      <c r="P17633" s="33" t="s">
        <v>9704</v>
      </c>
      <c r="Q17633" t="s">
        <v>28873</v>
      </c>
      <c r="R17633" s="35" t="s">
        <v>26445</v>
      </c>
      <c r="S17633" s="34"/>
      <c r="T17633" s="34"/>
      <c r="U17633" s="34"/>
    </row>
    <row r="17634" spans="16:21" x14ac:dyDescent="0.45">
      <c r="P17634" s="33" t="s">
        <v>9704</v>
      </c>
      <c r="Q17634" t="s">
        <v>28873</v>
      </c>
      <c r="R17634" s="35" t="s">
        <v>26453</v>
      </c>
      <c r="S17634" s="34"/>
      <c r="T17634" s="34"/>
      <c r="U17634" s="34"/>
    </row>
    <row r="17635" spans="16:21" x14ac:dyDescent="0.45">
      <c r="P17635" s="33" t="s">
        <v>9705</v>
      </c>
      <c r="Q17635" t="s">
        <v>28873</v>
      </c>
      <c r="R17635" s="35" t="s">
        <v>26447</v>
      </c>
      <c r="S17635" s="34"/>
      <c r="T17635" s="34"/>
      <c r="U17635" s="34"/>
    </row>
    <row r="17636" spans="16:21" x14ac:dyDescent="0.45">
      <c r="P17636" s="33" t="s">
        <v>9705</v>
      </c>
      <c r="Q17636" t="s">
        <v>28873</v>
      </c>
      <c r="R17636" s="35" t="s">
        <v>26448</v>
      </c>
      <c r="S17636" s="34"/>
      <c r="T17636" s="34"/>
      <c r="U17636" s="34"/>
    </row>
    <row r="17637" spans="16:21" x14ac:dyDescent="0.45">
      <c r="P17637" s="33" t="s">
        <v>9706</v>
      </c>
      <c r="Q17637" t="s">
        <v>28873</v>
      </c>
      <c r="R17637" s="35" t="s">
        <v>26449</v>
      </c>
      <c r="S17637" s="34"/>
      <c r="T17637" s="34"/>
      <c r="U17637" s="34"/>
    </row>
    <row r="17638" spans="16:21" x14ac:dyDescent="0.45">
      <c r="P17638" s="33" t="s">
        <v>9706</v>
      </c>
      <c r="Q17638" t="s">
        <v>28873</v>
      </c>
      <c r="R17638" s="35" t="s">
        <v>26454</v>
      </c>
      <c r="S17638" s="34"/>
      <c r="T17638" s="34"/>
      <c r="U17638" s="34"/>
    </row>
    <row r="17639" spans="16:21" x14ac:dyDescent="0.45">
      <c r="P17639" s="33" t="s">
        <v>9707</v>
      </c>
      <c r="Q17639" t="s">
        <v>28873</v>
      </c>
      <c r="R17639" s="35" t="s">
        <v>26455</v>
      </c>
      <c r="S17639" s="34"/>
      <c r="T17639" s="34"/>
      <c r="U17639" s="34"/>
    </row>
    <row r="17640" spans="16:21" x14ac:dyDescent="0.45">
      <c r="P17640" s="33" t="s">
        <v>9707</v>
      </c>
      <c r="Q17640" t="s">
        <v>28873</v>
      </c>
      <c r="R17640" s="35" t="s">
        <v>26454</v>
      </c>
      <c r="S17640" s="34"/>
      <c r="T17640" s="34"/>
      <c r="U17640" s="34"/>
    </row>
    <row r="17641" spans="16:21" x14ac:dyDescent="0.45">
      <c r="P17641" s="33" t="s">
        <v>9708</v>
      </c>
      <c r="Q17641" t="s">
        <v>28873</v>
      </c>
      <c r="R17641" s="35" t="s">
        <v>26451</v>
      </c>
      <c r="S17641" s="34"/>
      <c r="T17641" s="34"/>
      <c r="U17641" s="34"/>
    </row>
    <row r="17642" spans="16:21" x14ac:dyDescent="0.45">
      <c r="P17642" s="33" t="s">
        <v>9708</v>
      </c>
      <c r="Q17642" t="s">
        <v>28873</v>
      </c>
      <c r="R17642" s="35" t="s">
        <v>26456</v>
      </c>
      <c r="S17642" s="34"/>
      <c r="T17642" s="34"/>
      <c r="U17642" s="34"/>
    </row>
    <row r="17643" spans="16:21" x14ac:dyDescent="0.45">
      <c r="P17643" s="33" t="s">
        <v>9709</v>
      </c>
      <c r="Q17643" t="s">
        <v>28873</v>
      </c>
      <c r="R17643" s="35" t="s">
        <v>26457</v>
      </c>
      <c r="S17643" s="34"/>
      <c r="T17643" s="34"/>
      <c r="U17643" s="34"/>
    </row>
    <row r="17644" spans="16:21" x14ac:dyDescent="0.45">
      <c r="P17644" s="33" t="s">
        <v>9709</v>
      </c>
      <c r="Q17644" t="s">
        <v>28873</v>
      </c>
      <c r="R17644" s="35" t="s">
        <v>26458</v>
      </c>
      <c r="S17644" s="34"/>
      <c r="T17644" s="34"/>
      <c r="U17644" s="34"/>
    </row>
    <row r="17645" spans="16:21" x14ac:dyDescent="0.45">
      <c r="P17645" s="33" t="s">
        <v>9710</v>
      </c>
      <c r="Q17645" t="s">
        <v>28873</v>
      </c>
      <c r="R17645" s="35" t="s">
        <v>26459</v>
      </c>
      <c r="S17645" s="34"/>
      <c r="T17645" s="34"/>
      <c r="U17645" s="34"/>
    </row>
    <row r="17646" spans="16:21" x14ac:dyDescent="0.45">
      <c r="P17646" s="33" t="s">
        <v>9710</v>
      </c>
      <c r="Q17646" t="s">
        <v>28873</v>
      </c>
      <c r="R17646" s="35" t="s">
        <v>26460</v>
      </c>
      <c r="S17646" s="34"/>
      <c r="T17646" s="34"/>
      <c r="U17646" s="34"/>
    </row>
    <row r="17647" spans="16:21" x14ac:dyDescent="0.45">
      <c r="P17647" s="33" t="s">
        <v>9711</v>
      </c>
      <c r="Q17647" t="s">
        <v>28873</v>
      </c>
      <c r="R17647" s="35" t="s">
        <v>26461</v>
      </c>
      <c r="S17647" s="34"/>
      <c r="T17647" s="34"/>
      <c r="U17647" s="34"/>
    </row>
    <row r="17648" spans="16:21" x14ac:dyDescent="0.45">
      <c r="P17648" s="33" t="s">
        <v>9711</v>
      </c>
      <c r="Q17648" t="s">
        <v>28873</v>
      </c>
      <c r="R17648" s="35" t="s">
        <v>26462</v>
      </c>
      <c r="S17648" s="34"/>
      <c r="T17648" s="34"/>
      <c r="U17648" s="34"/>
    </row>
    <row r="17649" spans="16:21" x14ac:dyDescent="0.45">
      <c r="P17649" s="33" t="s">
        <v>9712</v>
      </c>
      <c r="Q17649" t="s">
        <v>28873</v>
      </c>
      <c r="R17649" s="35" t="s">
        <v>26463</v>
      </c>
      <c r="S17649" s="34"/>
      <c r="T17649" s="34"/>
      <c r="U17649" s="34"/>
    </row>
    <row r="17650" spans="16:21" x14ac:dyDescent="0.45">
      <c r="P17650" s="33" t="s">
        <v>9712</v>
      </c>
      <c r="Q17650" t="s">
        <v>28873</v>
      </c>
      <c r="R17650" s="35" t="s">
        <v>26464</v>
      </c>
      <c r="S17650" s="34"/>
      <c r="T17650" s="34"/>
      <c r="U17650" s="34"/>
    </row>
    <row r="17651" spans="16:21" x14ac:dyDescent="0.45">
      <c r="P17651" s="33" t="s">
        <v>9713</v>
      </c>
      <c r="Q17651" t="s">
        <v>28873</v>
      </c>
      <c r="R17651" s="35" t="s">
        <v>26465</v>
      </c>
      <c r="S17651" s="34"/>
      <c r="T17651" s="34"/>
      <c r="U17651" s="34"/>
    </row>
    <row r="17652" spans="16:21" x14ac:dyDescent="0.45">
      <c r="P17652" s="33" t="s">
        <v>9713</v>
      </c>
      <c r="Q17652" t="s">
        <v>28873</v>
      </c>
      <c r="R17652" s="35" t="s">
        <v>26464</v>
      </c>
      <c r="S17652" s="34"/>
      <c r="T17652" s="34"/>
      <c r="U17652" s="34"/>
    </row>
    <row r="17653" spans="16:21" x14ac:dyDescent="0.45">
      <c r="P17653" s="33" t="s">
        <v>9714</v>
      </c>
      <c r="Q17653" t="s">
        <v>28873</v>
      </c>
      <c r="R17653" s="35" t="s">
        <v>26466</v>
      </c>
      <c r="S17653" s="34"/>
      <c r="T17653" s="34"/>
      <c r="U17653" s="34"/>
    </row>
    <row r="17654" spans="16:21" x14ac:dyDescent="0.45">
      <c r="P17654" s="33" t="s">
        <v>9714</v>
      </c>
      <c r="Q17654" t="s">
        <v>28873</v>
      </c>
      <c r="R17654" s="35" t="s">
        <v>26467</v>
      </c>
      <c r="S17654" s="34"/>
      <c r="T17654" s="34"/>
      <c r="U17654" s="34"/>
    </row>
    <row r="17655" spans="16:21" x14ac:dyDescent="0.45">
      <c r="P17655" s="33" t="s">
        <v>9715</v>
      </c>
      <c r="Q17655" t="s">
        <v>28873</v>
      </c>
      <c r="R17655" s="35" t="s">
        <v>26468</v>
      </c>
      <c r="S17655" s="34"/>
      <c r="T17655" s="34"/>
      <c r="U17655" s="34"/>
    </row>
    <row r="17656" spans="16:21" x14ac:dyDescent="0.45">
      <c r="P17656" s="33" t="s">
        <v>9715</v>
      </c>
      <c r="Q17656" t="s">
        <v>28873</v>
      </c>
      <c r="R17656" s="35" t="s">
        <v>26469</v>
      </c>
      <c r="S17656" s="34"/>
      <c r="T17656" s="34"/>
      <c r="U17656" s="34"/>
    </row>
    <row r="17657" spans="16:21" x14ac:dyDescent="0.45">
      <c r="P17657" s="33" t="s">
        <v>9716</v>
      </c>
      <c r="Q17657" t="s">
        <v>28873</v>
      </c>
      <c r="R17657" s="35" t="s">
        <v>26470</v>
      </c>
      <c r="S17657" s="34"/>
      <c r="T17657" s="34"/>
      <c r="U17657" s="34"/>
    </row>
    <row r="17658" spans="16:21" x14ac:dyDescent="0.45">
      <c r="P17658" s="33" t="s">
        <v>9716</v>
      </c>
      <c r="Q17658" t="s">
        <v>28873</v>
      </c>
      <c r="R17658" s="35" t="s">
        <v>26471</v>
      </c>
      <c r="S17658" s="34"/>
      <c r="T17658" s="34"/>
      <c r="U17658" s="34"/>
    </row>
    <row r="17659" spans="16:21" x14ac:dyDescent="0.45">
      <c r="P17659" s="33" t="s">
        <v>9717</v>
      </c>
      <c r="Q17659" t="s">
        <v>28873</v>
      </c>
      <c r="R17659" s="35" t="s">
        <v>26472</v>
      </c>
      <c r="S17659" s="34"/>
      <c r="T17659" s="34"/>
      <c r="U17659" s="34"/>
    </row>
    <row r="17660" spans="16:21" x14ac:dyDescent="0.45">
      <c r="P17660" s="33" t="s">
        <v>9717</v>
      </c>
      <c r="Q17660" t="s">
        <v>28873</v>
      </c>
      <c r="R17660" s="35" t="s">
        <v>26473</v>
      </c>
      <c r="S17660" s="34"/>
      <c r="T17660" s="34"/>
      <c r="U17660" s="34"/>
    </row>
    <row r="17661" spans="16:21" x14ac:dyDescent="0.45">
      <c r="P17661" s="33" t="s">
        <v>9718</v>
      </c>
      <c r="Q17661" t="s">
        <v>28873</v>
      </c>
      <c r="R17661" s="35" t="s">
        <v>26474</v>
      </c>
      <c r="S17661" s="34"/>
      <c r="T17661" s="34"/>
      <c r="U17661" s="34"/>
    </row>
    <row r="17662" spans="16:21" x14ac:dyDescent="0.45">
      <c r="P17662" s="33" t="s">
        <v>9718</v>
      </c>
      <c r="Q17662" t="s">
        <v>28873</v>
      </c>
      <c r="R17662" s="35" t="s">
        <v>26475</v>
      </c>
      <c r="S17662" s="34"/>
      <c r="T17662" s="34"/>
      <c r="U17662" s="34"/>
    </row>
    <row r="17663" spans="16:21" x14ac:dyDescent="0.45">
      <c r="P17663" s="33" t="s">
        <v>9719</v>
      </c>
      <c r="Q17663" t="s">
        <v>28873</v>
      </c>
      <c r="R17663" s="35" t="s">
        <v>26476</v>
      </c>
      <c r="S17663" s="34"/>
      <c r="T17663" s="34"/>
      <c r="U17663" s="34"/>
    </row>
    <row r="17664" spans="16:21" x14ac:dyDescent="0.45">
      <c r="P17664" s="33" t="s">
        <v>9719</v>
      </c>
      <c r="Q17664" t="s">
        <v>28873</v>
      </c>
      <c r="R17664" s="35" t="s">
        <v>26477</v>
      </c>
      <c r="S17664" s="34"/>
      <c r="T17664" s="34"/>
      <c r="U17664" s="34"/>
    </row>
    <row r="17665" spans="16:21" x14ac:dyDescent="0.45">
      <c r="P17665" s="33" t="s">
        <v>9720</v>
      </c>
      <c r="Q17665" t="s">
        <v>28873</v>
      </c>
      <c r="R17665" s="35" t="s">
        <v>26478</v>
      </c>
      <c r="S17665" s="34"/>
      <c r="T17665" s="34"/>
      <c r="U17665" s="34"/>
    </row>
    <row r="17666" spans="16:21" x14ac:dyDescent="0.45">
      <c r="P17666" s="33" t="s">
        <v>9720</v>
      </c>
      <c r="Q17666" t="s">
        <v>28873</v>
      </c>
      <c r="R17666" s="35" t="s">
        <v>26479</v>
      </c>
      <c r="S17666" s="34"/>
      <c r="T17666" s="34"/>
      <c r="U17666" s="34"/>
    </row>
    <row r="17667" spans="16:21" x14ac:dyDescent="0.45">
      <c r="P17667" s="33" t="s">
        <v>9721</v>
      </c>
      <c r="Q17667" t="s">
        <v>28873</v>
      </c>
      <c r="R17667" s="35" t="s">
        <v>26480</v>
      </c>
      <c r="S17667" s="34"/>
      <c r="T17667" s="34"/>
      <c r="U17667" s="34"/>
    </row>
    <row r="17668" spans="16:21" x14ac:dyDescent="0.45">
      <c r="P17668" s="33" t="s">
        <v>9721</v>
      </c>
      <c r="Q17668" t="s">
        <v>28873</v>
      </c>
      <c r="R17668" s="35" t="s">
        <v>26481</v>
      </c>
      <c r="S17668" s="34"/>
      <c r="T17668" s="34"/>
      <c r="U17668" s="34"/>
    </row>
    <row r="17669" spans="16:21" x14ac:dyDescent="0.45">
      <c r="P17669" s="33" t="s">
        <v>9722</v>
      </c>
      <c r="Q17669" t="s">
        <v>28873</v>
      </c>
      <c r="R17669" s="35" t="s">
        <v>26482</v>
      </c>
      <c r="S17669" s="34"/>
      <c r="T17669" s="34"/>
      <c r="U17669" s="34"/>
    </row>
    <row r="17670" spans="16:21" x14ac:dyDescent="0.45">
      <c r="P17670" s="33" t="s">
        <v>9722</v>
      </c>
      <c r="Q17670" t="s">
        <v>28873</v>
      </c>
      <c r="R17670" s="35" t="s">
        <v>26483</v>
      </c>
      <c r="S17670" s="34"/>
      <c r="T17670" s="34"/>
      <c r="U17670" s="34"/>
    </row>
    <row r="17671" spans="16:21" x14ac:dyDescent="0.45">
      <c r="P17671" s="33" t="s">
        <v>9723</v>
      </c>
      <c r="Q17671" t="s">
        <v>28873</v>
      </c>
      <c r="R17671" s="35" t="s">
        <v>26484</v>
      </c>
      <c r="S17671" s="34"/>
      <c r="T17671" s="34"/>
      <c r="U17671" s="34"/>
    </row>
    <row r="17672" spans="16:21" x14ac:dyDescent="0.45">
      <c r="P17672" s="33" t="s">
        <v>9723</v>
      </c>
      <c r="Q17672" t="s">
        <v>28873</v>
      </c>
      <c r="R17672" s="35" t="s">
        <v>26485</v>
      </c>
      <c r="S17672" s="34"/>
      <c r="T17672" s="34"/>
      <c r="U17672" s="34"/>
    </row>
    <row r="17673" spans="16:21" x14ac:dyDescent="0.45">
      <c r="P17673" s="33" t="s">
        <v>9724</v>
      </c>
      <c r="Q17673" t="s">
        <v>28873</v>
      </c>
      <c r="R17673" s="35" t="s">
        <v>26486</v>
      </c>
      <c r="S17673" s="34"/>
      <c r="T17673" s="34"/>
      <c r="U17673" s="34"/>
    </row>
    <row r="17674" spans="16:21" x14ac:dyDescent="0.45">
      <c r="P17674" s="33" t="s">
        <v>9724</v>
      </c>
      <c r="Q17674" t="s">
        <v>28873</v>
      </c>
      <c r="R17674" s="35" t="s">
        <v>26487</v>
      </c>
      <c r="S17674" s="34"/>
      <c r="T17674" s="34"/>
      <c r="U17674" s="34"/>
    </row>
    <row r="17675" spans="16:21" x14ac:dyDescent="0.45">
      <c r="P17675" s="33" t="s">
        <v>9725</v>
      </c>
      <c r="Q17675" t="s">
        <v>28873</v>
      </c>
      <c r="R17675" s="35" t="s">
        <v>26486</v>
      </c>
      <c r="S17675" s="34"/>
      <c r="T17675" s="34"/>
      <c r="U17675" s="34"/>
    </row>
    <row r="17676" spans="16:21" x14ac:dyDescent="0.45">
      <c r="P17676" s="33" t="s">
        <v>9725</v>
      </c>
      <c r="Q17676" t="s">
        <v>28873</v>
      </c>
      <c r="R17676" s="35" t="s">
        <v>26487</v>
      </c>
      <c r="S17676" s="34"/>
      <c r="T17676" s="34"/>
      <c r="U17676" s="34"/>
    </row>
    <row r="17677" spans="16:21" x14ac:dyDescent="0.45">
      <c r="P17677" s="33" t="s">
        <v>9726</v>
      </c>
      <c r="Q17677" t="s">
        <v>28873</v>
      </c>
      <c r="R17677" s="35" t="s">
        <v>26488</v>
      </c>
      <c r="S17677" s="34"/>
      <c r="T17677" s="34"/>
      <c r="U17677" s="34"/>
    </row>
    <row r="17678" spans="16:21" x14ac:dyDescent="0.45">
      <c r="P17678" s="33" t="s">
        <v>9726</v>
      </c>
      <c r="Q17678" t="s">
        <v>28873</v>
      </c>
      <c r="R17678" s="35" t="s">
        <v>26489</v>
      </c>
      <c r="S17678" s="34"/>
      <c r="T17678" s="34"/>
      <c r="U17678" s="34"/>
    </row>
    <row r="17679" spans="16:21" x14ac:dyDescent="0.45">
      <c r="P17679" s="33" t="s">
        <v>9727</v>
      </c>
      <c r="Q17679" t="s">
        <v>28873</v>
      </c>
      <c r="R17679" s="35" t="s">
        <v>26490</v>
      </c>
      <c r="S17679" s="34"/>
      <c r="T17679" s="34"/>
      <c r="U17679" s="34"/>
    </row>
    <row r="17680" spans="16:21" x14ac:dyDescent="0.45">
      <c r="P17680" s="33" t="s">
        <v>9727</v>
      </c>
      <c r="Q17680" t="s">
        <v>28873</v>
      </c>
      <c r="R17680" s="35" t="s">
        <v>26491</v>
      </c>
      <c r="S17680" s="34"/>
      <c r="T17680" s="34"/>
      <c r="U17680" s="34"/>
    </row>
    <row r="17681" spans="16:21" x14ac:dyDescent="0.45">
      <c r="P17681" s="33" t="s">
        <v>9728</v>
      </c>
      <c r="Q17681" t="s">
        <v>28873</v>
      </c>
      <c r="R17681" s="35" t="s">
        <v>13806</v>
      </c>
      <c r="S17681" s="34"/>
      <c r="T17681" s="34"/>
      <c r="U17681" s="34"/>
    </row>
    <row r="17682" spans="16:21" x14ac:dyDescent="0.45">
      <c r="P17682" s="33" t="s">
        <v>9728</v>
      </c>
      <c r="Q17682" t="s">
        <v>28873</v>
      </c>
      <c r="R17682" s="35" t="s">
        <v>26492</v>
      </c>
      <c r="S17682" s="34"/>
      <c r="T17682" s="34"/>
      <c r="U17682" s="34"/>
    </row>
    <row r="17683" spans="16:21" x14ac:dyDescent="0.45">
      <c r="P17683" s="33" t="s">
        <v>9729</v>
      </c>
      <c r="Q17683" t="s">
        <v>28873</v>
      </c>
      <c r="R17683" s="35" t="s">
        <v>26493</v>
      </c>
      <c r="S17683" s="34"/>
      <c r="T17683" s="34"/>
      <c r="U17683" s="34"/>
    </row>
    <row r="17684" spans="16:21" x14ac:dyDescent="0.45">
      <c r="P17684" s="33" t="s">
        <v>9729</v>
      </c>
      <c r="Q17684" t="s">
        <v>28873</v>
      </c>
      <c r="R17684" s="35" t="s">
        <v>26494</v>
      </c>
      <c r="S17684" s="34"/>
      <c r="T17684" s="34"/>
      <c r="U17684" s="34"/>
    </row>
    <row r="17685" spans="16:21" x14ac:dyDescent="0.45">
      <c r="P17685" s="33" t="s">
        <v>9730</v>
      </c>
      <c r="Q17685" t="s">
        <v>28873</v>
      </c>
      <c r="R17685" s="35" t="s">
        <v>26495</v>
      </c>
      <c r="S17685" s="34"/>
      <c r="T17685" s="34"/>
      <c r="U17685" s="34"/>
    </row>
    <row r="17686" spans="16:21" x14ac:dyDescent="0.45">
      <c r="P17686" s="33" t="s">
        <v>9730</v>
      </c>
      <c r="Q17686" t="s">
        <v>28873</v>
      </c>
      <c r="R17686" s="35" t="s">
        <v>26496</v>
      </c>
      <c r="S17686" s="34"/>
      <c r="T17686" s="34"/>
      <c r="U17686" s="34"/>
    </row>
    <row r="17687" spans="16:21" x14ac:dyDescent="0.45">
      <c r="P17687" s="33" t="s">
        <v>9731</v>
      </c>
      <c r="Q17687" t="s">
        <v>28873</v>
      </c>
      <c r="R17687" s="35" t="s">
        <v>26497</v>
      </c>
      <c r="S17687" s="34"/>
      <c r="T17687" s="34"/>
      <c r="U17687" s="34"/>
    </row>
    <row r="17688" spans="16:21" x14ac:dyDescent="0.45">
      <c r="P17688" s="33" t="s">
        <v>9731</v>
      </c>
      <c r="Q17688" t="s">
        <v>28873</v>
      </c>
      <c r="R17688" s="35" t="s">
        <v>26498</v>
      </c>
      <c r="S17688" s="34"/>
      <c r="T17688" s="34"/>
      <c r="U17688" s="34"/>
    </row>
    <row r="17689" spans="16:21" x14ac:dyDescent="0.45">
      <c r="P17689" s="33" t="s">
        <v>9732</v>
      </c>
      <c r="Q17689" t="s">
        <v>28873</v>
      </c>
      <c r="R17689" s="35" t="s">
        <v>26499</v>
      </c>
      <c r="S17689" s="34"/>
      <c r="T17689" s="34"/>
      <c r="U17689" s="34"/>
    </row>
    <row r="17690" spans="16:21" x14ac:dyDescent="0.45">
      <c r="P17690" s="33" t="s">
        <v>9732</v>
      </c>
      <c r="Q17690" t="s">
        <v>28873</v>
      </c>
      <c r="R17690" s="35" t="s">
        <v>26500</v>
      </c>
      <c r="S17690" s="34"/>
      <c r="T17690" s="34"/>
      <c r="U17690" s="34"/>
    </row>
    <row r="17691" spans="16:21" x14ac:dyDescent="0.45">
      <c r="P17691" s="33" t="s">
        <v>9733</v>
      </c>
      <c r="Q17691" t="s">
        <v>28873</v>
      </c>
      <c r="R17691" s="35" t="s">
        <v>26501</v>
      </c>
      <c r="S17691" s="34"/>
      <c r="T17691" s="34"/>
      <c r="U17691" s="34"/>
    </row>
    <row r="17692" spans="16:21" x14ac:dyDescent="0.45">
      <c r="P17692" s="33" t="s">
        <v>9733</v>
      </c>
      <c r="Q17692" t="s">
        <v>28873</v>
      </c>
      <c r="R17692" s="35" t="s">
        <v>26502</v>
      </c>
      <c r="S17692" s="34"/>
      <c r="T17692" s="34"/>
      <c r="U17692" s="34"/>
    </row>
    <row r="17693" spans="16:21" x14ac:dyDescent="0.45">
      <c r="P17693" s="33" t="s">
        <v>9734</v>
      </c>
      <c r="Q17693" t="s">
        <v>28873</v>
      </c>
      <c r="R17693" s="35" t="s">
        <v>26503</v>
      </c>
      <c r="S17693" s="34"/>
      <c r="T17693" s="34"/>
      <c r="U17693" s="34"/>
    </row>
    <row r="17694" spans="16:21" x14ac:dyDescent="0.45">
      <c r="P17694" s="33" t="s">
        <v>9734</v>
      </c>
      <c r="Q17694" t="s">
        <v>28873</v>
      </c>
      <c r="R17694" s="35" t="s">
        <v>26504</v>
      </c>
      <c r="S17694" s="34"/>
      <c r="T17694" s="34"/>
      <c r="U17694" s="34"/>
    </row>
    <row r="17695" spans="16:21" x14ac:dyDescent="0.45">
      <c r="P17695" s="33" t="s">
        <v>9735</v>
      </c>
      <c r="Q17695" t="s">
        <v>28873</v>
      </c>
      <c r="R17695" s="35" t="s">
        <v>26505</v>
      </c>
      <c r="S17695" s="34"/>
      <c r="T17695" s="34"/>
      <c r="U17695" s="34"/>
    </row>
    <row r="17696" spans="16:21" x14ac:dyDescent="0.45">
      <c r="P17696" s="33" t="s">
        <v>9735</v>
      </c>
      <c r="Q17696" t="s">
        <v>28873</v>
      </c>
      <c r="R17696" s="35" t="s">
        <v>26506</v>
      </c>
      <c r="S17696" s="34"/>
      <c r="T17696" s="34"/>
      <c r="U17696" s="34"/>
    </row>
    <row r="17697" spans="16:21" x14ac:dyDescent="0.45">
      <c r="P17697" s="33" t="s">
        <v>9736</v>
      </c>
      <c r="Q17697" t="s">
        <v>28873</v>
      </c>
      <c r="R17697" s="35" t="s">
        <v>26507</v>
      </c>
      <c r="S17697" s="34"/>
      <c r="T17697" s="34"/>
      <c r="U17697" s="34"/>
    </row>
    <row r="17698" spans="16:21" x14ac:dyDescent="0.45">
      <c r="P17698" s="33" t="s">
        <v>9736</v>
      </c>
      <c r="Q17698" t="s">
        <v>28873</v>
      </c>
      <c r="R17698" s="35" t="s">
        <v>26508</v>
      </c>
      <c r="S17698" s="34"/>
      <c r="T17698" s="34"/>
      <c r="U17698" s="34"/>
    </row>
    <row r="17699" spans="16:21" x14ac:dyDescent="0.45">
      <c r="P17699" s="33" t="s">
        <v>9737</v>
      </c>
      <c r="Q17699" t="s">
        <v>28873</v>
      </c>
      <c r="R17699" s="35" t="s">
        <v>26509</v>
      </c>
      <c r="S17699" s="34"/>
      <c r="T17699" s="34"/>
      <c r="U17699" s="34"/>
    </row>
    <row r="17700" spans="16:21" x14ac:dyDescent="0.45">
      <c r="P17700" s="33" t="s">
        <v>9737</v>
      </c>
      <c r="Q17700" t="s">
        <v>28873</v>
      </c>
      <c r="R17700" s="35" t="s">
        <v>26510</v>
      </c>
      <c r="S17700" s="34"/>
      <c r="T17700" s="34"/>
      <c r="U17700" s="34"/>
    </row>
    <row r="17701" spans="16:21" x14ac:dyDescent="0.45">
      <c r="P17701" s="33" t="s">
        <v>9738</v>
      </c>
      <c r="Q17701" t="s">
        <v>28873</v>
      </c>
      <c r="R17701" s="35" t="s">
        <v>26511</v>
      </c>
      <c r="S17701" s="34"/>
      <c r="T17701" s="34"/>
      <c r="U17701" s="34"/>
    </row>
    <row r="17702" spans="16:21" x14ac:dyDescent="0.45">
      <c r="P17702" s="33" t="s">
        <v>9738</v>
      </c>
      <c r="Q17702" t="s">
        <v>28873</v>
      </c>
      <c r="R17702" s="35" t="s">
        <v>26512</v>
      </c>
      <c r="S17702" s="34"/>
      <c r="T17702" s="34"/>
      <c r="U17702" s="34"/>
    </row>
    <row r="17703" spans="16:21" x14ac:dyDescent="0.45">
      <c r="P17703" s="33" t="s">
        <v>9739</v>
      </c>
      <c r="Q17703" t="s">
        <v>28873</v>
      </c>
      <c r="R17703" s="35" t="s">
        <v>26511</v>
      </c>
      <c r="S17703" s="34"/>
      <c r="T17703" s="34"/>
      <c r="U17703" s="34"/>
    </row>
    <row r="17704" spans="16:21" x14ac:dyDescent="0.45">
      <c r="P17704" s="33" t="s">
        <v>9739</v>
      </c>
      <c r="Q17704" t="s">
        <v>28873</v>
      </c>
      <c r="R17704" s="35" t="s">
        <v>26512</v>
      </c>
      <c r="S17704" s="34"/>
      <c r="T17704" s="34"/>
      <c r="U17704" s="34"/>
    </row>
    <row r="17705" spans="16:21" x14ac:dyDescent="0.45">
      <c r="P17705" s="33" t="s">
        <v>9740</v>
      </c>
      <c r="Q17705" t="s">
        <v>28873</v>
      </c>
      <c r="R17705" s="35" t="s">
        <v>26513</v>
      </c>
      <c r="S17705" s="34"/>
      <c r="T17705" s="34"/>
      <c r="U17705" s="34"/>
    </row>
    <row r="17706" spans="16:21" x14ac:dyDescent="0.45">
      <c r="P17706" s="33" t="s">
        <v>9740</v>
      </c>
      <c r="Q17706" t="s">
        <v>28873</v>
      </c>
      <c r="R17706" s="35" t="s">
        <v>26514</v>
      </c>
      <c r="S17706" s="34"/>
      <c r="T17706" s="34"/>
      <c r="U17706" s="34"/>
    </row>
    <row r="17707" spans="16:21" x14ac:dyDescent="0.45">
      <c r="P17707" s="33" t="s">
        <v>9741</v>
      </c>
      <c r="Q17707" t="s">
        <v>28873</v>
      </c>
      <c r="R17707" s="35" t="s">
        <v>26515</v>
      </c>
      <c r="S17707" s="34"/>
      <c r="T17707" s="34"/>
      <c r="U17707" s="34"/>
    </row>
    <row r="17708" spans="16:21" x14ac:dyDescent="0.45">
      <c r="P17708" s="33" t="s">
        <v>9741</v>
      </c>
      <c r="Q17708" t="s">
        <v>28873</v>
      </c>
      <c r="R17708" s="35" t="s">
        <v>26516</v>
      </c>
      <c r="S17708" s="34"/>
      <c r="T17708" s="34"/>
      <c r="U17708" s="34"/>
    </row>
    <row r="17709" spans="16:21" x14ac:dyDescent="0.45">
      <c r="P17709" s="33" t="s">
        <v>9742</v>
      </c>
      <c r="Q17709" t="s">
        <v>28873</v>
      </c>
      <c r="R17709" s="35" t="s">
        <v>26517</v>
      </c>
      <c r="S17709" s="34"/>
      <c r="T17709" s="34"/>
      <c r="U17709" s="34"/>
    </row>
    <row r="17710" spans="16:21" x14ac:dyDescent="0.45">
      <c r="P17710" s="33" t="s">
        <v>9742</v>
      </c>
      <c r="Q17710" t="s">
        <v>28873</v>
      </c>
      <c r="R17710" s="35" t="s">
        <v>26518</v>
      </c>
      <c r="S17710" s="34"/>
      <c r="T17710" s="34"/>
      <c r="U17710" s="34"/>
    </row>
    <row r="17711" spans="16:21" x14ac:dyDescent="0.45">
      <c r="P17711" s="33" t="s">
        <v>9743</v>
      </c>
      <c r="Q17711" t="s">
        <v>28873</v>
      </c>
      <c r="R17711" s="35" t="s">
        <v>26519</v>
      </c>
      <c r="S17711" s="34"/>
      <c r="T17711" s="34"/>
      <c r="U17711" s="34"/>
    </row>
    <row r="17712" spans="16:21" x14ac:dyDescent="0.45">
      <c r="P17712" s="33" t="s">
        <v>9743</v>
      </c>
      <c r="Q17712" t="s">
        <v>28873</v>
      </c>
      <c r="R17712" s="35" t="s">
        <v>26520</v>
      </c>
      <c r="S17712" s="34"/>
      <c r="T17712" s="34"/>
      <c r="U17712" s="34"/>
    </row>
    <row r="17713" spans="16:21" x14ac:dyDescent="0.45">
      <c r="P17713" s="33" t="s">
        <v>9744</v>
      </c>
      <c r="Q17713" t="s">
        <v>28873</v>
      </c>
      <c r="R17713" s="35" t="s">
        <v>26521</v>
      </c>
      <c r="S17713" s="34"/>
      <c r="T17713" s="34"/>
      <c r="U17713" s="34"/>
    </row>
    <row r="17714" spans="16:21" x14ac:dyDescent="0.45">
      <c r="P17714" s="33" t="s">
        <v>9744</v>
      </c>
      <c r="Q17714" t="s">
        <v>28873</v>
      </c>
      <c r="R17714" s="35" t="s">
        <v>26522</v>
      </c>
      <c r="S17714" s="34"/>
      <c r="T17714" s="34"/>
      <c r="U17714" s="34"/>
    </row>
    <row r="17715" spans="16:21" x14ac:dyDescent="0.45">
      <c r="P17715" s="33" t="s">
        <v>9745</v>
      </c>
      <c r="Q17715" t="s">
        <v>28873</v>
      </c>
      <c r="R17715" s="35" t="s">
        <v>26523</v>
      </c>
      <c r="S17715" s="34"/>
      <c r="T17715" s="34"/>
      <c r="U17715" s="34"/>
    </row>
    <row r="17716" spans="16:21" x14ac:dyDescent="0.45">
      <c r="P17716" s="33" t="s">
        <v>9745</v>
      </c>
      <c r="Q17716" t="s">
        <v>28873</v>
      </c>
      <c r="R17716" s="35" t="s">
        <v>26524</v>
      </c>
      <c r="S17716" s="34"/>
      <c r="T17716" s="34"/>
      <c r="U17716" s="34"/>
    </row>
    <row r="17717" spans="16:21" x14ac:dyDescent="0.45">
      <c r="P17717" s="33" t="s">
        <v>9746</v>
      </c>
      <c r="Q17717" t="s">
        <v>28873</v>
      </c>
      <c r="R17717" s="35" t="s">
        <v>26525</v>
      </c>
      <c r="S17717" s="34"/>
      <c r="T17717" s="34"/>
      <c r="U17717" s="34"/>
    </row>
    <row r="17718" spans="16:21" x14ac:dyDescent="0.45">
      <c r="P17718" s="33" t="s">
        <v>9746</v>
      </c>
      <c r="Q17718" t="s">
        <v>28873</v>
      </c>
      <c r="R17718" s="35" t="s">
        <v>26526</v>
      </c>
      <c r="S17718" s="34"/>
      <c r="T17718" s="34"/>
      <c r="U17718" s="34"/>
    </row>
    <row r="17719" spans="16:21" x14ac:dyDescent="0.45">
      <c r="P17719" s="33" t="s">
        <v>9747</v>
      </c>
      <c r="Q17719" t="s">
        <v>28873</v>
      </c>
      <c r="R17719" s="35" t="s">
        <v>26527</v>
      </c>
      <c r="S17719" s="34"/>
      <c r="T17719" s="34"/>
      <c r="U17719" s="34"/>
    </row>
    <row r="17720" spans="16:21" x14ac:dyDescent="0.45">
      <c r="P17720" s="33" t="s">
        <v>9747</v>
      </c>
      <c r="Q17720" t="s">
        <v>28873</v>
      </c>
      <c r="R17720" s="35" t="s">
        <v>26528</v>
      </c>
      <c r="S17720" s="34"/>
      <c r="T17720" s="34"/>
      <c r="U17720" s="34"/>
    </row>
    <row r="17721" spans="16:21" x14ac:dyDescent="0.45">
      <c r="P17721" s="33" t="s">
        <v>9748</v>
      </c>
      <c r="Q17721" t="s">
        <v>28873</v>
      </c>
      <c r="R17721" s="35" t="s">
        <v>26529</v>
      </c>
      <c r="S17721" s="34"/>
      <c r="T17721" s="34"/>
      <c r="U17721" s="34"/>
    </row>
    <row r="17722" spans="16:21" x14ac:dyDescent="0.45">
      <c r="P17722" s="33" t="s">
        <v>9748</v>
      </c>
      <c r="Q17722" t="s">
        <v>28873</v>
      </c>
      <c r="R17722" s="35" t="s">
        <v>26530</v>
      </c>
      <c r="S17722" s="34"/>
      <c r="T17722" s="34"/>
      <c r="U17722" s="34"/>
    </row>
    <row r="17723" spans="16:21" x14ac:dyDescent="0.45">
      <c r="P17723" s="33" t="s">
        <v>9749</v>
      </c>
      <c r="Q17723" t="s">
        <v>28873</v>
      </c>
      <c r="R17723" s="35" t="s">
        <v>26531</v>
      </c>
      <c r="S17723" s="34"/>
      <c r="T17723" s="34"/>
      <c r="U17723" s="34"/>
    </row>
    <row r="17724" spans="16:21" x14ac:dyDescent="0.45">
      <c r="P17724" s="33" t="s">
        <v>9749</v>
      </c>
      <c r="Q17724" t="s">
        <v>28873</v>
      </c>
      <c r="R17724" s="35" t="s">
        <v>26532</v>
      </c>
      <c r="S17724" s="34"/>
      <c r="T17724" s="34"/>
      <c r="U17724" s="34"/>
    </row>
    <row r="17725" spans="16:21" x14ac:dyDescent="0.45">
      <c r="P17725" s="33" t="s">
        <v>9750</v>
      </c>
      <c r="Q17725" t="s">
        <v>28873</v>
      </c>
      <c r="R17725" s="35" t="s">
        <v>26533</v>
      </c>
      <c r="S17725" s="34"/>
      <c r="T17725" s="34"/>
      <c r="U17725" s="34"/>
    </row>
    <row r="17726" spans="16:21" x14ac:dyDescent="0.45">
      <c r="P17726" s="33" t="s">
        <v>9751</v>
      </c>
      <c r="Q17726" t="s">
        <v>28873</v>
      </c>
      <c r="R17726" s="35" t="s">
        <v>26534</v>
      </c>
      <c r="S17726" s="34"/>
      <c r="T17726" s="34"/>
      <c r="U17726" s="34"/>
    </row>
    <row r="17727" spans="16:21" x14ac:dyDescent="0.45">
      <c r="P17727" s="33" t="s">
        <v>9751</v>
      </c>
      <c r="Q17727" t="s">
        <v>28873</v>
      </c>
      <c r="R17727" s="35" t="s">
        <v>26535</v>
      </c>
      <c r="S17727" s="34"/>
      <c r="T17727" s="34"/>
      <c r="U17727" s="34"/>
    </row>
    <row r="17728" spans="16:21" x14ac:dyDescent="0.45">
      <c r="P17728" s="33" t="s">
        <v>9752</v>
      </c>
      <c r="Q17728" t="s">
        <v>28873</v>
      </c>
      <c r="R17728" s="35" t="s">
        <v>26536</v>
      </c>
      <c r="S17728" s="34"/>
      <c r="T17728" s="34"/>
      <c r="U17728" s="34"/>
    </row>
    <row r="17729" spans="16:21" x14ac:dyDescent="0.45">
      <c r="P17729" s="33" t="s">
        <v>9752</v>
      </c>
      <c r="Q17729" t="s">
        <v>28873</v>
      </c>
      <c r="R17729" s="35" t="s">
        <v>26537</v>
      </c>
      <c r="S17729" s="34"/>
      <c r="T17729" s="34"/>
      <c r="U17729" s="34"/>
    </row>
    <row r="17730" spans="16:21" x14ac:dyDescent="0.45">
      <c r="P17730" s="33" t="s">
        <v>9753</v>
      </c>
      <c r="Q17730" t="s">
        <v>28873</v>
      </c>
      <c r="R17730" s="35" t="s">
        <v>26538</v>
      </c>
      <c r="S17730" s="34"/>
      <c r="T17730" s="34"/>
      <c r="U17730" s="34"/>
    </row>
    <row r="17731" spans="16:21" x14ac:dyDescent="0.45">
      <c r="P17731" s="33" t="s">
        <v>9753</v>
      </c>
      <c r="Q17731" t="s">
        <v>28873</v>
      </c>
      <c r="R17731" s="35" t="s">
        <v>26539</v>
      </c>
      <c r="S17731" s="34"/>
      <c r="T17731" s="34"/>
      <c r="U17731" s="34"/>
    </row>
    <row r="17732" spans="16:21" x14ac:dyDescent="0.45">
      <c r="P17732" s="33" t="s">
        <v>9754</v>
      </c>
      <c r="Q17732" t="s">
        <v>28873</v>
      </c>
      <c r="R17732" s="35" t="s">
        <v>26540</v>
      </c>
      <c r="S17732" s="34"/>
      <c r="T17732" s="34"/>
      <c r="U17732" s="34"/>
    </row>
    <row r="17733" spans="16:21" x14ac:dyDescent="0.45">
      <c r="P17733" s="33" t="s">
        <v>9754</v>
      </c>
      <c r="Q17733" t="s">
        <v>28873</v>
      </c>
      <c r="R17733" s="35" t="s">
        <v>26539</v>
      </c>
      <c r="S17733" s="34"/>
      <c r="T17733" s="34"/>
      <c r="U17733" s="34"/>
    </row>
    <row r="17734" spans="16:21" x14ac:dyDescent="0.45">
      <c r="P17734" s="33" t="s">
        <v>9755</v>
      </c>
      <c r="Q17734" t="s">
        <v>28873</v>
      </c>
      <c r="R17734" s="35" t="s">
        <v>26541</v>
      </c>
      <c r="S17734" s="34"/>
      <c r="T17734" s="34"/>
      <c r="U17734" s="34"/>
    </row>
    <row r="17735" spans="16:21" x14ac:dyDescent="0.45">
      <c r="P17735" s="33" t="s">
        <v>9755</v>
      </c>
      <c r="Q17735" t="s">
        <v>28873</v>
      </c>
      <c r="R17735" s="35" t="s">
        <v>26542</v>
      </c>
      <c r="S17735" s="34"/>
      <c r="T17735" s="34"/>
      <c r="U17735" s="34"/>
    </row>
    <row r="17736" spans="16:21" x14ac:dyDescent="0.45">
      <c r="P17736" s="33" t="s">
        <v>9756</v>
      </c>
      <c r="Q17736" t="s">
        <v>28873</v>
      </c>
      <c r="R17736" s="35" t="s">
        <v>26543</v>
      </c>
      <c r="S17736" s="34"/>
      <c r="T17736" s="34"/>
      <c r="U17736" s="34"/>
    </row>
    <row r="17737" spans="16:21" x14ac:dyDescent="0.45">
      <c r="P17737" s="33" t="s">
        <v>9757</v>
      </c>
      <c r="Q17737" t="s">
        <v>28873</v>
      </c>
      <c r="R17737" s="35" t="s">
        <v>26544</v>
      </c>
      <c r="S17737" s="34"/>
      <c r="T17737" s="34"/>
      <c r="U17737" s="34"/>
    </row>
    <row r="17738" spans="16:21" x14ac:dyDescent="0.45">
      <c r="P17738" s="33" t="s">
        <v>9757</v>
      </c>
      <c r="Q17738" t="s">
        <v>28873</v>
      </c>
      <c r="R17738" s="35" t="s">
        <v>26545</v>
      </c>
      <c r="S17738" s="34"/>
      <c r="T17738" s="34"/>
      <c r="U17738" s="34"/>
    </row>
    <row r="17739" spans="16:21" x14ac:dyDescent="0.45">
      <c r="P17739" s="33" t="s">
        <v>9758</v>
      </c>
      <c r="Q17739" t="s">
        <v>28873</v>
      </c>
      <c r="R17739" s="35" t="s">
        <v>26546</v>
      </c>
      <c r="S17739" s="34"/>
      <c r="T17739" s="34"/>
      <c r="U17739" s="34"/>
    </row>
    <row r="17740" spans="16:21" x14ac:dyDescent="0.45">
      <c r="P17740" s="33" t="s">
        <v>9758</v>
      </c>
      <c r="Q17740" t="s">
        <v>28873</v>
      </c>
      <c r="R17740" s="35" t="s">
        <v>26547</v>
      </c>
      <c r="S17740" s="34"/>
      <c r="T17740" s="34"/>
      <c r="U17740" s="34"/>
    </row>
    <row r="17741" spans="16:21" x14ac:dyDescent="0.45">
      <c r="P17741" s="33" t="s">
        <v>9759</v>
      </c>
      <c r="Q17741" t="s">
        <v>28873</v>
      </c>
      <c r="R17741" s="35" t="s">
        <v>26548</v>
      </c>
      <c r="S17741" s="34"/>
      <c r="T17741" s="34"/>
      <c r="U17741" s="34"/>
    </row>
    <row r="17742" spans="16:21" x14ac:dyDescent="0.45">
      <c r="P17742" s="33" t="s">
        <v>9760</v>
      </c>
      <c r="Q17742" t="s">
        <v>28873</v>
      </c>
      <c r="R17742" s="35" t="s">
        <v>26549</v>
      </c>
      <c r="S17742" s="34"/>
      <c r="T17742" s="34"/>
      <c r="U17742" s="34"/>
    </row>
    <row r="17743" spans="16:21" x14ac:dyDescent="0.45">
      <c r="P17743" s="33" t="s">
        <v>9760</v>
      </c>
      <c r="Q17743" t="s">
        <v>28873</v>
      </c>
      <c r="R17743" s="35" t="s">
        <v>26550</v>
      </c>
      <c r="S17743" s="34"/>
      <c r="T17743" s="34"/>
      <c r="U17743" s="34"/>
    </row>
    <row r="17744" spans="16:21" x14ac:dyDescent="0.45">
      <c r="P17744" s="33" t="s">
        <v>9761</v>
      </c>
      <c r="Q17744" t="s">
        <v>28873</v>
      </c>
      <c r="R17744" s="35" t="s">
        <v>26551</v>
      </c>
      <c r="S17744" s="34"/>
      <c r="T17744" s="34"/>
      <c r="U17744" s="34"/>
    </row>
    <row r="17745" spans="16:21" x14ac:dyDescent="0.45">
      <c r="P17745" s="33" t="s">
        <v>9761</v>
      </c>
      <c r="Q17745" t="s">
        <v>28873</v>
      </c>
      <c r="R17745" s="35" t="s">
        <v>26552</v>
      </c>
      <c r="S17745" s="34"/>
      <c r="T17745" s="34"/>
      <c r="U17745" s="34"/>
    </row>
    <row r="17746" spans="16:21" x14ac:dyDescent="0.45">
      <c r="P17746" s="33" t="s">
        <v>9762</v>
      </c>
      <c r="Q17746" t="s">
        <v>28873</v>
      </c>
      <c r="R17746" s="35" t="s">
        <v>26553</v>
      </c>
      <c r="S17746" s="34"/>
      <c r="T17746" s="34"/>
      <c r="U17746" s="34"/>
    </row>
    <row r="17747" spans="16:21" x14ac:dyDescent="0.45">
      <c r="P17747" s="33" t="s">
        <v>9762</v>
      </c>
      <c r="Q17747" t="s">
        <v>28873</v>
      </c>
      <c r="R17747" s="35" t="s">
        <v>26554</v>
      </c>
      <c r="S17747" s="34"/>
      <c r="T17747" s="34"/>
      <c r="U17747" s="34"/>
    </row>
    <row r="17748" spans="16:21" x14ac:dyDescent="0.45">
      <c r="P17748" s="33" t="s">
        <v>9763</v>
      </c>
      <c r="Q17748" t="s">
        <v>28873</v>
      </c>
      <c r="R17748" s="35" t="s">
        <v>26555</v>
      </c>
      <c r="S17748" s="34"/>
      <c r="T17748" s="34"/>
      <c r="U17748" s="34"/>
    </row>
    <row r="17749" spans="16:21" x14ac:dyDescent="0.45">
      <c r="P17749" s="33" t="s">
        <v>9763</v>
      </c>
      <c r="Q17749" t="s">
        <v>28873</v>
      </c>
      <c r="R17749" s="35" t="s">
        <v>26556</v>
      </c>
      <c r="S17749" s="34"/>
      <c r="T17749" s="34"/>
      <c r="U17749" s="34"/>
    </row>
    <row r="17750" spans="16:21" x14ac:dyDescent="0.45">
      <c r="P17750" s="33" t="s">
        <v>9764</v>
      </c>
      <c r="Q17750" t="s">
        <v>28873</v>
      </c>
      <c r="R17750" s="35" t="s">
        <v>26557</v>
      </c>
      <c r="S17750" s="34"/>
      <c r="T17750" s="34"/>
      <c r="U17750" s="34"/>
    </row>
    <row r="17751" spans="16:21" x14ac:dyDescent="0.45">
      <c r="P17751" s="33" t="s">
        <v>9765</v>
      </c>
      <c r="Q17751" t="s">
        <v>28873</v>
      </c>
      <c r="R17751" s="35" t="s">
        <v>26558</v>
      </c>
      <c r="S17751" s="34"/>
      <c r="T17751" s="34"/>
      <c r="U17751" s="34"/>
    </row>
    <row r="17752" spans="16:21" x14ac:dyDescent="0.45">
      <c r="P17752" s="33" t="s">
        <v>9765</v>
      </c>
      <c r="Q17752" t="s">
        <v>28873</v>
      </c>
      <c r="R17752" s="35" t="s">
        <v>26559</v>
      </c>
      <c r="S17752" s="34"/>
      <c r="T17752" s="34"/>
      <c r="U17752" s="34"/>
    </row>
    <row r="17753" spans="16:21" x14ac:dyDescent="0.45">
      <c r="P17753" s="33" t="s">
        <v>9766</v>
      </c>
      <c r="Q17753" t="s">
        <v>28873</v>
      </c>
      <c r="R17753" s="35" t="s">
        <v>26560</v>
      </c>
      <c r="S17753" s="34"/>
      <c r="T17753" s="34"/>
      <c r="U17753" s="34"/>
    </row>
    <row r="17754" spans="16:21" x14ac:dyDescent="0.45">
      <c r="P17754" s="33" t="s">
        <v>9766</v>
      </c>
      <c r="Q17754" t="s">
        <v>28873</v>
      </c>
      <c r="R17754" s="35" t="s">
        <v>26561</v>
      </c>
      <c r="S17754" s="34"/>
      <c r="T17754" s="34"/>
      <c r="U17754" s="34"/>
    </row>
    <row r="17755" spans="16:21" x14ac:dyDescent="0.45">
      <c r="P17755" s="33" t="s">
        <v>9767</v>
      </c>
      <c r="Q17755" t="s">
        <v>28873</v>
      </c>
      <c r="R17755" s="35" t="s">
        <v>26562</v>
      </c>
      <c r="S17755" s="34"/>
      <c r="T17755" s="34"/>
      <c r="U17755" s="34"/>
    </row>
    <row r="17756" spans="16:21" x14ac:dyDescent="0.45">
      <c r="P17756" s="33" t="s">
        <v>9767</v>
      </c>
      <c r="Q17756" t="s">
        <v>28873</v>
      </c>
      <c r="R17756" s="35" t="s">
        <v>26563</v>
      </c>
      <c r="S17756" s="34"/>
      <c r="T17756" s="34"/>
      <c r="U17756" s="34"/>
    </row>
    <row r="17757" spans="16:21" x14ac:dyDescent="0.45">
      <c r="P17757" s="33" t="s">
        <v>9768</v>
      </c>
      <c r="Q17757" t="s">
        <v>28873</v>
      </c>
      <c r="R17757" s="35" t="s">
        <v>26564</v>
      </c>
      <c r="S17757" s="34"/>
      <c r="T17757" s="34"/>
      <c r="U17757" s="34"/>
    </row>
    <row r="17758" spans="16:21" x14ac:dyDescent="0.45">
      <c r="P17758" s="33" t="s">
        <v>9768</v>
      </c>
      <c r="Q17758" t="s">
        <v>28873</v>
      </c>
      <c r="R17758" s="35" t="s">
        <v>26565</v>
      </c>
      <c r="S17758" s="34"/>
      <c r="T17758" s="34"/>
      <c r="U17758" s="34"/>
    </row>
    <row r="17759" spans="16:21" x14ac:dyDescent="0.45">
      <c r="P17759" s="33" t="s">
        <v>9769</v>
      </c>
      <c r="Q17759" t="s">
        <v>28873</v>
      </c>
      <c r="R17759" s="35" t="s">
        <v>26566</v>
      </c>
      <c r="S17759" s="34"/>
      <c r="T17759" s="34"/>
      <c r="U17759" s="34"/>
    </row>
    <row r="17760" spans="16:21" x14ac:dyDescent="0.45">
      <c r="P17760" s="33" t="s">
        <v>9769</v>
      </c>
      <c r="Q17760" t="s">
        <v>28873</v>
      </c>
      <c r="R17760" s="35" t="s">
        <v>26567</v>
      </c>
      <c r="S17760" s="34"/>
      <c r="T17760" s="34"/>
      <c r="U17760" s="34"/>
    </row>
    <row r="17761" spans="16:21" x14ac:dyDescent="0.45">
      <c r="P17761" s="33" t="s">
        <v>9770</v>
      </c>
      <c r="Q17761" t="s">
        <v>28873</v>
      </c>
      <c r="R17761" s="35" t="s">
        <v>26566</v>
      </c>
      <c r="S17761" s="34"/>
      <c r="T17761" s="34"/>
      <c r="U17761" s="34"/>
    </row>
    <row r="17762" spans="16:21" x14ac:dyDescent="0.45">
      <c r="P17762" s="33" t="s">
        <v>9770</v>
      </c>
      <c r="Q17762" t="s">
        <v>28873</v>
      </c>
      <c r="R17762" s="35" t="s">
        <v>26568</v>
      </c>
      <c r="S17762" s="34"/>
      <c r="T17762" s="34"/>
      <c r="U17762" s="34"/>
    </row>
    <row r="17763" spans="16:21" x14ac:dyDescent="0.45">
      <c r="P17763" s="33" t="s">
        <v>9771</v>
      </c>
      <c r="Q17763" t="s">
        <v>28873</v>
      </c>
      <c r="R17763" s="35" t="s">
        <v>26569</v>
      </c>
      <c r="S17763" s="34"/>
      <c r="T17763" s="34"/>
      <c r="U17763" s="34"/>
    </row>
    <row r="17764" spans="16:21" x14ac:dyDescent="0.45">
      <c r="P17764" s="33" t="s">
        <v>9771</v>
      </c>
      <c r="Q17764" t="s">
        <v>28873</v>
      </c>
      <c r="R17764" s="35" t="s">
        <v>26570</v>
      </c>
      <c r="S17764" s="34"/>
      <c r="T17764" s="34"/>
      <c r="U17764" s="34"/>
    </row>
    <row r="17765" spans="16:21" x14ac:dyDescent="0.45">
      <c r="P17765" s="33" t="s">
        <v>9772</v>
      </c>
      <c r="Q17765" t="s">
        <v>28873</v>
      </c>
      <c r="R17765" s="35" t="s">
        <v>26571</v>
      </c>
      <c r="S17765" s="34"/>
      <c r="T17765" s="34"/>
      <c r="U17765" s="34"/>
    </row>
    <row r="17766" spans="16:21" x14ac:dyDescent="0.45">
      <c r="P17766" s="33" t="s">
        <v>9773</v>
      </c>
      <c r="Q17766" t="s">
        <v>28873</v>
      </c>
      <c r="R17766" s="35" t="s">
        <v>26572</v>
      </c>
      <c r="S17766" s="34"/>
      <c r="T17766" s="34"/>
      <c r="U17766" s="34"/>
    </row>
    <row r="17767" spans="16:21" x14ac:dyDescent="0.45">
      <c r="P17767" s="33" t="s">
        <v>9774</v>
      </c>
      <c r="Q17767" t="s">
        <v>28873</v>
      </c>
      <c r="R17767" s="35" t="s">
        <v>26573</v>
      </c>
      <c r="S17767" s="34"/>
      <c r="T17767" s="34"/>
      <c r="U17767" s="34"/>
    </row>
    <row r="17768" spans="16:21" x14ac:dyDescent="0.45">
      <c r="P17768" s="33" t="s">
        <v>9775</v>
      </c>
      <c r="Q17768" t="s">
        <v>28873</v>
      </c>
      <c r="R17768" s="35" t="s">
        <v>26574</v>
      </c>
      <c r="S17768" s="34"/>
      <c r="T17768" s="34"/>
      <c r="U17768" s="34"/>
    </row>
    <row r="17769" spans="16:21" x14ac:dyDescent="0.45">
      <c r="P17769" s="33" t="s">
        <v>9776</v>
      </c>
      <c r="Q17769" t="s">
        <v>28873</v>
      </c>
      <c r="R17769" s="35" t="s">
        <v>11192</v>
      </c>
      <c r="S17769" s="34"/>
      <c r="T17769" s="34"/>
      <c r="U17769" s="34"/>
    </row>
    <row r="17770" spans="16:21" x14ac:dyDescent="0.45">
      <c r="P17770" s="33" t="s">
        <v>9777</v>
      </c>
      <c r="Q17770" t="s">
        <v>28873</v>
      </c>
      <c r="R17770" s="35" t="s">
        <v>26575</v>
      </c>
      <c r="S17770" s="34"/>
      <c r="T17770" s="34"/>
      <c r="U17770" s="34"/>
    </row>
    <row r="17771" spans="16:21" x14ac:dyDescent="0.45">
      <c r="P17771" s="33" t="s">
        <v>9777</v>
      </c>
      <c r="Q17771" t="s">
        <v>28873</v>
      </c>
      <c r="R17771" s="35" t="s">
        <v>26576</v>
      </c>
      <c r="S17771" s="34"/>
      <c r="T17771" s="34"/>
      <c r="U17771" s="34"/>
    </row>
    <row r="17772" spans="16:21" x14ac:dyDescent="0.45">
      <c r="P17772" s="33" t="s">
        <v>9778</v>
      </c>
      <c r="Q17772" t="s">
        <v>28873</v>
      </c>
      <c r="R17772" s="35" t="s">
        <v>26577</v>
      </c>
      <c r="S17772" s="34"/>
      <c r="T17772" s="34"/>
      <c r="U17772" s="34"/>
    </row>
    <row r="17773" spans="16:21" x14ac:dyDescent="0.45">
      <c r="P17773" s="33" t="s">
        <v>9778</v>
      </c>
      <c r="Q17773" t="s">
        <v>28873</v>
      </c>
      <c r="R17773" s="35" t="s">
        <v>26578</v>
      </c>
      <c r="S17773" s="34"/>
      <c r="T17773" s="34"/>
      <c r="U17773" s="34"/>
    </row>
    <row r="17774" spans="16:21" x14ac:dyDescent="0.45">
      <c r="P17774" s="33" t="s">
        <v>9779</v>
      </c>
      <c r="Q17774" t="s">
        <v>28873</v>
      </c>
      <c r="R17774" s="35" t="s">
        <v>26579</v>
      </c>
      <c r="S17774" s="34"/>
      <c r="T17774" s="34"/>
      <c r="U17774" s="34"/>
    </row>
    <row r="17775" spans="16:21" x14ac:dyDescent="0.45">
      <c r="P17775" s="33" t="s">
        <v>9779</v>
      </c>
      <c r="Q17775" t="s">
        <v>28873</v>
      </c>
      <c r="R17775" s="35" t="s">
        <v>26580</v>
      </c>
      <c r="S17775" s="34"/>
      <c r="T17775" s="34"/>
      <c r="U17775" s="34"/>
    </row>
    <row r="17776" spans="16:21" x14ac:dyDescent="0.45">
      <c r="P17776" s="33" t="s">
        <v>9780</v>
      </c>
      <c r="Q17776" t="s">
        <v>28873</v>
      </c>
      <c r="R17776" s="35" t="s">
        <v>26579</v>
      </c>
      <c r="S17776" s="34"/>
      <c r="T17776" s="34"/>
      <c r="U17776" s="34"/>
    </row>
    <row r="17777" spans="16:21" x14ac:dyDescent="0.45">
      <c r="P17777" s="33" t="s">
        <v>9780</v>
      </c>
      <c r="Q17777" t="s">
        <v>28873</v>
      </c>
      <c r="R17777" s="35" t="s">
        <v>26580</v>
      </c>
      <c r="S17777" s="34"/>
      <c r="T17777" s="34"/>
      <c r="U17777" s="34"/>
    </row>
    <row r="17778" spans="16:21" x14ac:dyDescent="0.45">
      <c r="P17778" s="33" t="s">
        <v>9781</v>
      </c>
      <c r="Q17778" t="s">
        <v>28873</v>
      </c>
      <c r="R17778" s="35" t="s">
        <v>26581</v>
      </c>
      <c r="S17778" s="34"/>
      <c r="T17778" s="34"/>
      <c r="U17778" s="34"/>
    </row>
    <row r="17779" spans="16:21" x14ac:dyDescent="0.45">
      <c r="P17779" s="33" t="s">
        <v>9781</v>
      </c>
      <c r="Q17779" t="s">
        <v>28873</v>
      </c>
      <c r="R17779" s="35" t="s">
        <v>26582</v>
      </c>
      <c r="S17779" s="34"/>
      <c r="T17779" s="34"/>
      <c r="U17779" s="34"/>
    </row>
    <row r="17780" spans="16:21" x14ac:dyDescent="0.45">
      <c r="P17780" s="33" t="s">
        <v>9782</v>
      </c>
      <c r="Q17780" t="s">
        <v>28873</v>
      </c>
      <c r="R17780" s="35" t="s">
        <v>26583</v>
      </c>
      <c r="S17780" s="34"/>
      <c r="T17780" s="34"/>
      <c r="U17780" s="34"/>
    </row>
    <row r="17781" spans="16:21" x14ac:dyDescent="0.45">
      <c r="P17781" s="33" t="s">
        <v>9783</v>
      </c>
      <c r="Q17781" t="s">
        <v>28873</v>
      </c>
      <c r="R17781" s="35" t="s">
        <v>11192</v>
      </c>
      <c r="S17781" s="34"/>
      <c r="T17781" s="34"/>
      <c r="U17781" s="34"/>
    </row>
    <row r="17782" spans="16:21" x14ac:dyDescent="0.45">
      <c r="P17782" s="33" t="s">
        <v>9784</v>
      </c>
      <c r="Q17782" t="s">
        <v>28873</v>
      </c>
      <c r="R17782" s="35" t="s">
        <v>26584</v>
      </c>
      <c r="S17782" s="34"/>
      <c r="T17782" s="34"/>
      <c r="U17782" s="34"/>
    </row>
    <row r="17783" spans="16:21" x14ac:dyDescent="0.45">
      <c r="P17783" s="33" t="s">
        <v>9785</v>
      </c>
      <c r="Q17783" t="s">
        <v>28873</v>
      </c>
      <c r="R17783" s="35" t="s">
        <v>26585</v>
      </c>
      <c r="S17783" s="34"/>
      <c r="T17783" s="34"/>
      <c r="U17783" s="34"/>
    </row>
    <row r="17784" spans="16:21" x14ac:dyDescent="0.45">
      <c r="P17784" s="33" t="s">
        <v>9786</v>
      </c>
      <c r="Q17784" t="s">
        <v>28873</v>
      </c>
      <c r="R17784" s="35" t="s">
        <v>11192</v>
      </c>
      <c r="S17784" s="34"/>
      <c r="T17784" s="34"/>
      <c r="U17784" s="34"/>
    </row>
    <row r="17785" spans="16:21" x14ac:dyDescent="0.45">
      <c r="P17785" s="33" t="s">
        <v>9787</v>
      </c>
      <c r="Q17785" t="s">
        <v>28873</v>
      </c>
      <c r="R17785" s="35" t="s">
        <v>26586</v>
      </c>
      <c r="S17785" s="34"/>
      <c r="T17785" s="34"/>
      <c r="U17785" s="34"/>
    </row>
    <row r="17786" spans="16:21" x14ac:dyDescent="0.45">
      <c r="P17786" s="33" t="s">
        <v>9788</v>
      </c>
      <c r="Q17786" t="s">
        <v>28873</v>
      </c>
      <c r="R17786" s="35" t="s">
        <v>26587</v>
      </c>
      <c r="S17786" s="34"/>
      <c r="T17786" s="34"/>
      <c r="U17786" s="34"/>
    </row>
    <row r="17787" spans="16:21" x14ac:dyDescent="0.45">
      <c r="P17787" s="33" t="s">
        <v>9788</v>
      </c>
      <c r="Q17787" t="s">
        <v>28873</v>
      </c>
      <c r="R17787" s="35" t="s">
        <v>26588</v>
      </c>
      <c r="S17787" s="34"/>
      <c r="T17787" s="34"/>
      <c r="U17787" s="34"/>
    </row>
    <row r="17788" spans="16:21" x14ac:dyDescent="0.45">
      <c r="P17788" s="33" t="s">
        <v>9789</v>
      </c>
      <c r="Q17788" t="s">
        <v>28873</v>
      </c>
      <c r="R17788" s="35" t="s">
        <v>26589</v>
      </c>
      <c r="S17788" s="34"/>
      <c r="T17788" s="34"/>
      <c r="U17788" s="34"/>
    </row>
    <row r="17789" spans="16:21" x14ac:dyDescent="0.45">
      <c r="P17789" s="33" t="s">
        <v>9789</v>
      </c>
      <c r="Q17789" t="s">
        <v>28873</v>
      </c>
      <c r="R17789" s="35" t="s">
        <v>26590</v>
      </c>
      <c r="S17789" s="34"/>
      <c r="T17789" s="34"/>
      <c r="U17789" s="34"/>
    </row>
    <row r="17790" spans="16:21" x14ac:dyDescent="0.45">
      <c r="P17790" s="33" t="s">
        <v>9790</v>
      </c>
      <c r="Q17790" t="s">
        <v>28873</v>
      </c>
      <c r="R17790" s="35" t="s">
        <v>26591</v>
      </c>
      <c r="S17790" s="34"/>
      <c r="T17790" s="34"/>
      <c r="U17790" s="34"/>
    </row>
    <row r="17791" spans="16:21" x14ac:dyDescent="0.45">
      <c r="P17791" s="33" t="s">
        <v>9790</v>
      </c>
      <c r="Q17791" t="s">
        <v>28873</v>
      </c>
      <c r="R17791" s="35" t="s">
        <v>26592</v>
      </c>
      <c r="S17791" s="34"/>
      <c r="T17791" s="34"/>
      <c r="U17791" s="34"/>
    </row>
    <row r="17792" spans="16:21" x14ac:dyDescent="0.45">
      <c r="P17792" s="33" t="s">
        <v>9791</v>
      </c>
      <c r="Q17792" t="s">
        <v>28873</v>
      </c>
      <c r="R17792" s="35" t="s">
        <v>26593</v>
      </c>
      <c r="S17792" s="34"/>
      <c r="T17792" s="34"/>
      <c r="U17792" s="34"/>
    </row>
    <row r="17793" spans="16:21" x14ac:dyDescent="0.45">
      <c r="P17793" s="33" t="s">
        <v>9791</v>
      </c>
      <c r="Q17793" t="s">
        <v>28873</v>
      </c>
      <c r="R17793" s="35" t="s">
        <v>26594</v>
      </c>
      <c r="S17793" s="34"/>
      <c r="T17793" s="34"/>
      <c r="U17793" s="34"/>
    </row>
    <row r="17794" spans="16:21" x14ac:dyDescent="0.45">
      <c r="P17794" s="33" t="s">
        <v>9792</v>
      </c>
      <c r="Q17794" t="s">
        <v>28873</v>
      </c>
      <c r="R17794" s="35" t="s">
        <v>26595</v>
      </c>
      <c r="S17794" s="34"/>
      <c r="T17794" s="34"/>
      <c r="U17794" s="34"/>
    </row>
    <row r="17795" spans="16:21" x14ac:dyDescent="0.45">
      <c r="P17795" s="33" t="s">
        <v>9792</v>
      </c>
      <c r="Q17795" t="s">
        <v>28873</v>
      </c>
      <c r="R17795" s="35" t="s">
        <v>26594</v>
      </c>
      <c r="S17795" s="34"/>
      <c r="T17795" s="34"/>
      <c r="U17795" s="34"/>
    </row>
    <row r="17796" spans="16:21" x14ac:dyDescent="0.45">
      <c r="P17796" s="33" t="s">
        <v>9793</v>
      </c>
      <c r="Q17796" t="s">
        <v>28873</v>
      </c>
      <c r="R17796" s="35" t="s">
        <v>26596</v>
      </c>
      <c r="S17796" s="34"/>
      <c r="T17796" s="34"/>
      <c r="U17796" s="34"/>
    </row>
    <row r="17797" spans="16:21" x14ac:dyDescent="0.45">
      <c r="P17797" s="33" t="s">
        <v>9793</v>
      </c>
      <c r="Q17797" t="s">
        <v>28873</v>
      </c>
      <c r="R17797" s="35" t="s">
        <v>26597</v>
      </c>
      <c r="S17797" s="34"/>
      <c r="T17797" s="34"/>
      <c r="U17797" s="34"/>
    </row>
    <row r="17798" spans="16:21" x14ac:dyDescent="0.45">
      <c r="P17798" s="33" t="s">
        <v>9794</v>
      </c>
      <c r="Q17798" t="s">
        <v>28873</v>
      </c>
      <c r="R17798" s="35" t="s">
        <v>26598</v>
      </c>
      <c r="S17798" s="34"/>
      <c r="T17798" s="34"/>
      <c r="U17798" s="34"/>
    </row>
    <row r="17799" spans="16:21" x14ac:dyDescent="0.45">
      <c r="P17799" s="33" t="s">
        <v>9795</v>
      </c>
      <c r="Q17799" t="s">
        <v>28873</v>
      </c>
      <c r="R17799" s="35" t="s">
        <v>26599</v>
      </c>
      <c r="S17799" s="34"/>
      <c r="T17799" s="34"/>
      <c r="U17799" s="34"/>
    </row>
    <row r="17800" spans="16:21" x14ac:dyDescent="0.45">
      <c r="P17800" s="33" t="s">
        <v>9796</v>
      </c>
      <c r="Q17800" t="s">
        <v>28873</v>
      </c>
      <c r="R17800" s="35" t="s">
        <v>26600</v>
      </c>
      <c r="S17800" s="34"/>
      <c r="T17800" s="34"/>
      <c r="U17800" s="34"/>
    </row>
    <row r="17801" spans="16:21" x14ac:dyDescent="0.45">
      <c r="P17801" s="33" t="s">
        <v>9797</v>
      </c>
      <c r="Q17801" t="s">
        <v>28873</v>
      </c>
      <c r="R17801" s="35" t="s">
        <v>26601</v>
      </c>
      <c r="S17801" s="34"/>
      <c r="T17801" s="34"/>
      <c r="U17801" s="34"/>
    </row>
    <row r="17802" spans="16:21" x14ac:dyDescent="0.45">
      <c r="P17802" s="33" t="s">
        <v>9797</v>
      </c>
      <c r="Q17802" t="s">
        <v>28873</v>
      </c>
      <c r="R17802" s="35" t="s">
        <v>26602</v>
      </c>
      <c r="S17802" s="34"/>
      <c r="T17802" s="34"/>
      <c r="U17802" s="34"/>
    </row>
    <row r="17803" spans="16:21" x14ac:dyDescent="0.45">
      <c r="P17803" s="33" t="s">
        <v>9798</v>
      </c>
      <c r="Q17803" t="s">
        <v>28873</v>
      </c>
      <c r="R17803" s="35" t="s">
        <v>26603</v>
      </c>
      <c r="S17803" s="34"/>
      <c r="T17803" s="34"/>
      <c r="U17803" s="34"/>
    </row>
    <row r="17804" spans="16:21" x14ac:dyDescent="0.45">
      <c r="P17804" s="33" t="s">
        <v>9798</v>
      </c>
      <c r="Q17804" t="s">
        <v>28873</v>
      </c>
      <c r="R17804" s="35" t="s">
        <v>26604</v>
      </c>
      <c r="S17804" s="34"/>
      <c r="T17804" s="34"/>
      <c r="U17804" s="34"/>
    </row>
    <row r="17805" spans="16:21" x14ac:dyDescent="0.45">
      <c r="P17805" s="33" t="s">
        <v>9799</v>
      </c>
      <c r="Q17805" t="s">
        <v>28873</v>
      </c>
      <c r="R17805" s="35" t="s">
        <v>26605</v>
      </c>
      <c r="S17805" s="34"/>
      <c r="T17805" s="34"/>
      <c r="U17805" s="34"/>
    </row>
    <row r="17806" spans="16:21" x14ac:dyDescent="0.45">
      <c r="P17806" s="33" t="s">
        <v>9799</v>
      </c>
      <c r="Q17806" t="s">
        <v>28873</v>
      </c>
      <c r="R17806" s="35" t="s">
        <v>26606</v>
      </c>
      <c r="S17806" s="34"/>
      <c r="T17806" s="34"/>
      <c r="U17806" s="34"/>
    </row>
    <row r="17807" spans="16:21" x14ac:dyDescent="0.45">
      <c r="P17807" s="33" t="s">
        <v>9800</v>
      </c>
      <c r="Q17807" t="s">
        <v>28873</v>
      </c>
      <c r="R17807" s="35" t="s">
        <v>26605</v>
      </c>
      <c r="S17807" s="34"/>
      <c r="T17807" s="34"/>
      <c r="U17807" s="34"/>
    </row>
    <row r="17808" spans="16:21" x14ac:dyDescent="0.45">
      <c r="P17808" s="33" t="s">
        <v>9800</v>
      </c>
      <c r="Q17808" t="s">
        <v>28873</v>
      </c>
      <c r="R17808" s="35" t="s">
        <v>26606</v>
      </c>
      <c r="S17808" s="34"/>
      <c r="T17808" s="34"/>
      <c r="U17808" s="34"/>
    </row>
    <row r="17809" spans="16:21" x14ac:dyDescent="0.45">
      <c r="P17809" s="33" t="s">
        <v>9801</v>
      </c>
      <c r="Q17809" t="s">
        <v>28873</v>
      </c>
      <c r="R17809" s="35" t="s">
        <v>26607</v>
      </c>
      <c r="S17809" s="34"/>
      <c r="T17809" s="34"/>
      <c r="U17809" s="34"/>
    </row>
    <row r="17810" spans="16:21" x14ac:dyDescent="0.45">
      <c r="P17810" s="33" t="s">
        <v>9801</v>
      </c>
      <c r="Q17810" t="s">
        <v>28873</v>
      </c>
      <c r="R17810" s="35" t="s">
        <v>26608</v>
      </c>
      <c r="S17810" s="34"/>
      <c r="T17810" s="34"/>
      <c r="U17810" s="34"/>
    </row>
    <row r="17811" spans="16:21" x14ac:dyDescent="0.45">
      <c r="P17811" s="33" t="s">
        <v>9802</v>
      </c>
      <c r="Q17811" t="s">
        <v>28873</v>
      </c>
      <c r="R17811" s="35" t="s">
        <v>26609</v>
      </c>
      <c r="S17811" s="34"/>
      <c r="T17811" s="34"/>
      <c r="U17811" s="34"/>
    </row>
    <row r="17812" spans="16:21" x14ac:dyDescent="0.45">
      <c r="P17812" s="33" t="s">
        <v>9803</v>
      </c>
      <c r="Q17812" t="s">
        <v>28873</v>
      </c>
      <c r="R17812" s="35" t="s">
        <v>26610</v>
      </c>
      <c r="S17812" s="34"/>
      <c r="T17812" s="34"/>
      <c r="U17812" s="34"/>
    </row>
    <row r="17813" spans="16:21" x14ac:dyDescent="0.45">
      <c r="P17813" s="33" t="s">
        <v>9804</v>
      </c>
      <c r="Q17813" t="s">
        <v>28873</v>
      </c>
      <c r="R17813" s="35" t="s">
        <v>26611</v>
      </c>
      <c r="S17813" s="34"/>
      <c r="T17813" s="34"/>
      <c r="U17813" s="34"/>
    </row>
    <row r="17814" spans="16:21" x14ac:dyDescent="0.45">
      <c r="P17814" s="33" t="s">
        <v>9805</v>
      </c>
      <c r="Q17814" t="s">
        <v>28873</v>
      </c>
      <c r="R17814" s="35" t="s">
        <v>26612</v>
      </c>
      <c r="S17814" s="34"/>
      <c r="T17814" s="34"/>
      <c r="U17814" s="34"/>
    </row>
    <row r="17815" spans="16:21" x14ac:dyDescent="0.45">
      <c r="P17815" s="33" t="s">
        <v>9806</v>
      </c>
      <c r="Q17815" t="s">
        <v>28873</v>
      </c>
      <c r="R17815" s="35" t="s">
        <v>26613</v>
      </c>
      <c r="S17815" s="34"/>
      <c r="T17815" s="34"/>
      <c r="U17815" s="34"/>
    </row>
    <row r="17816" spans="16:21" x14ac:dyDescent="0.45">
      <c r="P17816" s="33" t="s">
        <v>9807</v>
      </c>
      <c r="Q17816" t="s">
        <v>28873</v>
      </c>
      <c r="R17816" s="35" t="s">
        <v>26614</v>
      </c>
      <c r="S17816" s="34"/>
      <c r="T17816" s="34"/>
      <c r="U17816" s="34"/>
    </row>
    <row r="17817" spans="16:21" x14ac:dyDescent="0.45">
      <c r="P17817" s="33" t="s">
        <v>9807</v>
      </c>
      <c r="Q17817" t="s">
        <v>28873</v>
      </c>
      <c r="R17817" s="35" t="s">
        <v>26615</v>
      </c>
      <c r="S17817" s="34"/>
      <c r="T17817" s="34"/>
      <c r="U17817" s="34"/>
    </row>
    <row r="17818" spans="16:21" x14ac:dyDescent="0.45">
      <c r="P17818" s="33" t="s">
        <v>9808</v>
      </c>
      <c r="Q17818" t="s">
        <v>28873</v>
      </c>
      <c r="R17818" s="35" t="s">
        <v>26616</v>
      </c>
      <c r="S17818" s="34"/>
      <c r="T17818" s="34"/>
      <c r="U17818" s="34"/>
    </row>
    <row r="17819" spans="16:21" x14ac:dyDescent="0.45">
      <c r="P17819" s="33" t="s">
        <v>9808</v>
      </c>
      <c r="Q17819" t="s">
        <v>28873</v>
      </c>
      <c r="R17819" s="35" t="s">
        <v>26617</v>
      </c>
      <c r="S17819" s="34"/>
      <c r="T17819" s="34"/>
      <c r="U17819" s="34"/>
    </row>
    <row r="17820" spans="16:21" x14ac:dyDescent="0.45">
      <c r="P17820" s="33" t="s">
        <v>9809</v>
      </c>
      <c r="Q17820" t="s">
        <v>28873</v>
      </c>
      <c r="R17820" s="35" t="s">
        <v>26618</v>
      </c>
      <c r="S17820" s="34"/>
      <c r="T17820" s="34"/>
      <c r="U17820" s="34"/>
    </row>
    <row r="17821" spans="16:21" x14ac:dyDescent="0.45">
      <c r="P17821" s="33" t="s">
        <v>9809</v>
      </c>
      <c r="Q17821" t="s">
        <v>28873</v>
      </c>
      <c r="R17821" s="35" t="s">
        <v>26619</v>
      </c>
      <c r="S17821" s="34"/>
      <c r="T17821" s="34"/>
      <c r="U17821" s="34"/>
    </row>
    <row r="17822" spans="16:21" x14ac:dyDescent="0.45">
      <c r="P17822" s="33" t="s">
        <v>9810</v>
      </c>
      <c r="Q17822" t="s">
        <v>28873</v>
      </c>
      <c r="R17822" s="35" t="s">
        <v>26620</v>
      </c>
      <c r="S17822" s="34"/>
      <c r="T17822" s="34"/>
      <c r="U17822" s="34"/>
    </row>
    <row r="17823" spans="16:21" x14ac:dyDescent="0.45">
      <c r="P17823" s="33" t="s">
        <v>9810</v>
      </c>
      <c r="Q17823" t="s">
        <v>28873</v>
      </c>
      <c r="R17823" s="35" t="s">
        <v>26619</v>
      </c>
      <c r="S17823" s="34"/>
      <c r="T17823" s="34"/>
      <c r="U17823" s="34"/>
    </row>
    <row r="17824" spans="16:21" x14ac:dyDescent="0.45">
      <c r="P17824" s="33" t="s">
        <v>9811</v>
      </c>
      <c r="Q17824" t="s">
        <v>28873</v>
      </c>
      <c r="R17824" s="35" t="s">
        <v>26621</v>
      </c>
      <c r="S17824" s="34"/>
      <c r="T17824" s="34"/>
      <c r="U17824" s="34"/>
    </row>
    <row r="17825" spans="16:21" x14ac:dyDescent="0.45">
      <c r="P17825" s="33" t="s">
        <v>9811</v>
      </c>
      <c r="Q17825" t="s">
        <v>28873</v>
      </c>
      <c r="R17825" s="35" t="s">
        <v>26622</v>
      </c>
      <c r="S17825" s="34"/>
      <c r="T17825" s="34"/>
      <c r="U17825" s="34"/>
    </row>
    <row r="17826" spans="16:21" x14ac:dyDescent="0.45">
      <c r="P17826" s="33" t="s">
        <v>9812</v>
      </c>
      <c r="Q17826" t="s">
        <v>28873</v>
      </c>
      <c r="R17826" s="35" t="s">
        <v>26623</v>
      </c>
      <c r="S17826" s="34"/>
      <c r="T17826" s="34"/>
      <c r="U17826" s="34"/>
    </row>
    <row r="17827" spans="16:21" x14ac:dyDescent="0.45">
      <c r="P17827" s="33" t="s">
        <v>9813</v>
      </c>
      <c r="Q17827" t="s">
        <v>28873</v>
      </c>
      <c r="R17827" s="35" t="s">
        <v>26624</v>
      </c>
      <c r="S17827" s="34"/>
      <c r="T17827" s="34"/>
      <c r="U17827" s="34"/>
    </row>
    <row r="17828" spans="16:21" x14ac:dyDescent="0.45">
      <c r="P17828" s="33" t="s">
        <v>9814</v>
      </c>
      <c r="Q17828" t="s">
        <v>28873</v>
      </c>
      <c r="R17828" s="35" t="s">
        <v>26625</v>
      </c>
      <c r="S17828" s="34"/>
      <c r="T17828" s="34"/>
      <c r="U17828" s="34"/>
    </row>
    <row r="17829" spans="16:21" x14ac:dyDescent="0.45">
      <c r="P17829" s="33" t="s">
        <v>9815</v>
      </c>
      <c r="Q17829" t="s">
        <v>28873</v>
      </c>
      <c r="R17829" s="35" t="s">
        <v>26626</v>
      </c>
      <c r="S17829" s="34"/>
      <c r="T17829" s="34"/>
      <c r="U17829" s="34"/>
    </row>
    <row r="17830" spans="16:21" x14ac:dyDescent="0.45">
      <c r="P17830" s="33" t="s">
        <v>9816</v>
      </c>
      <c r="Q17830" t="s">
        <v>28873</v>
      </c>
      <c r="R17830" s="35" t="s">
        <v>26627</v>
      </c>
      <c r="S17830" s="34"/>
      <c r="T17830" s="34"/>
      <c r="U17830" s="34"/>
    </row>
    <row r="17831" spans="16:21" x14ac:dyDescent="0.45">
      <c r="P17831" s="33" t="s">
        <v>9816</v>
      </c>
      <c r="Q17831" t="s">
        <v>28873</v>
      </c>
      <c r="R17831" s="35" t="s">
        <v>26628</v>
      </c>
      <c r="S17831" s="34"/>
      <c r="T17831" s="34"/>
      <c r="U17831" s="34"/>
    </row>
    <row r="17832" spans="16:21" x14ac:dyDescent="0.45">
      <c r="P17832" s="33" t="s">
        <v>9817</v>
      </c>
      <c r="Q17832" t="s">
        <v>28873</v>
      </c>
      <c r="R17832" s="35" t="s">
        <v>26629</v>
      </c>
      <c r="S17832" s="34"/>
      <c r="T17832" s="34"/>
      <c r="U17832" s="34"/>
    </row>
    <row r="17833" spans="16:21" x14ac:dyDescent="0.45">
      <c r="P17833" s="33" t="s">
        <v>9817</v>
      </c>
      <c r="Q17833" t="s">
        <v>28873</v>
      </c>
      <c r="R17833" s="35" t="s">
        <v>26630</v>
      </c>
      <c r="S17833" s="34"/>
      <c r="T17833" s="34"/>
      <c r="U17833" s="34"/>
    </row>
    <row r="17834" spans="16:21" x14ac:dyDescent="0.45">
      <c r="P17834" s="33" t="s">
        <v>9818</v>
      </c>
      <c r="Q17834" t="s">
        <v>28873</v>
      </c>
      <c r="R17834" s="35" t="s">
        <v>26631</v>
      </c>
      <c r="S17834" s="34"/>
      <c r="T17834" s="34"/>
      <c r="U17834" s="34"/>
    </row>
    <row r="17835" spans="16:21" x14ac:dyDescent="0.45">
      <c r="P17835" s="33" t="s">
        <v>9818</v>
      </c>
      <c r="Q17835" t="s">
        <v>28873</v>
      </c>
      <c r="R17835" s="35" t="s">
        <v>26632</v>
      </c>
      <c r="S17835" s="34"/>
      <c r="T17835" s="34"/>
      <c r="U17835" s="34"/>
    </row>
    <row r="17836" spans="16:21" x14ac:dyDescent="0.45">
      <c r="P17836" s="33" t="s">
        <v>9819</v>
      </c>
      <c r="Q17836" t="s">
        <v>28873</v>
      </c>
      <c r="R17836" s="35" t="s">
        <v>26631</v>
      </c>
      <c r="S17836" s="34"/>
      <c r="T17836" s="34"/>
      <c r="U17836" s="34"/>
    </row>
    <row r="17837" spans="16:21" x14ac:dyDescent="0.45">
      <c r="P17837" s="33" t="s">
        <v>9819</v>
      </c>
      <c r="Q17837" t="s">
        <v>28873</v>
      </c>
      <c r="R17837" s="35" t="s">
        <v>26632</v>
      </c>
      <c r="S17837" s="34"/>
      <c r="T17837" s="34"/>
      <c r="U17837" s="34"/>
    </row>
    <row r="17838" spans="16:21" x14ac:dyDescent="0.45">
      <c r="P17838" s="33" t="s">
        <v>9820</v>
      </c>
      <c r="Q17838" t="s">
        <v>28873</v>
      </c>
      <c r="R17838" s="35" t="s">
        <v>26633</v>
      </c>
      <c r="S17838" s="34"/>
      <c r="T17838" s="34"/>
      <c r="U17838" s="34"/>
    </row>
    <row r="17839" spans="16:21" x14ac:dyDescent="0.45">
      <c r="P17839" s="33" t="s">
        <v>9820</v>
      </c>
      <c r="Q17839" t="s">
        <v>28873</v>
      </c>
      <c r="R17839" s="35" t="s">
        <v>26634</v>
      </c>
      <c r="S17839" s="34"/>
      <c r="T17839" s="34"/>
      <c r="U17839" s="34"/>
    </row>
    <row r="17840" spans="16:21" x14ac:dyDescent="0.45">
      <c r="P17840" s="33" t="s">
        <v>9821</v>
      </c>
      <c r="Q17840" t="s">
        <v>28873</v>
      </c>
      <c r="R17840" s="35" t="s">
        <v>26635</v>
      </c>
      <c r="S17840" s="34"/>
      <c r="T17840" s="34"/>
      <c r="U17840" s="34"/>
    </row>
    <row r="17841" spans="16:21" x14ac:dyDescent="0.45">
      <c r="P17841" s="33" t="s">
        <v>9822</v>
      </c>
      <c r="Q17841" t="s">
        <v>28873</v>
      </c>
      <c r="R17841" s="35" t="s">
        <v>26636</v>
      </c>
      <c r="S17841" s="34"/>
      <c r="T17841" s="34"/>
      <c r="U17841" s="34"/>
    </row>
    <row r="17842" spans="16:21" x14ac:dyDescent="0.45">
      <c r="P17842" s="33" t="s">
        <v>9823</v>
      </c>
      <c r="Q17842" t="s">
        <v>28873</v>
      </c>
      <c r="R17842" s="35" t="s">
        <v>26637</v>
      </c>
      <c r="S17842" s="34"/>
      <c r="T17842" s="34"/>
      <c r="U17842" s="34"/>
    </row>
    <row r="17843" spans="16:21" x14ac:dyDescent="0.45">
      <c r="P17843" s="33" t="s">
        <v>9824</v>
      </c>
      <c r="Q17843" t="s">
        <v>28873</v>
      </c>
      <c r="R17843" s="35" t="s">
        <v>26638</v>
      </c>
      <c r="S17843" s="34"/>
      <c r="T17843" s="34"/>
      <c r="U17843" s="34"/>
    </row>
    <row r="17844" spans="16:21" x14ac:dyDescent="0.45">
      <c r="P17844" s="33" t="s">
        <v>9825</v>
      </c>
      <c r="Q17844" t="s">
        <v>28873</v>
      </c>
      <c r="R17844" s="35" t="s">
        <v>26639</v>
      </c>
      <c r="S17844" s="34"/>
      <c r="T17844" s="34"/>
      <c r="U17844" s="34"/>
    </row>
    <row r="17845" spans="16:21" x14ac:dyDescent="0.45">
      <c r="P17845" s="33" t="s">
        <v>9826</v>
      </c>
      <c r="Q17845" t="s">
        <v>28873</v>
      </c>
      <c r="R17845" s="35" t="s">
        <v>26640</v>
      </c>
      <c r="S17845" s="34"/>
      <c r="T17845" s="34"/>
      <c r="U17845" s="34"/>
    </row>
    <row r="17846" spans="16:21" x14ac:dyDescent="0.45">
      <c r="P17846" s="33" t="s">
        <v>9826</v>
      </c>
      <c r="Q17846" t="s">
        <v>28873</v>
      </c>
      <c r="R17846" s="35" t="s">
        <v>26641</v>
      </c>
      <c r="S17846" s="34"/>
      <c r="T17846" s="34"/>
      <c r="U17846" s="34"/>
    </row>
    <row r="17847" spans="16:21" x14ac:dyDescent="0.45">
      <c r="P17847" s="33" t="s">
        <v>9827</v>
      </c>
      <c r="Q17847" t="s">
        <v>28873</v>
      </c>
      <c r="R17847" s="35" t="s">
        <v>26642</v>
      </c>
      <c r="S17847" s="34"/>
      <c r="T17847" s="34"/>
      <c r="U17847" s="34"/>
    </row>
    <row r="17848" spans="16:21" x14ac:dyDescent="0.45">
      <c r="P17848" s="33" t="s">
        <v>9827</v>
      </c>
      <c r="Q17848" t="s">
        <v>28873</v>
      </c>
      <c r="R17848" s="35" t="s">
        <v>26643</v>
      </c>
      <c r="S17848" s="34"/>
      <c r="T17848" s="34"/>
      <c r="U17848" s="34"/>
    </row>
    <row r="17849" spans="16:21" x14ac:dyDescent="0.45">
      <c r="P17849" s="33" t="s">
        <v>9828</v>
      </c>
      <c r="Q17849" t="s">
        <v>28873</v>
      </c>
      <c r="R17849" s="35" t="s">
        <v>26644</v>
      </c>
      <c r="S17849" s="34"/>
      <c r="T17849" s="34"/>
      <c r="U17849" s="34"/>
    </row>
    <row r="17850" spans="16:21" x14ac:dyDescent="0.45">
      <c r="P17850" s="33" t="s">
        <v>9828</v>
      </c>
      <c r="Q17850" t="s">
        <v>28873</v>
      </c>
      <c r="R17850" s="35" t="s">
        <v>26645</v>
      </c>
      <c r="S17850" s="34"/>
      <c r="T17850" s="34"/>
      <c r="U17850" s="34"/>
    </row>
    <row r="17851" spans="16:21" x14ac:dyDescent="0.45">
      <c r="P17851" s="33" t="s">
        <v>9829</v>
      </c>
      <c r="Q17851" t="s">
        <v>28873</v>
      </c>
      <c r="R17851" s="35" t="s">
        <v>26646</v>
      </c>
      <c r="S17851" s="34"/>
      <c r="T17851" s="34"/>
      <c r="U17851" s="34"/>
    </row>
    <row r="17852" spans="16:21" x14ac:dyDescent="0.45">
      <c r="P17852" s="33" t="s">
        <v>9829</v>
      </c>
      <c r="Q17852" t="s">
        <v>28873</v>
      </c>
      <c r="R17852" s="35" t="s">
        <v>26647</v>
      </c>
      <c r="S17852" s="34"/>
      <c r="T17852" s="34"/>
      <c r="U17852" s="34"/>
    </row>
    <row r="17853" spans="16:21" x14ac:dyDescent="0.45">
      <c r="P17853" s="33" t="s">
        <v>9830</v>
      </c>
      <c r="Q17853" t="s">
        <v>28873</v>
      </c>
      <c r="R17853" s="35" t="s">
        <v>26648</v>
      </c>
      <c r="S17853" s="34"/>
      <c r="T17853" s="34"/>
      <c r="U17853" s="34"/>
    </row>
    <row r="17854" spans="16:21" x14ac:dyDescent="0.45">
      <c r="P17854" s="33" t="s">
        <v>9830</v>
      </c>
      <c r="Q17854" t="s">
        <v>28873</v>
      </c>
      <c r="R17854" s="35" t="s">
        <v>26647</v>
      </c>
      <c r="S17854" s="34"/>
      <c r="T17854" s="34"/>
      <c r="U17854" s="34"/>
    </row>
    <row r="17855" spans="16:21" x14ac:dyDescent="0.45">
      <c r="P17855" s="33" t="s">
        <v>9831</v>
      </c>
      <c r="Q17855" t="s">
        <v>28873</v>
      </c>
      <c r="R17855" s="35" t="s">
        <v>26649</v>
      </c>
      <c r="S17855" s="34"/>
      <c r="T17855" s="34"/>
      <c r="U17855" s="34"/>
    </row>
    <row r="17856" spans="16:21" x14ac:dyDescent="0.45">
      <c r="P17856" s="33" t="s">
        <v>9831</v>
      </c>
      <c r="Q17856" t="s">
        <v>28873</v>
      </c>
      <c r="R17856" s="35" t="s">
        <v>26650</v>
      </c>
      <c r="S17856" s="34"/>
      <c r="T17856" s="34"/>
      <c r="U17856" s="34"/>
    </row>
    <row r="17857" spans="16:21" x14ac:dyDescent="0.45">
      <c r="P17857" s="33" t="s">
        <v>9832</v>
      </c>
      <c r="Q17857" t="s">
        <v>28873</v>
      </c>
      <c r="R17857" s="35" t="s">
        <v>26651</v>
      </c>
      <c r="S17857" s="34"/>
      <c r="T17857" s="34"/>
      <c r="U17857" s="34"/>
    </row>
    <row r="17858" spans="16:21" x14ac:dyDescent="0.45">
      <c r="P17858" s="33" t="s">
        <v>9833</v>
      </c>
      <c r="Q17858" t="s">
        <v>28873</v>
      </c>
      <c r="R17858" s="35" t="s">
        <v>26652</v>
      </c>
      <c r="S17858" s="34"/>
      <c r="T17858" s="34"/>
      <c r="U17858" s="34"/>
    </row>
    <row r="17859" spans="16:21" x14ac:dyDescent="0.45">
      <c r="P17859" s="33" t="s">
        <v>9834</v>
      </c>
      <c r="Q17859" t="s">
        <v>28873</v>
      </c>
      <c r="R17859" s="35" t="s">
        <v>26653</v>
      </c>
      <c r="S17859" s="34"/>
      <c r="T17859" s="34"/>
      <c r="U17859" s="34"/>
    </row>
    <row r="17860" spans="16:21" x14ac:dyDescent="0.45">
      <c r="P17860" s="33" t="s">
        <v>9835</v>
      </c>
      <c r="Q17860" t="s">
        <v>28873</v>
      </c>
      <c r="R17860" s="35" t="s">
        <v>26654</v>
      </c>
      <c r="S17860" s="34"/>
      <c r="T17860" s="34"/>
      <c r="U17860" s="34"/>
    </row>
    <row r="17861" spans="16:21" x14ac:dyDescent="0.45">
      <c r="P17861" s="33" t="s">
        <v>9836</v>
      </c>
      <c r="Q17861" t="s">
        <v>28873</v>
      </c>
      <c r="R17861" s="35" t="s">
        <v>26655</v>
      </c>
      <c r="S17861" s="34"/>
      <c r="T17861" s="34"/>
      <c r="U17861" s="34"/>
    </row>
    <row r="17862" spans="16:21" x14ac:dyDescent="0.45">
      <c r="P17862" s="33" t="s">
        <v>9836</v>
      </c>
      <c r="Q17862" t="s">
        <v>28873</v>
      </c>
      <c r="R17862" s="35" t="s">
        <v>26656</v>
      </c>
      <c r="S17862" s="34"/>
      <c r="T17862" s="34"/>
      <c r="U17862" s="34"/>
    </row>
    <row r="17863" spans="16:21" x14ac:dyDescent="0.45">
      <c r="P17863" s="33" t="s">
        <v>9837</v>
      </c>
      <c r="Q17863" t="s">
        <v>28873</v>
      </c>
      <c r="R17863" s="35" t="s">
        <v>26657</v>
      </c>
      <c r="S17863" s="34"/>
      <c r="T17863" s="34"/>
      <c r="U17863" s="34"/>
    </row>
    <row r="17864" spans="16:21" x14ac:dyDescent="0.45">
      <c r="P17864" s="33" t="s">
        <v>9837</v>
      </c>
      <c r="Q17864" t="s">
        <v>28873</v>
      </c>
      <c r="R17864" s="35" t="s">
        <v>26658</v>
      </c>
      <c r="S17864" s="34"/>
      <c r="T17864" s="34"/>
      <c r="U17864" s="34"/>
    </row>
    <row r="17865" spans="16:21" x14ac:dyDescent="0.45">
      <c r="P17865" s="33" t="s">
        <v>9838</v>
      </c>
      <c r="Q17865" t="s">
        <v>28873</v>
      </c>
      <c r="R17865" s="35" t="s">
        <v>26659</v>
      </c>
      <c r="S17865" s="34"/>
      <c r="T17865" s="34"/>
      <c r="U17865" s="34"/>
    </row>
    <row r="17866" spans="16:21" x14ac:dyDescent="0.45">
      <c r="P17866" s="33" t="s">
        <v>9838</v>
      </c>
      <c r="Q17866" t="s">
        <v>28873</v>
      </c>
      <c r="R17866" s="35" t="s">
        <v>26660</v>
      </c>
      <c r="S17866" s="34"/>
      <c r="T17866" s="34"/>
      <c r="U17866" s="34"/>
    </row>
    <row r="17867" spans="16:21" x14ac:dyDescent="0.45">
      <c r="P17867" s="33" t="s">
        <v>9839</v>
      </c>
      <c r="Q17867" t="s">
        <v>28873</v>
      </c>
      <c r="R17867" s="35" t="s">
        <v>26661</v>
      </c>
      <c r="S17867" s="34"/>
      <c r="T17867" s="34"/>
      <c r="U17867" s="34"/>
    </row>
    <row r="17868" spans="16:21" x14ac:dyDescent="0.45">
      <c r="P17868" s="33" t="s">
        <v>9839</v>
      </c>
      <c r="Q17868" t="s">
        <v>28873</v>
      </c>
      <c r="R17868" s="35" t="s">
        <v>26660</v>
      </c>
      <c r="S17868" s="34"/>
      <c r="T17868" s="34"/>
      <c r="U17868" s="34"/>
    </row>
    <row r="17869" spans="16:21" x14ac:dyDescent="0.45">
      <c r="P17869" s="33" t="s">
        <v>9840</v>
      </c>
      <c r="Q17869" t="s">
        <v>28873</v>
      </c>
      <c r="R17869" s="35" t="s">
        <v>26662</v>
      </c>
      <c r="S17869" s="34"/>
      <c r="T17869" s="34"/>
      <c r="U17869" s="34"/>
    </row>
    <row r="17870" spans="16:21" x14ac:dyDescent="0.45">
      <c r="P17870" s="33" t="s">
        <v>9840</v>
      </c>
      <c r="Q17870" t="s">
        <v>28873</v>
      </c>
      <c r="R17870" s="35" t="s">
        <v>26663</v>
      </c>
      <c r="S17870" s="34"/>
      <c r="T17870" s="34"/>
      <c r="U17870" s="34"/>
    </row>
    <row r="17871" spans="16:21" x14ac:dyDescent="0.45">
      <c r="P17871" s="33" t="s">
        <v>9841</v>
      </c>
      <c r="Q17871" t="s">
        <v>28873</v>
      </c>
      <c r="R17871" s="35" t="s">
        <v>17600</v>
      </c>
      <c r="S17871" s="34"/>
      <c r="T17871" s="34"/>
      <c r="U17871" s="34"/>
    </row>
    <row r="17872" spans="16:21" x14ac:dyDescent="0.45">
      <c r="P17872" s="33" t="s">
        <v>9842</v>
      </c>
      <c r="Q17872" t="s">
        <v>28873</v>
      </c>
      <c r="R17872" s="35" t="s">
        <v>26664</v>
      </c>
      <c r="S17872" s="34"/>
      <c r="T17872" s="34"/>
      <c r="U17872" s="34"/>
    </row>
    <row r="17873" spans="16:21" x14ac:dyDescent="0.45">
      <c r="P17873" s="33" t="s">
        <v>9843</v>
      </c>
      <c r="Q17873" t="s">
        <v>28873</v>
      </c>
      <c r="R17873" s="35" t="s">
        <v>26665</v>
      </c>
      <c r="S17873" s="34"/>
      <c r="T17873" s="34"/>
      <c r="U17873" s="34"/>
    </row>
    <row r="17874" spans="16:21" x14ac:dyDescent="0.45">
      <c r="P17874" s="33" t="s">
        <v>9844</v>
      </c>
      <c r="Q17874" t="s">
        <v>28873</v>
      </c>
      <c r="R17874" s="35" t="s">
        <v>26666</v>
      </c>
      <c r="S17874" s="34"/>
      <c r="T17874" s="34"/>
      <c r="U17874" s="34"/>
    </row>
    <row r="17875" spans="16:21" x14ac:dyDescent="0.45">
      <c r="P17875" s="33" t="s">
        <v>9845</v>
      </c>
      <c r="Q17875" t="s">
        <v>28873</v>
      </c>
      <c r="R17875" s="35" t="s">
        <v>26667</v>
      </c>
      <c r="S17875" s="34"/>
      <c r="T17875" s="34"/>
      <c r="U17875" s="34"/>
    </row>
    <row r="17876" spans="16:21" x14ac:dyDescent="0.45">
      <c r="P17876" s="33" t="s">
        <v>9846</v>
      </c>
      <c r="Q17876" t="s">
        <v>28873</v>
      </c>
      <c r="R17876" s="35" t="s">
        <v>26668</v>
      </c>
      <c r="S17876" s="34"/>
      <c r="T17876" s="34"/>
      <c r="U17876" s="34"/>
    </row>
    <row r="17877" spans="16:21" x14ac:dyDescent="0.45">
      <c r="P17877" s="33" t="s">
        <v>9847</v>
      </c>
      <c r="Q17877" t="s">
        <v>28873</v>
      </c>
      <c r="R17877" s="35" t="s">
        <v>26669</v>
      </c>
      <c r="S17877" s="34"/>
      <c r="T17877" s="34"/>
      <c r="U17877" s="34"/>
    </row>
    <row r="17878" spans="16:21" x14ac:dyDescent="0.45">
      <c r="P17878" s="33" t="s">
        <v>9847</v>
      </c>
      <c r="Q17878" t="s">
        <v>28873</v>
      </c>
      <c r="R17878" s="35" t="s">
        <v>26670</v>
      </c>
      <c r="S17878" s="34"/>
      <c r="T17878" s="34"/>
      <c r="U17878" s="34"/>
    </row>
    <row r="17879" spans="16:21" x14ac:dyDescent="0.45">
      <c r="P17879" s="33" t="s">
        <v>9848</v>
      </c>
      <c r="Q17879" t="s">
        <v>28873</v>
      </c>
      <c r="R17879" s="35" t="s">
        <v>26671</v>
      </c>
      <c r="S17879" s="34"/>
      <c r="T17879" s="34"/>
      <c r="U17879" s="34"/>
    </row>
    <row r="17880" spans="16:21" x14ac:dyDescent="0.45">
      <c r="P17880" s="33" t="s">
        <v>9848</v>
      </c>
      <c r="Q17880" t="s">
        <v>28873</v>
      </c>
      <c r="R17880" s="35" t="s">
        <v>26672</v>
      </c>
      <c r="S17880" s="34"/>
      <c r="T17880" s="34"/>
      <c r="U17880" s="34"/>
    </row>
    <row r="17881" spans="16:21" x14ac:dyDescent="0.45">
      <c r="P17881" s="33" t="s">
        <v>9849</v>
      </c>
      <c r="Q17881" t="s">
        <v>28873</v>
      </c>
      <c r="R17881" s="35" t="s">
        <v>26673</v>
      </c>
      <c r="S17881" s="34"/>
      <c r="T17881" s="34"/>
      <c r="U17881" s="34"/>
    </row>
    <row r="17882" spans="16:21" x14ac:dyDescent="0.45">
      <c r="P17882" s="33" t="s">
        <v>9849</v>
      </c>
      <c r="Q17882" t="s">
        <v>28873</v>
      </c>
      <c r="R17882" s="35" t="s">
        <v>26674</v>
      </c>
      <c r="S17882" s="34"/>
      <c r="T17882" s="34"/>
      <c r="U17882" s="34"/>
    </row>
    <row r="17883" spans="16:21" x14ac:dyDescent="0.45">
      <c r="P17883" s="33" t="s">
        <v>9850</v>
      </c>
      <c r="Q17883" t="s">
        <v>28873</v>
      </c>
      <c r="R17883" s="35" t="s">
        <v>26675</v>
      </c>
      <c r="S17883" s="34"/>
      <c r="T17883" s="34"/>
      <c r="U17883" s="34"/>
    </row>
    <row r="17884" spans="16:21" x14ac:dyDescent="0.45">
      <c r="P17884" s="33" t="s">
        <v>9850</v>
      </c>
      <c r="Q17884" t="s">
        <v>28873</v>
      </c>
      <c r="R17884" s="35" t="s">
        <v>26674</v>
      </c>
      <c r="S17884" s="34"/>
      <c r="T17884" s="34"/>
      <c r="U17884" s="34"/>
    </row>
    <row r="17885" spans="16:21" x14ac:dyDescent="0.45">
      <c r="P17885" s="33" t="s">
        <v>9851</v>
      </c>
      <c r="Q17885" t="s">
        <v>28873</v>
      </c>
      <c r="R17885" s="35" t="s">
        <v>26676</v>
      </c>
      <c r="S17885" s="34"/>
      <c r="T17885" s="34"/>
      <c r="U17885" s="34"/>
    </row>
    <row r="17886" spans="16:21" x14ac:dyDescent="0.45">
      <c r="P17886" s="33" t="s">
        <v>9851</v>
      </c>
      <c r="Q17886" t="s">
        <v>28873</v>
      </c>
      <c r="R17886" s="35" t="s">
        <v>26677</v>
      </c>
      <c r="S17886" s="34"/>
      <c r="T17886" s="34"/>
      <c r="U17886" s="34"/>
    </row>
    <row r="17887" spans="16:21" x14ac:dyDescent="0.45">
      <c r="P17887" s="33" t="s">
        <v>9852</v>
      </c>
      <c r="Q17887" t="s">
        <v>28873</v>
      </c>
      <c r="R17887" s="35" t="s">
        <v>26678</v>
      </c>
      <c r="S17887" s="34"/>
      <c r="T17887" s="34"/>
      <c r="U17887" s="34"/>
    </row>
    <row r="17888" spans="16:21" x14ac:dyDescent="0.45">
      <c r="P17888" s="33" t="s">
        <v>9853</v>
      </c>
      <c r="Q17888" t="s">
        <v>28873</v>
      </c>
      <c r="R17888" s="35" t="s">
        <v>26679</v>
      </c>
      <c r="S17888" s="34"/>
      <c r="T17888" s="34"/>
      <c r="U17888" s="34"/>
    </row>
    <row r="17889" spans="16:21" x14ac:dyDescent="0.45">
      <c r="P17889" s="33" t="s">
        <v>9854</v>
      </c>
      <c r="Q17889" t="s">
        <v>28873</v>
      </c>
      <c r="R17889" s="35" t="s">
        <v>26680</v>
      </c>
      <c r="S17889" s="34"/>
      <c r="T17889" s="34"/>
      <c r="U17889" s="34"/>
    </row>
    <row r="17890" spans="16:21" x14ac:dyDescent="0.45">
      <c r="P17890" s="33" t="s">
        <v>9855</v>
      </c>
      <c r="Q17890" t="s">
        <v>28873</v>
      </c>
      <c r="R17890" s="35" t="s">
        <v>26681</v>
      </c>
      <c r="S17890" s="34"/>
      <c r="T17890" s="34"/>
      <c r="U17890" s="34"/>
    </row>
    <row r="17891" spans="16:21" x14ac:dyDescent="0.45">
      <c r="P17891" s="33" t="s">
        <v>9856</v>
      </c>
      <c r="Q17891" t="s">
        <v>28873</v>
      </c>
      <c r="R17891" s="35" t="s">
        <v>26682</v>
      </c>
      <c r="S17891" s="34"/>
      <c r="T17891" s="34"/>
      <c r="U17891" s="34"/>
    </row>
    <row r="17892" spans="16:21" x14ac:dyDescent="0.45">
      <c r="P17892" s="33" t="s">
        <v>9857</v>
      </c>
      <c r="Q17892" t="s">
        <v>28873</v>
      </c>
      <c r="R17892" s="35" t="s">
        <v>26683</v>
      </c>
      <c r="S17892" s="34"/>
      <c r="T17892" s="34"/>
      <c r="U17892" s="34"/>
    </row>
    <row r="17893" spans="16:21" x14ac:dyDescent="0.45">
      <c r="P17893" s="33" t="s">
        <v>9858</v>
      </c>
      <c r="Q17893" t="s">
        <v>28873</v>
      </c>
      <c r="R17893" s="35" t="s">
        <v>26684</v>
      </c>
      <c r="S17893" s="34"/>
      <c r="T17893" s="34"/>
      <c r="U17893" s="34"/>
    </row>
    <row r="17894" spans="16:21" x14ac:dyDescent="0.45">
      <c r="P17894" s="33" t="s">
        <v>9858</v>
      </c>
      <c r="Q17894" t="s">
        <v>28873</v>
      </c>
      <c r="R17894" s="35" t="s">
        <v>26685</v>
      </c>
      <c r="S17894" s="34"/>
      <c r="T17894" s="34"/>
      <c r="U17894" s="34"/>
    </row>
    <row r="17895" spans="16:21" x14ac:dyDescent="0.45">
      <c r="P17895" s="33" t="s">
        <v>9859</v>
      </c>
      <c r="Q17895" t="s">
        <v>28873</v>
      </c>
      <c r="R17895" s="35" t="s">
        <v>26686</v>
      </c>
      <c r="S17895" s="34"/>
      <c r="T17895" s="34"/>
      <c r="U17895" s="34"/>
    </row>
    <row r="17896" spans="16:21" x14ac:dyDescent="0.45">
      <c r="P17896" s="33" t="s">
        <v>9859</v>
      </c>
      <c r="Q17896" t="s">
        <v>28873</v>
      </c>
      <c r="R17896" s="35" t="s">
        <v>26687</v>
      </c>
      <c r="S17896" s="34"/>
      <c r="T17896" s="34"/>
      <c r="U17896" s="34"/>
    </row>
    <row r="17897" spans="16:21" x14ac:dyDescent="0.45">
      <c r="P17897" s="33" t="s">
        <v>9860</v>
      </c>
      <c r="Q17897" t="s">
        <v>28873</v>
      </c>
      <c r="R17897" s="35" t="s">
        <v>26688</v>
      </c>
      <c r="S17897" s="34"/>
      <c r="T17897" s="34"/>
      <c r="U17897" s="34"/>
    </row>
    <row r="17898" spans="16:21" x14ac:dyDescent="0.45">
      <c r="P17898" s="33" t="s">
        <v>9860</v>
      </c>
      <c r="Q17898" t="s">
        <v>28873</v>
      </c>
      <c r="R17898" s="35" t="s">
        <v>26689</v>
      </c>
      <c r="S17898" s="34"/>
      <c r="T17898" s="34"/>
      <c r="U17898" s="34"/>
    </row>
    <row r="17899" spans="16:21" x14ac:dyDescent="0.45">
      <c r="P17899" s="33" t="s">
        <v>9861</v>
      </c>
      <c r="Q17899" t="s">
        <v>28873</v>
      </c>
      <c r="R17899" s="35" t="s">
        <v>26688</v>
      </c>
      <c r="S17899" s="34"/>
      <c r="T17899" s="34"/>
      <c r="U17899" s="34"/>
    </row>
    <row r="17900" spans="16:21" x14ac:dyDescent="0.45">
      <c r="P17900" s="33" t="s">
        <v>9861</v>
      </c>
      <c r="Q17900" t="s">
        <v>28873</v>
      </c>
      <c r="R17900" s="35" t="s">
        <v>26689</v>
      </c>
      <c r="S17900" s="34"/>
      <c r="T17900" s="34"/>
      <c r="U17900" s="34"/>
    </row>
    <row r="17901" spans="16:21" x14ac:dyDescent="0.45">
      <c r="P17901" s="33" t="s">
        <v>9862</v>
      </c>
      <c r="Q17901" t="s">
        <v>28873</v>
      </c>
      <c r="R17901" s="35" t="s">
        <v>26690</v>
      </c>
      <c r="S17901" s="34"/>
      <c r="T17901" s="34"/>
      <c r="U17901" s="34"/>
    </row>
    <row r="17902" spans="16:21" x14ac:dyDescent="0.45">
      <c r="P17902" s="33" t="s">
        <v>9862</v>
      </c>
      <c r="Q17902" t="s">
        <v>28873</v>
      </c>
      <c r="R17902" s="35" t="s">
        <v>26691</v>
      </c>
      <c r="S17902" s="34"/>
      <c r="T17902" s="34"/>
      <c r="U17902" s="34"/>
    </row>
    <row r="17903" spans="16:21" x14ac:dyDescent="0.45">
      <c r="P17903" s="33" t="s">
        <v>9863</v>
      </c>
      <c r="Q17903" t="s">
        <v>28873</v>
      </c>
      <c r="R17903" s="35" t="s">
        <v>26692</v>
      </c>
      <c r="S17903" s="34"/>
      <c r="T17903" s="34"/>
      <c r="U17903" s="34"/>
    </row>
    <row r="17904" spans="16:21" x14ac:dyDescent="0.45">
      <c r="P17904" s="33" t="s">
        <v>9864</v>
      </c>
      <c r="Q17904" t="s">
        <v>28873</v>
      </c>
      <c r="R17904" s="35" t="s">
        <v>26693</v>
      </c>
      <c r="S17904" s="34"/>
      <c r="T17904" s="34"/>
      <c r="U17904" s="34"/>
    </row>
    <row r="17905" spans="16:21" x14ac:dyDescent="0.45">
      <c r="P17905" s="33" t="s">
        <v>9864</v>
      </c>
      <c r="Q17905" t="s">
        <v>28873</v>
      </c>
      <c r="R17905" s="35" t="s">
        <v>26694</v>
      </c>
      <c r="S17905" s="34"/>
      <c r="T17905" s="34"/>
      <c r="U17905" s="34"/>
    </row>
    <row r="17906" spans="16:21" x14ac:dyDescent="0.45">
      <c r="P17906" s="33" t="s">
        <v>9865</v>
      </c>
      <c r="Q17906" t="s">
        <v>28873</v>
      </c>
      <c r="R17906" s="35" t="s">
        <v>26695</v>
      </c>
      <c r="S17906" s="34"/>
      <c r="T17906" s="34"/>
      <c r="U17906" s="34"/>
    </row>
    <row r="17907" spans="16:21" x14ac:dyDescent="0.45">
      <c r="P17907" s="33" t="s">
        <v>9865</v>
      </c>
      <c r="Q17907" t="s">
        <v>28873</v>
      </c>
      <c r="R17907" s="35" t="s">
        <v>26696</v>
      </c>
      <c r="S17907" s="34"/>
      <c r="T17907" s="34"/>
      <c r="U17907" s="34"/>
    </row>
    <row r="17908" spans="16:21" x14ac:dyDescent="0.45">
      <c r="P17908" s="33" t="s">
        <v>9866</v>
      </c>
      <c r="Q17908" t="s">
        <v>28873</v>
      </c>
      <c r="R17908" s="35" t="s">
        <v>26697</v>
      </c>
      <c r="S17908" s="34"/>
      <c r="T17908" s="34"/>
      <c r="U17908" s="34"/>
    </row>
    <row r="17909" spans="16:21" x14ac:dyDescent="0.45">
      <c r="P17909" s="33" t="s">
        <v>9866</v>
      </c>
      <c r="Q17909" t="s">
        <v>28873</v>
      </c>
      <c r="R17909" s="35" t="s">
        <v>26698</v>
      </c>
      <c r="S17909" s="34"/>
      <c r="T17909" s="34"/>
      <c r="U17909" s="34"/>
    </row>
    <row r="17910" spans="16:21" x14ac:dyDescent="0.45">
      <c r="P17910" s="33" t="s">
        <v>9867</v>
      </c>
      <c r="Q17910" t="s">
        <v>28873</v>
      </c>
      <c r="R17910" s="35" t="s">
        <v>26699</v>
      </c>
      <c r="S17910" s="34"/>
      <c r="T17910" s="34"/>
      <c r="U17910" s="34"/>
    </row>
    <row r="17911" spans="16:21" x14ac:dyDescent="0.45">
      <c r="P17911" s="33" t="s">
        <v>9867</v>
      </c>
      <c r="Q17911" t="s">
        <v>28873</v>
      </c>
      <c r="R17911" s="35" t="s">
        <v>26700</v>
      </c>
      <c r="S17911" s="34"/>
      <c r="T17911" s="34"/>
      <c r="U17911" s="34"/>
    </row>
    <row r="17912" spans="16:21" x14ac:dyDescent="0.45">
      <c r="P17912" s="33" t="s">
        <v>9868</v>
      </c>
      <c r="Q17912" t="s">
        <v>28873</v>
      </c>
      <c r="R17912" s="35" t="s">
        <v>26701</v>
      </c>
      <c r="S17912" s="34"/>
      <c r="T17912" s="34"/>
      <c r="U17912" s="34"/>
    </row>
    <row r="17913" spans="16:21" x14ac:dyDescent="0.45">
      <c r="P17913" s="33" t="s">
        <v>9868</v>
      </c>
      <c r="Q17913" t="s">
        <v>28873</v>
      </c>
      <c r="R17913" s="35" t="s">
        <v>26702</v>
      </c>
      <c r="S17913" s="34"/>
      <c r="T17913" s="34"/>
      <c r="U17913" s="34"/>
    </row>
    <row r="17914" spans="16:21" x14ac:dyDescent="0.45">
      <c r="P17914" s="33" t="s">
        <v>9869</v>
      </c>
      <c r="Q17914" t="s">
        <v>28873</v>
      </c>
      <c r="R17914" s="35" t="s">
        <v>26703</v>
      </c>
      <c r="S17914" s="34"/>
      <c r="T17914" s="34"/>
      <c r="U17914" s="34"/>
    </row>
    <row r="17915" spans="16:21" x14ac:dyDescent="0.45">
      <c r="P17915" s="33" t="s">
        <v>9869</v>
      </c>
      <c r="Q17915" t="s">
        <v>28873</v>
      </c>
      <c r="R17915" s="35" t="s">
        <v>26704</v>
      </c>
      <c r="S17915" s="34"/>
      <c r="T17915" s="34"/>
      <c r="U17915" s="34"/>
    </row>
    <row r="17916" spans="16:21" x14ac:dyDescent="0.45">
      <c r="P17916" s="33" t="s">
        <v>9870</v>
      </c>
      <c r="Q17916" t="s">
        <v>28873</v>
      </c>
      <c r="R17916" s="35" t="s">
        <v>26705</v>
      </c>
      <c r="S17916" s="34"/>
      <c r="T17916" s="34"/>
      <c r="U17916" s="34"/>
    </row>
    <row r="17917" spans="16:21" x14ac:dyDescent="0.45">
      <c r="P17917" s="33" t="s">
        <v>9870</v>
      </c>
      <c r="Q17917" t="s">
        <v>28873</v>
      </c>
      <c r="R17917" s="35" t="s">
        <v>26706</v>
      </c>
      <c r="S17917" s="34"/>
      <c r="T17917" s="34"/>
      <c r="U17917" s="34"/>
    </row>
    <row r="17918" spans="16:21" x14ac:dyDescent="0.45">
      <c r="P17918" s="33" t="s">
        <v>9871</v>
      </c>
      <c r="Q17918" t="s">
        <v>28873</v>
      </c>
      <c r="R17918" s="35" t="s">
        <v>26707</v>
      </c>
      <c r="S17918" s="34"/>
      <c r="T17918" s="34"/>
      <c r="U17918" s="34"/>
    </row>
    <row r="17919" spans="16:21" x14ac:dyDescent="0.45">
      <c r="P17919" s="33" t="s">
        <v>9871</v>
      </c>
      <c r="Q17919" t="s">
        <v>28873</v>
      </c>
      <c r="R17919" s="35" t="s">
        <v>26708</v>
      </c>
      <c r="S17919" s="34"/>
      <c r="T17919" s="34"/>
      <c r="U17919" s="34"/>
    </row>
    <row r="17920" spans="16:21" x14ac:dyDescent="0.45">
      <c r="P17920" s="33" t="s">
        <v>9872</v>
      </c>
      <c r="Q17920" t="s">
        <v>28873</v>
      </c>
      <c r="R17920" s="35" t="s">
        <v>26707</v>
      </c>
      <c r="S17920" s="34"/>
      <c r="T17920" s="34"/>
      <c r="U17920" s="34"/>
    </row>
    <row r="17921" spans="16:21" x14ac:dyDescent="0.45">
      <c r="P17921" s="33" t="s">
        <v>9872</v>
      </c>
      <c r="Q17921" t="s">
        <v>28873</v>
      </c>
      <c r="R17921" s="35" t="s">
        <v>26708</v>
      </c>
      <c r="S17921" s="34"/>
      <c r="T17921" s="34"/>
      <c r="U17921" s="34"/>
    </row>
    <row r="17922" spans="16:21" x14ac:dyDescent="0.45">
      <c r="P17922" s="33" t="s">
        <v>9873</v>
      </c>
      <c r="Q17922" t="s">
        <v>28873</v>
      </c>
      <c r="R17922" s="35" t="s">
        <v>26709</v>
      </c>
      <c r="S17922" s="34"/>
      <c r="T17922" s="34"/>
      <c r="U17922" s="34"/>
    </row>
    <row r="17923" spans="16:21" x14ac:dyDescent="0.45">
      <c r="P17923" s="33" t="s">
        <v>9873</v>
      </c>
      <c r="Q17923" t="s">
        <v>28873</v>
      </c>
      <c r="R17923" s="35" t="s">
        <v>26710</v>
      </c>
      <c r="S17923" s="34"/>
      <c r="T17923" s="34"/>
      <c r="U17923" s="34"/>
    </row>
    <row r="17924" spans="16:21" x14ac:dyDescent="0.45">
      <c r="P17924" s="33" t="s">
        <v>9874</v>
      </c>
      <c r="Q17924" t="s">
        <v>28873</v>
      </c>
      <c r="R17924" s="35" t="s">
        <v>26711</v>
      </c>
      <c r="S17924" s="34"/>
      <c r="T17924" s="34"/>
      <c r="U17924" s="34"/>
    </row>
    <row r="17925" spans="16:21" x14ac:dyDescent="0.45">
      <c r="P17925" s="33" t="s">
        <v>9874</v>
      </c>
      <c r="Q17925" t="s">
        <v>28873</v>
      </c>
      <c r="R17925" s="35" t="s">
        <v>26712</v>
      </c>
      <c r="S17925" s="34"/>
      <c r="T17925" s="34"/>
      <c r="U17925" s="34"/>
    </row>
    <row r="17926" spans="16:21" x14ac:dyDescent="0.45">
      <c r="P17926" s="33" t="s">
        <v>9875</v>
      </c>
      <c r="Q17926" t="s">
        <v>28873</v>
      </c>
      <c r="R17926" s="35" t="s">
        <v>26713</v>
      </c>
      <c r="S17926" s="34"/>
      <c r="T17926" s="34"/>
      <c r="U17926" s="34"/>
    </row>
    <row r="17927" spans="16:21" x14ac:dyDescent="0.45">
      <c r="P17927" s="33" t="s">
        <v>9875</v>
      </c>
      <c r="Q17927" t="s">
        <v>28873</v>
      </c>
      <c r="R17927" s="35" t="s">
        <v>26714</v>
      </c>
      <c r="S17927" s="34"/>
      <c r="T17927" s="34"/>
      <c r="U17927" s="34"/>
    </row>
    <row r="17928" spans="16:21" x14ac:dyDescent="0.45">
      <c r="P17928" s="33" t="s">
        <v>9876</v>
      </c>
      <c r="Q17928" t="s">
        <v>28873</v>
      </c>
      <c r="R17928" s="35" t="s">
        <v>11192</v>
      </c>
      <c r="S17928" s="34"/>
      <c r="T17928" s="34"/>
      <c r="U17928" s="34"/>
    </row>
    <row r="17929" spans="16:21" x14ac:dyDescent="0.45">
      <c r="P17929" s="33" t="s">
        <v>9877</v>
      </c>
      <c r="Q17929" t="s">
        <v>28873</v>
      </c>
      <c r="R17929" s="35" t="s">
        <v>26715</v>
      </c>
      <c r="S17929" s="34"/>
      <c r="T17929" s="34"/>
      <c r="U17929" s="34"/>
    </row>
    <row r="17930" spans="16:21" x14ac:dyDescent="0.45">
      <c r="P17930" s="33" t="s">
        <v>9877</v>
      </c>
      <c r="Q17930" t="s">
        <v>28873</v>
      </c>
      <c r="R17930" s="35" t="s">
        <v>26716</v>
      </c>
      <c r="S17930" s="34"/>
      <c r="T17930" s="34"/>
      <c r="U17930" s="34"/>
    </row>
    <row r="17931" spans="16:21" x14ac:dyDescent="0.45">
      <c r="P17931" s="33" t="s">
        <v>9878</v>
      </c>
      <c r="Q17931" t="s">
        <v>28873</v>
      </c>
      <c r="R17931" s="35" t="s">
        <v>26717</v>
      </c>
      <c r="S17931" s="34"/>
      <c r="T17931" s="34"/>
      <c r="U17931" s="34"/>
    </row>
    <row r="17932" spans="16:21" x14ac:dyDescent="0.45">
      <c r="P17932" s="33" t="s">
        <v>9878</v>
      </c>
      <c r="Q17932" t="s">
        <v>28873</v>
      </c>
      <c r="R17932" s="35" t="s">
        <v>26718</v>
      </c>
      <c r="S17932" s="34"/>
      <c r="T17932" s="34"/>
      <c r="U17932" s="34"/>
    </row>
    <row r="17933" spans="16:21" x14ac:dyDescent="0.45">
      <c r="P17933" s="33" t="s">
        <v>9879</v>
      </c>
      <c r="Q17933" t="s">
        <v>28873</v>
      </c>
      <c r="R17933" s="35" t="s">
        <v>26719</v>
      </c>
      <c r="S17933" s="34"/>
      <c r="T17933" s="34"/>
      <c r="U17933" s="34"/>
    </row>
    <row r="17934" spans="16:21" x14ac:dyDescent="0.45">
      <c r="P17934" s="33" t="s">
        <v>9879</v>
      </c>
      <c r="Q17934" t="s">
        <v>28873</v>
      </c>
      <c r="R17934" s="35" t="s">
        <v>26720</v>
      </c>
      <c r="S17934" s="34"/>
      <c r="T17934" s="34"/>
      <c r="U17934" s="34"/>
    </row>
    <row r="17935" spans="16:21" x14ac:dyDescent="0.45">
      <c r="P17935" s="33" t="s">
        <v>9880</v>
      </c>
      <c r="Q17935" t="s">
        <v>28873</v>
      </c>
      <c r="R17935" s="35" t="s">
        <v>26721</v>
      </c>
      <c r="S17935" s="34"/>
      <c r="T17935" s="34"/>
      <c r="U17935" s="34"/>
    </row>
    <row r="17936" spans="16:21" x14ac:dyDescent="0.45">
      <c r="P17936" s="33" t="s">
        <v>9880</v>
      </c>
      <c r="Q17936" t="s">
        <v>28873</v>
      </c>
      <c r="R17936" s="35" t="s">
        <v>26722</v>
      </c>
      <c r="S17936" s="34"/>
      <c r="T17936" s="34"/>
      <c r="U17936" s="34"/>
    </row>
    <row r="17937" spans="16:21" x14ac:dyDescent="0.45">
      <c r="P17937" s="33" t="s">
        <v>9881</v>
      </c>
      <c r="Q17937" t="s">
        <v>28873</v>
      </c>
      <c r="R17937" s="35" t="s">
        <v>26721</v>
      </c>
      <c r="S17937" s="34"/>
      <c r="T17937" s="34"/>
      <c r="U17937" s="34"/>
    </row>
    <row r="17938" spans="16:21" x14ac:dyDescent="0.45">
      <c r="P17938" s="33" t="s">
        <v>9881</v>
      </c>
      <c r="Q17938" t="s">
        <v>28873</v>
      </c>
      <c r="R17938" s="35" t="s">
        <v>26722</v>
      </c>
      <c r="S17938" s="34"/>
      <c r="T17938" s="34"/>
      <c r="U17938" s="34"/>
    </row>
    <row r="17939" spans="16:21" x14ac:dyDescent="0.45">
      <c r="P17939" s="33" t="s">
        <v>9882</v>
      </c>
      <c r="Q17939" t="s">
        <v>28873</v>
      </c>
      <c r="R17939" s="35" t="s">
        <v>26723</v>
      </c>
      <c r="S17939" s="34"/>
      <c r="T17939" s="34"/>
      <c r="U17939" s="34"/>
    </row>
    <row r="17940" spans="16:21" x14ac:dyDescent="0.45">
      <c r="P17940" s="33" t="s">
        <v>9882</v>
      </c>
      <c r="Q17940" t="s">
        <v>28873</v>
      </c>
      <c r="R17940" s="35" t="s">
        <v>26724</v>
      </c>
      <c r="S17940" s="34"/>
      <c r="T17940" s="34"/>
      <c r="U17940" s="34"/>
    </row>
    <row r="17941" spans="16:21" x14ac:dyDescent="0.45">
      <c r="P17941" s="33" t="s">
        <v>9883</v>
      </c>
      <c r="Q17941" t="s">
        <v>28873</v>
      </c>
      <c r="R17941" s="35" t="s">
        <v>26725</v>
      </c>
      <c r="S17941" s="34"/>
      <c r="T17941" s="34"/>
      <c r="U17941" s="34"/>
    </row>
    <row r="17942" spans="16:21" x14ac:dyDescent="0.45">
      <c r="P17942" s="33" t="s">
        <v>9883</v>
      </c>
      <c r="Q17942" t="s">
        <v>28873</v>
      </c>
      <c r="R17942" s="35" t="s">
        <v>26726</v>
      </c>
      <c r="S17942" s="34"/>
      <c r="T17942" s="34"/>
      <c r="U17942" s="34"/>
    </row>
    <row r="17943" spans="16:21" x14ac:dyDescent="0.45">
      <c r="P17943" s="33" t="s">
        <v>9884</v>
      </c>
      <c r="Q17943" t="s">
        <v>28873</v>
      </c>
      <c r="R17943" s="35" t="s">
        <v>26727</v>
      </c>
      <c r="S17943" s="34"/>
      <c r="T17943" s="34"/>
      <c r="U17943" s="34"/>
    </row>
    <row r="17944" spans="16:21" x14ac:dyDescent="0.45">
      <c r="P17944" s="33" t="s">
        <v>9884</v>
      </c>
      <c r="Q17944" t="s">
        <v>28873</v>
      </c>
      <c r="R17944" s="35" t="s">
        <v>26728</v>
      </c>
      <c r="S17944" s="34"/>
      <c r="T17944" s="34"/>
      <c r="U17944" s="34"/>
    </row>
    <row r="17945" spans="16:21" x14ac:dyDescent="0.45">
      <c r="P17945" s="33" t="s">
        <v>9885</v>
      </c>
      <c r="Q17945" t="s">
        <v>28873</v>
      </c>
      <c r="R17945" s="35" t="s">
        <v>26729</v>
      </c>
      <c r="S17945" s="34"/>
      <c r="T17945" s="34"/>
      <c r="U17945" s="34"/>
    </row>
    <row r="17946" spans="16:21" x14ac:dyDescent="0.45">
      <c r="P17946" s="33" t="s">
        <v>9885</v>
      </c>
      <c r="Q17946" t="s">
        <v>28873</v>
      </c>
      <c r="R17946" s="35" t="s">
        <v>26730</v>
      </c>
      <c r="S17946" s="34"/>
      <c r="T17946" s="34"/>
      <c r="U17946" s="34"/>
    </row>
    <row r="17947" spans="16:21" x14ac:dyDescent="0.45">
      <c r="P17947" s="33" t="s">
        <v>9886</v>
      </c>
      <c r="Q17947" t="s">
        <v>28873</v>
      </c>
      <c r="R17947" s="35" t="s">
        <v>26729</v>
      </c>
      <c r="S17947" s="34"/>
      <c r="T17947" s="34"/>
      <c r="U17947" s="34"/>
    </row>
    <row r="17948" spans="16:21" x14ac:dyDescent="0.45">
      <c r="P17948" s="33" t="s">
        <v>9886</v>
      </c>
      <c r="Q17948" t="s">
        <v>28873</v>
      </c>
      <c r="R17948" s="35" t="s">
        <v>26730</v>
      </c>
      <c r="S17948" s="34"/>
      <c r="T17948" s="34"/>
      <c r="U17948" s="34"/>
    </row>
    <row r="17949" spans="16:21" x14ac:dyDescent="0.45">
      <c r="P17949" s="33" t="s">
        <v>9887</v>
      </c>
      <c r="Q17949" t="s">
        <v>28873</v>
      </c>
      <c r="R17949" s="35" t="s">
        <v>26731</v>
      </c>
      <c r="S17949" s="34"/>
      <c r="T17949" s="34"/>
      <c r="U17949" s="34"/>
    </row>
    <row r="17950" spans="16:21" x14ac:dyDescent="0.45">
      <c r="P17950" s="33" t="s">
        <v>9887</v>
      </c>
      <c r="Q17950" t="s">
        <v>28873</v>
      </c>
      <c r="R17950" s="35" t="s">
        <v>26732</v>
      </c>
      <c r="S17950" s="34"/>
      <c r="T17950" s="34"/>
      <c r="U17950" s="34"/>
    </row>
    <row r="17951" spans="16:21" x14ac:dyDescent="0.45">
      <c r="P17951" s="33" t="s">
        <v>9888</v>
      </c>
      <c r="Q17951" t="s">
        <v>28873</v>
      </c>
      <c r="R17951" s="35" t="s">
        <v>26733</v>
      </c>
      <c r="S17951" s="34"/>
      <c r="T17951" s="34"/>
      <c r="U17951" s="34"/>
    </row>
    <row r="17952" spans="16:21" x14ac:dyDescent="0.45">
      <c r="P17952" s="33" t="s">
        <v>9888</v>
      </c>
      <c r="Q17952" t="s">
        <v>28873</v>
      </c>
      <c r="R17952" s="35" t="s">
        <v>26734</v>
      </c>
      <c r="S17952" s="34"/>
      <c r="T17952" s="34"/>
      <c r="U17952" s="34"/>
    </row>
    <row r="17953" spans="16:21" x14ac:dyDescent="0.45">
      <c r="P17953" s="33" t="s">
        <v>9889</v>
      </c>
      <c r="Q17953" t="s">
        <v>28873</v>
      </c>
      <c r="R17953" s="35" t="s">
        <v>26735</v>
      </c>
      <c r="S17953" s="34"/>
      <c r="T17953" s="34"/>
      <c r="U17953" s="34"/>
    </row>
    <row r="17954" spans="16:21" x14ac:dyDescent="0.45">
      <c r="P17954" s="33" t="s">
        <v>9889</v>
      </c>
      <c r="Q17954" t="s">
        <v>28873</v>
      </c>
      <c r="R17954" s="35" t="s">
        <v>26736</v>
      </c>
      <c r="S17954" s="34"/>
      <c r="T17954" s="34"/>
      <c r="U17954" s="34"/>
    </row>
    <row r="17955" spans="16:21" x14ac:dyDescent="0.45">
      <c r="P17955" s="33" t="s">
        <v>9890</v>
      </c>
      <c r="Q17955" t="s">
        <v>28873</v>
      </c>
      <c r="R17955" s="35" t="s">
        <v>26737</v>
      </c>
      <c r="S17955" s="34"/>
      <c r="T17955" s="34"/>
      <c r="U17955" s="34"/>
    </row>
    <row r="17956" spans="16:21" x14ac:dyDescent="0.45">
      <c r="P17956" s="33" t="s">
        <v>9890</v>
      </c>
      <c r="Q17956" t="s">
        <v>28873</v>
      </c>
      <c r="R17956" s="35" t="s">
        <v>26738</v>
      </c>
      <c r="S17956" s="34"/>
      <c r="T17956" s="34"/>
      <c r="U17956" s="34"/>
    </row>
    <row r="17957" spans="16:21" x14ac:dyDescent="0.45">
      <c r="P17957" s="33" t="s">
        <v>9891</v>
      </c>
      <c r="Q17957" t="s">
        <v>28873</v>
      </c>
      <c r="R17957" s="35" t="s">
        <v>26739</v>
      </c>
      <c r="S17957" s="34"/>
      <c r="T17957" s="34"/>
      <c r="U17957" s="34"/>
    </row>
    <row r="17958" spans="16:21" x14ac:dyDescent="0.45">
      <c r="P17958" s="33" t="s">
        <v>9891</v>
      </c>
      <c r="Q17958" t="s">
        <v>28873</v>
      </c>
      <c r="R17958" s="35" t="s">
        <v>26740</v>
      </c>
      <c r="S17958" s="34"/>
      <c r="T17958" s="34"/>
      <c r="U17958" s="34"/>
    </row>
    <row r="17959" spans="16:21" x14ac:dyDescent="0.45">
      <c r="P17959" s="33" t="s">
        <v>9892</v>
      </c>
      <c r="Q17959" t="s">
        <v>28873</v>
      </c>
      <c r="R17959" s="35" t="s">
        <v>26741</v>
      </c>
      <c r="S17959" s="34"/>
      <c r="T17959" s="34"/>
      <c r="U17959" s="34"/>
    </row>
    <row r="17960" spans="16:21" x14ac:dyDescent="0.45">
      <c r="P17960" s="33" t="s">
        <v>9892</v>
      </c>
      <c r="Q17960" t="s">
        <v>28873</v>
      </c>
      <c r="R17960" s="35" t="s">
        <v>26742</v>
      </c>
      <c r="S17960" s="34"/>
      <c r="T17960" s="34"/>
      <c r="U17960" s="34"/>
    </row>
    <row r="17961" spans="16:21" x14ac:dyDescent="0.45">
      <c r="P17961" s="33" t="s">
        <v>9893</v>
      </c>
      <c r="Q17961" t="s">
        <v>28873</v>
      </c>
      <c r="R17961" s="35" t="s">
        <v>26743</v>
      </c>
      <c r="S17961" s="34"/>
      <c r="T17961" s="34"/>
      <c r="U17961" s="34"/>
    </row>
    <row r="17962" spans="16:21" x14ac:dyDescent="0.45">
      <c r="P17962" s="33" t="s">
        <v>9893</v>
      </c>
      <c r="Q17962" t="s">
        <v>28873</v>
      </c>
      <c r="R17962" s="35" t="s">
        <v>26744</v>
      </c>
      <c r="S17962" s="34"/>
      <c r="T17962" s="34"/>
      <c r="U17962" s="34"/>
    </row>
    <row r="17963" spans="16:21" x14ac:dyDescent="0.45">
      <c r="P17963" s="33" t="s">
        <v>9894</v>
      </c>
      <c r="Q17963" t="s">
        <v>28873</v>
      </c>
      <c r="R17963" s="35" t="s">
        <v>26745</v>
      </c>
      <c r="S17963" s="34"/>
      <c r="T17963" s="34"/>
      <c r="U17963" s="34"/>
    </row>
    <row r="17964" spans="16:21" x14ac:dyDescent="0.45">
      <c r="P17964" s="33" t="s">
        <v>9894</v>
      </c>
      <c r="Q17964" t="s">
        <v>28873</v>
      </c>
      <c r="R17964" s="35" t="s">
        <v>26746</v>
      </c>
      <c r="S17964" s="34"/>
      <c r="T17964" s="34"/>
      <c r="U17964" s="34"/>
    </row>
    <row r="17965" spans="16:21" x14ac:dyDescent="0.45">
      <c r="P17965" s="33" t="s">
        <v>9895</v>
      </c>
      <c r="Q17965" t="s">
        <v>28873</v>
      </c>
      <c r="R17965" s="35" t="s">
        <v>26747</v>
      </c>
      <c r="S17965" s="34"/>
      <c r="T17965" s="34"/>
      <c r="U17965" s="34"/>
    </row>
    <row r="17966" spans="16:21" x14ac:dyDescent="0.45">
      <c r="P17966" s="33" t="s">
        <v>9895</v>
      </c>
      <c r="Q17966" t="s">
        <v>28873</v>
      </c>
      <c r="R17966" s="35" t="s">
        <v>26748</v>
      </c>
      <c r="S17966" s="34"/>
      <c r="T17966" s="34"/>
      <c r="U17966" s="34"/>
    </row>
    <row r="17967" spans="16:21" x14ac:dyDescent="0.45">
      <c r="P17967" s="33" t="s">
        <v>9896</v>
      </c>
      <c r="Q17967" t="s">
        <v>28873</v>
      </c>
      <c r="R17967" s="35" t="s">
        <v>26749</v>
      </c>
      <c r="S17967" s="34"/>
      <c r="T17967" s="34"/>
      <c r="U17967" s="34"/>
    </row>
    <row r="17968" spans="16:21" x14ac:dyDescent="0.45">
      <c r="P17968" s="33" t="s">
        <v>9896</v>
      </c>
      <c r="Q17968" t="s">
        <v>28873</v>
      </c>
      <c r="R17968" s="35" t="s">
        <v>26750</v>
      </c>
      <c r="S17968" s="34"/>
      <c r="T17968" s="34"/>
      <c r="U17968" s="34"/>
    </row>
    <row r="17969" spans="16:21" x14ac:dyDescent="0.45">
      <c r="P17969" s="33" t="s">
        <v>9897</v>
      </c>
      <c r="Q17969" t="s">
        <v>28873</v>
      </c>
      <c r="R17969" s="35" t="s">
        <v>26751</v>
      </c>
      <c r="S17969" s="34"/>
      <c r="T17969" s="34"/>
      <c r="U17969" s="34"/>
    </row>
    <row r="17970" spans="16:21" x14ac:dyDescent="0.45">
      <c r="P17970" s="33" t="s">
        <v>9897</v>
      </c>
      <c r="Q17970" t="s">
        <v>28873</v>
      </c>
      <c r="R17970" s="35" t="s">
        <v>26752</v>
      </c>
      <c r="S17970" s="34"/>
      <c r="T17970" s="34"/>
      <c r="U17970" s="34"/>
    </row>
    <row r="17971" spans="16:21" x14ac:dyDescent="0.45">
      <c r="P17971" s="33" t="s">
        <v>9898</v>
      </c>
      <c r="Q17971" t="s">
        <v>28873</v>
      </c>
      <c r="R17971" s="35" t="s">
        <v>26753</v>
      </c>
      <c r="S17971" s="34"/>
      <c r="T17971" s="34"/>
      <c r="U17971" s="34"/>
    </row>
    <row r="17972" spans="16:21" x14ac:dyDescent="0.45">
      <c r="P17972" s="33" t="s">
        <v>9898</v>
      </c>
      <c r="Q17972" t="s">
        <v>28873</v>
      </c>
      <c r="R17972" s="35" t="s">
        <v>26754</v>
      </c>
      <c r="S17972" s="34"/>
      <c r="T17972" s="34"/>
      <c r="U17972" s="34"/>
    </row>
    <row r="17973" spans="16:21" x14ac:dyDescent="0.45">
      <c r="P17973" s="33" t="s">
        <v>9899</v>
      </c>
      <c r="Q17973" t="s">
        <v>28873</v>
      </c>
      <c r="R17973" s="35" t="s">
        <v>26755</v>
      </c>
      <c r="S17973" s="34"/>
      <c r="T17973" s="34"/>
      <c r="U17973" s="34"/>
    </row>
    <row r="17974" spans="16:21" x14ac:dyDescent="0.45">
      <c r="P17974" s="33" t="s">
        <v>9899</v>
      </c>
      <c r="Q17974" t="s">
        <v>28873</v>
      </c>
      <c r="R17974" s="35" t="s">
        <v>26756</v>
      </c>
      <c r="S17974" s="34"/>
      <c r="T17974" s="34"/>
      <c r="U17974" s="34"/>
    </row>
    <row r="17975" spans="16:21" x14ac:dyDescent="0.45">
      <c r="P17975" s="33" t="s">
        <v>9900</v>
      </c>
      <c r="Q17975" t="s">
        <v>28873</v>
      </c>
      <c r="R17975" s="35" t="s">
        <v>26757</v>
      </c>
      <c r="S17975" s="34"/>
      <c r="T17975" s="34"/>
      <c r="U17975" s="34"/>
    </row>
    <row r="17976" spans="16:21" x14ac:dyDescent="0.45">
      <c r="P17976" s="33" t="s">
        <v>9900</v>
      </c>
      <c r="Q17976" t="s">
        <v>28873</v>
      </c>
      <c r="R17976" s="35" t="s">
        <v>26758</v>
      </c>
      <c r="S17976" s="34"/>
      <c r="T17976" s="34"/>
      <c r="U17976" s="34"/>
    </row>
    <row r="17977" spans="16:21" x14ac:dyDescent="0.45">
      <c r="P17977" s="33" t="s">
        <v>9901</v>
      </c>
      <c r="Q17977" t="s">
        <v>28873</v>
      </c>
      <c r="R17977" s="35" t="s">
        <v>26759</v>
      </c>
      <c r="S17977" s="34"/>
      <c r="T17977" s="34"/>
      <c r="U17977" s="34"/>
    </row>
    <row r="17978" spans="16:21" x14ac:dyDescent="0.45">
      <c r="P17978" s="33" t="s">
        <v>9901</v>
      </c>
      <c r="Q17978" t="s">
        <v>28873</v>
      </c>
      <c r="R17978" s="35" t="s">
        <v>26760</v>
      </c>
      <c r="S17978" s="34"/>
      <c r="T17978" s="34"/>
      <c r="U17978" s="34"/>
    </row>
    <row r="17979" spans="16:21" x14ac:dyDescent="0.45">
      <c r="P17979" s="33" t="s">
        <v>9902</v>
      </c>
      <c r="Q17979" t="s">
        <v>28873</v>
      </c>
      <c r="R17979" s="35" t="s">
        <v>26761</v>
      </c>
      <c r="S17979" s="34"/>
      <c r="T17979" s="34"/>
      <c r="U17979" s="34"/>
    </row>
    <row r="17980" spans="16:21" x14ac:dyDescent="0.45">
      <c r="P17980" s="33" t="s">
        <v>9902</v>
      </c>
      <c r="Q17980" t="s">
        <v>28873</v>
      </c>
      <c r="R17980" s="35" t="s">
        <v>26762</v>
      </c>
      <c r="S17980" s="34"/>
      <c r="T17980" s="34"/>
      <c r="U17980" s="34"/>
    </row>
    <row r="17981" spans="16:21" x14ac:dyDescent="0.45">
      <c r="P17981" s="33" t="s">
        <v>9903</v>
      </c>
      <c r="Q17981" t="s">
        <v>28873</v>
      </c>
      <c r="R17981" s="35" t="s">
        <v>26763</v>
      </c>
      <c r="S17981" s="34"/>
      <c r="T17981" s="34"/>
      <c r="U17981" s="34"/>
    </row>
    <row r="17982" spans="16:21" x14ac:dyDescent="0.45">
      <c r="P17982" s="33" t="s">
        <v>9903</v>
      </c>
      <c r="Q17982" t="s">
        <v>28873</v>
      </c>
      <c r="R17982" s="35" t="s">
        <v>26764</v>
      </c>
      <c r="S17982" s="34"/>
      <c r="T17982" s="34"/>
      <c r="U17982" s="34"/>
    </row>
    <row r="17983" spans="16:21" x14ac:dyDescent="0.45">
      <c r="P17983" s="33" t="s">
        <v>9904</v>
      </c>
      <c r="Q17983" t="s">
        <v>28873</v>
      </c>
      <c r="R17983" s="35" t="s">
        <v>26765</v>
      </c>
      <c r="S17983" s="34"/>
      <c r="T17983" s="34"/>
      <c r="U17983" s="34"/>
    </row>
    <row r="17984" spans="16:21" x14ac:dyDescent="0.45">
      <c r="P17984" s="33" t="s">
        <v>9904</v>
      </c>
      <c r="Q17984" t="s">
        <v>28873</v>
      </c>
      <c r="R17984" s="35" t="s">
        <v>26766</v>
      </c>
      <c r="S17984" s="34"/>
      <c r="T17984" s="34"/>
      <c r="U17984" s="34"/>
    </row>
    <row r="17985" spans="16:21" x14ac:dyDescent="0.45">
      <c r="P17985" s="33" t="s">
        <v>9905</v>
      </c>
      <c r="Q17985" t="s">
        <v>28873</v>
      </c>
      <c r="R17985" s="35" t="s">
        <v>26767</v>
      </c>
      <c r="S17985" s="34"/>
      <c r="T17985" s="34"/>
      <c r="U17985" s="34"/>
    </row>
    <row r="17986" spans="16:21" x14ac:dyDescent="0.45">
      <c r="P17986" s="33" t="s">
        <v>9905</v>
      </c>
      <c r="Q17986" t="s">
        <v>28873</v>
      </c>
      <c r="R17986" s="35" t="s">
        <v>26768</v>
      </c>
      <c r="S17986" s="34"/>
      <c r="T17986" s="34"/>
      <c r="U17986" s="34"/>
    </row>
    <row r="17987" spans="16:21" x14ac:dyDescent="0.45">
      <c r="P17987" s="33" t="s">
        <v>9906</v>
      </c>
      <c r="Q17987" t="s">
        <v>28873</v>
      </c>
      <c r="R17987" s="35" t="s">
        <v>26769</v>
      </c>
      <c r="S17987" s="34"/>
      <c r="T17987" s="34"/>
      <c r="U17987" s="34"/>
    </row>
    <row r="17988" spans="16:21" x14ac:dyDescent="0.45">
      <c r="P17988" s="33" t="s">
        <v>9906</v>
      </c>
      <c r="Q17988" t="s">
        <v>28873</v>
      </c>
      <c r="R17988" s="35" t="s">
        <v>26770</v>
      </c>
      <c r="S17988" s="34"/>
      <c r="T17988" s="34"/>
      <c r="U17988" s="34"/>
    </row>
    <row r="17989" spans="16:21" x14ac:dyDescent="0.45">
      <c r="P17989" s="33" t="s">
        <v>9907</v>
      </c>
      <c r="Q17989" t="s">
        <v>28873</v>
      </c>
      <c r="R17989" s="35" t="s">
        <v>26771</v>
      </c>
      <c r="S17989" s="34"/>
      <c r="T17989" s="34"/>
      <c r="U17989" s="34"/>
    </row>
    <row r="17990" spans="16:21" x14ac:dyDescent="0.45">
      <c r="P17990" s="33" t="s">
        <v>9907</v>
      </c>
      <c r="Q17990" t="s">
        <v>28873</v>
      </c>
      <c r="R17990" s="35" t="s">
        <v>26772</v>
      </c>
      <c r="S17990" s="34"/>
      <c r="T17990" s="34"/>
      <c r="U17990" s="34"/>
    </row>
    <row r="17991" spans="16:21" x14ac:dyDescent="0.45">
      <c r="P17991" s="33" t="s">
        <v>9908</v>
      </c>
      <c r="Q17991" t="s">
        <v>28873</v>
      </c>
      <c r="R17991" s="35" t="s">
        <v>26773</v>
      </c>
      <c r="S17991" s="34"/>
      <c r="T17991" s="34"/>
      <c r="U17991" s="34"/>
    </row>
    <row r="17992" spans="16:21" x14ac:dyDescent="0.45">
      <c r="P17992" s="33" t="s">
        <v>9908</v>
      </c>
      <c r="Q17992" t="s">
        <v>28873</v>
      </c>
      <c r="R17992" s="35" t="s">
        <v>26774</v>
      </c>
      <c r="S17992" s="34"/>
      <c r="T17992" s="34"/>
      <c r="U17992" s="34"/>
    </row>
    <row r="17993" spans="16:21" x14ac:dyDescent="0.45">
      <c r="P17993" s="33" t="s">
        <v>9909</v>
      </c>
      <c r="Q17993" t="s">
        <v>28873</v>
      </c>
      <c r="R17993" s="35" t="s">
        <v>26775</v>
      </c>
      <c r="S17993" s="34"/>
      <c r="T17993" s="34"/>
      <c r="U17993" s="34"/>
    </row>
    <row r="17994" spans="16:21" x14ac:dyDescent="0.45">
      <c r="P17994" s="33" t="s">
        <v>9909</v>
      </c>
      <c r="Q17994" t="s">
        <v>28873</v>
      </c>
      <c r="R17994" s="35" t="s">
        <v>26776</v>
      </c>
      <c r="S17994" s="34"/>
      <c r="T17994" s="34"/>
      <c r="U17994" s="34"/>
    </row>
    <row r="17995" spans="16:21" x14ac:dyDescent="0.45">
      <c r="P17995" s="33" t="s">
        <v>9910</v>
      </c>
      <c r="Q17995" t="s">
        <v>28873</v>
      </c>
      <c r="R17995" s="35" t="s">
        <v>26777</v>
      </c>
      <c r="S17995" s="34"/>
      <c r="T17995" s="34"/>
      <c r="U17995" s="34"/>
    </row>
    <row r="17996" spans="16:21" x14ac:dyDescent="0.45">
      <c r="P17996" s="33" t="s">
        <v>9910</v>
      </c>
      <c r="Q17996" t="s">
        <v>28873</v>
      </c>
      <c r="R17996" s="35" t="s">
        <v>26778</v>
      </c>
      <c r="S17996" s="34"/>
      <c r="T17996" s="34"/>
      <c r="U17996" s="34"/>
    </row>
    <row r="17997" spans="16:21" x14ac:dyDescent="0.45">
      <c r="P17997" s="33" t="s">
        <v>9911</v>
      </c>
      <c r="Q17997" t="s">
        <v>28873</v>
      </c>
      <c r="R17997" s="35" t="s">
        <v>26779</v>
      </c>
      <c r="S17997" s="34"/>
      <c r="T17997" s="34"/>
      <c r="U17997" s="34"/>
    </row>
    <row r="17998" spans="16:21" x14ac:dyDescent="0.45">
      <c r="P17998" s="33" t="s">
        <v>9911</v>
      </c>
      <c r="Q17998" t="s">
        <v>28873</v>
      </c>
      <c r="R17998" s="35" t="s">
        <v>26780</v>
      </c>
      <c r="S17998" s="34"/>
      <c r="T17998" s="34"/>
      <c r="U17998" s="34"/>
    </row>
    <row r="17999" spans="16:21" x14ac:dyDescent="0.45">
      <c r="P17999" s="33" t="s">
        <v>9912</v>
      </c>
      <c r="Q17999" t="s">
        <v>28873</v>
      </c>
      <c r="R17999" s="35" t="s">
        <v>26781</v>
      </c>
      <c r="S17999" s="34"/>
      <c r="T17999" s="34"/>
      <c r="U17999" s="34"/>
    </row>
    <row r="18000" spans="16:21" x14ac:dyDescent="0.45">
      <c r="P18000" s="33" t="s">
        <v>9912</v>
      </c>
      <c r="Q18000" t="s">
        <v>28873</v>
      </c>
      <c r="R18000" s="35" t="s">
        <v>26782</v>
      </c>
      <c r="S18000" s="34"/>
      <c r="T18000" s="34"/>
      <c r="U18000" s="34"/>
    </row>
    <row r="18001" spans="16:21" x14ac:dyDescent="0.45">
      <c r="P18001" s="33" t="s">
        <v>9913</v>
      </c>
      <c r="Q18001" t="s">
        <v>28873</v>
      </c>
      <c r="R18001" s="35" t="s">
        <v>26783</v>
      </c>
      <c r="S18001" s="34"/>
      <c r="T18001" s="34"/>
      <c r="U18001" s="34"/>
    </row>
    <row r="18002" spans="16:21" x14ac:dyDescent="0.45">
      <c r="P18002" s="33" t="s">
        <v>9913</v>
      </c>
      <c r="Q18002" t="s">
        <v>28873</v>
      </c>
      <c r="R18002" s="35" t="s">
        <v>26784</v>
      </c>
      <c r="S18002" s="34"/>
      <c r="T18002" s="34"/>
      <c r="U18002" s="34"/>
    </row>
    <row r="18003" spans="16:21" x14ac:dyDescent="0.45">
      <c r="P18003" s="33" t="s">
        <v>9914</v>
      </c>
      <c r="Q18003" t="s">
        <v>28873</v>
      </c>
      <c r="R18003" s="35" t="s">
        <v>26785</v>
      </c>
      <c r="S18003" s="34"/>
      <c r="T18003" s="34"/>
      <c r="U18003" s="34"/>
    </row>
    <row r="18004" spans="16:21" x14ac:dyDescent="0.45">
      <c r="P18004" s="33" t="s">
        <v>9914</v>
      </c>
      <c r="Q18004" t="s">
        <v>28873</v>
      </c>
      <c r="R18004" s="35" t="s">
        <v>26786</v>
      </c>
      <c r="S18004" s="34"/>
      <c r="T18004" s="34"/>
      <c r="U18004" s="34"/>
    </row>
    <row r="18005" spans="16:21" x14ac:dyDescent="0.45">
      <c r="P18005" s="33" t="s">
        <v>9915</v>
      </c>
      <c r="Q18005" t="s">
        <v>28873</v>
      </c>
      <c r="R18005" s="35" t="s">
        <v>26787</v>
      </c>
      <c r="S18005" s="34"/>
      <c r="T18005" s="34"/>
      <c r="U18005" s="34"/>
    </row>
    <row r="18006" spans="16:21" x14ac:dyDescent="0.45">
      <c r="P18006" s="33" t="s">
        <v>9915</v>
      </c>
      <c r="Q18006" t="s">
        <v>28873</v>
      </c>
      <c r="R18006" s="35" t="s">
        <v>26788</v>
      </c>
      <c r="S18006" s="34"/>
      <c r="T18006" s="34"/>
      <c r="U18006" s="34"/>
    </row>
    <row r="18007" spans="16:21" x14ac:dyDescent="0.45">
      <c r="P18007" s="33" t="s">
        <v>9916</v>
      </c>
      <c r="Q18007" t="s">
        <v>28873</v>
      </c>
      <c r="R18007" s="35" t="s">
        <v>26789</v>
      </c>
      <c r="S18007" s="34"/>
      <c r="T18007" s="34"/>
      <c r="U18007" s="34"/>
    </row>
    <row r="18008" spans="16:21" x14ac:dyDescent="0.45">
      <c r="P18008" s="33" t="s">
        <v>9916</v>
      </c>
      <c r="Q18008" t="s">
        <v>28873</v>
      </c>
      <c r="R18008" s="35" t="s">
        <v>26790</v>
      </c>
      <c r="S18008" s="34"/>
      <c r="T18008" s="34"/>
      <c r="U18008" s="34"/>
    </row>
    <row r="18009" spans="16:21" x14ac:dyDescent="0.45">
      <c r="P18009" s="33" t="s">
        <v>9917</v>
      </c>
      <c r="Q18009" t="s">
        <v>28873</v>
      </c>
      <c r="R18009" s="35" t="s">
        <v>26791</v>
      </c>
      <c r="S18009" s="34"/>
      <c r="T18009" s="34"/>
      <c r="U18009" s="34"/>
    </row>
    <row r="18010" spans="16:21" x14ac:dyDescent="0.45">
      <c r="P18010" s="33" t="s">
        <v>9917</v>
      </c>
      <c r="Q18010" t="s">
        <v>28873</v>
      </c>
      <c r="R18010" s="35" t="s">
        <v>26792</v>
      </c>
      <c r="S18010" s="34"/>
      <c r="T18010" s="34"/>
      <c r="U18010" s="34"/>
    </row>
    <row r="18011" spans="16:21" x14ac:dyDescent="0.45">
      <c r="P18011" s="33" t="s">
        <v>9918</v>
      </c>
      <c r="Q18011" t="s">
        <v>28873</v>
      </c>
      <c r="R18011" s="35" t="s">
        <v>26793</v>
      </c>
      <c r="S18011" s="34"/>
      <c r="T18011" s="34"/>
      <c r="U18011" s="34"/>
    </row>
    <row r="18012" spans="16:21" x14ac:dyDescent="0.45">
      <c r="P18012" s="33" t="s">
        <v>9918</v>
      </c>
      <c r="Q18012" t="s">
        <v>28873</v>
      </c>
      <c r="R18012" s="35" t="s">
        <v>26794</v>
      </c>
      <c r="S18012" s="34"/>
      <c r="T18012" s="34"/>
      <c r="U18012" s="34"/>
    </row>
    <row r="18013" spans="16:21" x14ac:dyDescent="0.45">
      <c r="P18013" s="33" t="s">
        <v>9919</v>
      </c>
      <c r="Q18013" t="s">
        <v>28873</v>
      </c>
      <c r="R18013" s="35" t="s">
        <v>26795</v>
      </c>
      <c r="S18013" s="34"/>
      <c r="T18013" s="34"/>
      <c r="U18013" s="34"/>
    </row>
    <row r="18014" spans="16:21" x14ac:dyDescent="0.45">
      <c r="P18014" s="33" t="s">
        <v>9919</v>
      </c>
      <c r="Q18014" t="s">
        <v>28873</v>
      </c>
      <c r="R18014" s="35" t="s">
        <v>26796</v>
      </c>
      <c r="S18014" s="34"/>
      <c r="T18014" s="34"/>
      <c r="U18014" s="34"/>
    </row>
    <row r="18015" spans="16:21" x14ac:dyDescent="0.45">
      <c r="P18015" s="33" t="s">
        <v>9920</v>
      </c>
      <c r="Q18015" t="s">
        <v>28873</v>
      </c>
      <c r="R18015" s="35" t="s">
        <v>26797</v>
      </c>
      <c r="S18015" s="34"/>
      <c r="T18015" s="34"/>
      <c r="U18015" s="34"/>
    </row>
    <row r="18016" spans="16:21" x14ac:dyDescent="0.45">
      <c r="P18016" s="33" t="s">
        <v>9920</v>
      </c>
      <c r="Q18016" t="s">
        <v>28873</v>
      </c>
      <c r="R18016" s="35" t="s">
        <v>26796</v>
      </c>
      <c r="S18016" s="34"/>
      <c r="T18016" s="34"/>
      <c r="U18016" s="34"/>
    </row>
    <row r="18017" spans="16:21" x14ac:dyDescent="0.45">
      <c r="P18017" s="33" t="s">
        <v>9921</v>
      </c>
      <c r="Q18017" t="s">
        <v>28873</v>
      </c>
      <c r="R18017" s="35" t="s">
        <v>26798</v>
      </c>
      <c r="S18017" s="34"/>
      <c r="T18017" s="34"/>
      <c r="U18017" s="34"/>
    </row>
    <row r="18018" spans="16:21" x14ac:dyDescent="0.45">
      <c r="P18018" s="33" t="s">
        <v>9921</v>
      </c>
      <c r="Q18018" t="s">
        <v>28873</v>
      </c>
      <c r="R18018" s="35" t="s">
        <v>26799</v>
      </c>
      <c r="S18018" s="34"/>
      <c r="T18018" s="34"/>
      <c r="U18018" s="34"/>
    </row>
    <row r="18019" spans="16:21" x14ac:dyDescent="0.45">
      <c r="P18019" s="33" t="s">
        <v>9922</v>
      </c>
      <c r="Q18019" t="s">
        <v>28873</v>
      </c>
      <c r="R18019" s="35" t="s">
        <v>26800</v>
      </c>
      <c r="S18019" s="34"/>
      <c r="T18019" s="34"/>
      <c r="U18019" s="34"/>
    </row>
    <row r="18020" spans="16:21" x14ac:dyDescent="0.45">
      <c r="P18020" s="33" t="s">
        <v>9922</v>
      </c>
      <c r="Q18020" t="s">
        <v>28873</v>
      </c>
      <c r="R18020" s="35" t="s">
        <v>26801</v>
      </c>
      <c r="S18020" s="34"/>
      <c r="T18020" s="34"/>
      <c r="U18020" s="34"/>
    </row>
    <row r="18021" spans="16:21" x14ac:dyDescent="0.45">
      <c r="P18021" s="33" t="s">
        <v>9923</v>
      </c>
      <c r="Q18021" t="s">
        <v>28873</v>
      </c>
      <c r="R18021" s="35" t="s">
        <v>26802</v>
      </c>
      <c r="S18021" s="34"/>
      <c r="T18021" s="34"/>
      <c r="U18021" s="34"/>
    </row>
    <row r="18022" spans="16:21" x14ac:dyDescent="0.45">
      <c r="P18022" s="33" t="s">
        <v>9924</v>
      </c>
      <c r="Q18022" t="s">
        <v>28873</v>
      </c>
      <c r="R18022" s="35" t="s">
        <v>26803</v>
      </c>
      <c r="S18022" s="34"/>
      <c r="T18022" s="34"/>
      <c r="U18022" s="34"/>
    </row>
    <row r="18023" spans="16:21" x14ac:dyDescent="0.45">
      <c r="P18023" s="33" t="s">
        <v>9924</v>
      </c>
      <c r="Q18023" t="s">
        <v>28873</v>
      </c>
      <c r="R18023" s="35" t="s">
        <v>26804</v>
      </c>
      <c r="S18023" s="34"/>
      <c r="T18023" s="34"/>
      <c r="U18023" s="34"/>
    </row>
    <row r="18024" spans="16:21" x14ac:dyDescent="0.45">
      <c r="P18024" s="33" t="s">
        <v>9925</v>
      </c>
      <c r="Q18024" t="s">
        <v>28873</v>
      </c>
      <c r="R18024" s="35" t="s">
        <v>26805</v>
      </c>
      <c r="S18024" s="34"/>
      <c r="T18024" s="34"/>
      <c r="U18024" s="34"/>
    </row>
    <row r="18025" spans="16:21" x14ac:dyDescent="0.45">
      <c r="P18025" s="33" t="s">
        <v>9925</v>
      </c>
      <c r="Q18025" t="s">
        <v>28873</v>
      </c>
      <c r="R18025" s="35" t="s">
        <v>26806</v>
      </c>
      <c r="S18025" s="34"/>
      <c r="T18025" s="34"/>
      <c r="U18025" s="34"/>
    </row>
    <row r="18026" spans="16:21" x14ac:dyDescent="0.45">
      <c r="P18026" s="33" t="s">
        <v>9926</v>
      </c>
      <c r="Q18026" t="s">
        <v>28873</v>
      </c>
      <c r="R18026" s="35" t="s">
        <v>26807</v>
      </c>
      <c r="S18026" s="34"/>
      <c r="T18026" s="34"/>
      <c r="U18026" s="34"/>
    </row>
    <row r="18027" spans="16:21" x14ac:dyDescent="0.45">
      <c r="P18027" s="33" t="s">
        <v>9926</v>
      </c>
      <c r="Q18027" t="s">
        <v>28873</v>
      </c>
      <c r="R18027" s="35" t="s">
        <v>26808</v>
      </c>
      <c r="S18027" s="34"/>
      <c r="T18027" s="34"/>
      <c r="U18027" s="34"/>
    </row>
    <row r="18028" spans="16:21" x14ac:dyDescent="0.45">
      <c r="P18028" s="33" t="s">
        <v>9927</v>
      </c>
      <c r="Q18028" t="s">
        <v>28873</v>
      </c>
      <c r="R18028" s="35" t="s">
        <v>26809</v>
      </c>
      <c r="S18028" s="34"/>
      <c r="T18028" s="34"/>
      <c r="U18028" s="34"/>
    </row>
    <row r="18029" spans="16:21" x14ac:dyDescent="0.45">
      <c r="P18029" s="33" t="s">
        <v>9927</v>
      </c>
      <c r="Q18029" t="s">
        <v>28873</v>
      </c>
      <c r="R18029" s="35" t="s">
        <v>26810</v>
      </c>
      <c r="S18029" s="34"/>
      <c r="T18029" s="34"/>
      <c r="U18029" s="34"/>
    </row>
    <row r="18030" spans="16:21" x14ac:dyDescent="0.45">
      <c r="P18030" s="33" t="s">
        <v>9928</v>
      </c>
      <c r="Q18030" t="s">
        <v>28873</v>
      </c>
      <c r="R18030" s="35" t="s">
        <v>26811</v>
      </c>
      <c r="S18030" s="34"/>
      <c r="T18030" s="34"/>
      <c r="U18030" s="34"/>
    </row>
    <row r="18031" spans="16:21" x14ac:dyDescent="0.45">
      <c r="P18031" s="33" t="s">
        <v>9928</v>
      </c>
      <c r="Q18031" t="s">
        <v>28873</v>
      </c>
      <c r="R18031" s="35" t="s">
        <v>26812</v>
      </c>
      <c r="S18031" s="34"/>
      <c r="T18031" s="34"/>
      <c r="U18031" s="34"/>
    </row>
    <row r="18032" spans="16:21" x14ac:dyDescent="0.45">
      <c r="P18032" s="33" t="s">
        <v>9929</v>
      </c>
      <c r="Q18032" t="s">
        <v>28873</v>
      </c>
      <c r="R18032" s="35" t="s">
        <v>26813</v>
      </c>
      <c r="S18032" s="34"/>
      <c r="T18032" s="34"/>
      <c r="U18032" s="34"/>
    </row>
    <row r="18033" spans="16:21" x14ac:dyDescent="0.45">
      <c r="P18033" s="33" t="s">
        <v>9929</v>
      </c>
      <c r="Q18033" t="s">
        <v>28873</v>
      </c>
      <c r="R18033" s="35" t="s">
        <v>26806</v>
      </c>
      <c r="S18033" s="34"/>
      <c r="T18033" s="34"/>
      <c r="U18033" s="34"/>
    </row>
    <row r="18034" spans="16:21" x14ac:dyDescent="0.45">
      <c r="P18034" s="33" t="s">
        <v>9930</v>
      </c>
      <c r="Q18034" t="s">
        <v>28873</v>
      </c>
      <c r="R18034" s="35" t="s">
        <v>26803</v>
      </c>
      <c r="S18034" s="34"/>
      <c r="T18034" s="34"/>
      <c r="U18034" s="34"/>
    </row>
    <row r="18035" spans="16:21" x14ac:dyDescent="0.45">
      <c r="P18035" s="33" t="s">
        <v>9930</v>
      </c>
      <c r="Q18035" t="s">
        <v>28873</v>
      </c>
      <c r="R18035" s="35" t="s">
        <v>26804</v>
      </c>
      <c r="S18035" s="34"/>
      <c r="T18035" s="34"/>
      <c r="U18035" s="34"/>
    </row>
    <row r="18036" spans="16:21" x14ac:dyDescent="0.45">
      <c r="P18036" s="33" t="s">
        <v>9931</v>
      </c>
      <c r="Q18036" t="s">
        <v>28873</v>
      </c>
      <c r="R18036" s="35" t="s">
        <v>26814</v>
      </c>
      <c r="S18036" s="34"/>
      <c r="T18036" s="34"/>
      <c r="U18036" s="34"/>
    </row>
    <row r="18037" spans="16:21" x14ac:dyDescent="0.45">
      <c r="P18037" s="33" t="s">
        <v>9931</v>
      </c>
      <c r="Q18037" t="s">
        <v>28873</v>
      </c>
      <c r="R18037" s="35" t="s">
        <v>26806</v>
      </c>
      <c r="S18037" s="34"/>
      <c r="T18037" s="34"/>
      <c r="U18037" s="34"/>
    </row>
    <row r="18038" spans="16:21" x14ac:dyDescent="0.45">
      <c r="P18038" s="33" t="s">
        <v>9932</v>
      </c>
      <c r="Q18038" t="s">
        <v>28873</v>
      </c>
      <c r="R18038" s="35" t="s">
        <v>26601</v>
      </c>
      <c r="S18038" s="34"/>
      <c r="T18038" s="34"/>
      <c r="U18038" s="34"/>
    </row>
    <row r="18039" spans="16:21" x14ac:dyDescent="0.45">
      <c r="P18039" s="33" t="s">
        <v>9932</v>
      </c>
      <c r="Q18039" t="s">
        <v>28873</v>
      </c>
      <c r="R18039" s="35" t="s">
        <v>26815</v>
      </c>
      <c r="S18039" s="34"/>
      <c r="T18039" s="34"/>
      <c r="U18039" s="34"/>
    </row>
    <row r="18040" spans="16:21" x14ac:dyDescent="0.45">
      <c r="P18040" s="33" t="s">
        <v>9933</v>
      </c>
      <c r="Q18040" t="s">
        <v>28873</v>
      </c>
      <c r="R18040" s="35" t="s">
        <v>26816</v>
      </c>
      <c r="S18040" s="34"/>
      <c r="T18040" s="34"/>
      <c r="U18040" s="34"/>
    </row>
    <row r="18041" spans="16:21" x14ac:dyDescent="0.45">
      <c r="P18041" s="33" t="s">
        <v>9933</v>
      </c>
      <c r="Q18041" t="s">
        <v>28873</v>
      </c>
      <c r="R18041" s="35" t="s">
        <v>26817</v>
      </c>
      <c r="S18041" s="34"/>
      <c r="T18041" s="34"/>
      <c r="U18041" s="34"/>
    </row>
    <row r="18042" spans="16:21" x14ac:dyDescent="0.45">
      <c r="P18042" s="33" t="s">
        <v>9934</v>
      </c>
      <c r="Q18042" t="s">
        <v>28873</v>
      </c>
      <c r="R18042" s="35" t="s">
        <v>26818</v>
      </c>
      <c r="S18042" s="34"/>
      <c r="T18042" s="34"/>
      <c r="U18042" s="34"/>
    </row>
    <row r="18043" spans="16:21" x14ac:dyDescent="0.45">
      <c r="P18043" s="33" t="s">
        <v>9934</v>
      </c>
      <c r="Q18043" t="s">
        <v>28873</v>
      </c>
      <c r="R18043" s="35" t="s">
        <v>26819</v>
      </c>
      <c r="S18043" s="34"/>
      <c r="T18043" s="34"/>
      <c r="U18043" s="34"/>
    </row>
    <row r="18044" spans="16:21" x14ac:dyDescent="0.45">
      <c r="P18044" s="33" t="s">
        <v>9935</v>
      </c>
      <c r="Q18044" t="s">
        <v>28873</v>
      </c>
      <c r="R18044" s="35" t="s">
        <v>26605</v>
      </c>
      <c r="S18044" s="34"/>
      <c r="T18044" s="34"/>
      <c r="U18044" s="34"/>
    </row>
    <row r="18045" spans="16:21" x14ac:dyDescent="0.45">
      <c r="P18045" s="33" t="s">
        <v>9935</v>
      </c>
      <c r="Q18045" t="s">
        <v>28873</v>
      </c>
      <c r="R18045" s="35" t="s">
        <v>26820</v>
      </c>
      <c r="S18045" s="34"/>
      <c r="T18045" s="34"/>
      <c r="U18045" s="34"/>
    </row>
    <row r="18046" spans="16:21" x14ac:dyDescent="0.45">
      <c r="P18046" s="33" t="s">
        <v>9936</v>
      </c>
      <c r="Q18046" t="s">
        <v>28873</v>
      </c>
      <c r="R18046" s="35" t="s">
        <v>26821</v>
      </c>
      <c r="S18046" s="34"/>
      <c r="T18046" s="34"/>
      <c r="U18046" s="34"/>
    </row>
    <row r="18047" spans="16:21" x14ac:dyDescent="0.45">
      <c r="P18047" s="33" t="s">
        <v>9936</v>
      </c>
      <c r="Q18047" t="s">
        <v>28873</v>
      </c>
      <c r="R18047" s="35" t="s">
        <v>26820</v>
      </c>
      <c r="S18047" s="34"/>
      <c r="T18047" s="34"/>
      <c r="U18047" s="34"/>
    </row>
    <row r="18048" spans="16:21" x14ac:dyDescent="0.45">
      <c r="P18048" s="33" t="s">
        <v>9937</v>
      </c>
      <c r="Q18048" t="s">
        <v>28873</v>
      </c>
      <c r="R18048" s="35" t="s">
        <v>26822</v>
      </c>
      <c r="S18048" s="34"/>
      <c r="T18048" s="34"/>
      <c r="U18048" s="34"/>
    </row>
    <row r="18049" spans="16:21" x14ac:dyDescent="0.45">
      <c r="P18049" s="33" t="s">
        <v>9937</v>
      </c>
      <c r="Q18049" t="s">
        <v>28873</v>
      </c>
      <c r="R18049" s="35" t="s">
        <v>26823</v>
      </c>
      <c r="S18049" s="34"/>
      <c r="T18049" s="34"/>
      <c r="U18049" s="34"/>
    </row>
    <row r="18050" spans="16:21" x14ac:dyDescent="0.45">
      <c r="P18050" s="33" t="s">
        <v>9938</v>
      </c>
      <c r="Q18050" t="s">
        <v>28873</v>
      </c>
      <c r="R18050" s="35" t="s">
        <v>26824</v>
      </c>
      <c r="S18050" s="34"/>
      <c r="T18050" s="34"/>
      <c r="U18050" s="34"/>
    </row>
    <row r="18051" spans="16:21" x14ac:dyDescent="0.45">
      <c r="P18051" s="33" t="s">
        <v>9938</v>
      </c>
      <c r="Q18051" t="s">
        <v>28873</v>
      </c>
      <c r="R18051" s="35" t="s">
        <v>26825</v>
      </c>
      <c r="S18051" s="34"/>
      <c r="T18051" s="34"/>
      <c r="U18051" s="34"/>
    </row>
    <row r="18052" spans="16:21" x14ac:dyDescent="0.45">
      <c r="P18052" s="33" t="s">
        <v>9939</v>
      </c>
      <c r="Q18052" t="s">
        <v>28873</v>
      </c>
      <c r="R18052" s="35" t="s">
        <v>26807</v>
      </c>
      <c r="S18052" s="34"/>
      <c r="T18052" s="34"/>
      <c r="U18052" s="34"/>
    </row>
    <row r="18053" spans="16:21" x14ac:dyDescent="0.45">
      <c r="P18053" s="33" t="s">
        <v>9939</v>
      </c>
      <c r="Q18053" t="s">
        <v>28873</v>
      </c>
      <c r="R18053" s="35" t="s">
        <v>26808</v>
      </c>
      <c r="S18053" s="34"/>
      <c r="T18053" s="34"/>
      <c r="U18053" s="34"/>
    </row>
    <row r="18054" spans="16:21" x14ac:dyDescent="0.45">
      <c r="P18054" s="33" t="s">
        <v>9940</v>
      </c>
      <c r="Q18054" t="s">
        <v>28873</v>
      </c>
      <c r="R18054" s="35" t="s">
        <v>26826</v>
      </c>
      <c r="S18054" s="34"/>
      <c r="T18054" s="34"/>
      <c r="U18054" s="34"/>
    </row>
    <row r="18055" spans="16:21" x14ac:dyDescent="0.45">
      <c r="P18055" s="33" t="s">
        <v>9940</v>
      </c>
      <c r="Q18055" t="s">
        <v>28873</v>
      </c>
      <c r="R18055" s="35" t="s">
        <v>26827</v>
      </c>
      <c r="S18055" s="34"/>
      <c r="T18055" s="34"/>
      <c r="U18055" s="34"/>
    </row>
    <row r="18056" spans="16:21" x14ac:dyDescent="0.45">
      <c r="P18056" s="33" t="s">
        <v>9941</v>
      </c>
      <c r="Q18056" t="s">
        <v>28873</v>
      </c>
      <c r="R18056" s="35" t="s">
        <v>26828</v>
      </c>
      <c r="S18056" s="34"/>
      <c r="T18056" s="34"/>
      <c r="U18056" s="34"/>
    </row>
    <row r="18057" spans="16:21" x14ac:dyDescent="0.45">
      <c r="P18057" s="33" t="s">
        <v>9941</v>
      </c>
      <c r="Q18057" t="s">
        <v>28873</v>
      </c>
      <c r="R18057" s="35" t="s">
        <v>26829</v>
      </c>
      <c r="S18057" s="34"/>
      <c r="T18057" s="34"/>
      <c r="U18057" s="34"/>
    </row>
    <row r="18058" spans="16:21" x14ac:dyDescent="0.45">
      <c r="P18058" s="33" t="s">
        <v>9942</v>
      </c>
      <c r="Q18058" t="s">
        <v>28873</v>
      </c>
      <c r="R18058" s="35" t="s">
        <v>26830</v>
      </c>
      <c r="S18058" s="34"/>
      <c r="T18058" s="34"/>
      <c r="U18058" s="34"/>
    </row>
    <row r="18059" spans="16:21" x14ac:dyDescent="0.45">
      <c r="P18059" s="33" t="s">
        <v>9942</v>
      </c>
      <c r="Q18059" t="s">
        <v>28873</v>
      </c>
      <c r="R18059" s="35" t="s">
        <v>26831</v>
      </c>
      <c r="S18059" s="34"/>
      <c r="T18059" s="34"/>
      <c r="U18059" s="34"/>
    </row>
    <row r="18060" spans="16:21" x14ac:dyDescent="0.45">
      <c r="P18060" s="33" t="s">
        <v>9943</v>
      </c>
      <c r="Q18060" t="s">
        <v>28873</v>
      </c>
      <c r="R18060" s="35" t="s">
        <v>26832</v>
      </c>
      <c r="S18060" s="34"/>
      <c r="T18060" s="34"/>
      <c r="U18060" s="34"/>
    </row>
    <row r="18061" spans="16:21" x14ac:dyDescent="0.45">
      <c r="P18061" s="33" t="s">
        <v>9943</v>
      </c>
      <c r="Q18061" t="s">
        <v>28873</v>
      </c>
      <c r="R18061" s="35" t="s">
        <v>26833</v>
      </c>
      <c r="S18061" s="34"/>
      <c r="T18061" s="34"/>
      <c r="U18061" s="34"/>
    </row>
    <row r="18062" spans="16:21" x14ac:dyDescent="0.45">
      <c r="P18062" s="33" t="s">
        <v>9944</v>
      </c>
      <c r="Q18062" t="s">
        <v>28873</v>
      </c>
      <c r="R18062" s="35" t="s">
        <v>26834</v>
      </c>
      <c r="S18062" s="34"/>
      <c r="T18062" s="34"/>
      <c r="U18062" s="34"/>
    </row>
    <row r="18063" spans="16:21" x14ac:dyDescent="0.45">
      <c r="P18063" s="33" t="s">
        <v>9944</v>
      </c>
      <c r="Q18063" t="s">
        <v>28873</v>
      </c>
      <c r="R18063" s="35" t="s">
        <v>26835</v>
      </c>
      <c r="S18063" s="34"/>
      <c r="T18063" s="34"/>
      <c r="U18063" s="34"/>
    </row>
    <row r="18064" spans="16:21" x14ac:dyDescent="0.45">
      <c r="P18064" s="33" t="s">
        <v>9945</v>
      </c>
      <c r="Q18064" t="s">
        <v>28873</v>
      </c>
      <c r="R18064" s="35" t="s">
        <v>26836</v>
      </c>
      <c r="S18064" s="34"/>
      <c r="T18064" s="34"/>
      <c r="U18064" s="34"/>
    </row>
    <row r="18065" spans="16:21" x14ac:dyDescent="0.45">
      <c r="P18065" s="33" t="s">
        <v>9945</v>
      </c>
      <c r="Q18065" t="s">
        <v>28873</v>
      </c>
      <c r="R18065" s="35" t="s">
        <v>26837</v>
      </c>
      <c r="S18065" s="34"/>
      <c r="T18065" s="34"/>
      <c r="U18065" s="34"/>
    </row>
    <row r="18066" spans="16:21" x14ac:dyDescent="0.45">
      <c r="P18066" s="33" t="s">
        <v>9946</v>
      </c>
      <c r="Q18066" t="s">
        <v>28873</v>
      </c>
      <c r="R18066" s="35" t="s">
        <v>26838</v>
      </c>
      <c r="S18066" s="34"/>
      <c r="T18066" s="34"/>
      <c r="U18066" s="34"/>
    </row>
    <row r="18067" spans="16:21" x14ac:dyDescent="0.45">
      <c r="P18067" s="33" t="s">
        <v>9946</v>
      </c>
      <c r="Q18067" t="s">
        <v>28873</v>
      </c>
      <c r="R18067" s="35" t="s">
        <v>26839</v>
      </c>
      <c r="S18067" s="34"/>
      <c r="T18067" s="34"/>
      <c r="U18067" s="34"/>
    </row>
    <row r="18068" spans="16:21" x14ac:dyDescent="0.45">
      <c r="P18068" s="33" t="s">
        <v>9947</v>
      </c>
      <c r="Q18068" t="s">
        <v>28873</v>
      </c>
      <c r="R18068" s="35" t="s">
        <v>26840</v>
      </c>
      <c r="S18068" s="34"/>
      <c r="T18068" s="34"/>
      <c r="U18068" s="34"/>
    </row>
    <row r="18069" spans="16:21" x14ac:dyDescent="0.45">
      <c r="P18069" s="33" t="s">
        <v>9947</v>
      </c>
      <c r="Q18069" t="s">
        <v>28873</v>
      </c>
      <c r="R18069" s="35" t="s">
        <v>26841</v>
      </c>
      <c r="S18069" s="34"/>
      <c r="T18069" s="34"/>
      <c r="U18069" s="34"/>
    </row>
    <row r="18070" spans="16:21" x14ac:dyDescent="0.45">
      <c r="P18070" s="33" t="s">
        <v>9948</v>
      </c>
      <c r="Q18070" t="s">
        <v>28873</v>
      </c>
      <c r="R18070" s="35" t="s">
        <v>26842</v>
      </c>
      <c r="S18070" s="34"/>
      <c r="T18070" s="34"/>
      <c r="U18070" s="34"/>
    </row>
    <row r="18071" spans="16:21" x14ac:dyDescent="0.45">
      <c r="P18071" s="33" t="s">
        <v>9948</v>
      </c>
      <c r="Q18071" t="s">
        <v>28873</v>
      </c>
      <c r="R18071" s="35" t="s">
        <v>26843</v>
      </c>
      <c r="S18071" s="34"/>
      <c r="T18071" s="34"/>
      <c r="U18071" s="34"/>
    </row>
    <row r="18072" spans="16:21" x14ac:dyDescent="0.45">
      <c r="P18072" s="33" t="s">
        <v>9949</v>
      </c>
      <c r="Q18072" t="s">
        <v>28873</v>
      </c>
      <c r="R18072" s="35" t="s">
        <v>26844</v>
      </c>
      <c r="S18072" s="34"/>
      <c r="T18072" s="34"/>
      <c r="U18072" s="34"/>
    </row>
    <row r="18073" spans="16:21" x14ac:dyDescent="0.45">
      <c r="P18073" s="33" t="s">
        <v>9949</v>
      </c>
      <c r="Q18073" t="s">
        <v>28873</v>
      </c>
      <c r="R18073" s="35" t="s">
        <v>26845</v>
      </c>
      <c r="S18073" s="34"/>
      <c r="T18073" s="34"/>
      <c r="U18073" s="34"/>
    </row>
    <row r="18074" spans="16:21" x14ac:dyDescent="0.45">
      <c r="P18074" s="33" t="s">
        <v>9950</v>
      </c>
      <c r="Q18074" t="s">
        <v>28873</v>
      </c>
      <c r="R18074" s="35" t="s">
        <v>26846</v>
      </c>
      <c r="S18074" s="34"/>
      <c r="T18074" s="34"/>
      <c r="U18074" s="34"/>
    </row>
    <row r="18075" spans="16:21" x14ac:dyDescent="0.45">
      <c r="P18075" s="33" t="s">
        <v>9950</v>
      </c>
      <c r="Q18075" t="s">
        <v>28873</v>
      </c>
      <c r="R18075" s="35" t="s">
        <v>26847</v>
      </c>
      <c r="S18075" s="34"/>
      <c r="T18075" s="34"/>
      <c r="U18075" s="34"/>
    </row>
    <row r="18076" spans="16:21" x14ac:dyDescent="0.45">
      <c r="P18076" s="33" t="s">
        <v>9951</v>
      </c>
      <c r="Q18076" t="s">
        <v>28873</v>
      </c>
      <c r="R18076" s="35" t="s">
        <v>26846</v>
      </c>
      <c r="S18076" s="34"/>
      <c r="T18076" s="34"/>
      <c r="U18076" s="34"/>
    </row>
    <row r="18077" spans="16:21" x14ac:dyDescent="0.45">
      <c r="P18077" s="33" t="s">
        <v>9951</v>
      </c>
      <c r="Q18077" t="s">
        <v>28873</v>
      </c>
      <c r="R18077" s="35" t="s">
        <v>26847</v>
      </c>
      <c r="S18077" s="34"/>
      <c r="T18077" s="34"/>
      <c r="U18077" s="34"/>
    </row>
    <row r="18078" spans="16:21" x14ac:dyDescent="0.45">
      <c r="P18078" s="33" t="s">
        <v>9952</v>
      </c>
      <c r="Q18078" t="s">
        <v>28873</v>
      </c>
      <c r="R18078" s="35" t="s">
        <v>26848</v>
      </c>
      <c r="S18078" s="34"/>
      <c r="T18078" s="34"/>
      <c r="U18078" s="34"/>
    </row>
    <row r="18079" spans="16:21" x14ac:dyDescent="0.45">
      <c r="P18079" s="33" t="s">
        <v>9952</v>
      </c>
      <c r="Q18079" t="s">
        <v>28873</v>
      </c>
      <c r="R18079" s="35" t="s">
        <v>26849</v>
      </c>
      <c r="S18079" s="34"/>
      <c r="T18079" s="34"/>
      <c r="U18079" s="34"/>
    </row>
    <row r="18080" spans="16:21" x14ac:dyDescent="0.45">
      <c r="P18080" s="33" t="s">
        <v>9953</v>
      </c>
      <c r="Q18080" t="s">
        <v>28873</v>
      </c>
      <c r="R18080" s="35" t="s">
        <v>26850</v>
      </c>
      <c r="S18080" s="34"/>
      <c r="T18080" s="34"/>
      <c r="U18080" s="34"/>
    </row>
    <row r="18081" spans="16:21" x14ac:dyDescent="0.45">
      <c r="P18081" s="33" t="s">
        <v>9953</v>
      </c>
      <c r="Q18081" t="s">
        <v>28873</v>
      </c>
      <c r="R18081" s="35" t="s">
        <v>26851</v>
      </c>
      <c r="S18081" s="34"/>
      <c r="T18081" s="34"/>
      <c r="U18081" s="34"/>
    </row>
    <row r="18082" spans="16:21" x14ac:dyDescent="0.45">
      <c r="P18082" s="33" t="s">
        <v>9954</v>
      </c>
      <c r="Q18082" t="s">
        <v>28873</v>
      </c>
      <c r="R18082" s="35" t="s">
        <v>26852</v>
      </c>
      <c r="S18082" s="34"/>
      <c r="T18082" s="34"/>
      <c r="U18082" s="34"/>
    </row>
    <row r="18083" spans="16:21" x14ac:dyDescent="0.45">
      <c r="P18083" s="33" t="s">
        <v>9954</v>
      </c>
      <c r="Q18083" t="s">
        <v>28873</v>
      </c>
      <c r="R18083" s="35" t="s">
        <v>26853</v>
      </c>
      <c r="S18083" s="34"/>
      <c r="T18083" s="34"/>
      <c r="U18083" s="34"/>
    </row>
    <row r="18084" spans="16:21" x14ac:dyDescent="0.45">
      <c r="P18084" s="33" t="s">
        <v>9955</v>
      </c>
      <c r="Q18084" t="s">
        <v>28873</v>
      </c>
      <c r="R18084" s="35" t="s">
        <v>26854</v>
      </c>
      <c r="S18084" s="34"/>
      <c r="T18084" s="34"/>
      <c r="U18084" s="34"/>
    </row>
    <row r="18085" spans="16:21" x14ac:dyDescent="0.45">
      <c r="P18085" s="33" t="s">
        <v>9955</v>
      </c>
      <c r="Q18085" t="s">
        <v>28873</v>
      </c>
      <c r="R18085" s="35" t="s">
        <v>26855</v>
      </c>
      <c r="S18085" s="34"/>
      <c r="T18085" s="34"/>
      <c r="U18085" s="34"/>
    </row>
    <row r="18086" spans="16:21" x14ac:dyDescent="0.45">
      <c r="P18086" s="33" t="s">
        <v>9956</v>
      </c>
      <c r="Q18086" t="s">
        <v>28873</v>
      </c>
      <c r="R18086" s="35" t="s">
        <v>26856</v>
      </c>
      <c r="S18086" s="34"/>
      <c r="T18086" s="34"/>
      <c r="U18086" s="34"/>
    </row>
    <row r="18087" spans="16:21" x14ac:dyDescent="0.45">
      <c r="P18087" s="33" t="s">
        <v>9956</v>
      </c>
      <c r="Q18087" t="s">
        <v>28873</v>
      </c>
      <c r="R18087" s="35" t="s">
        <v>26857</v>
      </c>
      <c r="S18087" s="34"/>
      <c r="T18087" s="34"/>
      <c r="U18087" s="34"/>
    </row>
    <row r="18088" spans="16:21" x14ac:dyDescent="0.45">
      <c r="P18088" s="33" t="s">
        <v>9957</v>
      </c>
      <c r="Q18088" t="s">
        <v>28873</v>
      </c>
      <c r="R18088" s="35" t="s">
        <v>26858</v>
      </c>
      <c r="S18088" s="34"/>
      <c r="T18088" s="34"/>
      <c r="U18088" s="34"/>
    </row>
    <row r="18089" spans="16:21" x14ac:dyDescent="0.45">
      <c r="P18089" s="33" t="s">
        <v>9957</v>
      </c>
      <c r="Q18089" t="s">
        <v>28873</v>
      </c>
      <c r="R18089" s="35" t="s">
        <v>26859</v>
      </c>
      <c r="S18089" s="34"/>
      <c r="T18089" s="34"/>
      <c r="U18089" s="34"/>
    </row>
    <row r="18090" spans="16:21" x14ac:dyDescent="0.45">
      <c r="P18090" s="33" t="s">
        <v>9958</v>
      </c>
      <c r="Q18090" t="s">
        <v>28873</v>
      </c>
      <c r="R18090" s="35" t="s">
        <v>26860</v>
      </c>
      <c r="S18090" s="34"/>
      <c r="T18090" s="34"/>
      <c r="U18090" s="34"/>
    </row>
    <row r="18091" spans="16:21" x14ac:dyDescent="0.45">
      <c r="P18091" s="33" t="s">
        <v>9958</v>
      </c>
      <c r="Q18091" t="s">
        <v>28873</v>
      </c>
      <c r="R18091" s="35" t="s">
        <v>26861</v>
      </c>
      <c r="S18091" s="34"/>
      <c r="T18091" s="34"/>
      <c r="U18091" s="34"/>
    </row>
    <row r="18092" spans="16:21" x14ac:dyDescent="0.45">
      <c r="P18092" s="33" t="s">
        <v>9959</v>
      </c>
      <c r="Q18092" t="s">
        <v>28873</v>
      </c>
      <c r="R18092" s="35" t="s">
        <v>26862</v>
      </c>
      <c r="S18092" s="34"/>
      <c r="T18092" s="34"/>
      <c r="U18092" s="34"/>
    </row>
    <row r="18093" spans="16:21" x14ac:dyDescent="0.45">
      <c r="P18093" s="33" t="s">
        <v>9959</v>
      </c>
      <c r="Q18093" t="s">
        <v>28873</v>
      </c>
      <c r="R18093" s="35" t="s">
        <v>26863</v>
      </c>
      <c r="S18093" s="34"/>
      <c r="T18093" s="34"/>
      <c r="U18093" s="34"/>
    </row>
    <row r="18094" spans="16:21" x14ac:dyDescent="0.45">
      <c r="P18094" s="33" t="s">
        <v>9960</v>
      </c>
      <c r="Q18094" t="s">
        <v>28873</v>
      </c>
      <c r="R18094" s="35" t="s">
        <v>26864</v>
      </c>
      <c r="S18094" s="34"/>
      <c r="T18094" s="34"/>
      <c r="U18094" s="34"/>
    </row>
    <row r="18095" spans="16:21" x14ac:dyDescent="0.45">
      <c r="P18095" s="33" t="s">
        <v>9960</v>
      </c>
      <c r="Q18095" t="s">
        <v>28873</v>
      </c>
      <c r="R18095" s="35" t="s">
        <v>26865</v>
      </c>
      <c r="S18095" s="34"/>
      <c r="T18095" s="34"/>
      <c r="U18095" s="34"/>
    </row>
    <row r="18096" spans="16:21" x14ac:dyDescent="0.45">
      <c r="P18096" s="33" t="s">
        <v>9961</v>
      </c>
      <c r="Q18096" t="s">
        <v>28873</v>
      </c>
      <c r="R18096" s="35" t="s">
        <v>26866</v>
      </c>
      <c r="S18096" s="34"/>
      <c r="T18096" s="34"/>
      <c r="U18096" s="34"/>
    </row>
    <row r="18097" spans="16:21" x14ac:dyDescent="0.45">
      <c r="P18097" s="33" t="s">
        <v>9961</v>
      </c>
      <c r="Q18097" t="s">
        <v>28873</v>
      </c>
      <c r="R18097" s="35" t="s">
        <v>26867</v>
      </c>
      <c r="S18097" s="34"/>
      <c r="T18097" s="34"/>
      <c r="U18097" s="34"/>
    </row>
    <row r="18098" spans="16:21" x14ac:dyDescent="0.45">
      <c r="P18098" s="33" t="s">
        <v>9962</v>
      </c>
      <c r="Q18098" t="s">
        <v>28873</v>
      </c>
      <c r="R18098" s="35" t="s">
        <v>26868</v>
      </c>
      <c r="S18098" s="34"/>
      <c r="T18098" s="34"/>
      <c r="U18098" s="34"/>
    </row>
    <row r="18099" spans="16:21" x14ac:dyDescent="0.45">
      <c r="P18099" s="33" t="s">
        <v>9962</v>
      </c>
      <c r="Q18099" t="s">
        <v>28873</v>
      </c>
      <c r="R18099" s="35" t="s">
        <v>26869</v>
      </c>
      <c r="S18099" s="34"/>
      <c r="T18099" s="34"/>
      <c r="U18099" s="34"/>
    </row>
    <row r="18100" spans="16:21" x14ac:dyDescent="0.45">
      <c r="P18100" s="33" t="s">
        <v>9963</v>
      </c>
      <c r="Q18100" t="s">
        <v>28873</v>
      </c>
      <c r="R18100" s="35" t="s">
        <v>26870</v>
      </c>
      <c r="S18100" s="34"/>
      <c r="T18100" s="34"/>
      <c r="U18100" s="34"/>
    </row>
    <row r="18101" spans="16:21" x14ac:dyDescent="0.45">
      <c r="P18101" s="33" t="s">
        <v>9963</v>
      </c>
      <c r="Q18101" t="s">
        <v>28873</v>
      </c>
      <c r="R18101" s="35" t="s">
        <v>26871</v>
      </c>
      <c r="S18101" s="34"/>
      <c r="T18101" s="34"/>
      <c r="U18101" s="34"/>
    </row>
    <row r="18102" spans="16:21" x14ac:dyDescent="0.45">
      <c r="P18102" s="33" t="s">
        <v>9964</v>
      </c>
      <c r="Q18102" t="s">
        <v>28873</v>
      </c>
      <c r="R18102" s="35" t="s">
        <v>26870</v>
      </c>
      <c r="S18102" s="34"/>
      <c r="T18102" s="34"/>
      <c r="U18102" s="34"/>
    </row>
    <row r="18103" spans="16:21" x14ac:dyDescent="0.45">
      <c r="P18103" s="33" t="s">
        <v>9964</v>
      </c>
      <c r="Q18103" t="s">
        <v>28873</v>
      </c>
      <c r="R18103" s="35" t="s">
        <v>26871</v>
      </c>
      <c r="S18103" s="34"/>
      <c r="T18103" s="34"/>
      <c r="U18103" s="34"/>
    </row>
    <row r="18104" spans="16:21" x14ac:dyDescent="0.45">
      <c r="P18104" s="33" t="s">
        <v>9965</v>
      </c>
      <c r="Q18104" t="s">
        <v>28873</v>
      </c>
      <c r="R18104" s="35" t="s">
        <v>26866</v>
      </c>
      <c r="S18104" s="34"/>
      <c r="T18104" s="34"/>
      <c r="U18104" s="34"/>
    </row>
    <row r="18105" spans="16:21" x14ac:dyDescent="0.45">
      <c r="P18105" s="33" t="s">
        <v>9965</v>
      </c>
      <c r="Q18105" t="s">
        <v>28873</v>
      </c>
      <c r="R18105" s="35" t="s">
        <v>26867</v>
      </c>
      <c r="S18105" s="34"/>
      <c r="T18105" s="34"/>
      <c r="U18105" s="34"/>
    </row>
    <row r="18106" spans="16:21" x14ac:dyDescent="0.45">
      <c r="P18106" s="33" t="s">
        <v>9966</v>
      </c>
      <c r="Q18106" t="s">
        <v>28873</v>
      </c>
      <c r="R18106" s="35" t="s">
        <v>26872</v>
      </c>
      <c r="S18106" s="34"/>
      <c r="T18106" s="34"/>
      <c r="U18106" s="34"/>
    </row>
    <row r="18107" spans="16:21" x14ac:dyDescent="0.45">
      <c r="P18107" s="33" t="s">
        <v>9966</v>
      </c>
      <c r="Q18107" t="s">
        <v>28873</v>
      </c>
      <c r="R18107" s="35" t="s">
        <v>26873</v>
      </c>
      <c r="S18107" s="34"/>
      <c r="T18107" s="34"/>
      <c r="U18107" s="34"/>
    </row>
    <row r="18108" spans="16:21" x14ac:dyDescent="0.45">
      <c r="P18108" s="33" t="s">
        <v>9967</v>
      </c>
      <c r="Q18108" t="s">
        <v>28873</v>
      </c>
      <c r="R18108" s="35" t="s">
        <v>16672</v>
      </c>
      <c r="S18108" s="34"/>
      <c r="T18108" s="34"/>
      <c r="U18108" s="34"/>
    </row>
    <row r="18109" spans="16:21" x14ac:dyDescent="0.45">
      <c r="P18109" s="33" t="s">
        <v>9967</v>
      </c>
      <c r="Q18109" t="s">
        <v>28873</v>
      </c>
      <c r="R18109" s="35" t="s">
        <v>19050</v>
      </c>
      <c r="S18109" s="34"/>
      <c r="T18109" s="34"/>
      <c r="U18109" s="34"/>
    </row>
    <row r="18110" spans="16:21" x14ac:dyDescent="0.45">
      <c r="P18110" s="33" t="s">
        <v>9968</v>
      </c>
      <c r="Q18110" t="s">
        <v>28873</v>
      </c>
      <c r="R18110" s="35" t="s">
        <v>26874</v>
      </c>
      <c r="S18110" s="34"/>
      <c r="T18110" s="34"/>
      <c r="U18110" s="34"/>
    </row>
    <row r="18111" spans="16:21" x14ac:dyDescent="0.45">
      <c r="P18111" s="33" t="s">
        <v>9968</v>
      </c>
      <c r="Q18111" t="s">
        <v>28873</v>
      </c>
      <c r="R18111" s="35" t="s">
        <v>26875</v>
      </c>
      <c r="S18111" s="34"/>
      <c r="T18111" s="34"/>
      <c r="U18111" s="34"/>
    </row>
    <row r="18112" spans="16:21" x14ac:dyDescent="0.45">
      <c r="P18112" s="33" t="s">
        <v>9969</v>
      </c>
      <c r="Q18112" t="s">
        <v>28873</v>
      </c>
      <c r="R18112" s="35" t="s">
        <v>26876</v>
      </c>
      <c r="S18112" s="34"/>
      <c r="T18112" s="34"/>
      <c r="U18112" s="34"/>
    </row>
    <row r="18113" spans="16:21" x14ac:dyDescent="0.45">
      <c r="P18113" s="33" t="s">
        <v>9969</v>
      </c>
      <c r="Q18113" t="s">
        <v>28873</v>
      </c>
      <c r="R18113" s="35" t="s">
        <v>26877</v>
      </c>
      <c r="S18113" s="34"/>
      <c r="T18113" s="34"/>
      <c r="U18113" s="34"/>
    </row>
    <row r="18114" spans="16:21" x14ac:dyDescent="0.45">
      <c r="P18114" s="33" t="s">
        <v>9970</v>
      </c>
      <c r="Q18114" t="s">
        <v>28873</v>
      </c>
      <c r="R18114" s="35" t="s">
        <v>26878</v>
      </c>
      <c r="S18114" s="34"/>
      <c r="T18114" s="34"/>
      <c r="U18114" s="34"/>
    </row>
    <row r="18115" spans="16:21" x14ac:dyDescent="0.45">
      <c r="P18115" s="33" t="s">
        <v>9970</v>
      </c>
      <c r="Q18115" t="s">
        <v>28873</v>
      </c>
      <c r="R18115" s="35" t="s">
        <v>26879</v>
      </c>
      <c r="S18115" s="34"/>
      <c r="T18115" s="34"/>
      <c r="U18115" s="34"/>
    </row>
    <row r="18116" spans="16:21" x14ac:dyDescent="0.45">
      <c r="P18116" s="33" t="s">
        <v>9971</v>
      </c>
      <c r="Q18116" t="s">
        <v>28873</v>
      </c>
      <c r="R18116" s="35" t="s">
        <v>26880</v>
      </c>
      <c r="S18116" s="34"/>
      <c r="T18116" s="34"/>
      <c r="U18116" s="34"/>
    </row>
    <row r="18117" spans="16:21" x14ac:dyDescent="0.45">
      <c r="P18117" s="33" t="s">
        <v>9971</v>
      </c>
      <c r="Q18117" t="s">
        <v>28873</v>
      </c>
      <c r="R18117" s="35" t="s">
        <v>26881</v>
      </c>
      <c r="S18117" s="34"/>
      <c r="T18117" s="34"/>
      <c r="U18117" s="34"/>
    </row>
    <row r="18118" spans="16:21" x14ac:dyDescent="0.45">
      <c r="P18118" s="33" t="s">
        <v>9972</v>
      </c>
      <c r="Q18118" t="s">
        <v>28873</v>
      </c>
      <c r="R18118" s="35" t="s">
        <v>26882</v>
      </c>
      <c r="S18118" s="34"/>
      <c r="T18118" s="34"/>
      <c r="U18118" s="34"/>
    </row>
    <row r="18119" spans="16:21" x14ac:dyDescent="0.45">
      <c r="P18119" s="33" t="s">
        <v>9972</v>
      </c>
      <c r="Q18119" t="s">
        <v>28873</v>
      </c>
      <c r="R18119" s="35" t="s">
        <v>26883</v>
      </c>
      <c r="S18119" s="34"/>
      <c r="T18119" s="34"/>
      <c r="U18119" s="34"/>
    </row>
    <row r="18120" spans="16:21" x14ac:dyDescent="0.45">
      <c r="P18120" s="33" t="s">
        <v>9973</v>
      </c>
      <c r="Q18120" t="s">
        <v>28873</v>
      </c>
      <c r="R18120" s="35" t="s">
        <v>26884</v>
      </c>
      <c r="S18120" s="34"/>
      <c r="T18120" s="34"/>
      <c r="U18120" s="34"/>
    </row>
    <row r="18121" spans="16:21" x14ac:dyDescent="0.45">
      <c r="P18121" s="33" t="s">
        <v>9973</v>
      </c>
      <c r="Q18121" t="s">
        <v>28873</v>
      </c>
      <c r="R18121" s="35" t="s">
        <v>26885</v>
      </c>
      <c r="S18121" s="34"/>
      <c r="T18121" s="34"/>
      <c r="U18121" s="34"/>
    </row>
    <row r="18122" spans="16:21" x14ac:dyDescent="0.45">
      <c r="P18122" s="33" t="s">
        <v>9974</v>
      </c>
      <c r="Q18122" t="s">
        <v>28873</v>
      </c>
      <c r="R18122" s="35" t="s">
        <v>11192</v>
      </c>
      <c r="S18122" s="34"/>
      <c r="T18122" s="34"/>
      <c r="U18122" s="34"/>
    </row>
    <row r="18123" spans="16:21" x14ac:dyDescent="0.45">
      <c r="P18123" s="33" t="s">
        <v>9975</v>
      </c>
      <c r="Q18123" t="s">
        <v>28873</v>
      </c>
      <c r="R18123" s="35" t="s">
        <v>11192</v>
      </c>
      <c r="S18123" s="34"/>
      <c r="T18123" s="34"/>
      <c r="U18123" s="34"/>
    </row>
    <row r="18124" spans="16:21" x14ac:dyDescent="0.45">
      <c r="P18124" s="33" t="s">
        <v>9976</v>
      </c>
      <c r="Q18124" t="s">
        <v>28873</v>
      </c>
      <c r="R18124" s="35" t="s">
        <v>26886</v>
      </c>
      <c r="S18124" s="34"/>
      <c r="T18124" s="34"/>
      <c r="U18124" s="34"/>
    </row>
    <row r="18125" spans="16:21" x14ac:dyDescent="0.45">
      <c r="P18125" s="33" t="s">
        <v>9976</v>
      </c>
      <c r="Q18125" t="s">
        <v>28873</v>
      </c>
      <c r="R18125" s="35" t="s">
        <v>26887</v>
      </c>
      <c r="S18125" s="34"/>
      <c r="T18125" s="34"/>
      <c r="U18125" s="34"/>
    </row>
    <row r="18126" spans="16:21" x14ac:dyDescent="0.45">
      <c r="P18126" s="33" t="s">
        <v>9977</v>
      </c>
      <c r="Q18126" t="s">
        <v>28873</v>
      </c>
      <c r="R18126" s="35" t="s">
        <v>26888</v>
      </c>
      <c r="S18126" s="34"/>
      <c r="T18126" s="34"/>
      <c r="U18126" s="34"/>
    </row>
    <row r="18127" spans="16:21" x14ac:dyDescent="0.45">
      <c r="P18127" s="33" t="s">
        <v>9977</v>
      </c>
      <c r="Q18127" t="s">
        <v>28873</v>
      </c>
      <c r="R18127" s="35" t="s">
        <v>26889</v>
      </c>
      <c r="S18127" s="34"/>
      <c r="T18127" s="34"/>
      <c r="U18127" s="34"/>
    </row>
    <row r="18128" spans="16:21" x14ac:dyDescent="0.45">
      <c r="P18128" s="33" t="s">
        <v>9978</v>
      </c>
      <c r="Q18128" t="s">
        <v>28873</v>
      </c>
      <c r="R18128" s="35" t="s">
        <v>26890</v>
      </c>
      <c r="S18128" s="34"/>
      <c r="T18128" s="34"/>
      <c r="U18128" s="34"/>
    </row>
    <row r="18129" spans="16:21" x14ac:dyDescent="0.45">
      <c r="P18129" s="33" t="s">
        <v>9978</v>
      </c>
      <c r="Q18129" t="s">
        <v>28873</v>
      </c>
      <c r="R18129" s="35" t="s">
        <v>26891</v>
      </c>
      <c r="S18129" s="34"/>
      <c r="T18129" s="34"/>
      <c r="U18129" s="34"/>
    </row>
    <row r="18130" spans="16:21" x14ac:dyDescent="0.45">
      <c r="P18130" s="33" t="s">
        <v>9979</v>
      </c>
      <c r="Q18130" t="s">
        <v>28873</v>
      </c>
      <c r="R18130" s="35" t="s">
        <v>26890</v>
      </c>
      <c r="S18130" s="34"/>
      <c r="T18130" s="34"/>
      <c r="U18130" s="34"/>
    </row>
    <row r="18131" spans="16:21" x14ac:dyDescent="0.45">
      <c r="P18131" s="33" t="s">
        <v>9979</v>
      </c>
      <c r="Q18131" t="s">
        <v>28873</v>
      </c>
      <c r="R18131" s="35" t="s">
        <v>26891</v>
      </c>
      <c r="S18131" s="34"/>
      <c r="T18131" s="34"/>
      <c r="U18131" s="34"/>
    </row>
    <row r="18132" spans="16:21" x14ac:dyDescent="0.45">
      <c r="P18132" s="33" t="s">
        <v>9980</v>
      </c>
      <c r="Q18132" t="s">
        <v>28873</v>
      </c>
      <c r="R18132" s="35" t="s">
        <v>25871</v>
      </c>
      <c r="S18132" s="34"/>
      <c r="T18132" s="34"/>
      <c r="U18132" s="34"/>
    </row>
    <row r="18133" spans="16:21" x14ac:dyDescent="0.45">
      <c r="P18133" s="33" t="s">
        <v>9980</v>
      </c>
      <c r="Q18133" t="s">
        <v>28873</v>
      </c>
      <c r="R18133" s="35" t="s">
        <v>26892</v>
      </c>
      <c r="S18133" s="34"/>
      <c r="T18133" s="34"/>
      <c r="U18133" s="34"/>
    </row>
    <row r="18134" spans="16:21" x14ac:dyDescent="0.45">
      <c r="P18134" s="33" t="s">
        <v>9981</v>
      </c>
      <c r="Q18134" t="s">
        <v>28873</v>
      </c>
      <c r="R18134" s="35" t="s">
        <v>26893</v>
      </c>
      <c r="S18134" s="34"/>
      <c r="T18134" s="34"/>
      <c r="U18134" s="34"/>
    </row>
    <row r="18135" spans="16:21" x14ac:dyDescent="0.45">
      <c r="P18135" s="33" t="s">
        <v>9981</v>
      </c>
      <c r="Q18135" t="s">
        <v>28873</v>
      </c>
      <c r="R18135" s="35" t="s">
        <v>26894</v>
      </c>
      <c r="S18135" s="34"/>
      <c r="T18135" s="34"/>
      <c r="U18135" s="34"/>
    </row>
    <row r="18136" spans="16:21" x14ac:dyDescent="0.45">
      <c r="P18136" s="33" t="s">
        <v>9982</v>
      </c>
      <c r="Q18136" t="s">
        <v>28873</v>
      </c>
      <c r="R18136" s="35" t="s">
        <v>26895</v>
      </c>
      <c r="S18136" s="34"/>
      <c r="T18136" s="34"/>
      <c r="U18136" s="34"/>
    </row>
    <row r="18137" spans="16:21" x14ac:dyDescent="0.45">
      <c r="P18137" s="33" t="s">
        <v>9982</v>
      </c>
      <c r="Q18137" t="s">
        <v>28873</v>
      </c>
      <c r="R18137" s="35" t="s">
        <v>26896</v>
      </c>
      <c r="S18137" s="34"/>
      <c r="T18137" s="34"/>
      <c r="U18137" s="34"/>
    </row>
    <row r="18138" spans="16:21" x14ac:dyDescent="0.45">
      <c r="P18138" s="33" t="s">
        <v>9983</v>
      </c>
      <c r="Q18138" t="s">
        <v>28873</v>
      </c>
      <c r="R18138" s="35" t="s">
        <v>26897</v>
      </c>
      <c r="S18138" s="34"/>
      <c r="T18138" s="34"/>
      <c r="U18138" s="34"/>
    </row>
    <row r="18139" spans="16:21" x14ac:dyDescent="0.45">
      <c r="P18139" s="33" t="s">
        <v>9983</v>
      </c>
      <c r="Q18139" t="s">
        <v>28873</v>
      </c>
      <c r="R18139" s="35" t="s">
        <v>26898</v>
      </c>
      <c r="S18139" s="34"/>
      <c r="T18139" s="34"/>
      <c r="U18139" s="34"/>
    </row>
    <row r="18140" spans="16:21" x14ac:dyDescent="0.45">
      <c r="P18140" s="33" t="s">
        <v>9984</v>
      </c>
      <c r="Q18140" t="s">
        <v>28873</v>
      </c>
      <c r="R18140" s="35" t="s">
        <v>26899</v>
      </c>
      <c r="S18140" s="34"/>
      <c r="T18140" s="34"/>
      <c r="U18140" s="34"/>
    </row>
    <row r="18141" spans="16:21" x14ac:dyDescent="0.45">
      <c r="P18141" s="33" t="s">
        <v>9985</v>
      </c>
      <c r="Q18141" t="s">
        <v>28873</v>
      </c>
      <c r="R18141" s="35" t="s">
        <v>26900</v>
      </c>
      <c r="S18141" s="34"/>
      <c r="T18141" s="34"/>
      <c r="U18141" s="34"/>
    </row>
    <row r="18142" spans="16:21" x14ac:dyDescent="0.45">
      <c r="P18142" s="33" t="s">
        <v>9985</v>
      </c>
      <c r="Q18142" t="s">
        <v>28873</v>
      </c>
      <c r="R18142" s="35" t="s">
        <v>26901</v>
      </c>
      <c r="S18142" s="34"/>
      <c r="T18142" s="34"/>
      <c r="U18142" s="34"/>
    </row>
    <row r="18143" spans="16:21" x14ac:dyDescent="0.45">
      <c r="P18143" s="33" t="s">
        <v>9986</v>
      </c>
      <c r="Q18143" t="s">
        <v>28873</v>
      </c>
      <c r="R18143" s="35" t="s">
        <v>26902</v>
      </c>
      <c r="S18143" s="34"/>
      <c r="T18143" s="34"/>
      <c r="U18143" s="34"/>
    </row>
    <row r="18144" spans="16:21" x14ac:dyDescent="0.45">
      <c r="P18144" s="33" t="s">
        <v>9986</v>
      </c>
      <c r="Q18144" t="s">
        <v>28873</v>
      </c>
      <c r="R18144" s="35" t="s">
        <v>26903</v>
      </c>
      <c r="S18144" s="34"/>
      <c r="T18144" s="34"/>
      <c r="U18144" s="34"/>
    </row>
    <row r="18145" spans="16:21" x14ac:dyDescent="0.45">
      <c r="P18145" s="33" t="s">
        <v>9987</v>
      </c>
      <c r="Q18145" t="s">
        <v>28873</v>
      </c>
      <c r="R18145" s="35" t="s">
        <v>26904</v>
      </c>
      <c r="S18145" s="34"/>
      <c r="T18145" s="34"/>
      <c r="U18145" s="34"/>
    </row>
    <row r="18146" spans="16:21" x14ac:dyDescent="0.45">
      <c r="P18146" s="33" t="s">
        <v>9987</v>
      </c>
      <c r="Q18146" t="s">
        <v>28873</v>
      </c>
      <c r="R18146" s="35" t="s">
        <v>26905</v>
      </c>
      <c r="S18146" s="34"/>
      <c r="T18146" s="34"/>
      <c r="U18146" s="34"/>
    </row>
    <row r="18147" spans="16:21" x14ac:dyDescent="0.45">
      <c r="P18147" s="33" t="s">
        <v>9988</v>
      </c>
      <c r="Q18147" t="s">
        <v>28873</v>
      </c>
      <c r="R18147" s="35" t="s">
        <v>26906</v>
      </c>
      <c r="S18147" s="34"/>
      <c r="T18147" s="34"/>
      <c r="U18147" s="34"/>
    </row>
    <row r="18148" spans="16:21" x14ac:dyDescent="0.45">
      <c r="P18148" s="33" t="s">
        <v>9989</v>
      </c>
      <c r="Q18148" t="s">
        <v>28873</v>
      </c>
      <c r="R18148" s="35" t="s">
        <v>26907</v>
      </c>
      <c r="S18148" s="34"/>
      <c r="T18148" s="34"/>
      <c r="U18148" s="34"/>
    </row>
    <row r="18149" spans="16:21" x14ac:dyDescent="0.45">
      <c r="P18149" s="33" t="s">
        <v>9989</v>
      </c>
      <c r="Q18149" t="s">
        <v>28873</v>
      </c>
      <c r="R18149" s="35" t="s">
        <v>26908</v>
      </c>
      <c r="S18149" s="34"/>
      <c r="T18149" s="34"/>
      <c r="U18149" s="34"/>
    </row>
    <row r="18150" spans="16:21" x14ac:dyDescent="0.45">
      <c r="P18150" s="33" t="s">
        <v>9990</v>
      </c>
      <c r="Q18150" t="s">
        <v>28873</v>
      </c>
      <c r="R18150" s="35" t="s">
        <v>26909</v>
      </c>
      <c r="S18150" s="34"/>
      <c r="T18150" s="34"/>
      <c r="U18150" s="34"/>
    </row>
    <row r="18151" spans="16:21" x14ac:dyDescent="0.45">
      <c r="P18151" s="33" t="s">
        <v>9990</v>
      </c>
      <c r="Q18151" t="s">
        <v>28873</v>
      </c>
      <c r="R18151" s="35" t="s">
        <v>26910</v>
      </c>
      <c r="S18151" s="34"/>
      <c r="T18151" s="34"/>
      <c r="U18151" s="34"/>
    </row>
    <row r="18152" spans="16:21" x14ac:dyDescent="0.45">
      <c r="P18152" s="33" t="s">
        <v>9991</v>
      </c>
      <c r="Q18152" t="s">
        <v>28873</v>
      </c>
      <c r="R18152" s="35" t="s">
        <v>26911</v>
      </c>
      <c r="S18152" s="34"/>
      <c r="T18152" s="34"/>
      <c r="U18152" s="34"/>
    </row>
    <row r="18153" spans="16:21" x14ac:dyDescent="0.45">
      <c r="P18153" s="33" t="s">
        <v>9991</v>
      </c>
      <c r="Q18153" t="s">
        <v>28873</v>
      </c>
      <c r="R18153" s="35" t="s">
        <v>26912</v>
      </c>
      <c r="S18153" s="34"/>
      <c r="T18153" s="34"/>
      <c r="U18153" s="34"/>
    </row>
    <row r="18154" spans="16:21" x14ac:dyDescent="0.45">
      <c r="P18154" s="33" t="s">
        <v>9992</v>
      </c>
      <c r="Q18154" t="s">
        <v>28873</v>
      </c>
      <c r="R18154" s="35" t="s">
        <v>26913</v>
      </c>
      <c r="S18154" s="34"/>
      <c r="T18154" s="34"/>
      <c r="U18154" s="34"/>
    </row>
    <row r="18155" spans="16:21" x14ac:dyDescent="0.45">
      <c r="P18155" s="33" t="s">
        <v>9992</v>
      </c>
      <c r="Q18155" t="s">
        <v>28873</v>
      </c>
      <c r="R18155" s="35" t="s">
        <v>26914</v>
      </c>
      <c r="S18155" s="34"/>
      <c r="T18155" s="34"/>
      <c r="U18155" s="34"/>
    </row>
    <row r="18156" spans="16:21" x14ac:dyDescent="0.45">
      <c r="P18156" s="33" t="s">
        <v>9993</v>
      </c>
      <c r="Q18156" t="s">
        <v>28873</v>
      </c>
      <c r="R18156" s="35" t="s">
        <v>26913</v>
      </c>
      <c r="S18156" s="34"/>
      <c r="T18156" s="34"/>
      <c r="U18156" s="34"/>
    </row>
    <row r="18157" spans="16:21" x14ac:dyDescent="0.45">
      <c r="P18157" s="33" t="s">
        <v>9993</v>
      </c>
      <c r="Q18157" t="s">
        <v>28873</v>
      </c>
      <c r="R18157" s="35" t="s">
        <v>26914</v>
      </c>
      <c r="S18157" s="34"/>
      <c r="T18157" s="34"/>
      <c r="U18157" s="34"/>
    </row>
    <row r="18158" spans="16:21" x14ac:dyDescent="0.45">
      <c r="P18158" s="33" t="s">
        <v>9994</v>
      </c>
      <c r="Q18158" t="s">
        <v>28873</v>
      </c>
      <c r="R18158" s="35" t="s">
        <v>26915</v>
      </c>
      <c r="S18158" s="34"/>
      <c r="T18158" s="34"/>
      <c r="U18158" s="34"/>
    </row>
    <row r="18159" spans="16:21" x14ac:dyDescent="0.45">
      <c r="P18159" s="33" t="s">
        <v>9994</v>
      </c>
      <c r="Q18159" t="s">
        <v>28873</v>
      </c>
      <c r="R18159" s="35" t="s">
        <v>26916</v>
      </c>
      <c r="S18159" s="34"/>
      <c r="T18159" s="34"/>
      <c r="U18159" s="34"/>
    </row>
    <row r="18160" spans="16:21" x14ac:dyDescent="0.45">
      <c r="P18160" s="33" t="s">
        <v>9995</v>
      </c>
      <c r="Q18160" t="s">
        <v>28873</v>
      </c>
      <c r="R18160" s="35" t="s">
        <v>11192</v>
      </c>
      <c r="S18160" s="34"/>
      <c r="T18160" s="34"/>
      <c r="U18160" s="34"/>
    </row>
    <row r="18161" spans="16:21" x14ac:dyDescent="0.45">
      <c r="P18161" s="33" t="s">
        <v>71</v>
      </c>
      <c r="Q18161" t="s">
        <v>28873</v>
      </c>
      <c r="R18161" s="35" t="s">
        <v>26917</v>
      </c>
      <c r="S18161" s="34"/>
      <c r="T18161" s="34"/>
      <c r="U18161" s="34"/>
    </row>
    <row r="18162" spans="16:21" x14ac:dyDescent="0.45">
      <c r="P18162" s="33" t="s">
        <v>71</v>
      </c>
      <c r="Q18162" t="s">
        <v>28873</v>
      </c>
      <c r="R18162" s="35" t="s">
        <v>26918</v>
      </c>
      <c r="S18162" s="34"/>
      <c r="T18162" s="34"/>
      <c r="U18162" s="34"/>
    </row>
    <row r="18163" spans="16:21" x14ac:dyDescent="0.45">
      <c r="P18163" s="33" t="s">
        <v>149</v>
      </c>
      <c r="Q18163" t="s">
        <v>28873</v>
      </c>
      <c r="R18163" s="35" t="s">
        <v>26919</v>
      </c>
      <c r="S18163" s="34"/>
      <c r="T18163" s="34"/>
      <c r="U18163" s="34"/>
    </row>
    <row r="18164" spans="16:21" x14ac:dyDescent="0.45">
      <c r="P18164" s="33" t="s">
        <v>149</v>
      </c>
      <c r="Q18164" t="s">
        <v>28873</v>
      </c>
      <c r="R18164" s="35" t="s">
        <v>26920</v>
      </c>
      <c r="S18164" s="34"/>
      <c r="T18164" s="34"/>
      <c r="U18164" s="34"/>
    </row>
    <row r="18165" spans="16:21" x14ac:dyDescent="0.45">
      <c r="P18165" s="33" t="s">
        <v>9996</v>
      </c>
      <c r="Q18165" t="s">
        <v>28873</v>
      </c>
      <c r="R18165" s="35" t="s">
        <v>26921</v>
      </c>
      <c r="S18165" s="34"/>
      <c r="T18165" s="34"/>
      <c r="U18165" s="34"/>
    </row>
    <row r="18166" spans="16:21" x14ac:dyDescent="0.45">
      <c r="P18166" s="33" t="s">
        <v>9996</v>
      </c>
      <c r="Q18166" t="s">
        <v>28873</v>
      </c>
      <c r="R18166" s="35" t="s">
        <v>26922</v>
      </c>
      <c r="S18166" s="34"/>
      <c r="T18166" s="34"/>
      <c r="U18166" s="34"/>
    </row>
    <row r="18167" spans="16:21" x14ac:dyDescent="0.45">
      <c r="P18167" s="33" t="s">
        <v>91</v>
      </c>
      <c r="Q18167" t="s">
        <v>28873</v>
      </c>
      <c r="R18167" s="35" t="s">
        <v>11192</v>
      </c>
      <c r="S18167" s="34"/>
      <c r="T18167" s="34"/>
      <c r="U18167" s="34"/>
    </row>
    <row r="18168" spans="16:21" x14ac:dyDescent="0.45">
      <c r="P18168" s="33" t="s">
        <v>9997</v>
      </c>
      <c r="Q18168" t="s">
        <v>28873</v>
      </c>
      <c r="R18168" s="35" t="s">
        <v>26923</v>
      </c>
      <c r="S18168" s="34"/>
      <c r="T18168" s="34"/>
      <c r="U18168" s="34"/>
    </row>
    <row r="18169" spans="16:21" x14ac:dyDescent="0.45">
      <c r="P18169" s="33" t="s">
        <v>9997</v>
      </c>
      <c r="Q18169" t="s">
        <v>28873</v>
      </c>
      <c r="R18169" s="35" t="s">
        <v>26924</v>
      </c>
      <c r="S18169" s="34"/>
      <c r="T18169" s="34"/>
      <c r="U18169" s="34"/>
    </row>
    <row r="18170" spans="16:21" x14ac:dyDescent="0.45">
      <c r="P18170" s="33" t="s">
        <v>76</v>
      </c>
      <c r="Q18170" t="s">
        <v>28873</v>
      </c>
      <c r="R18170" s="35" t="s">
        <v>26925</v>
      </c>
      <c r="S18170" s="34"/>
      <c r="T18170" s="34"/>
      <c r="U18170" s="34"/>
    </row>
    <row r="18171" spans="16:21" x14ac:dyDescent="0.45">
      <c r="P18171" s="33" t="s">
        <v>76</v>
      </c>
      <c r="Q18171" t="s">
        <v>28873</v>
      </c>
      <c r="R18171" s="35" t="s">
        <v>26926</v>
      </c>
      <c r="S18171" s="34"/>
      <c r="T18171" s="34"/>
      <c r="U18171" s="34"/>
    </row>
    <row r="18172" spans="16:21" x14ac:dyDescent="0.45">
      <c r="P18172" s="33" t="s">
        <v>79</v>
      </c>
      <c r="Q18172" t="s">
        <v>28873</v>
      </c>
      <c r="R18172" s="35" t="s">
        <v>11192</v>
      </c>
      <c r="S18172" s="34"/>
      <c r="T18172" s="34"/>
      <c r="U18172" s="34"/>
    </row>
    <row r="18173" spans="16:21" x14ac:dyDescent="0.45">
      <c r="P18173" s="33" t="s">
        <v>9998</v>
      </c>
      <c r="Q18173" t="s">
        <v>28873</v>
      </c>
      <c r="R18173" s="35" t="s">
        <v>26927</v>
      </c>
      <c r="S18173" s="34"/>
      <c r="T18173" s="34"/>
      <c r="U18173" s="34"/>
    </row>
    <row r="18174" spans="16:21" x14ac:dyDescent="0.45">
      <c r="P18174" s="33" t="s">
        <v>9998</v>
      </c>
      <c r="Q18174" t="s">
        <v>28873</v>
      </c>
      <c r="R18174" s="35" t="s">
        <v>26928</v>
      </c>
      <c r="S18174" s="34"/>
      <c r="T18174" s="34"/>
      <c r="U18174" s="34"/>
    </row>
    <row r="18175" spans="16:21" x14ac:dyDescent="0.45">
      <c r="P18175" s="33" t="s">
        <v>9999</v>
      </c>
      <c r="Q18175" t="s">
        <v>28873</v>
      </c>
      <c r="R18175" s="35" t="s">
        <v>26929</v>
      </c>
      <c r="S18175" s="34"/>
      <c r="T18175" s="34"/>
      <c r="U18175" s="34"/>
    </row>
    <row r="18176" spans="16:21" x14ac:dyDescent="0.45">
      <c r="P18176" s="33" t="s">
        <v>9999</v>
      </c>
      <c r="Q18176" t="s">
        <v>28873</v>
      </c>
      <c r="R18176" s="35" t="s">
        <v>26930</v>
      </c>
      <c r="S18176" s="34"/>
      <c r="T18176" s="34"/>
      <c r="U18176" s="34"/>
    </row>
    <row r="18177" spans="16:21" x14ac:dyDescent="0.45">
      <c r="P18177" s="33" t="s">
        <v>10000</v>
      </c>
      <c r="Q18177" t="s">
        <v>28873</v>
      </c>
      <c r="R18177" s="35" t="s">
        <v>26931</v>
      </c>
      <c r="S18177" s="34"/>
      <c r="T18177" s="34"/>
      <c r="U18177" s="34"/>
    </row>
    <row r="18178" spans="16:21" x14ac:dyDescent="0.45">
      <c r="P18178" s="33" t="s">
        <v>10000</v>
      </c>
      <c r="Q18178" t="s">
        <v>28873</v>
      </c>
      <c r="R18178" s="35" t="s">
        <v>26932</v>
      </c>
      <c r="S18178" s="34"/>
      <c r="T18178" s="34"/>
      <c r="U18178" s="34"/>
    </row>
    <row r="18179" spans="16:21" x14ac:dyDescent="0.45">
      <c r="P18179" s="33" t="s">
        <v>10001</v>
      </c>
      <c r="Q18179" t="s">
        <v>28873</v>
      </c>
      <c r="R18179" s="35" t="s">
        <v>26933</v>
      </c>
      <c r="S18179" s="34"/>
      <c r="T18179" s="34"/>
      <c r="U18179" s="34"/>
    </row>
    <row r="18180" spans="16:21" x14ac:dyDescent="0.45">
      <c r="P18180" s="33" t="s">
        <v>10001</v>
      </c>
      <c r="Q18180" t="s">
        <v>28873</v>
      </c>
      <c r="R18180" s="35" t="s">
        <v>26934</v>
      </c>
      <c r="S18180" s="34"/>
      <c r="T18180" s="34"/>
      <c r="U18180" s="34"/>
    </row>
    <row r="18181" spans="16:21" x14ac:dyDescent="0.45">
      <c r="P18181" s="33" t="s">
        <v>10002</v>
      </c>
      <c r="Q18181" t="s">
        <v>28873</v>
      </c>
      <c r="R18181" s="35" t="s">
        <v>26933</v>
      </c>
      <c r="S18181" s="34"/>
      <c r="T18181" s="34"/>
      <c r="U18181" s="34"/>
    </row>
    <row r="18182" spans="16:21" x14ac:dyDescent="0.45">
      <c r="P18182" s="33" t="s">
        <v>10002</v>
      </c>
      <c r="Q18182" t="s">
        <v>28873</v>
      </c>
      <c r="R18182" s="35" t="s">
        <v>26934</v>
      </c>
      <c r="S18182" s="34"/>
      <c r="T18182" s="34"/>
      <c r="U18182" s="34"/>
    </row>
    <row r="18183" spans="16:21" x14ac:dyDescent="0.45">
      <c r="P18183" s="33" t="s">
        <v>10003</v>
      </c>
      <c r="Q18183" t="s">
        <v>28873</v>
      </c>
      <c r="R18183" s="35" t="s">
        <v>26935</v>
      </c>
      <c r="S18183" s="34"/>
      <c r="T18183" s="34"/>
      <c r="U18183" s="34"/>
    </row>
    <row r="18184" spans="16:21" x14ac:dyDescent="0.45">
      <c r="P18184" s="33" t="s">
        <v>10003</v>
      </c>
      <c r="Q18184" t="s">
        <v>28873</v>
      </c>
      <c r="R18184" s="35" t="s">
        <v>26936</v>
      </c>
      <c r="S18184" s="34"/>
      <c r="T18184" s="34"/>
      <c r="U18184" s="34"/>
    </row>
    <row r="18185" spans="16:21" x14ac:dyDescent="0.45">
      <c r="P18185" s="33" t="s">
        <v>10004</v>
      </c>
      <c r="Q18185" t="s">
        <v>28873</v>
      </c>
      <c r="R18185" s="35" t="s">
        <v>26937</v>
      </c>
      <c r="S18185" s="34"/>
      <c r="T18185" s="34"/>
      <c r="U18185" s="34"/>
    </row>
    <row r="18186" spans="16:21" x14ac:dyDescent="0.45">
      <c r="P18186" s="33" t="s">
        <v>10004</v>
      </c>
      <c r="Q18186" t="s">
        <v>28873</v>
      </c>
      <c r="R18186" s="35" t="s">
        <v>26938</v>
      </c>
      <c r="S18186" s="34"/>
      <c r="T18186" s="34"/>
      <c r="U18186" s="34"/>
    </row>
    <row r="18187" spans="16:21" x14ac:dyDescent="0.45">
      <c r="P18187" s="33" t="s">
        <v>10005</v>
      </c>
      <c r="Q18187" t="s">
        <v>28873</v>
      </c>
      <c r="R18187" s="35" t="s">
        <v>26939</v>
      </c>
      <c r="S18187" s="34"/>
      <c r="T18187" s="34"/>
      <c r="U18187" s="34"/>
    </row>
    <row r="18188" spans="16:21" x14ac:dyDescent="0.45">
      <c r="P18188" s="33" t="s">
        <v>10005</v>
      </c>
      <c r="Q18188" t="s">
        <v>28873</v>
      </c>
      <c r="R18188" s="35" t="s">
        <v>26940</v>
      </c>
      <c r="S18188" s="34"/>
      <c r="T18188" s="34"/>
      <c r="U18188" s="34"/>
    </row>
    <row r="18189" spans="16:21" x14ac:dyDescent="0.45">
      <c r="P18189" s="33" t="s">
        <v>10006</v>
      </c>
      <c r="Q18189" t="s">
        <v>28873</v>
      </c>
      <c r="R18189" s="35" t="s">
        <v>26941</v>
      </c>
      <c r="S18189" s="34"/>
      <c r="T18189" s="34"/>
      <c r="U18189" s="34"/>
    </row>
    <row r="18190" spans="16:21" x14ac:dyDescent="0.45">
      <c r="P18190" s="33" t="s">
        <v>10006</v>
      </c>
      <c r="Q18190" t="s">
        <v>28873</v>
      </c>
      <c r="R18190" s="35" t="s">
        <v>26942</v>
      </c>
      <c r="S18190" s="34"/>
      <c r="T18190" s="34"/>
      <c r="U18190" s="34"/>
    </row>
    <row r="18191" spans="16:21" x14ac:dyDescent="0.45">
      <c r="P18191" s="33" t="s">
        <v>10007</v>
      </c>
      <c r="Q18191" t="s">
        <v>28873</v>
      </c>
      <c r="R18191" s="35" t="s">
        <v>26941</v>
      </c>
      <c r="S18191" s="34"/>
      <c r="T18191" s="34"/>
      <c r="U18191" s="34"/>
    </row>
    <row r="18192" spans="16:21" x14ac:dyDescent="0.45">
      <c r="P18192" s="33" t="s">
        <v>10007</v>
      </c>
      <c r="Q18192" t="s">
        <v>28873</v>
      </c>
      <c r="R18192" s="35" t="s">
        <v>26942</v>
      </c>
      <c r="S18192" s="34"/>
      <c r="T18192" s="34"/>
      <c r="U18192" s="34"/>
    </row>
    <row r="18193" spans="16:21" x14ac:dyDescent="0.45">
      <c r="P18193" s="33" t="s">
        <v>10008</v>
      </c>
      <c r="Q18193" t="s">
        <v>28873</v>
      </c>
      <c r="R18193" s="35" t="s">
        <v>26943</v>
      </c>
      <c r="S18193" s="34"/>
      <c r="T18193" s="34"/>
      <c r="U18193" s="34"/>
    </row>
    <row r="18194" spans="16:21" x14ac:dyDescent="0.45">
      <c r="P18194" s="33" t="s">
        <v>10008</v>
      </c>
      <c r="Q18194" t="s">
        <v>28873</v>
      </c>
      <c r="R18194" s="35" t="s">
        <v>26944</v>
      </c>
      <c r="S18194" s="34"/>
      <c r="T18194" s="34"/>
      <c r="U18194" s="34"/>
    </row>
    <row r="18195" spans="16:21" x14ac:dyDescent="0.45">
      <c r="P18195" s="33" t="s">
        <v>10009</v>
      </c>
      <c r="Q18195" t="s">
        <v>28873</v>
      </c>
      <c r="R18195" s="35" t="s">
        <v>26945</v>
      </c>
      <c r="S18195" s="34"/>
      <c r="T18195" s="34"/>
      <c r="U18195" s="34"/>
    </row>
    <row r="18196" spans="16:21" x14ac:dyDescent="0.45">
      <c r="P18196" s="33" t="s">
        <v>10009</v>
      </c>
      <c r="Q18196" t="s">
        <v>28873</v>
      </c>
      <c r="R18196" s="35" t="s">
        <v>26946</v>
      </c>
      <c r="S18196" s="34"/>
      <c r="T18196" s="34"/>
      <c r="U18196" s="34"/>
    </row>
    <row r="18197" spans="16:21" x14ac:dyDescent="0.45">
      <c r="P18197" s="33" t="s">
        <v>10010</v>
      </c>
      <c r="Q18197" t="s">
        <v>28873</v>
      </c>
      <c r="R18197" s="35" t="s">
        <v>26947</v>
      </c>
      <c r="S18197" s="34"/>
      <c r="T18197" s="34"/>
      <c r="U18197" s="34"/>
    </row>
    <row r="18198" spans="16:21" x14ac:dyDescent="0.45">
      <c r="P18198" s="33" t="s">
        <v>10010</v>
      </c>
      <c r="Q18198" t="s">
        <v>28873</v>
      </c>
      <c r="R18198" s="35" t="s">
        <v>26948</v>
      </c>
      <c r="S18198" s="34"/>
      <c r="T18198" s="34"/>
      <c r="U18198" s="34"/>
    </row>
    <row r="18199" spans="16:21" x14ac:dyDescent="0.45">
      <c r="P18199" s="33" t="s">
        <v>10011</v>
      </c>
      <c r="Q18199" t="s">
        <v>28873</v>
      </c>
      <c r="R18199" s="35" t="s">
        <v>26949</v>
      </c>
      <c r="S18199" s="34"/>
      <c r="T18199" s="34"/>
      <c r="U18199" s="34"/>
    </row>
    <row r="18200" spans="16:21" x14ac:dyDescent="0.45">
      <c r="P18200" s="33" t="s">
        <v>10011</v>
      </c>
      <c r="Q18200" t="s">
        <v>28873</v>
      </c>
      <c r="R18200" s="35" t="s">
        <v>26950</v>
      </c>
      <c r="S18200" s="34"/>
      <c r="T18200" s="34"/>
      <c r="U18200" s="34"/>
    </row>
    <row r="18201" spans="16:21" x14ac:dyDescent="0.45">
      <c r="P18201" s="33" t="s">
        <v>10012</v>
      </c>
      <c r="Q18201" t="s">
        <v>28873</v>
      </c>
      <c r="R18201" s="35" t="s">
        <v>26951</v>
      </c>
      <c r="S18201" s="34"/>
      <c r="T18201" s="34"/>
      <c r="U18201" s="34"/>
    </row>
    <row r="18202" spans="16:21" x14ac:dyDescent="0.45">
      <c r="P18202" s="33" t="s">
        <v>10012</v>
      </c>
      <c r="Q18202" t="s">
        <v>28873</v>
      </c>
      <c r="R18202" s="35" t="s">
        <v>26952</v>
      </c>
      <c r="S18202" s="34"/>
      <c r="T18202" s="34"/>
      <c r="U18202" s="34"/>
    </row>
    <row r="18203" spans="16:21" x14ac:dyDescent="0.45">
      <c r="P18203" s="33" t="s">
        <v>10013</v>
      </c>
      <c r="Q18203" t="s">
        <v>28873</v>
      </c>
      <c r="R18203" s="35" t="s">
        <v>26951</v>
      </c>
      <c r="S18203" s="34"/>
      <c r="T18203" s="34"/>
      <c r="U18203" s="34"/>
    </row>
    <row r="18204" spans="16:21" x14ac:dyDescent="0.45">
      <c r="P18204" s="33" t="s">
        <v>10013</v>
      </c>
      <c r="Q18204" t="s">
        <v>28873</v>
      </c>
      <c r="R18204" s="35" t="s">
        <v>26952</v>
      </c>
      <c r="S18204" s="34"/>
      <c r="T18204" s="34"/>
      <c r="U18204" s="34"/>
    </row>
    <row r="18205" spans="16:21" x14ac:dyDescent="0.45">
      <c r="P18205" s="33" t="s">
        <v>10014</v>
      </c>
      <c r="Q18205" t="s">
        <v>28873</v>
      </c>
      <c r="R18205" s="35" t="s">
        <v>26953</v>
      </c>
      <c r="S18205" s="34"/>
      <c r="T18205" s="34"/>
      <c r="U18205" s="34"/>
    </row>
    <row r="18206" spans="16:21" x14ac:dyDescent="0.45">
      <c r="P18206" s="33" t="s">
        <v>10014</v>
      </c>
      <c r="Q18206" t="s">
        <v>28873</v>
      </c>
      <c r="R18206" s="35" t="s">
        <v>26954</v>
      </c>
      <c r="S18206" s="34"/>
      <c r="T18206" s="34"/>
      <c r="U18206" s="34"/>
    </row>
    <row r="18207" spans="16:21" x14ac:dyDescent="0.45">
      <c r="P18207" s="33" t="s">
        <v>10015</v>
      </c>
      <c r="Q18207" t="s">
        <v>28873</v>
      </c>
      <c r="R18207" s="35" t="s">
        <v>26955</v>
      </c>
      <c r="S18207" s="34"/>
      <c r="T18207" s="34"/>
      <c r="U18207" s="34"/>
    </row>
    <row r="18208" spans="16:21" x14ac:dyDescent="0.45">
      <c r="P18208" s="33" t="s">
        <v>10015</v>
      </c>
      <c r="Q18208" t="s">
        <v>28873</v>
      </c>
      <c r="R18208" s="35" t="s">
        <v>26956</v>
      </c>
      <c r="S18208" s="34"/>
      <c r="T18208" s="34"/>
      <c r="U18208" s="34"/>
    </row>
    <row r="18209" spans="16:21" x14ac:dyDescent="0.45">
      <c r="P18209" s="33" t="s">
        <v>10016</v>
      </c>
      <c r="Q18209" t="s">
        <v>28873</v>
      </c>
      <c r="R18209" s="35" t="s">
        <v>26957</v>
      </c>
      <c r="S18209" s="34"/>
      <c r="T18209" s="34"/>
      <c r="U18209" s="34"/>
    </row>
    <row r="18210" spans="16:21" x14ac:dyDescent="0.45">
      <c r="P18210" s="33" t="s">
        <v>10016</v>
      </c>
      <c r="Q18210" t="s">
        <v>28873</v>
      </c>
      <c r="R18210" s="35" t="s">
        <v>26958</v>
      </c>
      <c r="S18210" s="34"/>
      <c r="T18210" s="34"/>
      <c r="U18210" s="34"/>
    </row>
    <row r="18211" spans="16:21" x14ac:dyDescent="0.45">
      <c r="P18211" s="33" t="s">
        <v>10017</v>
      </c>
      <c r="Q18211" t="s">
        <v>28873</v>
      </c>
      <c r="R18211" s="35" t="s">
        <v>26959</v>
      </c>
      <c r="S18211" s="34"/>
      <c r="T18211" s="34"/>
      <c r="U18211" s="34"/>
    </row>
    <row r="18212" spans="16:21" x14ac:dyDescent="0.45">
      <c r="P18212" s="33" t="s">
        <v>10017</v>
      </c>
      <c r="Q18212" t="s">
        <v>28873</v>
      </c>
      <c r="R18212" s="35" t="s">
        <v>26960</v>
      </c>
      <c r="S18212" s="34"/>
      <c r="T18212" s="34"/>
      <c r="U18212" s="34"/>
    </row>
    <row r="18213" spans="16:21" x14ac:dyDescent="0.45">
      <c r="P18213" s="33" t="s">
        <v>10018</v>
      </c>
      <c r="Q18213" t="s">
        <v>28873</v>
      </c>
      <c r="R18213" s="35" t="s">
        <v>26961</v>
      </c>
      <c r="S18213" s="34"/>
      <c r="T18213" s="34"/>
      <c r="U18213" s="34"/>
    </row>
    <row r="18214" spans="16:21" x14ac:dyDescent="0.45">
      <c r="P18214" s="33" t="s">
        <v>10019</v>
      </c>
      <c r="Q18214" t="s">
        <v>28873</v>
      </c>
      <c r="R18214" s="35" t="s">
        <v>26962</v>
      </c>
      <c r="S18214" s="34"/>
      <c r="T18214" s="34"/>
      <c r="U18214" s="34"/>
    </row>
    <row r="18215" spans="16:21" x14ac:dyDescent="0.45">
      <c r="P18215" s="33" t="s">
        <v>10019</v>
      </c>
      <c r="Q18215" t="s">
        <v>28873</v>
      </c>
      <c r="R18215" s="35" t="s">
        <v>26963</v>
      </c>
      <c r="S18215" s="34"/>
      <c r="T18215" s="34"/>
      <c r="U18215" s="34"/>
    </row>
    <row r="18216" spans="16:21" x14ac:dyDescent="0.45">
      <c r="P18216" s="33" t="s">
        <v>10020</v>
      </c>
      <c r="Q18216" t="s">
        <v>28873</v>
      </c>
      <c r="R18216" s="35" t="s">
        <v>26964</v>
      </c>
      <c r="S18216" s="34"/>
      <c r="T18216" s="34"/>
      <c r="U18216" s="34"/>
    </row>
    <row r="18217" spans="16:21" x14ac:dyDescent="0.45">
      <c r="P18217" s="33" t="s">
        <v>10020</v>
      </c>
      <c r="Q18217" t="s">
        <v>28873</v>
      </c>
      <c r="R18217" s="35" t="s">
        <v>26965</v>
      </c>
      <c r="S18217" s="34"/>
      <c r="T18217" s="34"/>
      <c r="U18217" s="34"/>
    </row>
    <row r="18218" spans="16:21" x14ac:dyDescent="0.45">
      <c r="P18218" s="33" t="s">
        <v>10021</v>
      </c>
      <c r="Q18218" t="s">
        <v>28873</v>
      </c>
      <c r="R18218" s="35" t="s">
        <v>26966</v>
      </c>
      <c r="S18218" s="34"/>
      <c r="T18218" s="34"/>
      <c r="U18218" s="34"/>
    </row>
    <row r="18219" spans="16:21" x14ac:dyDescent="0.45">
      <c r="P18219" s="33" t="s">
        <v>10021</v>
      </c>
      <c r="Q18219" t="s">
        <v>28873</v>
      </c>
      <c r="R18219" s="35" t="s">
        <v>26967</v>
      </c>
      <c r="S18219" s="34"/>
      <c r="T18219" s="34"/>
      <c r="U18219" s="34"/>
    </row>
    <row r="18220" spans="16:21" x14ac:dyDescent="0.45">
      <c r="P18220" s="33" t="s">
        <v>10022</v>
      </c>
      <c r="Q18220" t="s">
        <v>28873</v>
      </c>
      <c r="R18220" s="35" t="s">
        <v>26968</v>
      </c>
      <c r="S18220" s="34"/>
      <c r="T18220" s="34"/>
      <c r="U18220" s="34"/>
    </row>
    <row r="18221" spans="16:21" x14ac:dyDescent="0.45">
      <c r="P18221" s="33" t="s">
        <v>10022</v>
      </c>
      <c r="Q18221" t="s">
        <v>28873</v>
      </c>
      <c r="R18221" s="35" t="s">
        <v>26969</v>
      </c>
      <c r="S18221" s="34"/>
      <c r="T18221" s="34"/>
      <c r="U18221" s="34"/>
    </row>
    <row r="18222" spans="16:21" x14ac:dyDescent="0.45">
      <c r="P18222" s="33" t="s">
        <v>10023</v>
      </c>
      <c r="Q18222" t="s">
        <v>28873</v>
      </c>
      <c r="R18222" s="35" t="s">
        <v>26970</v>
      </c>
      <c r="S18222" s="34"/>
      <c r="T18222" s="34"/>
      <c r="U18222" s="34"/>
    </row>
    <row r="18223" spans="16:21" x14ac:dyDescent="0.45">
      <c r="P18223" s="33" t="s">
        <v>10023</v>
      </c>
      <c r="Q18223" t="s">
        <v>28873</v>
      </c>
      <c r="R18223" s="35" t="s">
        <v>26971</v>
      </c>
      <c r="S18223" s="34"/>
      <c r="T18223" s="34"/>
      <c r="U18223" s="34"/>
    </row>
    <row r="18224" spans="16:21" x14ac:dyDescent="0.45">
      <c r="P18224" s="33" t="s">
        <v>10024</v>
      </c>
      <c r="Q18224" t="s">
        <v>28873</v>
      </c>
      <c r="R18224" s="35" t="s">
        <v>26972</v>
      </c>
      <c r="S18224" s="34"/>
      <c r="T18224" s="34"/>
      <c r="U18224" s="34"/>
    </row>
    <row r="18225" spans="16:21" x14ac:dyDescent="0.45">
      <c r="P18225" s="33" t="s">
        <v>10024</v>
      </c>
      <c r="Q18225" t="s">
        <v>28873</v>
      </c>
      <c r="R18225" s="35" t="s">
        <v>26973</v>
      </c>
      <c r="S18225" s="34"/>
      <c r="T18225" s="34"/>
      <c r="U18225" s="34"/>
    </row>
    <row r="18226" spans="16:21" x14ac:dyDescent="0.45">
      <c r="P18226" s="33" t="s">
        <v>10025</v>
      </c>
      <c r="Q18226" t="s">
        <v>28873</v>
      </c>
      <c r="R18226" s="35" t="s">
        <v>26974</v>
      </c>
      <c r="S18226" s="34"/>
      <c r="T18226" s="34"/>
      <c r="U18226" s="34"/>
    </row>
    <row r="18227" spans="16:21" x14ac:dyDescent="0.45">
      <c r="P18227" s="33" t="s">
        <v>10025</v>
      </c>
      <c r="Q18227" t="s">
        <v>28873</v>
      </c>
      <c r="R18227" s="35" t="s">
        <v>26975</v>
      </c>
      <c r="S18227" s="34"/>
      <c r="T18227" s="34"/>
      <c r="U18227" s="34"/>
    </row>
    <row r="18228" spans="16:21" x14ac:dyDescent="0.45">
      <c r="P18228" s="33" t="s">
        <v>10026</v>
      </c>
      <c r="Q18228" t="s">
        <v>28873</v>
      </c>
      <c r="R18228" s="35" t="s">
        <v>26974</v>
      </c>
      <c r="S18228" s="34"/>
      <c r="T18228" s="34"/>
      <c r="U18228" s="34"/>
    </row>
    <row r="18229" spans="16:21" x14ac:dyDescent="0.45">
      <c r="P18229" s="33" t="s">
        <v>10026</v>
      </c>
      <c r="Q18229" t="s">
        <v>28873</v>
      </c>
      <c r="R18229" s="35" t="s">
        <v>26975</v>
      </c>
      <c r="S18229" s="34"/>
      <c r="T18229" s="34"/>
      <c r="U18229" s="34"/>
    </row>
    <row r="18230" spans="16:21" x14ac:dyDescent="0.45">
      <c r="P18230" s="33" t="s">
        <v>10027</v>
      </c>
      <c r="Q18230" t="s">
        <v>28873</v>
      </c>
      <c r="R18230" s="35" t="s">
        <v>26976</v>
      </c>
      <c r="S18230" s="34"/>
      <c r="T18230" s="34"/>
      <c r="U18230" s="34"/>
    </row>
    <row r="18231" spans="16:21" x14ac:dyDescent="0.45">
      <c r="P18231" s="33" t="s">
        <v>10027</v>
      </c>
      <c r="Q18231" t="s">
        <v>28873</v>
      </c>
      <c r="R18231" s="35" t="s">
        <v>26977</v>
      </c>
      <c r="S18231" s="34"/>
      <c r="T18231" s="34"/>
      <c r="U18231" s="34"/>
    </row>
    <row r="18232" spans="16:21" x14ac:dyDescent="0.45">
      <c r="P18232" s="33" t="s">
        <v>10028</v>
      </c>
      <c r="Q18232" t="s">
        <v>28873</v>
      </c>
      <c r="R18232" s="35" t="s">
        <v>26978</v>
      </c>
      <c r="S18232" s="34"/>
      <c r="T18232" s="34"/>
      <c r="U18232" s="34"/>
    </row>
    <row r="18233" spans="16:21" x14ac:dyDescent="0.45">
      <c r="P18233" s="33" t="s">
        <v>10028</v>
      </c>
      <c r="Q18233" t="s">
        <v>28873</v>
      </c>
      <c r="R18233" s="35" t="s">
        <v>26979</v>
      </c>
      <c r="S18233" s="34"/>
      <c r="T18233" s="34"/>
      <c r="U18233" s="34"/>
    </row>
    <row r="18234" spans="16:21" x14ac:dyDescent="0.45">
      <c r="P18234" s="33" t="s">
        <v>10029</v>
      </c>
      <c r="Q18234" t="s">
        <v>28873</v>
      </c>
      <c r="R18234" s="35" t="s">
        <v>26980</v>
      </c>
      <c r="S18234" s="34"/>
      <c r="T18234" s="34"/>
      <c r="U18234" s="34"/>
    </row>
    <row r="18235" spans="16:21" x14ac:dyDescent="0.45">
      <c r="P18235" s="33" t="s">
        <v>10029</v>
      </c>
      <c r="Q18235" t="s">
        <v>28873</v>
      </c>
      <c r="R18235" s="35" t="s">
        <v>26981</v>
      </c>
      <c r="S18235" s="34"/>
      <c r="T18235" s="34"/>
      <c r="U18235" s="34"/>
    </row>
    <row r="18236" spans="16:21" x14ac:dyDescent="0.45">
      <c r="P18236" s="33" t="s">
        <v>10030</v>
      </c>
      <c r="Q18236" t="s">
        <v>28873</v>
      </c>
      <c r="R18236" s="35" t="s">
        <v>26982</v>
      </c>
      <c r="S18236" s="34"/>
      <c r="T18236" s="34"/>
      <c r="U18236" s="34"/>
    </row>
    <row r="18237" spans="16:21" x14ac:dyDescent="0.45">
      <c r="P18237" s="33" t="s">
        <v>10030</v>
      </c>
      <c r="Q18237" t="s">
        <v>28873</v>
      </c>
      <c r="R18237" s="35" t="s">
        <v>26983</v>
      </c>
      <c r="S18237" s="34"/>
      <c r="T18237" s="34"/>
      <c r="U18237" s="34"/>
    </row>
    <row r="18238" spans="16:21" x14ac:dyDescent="0.45">
      <c r="P18238" s="33" t="s">
        <v>10031</v>
      </c>
      <c r="Q18238" t="s">
        <v>28873</v>
      </c>
      <c r="R18238" s="35" t="s">
        <v>15980</v>
      </c>
      <c r="S18238" s="34"/>
      <c r="T18238" s="34"/>
      <c r="U18238" s="34"/>
    </row>
    <row r="18239" spans="16:21" x14ac:dyDescent="0.45">
      <c r="P18239" s="33" t="s">
        <v>10031</v>
      </c>
      <c r="Q18239" t="s">
        <v>28873</v>
      </c>
      <c r="R18239" s="35" t="s">
        <v>26984</v>
      </c>
      <c r="S18239" s="34"/>
      <c r="T18239" s="34"/>
      <c r="U18239" s="34"/>
    </row>
    <row r="18240" spans="16:21" x14ac:dyDescent="0.45">
      <c r="P18240" s="33" t="s">
        <v>10032</v>
      </c>
      <c r="Q18240" t="s">
        <v>28873</v>
      </c>
      <c r="R18240" s="35" t="s">
        <v>15982</v>
      </c>
      <c r="S18240" s="34"/>
      <c r="T18240" s="34"/>
      <c r="U18240" s="34"/>
    </row>
    <row r="18241" spans="16:21" x14ac:dyDescent="0.45">
      <c r="P18241" s="33" t="s">
        <v>10032</v>
      </c>
      <c r="Q18241" t="s">
        <v>28873</v>
      </c>
      <c r="R18241" s="35" t="s">
        <v>26985</v>
      </c>
      <c r="S18241" s="34"/>
      <c r="T18241" s="34"/>
      <c r="U18241" s="34"/>
    </row>
    <row r="18242" spans="16:21" x14ac:dyDescent="0.45">
      <c r="P18242" s="33" t="s">
        <v>10033</v>
      </c>
      <c r="Q18242" t="s">
        <v>28873</v>
      </c>
      <c r="R18242" s="35" t="s">
        <v>26986</v>
      </c>
      <c r="S18242" s="34"/>
      <c r="T18242" s="34"/>
      <c r="U18242" s="34"/>
    </row>
    <row r="18243" spans="16:21" x14ac:dyDescent="0.45">
      <c r="P18243" s="33" t="s">
        <v>10033</v>
      </c>
      <c r="Q18243" t="s">
        <v>28873</v>
      </c>
      <c r="R18243" s="35" t="s">
        <v>26987</v>
      </c>
      <c r="S18243" s="34"/>
      <c r="T18243" s="34"/>
      <c r="U18243" s="34"/>
    </row>
    <row r="18244" spans="16:21" x14ac:dyDescent="0.45">
      <c r="P18244" s="33" t="s">
        <v>10034</v>
      </c>
      <c r="Q18244" t="s">
        <v>28873</v>
      </c>
      <c r="R18244" s="35" t="s">
        <v>15986</v>
      </c>
      <c r="S18244" s="34"/>
      <c r="T18244" s="34"/>
      <c r="U18244" s="34"/>
    </row>
    <row r="18245" spans="16:21" x14ac:dyDescent="0.45">
      <c r="P18245" s="33" t="s">
        <v>10034</v>
      </c>
      <c r="Q18245" t="s">
        <v>28873</v>
      </c>
      <c r="R18245" s="35" t="s">
        <v>26988</v>
      </c>
      <c r="S18245" s="34"/>
      <c r="T18245" s="34"/>
      <c r="U18245" s="34"/>
    </row>
    <row r="18246" spans="16:21" x14ac:dyDescent="0.45">
      <c r="P18246" s="33" t="s">
        <v>10035</v>
      </c>
      <c r="Q18246" t="s">
        <v>28873</v>
      </c>
      <c r="R18246" s="35" t="s">
        <v>26989</v>
      </c>
      <c r="S18246" s="34"/>
      <c r="T18246" s="34"/>
      <c r="U18246" s="34"/>
    </row>
    <row r="18247" spans="16:21" x14ac:dyDescent="0.45">
      <c r="P18247" s="33" t="s">
        <v>10035</v>
      </c>
      <c r="Q18247" t="s">
        <v>28873</v>
      </c>
      <c r="R18247" s="35" t="s">
        <v>15989</v>
      </c>
      <c r="S18247" s="34"/>
      <c r="T18247" s="34"/>
      <c r="U18247" s="34"/>
    </row>
    <row r="18248" spans="16:21" x14ac:dyDescent="0.45">
      <c r="P18248" s="33" t="s">
        <v>10036</v>
      </c>
      <c r="Q18248" t="s">
        <v>28873</v>
      </c>
      <c r="R18248" s="35" t="s">
        <v>15990</v>
      </c>
      <c r="S18248" s="34"/>
      <c r="T18248" s="34"/>
      <c r="U18248" s="34"/>
    </row>
    <row r="18249" spans="16:21" x14ac:dyDescent="0.45">
      <c r="P18249" s="33" t="s">
        <v>10036</v>
      </c>
      <c r="Q18249" t="s">
        <v>28873</v>
      </c>
      <c r="R18249" s="35" t="s">
        <v>26990</v>
      </c>
      <c r="S18249" s="34"/>
      <c r="T18249" s="34"/>
      <c r="U18249" s="34"/>
    </row>
    <row r="18250" spans="16:21" x14ac:dyDescent="0.45">
      <c r="P18250" s="33" t="s">
        <v>10037</v>
      </c>
      <c r="Q18250" t="s">
        <v>28873</v>
      </c>
      <c r="R18250" s="35" t="s">
        <v>15992</v>
      </c>
      <c r="S18250" s="34"/>
      <c r="T18250" s="34"/>
      <c r="U18250" s="34"/>
    </row>
    <row r="18251" spans="16:21" x14ac:dyDescent="0.45">
      <c r="P18251" s="33" t="s">
        <v>10037</v>
      </c>
      <c r="Q18251" t="s">
        <v>28873</v>
      </c>
      <c r="R18251" s="35" t="s">
        <v>26991</v>
      </c>
      <c r="S18251" s="34"/>
      <c r="T18251" s="34"/>
      <c r="U18251" s="34"/>
    </row>
    <row r="18252" spans="16:21" x14ac:dyDescent="0.45">
      <c r="P18252" s="33" t="s">
        <v>10038</v>
      </c>
      <c r="Q18252" t="s">
        <v>28873</v>
      </c>
      <c r="R18252" s="35" t="s">
        <v>26992</v>
      </c>
      <c r="S18252" s="34"/>
      <c r="T18252" s="34"/>
      <c r="U18252" s="34"/>
    </row>
    <row r="18253" spans="16:21" x14ac:dyDescent="0.45">
      <c r="P18253" s="33" t="s">
        <v>10038</v>
      </c>
      <c r="Q18253" t="s">
        <v>28873</v>
      </c>
      <c r="R18253" s="35" t="s">
        <v>26993</v>
      </c>
      <c r="S18253" s="34"/>
      <c r="T18253" s="34"/>
      <c r="U18253" s="34"/>
    </row>
    <row r="18254" spans="16:21" x14ac:dyDescent="0.45">
      <c r="P18254" s="33" t="s">
        <v>10039</v>
      </c>
      <c r="Q18254" t="s">
        <v>28873</v>
      </c>
      <c r="R18254" s="35" t="s">
        <v>26994</v>
      </c>
      <c r="S18254" s="34"/>
      <c r="T18254" s="34"/>
      <c r="U18254" s="34"/>
    </row>
    <row r="18255" spans="16:21" x14ac:dyDescent="0.45">
      <c r="P18255" s="33" t="s">
        <v>10039</v>
      </c>
      <c r="Q18255" t="s">
        <v>28873</v>
      </c>
      <c r="R18255" s="35" t="s">
        <v>26995</v>
      </c>
      <c r="S18255" s="34"/>
      <c r="T18255" s="34"/>
      <c r="U18255" s="34"/>
    </row>
    <row r="18256" spans="16:21" x14ac:dyDescent="0.45">
      <c r="P18256" s="33" t="s">
        <v>10040</v>
      </c>
      <c r="Q18256" t="s">
        <v>28873</v>
      </c>
      <c r="R18256" s="35" t="s">
        <v>26996</v>
      </c>
      <c r="S18256" s="34"/>
      <c r="T18256" s="34"/>
      <c r="U18256" s="34"/>
    </row>
    <row r="18257" spans="16:21" x14ac:dyDescent="0.45">
      <c r="P18257" s="33" t="s">
        <v>10040</v>
      </c>
      <c r="Q18257" t="s">
        <v>28873</v>
      </c>
      <c r="R18257" s="35" t="s">
        <v>26997</v>
      </c>
      <c r="S18257" s="34"/>
      <c r="T18257" s="34"/>
      <c r="U18257" s="34"/>
    </row>
    <row r="18258" spans="16:21" x14ac:dyDescent="0.45">
      <c r="P18258" s="33" t="s">
        <v>10041</v>
      </c>
      <c r="Q18258" t="s">
        <v>28873</v>
      </c>
      <c r="R18258" s="35" t="s">
        <v>26996</v>
      </c>
      <c r="S18258" s="34"/>
      <c r="T18258" s="34"/>
      <c r="U18258" s="34"/>
    </row>
    <row r="18259" spans="16:21" x14ac:dyDescent="0.45">
      <c r="P18259" s="33" t="s">
        <v>10041</v>
      </c>
      <c r="Q18259" t="s">
        <v>28873</v>
      </c>
      <c r="R18259" s="35" t="s">
        <v>26997</v>
      </c>
      <c r="S18259" s="34"/>
      <c r="T18259" s="34"/>
      <c r="U18259" s="34"/>
    </row>
    <row r="18260" spans="16:21" x14ac:dyDescent="0.45">
      <c r="P18260" s="33" t="s">
        <v>10042</v>
      </c>
      <c r="Q18260" t="s">
        <v>28873</v>
      </c>
      <c r="R18260" s="35" t="s">
        <v>26998</v>
      </c>
      <c r="S18260" s="34"/>
      <c r="T18260" s="34"/>
      <c r="U18260" s="34"/>
    </row>
    <row r="18261" spans="16:21" x14ac:dyDescent="0.45">
      <c r="P18261" s="33" t="s">
        <v>10042</v>
      </c>
      <c r="Q18261" t="s">
        <v>28873</v>
      </c>
      <c r="R18261" s="35" t="s">
        <v>26999</v>
      </c>
      <c r="S18261" s="34"/>
      <c r="T18261" s="34"/>
      <c r="U18261" s="34"/>
    </row>
    <row r="18262" spans="16:21" x14ac:dyDescent="0.45">
      <c r="P18262" s="33" t="s">
        <v>10043</v>
      </c>
      <c r="Q18262" t="s">
        <v>28873</v>
      </c>
      <c r="R18262" s="35" t="s">
        <v>27000</v>
      </c>
      <c r="S18262" s="34"/>
      <c r="T18262" s="34"/>
      <c r="U18262" s="34"/>
    </row>
    <row r="18263" spans="16:21" x14ac:dyDescent="0.45">
      <c r="P18263" s="33" t="s">
        <v>10043</v>
      </c>
      <c r="Q18263" t="s">
        <v>28873</v>
      </c>
      <c r="R18263" s="35" t="s">
        <v>27001</v>
      </c>
      <c r="S18263" s="34"/>
      <c r="T18263" s="34"/>
      <c r="U18263" s="34"/>
    </row>
    <row r="18264" spans="16:21" x14ac:dyDescent="0.45">
      <c r="P18264" s="33" t="s">
        <v>10044</v>
      </c>
      <c r="Q18264" t="s">
        <v>28873</v>
      </c>
      <c r="R18264" s="35" t="s">
        <v>15994</v>
      </c>
      <c r="S18264" s="34"/>
      <c r="T18264" s="34"/>
      <c r="U18264" s="34"/>
    </row>
    <row r="18265" spans="16:21" x14ac:dyDescent="0.45">
      <c r="P18265" s="33" t="s">
        <v>10044</v>
      </c>
      <c r="Q18265" t="s">
        <v>28873</v>
      </c>
      <c r="R18265" s="35" t="s">
        <v>27002</v>
      </c>
      <c r="S18265" s="34"/>
      <c r="T18265" s="34"/>
      <c r="U18265" s="34"/>
    </row>
    <row r="18266" spans="16:21" x14ac:dyDescent="0.45">
      <c r="P18266" s="33" t="s">
        <v>10045</v>
      </c>
      <c r="Q18266" t="s">
        <v>28873</v>
      </c>
      <c r="R18266" s="35" t="s">
        <v>15996</v>
      </c>
      <c r="S18266" s="34"/>
      <c r="T18266" s="34"/>
      <c r="U18266" s="34"/>
    </row>
    <row r="18267" spans="16:21" x14ac:dyDescent="0.45">
      <c r="P18267" s="33" t="s">
        <v>10045</v>
      </c>
      <c r="Q18267" t="s">
        <v>28873</v>
      </c>
      <c r="R18267" s="35" t="s">
        <v>27003</v>
      </c>
      <c r="S18267" s="34"/>
      <c r="T18267" s="34"/>
      <c r="U18267" s="34"/>
    </row>
    <row r="18268" spans="16:21" x14ac:dyDescent="0.45">
      <c r="P18268" s="33" t="s">
        <v>10046</v>
      </c>
      <c r="Q18268" t="s">
        <v>28873</v>
      </c>
      <c r="R18268" s="35" t="s">
        <v>27004</v>
      </c>
      <c r="S18268" s="34"/>
      <c r="T18268" s="34"/>
      <c r="U18268" s="34"/>
    </row>
    <row r="18269" spans="16:21" x14ac:dyDescent="0.45">
      <c r="P18269" s="33" t="s">
        <v>10046</v>
      </c>
      <c r="Q18269" t="s">
        <v>28873</v>
      </c>
      <c r="R18269" s="35" t="s">
        <v>27005</v>
      </c>
      <c r="S18269" s="34"/>
      <c r="T18269" s="34"/>
      <c r="U18269" s="34"/>
    </row>
    <row r="18270" spans="16:21" x14ac:dyDescent="0.45">
      <c r="P18270" s="33" t="s">
        <v>10047</v>
      </c>
      <c r="Q18270" t="s">
        <v>28873</v>
      </c>
      <c r="R18270" s="35" t="s">
        <v>15998</v>
      </c>
      <c r="S18270" s="34"/>
      <c r="T18270" s="34"/>
      <c r="U18270" s="34"/>
    </row>
    <row r="18271" spans="16:21" x14ac:dyDescent="0.45">
      <c r="P18271" s="33" t="s">
        <v>10047</v>
      </c>
      <c r="Q18271" t="s">
        <v>28873</v>
      </c>
      <c r="R18271" s="35" t="s">
        <v>27006</v>
      </c>
      <c r="S18271" s="34"/>
      <c r="T18271" s="34"/>
      <c r="U18271" s="34"/>
    </row>
    <row r="18272" spans="16:21" x14ac:dyDescent="0.45">
      <c r="P18272" s="33" t="s">
        <v>10048</v>
      </c>
      <c r="Q18272" t="s">
        <v>28873</v>
      </c>
      <c r="R18272" s="35" t="s">
        <v>16000</v>
      </c>
      <c r="S18272" s="34"/>
      <c r="T18272" s="34"/>
      <c r="U18272" s="34"/>
    </row>
    <row r="18273" spans="16:21" x14ac:dyDescent="0.45">
      <c r="P18273" s="33" t="s">
        <v>10048</v>
      </c>
      <c r="Q18273" t="s">
        <v>28873</v>
      </c>
      <c r="R18273" s="35" t="s">
        <v>27007</v>
      </c>
      <c r="S18273" s="34"/>
      <c r="T18273" s="34"/>
      <c r="U18273" s="34"/>
    </row>
    <row r="18274" spans="16:21" x14ac:dyDescent="0.45">
      <c r="P18274" s="33" t="s">
        <v>10049</v>
      </c>
      <c r="Q18274" t="s">
        <v>28873</v>
      </c>
      <c r="R18274" s="35" t="s">
        <v>16002</v>
      </c>
      <c r="S18274" s="34"/>
      <c r="T18274" s="34"/>
      <c r="U18274" s="34"/>
    </row>
    <row r="18275" spans="16:21" x14ac:dyDescent="0.45">
      <c r="P18275" s="33" t="s">
        <v>10049</v>
      </c>
      <c r="Q18275" t="s">
        <v>28873</v>
      </c>
      <c r="R18275" s="35" t="s">
        <v>27008</v>
      </c>
      <c r="S18275" s="34"/>
      <c r="T18275" s="34"/>
      <c r="U18275" s="34"/>
    </row>
    <row r="18276" spans="16:21" x14ac:dyDescent="0.45">
      <c r="P18276" s="33" t="s">
        <v>10050</v>
      </c>
      <c r="Q18276" t="s">
        <v>28873</v>
      </c>
      <c r="R18276" s="35" t="s">
        <v>16004</v>
      </c>
      <c r="S18276" s="34"/>
      <c r="T18276" s="34"/>
      <c r="U18276" s="34"/>
    </row>
    <row r="18277" spans="16:21" x14ac:dyDescent="0.45">
      <c r="P18277" s="33" t="s">
        <v>10050</v>
      </c>
      <c r="Q18277" t="s">
        <v>28873</v>
      </c>
      <c r="R18277" s="35" t="s">
        <v>27009</v>
      </c>
      <c r="S18277" s="34"/>
      <c r="T18277" s="34"/>
      <c r="U18277" s="34"/>
    </row>
    <row r="18278" spans="16:21" x14ac:dyDescent="0.45">
      <c r="P18278" s="33" t="s">
        <v>10051</v>
      </c>
      <c r="Q18278" t="s">
        <v>28873</v>
      </c>
      <c r="R18278" s="35" t="s">
        <v>27010</v>
      </c>
      <c r="S18278" s="34"/>
      <c r="T18278" s="34"/>
      <c r="U18278" s="34"/>
    </row>
    <row r="18279" spans="16:21" x14ac:dyDescent="0.45">
      <c r="P18279" s="33" t="s">
        <v>10051</v>
      </c>
      <c r="Q18279" t="s">
        <v>28873</v>
      </c>
      <c r="R18279" s="35" t="s">
        <v>27011</v>
      </c>
      <c r="S18279" s="34"/>
      <c r="T18279" s="34"/>
      <c r="U18279" s="34"/>
    </row>
    <row r="18280" spans="16:21" x14ac:dyDescent="0.45">
      <c r="P18280" s="33" t="s">
        <v>10052</v>
      </c>
      <c r="Q18280" t="s">
        <v>28873</v>
      </c>
      <c r="R18280" s="35" t="s">
        <v>27012</v>
      </c>
      <c r="S18280" s="34"/>
      <c r="T18280" s="34"/>
      <c r="U18280" s="34"/>
    </row>
    <row r="18281" spans="16:21" x14ac:dyDescent="0.45">
      <c r="P18281" s="33" t="s">
        <v>10052</v>
      </c>
      <c r="Q18281" t="s">
        <v>28873</v>
      </c>
      <c r="R18281" s="35" t="s">
        <v>27013</v>
      </c>
      <c r="S18281" s="34"/>
      <c r="T18281" s="34"/>
      <c r="U18281" s="34"/>
    </row>
    <row r="18282" spans="16:21" x14ac:dyDescent="0.45">
      <c r="P18282" s="33" t="s">
        <v>10053</v>
      </c>
      <c r="Q18282" t="s">
        <v>28873</v>
      </c>
      <c r="R18282" s="35" t="s">
        <v>27014</v>
      </c>
      <c r="S18282" s="34"/>
      <c r="T18282" s="34"/>
      <c r="U18282" s="34"/>
    </row>
    <row r="18283" spans="16:21" x14ac:dyDescent="0.45">
      <c r="P18283" s="33" t="s">
        <v>10053</v>
      </c>
      <c r="Q18283" t="s">
        <v>28873</v>
      </c>
      <c r="R18283" s="35" t="s">
        <v>27015</v>
      </c>
      <c r="S18283" s="34"/>
      <c r="T18283" s="34"/>
      <c r="U18283" s="34"/>
    </row>
    <row r="18284" spans="16:21" x14ac:dyDescent="0.45">
      <c r="P18284" s="33" t="s">
        <v>10054</v>
      </c>
      <c r="Q18284" t="s">
        <v>28873</v>
      </c>
      <c r="R18284" s="35" t="s">
        <v>27016</v>
      </c>
      <c r="S18284" s="34"/>
      <c r="T18284" s="34"/>
      <c r="U18284" s="34"/>
    </row>
    <row r="18285" spans="16:21" x14ac:dyDescent="0.45">
      <c r="P18285" s="33" t="s">
        <v>10054</v>
      </c>
      <c r="Q18285" t="s">
        <v>28873</v>
      </c>
      <c r="R18285" s="35" t="s">
        <v>27017</v>
      </c>
      <c r="S18285" s="34"/>
      <c r="T18285" s="34"/>
      <c r="U18285" s="34"/>
    </row>
    <row r="18286" spans="16:21" x14ac:dyDescent="0.45">
      <c r="P18286" s="33" t="s">
        <v>10055</v>
      </c>
      <c r="Q18286" t="s">
        <v>28873</v>
      </c>
      <c r="R18286" s="35" t="s">
        <v>27018</v>
      </c>
      <c r="S18286" s="34"/>
      <c r="T18286" s="34"/>
      <c r="U18286" s="34"/>
    </row>
    <row r="18287" spans="16:21" x14ac:dyDescent="0.45">
      <c r="P18287" s="33" t="s">
        <v>10055</v>
      </c>
      <c r="Q18287" t="s">
        <v>28873</v>
      </c>
      <c r="R18287" s="35" t="s">
        <v>27019</v>
      </c>
      <c r="S18287" s="34"/>
      <c r="T18287" s="34"/>
      <c r="U18287" s="34"/>
    </row>
    <row r="18288" spans="16:21" x14ac:dyDescent="0.45">
      <c r="P18288" s="33" t="s">
        <v>10056</v>
      </c>
      <c r="Q18288" t="s">
        <v>28873</v>
      </c>
      <c r="R18288" s="35" t="s">
        <v>27018</v>
      </c>
      <c r="S18288" s="34"/>
      <c r="T18288" s="34"/>
      <c r="U18288" s="34"/>
    </row>
    <row r="18289" spans="16:21" x14ac:dyDescent="0.45">
      <c r="P18289" s="33" t="s">
        <v>10056</v>
      </c>
      <c r="Q18289" t="s">
        <v>28873</v>
      </c>
      <c r="R18289" s="35" t="s">
        <v>27019</v>
      </c>
      <c r="S18289" s="34"/>
      <c r="T18289" s="34"/>
      <c r="U18289" s="34"/>
    </row>
    <row r="18290" spans="16:21" x14ac:dyDescent="0.45">
      <c r="P18290" s="33" t="s">
        <v>10057</v>
      </c>
      <c r="Q18290" t="s">
        <v>28873</v>
      </c>
      <c r="R18290" s="35" t="s">
        <v>27020</v>
      </c>
      <c r="S18290" s="34"/>
      <c r="T18290" s="34"/>
      <c r="U18290" s="34"/>
    </row>
    <row r="18291" spans="16:21" x14ac:dyDescent="0.45">
      <c r="P18291" s="33" t="s">
        <v>10057</v>
      </c>
      <c r="Q18291" t="s">
        <v>28873</v>
      </c>
      <c r="R18291" s="35" t="s">
        <v>27021</v>
      </c>
      <c r="S18291" s="34"/>
      <c r="T18291" s="34"/>
      <c r="U18291" s="34"/>
    </row>
    <row r="18292" spans="16:21" x14ac:dyDescent="0.45">
      <c r="P18292" s="33" t="s">
        <v>10058</v>
      </c>
      <c r="Q18292" t="s">
        <v>28873</v>
      </c>
      <c r="R18292" s="35" t="s">
        <v>27022</v>
      </c>
      <c r="S18292" s="34"/>
      <c r="T18292" s="34"/>
      <c r="U18292" s="34"/>
    </row>
    <row r="18293" spans="16:21" x14ac:dyDescent="0.45">
      <c r="P18293" s="33" t="s">
        <v>10058</v>
      </c>
      <c r="Q18293" t="s">
        <v>28873</v>
      </c>
      <c r="R18293" s="35" t="s">
        <v>27023</v>
      </c>
      <c r="S18293" s="34"/>
      <c r="T18293" s="34"/>
      <c r="U18293" s="34"/>
    </row>
    <row r="18294" spans="16:21" x14ac:dyDescent="0.45">
      <c r="P18294" s="33" t="s">
        <v>10059</v>
      </c>
      <c r="Q18294" t="s">
        <v>28873</v>
      </c>
      <c r="R18294" s="35" t="s">
        <v>27024</v>
      </c>
      <c r="S18294" s="34"/>
      <c r="T18294" s="34"/>
      <c r="U18294" s="34"/>
    </row>
    <row r="18295" spans="16:21" x14ac:dyDescent="0.45">
      <c r="P18295" s="33" t="s">
        <v>10059</v>
      </c>
      <c r="Q18295" t="s">
        <v>28873</v>
      </c>
      <c r="R18295" s="35" t="s">
        <v>27025</v>
      </c>
      <c r="S18295" s="34"/>
      <c r="T18295" s="34"/>
      <c r="U18295" s="34"/>
    </row>
    <row r="18296" spans="16:21" x14ac:dyDescent="0.45">
      <c r="P18296" s="33" t="s">
        <v>10060</v>
      </c>
      <c r="Q18296" t="s">
        <v>28873</v>
      </c>
      <c r="R18296" s="35" t="s">
        <v>27026</v>
      </c>
      <c r="S18296" s="34"/>
      <c r="T18296" s="34"/>
      <c r="U18296" s="34"/>
    </row>
    <row r="18297" spans="16:21" x14ac:dyDescent="0.45">
      <c r="P18297" s="33" t="s">
        <v>10060</v>
      </c>
      <c r="Q18297" t="s">
        <v>28873</v>
      </c>
      <c r="R18297" s="35" t="s">
        <v>27026</v>
      </c>
      <c r="S18297" s="34"/>
      <c r="T18297" s="34"/>
      <c r="U18297" s="34"/>
    </row>
    <row r="18298" spans="16:21" x14ac:dyDescent="0.45">
      <c r="P18298" s="33" t="s">
        <v>10061</v>
      </c>
      <c r="Q18298" t="s">
        <v>28873</v>
      </c>
      <c r="R18298" s="35" t="s">
        <v>27027</v>
      </c>
      <c r="S18298" s="34"/>
      <c r="T18298" s="34"/>
      <c r="U18298" s="34"/>
    </row>
    <row r="18299" spans="16:21" x14ac:dyDescent="0.45">
      <c r="P18299" s="33" t="s">
        <v>10061</v>
      </c>
      <c r="Q18299" t="s">
        <v>28873</v>
      </c>
      <c r="R18299" s="35" t="s">
        <v>27028</v>
      </c>
      <c r="S18299" s="34"/>
      <c r="T18299" s="34"/>
      <c r="U18299" s="34"/>
    </row>
    <row r="18300" spans="16:21" x14ac:dyDescent="0.45">
      <c r="P18300" s="33" t="s">
        <v>10062</v>
      </c>
      <c r="Q18300" t="s">
        <v>28873</v>
      </c>
      <c r="R18300" s="35" t="s">
        <v>27029</v>
      </c>
      <c r="S18300" s="34"/>
      <c r="T18300" s="34"/>
      <c r="U18300" s="34"/>
    </row>
    <row r="18301" spans="16:21" x14ac:dyDescent="0.45">
      <c r="P18301" s="33" t="s">
        <v>10062</v>
      </c>
      <c r="Q18301" t="s">
        <v>28873</v>
      </c>
      <c r="R18301" s="35" t="s">
        <v>27030</v>
      </c>
      <c r="S18301" s="34"/>
      <c r="T18301" s="34"/>
      <c r="U18301" s="34"/>
    </row>
    <row r="18302" spans="16:21" x14ac:dyDescent="0.45">
      <c r="P18302" s="33" t="s">
        <v>10063</v>
      </c>
      <c r="Q18302" t="s">
        <v>28873</v>
      </c>
      <c r="R18302" s="35" t="s">
        <v>27031</v>
      </c>
      <c r="S18302" s="34"/>
      <c r="T18302" s="34"/>
      <c r="U18302" s="34"/>
    </row>
    <row r="18303" spans="16:21" x14ac:dyDescent="0.45">
      <c r="P18303" s="33" t="s">
        <v>10063</v>
      </c>
      <c r="Q18303" t="s">
        <v>28873</v>
      </c>
      <c r="R18303" s="35" t="s">
        <v>27032</v>
      </c>
      <c r="S18303" s="34"/>
      <c r="T18303" s="34"/>
      <c r="U18303" s="34"/>
    </row>
    <row r="18304" spans="16:21" x14ac:dyDescent="0.45">
      <c r="P18304" s="33" t="s">
        <v>10064</v>
      </c>
      <c r="Q18304" t="s">
        <v>28873</v>
      </c>
      <c r="R18304" s="35" t="s">
        <v>27033</v>
      </c>
      <c r="S18304" s="34"/>
      <c r="T18304" s="34"/>
      <c r="U18304" s="34"/>
    </row>
    <row r="18305" spans="16:21" x14ac:dyDescent="0.45">
      <c r="P18305" s="33" t="s">
        <v>10064</v>
      </c>
      <c r="Q18305" t="s">
        <v>28873</v>
      </c>
      <c r="R18305" s="35" t="s">
        <v>27034</v>
      </c>
      <c r="S18305" s="34"/>
      <c r="T18305" s="34"/>
      <c r="U18305" s="34"/>
    </row>
    <row r="18306" spans="16:21" x14ac:dyDescent="0.45">
      <c r="P18306" s="33" t="s">
        <v>10065</v>
      </c>
      <c r="Q18306" t="s">
        <v>28873</v>
      </c>
      <c r="R18306" s="35" t="s">
        <v>27035</v>
      </c>
      <c r="S18306" s="34"/>
      <c r="T18306" s="34"/>
      <c r="U18306" s="34"/>
    </row>
    <row r="18307" spans="16:21" x14ac:dyDescent="0.45">
      <c r="P18307" s="33" t="s">
        <v>10065</v>
      </c>
      <c r="Q18307" t="s">
        <v>28873</v>
      </c>
      <c r="R18307" s="35" t="s">
        <v>27036</v>
      </c>
      <c r="S18307" s="34"/>
      <c r="T18307" s="34"/>
      <c r="U18307" s="34"/>
    </row>
    <row r="18308" spans="16:21" x14ac:dyDescent="0.45">
      <c r="P18308" s="33" t="s">
        <v>10066</v>
      </c>
      <c r="Q18308" t="s">
        <v>28873</v>
      </c>
      <c r="R18308" s="35" t="s">
        <v>27037</v>
      </c>
      <c r="S18308" s="34"/>
      <c r="T18308" s="34"/>
      <c r="U18308" s="34"/>
    </row>
    <row r="18309" spans="16:21" x14ac:dyDescent="0.45">
      <c r="P18309" s="33" t="s">
        <v>10066</v>
      </c>
      <c r="Q18309" t="s">
        <v>28873</v>
      </c>
      <c r="R18309" s="35" t="s">
        <v>27038</v>
      </c>
      <c r="S18309" s="34"/>
      <c r="T18309" s="34"/>
      <c r="U18309" s="34"/>
    </row>
    <row r="18310" spans="16:21" x14ac:dyDescent="0.45">
      <c r="P18310" s="33" t="s">
        <v>10067</v>
      </c>
      <c r="Q18310" t="s">
        <v>28873</v>
      </c>
      <c r="R18310" s="35" t="s">
        <v>27039</v>
      </c>
      <c r="S18310" s="34"/>
      <c r="T18310" s="34"/>
      <c r="U18310" s="34"/>
    </row>
    <row r="18311" spans="16:21" x14ac:dyDescent="0.45">
      <c r="P18311" s="33" t="s">
        <v>10067</v>
      </c>
      <c r="Q18311" t="s">
        <v>28873</v>
      </c>
      <c r="R18311" s="35" t="s">
        <v>27040</v>
      </c>
      <c r="S18311" s="34"/>
      <c r="T18311" s="34"/>
      <c r="U18311" s="34"/>
    </row>
    <row r="18312" spans="16:21" x14ac:dyDescent="0.45">
      <c r="P18312" s="33" t="s">
        <v>10068</v>
      </c>
      <c r="Q18312" t="s">
        <v>28873</v>
      </c>
      <c r="R18312" s="35" t="s">
        <v>27041</v>
      </c>
      <c r="S18312" s="34"/>
      <c r="T18312" s="34"/>
      <c r="U18312" s="34"/>
    </row>
    <row r="18313" spans="16:21" x14ac:dyDescent="0.45">
      <c r="P18313" s="33" t="s">
        <v>10068</v>
      </c>
      <c r="Q18313" t="s">
        <v>28873</v>
      </c>
      <c r="R18313" s="35" t="s">
        <v>27042</v>
      </c>
      <c r="S18313" s="34"/>
      <c r="T18313" s="34"/>
      <c r="U18313" s="34"/>
    </row>
    <row r="18314" spans="16:21" x14ac:dyDescent="0.45">
      <c r="P18314" s="33" t="s">
        <v>10069</v>
      </c>
      <c r="Q18314" t="s">
        <v>28873</v>
      </c>
      <c r="R18314" s="35" t="s">
        <v>27043</v>
      </c>
      <c r="S18314" s="34"/>
      <c r="T18314" s="34"/>
      <c r="U18314" s="34"/>
    </row>
    <row r="18315" spans="16:21" x14ac:dyDescent="0.45">
      <c r="P18315" s="33" t="s">
        <v>10069</v>
      </c>
      <c r="Q18315" t="s">
        <v>28873</v>
      </c>
      <c r="R18315" s="35" t="s">
        <v>27044</v>
      </c>
      <c r="S18315" s="34"/>
      <c r="T18315" s="34"/>
      <c r="U18315" s="34"/>
    </row>
    <row r="18316" spans="16:21" x14ac:dyDescent="0.45">
      <c r="P18316" s="33" t="s">
        <v>10070</v>
      </c>
      <c r="Q18316" t="s">
        <v>28873</v>
      </c>
      <c r="R18316" s="35" t="s">
        <v>27045</v>
      </c>
      <c r="S18316" s="34"/>
      <c r="T18316" s="34"/>
      <c r="U18316" s="34"/>
    </row>
    <row r="18317" spans="16:21" x14ac:dyDescent="0.45">
      <c r="P18317" s="33" t="s">
        <v>10070</v>
      </c>
      <c r="Q18317" t="s">
        <v>28873</v>
      </c>
      <c r="R18317" s="35" t="s">
        <v>27046</v>
      </c>
      <c r="S18317" s="34"/>
      <c r="T18317" s="34"/>
      <c r="U18317" s="34"/>
    </row>
    <row r="18318" spans="16:21" x14ac:dyDescent="0.45">
      <c r="P18318" s="33" t="s">
        <v>10071</v>
      </c>
      <c r="Q18318" t="s">
        <v>28873</v>
      </c>
      <c r="R18318" s="35" t="s">
        <v>27045</v>
      </c>
      <c r="S18318" s="34"/>
      <c r="T18318" s="34"/>
      <c r="U18318" s="34"/>
    </row>
    <row r="18319" spans="16:21" x14ac:dyDescent="0.45">
      <c r="P18319" s="33" t="s">
        <v>10071</v>
      </c>
      <c r="Q18319" t="s">
        <v>28873</v>
      </c>
      <c r="R18319" s="35" t="s">
        <v>27046</v>
      </c>
      <c r="S18319" s="34"/>
      <c r="T18319" s="34"/>
      <c r="U18319" s="34"/>
    </row>
    <row r="18320" spans="16:21" x14ac:dyDescent="0.45">
      <c r="P18320" s="33" t="s">
        <v>10072</v>
      </c>
      <c r="Q18320" t="s">
        <v>28873</v>
      </c>
      <c r="R18320" s="35" t="s">
        <v>27047</v>
      </c>
      <c r="S18320" s="34"/>
      <c r="T18320" s="34"/>
      <c r="U18320" s="34"/>
    </row>
    <row r="18321" spans="16:21" x14ac:dyDescent="0.45">
      <c r="P18321" s="33" t="s">
        <v>10072</v>
      </c>
      <c r="Q18321" t="s">
        <v>28873</v>
      </c>
      <c r="R18321" s="35" t="s">
        <v>27048</v>
      </c>
      <c r="S18321" s="34"/>
      <c r="T18321" s="34"/>
      <c r="U18321" s="34"/>
    </row>
    <row r="18322" spans="16:21" x14ac:dyDescent="0.45">
      <c r="P18322" s="33" t="s">
        <v>10073</v>
      </c>
      <c r="Q18322" t="s">
        <v>28873</v>
      </c>
      <c r="R18322" s="35" t="s">
        <v>27049</v>
      </c>
      <c r="S18322" s="34"/>
      <c r="T18322" s="34"/>
      <c r="U18322" s="34"/>
    </row>
    <row r="18323" spans="16:21" x14ac:dyDescent="0.45">
      <c r="P18323" s="33" t="s">
        <v>10073</v>
      </c>
      <c r="Q18323" t="s">
        <v>28873</v>
      </c>
      <c r="R18323" s="35" t="s">
        <v>27050</v>
      </c>
      <c r="S18323" s="34"/>
      <c r="T18323" s="34"/>
      <c r="U18323" s="34"/>
    </row>
    <row r="18324" spans="16:21" x14ac:dyDescent="0.45">
      <c r="P18324" s="33" t="s">
        <v>10074</v>
      </c>
      <c r="Q18324" t="s">
        <v>28873</v>
      </c>
      <c r="R18324" s="35" t="s">
        <v>27051</v>
      </c>
      <c r="S18324" s="34"/>
      <c r="T18324" s="34"/>
      <c r="U18324" s="34"/>
    </row>
    <row r="18325" spans="16:21" x14ac:dyDescent="0.45">
      <c r="P18325" s="33" t="s">
        <v>10074</v>
      </c>
      <c r="Q18325" t="s">
        <v>28873</v>
      </c>
      <c r="R18325" s="35" t="s">
        <v>27052</v>
      </c>
      <c r="S18325" s="34"/>
      <c r="T18325" s="34"/>
      <c r="U18325" s="34"/>
    </row>
    <row r="18326" spans="16:21" x14ac:dyDescent="0.45">
      <c r="P18326" s="33" t="s">
        <v>10075</v>
      </c>
      <c r="Q18326" t="s">
        <v>28873</v>
      </c>
      <c r="R18326" s="35" t="s">
        <v>27053</v>
      </c>
      <c r="S18326" s="34"/>
      <c r="T18326" s="34"/>
      <c r="U18326" s="34"/>
    </row>
    <row r="18327" spans="16:21" x14ac:dyDescent="0.45">
      <c r="P18327" s="33" t="s">
        <v>10075</v>
      </c>
      <c r="Q18327" t="s">
        <v>28873</v>
      </c>
      <c r="R18327" s="35" t="s">
        <v>27054</v>
      </c>
      <c r="S18327" s="34"/>
      <c r="T18327" s="34"/>
      <c r="U18327" s="34"/>
    </row>
    <row r="18328" spans="16:21" x14ac:dyDescent="0.45">
      <c r="P18328" s="33" t="s">
        <v>10076</v>
      </c>
      <c r="Q18328" t="s">
        <v>28873</v>
      </c>
      <c r="R18328" s="35" t="s">
        <v>27055</v>
      </c>
      <c r="S18328" s="34"/>
      <c r="T18328" s="34"/>
      <c r="U18328" s="34"/>
    </row>
    <row r="18329" spans="16:21" x14ac:dyDescent="0.45">
      <c r="P18329" s="33" t="s">
        <v>10076</v>
      </c>
      <c r="Q18329" t="s">
        <v>28873</v>
      </c>
      <c r="R18329" s="35" t="s">
        <v>27056</v>
      </c>
      <c r="S18329" s="34"/>
      <c r="T18329" s="34"/>
      <c r="U18329" s="34"/>
    </row>
    <row r="18330" spans="16:21" x14ac:dyDescent="0.45">
      <c r="P18330" s="33" t="s">
        <v>10077</v>
      </c>
      <c r="Q18330" t="s">
        <v>28873</v>
      </c>
      <c r="R18330" s="35" t="s">
        <v>27057</v>
      </c>
      <c r="S18330" s="34"/>
      <c r="T18330" s="34"/>
      <c r="U18330" s="34"/>
    </row>
    <row r="18331" spans="16:21" x14ac:dyDescent="0.45">
      <c r="P18331" s="33" t="s">
        <v>10077</v>
      </c>
      <c r="Q18331" t="s">
        <v>28873</v>
      </c>
      <c r="R18331" s="35" t="s">
        <v>27058</v>
      </c>
      <c r="S18331" s="34"/>
      <c r="T18331" s="34"/>
      <c r="U18331" s="34"/>
    </row>
    <row r="18332" spans="16:21" x14ac:dyDescent="0.45">
      <c r="P18332" s="33" t="s">
        <v>10078</v>
      </c>
      <c r="Q18332" t="s">
        <v>28873</v>
      </c>
      <c r="R18332" s="35" t="s">
        <v>27059</v>
      </c>
      <c r="S18332" s="34"/>
      <c r="T18332" s="34"/>
      <c r="U18332" s="34"/>
    </row>
    <row r="18333" spans="16:21" x14ac:dyDescent="0.45">
      <c r="P18333" s="33" t="s">
        <v>10078</v>
      </c>
      <c r="Q18333" t="s">
        <v>28873</v>
      </c>
      <c r="R18333" s="35" t="s">
        <v>27060</v>
      </c>
      <c r="S18333" s="34"/>
      <c r="T18333" s="34"/>
      <c r="U18333" s="34"/>
    </row>
    <row r="18334" spans="16:21" x14ac:dyDescent="0.45">
      <c r="P18334" s="33" t="s">
        <v>10079</v>
      </c>
      <c r="Q18334" t="s">
        <v>28873</v>
      </c>
      <c r="R18334" s="35" t="s">
        <v>27061</v>
      </c>
      <c r="S18334" s="34"/>
      <c r="T18334" s="34"/>
      <c r="U18334" s="34"/>
    </row>
    <row r="18335" spans="16:21" x14ac:dyDescent="0.45">
      <c r="P18335" s="33" t="s">
        <v>10079</v>
      </c>
      <c r="Q18335" t="s">
        <v>28873</v>
      </c>
      <c r="R18335" s="35" t="s">
        <v>27062</v>
      </c>
      <c r="S18335" s="34"/>
      <c r="T18335" s="34"/>
      <c r="U18335" s="34"/>
    </row>
    <row r="18336" spans="16:21" x14ac:dyDescent="0.45">
      <c r="P18336" s="33" t="s">
        <v>10080</v>
      </c>
      <c r="Q18336" t="s">
        <v>28873</v>
      </c>
      <c r="R18336" s="35" t="s">
        <v>27063</v>
      </c>
      <c r="S18336" s="34"/>
      <c r="T18336" s="34"/>
      <c r="U18336" s="34"/>
    </row>
    <row r="18337" spans="16:21" x14ac:dyDescent="0.45">
      <c r="P18337" s="33" t="s">
        <v>10080</v>
      </c>
      <c r="Q18337" t="s">
        <v>28873</v>
      </c>
      <c r="R18337" s="35" t="s">
        <v>27064</v>
      </c>
      <c r="S18337" s="34"/>
      <c r="T18337" s="34"/>
      <c r="U18337" s="34"/>
    </row>
    <row r="18338" spans="16:21" x14ac:dyDescent="0.45">
      <c r="P18338" s="33" t="s">
        <v>10081</v>
      </c>
      <c r="Q18338" t="s">
        <v>28873</v>
      </c>
      <c r="R18338" s="35" t="s">
        <v>27065</v>
      </c>
      <c r="S18338" s="34"/>
      <c r="T18338" s="34"/>
      <c r="U18338" s="34"/>
    </row>
    <row r="18339" spans="16:21" x14ac:dyDescent="0.45">
      <c r="P18339" s="33" t="s">
        <v>10081</v>
      </c>
      <c r="Q18339" t="s">
        <v>28873</v>
      </c>
      <c r="R18339" s="35" t="s">
        <v>27066</v>
      </c>
      <c r="S18339" s="34"/>
      <c r="T18339" s="34"/>
      <c r="U18339" s="34"/>
    </row>
    <row r="18340" spans="16:21" x14ac:dyDescent="0.45">
      <c r="P18340" s="33" t="s">
        <v>10082</v>
      </c>
      <c r="Q18340" t="s">
        <v>28873</v>
      </c>
      <c r="R18340" s="35" t="s">
        <v>27067</v>
      </c>
      <c r="S18340" s="34"/>
      <c r="T18340" s="34"/>
      <c r="U18340" s="34"/>
    </row>
    <row r="18341" spans="16:21" x14ac:dyDescent="0.45">
      <c r="P18341" s="33" t="s">
        <v>10082</v>
      </c>
      <c r="Q18341" t="s">
        <v>28873</v>
      </c>
      <c r="R18341" s="35" t="s">
        <v>27068</v>
      </c>
      <c r="S18341" s="34"/>
      <c r="T18341" s="34"/>
      <c r="U18341" s="34"/>
    </row>
    <row r="18342" spans="16:21" x14ac:dyDescent="0.45">
      <c r="P18342" s="33" t="s">
        <v>10083</v>
      </c>
      <c r="Q18342" t="s">
        <v>28873</v>
      </c>
      <c r="R18342" s="35" t="s">
        <v>27069</v>
      </c>
      <c r="S18342" s="34"/>
      <c r="T18342" s="34"/>
      <c r="U18342" s="34"/>
    </row>
    <row r="18343" spans="16:21" x14ac:dyDescent="0.45">
      <c r="P18343" s="33" t="s">
        <v>10083</v>
      </c>
      <c r="Q18343" t="s">
        <v>28873</v>
      </c>
      <c r="R18343" s="35" t="s">
        <v>27070</v>
      </c>
      <c r="S18343" s="34"/>
      <c r="T18343" s="34"/>
      <c r="U18343" s="34"/>
    </row>
    <row r="18344" spans="16:21" x14ac:dyDescent="0.45">
      <c r="P18344" s="33" t="s">
        <v>10084</v>
      </c>
      <c r="Q18344" t="s">
        <v>28873</v>
      </c>
      <c r="R18344" s="35" t="s">
        <v>27071</v>
      </c>
      <c r="S18344" s="34"/>
      <c r="T18344" s="34"/>
      <c r="U18344" s="34"/>
    </row>
    <row r="18345" spans="16:21" x14ac:dyDescent="0.45">
      <c r="P18345" s="33" t="s">
        <v>10084</v>
      </c>
      <c r="Q18345" t="s">
        <v>28873</v>
      </c>
      <c r="R18345" s="35" t="s">
        <v>27072</v>
      </c>
      <c r="S18345" s="34"/>
      <c r="T18345" s="34"/>
      <c r="U18345" s="34"/>
    </row>
    <row r="18346" spans="16:21" x14ac:dyDescent="0.45">
      <c r="P18346" s="33" t="s">
        <v>10085</v>
      </c>
      <c r="Q18346" t="s">
        <v>28873</v>
      </c>
      <c r="R18346" s="35" t="s">
        <v>27073</v>
      </c>
      <c r="S18346" s="34"/>
      <c r="T18346" s="34"/>
      <c r="U18346" s="34"/>
    </row>
    <row r="18347" spans="16:21" x14ac:dyDescent="0.45">
      <c r="P18347" s="33" t="s">
        <v>10085</v>
      </c>
      <c r="Q18347" t="s">
        <v>28873</v>
      </c>
      <c r="R18347" s="35" t="s">
        <v>27074</v>
      </c>
      <c r="S18347" s="34"/>
      <c r="T18347" s="34"/>
      <c r="U18347" s="34"/>
    </row>
    <row r="18348" spans="16:21" x14ac:dyDescent="0.45">
      <c r="P18348" s="33" t="s">
        <v>10086</v>
      </c>
      <c r="Q18348" t="s">
        <v>28873</v>
      </c>
      <c r="R18348" s="35" t="s">
        <v>27073</v>
      </c>
      <c r="S18348" s="34"/>
      <c r="T18348" s="34"/>
      <c r="U18348" s="34"/>
    </row>
    <row r="18349" spans="16:21" x14ac:dyDescent="0.45">
      <c r="P18349" s="33" t="s">
        <v>10086</v>
      </c>
      <c r="Q18349" t="s">
        <v>28873</v>
      </c>
      <c r="R18349" s="35" t="s">
        <v>27074</v>
      </c>
      <c r="S18349" s="34"/>
      <c r="T18349" s="34"/>
      <c r="U18349" s="34"/>
    </row>
    <row r="18350" spans="16:21" x14ac:dyDescent="0.45">
      <c r="P18350" s="33" t="s">
        <v>10087</v>
      </c>
      <c r="Q18350" t="s">
        <v>28873</v>
      </c>
      <c r="R18350" s="35" t="s">
        <v>27075</v>
      </c>
      <c r="S18350" s="34"/>
      <c r="T18350" s="34"/>
      <c r="U18350" s="34"/>
    </row>
    <row r="18351" spans="16:21" x14ac:dyDescent="0.45">
      <c r="P18351" s="33" t="s">
        <v>10087</v>
      </c>
      <c r="Q18351" t="s">
        <v>28873</v>
      </c>
      <c r="R18351" s="35" t="s">
        <v>27076</v>
      </c>
      <c r="S18351" s="34"/>
      <c r="T18351" s="34"/>
      <c r="U18351" s="34"/>
    </row>
    <row r="18352" spans="16:21" x14ac:dyDescent="0.45">
      <c r="P18352" s="33" t="s">
        <v>10088</v>
      </c>
      <c r="Q18352" t="s">
        <v>28873</v>
      </c>
      <c r="R18352" s="35" t="s">
        <v>27077</v>
      </c>
      <c r="S18352" s="34"/>
      <c r="T18352" s="34"/>
      <c r="U18352" s="34"/>
    </row>
    <row r="18353" spans="16:21" x14ac:dyDescent="0.45">
      <c r="P18353" s="33" t="s">
        <v>10088</v>
      </c>
      <c r="Q18353" t="s">
        <v>28873</v>
      </c>
      <c r="R18353" s="35" t="s">
        <v>27078</v>
      </c>
      <c r="S18353" s="34"/>
      <c r="T18353" s="34"/>
      <c r="U18353" s="34"/>
    </row>
    <row r="18354" spans="16:21" x14ac:dyDescent="0.45">
      <c r="P18354" s="33" t="s">
        <v>10089</v>
      </c>
      <c r="Q18354" t="s">
        <v>28873</v>
      </c>
      <c r="R18354" s="35" t="s">
        <v>27079</v>
      </c>
      <c r="S18354" s="34"/>
      <c r="T18354" s="34"/>
      <c r="U18354" s="34"/>
    </row>
    <row r="18355" spans="16:21" x14ac:dyDescent="0.45">
      <c r="P18355" s="33" t="s">
        <v>10089</v>
      </c>
      <c r="Q18355" t="s">
        <v>28873</v>
      </c>
      <c r="R18355" s="35" t="s">
        <v>27080</v>
      </c>
      <c r="S18355" s="34"/>
      <c r="T18355" s="34"/>
      <c r="U18355" s="34"/>
    </row>
    <row r="18356" spans="16:21" x14ac:dyDescent="0.45">
      <c r="P18356" s="33" t="s">
        <v>10090</v>
      </c>
      <c r="Q18356" t="s">
        <v>28873</v>
      </c>
      <c r="R18356" s="35" t="s">
        <v>27081</v>
      </c>
      <c r="S18356" s="34"/>
      <c r="T18356" s="34"/>
      <c r="U18356" s="34"/>
    </row>
    <row r="18357" spans="16:21" x14ac:dyDescent="0.45">
      <c r="P18357" s="33" t="s">
        <v>10090</v>
      </c>
      <c r="Q18357" t="s">
        <v>28873</v>
      </c>
      <c r="R18357" s="35" t="s">
        <v>27082</v>
      </c>
      <c r="S18357" s="34"/>
      <c r="T18357" s="34"/>
      <c r="U18357" s="34"/>
    </row>
    <row r="18358" spans="16:21" x14ac:dyDescent="0.45">
      <c r="P18358" s="33" t="s">
        <v>10091</v>
      </c>
      <c r="Q18358" t="s">
        <v>28873</v>
      </c>
      <c r="R18358" s="35" t="s">
        <v>27083</v>
      </c>
      <c r="S18358" s="34"/>
      <c r="T18358" s="34"/>
      <c r="U18358" s="34"/>
    </row>
    <row r="18359" spans="16:21" x14ac:dyDescent="0.45">
      <c r="P18359" s="33" t="s">
        <v>10091</v>
      </c>
      <c r="Q18359" t="s">
        <v>28873</v>
      </c>
      <c r="R18359" s="35" t="s">
        <v>27084</v>
      </c>
      <c r="S18359" s="34"/>
      <c r="T18359" s="34"/>
      <c r="U18359" s="34"/>
    </row>
    <row r="18360" spans="16:21" x14ac:dyDescent="0.45">
      <c r="P18360" s="33" t="s">
        <v>10092</v>
      </c>
      <c r="Q18360" t="s">
        <v>28873</v>
      </c>
      <c r="R18360" s="35" t="s">
        <v>27085</v>
      </c>
      <c r="S18360" s="34"/>
      <c r="T18360" s="34"/>
      <c r="U18360" s="34"/>
    </row>
    <row r="18361" spans="16:21" x14ac:dyDescent="0.45">
      <c r="P18361" s="33" t="s">
        <v>10092</v>
      </c>
      <c r="Q18361" t="s">
        <v>28873</v>
      </c>
      <c r="R18361" s="35" t="s">
        <v>27086</v>
      </c>
      <c r="S18361" s="34"/>
      <c r="T18361" s="34"/>
      <c r="U18361" s="34"/>
    </row>
    <row r="18362" spans="16:21" x14ac:dyDescent="0.45">
      <c r="P18362" s="33" t="s">
        <v>10093</v>
      </c>
      <c r="Q18362" t="s">
        <v>28873</v>
      </c>
      <c r="R18362" s="35" t="s">
        <v>27087</v>
      </c>
      <c r="S18362" s="34"/>
      <c r="T18362" s="34"/>
      <c r="U18362" s="34"/>
    </row>
    <row r="18363" spans="16:21" x14ac:dyDescent="0.45">
      <c r="P18363" s="33" t="s">
        <v>10093</v>
      </c>
      <c r="Q18363" t="s">
        <v>28873</v>
      </c>
      <c r="R18363" s="35" t="s">
        <v>27088</v>
      </c>
      <c r="S18363" s="34"/>
      <c r="T18363" s="34"/>
      <c r="U18363" s="34"/>
    </row>
    <row r="18364" spans="16:21" x14ac:dyDescent="0.45">
      <c r="P18364" s="33" t="s">
        <v>10094</v>
      </c>
      <c r="Q18364" t="s">
        <v>28873</v>
      </c>
      <c r="R18364" s="35" t="s">
        <v>27089</v>
      </c>
      <c r="S18364" s="34"/>
      <c r="T18364" s="34"/>
      <c r="U18364" s="34"/>
    </row>
    <row r="18365" spans="16:21" x14ac:dyDescent="0.45">
      <c r="P18365" s="33" t="s">
        <v>10094</v>
      </c>
      <c r="Q18365" t="s">
        <v>28873</v>
      </c>
      <c r="R18365" s="35" t="s">
        <v>27090</v>
      </c>
      <c r="S18365" s="34"/>
      <c r="T18365" s="34"/>
      <c r="U18365" s="34"/>
    </row>
    <row r="18366" spans="16:21" x14ac:dyDescent="0.45">
      <c r="P18366" s="33" t="s">
        <v>10095</v>
      </c>
      <c r="Q18366" t="s">
        <v>28873</v>
      </c>
      <c r="R18366" s="35" t="s">
        <v>27091</v>
      </c>
      <c r="S18366" s="34"/>
      <c r="T18366" s="34"/>
      <c r="U18366" s="34"/>
    </row>
    <row r="18367" spans="16:21" x14ac:dyDescent="0.45">
      <c r="P18367" s="33" t="s">
        <v>10095</v>
      </c>
      <c r="Q18367" t="s">
        <v>28873</v>
      </c>
      <c r="R18367" s="35" t="s">
        <v>27092</v>
      </c>
      <c r="S18367" s="34"/>
      <c r="T18367" s="34"/>
      <c r="U18367" s="34"/>
    </row>
    <row r="18368" spans="16:21" x14ac:dyDescent="0.45">
      <c r="P18368" s="33" t="s">
        <v>10096</v>
      </c>
      <c r="Q18368" t="s">
        <v>28873</v>
      </c>
      <c r="R18368" s="35" t="s">
        <v>27093</v>
      </c>
      <c r="S18368" s="34"/>
      <c r="T18368" s="34"/>
      <c r="U18368" s="34"/>
    </row>
    <row r="18369" spans="16:21" x14ac:dyDescent="0.45">
      <c r="P18369" s="33" t="s">
        <v>10096</v>
      </c>
      <c r="Q18369" t="s">
        <v>28873</v>
      </c>
      <c r="R18369" s="35" t="s">
        <v>27094</v>
      </c>
      <c r="S18369" s="34"/>
      <c r="T18369" s="34"/>
      <c r="U18369" s="34"/>
    </row>
    <row r="18370" spans="16:21" x14ac:dyDescent="0.45">
      <c r="P18370" s="33" t="s">
        <v>10097</v>
      </c>
      <c r="Q18370" t="s">
        <v>28873</v>
      </c>
      <c r="R18370" s="35" t="s">
        <v>27095</v>
      </c>
      <c r="S18370" s="34"/>
      <c r="T18370" s="34"/>
      <c r="U18370" s="34"/>
    </row>
    <row r="18371" spans="16:21" x14ac:dyDescent="0.45">
      <c r="P18371" s="33" t="s">
        <v>10097</v>
      </c>
      <c r="Q18371" t="s">
        <v>28873</v>
      </c>
      <c r="R18371" s="35" t="s">
        <v>27096</v>
      </c>
      <c r="S18371" s="34"/>
      <c r="T18371" s="34"/>
      <c r="U18371" s="34"/>
    </row>
    <row r="18372" spans="16:21" x14ac:dyDescent="0.45">
      <c r="P18372" s="33" t="s">
        <v>10098</v>
      </c>
      <c r="Q18372" t="s">
        <v>28873</v>
      </c>
      <c r="R18372" s="35" t="s">
        <v>27097</v>
      </c>
      <c r="S18372" s="34"/>
      <c r="T18372" s="34"/>
      <c r="U18372" s="34"/>
    </row>
    <row r="18373" spans="16:21" x14ac:dyDescent="0.45">
      <c r="P18373" s="33" t="s">
        <v>10098</v>
      </c>
      <c r="Q18373" t="s">
        <v>28873</v>
      </c>
      <c r="R18373" s="35" t="s">
        <v>27098</v>
      </c>
      <c r="S18373" s="34"/>
      <c r="T18373" s="34"/>
      <c r="U18373" s="34"/>
    </row>
    <row r="18374" spans="16:21" x14ac:dyDescent="0.45">
      <c r="P18374" s="33" t="s">
        <v>10099</v>
      </c>
      <c r="Q18374" t="s">
        <v>28873</v>
      </c>
      <c r="R18374" s="35" t="s">
        <v>27099</v>
      </c>
      <c r="S18374" s="34"/>
      <c r="T18374" s="34"/>
      <c r="U18374" s="34"/>
    </row>
    <row r="18375" spans="16:21" x14ac:dyDescent="0.45">
      <c r="P18375" s="33" t="s">
        <v>10099</v>
      </c>
      <c r="Q18375" t="s">
        <v>28873</v>
      </c>
      <c r="R18375" s="35" t="s">
        <v>27100</v>
      </c>
      <c r="S18375" s="34"/>
      <c r="T18375" s="34"/>
      <c r="U18375" s="34"/>
    </row>
    <row r="18376" spans="16:21" x14ac:dyDescent="0.45">
      <c r="P18376" s="33" t="s">
        <v>10100</v>
      </c>
      <c r="Q18376" t="s">
        <v>28873</v>
      </c>
      <c r="R18376" s="35" t="s">
        <v>27101</v>
      </c>
      <c r="S18376" s="34"/>
      <c r="T18376" s="34"/>
      <c r="U18376" s="34"/>
    </row>
    <row r="18377" spans="16:21" x14ac:dyDescent="0.45">
      <c r="P18377" s="33" t="s">
        <v>10100</v>
      </c>
      <c r="Q18377" t="s">
        <v>28873</v>
      </c>
      <c r="R18377" s="35" t="s">
        <v>27102</v>
      </c>
      <c r="S18377" s="34"/>
      <c r="T18377" s="34"/>
      <c r="U18377" s="34"/>
    </row>
    <row r="18378" spans="16:21" x14ac:dyDescent="0.45">
      <c r="P18378" s="33" t="s">
        <v>10101</v>
      </c>
      <c r="Q18378" t="s">
        <v>28873</v>
      </c>
      <c r="R18378" s="35" t="s">
        <v>27101</v>
      </c>
      <c r="S18378" s="34"/>
      <c r="T18378" s="34"/>
      <c r="U18378" s="34"/>
    </row>
    <row r="18379" spans="16:21" x14ac:dyDescent="0.45">
      <c r="P18379" s="33" t="s">
        <v>10101</v>
      </c>
      <c r="Q18379" t="s">
        <v>28873</v>
      </c>
      <c r="R18379" s="35" t="s">
        <v>27102</v>
      </c>
      <c r="S18379" s="34"/>
      <c r="T18379" s="34"/>
      <c r="U18379" s="34"/>
    </row>
    <row r="18380" spans="16:21" x14ac:dyDescent="0.45">
      <c r="P18380" s="33" t="s">
        <v>10102</v>
      </c>
      <c r="Q18380" t="s">
        <v>28873</v>
      </c>
      <c r="R18380" s="35" t="s">
        <v>27103</v>
      </c>
      <c r="S18380" s="34"/>
      <c r="T18380" s="34"/>
      <c r="U18380" s="34"/>
    </row>
    <row r="18381" spans="16:21" x14ac:dyDescent="0.45">
      <c r="P18381" s="33" t="s">
        <v>10102</v>
      </c>
      <c r="Q18381" t="s">
        <v>28873</v>
      </c>
      <c r="R18381" s="35" t="s">
        <v>27104</v>
      </c>
      <c r="S18381" s="34"/>
      <c r="T18381" s="34"/>
      <c r="U18381" s="34"/>
    </row>
    <row r="18382" spans="16:21" x14ac:dyDescent="0.45">
      <c r="P18382" s="33" t="s">
        <v>10103</v>
      </c>
      <c r="Q18382" t="s">
        <v>28873</v>
      </c>
      <c r="R18382" s="35" t="s">
        <v>27105</v>
      </c>
      <c r="S18382" s="34"/>
      <c r="T18382" s="34"/>
      <c r="U18382" s="34"/>
    </row>
    <row r="18383" spans="16:21" x14ac:dyDescent="0.45">
      <c r="P18383" s="33" t="s">
        <v>10103</v>
      </c>
      <c r="Q18383" t="s">
        <v>28873</v>
      </c>
      <c r="R18383" s="35" t="s">
        <v>27106</v>
      </c>
      <c r="S18383" s="34"/>
      <c r="T18383" s="34"/>
      <c r="U18383" s="34"/>
    </row>
    <row r="18384" spans="16:21" x14ac:dyDescent="0.45">
      <c r="P18384" s="33" t="s">
        <v>10104</v>
      </c>
      <c r="Q18384" t="s">
        <v>28873</v>
      </c>
      <c r="R18384" s="35" t="s">
        <v>27107</v>
      </c>
      <c r="S18384" s="34"/>
      <c r="T18384" s="34"/>
      <c r="U18384" s="34"/>
    </row>
    <row r="18385" spans="16:21" x14ac:dyDescent="0.45">
      <c r="P18385" s="33" t="s">
        <v>10104</v>
      </c>
      <c r="Q18385" t="s">
        <v>28873</v>
      </c>
      <c r="R18385" s="35" t="s">
        <v>27108</v>
      </c>
      <c r="S18385" s="34"/>
      <c r="T18385" s="34"/>
      <c r="U18385" s="34"/>
    </row>
    <row r="18386" spans="16:21" x14ac:dyDescent="0.45">
      <c r="P18386" s="33" t="s">
        <v>10105</v>
      </c>
      <c r="Q18386" t="s">
        <v>28873</v>
      </c>
      <c r="R18386" s="35" t="s">
        <v>27109</v>
      </c>
      <c r="S18386" s="34"/>
      <c r="T18386" s="34"/>
      <c r="U18386" s="34"/>
    </row>
    <row r="18387" spans="16:21" x14ac:dyDescent="0.45">
      <c r="P18387" s="33" t="s">
        <v>10105</v>
      </c>
      <c r="Q18387" t="s">
        <v>28873</v>
      </c>
      <c r="R18387" s="35" t="s">
        <v>27110</v>
      </c>
      <c r="S18387" s="34"/>
      <c r="T18387" s="34"/>
      <c r="U18387" s="34"/>
    </row>
    <row r="18388" spans="16:21" x14ac:dyDescent="0.45">
      <c r="P18388" s="33" t="s">
        <v>10106</v>
      </c>
      <c r="Q18388" t="s">
        <v>28873</v>
      </c>
      <c r="R18388" s="35" t="s">
        <v>27111</v>
      </c>
      <c r="S18388" s="34"/>
      <c r="T18388" s="34"/>
      <c r="U18388" s="34"/>
    </row>
    <row r="18389" spans="16:21" x14ac:dyDescent="0.45">
      <c r="P18389" s="33" t="s">
        <v>10106</v>
      </c>
      <c r="Q18389" t="s">
        <v>28873</v>
      </c>
      <c r="R18389" s="35" t="s">
        <v>27112</v>
      </c>
      <c r="S18389" s="34"/>
      <c r="T18389" s="34"/>
      <c r="U18389" s="34"/>
    </row>
    <row r="18390" spans="16:21" x14ac:dyDescent="0.45">
      <c r="P18390" s="33" t="s">
        <v>10107</v>
      </c>
      <c r="Q18390" t="s">
        <v>28873</v>
      </c>
      <c r="R18390" s="35" t="s">
        <v>27113</v>
      </c>
      <c r="S18390" s="34"/>
      <c r="T18390" s="34"/>
      <c r="U18390" s="34"/>
    </row>
    <row r="18391" spans="16:21" x14ac:dyDescent="0.45">
      <c r="P18391" s="33" t="s">
        <v>10107</v>
      </c>
      <c r="Q18391" t="s">
        <v>28873</v>
      </c>
      <c r="R18391" s="35" t="s">
        <v>27114</v>
      </c>
      <c r="S18391" s="34"/>
      <c r="T18391" s="34"/>
      <c r="U18391" s="34"/>
    </row>
    <row r="18392" spans="16:21" x14ac:dyDescent="0.45">
      <c r="P18392" s="33" t="s">
        <v>10108</v>
      </c>
      <c r="Q18392" t="s">
        <v>28873</v>
      </c>
      <c r="R18392" s="35" t="s">
        <v>27115</v>
      </c>
      <c r="S18392" s="34"/>
      <c r="T18392" s="34"/>
      <c r="U18392" s="34"/>
    </row>
    <row r="18393" spans="16:21" x14ac:dyDescent="0.45">
      <c r="P18393" s="33" t="s">
        <v>10108</v>
      </c>
      <c r="Q18393" t="s">
        <v>28873</v>
      </c>
      <c r="R18393" s="35" t="s">
        <v>27116</v>
      </c>
      <c r="S18393" s="34"/>
      <c r="T18393" s="34"/>
      <c r="U18393" s="34"/>
    </row>
    <row r="18394" spans="16:21" x14ac:dyDescent="0.45">
      <c r="P18394" s="33" t="s">
        <v>10109</v>
      </c>
      <c r="Q18394" t="s">
        <v>28873</v>
      </c>
      <c r="R18394" s="35" t="s">
        <v>27117</v>
      </c>
      <c r="S18394" s="34"/>
      <c r="T18394" s="34"/>
      <c r="U18394" s="34"/>
    </row>
    <row r="18395" spans="16:21" x14ac:dyDescent="0.45">
      <c r="P18395" s="33" t="s">
        <v>10109</v>
      </c>
      <c r="Q18395" t="s">
        <v>28873</v>
      </c>
      <c r="R18395" s="35" t="s">
        <v>27118</v>
      </c>
      <c r="S18395" s="34"/>
      <c r="T18395" s="34"/>
      <c r="U18395" s="34"/>
    </row>
    <row r="18396" spans="16:21" x14ac:dyDescent="0.45">
      <c r="P18396" s="33" t="s">
        <v>10110</v>
      </c>
      <c r="Q18396" t="s">
        <v>28873</v>
      </c>
      <c r="R18396" s="35" t="s">
        <v>27119</v>
      </c>
      <c r="S18396" s="34"/>
      <c r="T18396" s="34"/>
      <c r="U18396" s="34"/>
    </row>
    <row r="18397" spans="16:21" x14ac:dyDescent="0.45">
      <c r="P18397" s="33" t="s">
        <v>10110</v>
      </c>
      <c r="Q18397" t="s">
        <v>28873</v>
      </c>
      <c r="R18397" s="35" t="s">
        <v>27120</v>
      </c>
      <c r="S18397" s="34"/>
      <c r="T18397" s="34"/>
      <c r="U18397" s="34"/>
    </row>
    <row r="18398" spans="16:21" x14ac:dyDescent="0.45">
      <c r="P18398" s="33" t="s">
        <v>10111</v>
      </c>
      <c r="Q18398" t="s">
        <v>28873</v>
      </c>
      <c r="R18398" s="35" t="s">
        <v>27121</v>
      </c>
      <c r="S18398" s="34"/>
      <c r="T18398" s="34"/>
      <c r="U18398" s="34"/>
    </row>
    <row r="18399" spans="16:21" x14ac:dyDescent="0.45">
      <c r="P18399" s="33" t="s">
        <v>10111</v>
      </c>
      <c r="Q18399" t="s">
        <v>28873</v>
      </c>
      <c r="R18399" s="35" t="s">
        <v>27122</v>
      </c>
      <c r="S18399" s="34"/>
      <c r="T18399" s="34"/>
      <c r="U18399" s="34"/>
    </row>
    <row r="18400" spans="16:21" x14ac:dyDescent="0.45">
      <c r="P18400" s="33" t="s">
        <v>10112</v>
      </c>
      <c r="Q18400" t="s">
        <v>28873</v>
      </c>
      <c r="R18400" s="35" t="s">
        <v>27123</v>
      </c>
      <c r="S18400" s="34"/>
      <c r="T18400" s="34"/>
      <c r="U18400" s="34"/>
    </row>
    <row r="18401" spans="16:21" x14ac:dyDescent="0.45">
      <c r="P18401" s="33" t="s">
        <v>10112</v>
      </c>
      <c r="Q18401" t="s">
        <v>28873</v>
      </c>
      <c r="R18401" s="35" t="s">
        <v>27124</v>
      </c>
      <c r="S18401" s="34"/>
      <c r="T18401" s="34"/>
      <c r="U18401" s="34"/>
    </row>
    <row r="18402" spans="16:21" x14ac:dyDescent="0.45">
      <c r="P18402" s="33" t="s">
        <v>10113</v>
      </c>
      <c r="Q18402" t="s">
        <v>28873</v>
      </c>
      <c r="R18402" s="35" t="s">
        <v>27125</v>
      </c>
      <c r="S18402" s="34"/>
      <c r="T18402" s="34"/>
      <c r="U18402" s="34"/>
    </row>
    <row r="18403" spans="16:21" x14ac:dyDescent="0.45">
      <c r="P18403" s="33" t="s">
        <v>10113</v>
      </c>
      <c r="Q18403" t="s">
        <v>28873</v>
      </c>
      <c r="R18403" s="35" t="s">
        <v>27126</v>
      </c>
      <c r="S18403" s="34"/>
      <c r="T18403" s="34"/>
      <c r="U18403" s="34"/>
    </row>
    <row r="18404" spans="16:21" x14ac:dyDescent="0.45">
      <c r="P18404" s="33" t="s">
        <v>10114</v>
      </c>
      <c r="Q18404" t="s">
        <v>28873</v>
      </c>
      <c r="R18404" s="35" t="s">
        <v>27127</v>
      </c>
      <c r="S18404" s="34"/>
      <c r="T18404" s="34"/>
      <c r="U18404" s="34"/>
    </row>
    <row r="18405" spans="16:21" x14ac:dyDescent="0.45">
      <c r="P18405" s="33" t="s">
        <v>10114</v>
      </c>
      <c r="Q18405" t="s">
        <v>28873</v>
      </c>
      <c r="R18405" s="35" t="s">
        <v>27128</v>
      </c>
      <c r="S18405" s="34"/>
      <c r="T18405" s="34"/>
      <c r="U18405" s="34"/>
    </row>
    <row r="18406" spans="16:21" x14ac:dyDescent="0.45">
      <c r="P18406" s="33" t="s">
        <v>10115</v>
      </c>
      <c r="Q18406" t="s">
        <v>28873</v>
      </c>
      <c r="R18406" s="35" t="s">
        <v>27129</v>
      </c>
      <c r="S18406" s="34"/>
      <c r="T18406" s="34"/>
      <c r="U18406" s="34"/>
    </row>
    <row r="18407" spans="16:21" x14ac:dyDescent="0.45">
      <c r="P18407" s="33" t="s">
        <v>10115</v>
      </c>
      <c r="Q18407" t="s">
        <v>28873</v>
      </c>
      <c r="R18407" s="35" t="s">
        <v>27130</v>
      </c>
      <c r="S18407" s="34"/>
      <c r="T18407" s="34"/>
      <c r="U18407" s="34"/>
    </row>
    <row r="18408" spans="16:21" x14ac:dyDescent="0.45">
      <c r="P18408" s="33" t="s">
        <v>10116</v>
      </c>
      <c r="Q18408" t="s">
        <v>28873</v>
      </c>
      <c r="R18408" s="35" t="s">
        <v>27129</v>
      </c>
      <c r="S18408" s="34"/>
      <c r="T18408" s="34"/>
      <c r="U18408" s="34"/>
    </row>
    <row r="18409" spans="16:21" x14ac:dyDescent="0.45">
      <c r="P18409" s="33" t="s">
        <v>10116</v>
      </c>
      <c r="Q18409" t="s">
        <v>28873</v>
      </c>
      <c r="R18409" s="35" t="s">
        <v>27130</v>
      </c>
      <c r="S18409" s="34"/>
      <c r="T18409" s="34"/>
      <c r="U18409" s="34"/>
    </row>
    <row r="18410" spans="16:21" x14ac:dyDescent="0.45">
      <c r="P18410" s="33" t="s">
        <v>10117</v>
      </c>
      <c r="Q18410" t="s">
        <v>28873</v>
      </c>
      <c r="R18410" s="35" t="s">
        <v>27131</v>
      </c>
      <c r="S18410" s="34"/>
      <c r="T18410" s="34"/>
      <c r="U18410" s="34"/>
    </row>
    <row r="18411" spans="16:21" x14ac:dyDescent="0.45">
      <c r="P18411" s="33" t="s">
        <v>10117</v>
      </c>
      <c r="Q18411" t="s">
        <v>28873</v>
      </c>
      <c r="R18411" s="35" t="s">
        <v>27132</v>
      </c>
      <c r="S18411" s="34"/>
      <c r="T18411" s="34"/>
      <c r="U18411" s="34"/>
    </row>
    <row r="18412" spans="16:21" x14ac:dyDescent="0.45">
      <c r="P18412" s="33" t="s">
        <v>10118</v>
      </c>
      <c r="Q18412" t="s">
        <v>28873</v>
      </c>
      <c r="R18412" s="35" t="s">
        <v>27133</v>
      </c>
      <c r="S18412" s="34"/>
      <c r="T18412" s="34"/>
      <c r="U18412" s="34"/>
    </row>
    <row r="18413" spans="16:21" x14ac:dyDescent="0.45">
      <c r="P18413" s="33" t="s">
        <v>10118</v>
      </c>
      <c r="Q18413" t="s">
        <v>28873</v>
      </c>
      <c r="R18413" s="35" t="s">
        <v>27134</v>
      </c>
      <c r="S18413" s="34"/>
      <c r="T18413" s="34"/>
      <c r="U18413" s="34"/>
    </row>
    <row r="18414" spans="16:21" x14ac:dyDescent="0.45">
      <c r="P18414" s="33" t="s">
        <v>10119</v>
      </c>
      <c r="Q18414" t="s">
        <v>28873</v>
      </c>
      <c r="R18414" s="35" t="s">
        <v>27135</v>
      </c>
      <c r="S18414" s="34"/>
      <c r="T18414" s="34"/>
      <c r="U18414" s="34"/>
    </row>
    <row r="18415" spans="16:21" x14ac:dyDescent="0.45">
      <c r="P18415" s="33" t="s">
        <v>10119</v>
      </c>
      <c r="Q18415" t="s">
        <v>28873</v>
      </c>
      <c r="R18415" s="35" t="s">
        <v>27136</v>
      </c>
      <c r="S18415" s="34"/>
      <c r="T18415" s="34"/>
      <c r="U18415" s="34"/>
    </row>
    <row r="18416" spans="16:21" x14ac:dyDescent="0.45">
      <c r="P18416" s="33" t="s">
        <v>10120</v>
      </c>
      <c r="Q18416" t="s">
        <v>28873</v>
      </c>
      <c r="R18416" s="35" t="s">
        <v>27137</v>
      </c>
      <c r="S18416" s="34"/>
      <c r="T18416" s="34"/>
      <c r="U18416" s="34"/>
    </row>
    <row r="18417" spans="16:21" x14ac:dyDescent="0.45">
      <c r="P18417" s="33" t="s">
        <v>10120</v>
      </c>
      <c r="Q18417" t="s">
        <v>28873</v>
      </c>
      <c r="R18417" s="35" t="s">
        <v>27138</v>
      </c>
      <c r="S18417" s="34"/>
      <c r="T18417" s="34"/>
      <c r="U18417" s="34"/>
    </row>
    <row r="18418" spans="16:21" x14ac:dyDescent="0.45">
      <c r="P18418" s="33" t="s">
        <v>10121</v>
      </c>
      <c r="Q18418" t="s">
        <v>28873</v>
      </c>
      <c r="R18418" s="35" t="s">
        <v>27139</v>
      </c>
      <c r="S18418" s="34"/>
      <c r="T18418" s="34"/>
      <c r="U18418" s="34"/>
    </row>
    <row r="18419" spans="16:21" x14ac:dyDescent="0.45">
      <c r="P18419" s="33" t="s">
        <v>10121</v>
      </c>
      <c r="Q18419" t="s">
        <v>28873</v>
      </c>
      <c r="R18419" s="35" t="s">
        <v>27140</v>
      </c>
      <c r="S18419" s="34"/>
      <c r="T18419" s="34"/>
      <c r="U18419" s="34"/>
    </row>
    <row r="18420" spans="16:21" x14ac:dyDescent="0.45">
      <c r="P18420" s="33" t="s">
        <v>10122</v>
      </c>
      <c r="Q18420" t="s">
        <v>28873</v>
      </c>
      <c r="R18420" s="35" t="s">
        <v>27141</v>
      </c>
      <c r="S18420" s="34"/>
      <c r="T18420" s="34"/>
      <c r="U18420" s="34"/>
    </row>
    <row r="18421" spans="16:21" x14ac:dyDescent="0.45">
      <c r="P18421" s="33" t="s">
        <v>10122</v>
      </c>
      <c r="Q18421" t="s">
        <v>28873</v>
      </c>
      <c r="R18421" s="35" t="s">
        <v>27142</v>
      </c>
      <c r="S18421" s="34"/>
      <c r="T18421" s="34"/>
      <c r="U18421" s="34"/>
    </row>
    <row r="18422" spans="16:21" x14ac:dyDescent="0.45">
      <c r="P18422" s="33" t="s">
        <v>10123</v>
      </c>
      <c r="Q18422" t="s">
        <v>28873</v>
      </c>
      <c r="R18422" s="35" t="s">
        <v>27143</v>
      </c>
      <c r="S18422" s="34"/>
      <c r="T18422" s="34"/>
      <c r="U18422" s="34"/>
    </row>
    <row r="18423" spans="16:21" x14ac:dyDescent="0.45">
      <c r="P18423" s="33" t="s">
        <v>10123</v>
      </c>
      <c r="Q18423" t="s">
        <v>28873</v>
      </c>
      <c r="R18423" s="35" t="s">
        <v>27144</v>
      </c>
      <c r="S18423" s="34"/>
      <c r="T18423" s="34"/>
      <c r="U18423" s="34"/>
    </row>
    <row r="18424" spans="16:21" x14ac:dyDescent="0.45">
      <c r="P18424" s="33" t="s">
        <v>10124</v>
      </c>
      <c r="Q18424" t="s">
        <v>28873</v>
      </c>
      <c r="R18424" s="35" t="s">
        <v>27145</v>
      </c>
      <c r="S18424" s="34"/>
      <c r="T18424" s="34"/>
      <c r="U18424" s="34"/>
    </row>
    <row r="18425" spans="16:21" x14ac:dyDescent="0.45">
      <c r="P18425" s="33" t="s">
        <v>10124</v>
      </c>
      <c r="Q18425" t="s">
        <v>28873</v>
      </c>
      <c r="R18425" s="35" t="s">
        <v>27146</v>
      </c>
      <c r="S18425" s="34"/>
      <c r="T18425" s="34"/>
      <c r="U18425" s="34"/>
    </row>
    <row r="18426" spans="16:21" x14ac:dyDescent="0.45">
      <c r="P18426" s="33" t="s">
        <v>10125</v>
      </c>
      <c r="Q18426" t="s">
        <v>28873</v>
      </c>
      <c r="R18426" s="35" t="s">
        <v>27145</v>
      </c>
      <c r="S18426" s="34"/>
      <c r="T18426" s="34"/>
      <c r="U18426" s="34"/>
    </row>
    <row r="18427" spans="16:21" x14ac:dyDescent="0.45">
      <c r="P18427" s="33" t="s">
        <v>10125</v>
      </c>
      <c r="Q18427" t="s">
        <v>28873</v>
      </c>
      <c r="R18427" s="35" t="s">
        <v>27146</v>
      </c>
      <c r="S18427" s="34"/>
      <c r="T18427" s="34"/>
      <c r="U18427" s="34"/>
    </row>
    <row r="18428" spans="16:21" x14ac:dyDescent="0.45">
      <c r="P18428" s="33" t="s">
        <v>10126</v>
      </c>
      <c r="Q18428" t="s">
        <v>28873</v>
      </c>
      <c r="R18428" s="35" t="s">
        <v>27147</v>
      </c>
      <c r="S18428" s="34"/>
      <c r="T18428" s="34"/>
      <c r="U18428" s="34"/>
    </row>
    <row r="18429" spans="16:21" x14ac:dyDescent="0.45">
      <c r="P18429" s="33" t="s">
        <v>10126</v>
      </c>
      <c r="Q18429" t="s">
        <v>28873</v>
      </c>
      <c r="R18429" s="35" t="s">
        <v>27148</v>
      </c>
      <c r="S18429" s="34"/>
      <c r="T18429" s="34"/>
      <c r="U18429" s="34"/>
    </row>
    <row r="18430" spans="16:21" x14ac:dyDescent="0.45">
      <c r="P18430" s="33" t="s">
        <v>10127</v>
      </c>
      <c r="Q18430" t="s">
        <v>28873</v>
      </c>
      <c r="R18430" s="35" t="s">
        <v>14538</v>
      </c>
      <c r="S18430" s="34"/>
      <c r="T18430" s="34"/>
      <c r="U18430" s="34"/>
    </row>
    <row r="18431" spans="16:21" x14ac:dyDescent="0.45">
      <c r="P18431" s="33" t="s">
        <v>10127</v>
      </c>
      <c r="Q18431" t="s">
        <v>28873</v>
      </c>
      <c r="R18431" s="35" t="s">
        <v>14539</v>
      </c>
      <c r="S18431" s="34"/>
      <c r="T18431" s="34"/>
      <c r="U18431" s="34"/>
    </row>
    <row r="18432" spans="16:21" x14ac:dyDescent="0.45">
      <c r="P18432" s="33" t="s">
        <v>10128</v>
      </c>
      <c r="Q18432" t="s">
        <v>28873</v>
      </c>
      <c r="R18432" s="35" t="s">
        <v>11192</v>
      </c>
      <c r="S18432" s="34"/>
      <c r="T18432" s="34"/>
      <c r="U18432" s="34"/>
    </row>
    <row r="18433" spans="16:21" x14ac:dyDescent="0.45">
      <c r="P18433" s="33" t="s">
        <v>10129</v>
      </c>
      <c r="Q18433" t="s">
        <v>28873</v>
      </c>
      <c r="R18433" s="35" t="s">
        <v>27149</v>
      </c>
      <c r="S18433" s="34"/>
      <c r="T18433" s="34"/>
      <c r="U18433" s="34"/>
    </row>
    <row r="18434" spans="16:21" x14ac:dyDescent="0.45">
      <c r="P18434" s="33" t="s">
        <v>10129</v>
      </c>
      <c r="Q18434" t="s">
        <v>28873</v>
      </c>
      <c r="R18434" s="35" t="s">
        <v>27150</v>
      </c>
      <c r="S18434" s="34"/>
      <c r="T18434" s="34"/>
      <c r="U18434" s="34"/>
    </row>
    <row r="18435" spans="16:21" x14ac:dyDescent="0.45">
      <c r="P18435" s="33" t="s">
        <v>10130</v>
      </c>
      <c r="Q18435" t="s">
        <v>28873</v>
      </c>
      <c r="R18435" s="35" t="s">
        <v>27151</v>
      </c>
      <c r="S18435" s="34"/>
      <c r="T18435" s="34"/>
      <c r="U18435" s="34"/>
    </row>
    <row r="18436" spans="16:21" x14ac:dyDescent="0.45">
      <c r="P18436" s="33" t="s">
        <v>10130</v>
      </c>
      <c r="Q18436" t="s">
        <v>28873</v>
      </c>
      <c r="R18436" s="35" t="s">
        <v>27152</v>
      </c>
      <c r="S18436" s="34"/>
      <c r="T18436" s="34"/>
      <c r="U18436" s="34"/>
    </row>
    <row r="18437" spans="16:21" x14ac:dyDescent="0.45">
      <c r="P18437" s="33" t="s">
        <v>10131</v>
      </c>
      <c r="Q18437" t="s">
        <v>28873</v>
      </c>
      <c r="R18437" s="35" t="s">
        <v>27153</v>
      </c>
      <c r="S18437" s="34"/>
      <c r="T18437" s="34"/>
      <c r="U18437" s="34"/>
    </row>
    <row r="18438" spans="16:21" x14ac:dyDescent="0.45">
      <c r="P18438" s="33" t="s">
        <v>10131</v>
      </c>
      <c r="Q18438" t="s">
        <v>28873</v>
      </c>
      <c r="R18438" s="35" t="s">
        <v>27154</v>
      </c>
      <c r="S18438" s="34"/>
      <c r="T18438" s="34"/>
      <c r="U18438" s="34"/>
    </row>
    <row r="18439" spans="16:21" x14ac:dyDescent="0.45">
      <c r="P18439" s="33" t="s">
        <v>10132</v>
      </c>
      <c r="Q18439" t="s">
        <v>28873</v>
      </c>
      <c r="R18439" s="35" t="s">
        <v>27155</v>
      </c>
      <c r="S18439" s="34"/>
      <c r="T18439" s="34"/>
      <c r="U18439" s="34"/>
    </row>
    <row r="18440" spans="16:21" x14ac:dyDescent="0.45">
      <c r="P18440" s="33" t="s">
        <v>10132</v>
      </c>
      <c r="Q18440" t="s">
        <v>28873</v>
      </c>
      <c r="R18440" s="35" t="s">
        <v>27156</v>
      </c>
      <c r="S18440" s="34"/>
      <c r="T18440" s="34"/>
      <c r="U18440" s="34"/>
    </row>
    <row r="18441" spans="16:21" x14ac:dyDescent="0.45">
      <c r="P18441" s="33" t="s">
        <v>10133</v>
      </c>
      <c r="Q18441" t="s">
        <v>28873</v>
      </c>
      <c r="R18441" s="35" t="s">
        <v>27157</v>
      </c>
      <c r="S18441" s="34"/>
      <c r="T18441" s="34"/>
      <c r="U18441" s="34"/>
    </row>
    <row r="18442" spans="16:21" x14ac:dyDescent="0.45">
      <c r="P18442" s="33" t="s">
        <v>10133</v>
      </c>
      <c r="Q18442" t="s">
        <v>28873</v>
      </c>
      <c r="R18442" s="35" t="s">
        <v>27158</v>
      </c>
      <c r="S18442" s="34"/>
      <c r="T18442" s="34"/>
      <c r="U18442" s="34"/>
    </row>
    <row r="18443" spans="16:21" x14ac:dyDescent="0.45">
      <c r="P18443" s="33" t="s">
        <v>10134</v>
      </c>
      <c r="Q18443" t="s">
        <v>28873</v>
      </c>
      <c r="R18443" s="35" t="s">
        <v>27159</v>
      </c>
      <c r="S18443" s="34"/>
      <c r="T18443" s="34"/>
      <c r="U18443" s="34"/>
    </row>
    <row r="18444" spans="16:21" x14ac:dyDescent="0.45">
      <c r="P18444" s="33" t="s">
        <v>10134</v>
      </c>
      <c r="Q18444" t="s">
        <v>28873</v>
      </c>
      <c r="R18444" s="35" t="s">
        <v>27160</v>
      </c>
      <c r="S18444" s="34"/>
      <c r="T18444" s="34"/>
      <c r="U18444" s="34"/>
    </row>
    <row r="18445" spans="16:21" x14ac:dyDescent="0.45">
      <c r="P18445" s="33" t="s">
        <v>10135</v>
      </c>
      <c r="Q18445" t="s">
        <v>28873</v>
      </c>
      <c r="R18445" s="35" t="s">
        <v>27161</v>
      </c>
      <c r="S18445" s="34"/>
      <c r="T18445" s="34"/>
      <c r="U18445" s="34"/>
    </row>
    <row r="18446" spans="16:21" x14ac:dyDescent="0.45">
      <c r="P18446" s="33" t="s">
        <v>10135</v>
      </c>
      <c r="Q18446" t="s">
        <v>28873</v>
      </c>
      <c r="R18446" s="35" t="s">
        <v>27162</v>
      </c>
      <c r="S18446" s="34"/>
      <c r="T18446" s="34"/>
      <c r="U18446" s="34"/>
    </row>
    <row r="18447" spans="16:21" x14ac:dyDescent="0.45">
      <c r="P18447" s="33" t="s">
        <v>10136</v>
      </c>
      <c r="Q18447" t="s">
        <v>28873</v>
      </c>
      <c r="R18447" s="35" t="s">
        <v>27163</v>
      </c>
      <c r="S18447" s="34"/>
      <c r="T18447" s="34"/>
      <c r="U18447" s="34"/>
    </row>
    <row r="18448" spans="16:21" x14ac:dyDescent="0.45">
      <c r="P18448" s="33" t="s">
        <v>10136</v>
      </c>
      <c r="Q18448" t="s">
        <v>28873</v>
      </c>
      <c r="R18448" s="35" t="s">
        <v>27164</v>
      </c>
      <c r="S18448" s="34"/>
      <c r="T18448" s="34"/>
      <c r="U18448" s="34"/>
    </row>
    <row r="18449" spans="16:21" x14ac:dyDescent="0.45">
      <c r="P18449" s="33" t="s">
        <v>10137</v>
      </c>
      <c r="Q18449" t="s">
        <v>28873</v>
      </c>
      <c r="R18449" s="35" t="s">
        <v>27165</v>
      </c>
      <c r="S18449" s="34"/>
      <c r="T18449" s="34"/>
      <c r="U18449" s="34"/>
    </row>
    <row r="18450" spans="16:21" x14ac:dyDescent="0.45">
      <c r="P18450" s="33" t="s">
        <v>10137</v>
      </c>
      <c r="Q18450" t="s">
        <v>28873</v>
      </c>
      <c r="R18450" s="35" t="s">
        <v>27166</v>
      </c>
      <c r="S18450" s="34"/>
      <c r="T18450" s="34"/>
      <c r="U18450" s="34"/>
    </row>
    <row r="18451" spans="16:21" x14ac:dyDescent="0.45">
      <c r="P18451" s="33" t="s">
        <v>10138</v>
      </c>
      <c r="Q18451" t="s">
        <v>28873</v>
      </c>
      <c r="R18451" s="35" t="s">
        <v>27167</v>
      </c>
      <c r="S18451" s="34"/>
      <c r="T18451" s="34"/>
      <c r="U18451" s="34"/>
    </row>
    <row r="18452" spans="16:21" x14ac:dyDescent="0.45">
      <c r="P18452" s="33" t="s">
        <v>10138</v>
      </c>
      <c r="Q18452" t="s">
        <v>28873</v>
      </c>
      <c r="R18452" s="35" t="s">
        <v>27168</v>
      </c>
      <c r="S18452" s="34"/>
      <c r="T18452" s="34"/>
      <c r="U18452" s="34"/>
    </row>
    <row r="18453" spans="16:21" x14ac:dyDescent="0.45">
      <c r="P18453" s="33" t="s">
        <v>10139</v>
      </c>
      <c r="Q18453" t="s">
        <v>28873</v>
      </c>
      <c r="R18453" s="35" t="s">
        <v>27169</v>
      </c>
      <c r="S18453" s="34"/>
      <c r="T18453" s="34"/>
      <c r="U18453" s="34"/>
    </row>
    <row r="18454" spans="16:21" x14ac:dyDescent="0.45">
      <c r="P18454" s="33" t="s">
        <v>10139</v>
      </c>
      <c r="Q18454" t="s">
        <v>28873</v>
      </c>
      <c r="R18454" s="35" t="s">
        <v>27170</v>
      </c>
      <c r="S18454" s="34"/>
      <c r="T18454" s="34"/>
      <c r="U18454" s="34"/>
    </row>
    <row r="18455" spans="16:21" x14ac:dyDescent="0.45">
      <c r="P18455" s="33" t="s">
        <v>10140</v>
      </c>
      <c r="Q18455" t="s">
        <v>28873</v>
      </c>
      <c r="R18455" s="35" t="s">
        <v>27171</v>
      </c>
      <c r="S18455" s="34"/>
      <c r="T18455" s="34"/>
      <c r="U18455" s="34"/>
    </row>
    <row r="18456" spans="16:21" x14ac:dyDescent="0.45">
      <c r="P18456" s="33" t="s">
        <v>10140</v>
      </c>
      <c r="Q18456" t="s">
        <v>28873</v>
      </c>
      <c r="R18456" s="35" t="s">
        <v>27172</v>
      </c>
      <c r="S18456" s="34"/>
      <c r="T18456" s="34"/>
      <c r="U18456" s="34"/>
    </row>
    <row r="18457" spans="16:21" x14ac:dyDescent="0.45">
      <c r="P18457" s="33" t="s">
        <v>10141</v>
      </c>
      <c r="Q18457" t="s">
        <v>28873</v>
      </c>
      <c r="R18457" s="35" t="s">
        <v>27173</v>
      </c>
      <c r="S18457" s="34"/>
      <c r="T18457" s="34"/>
      <c r="U18457" s="34"/>
    </row>
    <row r="18458" spans="16:21" x14ac:dyDescent="0.45">
      <c r="P18458" s="33" t="s">
        <v>10141</v>
      </c>
      <c r="Q18458" t="s">
        <v>28873</v>
      </c>
      <c r="R18458" s="35" t="s">
        <v>27174</v>
      </c>
      <c r="S18458" s="34"/>
      <c r="T18458" s="34"/>
      <c r="U18458" s="34"/>
    </row>
    <row r="18459" spans="16:21" x14ac:dyDescent="0.45">
      <c r="P18459" s="33" t="s">
        <v>10142</v>
      </c>
      <c r="Q18459" t="s">
        <v>28873</v>
      </c>
      <c r="R18459" s="35" t="s">
        <v>27175</v>
      </c>
      <c r="S18459" s="34"/>
      <c r="T18459" s="34"/>
      <c r="U18459" s="34"/>
    </row>
    <row r="18460" spans="16:21" x14ac:dyDescent="0.45">
      <c r="P18460" s="33" t="s">
        <v>10142</v>
      </c>
      <c r="Q18460" t="s">
        <v>28873</v>
      </c>
      <c r="R18460" s="35" t="s">
        <v>27176</v>
      </c>
      <c r="S18460" s="34"/>
      <c r="T18460" s="34"/>
      <c r="U18460" s="34"/>
    </row>
    <row r="18461" spans="16:21" x14ac:dyDescent="0.45">
      <c r="P18461" s="33" t="s">
        <v>10143</v>
      </c>
      <c r="Q18461" t="s">
        <v>28873</v>
      </c>
      <c r="R18461" s="35" t="s">
        <v>27175</v>
      </c>
      <c r="S18461" s="34"/>
      <c r="T18461" s="34"/>
      <c r="U18461" s="34"/>
    </row>
    <row r="18462" spans="16:21" x14ac:dyDescent="0.45">
      <c r="P18462" s="33" t="s">
        <v>10143</v>
      </c>
      <c r="Q18462" t="s">
        <v>28873</v>
      </c>
      <c r="R18462" s="35" t="s">
        <v>27176</v>
      </c>
      <c r="S18462" s="34"/>
      <c r="T18462" s="34"/>
      <c r="U18462" s="34"/>
    </row>
    <row r="18463" spans="16:21" x14ac:dyDescent="0.45">
      <c r="P18463" s="33" t="s">
        <v>10144</v>
      </c>
      <c r="Q18463" t="s">
        <v>28873</v>
      </c>
      <c r="R18463" s="35" t="s">
        <v>27177</v>
      </c>
      <c r="S18463" s="34"/>
      <c r="T18463" s="34"/>
      <c r="U18463" s="34"/>
    </row>
    <row r="18464" spans="16:21" x14ac:dyDescent="0.45">
      <c r="P18464" s="33" t="s">
        <v>10144</v>
      </c>
      <c r="Q18464" t="s">
        <v>28873</v>
      </c>
      <c r="R18464" s="35" t="s">
        <v>27178</v>
      </c>
      <c r="S18464" s="34"/>
      <c r="T18464" s="34"/>
      <c r="U18464" s="34"/>
    </row>
    <row r="18465" spans="16:21" x14ac:dyDescent="0.45">
      <c r="P18465" s="33" t="s">
        <v>10145</v>
      </c>
      <c r="Q18465" t="s">
        <v>28873</v>
      </c>
      <c r="R18465" s="35" t="s">
        <v>27179</v>
      </c>
      <c r="S18465" s="34"/>
      <c r="T18465" s="34"/>
      <c r="U18465" s="34"/>
    </row>
    <row r="18466" spans="16:21" x14ac:dyDescent="0.45">
      <c r="P18466" s="33" t="s">
        <v>10145</v>
      </c>
      <c r="Q18466" t="s">
        <v>28873</v>
      </c>
      <c r="R18466" s="35" t="s">
        <v>27180</v>
      </c>
      <c r="S18466" s="34"/>
      <c r="T18466" s="34"/>
      <c r="U18466" s="34"/>
    </row>
    <row r="18467" spans="16:21" x14ac:dyDescent="0.45">
      <c r="P18467" s="33" t="s">
        <v>10146</v>
      </c>
      <c r="Q18467" t="s">
        <v>28873</v>
      </c>
      <c r="R18467" s="35" t="s">
        <v>27181</v>
      </c>
      <c r="S18467" s="34"/>
      <c r="T18467" s="34"/>
      <c r="U18467" s="34"/>
    </row>
    <row r="18468" spans="16:21" x14ac:dyDescent="0.45">
      <c r="P18468" s="33" t="s">
        <v>10146</v>
      </c>
      <c r="Q18468" t="s">
        <v>28873</v>
      </c>
      <c r="R18468" s="35" t="s">
        <v>27182</v>
      </c>
      <c r="S18468" s="34"/>
      <c r="T18468" s="34"/>
      <c r="U18468" s="34"/>
    </row>
    <row r="18469" spans="16:21" x14ac:dyDescent="0.45">
      <c r="P18469" s="33" t="s">
        <v>10147</v>
      </c>
      <c r="Q18469" t="s">
        <v>28873</v>
      </c>
      <c r="R18469" s="35" t="s">
        <v>27183</v>
      </c>
      <c r="S18469" s="34"/>
      <c r="T18469" s="34"/>
      <c r="U18469" s="34"/>
    </row>
    <row r="18470" spans="16:21" x14ac:dyDescent="0.45">
      <c r="P18470" s="33" t="s">
        <v>10147</v>
      </c>
      <c r="Q18470" t="s">
        <v>28873</v>
      </c>
      <c r="R18470" s="35" t="s">
        <v>27184</v>
      </c>
      <c r="S18470" s="34"/>
      <c r="T18470" s="34"/>
      <c r="U18470" s="34"/>
    </row>
    <row r="18471" spans="16:21" x14ac:dyDescent="0.45">
      <c r="P18471" s="33" t="s">
        <v>10148</v>
      </c>
      <c r="Q18471" t="s">
        <v>28873</v>
      </c>
      <c r="R18471" s="35" t="s">
        <v>27185</v>
      </c>
      <c r="S18471" s="34"/>
      <c r="T18471" s="34"/>
      <c r="U18471" s="34"/>
    </row>
    <row r="18472" spans="16:21" x14ac:dyDescent="0.45">
      <c r="P18472" s="33" t="s">
        <v>10148</v>
      </c>
      <c r="Q18472" t="s">
        <v>28873</v>
      </c>
      <c r="R18472" s="35" t="s">
        <v>27186</v>
      </c>
      <c r="S18472" s="34"/>
      <c r="T18472" s="34"/>
      <c r="U18472" s="34"/>
    </row>
    <row r="18473" spans="16:21" x14ac:dyDescent="0.45">
      <c r="P18473" s="33" t="s">
        <v>10149</v>
      </c>
      <c r="Q18473" t="s">
        <v>28873</v>
      </c>
      <c r="R18473" s="35" t="s">
        <v>27187</v>
      </c>
      <c r="S18473" s="34"/>
      <c r="T18473" s="34"/>
      <c r="U18473" s="34"/>
    </row>
    <row r="18474" spans="16:21" x14ac:dyDescent="0.45">
      <c r="P18474" s="33" t="s">
        <v>10149</v>
      </c>
      <c r="Q18474" t="s">
        <v>28873</v>
      </c>
      <c r="R18474" s="35" t="s">
        <v>27188</v>
      </c>
      <c r="S18474" s="34"/>
      <c r="T18474" s="34"/>
      <c r="U18474" s="34"/>
    </row>
    <row r="18475" spans="16:21" x14ac:dyDescent="0.45">
      <c r="P18475" s="33" t="s">
        <v>10150</v>
      </c>
      <c r="Q18475" t="s">
        <v>28873</v>
      </c>
      <c r="R18475" s="35" t="s">
        <v>27189</v>
      </c>
      <c r="S18475" s="34"/>
      <c r="T18475" s="34"/>
      <c r="U18475" s="34"/>
    </row>
    <row r="18476" spans="16:21" x14ac:dyDescent="0.45">
      <c r="P18476" s="33" t="s">
        <v>10150</v>
      </c>
      <c r="Q18476" t="s">
        <v>28873</v>
      </c>
      <c r="R18476" s="35" t="s">
        <v>27190</v>
      </c>
      <c r="S18476" s="34"/>
      <c r="T18476" s="34"/>
      <c r="U18476" s="34"/>
    </row>
    <row r="18477" spans="16:21" x14ac:dyDescent="0.45">
      <c r="P18477" s="33" t="s">
        <v>10151</v>
      </c>
      <c r="Q18477" t="s">
        <v>28873</v>
      </c>
      <c r="R18477" s="35" t="s">
        <v>27191</v>
      </c>
      <c r="S18477" s="34"/>
      <c r="T18477" s="34"/>
      <c r="U18477" s="34"/>
    </row>
    <row r="18478" spans="16:21" x14ac:dyDescent="0.45">
      <c r="P18478" s="33" t="s">
        <v>10151</v>
      </c>
      <c r="Q18478" t="s">
        <v>28873</v>
      </c>
      <c r="R18478" s="35" t="s">
        <v>27192</v>
      </c>
      <c r="S18478" s="34"/>
      <c r="T18478" s="34"/>
      <c r="U18478" s="34"/>
    </row>
    <row r="18479" spans="16:21" x14ac:dyDescent="0.45">
      <c r="P18479" s="33" t="s">
        <v>10152</v>
      </c>
      <c r="Q18479" t="s">
        <v>28873</v>
      </c>
      <c r="R18479" s="35" t="s">
        <v>27193</v>
      </c>
      <c r="S18479" s="34"/>
      <c r="T18479" s="34"/>
      <c r="U18479" s="34"/>
    </row>
    <row r="18480" spans="16:21" x14ac:dyDescent="0.45">
      <c r="P18480" s="33" t="s">
        <v>10152</v>
      </c>
      <c r="Q18480" t="s">
        <v>28873</v>
      </c>
      <c r="R18480" s="35" t="s">
        <v>27194</v>
      </c>
      <c r="S18480" s="34"/>
      <c r="T18480" s="34"/>
      <c r="U18480" s="34"/>
    </row>
    <row r="18481" spans="16:21" x14ac:dyDescent="0.45">
      <c r="P18481" s="33" t="s">
        <v>10153</v>
      </c>
      <c r="Q18481" t="s">
        <v>28873</v>
      </c>
      <c r="R18481" s="35" t="s">
        <v>27195</v>
      </c>
      <c r="S18481" s="34"/>
      <c r="T18481" s="34"/>
      <c r="U18481" s="34"/>
    </row>
    <row r="18482" spans="16:21" x14ac:dyDescent="0.45">
      <c r="P18482" s="33" t="s">
        <v>10153</v>
      </c>
      <c r="Q18482" t="s">
        <v>28873</v>
      </c>
      <c r="R18482" s="35" t="s">
        <v>27196</v>
      </c>
      <c r="S18482" s="34"/>
      <c r="T18482" s="34"/>
      <c r="U18482" s="34"/>
    </row>
    <row r="18483" spans="16:21" x14ac:dyDescent="0.45">
      <c r="P18483" s="33" t="s">
        <v>10154</v>
      </c>
      <c r="Q18483" t="s">
        <v>28873</v>
      </c>
      <c r="R18483" s="35" t="s">
        <v>27197</v>
      </c>
      <c r="S18483" s="34"/>
      <c r="T18483" s="34"/>
      <c r="U18483" s="34"/>
    </row>
    <row r="18484" spans="16:21" x14ac:dyDescent="0.45">
      <c r="P18484" s="33" t="s">
        <v>10154</v>
      </c>
      <c r="Q18484" t="s">
        <v>28873</v>
      </c>
      <c r="R18484" s="35" t="s">
        <v>27198</v>
      </c>
      <c r="S18484" s="34"/>
      <c r="T18484" s="34"/>
      <c r="U18484" s="34"/>
    </row>
    <row r="18485" spans="16:21" x14ac:dyDescent="0.45">
      <c r="P18485" s="33" t="s">
        <v>10155</v>
      </c>
      <c r="Q18485" t="s">
        <v>28873</v>
      </c>
      <c r="R18485" s="35" t="s">
        <v>27199</v>
      </c>
      <c r="S18485" s="34"/>
      <c r="T18485" s="34"/>
      <c r="U18485" s="34"/>
    </row>
    <row r="18486" spans="16:21" x14ac:dyDescent="0.45">
      <c r="P18486" s="33" t="s">
        <v>10155</v>
      </c>
      <c r="Q18486" t="s">
        <v>28873</v>
      </c>
      <c r="R18486" s="35" t="s">
        <v>27200</v>
      </c>
      <c r="S18486" s="34"/>
      <c r="T18486" s="34"/>
      <c r="U18486" s="34"/>
    </row>
    <row r="18487" spans="16:21" x14ac:dyDescent="0.45">
      <c r="P18487" s="33" t="s">
        <v>10156</v>
      </c>
      <c r="Q18487" t="s">
        <v>28873</v>
      </c>
      <c r="R18487" s="35" t="s">
        <v>27201</v>
      </c>
      <c r="S18487" s="34"/>
      <c r="T18487" s="34"/>
      <c r="U18487" s="34"/>
    </row>
    <row r="18488" spans="16:21" x14ac:dyDescent="0.45">
      <c r="P18488" s="33" t="s">
        <v>10156</v>
      </c>
      <c r="Q18488" t="s">
        <v>28873</v>
      </c>
      <c r="R18488" s="35" t="s">
        <v>27202</v>
      </c>
      <c r="S18488" s="34"/>
      <c r="T18488" s="34"/>
      <c r="U18488" s="34"/>
    </row>
    <row r="18489" spans="16:21" x14ac:dyDescent="0.45">
      <c r="P18489" s="33" t="s">
        <v>10157</v>
      </c>
      <c r="Q18489" t="s">
        <v>28873</v>
      </c>
      <c r="R18489" s="35" t="s">
        <v>27203</v>
      </c>
      <c r="S18489" s="34"/>
      <c r="T18489" s="34"/>
      <c r="U18489" s="34"/>
    </row>
    <row r="18490" spans="16:21" x14ac:dyDescent="0.45">
      <c r="P18490" s="33" t="s">
        <v>10157</v>
      </c>
      <c r="Q18490" t="s">
        <v>28873</v>
      </c>
      <c r="R18490" s="35" t="s">
        <v>27204</v>
      </c>
      <c r="S18490" s="34"/>
      <c r="T18490" s="34"/>
      <c r="U18490" s="34"/>
    </row>
    <row r="18491" spans="16:21" x14ac:dyDescent="0.45">
      <c r="P18491" s="33" t="s">
        <v>10158</v>
      </c>
      <c r="Q18491" t="s">
        <v>28873</v>
      </c>
      <c r="R18491" s="35" t="s">
        <v>27205</v>
      </c>
      <c r="S18491" s="34"/>
      <c r="T18491" s="34"/>
      <c r="U18491" s="34"/>
    </row>
    <row r="18492" spans="16:21" x14ac:dyDescent="0.45">
      <c r="P18492" s="33" t="s">
        <v>10158</v>
      </c>
      <c r="Q18492" t="s">
        <v>28873</v>
      </c>
      <c r="R18492" s="35" t="s">
        <v>27206</v>
      </c>
      <c r="S18492" s="34"/>
      <c r="T18492" s="34"/>
      <c r="U18492" s="34"/>
    </row>
    <row r="18493" spans="16:21" x14ac:dyDescent="0.45">
      <c r="P18493" s="33" t="s">
        <v>10159</v>
      </c>
      <c r="Q18493" t="s">
        <v>28873</v>
      </c>
      <c r="R18493" s="35" t="s">
        <v>27207</v>
      </c>
      <c r="S18493" s="34"/>
      <c r="T18493" s="34"/>
      <c r="U18493" s="34"/>
    </row>
    <row r="18494" spans="16:21" x14ac:dyDescent="0.45">
      <c r="P18494" s="33" t="s">
        <v>10159</v>
      </c>
      <c r="Q18494" t="s">
        <v>28873</v>
      </c>
      <c r="R18494" s="35" t="s">
        <v>27208</v>
      </c>
      <c r="S18494" s="34"/>
      <c r="T18494" s="34"/>
      <c r="U18494" s="34"/>
    </row>
    <row r="18495" spans="16:21" x14ac:dyDescent="0.45">
      <c r="P18495" s="33" t="s">
        <v>10160</v>
      </c>
      <c r="Q18495" t="s">
        <v>28873</v>
      </c>
      <c r="R18495" s="35" t="s">
        <v>27209</v>
      </c>
      <c r="S18495" s="34"/>
      <c r="T18495" s="34"/>
      <c r="U18495" s="34"/>
    </row>
    <row r="18496" spans="16:21" x14ac:dyDescent="0.45">
      <c r="P18496" s="33" t="s">
        <v>10160</v>
      </c>
      <c r="Q18496" t="s">
        <v>28873</v>
      </c>
      <c r="R18496" s="35" t="s">
        <v>27210</v>
      </c>
      <c r="S18496" s="34"/>
      <c r="T18496" s="34"/>
      <c r="U18496" s="34"/>
    </row>
    <row r="18497" spans="16:21" x14ac:dyDescent="0.45">
      <c r="P18497" s="33" t="s">
        <v>10161</v>
      </c>
      <c r="Q18497" t="s">
        <v>28873</v>
      </c>
      <c r="R18497" s="35" t="s">
        <v>27211</v>
      </c>
      <c r="S18497" s="34"/>
      <c r="T18497" s="34"/>
      <c r="U18497" s="34"/>
    </row>
    <row r="18498" spans="16:21" x14ac:dyDescent="0.45">
      <c r="P18498" s="33" t="s">
        <v>10161</v>
      </c>
      <c r="Q18498" t="s">
        <v>28873</v>
      </c>
      <c r="R18498" s="35" t="s">
        <v>27212</v>
      </c>
      <c r="S18498" s="34"/>
      <c r="T18498" s="34"/>
      <c r="U18498" s="34"/>
    </row>
    <row r="18499" spans="16:21" x14ac:dyDescent="0.45">
      <c r="P18499" s="33" t="s">
        <v>10162</v>
      </c>
      <c r="Q18499" t="s">
        <v>28873</v>
      </c>
      <c r="R18499" s="35" t="s">
        <v>27211</v>
      </c>
      <c r="S18499" s="34"/>
      <c r="T18499" s="34"/>
      <c r="U18499" s="34"/>
    </row>
    <row r="18500" spans="16:21" x14ac:dyDescent="0.45">
      <c r="P18500" s="33" t="s">
        <v>10162</v>
      </c>
      <c r="Q18500" t="s">
        <v>28873</v>
      </c>
      <c r="R18500" s="35" t="s">
        <v>27212</v>
      </c>
      <c r="S18500" s="34"/>
      <c r="T18500" s="34"/>
      <c r="U18500" s="34"/>
    </row>
    <row r="18501" spans="16:21" x14ac:dyDescent="0.45">
      <c r="P18501" s="33" t="s">
        <v>10163</v>
      </c>
      <c r="Q18501" t="s">
        <v>28873</v>
      </c>
      <c r="R18501" s="35" t="s">
        <v>27213</v>
      </c>
      <c r="S18501" s="34"/>
      <c r="T18501" s="34"/>
      <c r="U18501" s="34"/>
    </row>
    <row r="18502" spans="16:21" x14ac:dyDescent="0.45">
      <c r="P18502" s="33" t="s">
        <v>10163</v>
      </c>
      <c r="Q18502" t="s">
        <v>28873</v>
      </c>
      <c r="R18502" s="35" t="s">
        <v>27214</v>
      </c>
      <c r="S18502" s="34"/>
      <c r="T18502" s="34"/>
      <c r="U18502" s="34"/>
    </row>
    <row r="18503" spans="16:21" x14ac:dyDescent="0.45">
      <c r="P18503" s="33" t="s">
        <v>10164</v>
      </c>
      <c r="Q18503" t="s">
        <v>28873</v>
      </c>
      <c r="R18503" s="35" t="s">
        <v>27215</v>
      </c>
      <c r="S18503" s="34"/>
      <c r="T18503" s="34"/>
      <c r="U18503" s="34"/>
    </row>
    <row r="18504" spans="16:21" x14ac:dyDescent="0.45">
      <c r="P18504" s="33" t="s">
        <v>10164</v>
      </c>
      <c r="Q18504" t="s">
        <v>28873</v>
      </c>
      <c r="R18504" s="35" t="s">
        <v>27216</v>
      </c>
      <c r="S18504" s="34"/>
      <c r="T18504" s="34"/>
      <c r="U18504" s="34"/>
    </row>
    <row r="18505" spans="16:21" x14ac:dyDescent="0.45">
      <c r="P18505" s="33" t="s">
        <v>10165</v>
      </c>
      <c r="Q18505" t="s">
        <v>28873</v>
      </c>
      <c r="R18505" s="35" t="s">
        <v>27217</v>
      </c>
      <c r="S18505" s="34"/>
      <c r="T18505" s="34"/>
      <c r="U18505" s="34"/>
    </row>
    <row r="18506" spans="16:21" x14ac:dyDescent="0.45">
      <c r="P18506" s="33" t="s">
        <v>10165</v>
      </c>
      <c r="Q18506" t="s">
        <v>28873</v>
      </c>
      <c r="R18506" s="35" t="s">
        <v>27218</v>
      </c>
      <c r="S18506" s="34"/>
      <c r="T18506" s="34"/>
      <c r="U18506" s="34"/>
    </row>
    <row r="18507" spans="16:21" x14ac:dyDescent="0.45">
      <c r="P18507" s="33" t="s">
        <v>10166</v>
      </c>
      <c r="Q18507" t="s">
        <v>28873</v>
      </c>
      <c r="R18507" s="35" t="s">
        <v>27219</v>
      </c>
      <c r="S18507" s="34"/>
      <c r="T18507" s="34"/>
      <c r="U18507" s="34"/>
    </row>
    <row r="18508" spans="16:21" x14ac:dyDescent="0.45">
      <c r="P18508" s="33" t="s">
        <v>10166</v>
      </c>
      <c r="Q18508" t="s">
        <v>28873</v>
      </c>
      <c r="R18508" s="35" t="s">
        <v>27220</v>
      </c>
      <c r="S18508" s="34"/>
      <c r="T18508" s="34"/>
      <c r="U18508" s="34"/>
    </row>
    <row r="18509" spans="16:21" x14ac:dyDescent="0.45">
      <c r="P18509" s="33" t="s">
        <v>10167</v>
      </c>
      <c r="Q18509" t="s">
        <v>28873</v>
      </c>
      <c r="R18509" s="35" t="s">
        <v>27221</v>
      </c>
      <c r="S18509" s="34"/>
      <c r="T18509" s="34"/>
      <c r="U18509" s="34"/>
    </row>
    <row r="18510" spans="16:21" x14ac:dyDescent="0.45">
      <c r="P18510" s="33" t="s">
        <v>10167</v>
      </c>
      <c r="Q18510" t="s">
        <v>28873</v>
      </c>
      <c r="R18510" s="35" t="s">
        <v>27222</v>
      </c>
      <c r="S18510" s="34"/>
      <c r="T18510" s="34"/>
      <c r="U18510" s="34"/>
    </row>
    <row r="18511" spans="16:21" x14ac:dyDescent="0.45">
      <c r="P18511" s="33" t="s">
        <v>10168</v>
      </c>
      <c r="Q18511" t="s">
        <v>28873</v>
      </c>
      <c r="R18511" s="35" t="s">
        <v>27223</v>
      </c>
      <c r="S18511" s="34"/>
      <c r="T18511" s="34"/>
      <c r="U18511" s="34"/>
    </row>
    <row r="18512" spans="16:21" x14ac:dyDescent="0.45">
      <c r="P18512" s="33" t="s">
        <v>10168</v>
      </c>
      <c r="Q18512" t="s">
        <v>28873</v>
      </c>
      <c r="R18512" s="35" t="s">
        <v>27224</v>
      </c>
      <c r="S18512" s="34"/>
      <c r="T18512" s="34"/>
      <c r="U18512" s="34"/>
    </row>
    <row r="18513" spans="16:21" x14ac:dyDescent="0.45">
      <c r="P18513" s="33" t="s">
        <v>10169</v>
      </c>
      <c r="Q18513" t="s">
        <v>28873</v>
      </c>
      <c r="R18513" s="35" t="s">
        <v>27225</v>
      </c>
      <c r="S18513" s="34"/>
      <c r="T18513" s="34"/>
      <c r="U18513" s="34"/>
    </row>
    <row r="18514" spans="16:21" x14ac:dyDescent="0.45">
      <c r="P18514" s="33" t="s">
        <v>10169</v>
      </c>
      <c r="Q18514" t="s">
        <v>28873</v>
      </c>
      <c r="R18514" s="35" t="s">
        <v>27226</v>
      </c>
      <c r="S18514" s="34"/>
      <c r="T18514" s="34"/>
      <c r="U18514" s="34"/>
    </row>
    <row r="18515" spans="16:21" x14ac:dyDescent="0.45">
      <c r="P18515" s="33" t="s">
        <v>10170</v>
      </c>
      <c r="Q18515" t="s">
        <v>28873</v>
      </c>
      <c r="R18515" s="35" t="s">
        <v>27227</v>
      </c>
      <c r="S18515" s="34"/>
      <c r="T18515" s="34"/>
      <c r="U18515" s="34"/>
    </row>
    <row r="18516" spans="16:21" x14ac:dyDescent="0.45">
      <c r="P18516" s="33" t="s">
        <v>10170</v>
      </c>
      <c r="Q18516" t="s">
        <v>28873</v>
      </c>
      <c r="R18516" s="35" t="s">
        <v>27228</v>
      </c>
      <c r="S18516" s="34"/>
      <c r="T18516" s="34"/>
      <c r="U18516" s="34"/>
    </row>
    <row r="18517" spans="16:21" x14ac:dyDescent="0.45">
      <c r="P18517" s="33" t="s">
        <v>10171</v>
      </c>
      <c r="Q18517" t="s">
        <v>28873</v>
      </c>
      <c r="R18517" s="35" t="s">
        <v>27229</v>
      </c>
      <c r="S18517" s="34"/>
      <c r="T18517" s="34"/>
      <c r="U18517" s="34"/>
    </row>
    <row r="18518" spans="16:21" x14ac:dyDescent="0.45">
      <c r="P18518" s="33" t="s">
        <v>10171</v>
      </c>
      <c r="Q18518" t="s">
        <v>28873</v>
      </c>
      <c r="R18518" s="35" t="s">
        <v>27230</v>
      </c>
      <c r="S18518" s="34"/>
      <c r="T18518" s="34"/>
      <c r="U18518" s="34"/>
    </row>
    <row r="18519" spans="16:21" x14ac:dyDescent="0.45">
      <c r="P18519" s="33" t="s">
        <v>10172</v>
      </c>
      <c r="Q18519" t="s">
        <v>28873</v>
      </c>
      <c r="R18519" s="35" t="s">
        <v>27231</v>
      </c>
      <c r="S18519" s="34"/>
      <c r="T18519" s="34"/>
      <c r="U18519" s="34"/>
    </row>
    <row r="18520" spans="16:21" x14ac:dyDescent="0.45">
      <c r="P18520" s="33" t="s">
        <v>10172</v>
      </c>
      <c r="Q18520" t="s">
        <v>28873</v>
      </c>
      <c r="R18520" s="35" t="s">
        <v>27232</v>
      </c>
      <c r="S18520" s="34"/>
      <c r="T18520" s="34"/>
      <c r="U18520" s="34"/>
    </row>
    <row r="18521" spans="16:21" x14ac:dyDescent="0.45">
      <c r="P18521" s="33" t="s">
        <v>10173</v>
      </c>
      <c r="Q18521" t="s">
        <v>28873</v>
      </c>
      <c r="R18521" s="35" t="s">
        <v>27233</v>
      </c>
      <c r="S18521" s="34"/>
      <c r="T18521" s="34"/>
      <c r="U18521" s="34"/>
    </row>
    <row r="18522" spans="16:21" x14ac:dyDescent="0.45">
      <c r="P18522" s="33" t="s">
        <v>10173</v>
      </c>
      <c r="Q18522" t="s">
        <v>28873</v>
      </c>
      <c r="R18522" s="35" t="s">
        <v>27234</v>
      </c>
      <c r="S18522" s="34"/>
      <c r="T18522" s="34"/>
      <c r="U18522" s="34"/>
    </row>
    <row r="18523" spans="16:21" x14ac:dyDescent="0.45">
      <c r="P18523" s="33" t="s">
        <v>10174</v>
      </c>
      <c r="Q18523" t="s">
        <v>28873</v>
      </c>
      <c r="R18523" s="35" t="s">
        <v>27235</v>
      </c>
      <c r="S18523" s="34"/>
      <c r="T18523" s="34"/>
      <c r="U18523" s="34"/>
    </row>
    <row r="18524" spans="16:21" x14ac:dyDescent="0.45">
      <c r="P18524" s="33" t="s">
        <v>10174</v>
      </c>
      <c r="Q18524" t="s">
        <v>28873</v>
      </c>
      <c r="R18524" s="35" t="s">
        <v>27236</v>
      </c>
      <c r="S18524" s="34"/>
      <c r="T18524" s="34"/>
      <c r="U18524" s="34"/>
    </row>
    <row r="18525" spans="16:21" x14ac:dyDescent="0.45">
      <c r="P18525" s="33" t="s">
        <v>10175</v>
      </c>
      <c r="Q18525" t="s">
        <v>28873</v>
      </c>
      <c r="R18525" s="35" t="s">
        <v>27237</v>
      </c>
      <c r="S18525" s="34"/>
      <c r="T18525" s="34"/>
      <c r="U18525" s="34"/>
    </row>
    <row r="18526" spans="16:21" x14ac:dyDescent="0.45">
      <c r="P18526" s="33" t="s">
        <v>10175</v>
      </c>
      <c r="Q18526" t="s">
        <v>28873</v>
      </c>
      <c r="R18526" s="35" t="s">
        <v>27238</v>
      </c>
      <c r="S18526" s="34"/>
      <c r="T18526" s="34"/>
      <c r="U18526" s="34"/>
    </row>
    <row r="18527" spans="16:21" x14ac:dyDescent="0.45">
      <c r="P18527" s="33" t="s">
        <v>10176</v>
      </c>
      <c r="Q18527" t="s">
        <v>28873</v>
      </c>
      <c r="R18527" s="35" t="s">
        <v>27239</v>
      </c>
      <c r="S18527" s="34"/>
      <c r="T18527" s="34"/>
      <c r="U18527" s="34"/>
    </row>
    <row r="18528" spans="16:21" x14ac:dyDescent="0.45">
      <c r="P18528" s="33" t="s">
        <v>10176</v>
      </c>
      <c r="Q18528" t="s">
        <v>28873</v>
      </c>
      <c r="R18528" s="35" t="s">
        <v>27240</v>
      </c>
      <c r="S18528" s="34"/>
      <c r="T18528" s="34"/>
      <c r="U18528" s="34"/>
    </row>
    <row r="18529" spans="16:21" x14ac:dyDescent="0.45">
      <c r="P18529" s="33" t="s">
        <v>10177</v>
      </c>
      <c r="Q18529" t="s">
        <v>28873</v>
      </c>
      <c r="R18529" s="35" t="s">
        <v>27241</v>
      </c>
      <c r="S18529" s="34"/>
      <c r="T18529" s="34"/>
      <c r="U18529" s="34"/>
    </row>
    <row r="18530" spans="16:21" x14ac:dyDescent="0.45">
      <c r="P18530" s="33" t="s">
        <v>10177</v>
      </c>
      <c r="Q18530" t="s">
        <v>28873</v>
      </c>
      <c r="R18530" s="35" t="s">
        <v>27242</v>
      </c>
      <c r="S18530" s="34"/>
      <c r="T18530" s="34"/>
      <c r="U18530" s="34"/>
    </row>
    <row r="18531" spans="16:21" x14ac:dyDescent="0.45">
      <c r="P18531" s="33" t="s">
        <v>10178</v>
      </c>
      <c r="Q18531" t="s">
        <v>28873</v>
      </c>
      <c r="R18531" s="35" t="s">
        <v>27243</v>
      </c>
      <c r="S18531" s="34"/>
      <c r="T18531" s="34"/>
      <c r="U18531" s="34"/>
    </row>
    <row r="18532" spans="16:21" x14ac:dyDescent="0.45">
      <c r="P18532" s="33" t="s">
        <v>10178</v>
      </c>
      <c r="Q18532" t="s">
        <v>28873</v>
      </c>
      <c r="R18532" s="35" t="s">
        <v>27244</v>
      </c>
      <c r="S18532" s="34"/>
      <c r="T18532" s="34"/>
      <c r="U18532" s="34"/>
    </row>
    <row r="18533" spans="16:21" x14ac:dyDescent="0.45">
      <c r="P18533" s="33" t="s">
        <v>10179</v>
      </c>
      <c r="Q18533" t="s">
        <v>28873</v>
      </c>
      <c r="R18533" s="35" t="s">
        <v>27245</v>
      </c>
      <c r="S18533" s="34"/>
      <c r="T18533" s="34"/>
      <c r="U18533" s="34"/>
    </row>
    <row r="18534" spans="16:21" x14ac:dyDescent="0.45">
      <c r="P18534" s="33" t="s">
        <v>10179</v>
      </c>
      <c r="Q18534" t="s">
        <v>28873</v>
      </c>
      <c r="R18534" s="35" t="s">
        <v>27246</v>
      </c>
      <c r="S18534" s="34"/>
      <c r="T18534" s="34"/>
      <c r="U18534" s="34"/>
    </row>
    <row r="18535" spans="16:21" x14ac:dyDescent="0.45">
      <c r="P18535" s="33" t="s">
        <v>10180</v>
      </c>
      <c r="Q18535" t="s">
        <v>28873</v>
      </c>
      <c r="R18535" s="35" t="s">
        <v>27247</v>
      </c>
      <c r="S18535" s="34"/>
      <c r="T18535" s="34"/>
      <c r="U18535" s="34"/>
    </row>
    <row r="18536" spans="16:21" x14ac:dyDescent="0.45">
      <c r="P18536" s="33" t="s">
        <v>10180</v>
      </c>
      <c r="Q18536" t="s">
        <v>28873</v>
      </c>
      <c r="R18536" s="35" t="s">
        <v>27248</v>
      </c>
      <c r="S18536" s="34"/>
      <c r="T18536" s="34"/>
      <c r="U18536" s="34"/>
    </row>
    <row r="18537" spans="16:21" x14ac:dyDescent="0.45">
      <c r="P18537" s="33" t="s">
        <v>10181</v>
      </c>
      <c r="Q18537" t="s">
        <v>28873</v>
      </c>
      <c r="R18537" s="35" t="s">
        <v>27249</v>
      </c>
      <c r="S18537" s="34"/>
      <c r="T18537" s="34"/>
      <c r="U18537" s="34"/>
    </row>
    <row r="18538" spans="16:21" x14ac:dyDescent="0.45">
      <c r="P18538" s="33" t="s">
        <v>10181</v>
      </c>
      <c r="Q18538" t="s">
        <v>28873</v>
      </c>
      <c r="R18538" s="35" t="s">
        <v>27250</v>
      </c>
      <c r="S18538" s="34"/>
      <c r="T18538" s="34"/>
      <c r="U18538" s="34"/>
    </row>
    <row r="18539" spans="16:21" x14ac:dyDescent="0.45">
      <c r="P18539" s="33" t="s">
        <v>10182</v>
      </c>
      <c r="Q18539" t="s">
        <v>28873</v>
      </c>
      <c r="R18539" s="35" t="s">
        <v>27251</v>
      </c>
      <c r="S18539" s="34"/>
      <c r="T18539" s="34"/>
      <c r="U18539" s="34"/>
    </row>
    <row r="18540" spans="16:21" x14ac:dyDescent="0.45">
      <c r="P18540" s="33" t="s">
        <v>10182</v>
      </c>
      <c r="Q18540" t="s">
        <v>28873</v>
      </c>
      <c r="R18540" s="35" t="s">
        <v>27252</v>
      </c>
      <c r="S18540" s="34"/>
      <c r="T18540" s="34"/>
      <c r="U18540" s="34"/>
    </row>
    <row r="18541" spans="16:21" x14ac:dyDescent="0.45">
      <c r="P18541" s="33" t="s">
        <v>10183</v>
      </c>
      <c r="Q18541" t="s">
        <v>28873</v>
      </c>
      <c r="R18541" s="35" t="s">
        <v>27253</v>
      </c>
      <c r="S18541" s="34"/>
      <c r="T18541" s="34"/>
      <c r="U18541" s="34"/>
    </row>
    <row r="18542" spans="16:21" x14ac:dyDescent="0.45">
      <c r="P18542" s="33" t="s">
        <v>10183</v>
      </c>
      <c r="Q18542" t="s">
        <v>28873</v>
      </c>
      <c r="R18542" s="35" t="s">
        <v>27254</v>
      </c>
      <c r="S18542" s="34"/>
      <c r="T18542" s="34"/>
      <c r="U18542" s="34"/>
    </row>
    <row r="18543" spans="16:21" x14ac:dyDescent="0.45">
      <c r="P18543" s="33" t="s">
        <v>10184</v>
      </c>
      <c r="Q18543" t="s">
        <v>28873</v>
      </c>
      <c r="R18543" s="35" t="s">
        <v>27255</v>
      </c>
      <c r="S18543" s="34"/>
      <c r="T18543" s="34"/>
      <c r="U18543" s="34"/>
    </row>
    <row r="18544" spans="16:21" x14ac:dyDescent="0.45">
      <c r="P18544" s="33" t="s">
        <v>10184</v>
      </c>
      <c r="Q18544" t="s">
        <v>28873</v>
      </c>
      <c r="R18544" s="35" t="s">
        <v>27256</v>
      </c>
      <c r="S18544" s="34"/>
      <c r="T18544" s="34"/>
      <c r="U18544" s="34"/>
    </row>
    <row r="18545" spans="16:21" x14ac:dyDescent="0.45">
      <c r="P18545" s="33" t="s">
        <v>10185</v>
      </c>
      <c r="Q18545" t="s">
        <v>28873</v>
      </c>
      <c r="R18545" s="35" t="s">
        <v>27257</v>
      </c>
      <c r="S18545" s="34"/>
      <c r="T18545" s="34"/>
      <c r="U18545" s="34"/>
    </row>
    <row r="18546" spans="16:21" x14ac:dyDescent="0.45">
      <c r="P18546" s="33" t="s">
        <v>10185</v>
      </c>
      <c r="Q18546" t="s">
        <v>28873</v>
      </c>
      <c r="R18546" s="35" t="s">
        <v>27258</v>
      </c>
      <c r="S18546" s="34"/>
      <c r="T18546" s="34"/>
      <c r="U18546" s="34"/>
    </row>
    <row r="18547" spans="16:21" x14ac:dyDescent="0.45">
      <c r="P18547" s="33" t="s">
        <v>10186</v>
      </c>
      <c r="Q18547" t="s">
        <v>28873</v>
      </c>
      <c r="R18547" s="35" t="s">
        <v>27259</v>
      </c>
      <c r="S18547" s="34"/>
      <c r="T18547" s="34"/>
      <c r="U18547" s="34"/>
    </row>
    <row r="18548" spans="16:21" x14ac:dyDescent="0.45">
      <c r="P18548" s="33" t="s">
        <v>10186</v>
      </c>
      <c r="Q18548" t="s">
        <v>28873</v>
      </c>
      <c r="R18548" s="35" t="s">
        <v>27260</v>
      </c>
      <c r="S18548" s="34"/>
      <c r="T18548" s="34"/>
      <c r="U18548" s="34"/>
    </row>
    <row r="18549" spans="16:21" x14ac:dyDescent="0.45">
      <c r="P18549" s="33" t="s">
        <v>10187</v>
      </c>
      <c r="Q18549" t="s">
        <v>28873</v>
      </c>
      <c r="R18549" s="35" t="s">
        <v>27261</v>
      </c>
      <c r="S18549" s="34"/>
      <c r="T18549" s="34"/>
      <c r="U18549" s="34"/>
    </row>
    <row r="18550" spans="16:21" x14ac:dyDescent="0.45">
      <c r="P18550" s="33" t="s">
        <v>10187</v>
      </c>
      <c r="Q18550" t="s">
        <v>28873</v>
      </c>
      <c r="R18550" s="35" t="s">
        <v>27262</v>
      </c>
      <c r="S18550" s="34"/>
      <c r="T18550" s="34"/>
      <c r="U18550" s="34"/>
    </row>
    <row r="18551" spans="16:21" x14ac:dyDescent="0.45">
      <c r="P18551" s="33" t="s">
        <v>10188</v>
      </c>
      <c r="Q18551" t="s">
        <v>28873</v>
      </c>
      <c r="R18551" s="35" t="s">
        <v>27263</v>
      </c>
      <c r="S18551" s="34"/>
      <c r="T18551" s="34"/>
      <c r="U18551" s="34"/>
    </row>
    <row r="18552" spans="16:21" x14ac:dyDescent="0.45">
      <c r="P18552" s="33" t="s">
        <v>10188</v>
      </c>
      <c r="Q18552" t="s">
        <v>28873</v>
      </c>
      <c r="R18552" s="35" t="s">
        <v>27264</v>
      </c>
      <c r="S18552" s="34"/>
      <c r="T18552" s="34"/>
      <c r="U18552" s="34"/>
    </row>
    <row r="18553" spans="16:21" x14ac:dyDescent="0.45">
      <c r="P18553" s="33" t="s">
        <v>10189</v>
      </c>
      <c r="Q18553" t="s">
        <v>28873</v>
      </c>
      <c r="R18553" s="35" t="s">
        <v>27265</v>
      </c>
      <c r="S18553" s="34"/>
      <c r="T18553" s="34"/>
      <c r="U18553" s="34"/>
    </row>
    <row r="18554" spans="16:21" x14ac:dyDescent="0.45">
      <c r="P18554" s="33" t="s">
        <v>10189</v>
      </c>
      <c r="Q18554" t="s">
        <v>28873</v>
      </c>
      <c r="R18554" s="35" t="s">
        <v>27266</v>
      </c>
      <c r="S18554" s="34"/>
      <c r="T18554" s="34"/>
      <c r="U18554" s="34"/>
    </row>
    <row r="18555" spans="16:21" x14ac:dyDescent="0.45">
      <c r="P18555" s="33" t="s">
        <v>10190</v>
      </c>
      <c r="Q18555" t="s">
        <v>28873</v>
      </c>
      <c r="R18555" s="35" t="s">
        <v>27267</v>
      </c>
      <c r="S18555" s="34"/>
      <c r="T18555" s="34"/>
      <c r="U18555" s="34"/>
    </row>
    <row r="18556" spans="16:21" x14ac:dyDescent="0.45">
      <c r="P18556" s="33" t="s">
        <v>10190</v>
      </c>
      <c r="Q18556" t="s">
        <v>28873</v>
      </c>
      <c r="R18556" s="35" t="s">
        <v>27268</v>
      </c>
      <c r="S18556" s="34"/>
      <c r="T18556" s="34"/>
      <c r="U18556" s="34"/>
    </row>
    <row r="18557" spans="16:21" x14ac:dyDescent="0.45">
      <c r="P18557" s="33" t="s">
        <v>10191</v>
      </c>
      <c r="Q18557" t="s">
        <v>28873</v>
      </c>
      <c r="R18557" s="35" t="s">
        <v>27269</v>
      </c>
      <c r="S18557" s="34"/>
      <c r="T18557" s="34"/>
      <c r="U18557" s="34"/>
    </row>
    <row r="18558" spans="16:21" x14ac:dyDescent="0.45">
      <c r="P18558" s="33" t="s">
        <v>10191</v>
      </c>
      <c r="Q18558" t="s">
        <v>28873</v>
      </c>
      <c r="R18558" s="35" t="s">
        <v>27270</v>
      </c>
      <c r="S18558" s="34"/>
      <c r="T18558" s="34"/>
      <c r="U18558" s="34"/>
    </row>
    <row r="18559" spans="16:21" x14ac:dyDescent="0.45">
      <c r="P18559" s="33" t="s">
        <v>10192</v>
      </c>
      <c r="Q18559" t="s">
        <v>28873</v>
      </c>
      <c r="R18559" s="35" t="s">
        <v>27271</v>
      </c>
      <c r="S18559" s="34"/>
      <c r="T18559" s="34"/>
      <c r="U18559" s="34"/>
    </row>
    <row r="18560" spans="16:21" x14ac:dyDescent="0.45">
      <c r="P18560" s="33" t="s">
        <v>10192</v>
      </c>
      <c r="Q18560" t="s">
        <v>28873</v>
      </c>
      <c r="R18560" s="35" t="s">
        <v>27272</v>
      </c>
      <c r="S18560" s="34"/>
      <c r="T18560" s="34"/>
      <c r="U18560" s="34"/>
    </row>
    <row r="18561" spans="16:21" x14ac:dyDescent="0.45">
      <c r="P18561" s="33" t="s">
        <v>10193</v>
      </c>
      <c r="Q18561" t="s">
        <v>28873</v>
      </c>
      <c r="R18561" s="35" t="s">
        <v>27273</v>
      </c>
      <c r="S18561" s="34"/>
      <c r="T18561" s="34"/>
      <c r="U18561" s="34"/>
    </row>
    <row r="18562" spans="16:21" x14ac:dyDescent="0.45">
      <c r="P18562" s="33" t="s">
        <v>10193</v>
      </c>
      <c r="Q18562" t="s">
        <v>28873</v>
      </c>
      <c r="R18562" s="35" t="s">
        <v>27274</v>
      </c>
      <c r="S18562" s="34"/>
      <c r="T18562" s="34"/>
      <c r="U18562" s="34"/>
    </row>
    <row r="18563" spans="16:21" x14ac:dyDescent="0.45">
      <c r="P18563" s="33" t="s">
        <v>10194</v>
      </c>
      <c r="Q18563" t="s">
        <v>28873</v>
      </c>
      <c r="R18563" s="35" t="s">
        <v>27275</v>
      </c>
      <c r="S18563" s="34"/>
      <c r="T18563" s="34"/>
      <c r="U18563" s="34"/>
    </row>
    <row r="18564" spans="16:21" x14ac:dyDescent="0.45">
      <c r="P18564" s="33" t="s">
        <v>10194</v>
      </c>
      <c r="Q18564" t="s">
        <v>28873</v>
      </c>
      <c r="R18564" s="35" t="s">
        <v>27276</v>
      </c>
      <c r="S18564" s="34"/>
      <c r="T18564" s="34"/>
      <c r="U18564" s="34"/>
    </row>
    <row r="18565" spans="16:21" x14ac:dyDescent="0.45">
      <c r="P18565" s="33" t="s">
        <v>10195</v>
      </c>
      <c r="Q18565" t="s">
        <v>28873</v>
      </c>
      <c r="R18565" s="35" t="s">
        <v>27277</v>
      </c>
      <c r="S18565" s="34"/>
      <c r="T18565" s="34"/>
      <c r="U18565" s="34"/>
    </row>
    <row r="18566" spans="16:21" x14ac:dyDescent="0.45">
      <c r="P18566" s="33" t="s">
        <v>10195</v>
      </c>
      <c r="Q18566" t="s">
        <v>28873</v>
      </c>
      <c r="R18566" s="35" t="s">
        <v>27278</v>
      </c>
      <c r="S18566" s="34"/>
      <c r="T18566" s="34"/>
      <c r="U18566" s="34"/>
    </row>
    <row r="18567" spans="16:21" x14ac:dyDescent="0.45">
      <c r="P18567" s="33" t="s">
        <v>10196</v>
      </c>
      <c r="Q18567" t="s">
        <v>28873</v>
      </c>
      <c r="R18567" s="35" t="s">
        <v>27279</v>
      </c>
      <c r="S18567" s="34"/>
      <c r="T18567" s="34"/>
      <c r="U18567" s="34"/>
    </row>
    <row r="18568" spans="16:21" x14ac:dyDescent="0.45">
      <c r="P18568" s="33" t="s">
        <v>10196</v>
      </c>
      <c r="Q18568" t="s">
        <v>28873</v>
      </c>
      <c r="R18568" s="35" t="s">
        <v>27280</v>
      </c>
      <c r="S18568" s="34"/>
      <c r="T18568" s="34"/>
      <c r="U18568" s="34"/>
    </row>
    <row r="18569" spans="16:21" x14ac:dyDescent="0.45">
      <c r="P18569" s="33" t="s">
        <v>10197</v>
      </c>
      <c r="Q18569" t="s">
        <v>28873</v>
      </c>
      <c r="R18569" s="35" t="s">
        <v>27281</v>
      </c>
      <c r="S18569" s="34"/>
      <c r="T18569" s="34"/>
      <c r="U18569" s="34"/>
    </row>
    <row r="18570" spans="16:21" x14ac:dyDescent="0.45">
      <c r="P18570" s="33" t="s">
        <v>10197</v>
      </c>
      <c r="Q18570" t="s">
        <v>28873</v>
      </c>
      <c r="R18570" s="35" t="s">
        <v>27282</v>
      </c>
      <c r="S18570" s="34"/>
      <c r="T18570" s="34"/>
      <c r="U18570" s="34"/>
    </row>
    <row r="18571" spans="16:21" x14ac:dyDescent="0.45">
      <c r="P18571" s="33" t="s">
        <v>10198</v>
      </c>
      <c r="Q18571" t="s">
        <v>28873</v>
      </c>
      <c r="R18571" s="35" t="s">
        <v>27283</v>
      </c>
      <c r="S18571" s="34"/>
      <c r="T18571" s="34"/>
      <c r="U18571" s="34"/>
    </row>
    <row r="18572" spans="16:21" x14ac:dyDescent="0.45">
      <c r="P18572" s="33" t="s">
        <v>10198</v>
      </c>
      <c r="Q18572" t="s">
        <v>28873</v>
      </c>
      <c r="R18572" s="35" t="s">
        <v>27284</v>
      </c>
      <c r="S18572" s="34"/>
      <c r="T18572" s="34"/>
      <c r="U18572" s="34"/>
    </row>
    <row r="18573" spans="16:21" x14ac:dyDescent="0.45">
      <c r="P18573" s="33" t="s">
        <v>10199</v>
      </c>
      <c r="Q18573" t="s">
        <v>28873</v>
      </c>
      <c r="R18573" s="35" t="s">
        <v>27285</v>
      </c>
      <c r="S18573" s="34"/>
      <c r="T18573" s="34"/>
      <c r="U18573" s="34"/>
    </row>
    <row r="18574" spans="16:21" x14ac:dyDescent="0.45">
      <c r="P18574" s="33" t="s">
        <v>10199</v>
      </c>
      <c r="Q18574" t="s">
        <v>28873</v>
      </c>
      <c r="R18574" s="35" t="s">
        <v>27286</v>
      </c>
      <c r="S18574" s="34"/>
      <c r="T18574" s="34"/>
      <c r="U18574" s="34"/>
    </row>
    <row r="18575" spans="16:21" x14ac:dyDescent="0.45">
      <c r="P18575" s="33" t="s">
        <v>10200</v>
      </c>
      <c r="Q18575" t="s">
        <v>28873</v>
      </c>
      <c r="R18575" s="35" t="s">
        <v>27287</v>
      </c>
      <c r="S18575" s="34"/>
      <c r="T18575" s="34"/>
      <c r="U18575" s="34"/>
    </row>
    <row r="18576" spans="16:21" x14ac:dyDescent="0.45">
      <c r="P18576" s="33" t="s">
        <v>10200</v>
      </c>
      <c r="Q18576" t="s">
        <v>28873</v>
      </c>
      <c r="R18576" s="35" t="s">
        <v>27288</v>
      </c>
      <c r="S18576" s="34"/>
      <c r="T18576" s="34"/>
      <c r="U18576" s="34"/>
    </row>
    <row r="18577" spans="16:21" x14ac:dyDescent="0.45">
      <c r="P18577" s="33" t="s">
        <v>10201</v>
      </c>
      <c r="Q18577" t="s">
        <v>28873</v>
      </c>
      <c r="R18577" s="35" t="s">
        <v>27289</v>
      </c>
      <c r="S18577" s="34"/>
      <c r="T18577" s="34"/>
      <c r="U18577" s="34"/>
    </row>
    <row r="18578" spans="16:21" x14ac:dyDescent="0.45">
      <c r="P18578" s="33" t="s">
        <v>10201</v>
      </c>
      <c r="Q18578" t="s">
        <v>28873</v>
      </c>
      <c r="R18578" s="35" t="s">
        <v>27290</v>
      </c>
      <c r="S18578" s="34"/>
      <c r="T18578" s="34"/>
      <c r="U18578" s="34"/>
    </row>
    <row r="18579" spans="16:21" x14ac:dyDescent="0.45">
      <c r="P18579" s="33" t="s">
        <v>10202</v>
      </c>
      <c r="Q18579" t="s">
        <v>28873</v>
      </c>
      <c r="R18579" s="35" t="s">
        <v>27291</v>
      </c>
      <c r="S18579" s="34"/>
      <c r="T18579" s="34"/>
      <c r="U18579" s="34"/>
    </row>
    <row r="18580" spans="16:21" x14ac:dyDescent="0.45">
      <c r="P18580" s="33" t="s">
        <v>10202</v>
      </c>
      <c r="Q18580" t="s">
        <v>28873</v>
      </c>
      <c r="R18580" s="35" t="s">
        <v>27292</v>
      </c>
      <c r="S18580" s="34"/>
      <c r="T18580" s="34"/>
      <c r="U18580" s="34"/>
    </row>
    <row r="18581" spans="16:21" x14ac:dyDescent="0.45">
      <c r="P18581" s="33" t="s">
        <v>10203</v>
      </c>
      <c r="Q18581" t="s">
        <v>28873</v>
      </c>
      <c r="R18581" s="35" t="s">
        <v>27293</v>
      </c>
      <c r="S18581" s="34"/>
      <c r="T18581" s="34"/>
      <c r="U18581" s="34"/>
    </row>
    <row r="18582" spans="16:21" x14ac:dyDescent="0.45">
      <c r="P18582" s="33" t="s">
        <v>10203</v>
      </c>
      <c r="Q18582" t="s">
        <v>28873</v>
      </c>
      <c r="R18582" s="35" t="s">
        <v>27294</v>
      </c>
      <c r="S18582" s="34"/>
      <c r="T18582" s="34"/>
      <c r="U18582" s="34"/>
    </row>
    <row r="18583" spans="16:21" x14ac:dyDescent="0.45">
      <c r="P18583" s="33" t="s">
        <v>10204</v>
      </c>
      <c r="Q18583" t="s">
        <v>28873</v>
      </c>
      <c r="R18583" s="35" t="s">
        <v>27295</v>
      </c>
      <c r="S18583" s="34"/>
      <c r="T18583" s="34"/>
      <c r="U18583" s="34"/>
    </row>
    <row r="18584" spans="16:21" x14ac:dyDescent="0.45">
      <c r="P18584" s="33" t="s">
        <v>10204</v>
      </c>
      <c r="Q18584" t="s">
        <v>28873</v>
      </c>
      <c r="R18584" s="35" t="s">
        <v>27296</v>
      </c>
      <c r="S18584" s="34"/>
      <c r="T18584" s="34"/>
      <c r="U18584" s="34"/>
    </row>
    <row r="18585" spans="16:21" x14ac:dyDescent="0.45">
      <c r="P18585" s="33" t="s">
        <v>10205</v>
      </c>
      <c r="Q18585" t="s">
        <v>28873</v>
      </c>
      <c r="R18585" s="35" t="s">
        <v>27297</v>
      </c>
      <c r="S18585" s="34"/>
      <c r="T18585" s="34"/>
      <c r="U18585" s="34"/>
    </row>
    <row r="18586" spans="16:21" x14ac:dyDescent="0.45">
      <c r="P18586" s="33" t="s">
        <v>10205</v>
      </c>
      <c r="Q18586" t="s">
        <v>28873</v>
      </c>
      <c r="R18586" s="35" t="s">
        <v>27298</v>
      </c>
      <c r="S18586" s="34"/>
      <c r="T18586" s="34"/>
      <c r="U18586" s="34"/>
    </row>
    <row r="18587" spans="16:21" x14ac:dyDescent="0.45">
      <c r="P18587" s="33" t="s">
        <v>10206</v>
      </c>
      <c r="Q18587" t="s">
        <v>28873</v>
      </c>
      <c r="R18587" s="35" t="s">
        <v>27295</v>
      </c>
      <c r="S18587" s="34"/>
      <c r="T18587" s="34"/>
      <c r="U18587" s="34"/>
    </row>
    <row r="18588" spans="16:21" x14ac:dyDescent="0.45">
      <c r="P18588" s="33" t="s">
        <v>10206</v>
      </c>
      <c r="Q18588" t="s">
        <v>28873</v>
      </c>
      <c r="R18588" s="35" t="s">
        <v>27296</v>
      </c>
      <c r="S18588" s="34"/>
      <c r="T18588" s="34"/>
      <c r="U18588" s="34"/>
    </row>
    <row r="18589" spans="16:21" x14ac:dyDescent="0.45">
      <c r="P18589" s="33" t="s">
        <v>10207</v>
      </c>
      <c r="Q18589" t="s">
        <v>28873</v>
      </c>
      <c r="R18589" s="35" t="s">
        <v>27299</v>
      </c>
      <c r="S18589" s="34"/>
      <c r="T18589" s="34"/>
      <c r="U18589" s="34"/>
    </row>
    <row r="18590" spans="16:21" x14ac:dyDescent="0.45">
      <c r="P18590" s="33" t="s">
        <v>10207</v>
      </c>
      <c r="Q18590" t="s">
        <v>28873</v>
      </c>
      <c r="R18590" s="35" t="s">
        <v>27300</v>
      </c>
      <c r="S18590" s="34"/>
      <c r="T18590" s="34"/>
      <c r="U18590" s="34"/>
    </row>
    <row r="18591" spans="16:21" x14ac:dyDescent="0.45">
      <c r="P18591" s="33" t="s">
        <v>10208</v>
      </c>
      <c r="Q18591" t="s">
        <v>28873</v>
      </c>
      <c r="R18591" s="35" t="s">
        <v>14515</v>
      </c>
      <c r="S18591" s="34"/>
      <c r="T18591" s="34"/>
      <c r="U18591" s="34"/>
    </row>
    <row r="18592" spans="16:21" x14ac:dyDescent="0.45">
      <c r="P18592" s="33" t="s">
        <v>10208</v>
      </c>
      <c r="Q18592" t="s">
        <v>28873</v>
      </c>
      <c r="R18592" s="35" t="s">
        <v>27301</v>
      </c>
      <c r="S18592" s="34"/>
      <c r="T18592" s="34"/>
      <c r="U18592" s="34"/>
    </row>
    <row r="18593" spans="16:21" x14ac:dyDescent="0.45">
      <c r="P18593" s="33" t="s">
        <v>10209</v>
      </c>
      <c r="Q18593" t="s">
        <v>28873</v>
      </c>
      <c r="R18593" s="35" t="s">
        <v>27302</v>
      </c>
      <c r="S18593" s="34"/>
      <c r="T18593" s="34"/>
      <c r="U18593" s="34"/>
    </row>
    <row r="18594" spans="16:21" x14ac:dyDescent="0.45">
      <c r="P18594" s="33" t="s">
        <v>10209</v>
      </c>
      <c r="Q18594" t="s">
        <v>28873</v>
      </c>
      <c r="R18594" s="35" t="s">
        <v>27303</v>
      </c>
      <c r="S18594" s="34"/>
      <c r="T18594" s="34"/>
      <c r="U18594" s="34"/>
    </row>
    <row r="18595" spans="16:21" x14ac:dyDescent="0.45">
      <c r="P18595" s="33" t="s">
        <v>10210</v>
      </c>
      <c r="Q18595" t="s">
        <v>28873</v>
      </c>
      <c r="R18595" s="35" t="s">
        <v>27304</v>
      </c>
      <c r="S18595" s="34"/>
      <c r="T18595" s="34"/>
      <c r="U18595" s="34"/>
    </row>
    <row r="18596" spans="16:21" x14ac:dyDescent="0.45">
      <c r="P18596" s="33" t="s">
        <v>10210</v>
      </c>
      <c r="Q18596" t="s">
        <v>28873</v>
      </c>
      <c r="R18596" s="35" t="s">
        <v>14067</v>
      </c>
      <c r="S18596" s="34"/>
      <c r="T18596" s="34"/>
      <c r="U18596" s="34"/>
    </row>
    <row r="18597" spans="16:21" x14ac:dyDescent="0.45">
      <c r="P18597" s="33" t="s">
        <v>10211</v>
      </c>
      <c r="Q18597" t="s">
        <v>28873</v>
      </c>
      <c r="R18597" s="35" t="s">
        <v>27305</v>
      </c>
      <c r="S18597" s="34"/>
      <c r="T18597" s="34"/>
      <c r="U18597" s="34"/>
    </row>
    <row r="18598" spans="16:21" x14ac:dyDescent="0.45">
      <c r="P18598" s="33" t="s">
        <v>10211</v>
      </c>
      <c r="Q18598" t="s">
        <v>28873</v>
      </c>
      <c r="R18598" s="35" t="s">
        <v>27306</v>
      </c>
      <c r="S18598" s="34"/>
      <c r="T18598" s="34"/>
      <c r="U18598" s="34"/>
    </row>
    <row r="18599" spans="16:21" x14ac:dyDescent="0.45">
      <c r="P18599" s="33" t="s">
        <v>10212</v>
      </c>
      <c r="Q18599" t="s">
        <v>28873</v>
      </c>
      <c r="R18599" s="35" t="s">
        <v>27307</v>
      </c>
      <c r="S18599" s="34"/>
      <c r="T18599" s="34"/>
      <c r="U18599" s="34"/>
    </row>
    <row r="18600" spans="16:21" x14ac:dyDescent="0.45">
      <c r="P18600" s="33" t="s">
        <v>10212</v>
      </c>
      <c r="Q18600" t="s">
        <v>28873</v>
      </c>
      <c r="R18600" s="35" t="s">
        <v>27308</v>
      </c>
      <c r="S18600" s="34"/>
      <c r="T18600" s="34"/>
      <c r="U18600" s="34"/>
    </row>
    <row r="18601" spans="16:21" x14ac:dyDescent="0.45">
      <c r="P18601" s="33" t="s">
        <v>10213</v>
      </c>
      <c r="Q18601" t="s">
        <v>28873</v>
      </c>
      <c r="R18601" s="35" t="s">
        <v>27309</v>
      </c>
      <c r="S18601" s="34"/>
      <c r="T18601" s="34"/>
      <c r="U18601" s="34"/>
    </row>
    <row r="18602" spans="16:21" x14ac:dyDescent="0.45">
      <c r="P18602" s="33" t="s">
        <v>10213</v>
      </c>
      <c r="Q18602" t="s">
        <v>28873</v>
      </c>
      <c r="R18602" s="35" t="s">
        <v>27310</v>
      </c>
      <c r="S18602" s="34"/>
      <c r="T18602" s="34"/>
      <c r="U18602" s="34"/>
    </row>
    <row r="18603" spans="16:21" x14ac:dyDescent="0.45">
      <c r="P18603" s="33" t="s">
        <v>10214</v>
      </c>
      <c r="Q18603" t="s">
        <v>28873</v>
      </c>
      <c r="R18603" s="35" t="s">
        <v>27311</v>
      </c>
      <c r="S18603" s="34"/>
      <c r="T18603" s="34"/>
      <c r="U18603" s="34"/>
    </row>
    <row r="18604" spans="16:21" x14ac:dyDescent="0.45">
      <c r="P18604" s="33" t="s">
        <v>10214</v>
      </c>
      <c r="Q18604" t="s">
        <v>28873</v>
      </c>
      <c r="R18604" s="35" t="s">
        <v>27312</v>
      </c>
      <c r="S18604" s="34"/>
      <c r="T18604" s="34"/>
      <c r="U18604" s="34"/>
    </row>
    <row r="18605" spans="16:21" x14ac:dyDescent="0.45">
      <c r="P18605" s="33" t="s">
        <v>10215</v>
      </c>
      <c r="Q18605" t="s">
        <v>28873</v>
      </c>
      <c r="R18605" s="35" t="s">
        <v>27313</v>
      </c>
      <c r="S18605" s="34"/>
      <c r="T18605" s="34"/>
      <c r="U18605" s="34"/>
    </row>
    <row r="18606" spans="16:21" x14ac:dyDescent="0.45">
      <c r="P18606" s="33" t="s">
        <v>10215</v>
      </c>
      <c r="Q18606" t="s">
        <v>28873</v>
      </c>
      <c r="R18606" s="35" t="s">
        <v>27314</v>
      </c>
      <c r="S18606" s="34"/>
      <c r="T18606" s="34"/>
      <c r="U18606" s="34"/>
    </row>
    <row r="18607" spans="16:21" x14ac:dyDescent="0.45">
      <c r="P18607" s="33" t="s">
        <v>10216</v>
      </c>
      <c r="Q18607" t="s">
        <v>28873</v>
      </c>
      <c r="R18607" s="35" t="s">
        <v>27313</v>
      </c>
      <c r="S18607" s="34"/>
      <c r="T18607" s="34"/>
      <c r="U18607" s="34"/>
    </row>
    <row r="18608" spans="16:21" x14ac:dyDescent="0.45">
      <c r="P18608" s="33" t="s">
        <v>10216</v>
      </c>
      <c r="Q18608" t="s">
        <v>28873</v>
      </c>
      <c r="R18608" s="35" t="s">
        <v>27314</v>
      </c>
      <c r="S18608" s="34"/>
      <c r="T18608" s="34"/>
      <c r="U18608" s="34"/>
    </row>
    <row r="18609" spans="16:21" x14ac:dyDescent="0.45">
      <c r="P18609" s="33" t="s">
        <v>10217</v>
      </c>
      <c r="Q18609" t="s">
        <v>28873</v>
      </c>
      <c r="R18609" s="35" t="s">
        <v>27315</v>
      </c>
      <c r="S18609" s="34"/>
      <c r="T18609" s="34"/>
      <c r="U18609" s="34"/>
    </row>
    <row r="18610" spans="16:21" x14ac:dyDescent="0.45">
      <c r="P18610" s="33" t="s">
        <v>10217</v>
      </c>
      <c r="Q18610" t="s">
        <v>28873</v>
      </c>
      <c r="R18610" s="35" t="s">
        <v>27316</v>
      </c>
      <c r="S18610" s="34"/>
      <c r="T18610" s="34"/>
      <c r="U18610" s="34"/>
    </row>
    <row r="18611" spans="16:21" x14ac:dyDescent="0.45">
      <c r="P18611" s="33" t="s">
        <v>10218</v>
      </c>
      <c r="Q18611" t="s">
        <v>28873</v>
      </c>
      <c r="R18611" s="35" t="s">
        <v>27317</v>
      </c>
      <c r="S18611" s="34"/>
      <c r="T18611" s="34"/>
      <c r="U18611" s="34"/>
    </row>
    <row r="18612" spans="16:21" x14ac:dyDescent="0.45">
      <c r="P18612" s="33" t="s">
        <v>10218</v>
      </c>
      <c r="Q18612" t="s">
        <v>28873</v>
      </c>
      <c r="R18612" s="35" t="s">
        <v>27318</v>
      </c>
      <c r="S18612" s="34"/>
      <c r="T18612" s="34"/>
      <c r="U18612" s="34"/>
    </row>
    <row r="18613" spans="16:21" x14ac:dyDescent="0.45">
      <c r="P18613" s="33" t="s">
        <v>10219</v>
      </c>
      <c r="Q18613" t="s">
        <v>28873</v>
      </c>
      <c r="R18613" s="35" t="s">
        <v>27319</v>
      </c>
      <c r="S18613" s="34"/>
      <c r="T18613" s="34"/>
      <c r="U18613" s="34"/>
    </row>
    <row r="18614" spans="16:21" x14ac:dyDescent="0.45">
      <c r="P18614" s="33" t="s">
        <v>10219</v>
      </c>
      <c r="Q18614" t="s">
        <v>28873</v>
      </c>
      <c r="R18614" s="35" t="s">
        <v>27320</v>
      </c>
      <c r="S18614" s="34"/>
      <c r="T18614" s="34"/>
      <c r="U18614" s="34"/>
    </row>
    <row r="18615" spans="16:21" x14ac:dyDescent="0.45">
      <c r="P18615" s="33" t="s">
        <v>10220</v>
      </c>
      <c r="Q18615" t="s">
        <v>28873</v>
      </c>
      <c r="R18615" s="35" t="s">
        <v>27321</v>
      </c>
      <c r="S18615" s="34"/>
      <c r="T18615" s="34"/>
      <c r="U18615" s="34"/>
    </row>
    <row r="18616" spans="16:21" x14ac:dyDescent="0.45">
      <c r="P18616" s="33" t="s">
        <v>10220</v>
      </c>
      <c r="Q18616" t="s">
        <v>28873</v>
      </c>
      <c r="R18616" s="35" t="s">
        <v>27322</v>
      </c>
      <c r="S18616" s="34"/>
      <c r="T18616" s="34"/>
      <c r="U18616" s="34"/>
    </row>
    <row r="18617" spans="16:21" x14ac:dyDescent="0.45">
      <c r="P18617" s="33" t="s">
        <v>10221</v>
      </c>
      <c r="Q18617" t="s">
        <v>28873</v>
      </c>
      <c r="R18617" s="35" t="s">
        <v>27323</v>
      </c>
      <c r="S18617" s="34"/>
      <c r="T18617" s="34"/>
      <c r="U18617" s="34"/>
    </row>
    <row r="18618" spans="16:21" x14ac:dyDescent="0.45">
      <c r="P18618" s="33" t="s">
        <v>10221</v>
      </c>
      <c r="Q18618" t="s">
        <v>28873</v>
      </c>
      <c r="R18618" s="35" t="s">
        <v>27324</v>
      </c>
      <c r="S18618" s="34"/>
      <c r="T18618" s="34"/>
      <c r="U18618" s="34"/>
    </row>
    <row r="18619" spans="16:21" x14ac:dyDescent="0.45">
      <c r="P18619" s="33" t="s">
        <v>10222</v>
      </c>
      <c r="Q18619" t="s">
        <v>28873</v>
      </c>
      <c r="R18619" s="35" t="s">
        <v>27325</v>
      </c>
      <c r="S18619" s="34"/>
      <c r="T18619" s="34"/>
      <c r="U18619" s="34"/>
    </row>
    <row r="18620" spans="16:21" x14ac:dyDescent="0.45">
      <c r="P18620" s="33" t="s">
        <v>10222</v>
      </c>
      <c r="Q18620" t="s">
        <v>28873</v>
      </c>
      <c r="R18620" s="35" t="s">
        <v>27326</v>
      </c>
      <c r="S18620" s="34"/>
      <c r="T18620" s="34"/>
      <c r="U18620" s="34"/>
    </row>
    <row r="18621" spans="16:21" x14ac:dyDescent="0.45">
      <c r="P18621" s="33" t="s">
        <v>10223</v>
      </c>
      <c r="Q18621" t="s">
        <v>28873</v>
      </c>
      <c r="R18621" s="35" t="s">
        <v>27327</v>
      </c>
      <c r="S18621" s="34"/>
      <c r="T18621" s="34"/>
      <c r="U18621" s="34"/>
    </row>
    <row r="18622" spans="16:21" x14ac:dyDescent="0.45">
      <c r="P18622" s="33" t="s">
        <v>10223</v>
      </c>
      <c r="Q18622" t="s">
        <v>28873</v>
      </c>
      <c r="R18622" s="35" t="s">
        <v>27328</v>
      </c>
      <c r="S18622" s="34"/>
      <c r="T18622" s="34"/>
      <c r="U18622" s="34"/>
    </row>
    <row r="18623" spans="16:21" x14ac:dyDescent="0.45">
      <c r="P18623" s="33" t="s">
        <v>10224</v>
      </c>
      <c r="Q18623" t="s">
        <v>28873</v>
      </c>
      <c r="R18623" s="35" t="s">
        <v>27329</v>
      </c>
      <c r="S18623" s="34"/>
      <c r="T18623" s="34"/>
      <c r="U18623" s="34"/>
    </row>
    <row r="18624" spans="16:21" x14ac:dyDescent="0.45">
      <c r="P18624" s="33" t="s">
        <v>10224</v>
      </c>
      <c r="Q18624" t="s">
        <v>28873</v>
      </c>
      <c r="R18624" s="35" t="s">
        <v>27330</v>
      </c>
      <c r="S18624" s="34"/>
      <c r="T18624" s="34"/>
      <c r="U18624" s="34"/>
    </row>
    <row r="18625" spans="16:21" x14ac:dyDescent="0.45">
      <c r="P18625" s="33" t="s">
        <v>10225</v>
      </c>
      <c r="Q18625" t="s">
        <v>28873</v>
      </c>
      <c r="R18625" s="35" t="s">
        <v>27331</v>
      </c>
      <c r="S18625" s="34"/>
      <c r="T18625" s="34"/>
      <c r="U18625" s="34"/>
    </row>
    <row r="18626" spans="16:21" x14ac:dyDescent="0.45">
      <c r="P18626" s="33" t="s">
        <v>10225</v>
      </c>
      <c r="Q18626" t="s">
        <v>28873</v>
      </c>
      <c r="R18626" s="35" t="s">
        <v>27332</v>
      </c>
      <c r="S18626" s="34"/>
      <c r="T18626" s="34"/>
      <c r="U18626" s="34"/>
    </row>
    <row r="18627" spans="16:21" x14ac:dyDescent="0.45">
      <c r="P18627" s="33" t="s">
        <v>10226</v>
      </c>
      <c r="Q18627" t="s">
        <v>28873</v>
      </c>
      <c r="R18627" s="35" t="s">
        <v>27333</v>
      </c>
      <c r="S18627" s="34"/>
      <c r="T18627" s="34"/>
      <c r="U18627" s="34"/>
    </row>
    <row r="18628" spans="16:21" x14ac:dyDescent="0.45">
      <c r="P18628" s="33" t="s">
        <v>10226</v>
      </c>
      <c r="Q18628" t="s">
        <v>28873</v>
      </c>
      <c r="R18628" s="35" t="s">
        <v>27334</v>
      </c>
      <c r="S18628" s="34"/>
      <c r="T18628" s="34"/>
      <c r="U18628" s="34"/>
    </row>
    <row r="18629" spans="16:21" x14ac:dyDescent="0.45">
      <c r="P18629" s="33" t="s">
        <v>10227</v>
      </c>
      <c r="Q18629" t="s">
        <v>28873</v>
      </c>
      <c r="R18629" s="35" t="s">
        <v>27335</v>
      </c>
      <c r="S18629" s="34"/>
      <c r="T18629" s="34"/>
      <c r="U18629" s="34"/>
    </row>
    <row r="18630" spans="16:21" x14ac:dyDescent="0.45">
      <c r="P18630" s="33" t="s">
        <v>10227</v>
      </c>
      <c r="Q18630" t="s">
        <v>28873</v>
      </c>
      <c r="R18630" s="35" t="s">
        <v>27336</v>
      </c>
      <c r="S18630" s="34"/>
      <c r="T18630" s="34"/>
      <c r="U18630" s="34"/>
    </row>
    <row r="18631" spans="16:21" x14ac:dyDescent="0.45">
      <c r="P18631" s="33" t="s">
        <v>10228</v>
      </c>
      <c r="Q18631" t="s">
        <v>28873</v>
      </c>
      <c r="R18631" s="35" t="s">
        <v>27337</v>
      </c>
      <c r="S18631" s="34"/>
      <c r="T18631" s="34"/>
      <c r="U18631" s="34"/>
    </row>
    <row r="18632" spans="16:21" x14ac:dyDescent="0.45">
      <c r="P18632" s="33" t="s">
        <v>10228</v>
      </c>
      <c r="Q18632" t="s">
        <v>28873</v>
      </c>
      <c r="R18632" s="35" t="s">
        <v>27336</v>
      </c>
      <c r="S18632" s="34"/>
      <c r="T18632" s="34"/>
      <c r="U18632" s="34"/>
    </row>
    <row r="18633" spans="16:21" x14ac:dyDescent="0.45">
      <c r="P18633" s="33" t="s">
        <v>10229</v>
      </c>
      <c r="Q18633" t="s">
        <v>28873</v>
      </c>
      <c r="R18633" s="35" t="s">
        <v>27338</v>
      </c>
      <c r="S18633" s="34"/>
      <c r="T18633" s="34"/>
      <c r="U18633" s="34"/>
    </row>
    <row r="18634" spans="16:21" x14ac:dyDescent="0.45">
      <c r="P18634" s="33" t="s">
        <v>10229</v>
      </c>
      <c r="Q18634" t="s">
        <v>28873</v>
      </c>
      <c r="R18634" s="35" t="s">
        <v>27339</v>
      </c>
      <c r="S18634" s="34"/>
      <c r="T18634" s="34"/>
      <c r="U18634" s="34"/>
    </row>
    <row r="18635" spans="16:21" x14ac:dyDescent="0.45">
      <c r="P18635" s="33" t="s">
        <v>10230</v>
      </c>
      <c r="Q18635" t="s">
        <v>28873</v>
      </c>
      <c r="R18635" s="35" t="s">
        <v>27340</v>
      </c>
      <c r="S18635" s="34"/>
      <c r="T18635" s="34"/>
      <c r="U18635" s="34"/>
    </row>
    <row r="18636" spans="16:21" x14ac:dyDescent="0.45">
      <c r="P18636" s="33" t="s">
        <v>10230</v>
      </c>
      <c r="Q18636" t="s">
        <v>28873</v>
      </c>
      <c r="R18636" s="35" t="s">
        <v>27341</v>
      </c>
      <c r="S18636" s="34"/>
      <c r="T18636" s="34"/>
      <c r="U18636" s="34"/>
    </row>
    <row r="18637" spans="16:21" x14ac:dyDescent="0.45">
      <c r="P18637" s="33" t="s">
        <v>10231</v>
      </c>
      <c r="Q18637" t="s">
        <v>28873</v>
      </c>
      <c r="R18637" s="35" t="s">
        <v>27342</v>
      </c>
      <c r="S18637" s="34"/>
      <c r="T18637" s="34"/>
      <c r="U18637" s="34"/>
    </row>
    <row r="18638" spans="16:21" x14ac:dyDescent="0.45">
      <c r="P18638" s="33" t="s">
        <v>10231</v>
      </c>
      <c r="Q18638" t="s">
        <v>28873</v>
      </c>
      <c r="R18638" s="35" t="s">
        <v>27343</v>
      </c>
      <c r="S18638" s="34"/>
      <c r="T18638" s="34"/>
      <c r="U18638" s="34"/>
    </row>
    <row r="18639" spans="16:21" x14ac:dyDescent="0.45">
      <c r="P18639" s="33" t="s">
        <v>10232</v>
      </c>
      <c r="Q18639" t="s">
        <v>28873</v>
      </c>
      <c r="R18639" s="35" t="s">
        <v>22936</v>
      </c>
      <c r="S18639" s="34"/>
      <c r="T18639" s="34"/>
      <c r="U18639" s="34"/>
    </row>
    <row r="18640" spans="16:21" x14ac:dyDescent="0.45">
      <c r="P18640" s="33" t="s">
        <v>10232</v>
      </c>
      <c r="Q18640" t="s">
        <v>28873</v>
      </c>
      <c r="R18640" s="35" t="s">
        <v>27344</v>
      </c>
      <c r="S18640" s="34"/>
      <c r="T18640" s="34"/>
      <c r="U18640" s="34"/>
    </row>
    <row r="18641" spans="16:21" x14ac:dyDescent="0.45">
      <c r="P18641" s="33" t="s">
        <v>10233</v>
      </c>
      <c r="Q18641" t="s">
        <v>28873</v>
      </c>
      <c r="R18641" s="35" t="s">
        <v>27345</v>
      </c>
      <c r="S18641" s="34"/>
      <c r="T18641" s="34"/>
      <c r="U18641" s="34"/>
    </row>
    <row r="18642" spans="16:21" x14ac:dyDescent="0.45">
      <c r="P18642" s="33" t="s">
        <v>10233</v>
      </c>
      <c r="Q18642" t="s">
        <v>28873</v>
      </c>
      <c r="R18642" s="35" t="s">
        <v>27346</v>
      </c>
      <c r="S18642" s="34"/>
      <c r="T18642" s="34"/>
      <c r="U18642" s="34"/>
    </row>
    <row r="18643" spans="16:21" x14ac:dyDescent="0.45">
      <c r="P18643" s="33" t="s">
        <v>10234</v>
      </c>
      <c r="Q18643" t="s">
        <v>28873</v>
      </c>
      <c r="R18643" s="35" t="s">
        <v>27347</v>
      </c>
      <c r="S18643" s="34"/>
      <c r="T18643" s="34"/>
      <c r="U18643" s="34"/>
    </row>
    <row r="18644" spans="16:21" x14ac:dyDescent="0.45">
      <c r="P18644" s="33" t="s">
        <v>10234</v>
      </c>
      <c r="Q18644" t="s">
        <v>28873</v>
      </c>
      <c r="R18644" s="35" t="s">
        <v>27348</v>
      </c>
      <c r="S18644" s="34"/>
      <c r="T18644" s="34"/>
      <c r="U18644" s="34"/>
    </row>
    <row r="18645" spans="16:21" x14ac:dyDescent="0.45">
      <c r="P18645" s="33" t="s">
        <v>10235</v>
      </c>
      <c r="Q18645" t="s">
        <v>28873</v>
      </c>
      <c r="R18645" s="35" t="s">
        <v>27349</v>
      </c>
      <c r="S18645" s="34"/>
      <c r="T18645" s="34"/>
      <c r="U18645" s="34"/>
    </row>
    <row r="18646" spans="16:21" x14ac:dyDescent="0.45">
      <c r="P18646" s="33" t="s">
        <v>10235</v>
      </c>
      <c r="Q18646" t="s">
        <v>28873</v>
      </c>
      <c r="R18646" s="35" t="s">
        <v>27350</v>
      </c>
      <c r="S18646" s="34"/>
      <c r="T18646" s="34"/>
      <c r="U18646" s="34"/>
    </row>
    <row r="18647" spans="16:21" x14ac:dyDescent="0.45">
      <c r="P18647" s="33" t="s">
        <v>10236</v>
      </c>
      <c r="Q18647" t="s">
        <v>28873</v>
      </c>
      <c r="R18647" s="35" t="s">
        <v>27349</v>
      </c>
      <c r="S18647" s="34"/>
      <c r="T18647" s="34"/>
      <c r="U18647" s="34"/>
    </row>
    <row r="18648" spans="16:21" x14ac:dyDescent="0.45">
      <c r="P18648" s="33" t="s">
        <v>10236</v>
      </c>
      <c r="Q18648" t="s">
        <v>28873</v>
      </c>
      <c r="R18648" s="35" t="s">
        <v>27350</v>
      </c>
      <c r="S18648" s="34"/>
      <c r="T18648" s="34"/>
      <c r="U18648" s="34"/>
    </row>
    <row r="18649" spans="16:21" x14ac:dyDescent="0.45">
      <c r="P18649" s="33" t="s">
        <v>10237</v>
      </c>
      <c r="Q18649" t="s">
        <v>28873</v>
      </c>
      <c r="R18649" s="35" t="s">
        <v>27351</v>
      </c>
      <c r="S18649" s="34"/>
      <c r="T18649" s="34"/>
      <c r="U18649" s="34"/>
    </row>
    <row r="18650" spans="16:21" x14ac:dyDescent="0.45">
      <c r="P18650" s="33" t="s">
        <v>10237</v>
      </c>
      <c r="Q18650" t="s">
        <v>28873</v>
      </c>
      <c r="R18650" s="35" t="s">
        <v>27352</v>
      </c>
      <c r="S18650" s="34"/>
      <c r="T18650" s="34"/>
      <c r="U18650" s="34"/>
    </row>
    <row r="18651" spans="16:21" x14ac:dyDescent="0.45">
      <c r="P18651" s="33" t="s">
        <v>10238</v>
      </c>
      <c r="Q18651" t="s">
        <v>28873</v>
      </c>
      <c r="R18651" s="35" t="s">
        <v>27353</v>
      </c>
      <c r="S18651" s="34"/>
      <c r="T18651" s="34"/>
      <c r="U18651" s="34"/>
    </row>
    <row r="18652" spans="16:21" x14ac:dyDescent="0.45">
      <c r="P18652" s="33" t="s">
        <v>10238</v>
      </c>
      <c r="Q18652" t="s">
        <v>28873</v>
      </c>
      <c r="R18652" s="35" t="s">
        <v>27354</v>
      </c>
      <c r="S18652" s="34"/>
      <c r="T18652" s="34"/>
      <c r="U18652" s="34"/>
    </row>
    <row r="18653" spans="16:21" x14ac:dyDescent="0.45">
      <c r="P18653" s="33" t="s">
        <v>10239</v>
      </c>
      <c r="Q18653" t="s">
        <v>28873</v>
      </c>
      <c r="R18653" s="35" t="s">
        <v>27355</v>
      </c>
      <c r="S18653" s="34"/>
      <c r="T18653" s="34"/>
      <c r="U18653" s="34"/>
    </row>
    <row r="18654" spans="16:21" x14ac:dyDescent="0.45">
      <c r="P18654" s="33" t="s">
        <v>10239</v>
      </c>
      <c r="Q18654" t="s">
        <v>28873</v>
      </c>
      <c r="R18654" s="35" t="s">
        <v>27356</v>
      </c>
      <c r="S18654" s="34"/>
      <c r="T18654" s="34"/>
      <c r="U18654" s="34"/>
    </row>
    <row r="18655" spans="16:21" x14ac:dyDescent="0.45">
      <c r="P18655" s="33" t="s">
        <v>10240</v>
      </c>
      <c r="Q18655" t="s">
        <v>28873</v>
      </c>
      <c r="R18655" s="35" t="s">
        <v>27357</v>
      </c>
      <c r="S18655" s="34"/>
      <c r="T18655" s="34"/>
      <c r="U18655" s="34"/>
    </row>
    <row r="18656" spans="16:21" x14ac:dyDescent="0.45">
      <c r="P18656" s="33" t="s">
        <v>10240</v>
      </c>
      <c r="Q18656" t="s">
        <v>28873</v>
      </c>
      <c r="R18656" s="35" t="s">
        <v>27358</v>
      </c>
      <c r="S18656" s="34"/>
      <c r="T18656" s="34"/>
      <c r="U18656" s="34"/>
    </row>
    <row r="18657" spans="16:21" x14ac:dyDescent="0.45">
      <c r="P18657" s="33" t="s">
        <v>10241</v>
      </c>
      <c r="Q18657" t="s">
        <v>28873</v>
      </c>
      <c r="R18657" s="35" t="s">
        <v>27359</v>
      </c>
      <c r="S18657" s="34"/>
      <c r="T18657" s="34"/>
      <c r="U18657" s="34"/>
    </row>
    <row r="18658" spans="16:21" x14ac:dyDescent="0.45">
      <c r="P18658" s="33" t="s">
        <v>10241</v>
      </c>
      <c r="Q18658" t="s">
        <v>28873</v>
      </c>
      <c r="R18658" s="35" t="s">
        <v>27360</v>
      </c>
      <c r="S18658" s="34"/>
      <c r="T18658" s="34"/>
      <c r="U18658" s="34"/>
    </row>
    <row r="18659" spans="16:21" x14ac:dyDescent="0.45">
      <c r="P18659" s="33" t="s">
        <v>10242</v>
      </c>
      <c r="Q18659" t="s">
        <v>28873</v>
      </c>
      <c r="R18659" s="35" t="s">
        <v>27361</v>
      </c>
      <c r="S18659" s="34"/>
      <c r="T18659" s="34"/>
      <c r="U18659" s="34"/>
    </row>
    <row r="18660" spans="16:21" x14ac:dyDescent="0.45">
      <c r="P18660" s="33" t="s">
        <v>10242</v>
      </c>
      <c r="Q18660" t="s">
        <v>28873</v>
      </c>
      <c r="R18660" s="35" t="s">
        <v>27362</v>
      </c>
      <c r="S18660" s="34"/>
      <c r="T18660" s="34"/>
      <c r="U18660" s="34"/>
    </row>
    <row r="18661" spans="16:21" x14ac:dyDescent="0.45">
      <c r="P18661" s="33" t="s">
        <v>10243</v>
      </c>
      <c r="Q18661" t="s">
        <v>28873</v>
      </c>
      <c r="R18661" s="35" t="s">
        <v>27363</v>
      </c>
      <c r="S18661" s="34"/>
      <c r="T18661" s="34"/>
      <c r="U18661" s="34"/>
    </row>
    <row r="18662" spans="16:21" x14ac:dyDescent="0.45">
      <c r="P18662" s="33" t="s">
        <v>10243</v>
      </c>
      <c r="Q18662" t="s">
        <v>28873</v>
      </c>
      <c r="R18662" s="35" t="s">
        <v>27364</v>
      </c>
      <c r="S18662" s="34"/>
      <c r="T18662" s="34"/>
      <c r="U18662" s="34"/>
    </row>
    <row r="18663" spans="16:21" x14ac:dyDescent="0.45">
      <c r="P18663" s="33" t="s">
        <v>10244</v>
      </c>
      <c r="Q18663" t="s">
        <v>28873</v>
      </c>
      <c r="R18663" s="35" t="s">
        <v>27365</v>
      </c>
      <c r="S18663" s="34"/>
      <c r="T18663" s="34"/>
      <c r="U18663" s="34"/>
    </row>
    <row r="18664" spans="16:21" x14ac:dyDescent="0.45">
      <c r="P18664" s="33" t="s">
        <v>10244</v>
      </c>
      <c r="Q18664" t="s">
        <v>28873</v>
      </c>
      <c r="R18664" s="35" t="s">
        <v>27366</v>
      </c>
      <c r="S18664" s="34"/>
      <c r="T18664" s="34"/>
      <c r="U18664" s="34"/>
    </row>
    <row r="18665" spans="16:21" x14ac:dyDescent="0.45">
      <c r="P18665" s="33" t="s">
        <v>10245</v>
      </c>
      <c r="Q18665" t="s">
        <v>28873</v>
      </c>
      <c r="R18665" s="35" t="s">
        <v>27367</v>
      </c>
      <c r="S18665" s="34"/>
      <c r="T18665" s="34"/>
      <c r="U18665" s="34"/>
    </row>
    <row r="18666" spans="16:21" x14ac:dyDescent="0.45">
      <c r="P18666" s="33" t="s">
        <v>10245</v>
      </c>
      <c r="Q18666" t="s">
        <v>28873</v>
      </c>
      <c r="R18666" s="35" t="s">
        <v>27368</v>
      </c>
      <c r="S18666" s="34"/>
      <c r="T18666" s="34"/>
      <c r="U18666" s="34"/>
    </row>
    <row r="18667" spans="16:21" x14ac:dyDescent="0.45">
      <c r="P18667" s="33" t="s">
        <v>10246</v>
      </c>
      <c r="Q18667" t="s">
        <v>28873</v>
      </c>
      <c r="R18667" s="35" t="s">
        <v>27369</v>
      </c>
      <c r="S18667" s="34"/>
      <c r="T18667" s="34"/>
      <c r="U18667" s="34"/>
    </row>
    <row r="18668" spans="16:21" x14ac:dyDescent="0.45">
      <c r="P18668" s="33" t="s">
        <v>10246</v>
      </c>
      <c r="Q18668" t="s">
        <v>28873</v>
      </c>
      <c r="R18668" s="35" t="s">
        <v>27370</v>
      </c>
      <c r="S18668" s="34"/>
      <c r="T18668" s="34"/>
      <c r="U18668" s="34"/>
    </row>
    <row r="18669" spans="16:21" x14ac:dyDescent="0.45">
      <c r="P18669" s="33" t="s">
        <v>10247</v>
      </c>
      <c r="Q18669" t="s">
        <v>28873</v>
      </c>
      <c r="R18669" s="35" t="s">
        <v>27371</v>
      </c>
      <c r="S18669" s="34"/>
      <c r="T18669" s="34"/>
      <c r="U18669" s="34"/>
    </row>
    <row r="18670" spans="16:21" x14ac:dyDescent="0.45">
      <c r="P18670" s="33" t="s">
        <v>10247</v>
      </c>
      <c r="Q18670" t="s">
        <v>28873</v>
      </c>
      <c r="R18670" s="35" t="s">
        <v>27372</v>
      </c>
      <c r="S18670" s="34"/>
      <c r="T18670" s="34"/>
      <c r="U18670" s="34"/>
    </row>
    <row r="18671" spans="16:21" x14ac:dyDescent="0.45">
      <c r="P18671" s="33" t="s">
        <v>10248</v>
      </c>
      <c r="Q18671" t="s">
        <v>28873</v>
      </c>
      <c r="R18671" s="35" t="s">
        <v>27373</v>
      </c>
      <c r="S18671" s="34"/>
      <c r="T18671" s="34"/>
      <c r="U18671" s="34"/>
    </row>
    <row r="18672" spans="16:21" x14ac:dyDescent="0.45">
      <c r="P18672" s="33" t="s">
        <v>10248</v>
      </c>
      <c r="Q18672" t="s">
        <v>28873</v>
      </c>
      <c r="R18672" s="35" t="s">
        <v>27374</v>
      </c>
      <c r="S18672" s="34"/>
      <c r="T18672" s="34"/>
      <c r="U18672" s="34"/>
    </row>
    <row r="18673" spans="16:21" x14ac:dyDescent="0.45">
      <c r="P18673" s="33" t="s">
        <v>10249</v>
      </c>
      <c r="Q18673" t="s">
        <v>28873</v>
      </c>
      <c r="R18673" s="35" t="s">
        <v>27373</v>
      </c>
      <c r="S18673" s="34"/>
      <c r="T18673" s="34"/>
      <c r="U18673" s="34"/>
    </row>
    <row r="18674" spans="16:21" x14ac:dyDescent="0.45">
      <c r="P18674" s="33" t="s">
        <v>10249</v>
      </c>
      <c r="Q18674" t="s">
        <v>28873</v>
      </c>
      <c r="R18674" s="35" t="s">
        <v>27374</v>
      </c>
      <c r="S18674" s="34"/>
      <c r="T18674" s="34"/>
      <c r="U18674" s="34"/>
    </row>
    <row r="18675" spans="16:21" x14ac:dyDescent="0.45">
      <c r="P18675" s="33" t="s">
        <v>10250</v>
      </c>
      <c r="Q18675" t="s">
        <v>28873</v>
      </c>
      <c r="R18675" s="35" t="s">
        <v>27375</v>
      </c>
      <c r="S18675" s="34"/>
      <c r="T18675" s="34"/>
      <c r="U18675" s="34"/>
    </row>
    <row r="18676" spans="16:21" x14ac:dyDescent="0.45">
      <c r="P18676" s="33" t="s">
        <v>10250</v>
      </c>
      <c r="Q18676" t="s">
        <v>28873</v>
      </c>
      <c r="R18676" s="35" t="s">
        <v>27376</v>
      </c>
      <c r="S18676" s="34"/>
      <c r="T18676" s="34"/>
      <c r="U18676" s="34"/>
    </row>
    <row r="18677" spans="16:21" x14ac:dyDescent="0.45">
      <c r="P18677" s="33" t="s">
        <v>10251</v>
      </c>
      <c r="Q18677" t="s">
        <v>28873</v>
      </c>
      <c r="R18677" s="35" t="s">
        <v>27377</v>
      </c>
      <c r="S18677" s="34"/>
      <c r="T18677" s="34"/>
      <c r="U18677" s="34"/>
    </row>
    <row r="18678" spans="16:21" x14ac:dyDescent="0.45">
      <c r="P18678" s="33" t="s">
        <v>10251</v>
      </c>
      <c r="Q18678" t="s">
        <v>28873</v>
      </c>
      <c r="R18678" s="35" t="s">
        <v>27378</v>
      </c>
      <c r="S18678" s="34"/>
      <c r="T18678" s="34"/>
      <c r="U18678" s="34"/>
    </row>
    <row r="18679" spans="16:21" x14ac:dyDescent="0.45">
      <c r="P18679" s="33" t="s">
        <v>10252</v>
      </c>
      <c r="Q18679" t="s">
        <v>28873</v>
      </c>
      <c r="R18679" s="35" t="s">
        <v>16417</v>
      </c>
      <c r="S18679" s="34"/>
      <c r="T18679" s="34"/>
      <c r="U18679" s="34"/>
    </row>
    <row r="18680" spans="16:21" x14ac:dyDescent="0.45">
      <c r="P18680" s="33" t="s">
        <v>10252</v>
      </c>
      <c r="Q18680" t="s">
        <v>28873</v>
      </c>
      <c r="R18680" s="35" t="s">
        <v>16418</v>
      </c>
      <c r="S18680" s="34"/>
      <c r="T18680" s="34"/>
      <c r="U18680" s="34"/>
    </row>
    <row r="18681" spans="16:21" x14ac:dyDescent="0.45">
      <c r="P18681" s="33" t="s">
        <v>10253</v>
      </c>
      <c r="Q18681" t="s">
        <v>28873</v>
      </c>
      <c r="R18681" s="35" t="s">
        <v>27379</v>
      </c>
      <c r="S18681" s="34"/>
      <c r="T18681" s="34"/>
      <c r="U18681" s="34"/>
    </row>
    <row r="18682" spans="16:21" x14ac:dyDescent="0.45">
      <c r="P18682" s="33" t="s">
        <v>10253</v>
      </c>
      <c r="Q18682" t="s">
        <v>28873</v>
      </c>
      <c r="R18682" s="35" t="s">
        <v>16420</v>
      </c>
      <c r="S18682" s="34"/>
      <c r="T18682" s="34"/>
      <c r="U18682" s="34"/>
    </row>
    <row r="18683" spans="16:21" x14ac:dyDescent="0.45">
      <c r="P18683" s="33" t="s">
        <v>10254</v>
      </c>
      <c r="Q18683" t="s">
        <v>28873</v>
      </c>
      <c r="R18683" s="35" t="s">
        <v>27380</v>
      </c>
      <c r="S18683" s="34"/>
      <c r="T18683" s="34"/>
      <c r="U18683" s="34"/>
    </row>
    <row r="18684" spans="16:21" x14ac:dyDescent="0.45">
      <c r="P18684" s="33" t="s">
        <v>10254</v>
      </c>
      <c r="Q18684" t="s">
        <v>28873</v>
      </c>
      <c r="R18684" s="35" t="s">
        <v>27381</v>
      </c>
      <c r="S18684" s="34"/>
      <c r="T18684" s="34"/>
      <c r="U18684" s="34"/>
    </row>
    <row r="18685" spans="16:21" x14ac:dyDescent="0.45">
      <c r="P18685" s="33" t="s">
        <v>10255</v>
      </c>
      <c r="Q18685" t="s">
        <v>28873</v>
      </c>
      <c r="R18685" s="35" t="s">
        <v>27382</v>
      </c>
      <c r="S18685" s="34"/>
      <c r="T18685" s="34"/>
      <c r="U18685" s="34"/>
    </row>
    <row r="18686" spans="16:21" x14ac:dyDescent="0.45">
      <c r="P18686" s="33" t="s">
        <v>10255</v>
      </c>
      <c r="Q18686" t="s">
        <v>28873</v>
      </c>
      <c r="R18686" s="35" t="s">
        <v>27383</v>
      </c>
      <c r="S18686" s="34"/>
      <c r="T18686" s="34"/>
      <c r="U18686" s="34"/>
    </row>
    <row r="18687" spans="16:21" x14ac:dyDescent="0.45">
      <c r="P18687" s="33" t="s">
        <v>10256</v>
      </c>
      <c r="Q18687" t="s">
        <v>28873</v>
      </c>
      <c r="R18687" s="35" t="s">
        <v>19166</v>
      </c>
      <c r="S18687" s="34"/>
      <c r="T18687" s="34"/>
      <c r="U18687" s="34"/>
    </row>
    <row r="18688" spans="16:21" x14ac:dyDescent="0.45">
      <c r="P18688" s="33" t="s">
        <v>10256</v>
      </c>
      <c r="Q18688" t="s">
        <v>28873</v>
      </c>
      <c r="R18688" s="35" t="s">
        <v>19395</v>
      </c>
      <c r="S18688" s="34"/>
      <c r="T18688" s="34"/>
      <c r="U18688" s="34"/>
    </row>
    <row r="18689" spans="16:21" x14ac:dyDescent="0.45">
      <c r="P18689" s="33" t="s">
        <v>10257</v>
      </c>
      <c r="Q18689" t="s">
        <v>28873</v>
      </c>
      <c r="R18689" s="35" t="s">
        <v>27384</v>
      </c>
      <c r="S18689" s="34"/>
      <c r="T18689" s="34"/>
      <c r="U18689" s="34"/>
    </row>
    <row r="18690" spans="16:21" x14ac:dyDescent="0.45">
      <c r="P18690" s="33" t="s">
        <v>10257</v>
      </c>
      <c r="Q18690" t="s">
        <v>28873</v>
      </c>
      <c r="R18690" s="35" t="s">
        <v>27385</v>
      </c>
      <c r="S18690" s="34"/>
      <c r="T18690" s="34"/>
      <c r="U18690" s="34"/>
    </row>
    <row r="18691" spans="16:21" x14ac:dyDescent="0.45">
      <c r="P18691" s="33" t="s">
        <v>10258</v>
      </c>
      <c r="Q18691" t="s">
        <v>28873</v>
      </c>
      <c r="R18691" s="35" t="s">
        <v>27386</v>
      </c>
      <c r="S18691" s="34"/>
      <c r="T18691" s="34"/>
      <c r="U18691" s="34"/>
    </row>
    <row r="18692" spans="16:21" x14ac:dyDescent="0.45">
      <c r="P18692" s="33" t="s">
        <v>10258</v>
      </c>
      <c r="Q18692" t="s">
        <v>28873</v>
      </c>
      <c r="R18692" s="35" t="s">
        <v>27387</v>
      </c>
      <c r="S18692" s="34"/>
      <c r="T18692" s="34"/>
      <c r="U18692" s="34"/>
    </row>
    <row r="18693" spans="16:21" x14ac:dyDescent="0.45">
      <c r="P18693" s="33" t="s">
        <v>10259</v>
      </c>
      <c r="Q18693" t="s">
        <v>28873</v>
      </c>
      <c r="R18693" s="35" t="s">
        <v>27388</v>
      </c>
      <c r="S18693" s="34"/>
      <c r="T18693" s="34"/>
      <c r="U18693" s="34"/>
    </row>
    <row r="18694" spans="16:21" x14ac:dyDescent="0.45">
      <c r="P18694" s="33" t="s">
        <v>10259</v>
      </c>
      <c r="Q18694" t="s">
        <v>28873</v>
      </c>
      <c r="R18694" s="35" t="s">
        <v>27389</v>
      </c>
      <c r="S18694" s="34"/>
      <c r="T18694" s="34"/>
      <c r="U18694" s="34"/>
    </row>
    <row r="18695" spans="16:21" x14ac:dyDescent="0.45">
      <c r="P18695" s="33" t="s">
        <v>10260</v>
      </c>
      <c r="Q18695" t="s">
        <v>28873</v>
      </c>
      <c r="R18695" s="35" t="s">
        <v>27390</v>
      </c>
      <c r="S18695" s="34"/>
      <c r="T18695" s="34"/>
      <c r="U18695" s="34"/>
    </row>
    <row r="18696" spans="16:21" x14ac:dyDescent="0.45">
      <c r="P18696" s="33" t="s">
        <v>10260</v>
      </c>
      <c r="Q18696" t="s">
        <v>28873</v>
      </c>
      <c r="R18696" s="35" t="s">
        <v>27391</v>
      </c>
      <c r="S18696" s="34"/>
      <c r="T18696" s="34"/>
      <c r="U18696" s="34"/>
    </row>
    <row r="18697" spans="16:21" x14ac:dyDescent="0.45">
      <c r="P18697" s="33" t="s">
        <v>10261</v>
      </c>
      <c r="Q18697" t="s">
        <v>28873</v>
      </c>
      <c r="R18697" s="35" t="s">
        <v>27392</v>
      </c>
      <c r="S18697" s="34"/>
      <c r="T18697" s="34"/>
      <c r="U18697" s="34"/>
    </row>
    <row r="18698" spans="16:21" x14ac:dyDescent="0.45">
      <c r="P18698" s="33" t="s">
        <v>10261</v>
      </c>
      <c r="Q18698" t="s">
        <v>28873</v>
      </c>
      <c r="R18698" s="35" t="s">
        <v>27393</v>
      </c>
      <c r="S18698" s="34"/>
      <c r="T18698" s="34"/>
      <c r="U18698" s="34"/>
    </row>
    <row r="18699" spans="16:21" x14ac:dyDescent="0.45">
      <c r="P18699" s="33" t="s">
        <v>10262</v>
      </c>
      <c r="Q18699" t="s">
        <v>28873</v>
      </c>
      <c r="R18699" s="35" t="s">
        <v>27394</v>
      </c>
      <c r="S18699" s="34"/>
      <c r="T18699" s="34"/>
      <c r="U18699" s="34"/>
    </row>
    <row r="18700" spans="16:21" x14ac:dyDescent="0.45">
      <c r="P18700" s="33" t="s">
        <v>10262</v>
      </c>
      <c r="Q18700" t="s">
        <v>28873</v>
      </c>
      <c r="R18700" s="35" t="s">
        <v>27395</v>
      </c>
      <c r="S18700" s="34"/>
      <c r="T18700" s="34"/>
      <c r="U18700" s="34"/>
    </row>
    <row r="18701" spans="16:21" x14ac:dyDescent="0.45">
      <c r="P18701" s="33" t="s">
        <v>10263</v>
      </c>
      <c r="Q18701" t="s">
        <v>28873</v>
      </c>
      <c r="R18701" s="35" t="s">
        <v>27396</v>
      </c>
      <c r="S18701" s="34"/>
      <c r="T18701" s="34"/>
      <c r="U18701" s="34"/>
    </row>
    <row r="18702" spans="16:21" x14ac:dyDescent="0.45">
      <c r="P18702" s="33" t="s">
        <v>10263</v>
      </c>
      <c r="Q18702" t="s">
        <v>28873</v>
      </c>
      <c r="R18702" s="35" t="s">
        <v>27397</v>
      </c>
      <c r="S18702" s="34"/>
      <c r="T18702" s="34"/>
      <c r="U18702" s="34"/>
    </row>
    <row r="18703" spans="16:21" x14ac:dyDescent="0.45">
      <c r="P18703" s="33" t="s">
        <v>10264</v>
      </c>
      <c r="Q18703" t="s">
        <v>28873</v>
      </c>
      <c r="R18703" s="35" t="s">
        <v>27398</v>
      </c>
      <c r="S18703" s="34"/>
      <c r="T18703" s="34"/>
      <c r="U18703" s="34"/>
    </row>
    <row r="18704" spans="16:21" x14ac:dyDescent="0.45">
      <c r="P18704" s="33" t="s">
        <v>10264</v>
      </c>
      <c r="Q18704" t="s">
        <v>28873</v>
      </c>
      <c r="R18704" s="35" t="s">
        <v>27399</v>
      </c>
      <c r="S18704" s="34"/>
      <c r="T18704" s="34"/>
      <c r="U18704" s="34"/>
    </row>
    <row r="18705" spans="16:21" x14ac:dyDescent="0.45">
      <c r="P18705" s="33" t="s">
        <v>10265</v>
      </c>
      <c r="Q18705" t="s">
        <v>28873</v>
      </c>
      <c r="R18705" s="35" t="s">
        <v>27400</v>
      </c>
      <c r="S18705" s="34"/>
      <c r="T18705" s="34"/>
      <c r="U18705" s="34"/>
    </row>
    <row r="18706" spans="16:21" x14ac:dyDescent="0.45">
      <c r="P18706" s="33" t="s">
        <v>10265</v>
      </c>
      <c r="Q18706" t="s">
        <v>28873</v>
      </c>
      <c r="R18706" s="35" t="s">
        <v>27401</v>
      </c>
      <c r="S18706" s="34"/>
      <c r="T18706" s="34"/>
      <c r="U18706" s="34"/>
    </row>
    <row r="18707" spans="16:21" x14ac:dyDescent="0.45">
      <c r="P18707" s="33" t="s">
        <v>10266</v>
      </c>
      <c r="Q18707" t="s">
        <v>28873</v>
      </c>
      <c r="R18707" s="35" t="s">
        <v>27402</v>
      </c>
      <c r="S18707" s="34"/>
      <c r="T18707" s="34"/>
      <c r="U18707" s="34"/>
    </row>
    <row r="18708" spans="16:21" x14ac:dyDescent="0.45">
      <c r="P18708" s="33" t="s">
        <v>10266</v>
      </c>
      <c r="Q18708" t="s">
        <v>28873</v>
      </c>
      <c r="R18708" s="35" t="s">
        <v>27403</v>
      </c>
      <c r="S18708" s="34"/>
      <c r="T18708" s="34"/>
      <c r="U18708" s="34"/>
    </row>
    <row r="18709" spans="16:21" x14ac:dyDescent="0.45">
      <c r="P18709" s="33" t="s">
        <v>10267</v>
      </c>
      <c r="Q18709" t="s">
        <v>28873</v>
      </c>
      <c r="R18709" s="35" t="s">
        <v>27404</v>
      </c>
      <c r="S18709" s="34"/>
      <c r="T18709" s="34"/>
      <c r="U18709" s="34"/>
    </row>
    <row r="18710" spans="16:21" x14ac:dyDescent="0.45">
      <c r="P18710" s="33" t="s">
        <v>10267</v>
      </c>
      <c r="Q18710" t="s">
        <v>28873</v>
      </c>
      <c r="R18710" s="35" t="s">
        <v>27405</v>
      </c>
      <c r="S18710" s="34"/>
      <c r="T18710" s="34"/>
      <c r="U18710" s="34"/>
    </row>
    <row r="18711" spans="16:21" x14ac:dyDescent="0.45">
      <c r="P18711" s="33" t="s">
        <v>10268</v>
      </c>
      <c r="Q18711" t="s">
        <v>28873</v>
      </c>
      <c r="R18711" s="35" t="s">
        <v>27406</v>
      </c>
      <c r="S18711" s="34"/>
      <c r="T18711" s="34"/>
      <c r="U18711" s="34"/>
    </row>
    <row r="18712" spans="16:21" x14ac:dyDescent="0.45">
      <c r="P18712" s="33" t="s">
        <v>10268</v>
      </c>
      <c r="Q18712" t="s">
        <v>28873</v>
      </c>
      <c r="R18712" s="35" t="s">
        <v>27407</v>
      </c>
      <c r="S18712" s="34"/>
      <c r="T18712" s="34"/>
      <c r="U18712" s="34"/>
    </row>
    <row r="18713" spans="16:21" x14ac:dyDescent="0.45">
      <c r="P18713" s="33" t="s">
        <v>10269</v>
      </c>
      <c r="Q18713" t="s">
        <v>28873</v>
      </c>
      <c r="R18713" s="35" t="s">
        <v>27406</v>
      </c>
      <c r="S18713" s="34"/>
      <c r="T18713" s="34"/>
      <c r="U18713" s="34"/>
    </row>
    <row r="18714" spans="16:21" x14ac:dyDescent="0.45">
      <c r="P18714" s="33" t="s">
        <v>10269</v>
      </c>
      <c r="Q18714" t="s">
        <v>28873</v>
      </c>
      <c r="R18714" s="35" t="s">
        <v>27407</v>
      </c>
      <c r="S18714" s="34"/>
      <c r="T18714" s="34"/>
      <c r="U18714" s="34"/>
    </row>
    <row r="18715" spans="16:21" x14ac:dyDescent="0.45">
      <c r="P18715" s="33" t="s">
        <v>10270</v>
      </c>
      <c r="Q18715" t="s">
        <v>28873</v>
      </c>
      <c r="R18715" s="35" t="s">
        <v>27408</v>
      </c>
      <c r="S18715" s="34"/>
      <c r="T18715" s="34"/>
      <c r="U18715" s="34"/>
    </row>
    <row r="18716" spans="16:21" x14ac:dyDescent="0.45">
      <c r="P18716" s="33" t="s">
        <v>10270</v>
      </c>
      <c r="Q18716" t="s">
        <v>28873</v>
      </c>
      <c r="R18716" s="35" t="s">
        <v>27409</v>
      </c>
      <c r="S18716" s="34"/>
      <c r="T18716" s="34"/>
      <c r="U18716" s="34"/>
    </row>
    <row r="18717" spans="16:21" x14ac:dyDescent="0.45">
      <c r="P18717" s="33" t="s">
        <v>10271</v>
      </c>
      <c r="Q18717" t="s">
        <v>28873</v>
      </c>
      <c r="R18717" s="35" t="s">
        <v>27410</v>
      </c>
      <c r="S18717" s="34"/>
      <c r="T18717" s="34"/>
      <c r="U18717" s="34"/>
    </row>
    <row r="18718" spans="16:21" x14ac:dyDescent="0.45">
      <c r="P18718" s="33" t="s">
        <v>10271</v>
      </c>
      <c r="Q18718" t="s">
        <v>28873</v>
      </c>
      <c r="R18718" s="35" t="s">
        <v>27411</v>
      </c>
      <c r="S18718" s="34"/>
      <c r="T18718" s="34"/>
      <c r="U18718" s="34"/>
    </row>
    <row r="18719" spans="16:21" x14ac:dyDescent="0.45">
      <c r="P18719" s="33" t="s">
        <v>10272</v>
      </c>
      <c r="Q18719" t="s">
        <v>28873</v>
      </c>
      <c r="R18719" s="35" t="s">
        <v>27412</v>
      </c>
      <c r="S18719" s="34"/>
      <c r="T18719" s="34"/>
      <c r="U18719" s="34"/>
    </row>
    <row r="18720" spans="16:21" x14ac:dyDescent="0.45">
      <c r="P18720" s="33" t="s">
        <v>10272</v>
      </c>
      <c r="Q18720" t="s">
        <v>28873</v>
      </c>
      <c r="R18720" s="35" t="s">
        <v>27413</v>
      </c>
      <c r="S18720" s="34"/>
      <c r="T18720" s="34"/>
      <c r="U18720" s="34"/>
    </row>
    <row r="18721" spans="16:21" x14ac:dyDescent="0.45">
      <c r="P18721" s="33" t="s">
        <v>10273</v>
      </c>
      <c r="Q18721" t="s">
        <v>28873</v>
      </c>
      <c r="R18721" s="35" t="s">
        <v>27414</v>
      </c>
      <c r="S18721" s="34"/>
      <c r="T18721" s="34"/>
      <c r="U18721" s="34"/>
    </row>
    <row r="18722" spans="16:21" x14ac:dyDescent="0.45">
      <c r="P18722" s="33" t="s">
        <v>10273</v>
      </c>
      <c r="Q18722" t="s">
        <v>28873</v>
      </c>
      <c r="R18722" s="35" t="s">
        <v>27415</v>
      </c>
      <c r="S18722" s="34"/>
      <c r="T18722" s="34"/>
      <c r="U18722" s="34"/>
    </row>
    <row r="18723" spans="16:21" x14ac:dyDescent="0.45">
      <c r="P18723" s="33" t="s">
        <v>10274</v>
      </c>
      <c r="Q18723" t="s">
        <v>28873</v>
      </c>
      <c r="R18723" s="35" t="s">
        <v>27416</v>
      </c>
      <c r="S18723" s="34"/>
      <c r="T18723" s="34"/>
      <c r="U18723" s="34"/>
    </row>
    <row r="18724" spans="16:21" x14ac:dyDescent="0.45">
      <c r="P18724" s="33" t="s">
        <v>10274</v>
      </c>
      <c r="Q18724" t="s">
        <v>28873</v>
      </c>
      <c r="R18724" s="35" t="s">
        <v>27417</v>
      </c>
      <c r="S18724" s="34"/>
      <c r="T18724" s="34"/>
      <c r="U18724" s="34"/>
    </row>
    <row r="18725" spans="16:21" x14ac:dyDescent="0.45">
      <c r="P18725" s="33" t="s">
        <v>10275</v>
      </c>
      <c r="Q18725" t="s">
        <v>28873</v>
      </c>
      <c r="R18725" s="35" t="s">
        <v>27418</v>
      </c>
      <c r="S18725" s="34"/>
      <c r="T18725" s="34"/>
      <c r="U18725" s="34"/>
    </row>
    <row r="18726" spans="16:21" x14ac:dyDescent="0.45">
      <c r="P18726" s="33" t="s">
        <v>10275</v>
      </c>
      <c r="Q18726" t="s">
        <v>28873</v>
      </c>
      <c r="R18726" s="35" t="s">
        <v>27419</v>
      </c>
      <c r="S18726" s="34"/>
      <c r="T18726" s="34"/>
      <c r="U18726" s="34"/>
    </row>
    <row r="18727" spans="16:21" x14ac:dyDescent="0.45">
      <c r="P18727" s="33" t="s">
        <v>10276</v>
      </c>
      <c r="Q18727" t="s">
        <v>28873</v>
      </c>
      <c r="R18727" s="35" t="s">
        <v>27420</v>
      </c>
      <c r="S18727" s="34"/>
      <c r="T18727" s="34"/>
      <c r="U18727" s="34"/>
    </row>
    <row r="18728" spans="16:21" x14ac:dyDescent="0.45">
      <c r="P18728" s="33" t="s">
        <v>10276</v>
      </c>
      <c r="Q18728" t="s">
        <v>28873</v>
      </c>
      <c r="R18728" s="35" t="s">
        <v>27421</v>
      </c>
      <c r="S18728" s="34"/>
      <c r="T18728" s="34"/>
      <c r="U18728" s="34"/>
    </row>
    <row r="18729" spans="16:21" x14ac:dyDescent="0.45">
      <c r="P18729" s="33" t="s">
        <v>10277</v>
      </c>
      <c r="Q18729" t="s">
        <v>28873</v>
      </c>
      <c r="R18729" s="35" t="s">
        <v>27422</v>
      </c>
      <c r="S18729" s="34"/>
      <c r="T18729" s="34"/>
      <c r="U18729" s="34"/>
    </row>
    <row r="18730" spans="16:21" x14ac:dyDescent="0.45">
      <c r="P18730" s="33" t="s">
        <v>10277</v>
      </c>
      <c r="Q18730" t="s">
        <v>28873</v>
      </c>
      <c r="R18730" s="35" t="s">
        <v>27423</v>
      </c>
      <c r="S18730" s="34"/>
      <c r="T18730" s="34"/>
      <c r="U18730" s="34"/>
    </row>
    <row r="18731" spans="16:21" x14ac:dyDescent="0.45">
      <c r="P18731" s="33" t="s">
        <v>10278</v>
      </c>
      <c r="Q18731" t="s">
        <v>28873</v>
      </c>
      <c r="R18731" s="35" t="s">
        <v>27424</v>
      </c>
      <c r="S18731" s="34"/>
      <c r="T18731" s="34"/>
      <c r="U18731" s="34"/>
    </row>
    <row r="18732" spans="16:21" x14ac:dyDescent="0.45">
      <c r="P18732" s="33" t="s">
        <v>10278</v>
      </c>
      <c r="Q18732" t="s">
        <v>28873</v>
      </c>
      <c r="R18732" s="35" t="s">
        <v>27425</v>
      </c>
      <c r="S18732" s="34"/>
      <c r="T18732" s="34"/>
      <c r="U18732" s="34"/>
    </row>
    <row r="18733" spans="16:21" x14ac:dyDescent="0.45">
      <c r="P18733" s="33" t="s">
        <v>10279</v>
      </c>
      <c r="Q18733" t="s">
        <v>28873</v>
      </c>
      <c r="R18733" s="35" t="s">
        <v>27426</v>
      </c>
      <c r="S18733" s="34"/>
      <c r="T18733" s="34"/>
      <c r="U18733" s="34"/>
    </row>
    <row r="18734" spans="16:21" x14ac:dyDescent="0.45">
      <c r="P18734" s="33" t="s">
        <v>10279</v>
      </c>
      <c r="Q18734" t="s">
        <v>28873</v>
      </c>
      <c r="R18734" s="35" t="s">
        <v>27427</v>
      </c>
      <c r="S18734" s="34"/>
      <c r="T18734" s="34"/>
      <c r="U18734" s="34"/>
    </row>
    <row r="18735" spans="16:21" x14ac:dyDescent="0.45">
      <c r="P18735" s="33" t="s">
        <v>10280</v>
      </c>
      <c r="Q18735" t="s">
        <v>28873</v>
      </c>
      <c r="R18735" s="35" t="s">
        <v>27428</v>
      </c>
      <c r="S18735" s="34"/>
      <c r="T18735" s="34"/>
      <c r="U18735" s="34"/>
    </row>
    <row r="18736" spans="16:21" x14ac:dyDescent="0.45">
      <c r="P18736" s="33" t="s">
        <v>10280</v>
      </c>
      <c r="Q18736" t="s">
        <v>28873</v>
      </c>
      <c r="R18736" s="35" t="s">
        <v>27429</v>
      </c>
      <c r="S18736" s="34"/>
      <c r="T18736" s="34"/>
      <c r="U18736" s="34"/>
    </row>
    <row r="18737" spans="16:21" x14ac:dyDescent="0.45">
      <c r="P18737" s="33" t="s">
        <v>10281</v>
      </c>
      <c r="Q18737" t="s">
        <v>28873</v>
      </c>
      <c r="R18737" s="35" t="s">
        <v>27430</v>
      </c>
      <c r="S18737" s="34"/>
      <c r="T18737" s="34"/>
      <c r="U18737" s="34"/>
    </row>
    <row r="18738" spans="16:21" x14ac:dyDescent="0.45">
      <c r="P18738" s="33" t="s">
        <v>10281</v>
      </c>
      <c r="Q18738" t="s">
        <v>28873</v>
      </c>
      <c r="R18738" s="35" t="s">
        <v>27431</v>
      </c>
      <c r="S18738" s="34"/>
      <c r="T18738" s="34"/>
      <c r="U18738" s="34"/>
    </row>
    <row r="18739" spans="16:21" x14ac:dyDescent="0.45">
      <c r="P18739" s="33" t="s">
        <v>10282</v>
      </c>
      <c r="Q18739" t="s">
        <v>28873</v>
      </c>
      <c r="R18739" s="35" t="s">
        <v>27432</v>
      </c>
      <c r="S18739" s="34"/>
      <c r="T18739" s="34"/>
      <c r="U18739" s="34"/>
    </row>
    <row r="18740" spans="16:21" x14ac:dyDescent="0.45">
      <c r="P18740" s="33" t="s">
        <v>10282</v>
      </c>
      <c r="Q18740" t="s">
        <v>28873</v>
      </c>
      <c r="R18740" s="35" t="s">
        <v>27433</v>
      </c>
      <c r="S18740" s="34"/>
      <c r="T18740" s="34"/>
      <c r="U18740" s="34"/>
    </row>
    <row r="18741" spans="16:21" x14ac:dyDescent="0.45">
      <c r="P18741" s="33" t="s">
        <v>10283</v>
      </c>
      <c r="Q18741" t="s">
        <v>28873</v>
      </c>
      <c r="R18741" s="35" t="s">
        <v>27434</v>
      </c>
      <c r="S18741" s="34"/>
      <c r="T18741" s="34"/>
      <c r="U18741" s="34"/>
    </row>
    <row r="18742" spans="16:21" x14ac:dyDescent="0.45">
      <c r="P18742" s="33" t="s">
        <v>10283</v>
      </c>
      <c r="Q18742" t="s">
        <v>28873</v>
      </c>
      <c r="R18742" s="35" t="s">
        <v>27435</v>
      </c>
      <c r="S18742" s="34"/>
      <c r="T18742" s="34"/>
      <c r="U18742" s="34"/>
    </row>
    <row r="18743" spans="16:21" x14ac:dyDescent="0.45">
      <c r="P18743" s="33" t="s">
        <v>10284</v>
      </c>
      <c r="Q18743" t="s">
        <v>28873</v>
      </c>
      <c r="R18743" s="35" t="s">
        <v>27436</v>
      </c>
      <c r="S18743" s="34"/>
      <c r="T18743" s="34"/>
      <c r="U18743" s="34"/>
    </row>
    <row r="18744" spans="16:21" x14ac:dyDescent="0.45">
      <c r="P18744" s="33" t="s">
        <v>10284</v>
      </c>
      <c r="Q18744" t="s">
        <v>28873</v>
      </c>
      <c r="R18744" s="35" t="s">
        <v>27437</v>
      </c>
      <c r="S18744" s="34"/>
      <c r="T18744" s="34"/>
      <c r="U18744" s="34"/>
    </row>
    <row r="18745" spans="16:21" x14ac:dyDescent="0.45">
      <c r="P18745" s="33" t="s">
        <v>10285</v>
      </c>
      <c r="Q18745" t="s">
        <v>28873</v>
      </c>
      <c r="R18745" s="35" t="s">
        <v>27438</v>
      </c>
      <c r="S18745" s="34"/>
      <c r="T18745" s="34"/>
      <c r="U18745" s="34"/>
    </row>
    <row r="18746" spans="16:21" x14ac:dyDescent="0.45">
      <c r="P18746" s="33" t="s">
        <v>10285</v>
      </c>
      <c r="Q18746" t="s">
        <v>28873</v>
      </c>
      <c r="R18746" s="35" t="s">
        <v>27437</v>
      </c>
      <c r="S18746" s="34"/>
      <c r="T18746" s="34"/>
      <c r="U18746" s="34"/>
    </row>
    <row r="18747" spans="16:21" x14ac:dyDescent="0.45">
      <c r="P18747" s="33" t="s">
        <v>10286</v>
      </c>
      <c r="Q18747" t="s">
        <v>28873</v>
      </c>
      <c r="R18747" s="35" t="s">
        <v>27439</v>
      </c>
      <c r="S18747" s="34"/>
      <c r="T18747" s="34"/>
      <c r="U18747" s="34"/>
    </row>
    <row r="18748" spans="16:21" x14ac:dyDescent="0.45">
      <c r="P18748" s="33" t="s">
        <v>10286</v>
      </c>
      <c r="Q18748" t="s">
        <v>28873</v>
      </c>
      <c r="R18748" s="35" t="s">
        <v>27440</v>
      </c>
      <c r="S18748" s="34"/>
      <c r="T18748" s="34"/>
      <c r="U18748" s="34"/>
    </row>
    <row r="18749" spans="16:21" x14ac:dyDescent="0.45">
      <c r="P18749" s="33" t="s">
        <v>10287</v>
      </c>
      <c r="Q18749" t="s">
        <v>28873</v>
      </c>
      <c r="R18749" s="35" t="s">
        <v>27441</v>
      </c>
      <c r="S18749" s="34"/>
      <c r="T18749" s="34"/>
      <c r="U18749" s="34"/>
    </row>
    <row r="18750" spans="16:21" x14ac:dyDescent="0.45">
      <c r="P18750" s="33" t="s">
        <v>10287</v>
      </c>
      <c r="Q18750" t="s">
        <v>28873</v>
      </c>
      <c r="R18750" s="35" t="s">
        <v>27442</v>
      </c>
      <c r="S18750" s="34"/>
      <c r="T18750" s="34"/>
      <c r="U18750" s="34"/>
    </row>
    <row r="18751" spans="16:21" x14ac:dyDescent="0.45">
      <c r="P18751" s="33" t="s">
        <v>10288</v>
      </c>
      <c r="Q18751" t="s">
        <v>28873</v>
      </c>
      <c r="R18751" s="35" t="s">
        <v>27443</v>
      </c>
      <c r="S18751" s="34"/>
      <c r="T18751" s="34"/>
      <c r="U18751" s="34"/>
    </row>
    <row r="18752" spans="16:21" x14ac:dyDescent="0.45">
      <c r="P18752" s="33" t="s">
        <v>10288</v>
      </c>
      <c r="Q18752" t="s">
        <v>28873</v>
      </c>
      <c r="R18752" s="35" t="s">
        <v>27444</v>
      </c>
      <c r="S18752" s="34"/>
      <c r="T18752" s="34"/>
      <c r="U18752" s="34"/>
    </row>
    <row r="18753" spans="16:21" x14ac:dyDescent="0.45">
      <c r="P18753" s="33" t="s">
        <v>10289</v>
      </c>
      <c r="Q18753" t="s">
        <v>28873</v>
      </c>
      <c r="R18753" s="35" t="s">
        <v>27445</v>
      </c>
      <c r="S18753" s="34"/>
      <c r="T18753" s="34"/>
      <c r="U18753" s="34"/>
    </row>
    <row r="18754" spans="16:21" x14ac:dyDescent="0.45">
      <c r="P18754" s="33" t="s">
        <v>10289</v>
      </c>
      <c r="Q18754" t="s">
        <v>28873</v>
      </c>
      <c r="R18754" s="35" t="s">
        <v>27446</v>
      </c>
      <c r="S18754" s="34"/>
      <c r="T18754" s="34"/>
      <c r="U18754" s="34"/>
    </row>
    <row r="18755" spans="16:21" x14ac:dyDescent="0.45">
      <c r="P18755" s="33" t="s">
        <v>10290</v>
      </c>
      <c r="Q18755" t="s">
        <v>28873</v>
      </c>
      <c r="R18755" s="35" t="s">
        <v>27447</v>
      </c>
      <c r="S18755" s="34"/>
      <c r="T18755" s="34"/>
      <c r="U18755" s="34"/>
    </row>
    <row r="18756" spans="16:21" x14ac:dyDescent="0.45">
      <c r="P18756" s="33" t="s">
        <v>10290</v>
      </c>
      <c r="Q18756" t="s">
        <v>28873</v>
      </c>
      <c r="R18756" s="35" t="s">
        <v>27448</v>
      </c>
      <c r="S18756" s="34"/>
      <c r="T18756" s="34"/>
      <c r="U18756" s="34"/>
    </row>
    <row r="18757" spans="16:21" x14ac:dyDescent="0.45">
      <c r="P18757" s="33" t="s">
        <v>10291</v>
      </c>
      <c r="Q18757" t="s">
        <v>28873</v>
      </c>
      <c r="R18757" s="35" t="s">
        <v>27449</v>
      </c>
      <c r="S18757" s="34"/>
      <c r="T18757" s="34"/>
      <c r="U18757" s="34"/>
    </row>
    <row r="18758" spans="16:21" x14ac:dyDescent="0.45">
      <c r="P18758" s="33" t="s">
        <v>10291</v>
      </c>
      <c r="Q18758" t="s">
        <v>28873</v>
      </c>
      <c r="R18758" s="35" t="s">
        <v>27450</v>
      </c>
      <c r="S18758" s="34"/>
      <c r="T18758" s="34"/>
      <c r="U18758" s="34"/>
    </row>
    <row r="18759" spans="16:21" x14ac:dyDescent="0.45">
      <c r="P18759" s="33" t="s">
        <v>10292</v>
      </c>
      <c r="Q18759" t="s">
        <v>28873</v>
      </c>
      <c r="R18759" s="35" t="s">
        <v>27451</v>
      </c>
      <c r="S18759" s="34"/>
      <c r="T18759" s="34"/>
      <c r="U18759" s="34"/>
    </row>
    <row r="18760" spans="16:21" x14ac:dyDescent="0.45">
      <c r="P18760" s="33" t="s">
        <v>10292</v>
      </c>
      <c r="Q18760" t="s">
        <v>28873</v>
      </c>
      <c r="R18760" s="35" t="s">
        <v>27452</v>
      </c>
      <c r="S18760" s="34"/>
      <c r="T18760" s="34"/>
      <c r="U18760" s="34"/>
    </row>
    <row r="18761" spans="16:21" x14ac:dyDescent="0.45">
      <c r="P18761" s="33" t="s">
        <v>10293</v>
      </c>
      <c r="Q18761" t="s">
        <v>28873</v>
      </c>
      <c r="R18761" s="35" t="s">
        <v>27453</v>
      </c>
      <c r="S18761" s="34"/>
      <c r="T18761" s="34"/>
      <c r="U18761" s="34"/>
    </row>
    <row r="18762" spans="16:21" x14ac:dyDescent="0.45">
      <c r="P18762" s="33" t="s">
        <v>10293</v>
      </c>
      <c r="Q18762" t="s">
        <v>28873</v>
      </c>
      <c r="R18762" s="35" t="s">
        <v>27454</v>
      </c>
      <c r="S18762" s="34"/>
      <c r="T18762" s="34"/>
      <c r="U18762" s="34"/>
    </row>
    <row r="18763" spans="16:21" x14ac:dyDescent="0.45">
      <c r="P18763" s="33" t="s">
        <v>10294</v>
      </c>
      <c r="Q18763" t="s">
        <v>28873</v>
      </c>
      <c r="R18763" s="35" t="s">
        <v>27455</v>
      </c>
      <c r="S18763" s="34"/>
      <c r="T18763" s="34"/>
      <c r="U18763" s="34"/>
    </row>
    <row r="18764" spans="16:21" x14ac:dyDescent="0.45">
      <c r="P18764" s="33" t="s">
        <v>10294</v>
      </c>
      <c r="Q18764" t="s">
        <v>28873</v>
      </c>
      <c r="R18764" s="35" t="s">
        <v>27456</v>
      </c>
      <c r="S18764" s="34"/>
      <c r="T18764" s="34"/>
      <c r="U18764" s="34"/>
    </row>
    <row r="18765" spans="16:21" x14ac:dyDescent="0.45">
      <c r="P18765" s="33" t="s">
        <v>10295</v>
      </c>
      <c r="Q18765" t="s">
        <v>28873</v>
      </c>
      <c r="R18765" s="35" t="s">
        <v>27457</v>
      </c>
      <c r="S18765" s="34"/>
      <c r="T18765" s="34"/>
      <c r="U18765" s="34"/>
    </row>
    <row r="18766" spans="16:21" x14ac:dyDescent="0.45">
      <c r="P18766" s="33" t="s">
        <v>10295</v>
      </c>
      <c r="Q18766" t="s">
        <v>28873</v>
      </c>
      <c r="R18766" s="35" t="s">
        <v>27458</v>
      </c>
      <c r="S18766" s="34"/>
      <c r="T18766" s="34"/>
      <c r="U18766" s="34"/>
    </row>
    <row r="18767" spans="16:21" x14ac:dyDescent="0.45">
      <c r="P18767" s="33" t="s">
        <v>10296</v>
      </c>
      <c r="Q18767" t="s">
        <v>28873</v>
      </c>
      <c r="R18767" s="35" t="s">
        <v>27459</v>
      </c>
      <c r="S18767" s="34"/>
      <c r="T18767" s="34"/>
      <c r="U18767" s="34"/>
    </row>
    <row r="18768" spans="16:21" x14ac:dyDescent="0.45">
      <c r="P18768" s="33" t="s">
        <v>10296</v>
      </c>
      <c r="Q18768" t="s">
        <v>28873</v>
      </c>
      <c r="R18768" s="35" t="s">
        <v>27460</v>
      </c>
      <c r="S18768" s="34"/>
      <c r="T18768" s="34"/>
      <c r="U18768" s="34"/>
    </row>
    <row r="18769" spans="16:21" x14ac:dyDescent="0.45">
      <c r="P18769" s="33" t="s">
        <v>10297</v>
      </c>
      <c r="Q18769" t="s">
        <v>28873</v>
      </c>
      <c r="R18769" s="35" t="s">
        <v>27461</v>
      </c>
      <c r="S18769" s="34"/>
      <c r="T18769" s="34"/>
      <c r="U18769" s="34"/>
    </row>
    <row r="18770" spans="16:21" x14ac:dyDescent="0.45">
      <c r="P18770" s="33" t="s">
        <v>10297</v>
      </c>
      <c r="Q18770" t="s">
        <v>28873</v>
      </c>
      <c r="R18770" s="35" t="s">
        <v>27460</v>
      </c>
      <c r="S18770" s="34"/>
      <c r="T18770" s="34"/>
      <c r="U18770" s="34"/>
    </row>
    <row r="18771" spans="16:21" x14ac:dyDescent="0.45">
      <c r="P18771" s="33" t="s">
        <v>10298</v>
      </c>
      <c r="Q18771" t="s">
        <v>28873</v>
      </c>
      <c r="R18771" s="35" t="s">
        <v>27462</v>
      </c>
      <c r="S18771" s="34"/>
      <c r="T18771" s="34"/>
      <c r="U18771" s="34"/>
    </row>
    <row r="18772" spans="16:21" x14ac:dyDescent="0.45">
      <c r="P18772" s="33" t="s">
        <v>10298</v>
      </c>
      <c r="Q18772" t="s">
        <v>28873</v>
      </c>
      <c r="R18772" s="35" t="s">
        <v>27463</v>
      </c>
      <c r="S18772" s="34"/>
      <c r="T18772" s="34"/>
      <c r="U18772" s="34"/>
    </row>
    <row r="18773" spans="16:21" x14ac:dyDescent="0.45">
      <c r="P18773" s="33" t="s">
        <v>10299</v>
      </c>
      <c r="Q18773" t="s">
        <v>28873</v>
      </c>
      <c r="R18773" s="35" t="s">
        <v>29</v>
      </c>
      <c r="S18773" s="34"/>
      <c r="T18773" s="34"/>
      <c r="U18773" s="34"/>
    </row>
    <row r="18774" spans="16:21" x14ac:dyDescent="0.45">
      <c r="P18774" s="33" t="s">
        <v>10299</v>
      </c>
      <c r="Q18774" t="s">
        <v>28873</v>
      </c>
      <c r="R18774" s="35" t="s">
        <v>27464</v>
      </c>
      <c r="S18774" s="34"/>
      <c r="T18774" s="34"/>
      <c r="U18774" s="34"/>
    </row>
    <row r="18775" spans="16:21" x14ac:dyDescent="0.45">
      <c r="P18775" s="33" t="s">
        <v>10300</v>
      </c>
      <c r="Q18775" t="s">
        <v>28873</v>
      </c>
      <c r="R18775" s="35" t="s">
        <v>27465</v>
      </c>
      <c r="S18775" s="34"/>
      <c r="T18775" s="34"/>
      <c r="U18775" s="34"/>
    </row>
    <row r="18776" spans="16:21" x14ac:dyDescent="0.45">
      <c r="P18776" s="33" t="s">
        <v>10300</v>
      </c>
      <c r="Q18776" t="s">
        <v>28873</v>
      </c>
      <c r="R18776" s="35" t="s">
        <v>27466</v>
      </c>
      <c r="S18776" s="34"/>
      <c r="T18776" s="34"/>
      <c r="U18776" s="34"/>
    </row>
    <row r="18777" spans="16:21" x14ac:dyDescent="0.45">
      <c r="P18777" s="33" t="s">
        <v>10301</v>
      </c>
      <c r="Q18777" t="s">
        <v>28873</v>
      </c>
      <c r="R18777" s="35" t="s">
        <v>27467</v>
      </c>
      <c r="S18777" s="34"/>
      <c r="T18777" s="34"/>
      <c r="U18777" s="34"/>
    </row>
    <row r="18778" spans="16:21" x14ac:dyDescent="0.45">
      <c r="P18778" s="33" t="s">
        <v>10301</v>
      </c>
      <c r="Q18778" t="s">
        <v>28873</v>
      </c>
      <c r="R18778" s="35" t="s">
        <v>27468</v>
      </c>
      <c r="S18778" s="34"/>
      <c r="T18778" s="34"/>
      <c r="U18778" s="34"/>
    </row>
    <row r="18779" spans="16:21" x14ac:dyDescent="0.45">
      <c r="P18779" s="33" t="s">
        <v>10302</v>
      </c>
      <c r="Q18779" t="s">
        <v>28873</v>
      </c>
      <c r="R18779" s="35" t="s">
        <v>27469</v>
      </c>
      <c r="S18779" s="34"/>
      <c r="T18779" s="34"/>
      <c r="U18779" s="34"/>
    </row>
    <row r="18780" spans="16:21" x14ac:dyDescent="0.45">
      <c r="P18780" s="33" t="s">
        <v>10302</v>
      </c>
      <c r="Q18780" t="s">
        <v>28873</v>
      </c>
      <c r="R18780" s="35" t="s">
        <v>27470</v>
      </c>
      <c r="S18780" s="34"/>
      <c r="T18780" s="34"/>
      <c r="U18780" s="34"/>
    </row>
    <row r="18781" spans="16:21" x14ac:dyDescent="0.45">
      <c r="P18781" s="33" t="s">
        <v>10303</v>
      </c>
      <c r="Q18781" t="s">
        <v>28873</v>
      </c>
      <c r="R18781" s="35" t="s">
        <v>27471</v>
      </c>
      <c r="S18781" s="34"/>
      <c r="T18781" s="34"/>
      <c r="U18781" s="34"/>
    </row>
    <row r="18782" spans="16:21" x14ac:dyDescent="0.45">
      <c r="P18782" s="33" t="s">
        <v>10303</v>
      </c>
      <c r="Q18782" t="s">
        <v>28873</v>
      </c>
      <c r="R18782" s="35" t="s">
        <v>27472</v>
      </c>
      <c r="S18782" s="34"/>
      <c r="T18782" s="34"/>
      <c r="U18782" s="34"/>
    </row>
    <row r="18783" spans="16:21" x14ac:dyDescent="0.45">
      <c r="P18783" s="33" t="s">
        <v>10304</v>
      </c>
      <c r="Q18783" t="s">
        <v>28873</v>
      </c>
      <c r="R18783" s="35" t="s">
        <v>27473</v>
      </c>
      <c r="S18783" s="34"/>
      <c r="T18783" s="34"/>
      <c r="U18783" s="34"/>
    </row>
    <row r="18784" spans="16:21" x14ac:dyDescent="0.45">
      <c r="P18784" s="33" t="s">
        <v>10304</v>
      </c>
      <c r="Q18784" t="s">
        <v>28873</v>
      </c>
      <c r="R18784" s="35" t="s">
        <v>27474</v>
      </c>
      <c r="S18784" s="34"/>
      <c r="T18784" s="34"/>
      <c r="U18784" s="34"/>
    </row>
    <row r="18785" spans="16:21" x14ac:dyDescent="0.45">
      <c r="P18785" s="33" t="s">
        <v>10305</v>
      </c>
      <c r="Q18785" t="s">
        <v>28873</v>
      </c>
      <c r="R18785" s="35" t="s">
        <v>27475</v>
      </c>
      <c r="S18785" s="34"/>
      <c r="T18785" s="34"/>
      <c r="U18785" s="34"/>
    </row>
    <row r="18786" spans="16:21" x14ac:dyDescent="0.45">
      <c r="P18786" s="33" t="s">
        <v>10305</v>
      </c>
      <c r="Q18786" t="s">
        <v>28873</v>
      </c>
      <c r="R18786" s="35" t="s">
        <v>27476</v>
      </c>
      <c r="S18786" s="34"/>
      <c r="T18786" s="34"/>
      <c r="U18786" s="34"/>
    </row>
    <row r="18787" spans="16:21" x14ac:dyDescent="0.45">
      <c r="P18787" s="33" t="s">
        <v>10306</v>
      </c>
      <c r="Q18787" t="s">
        <v>28873</v>
      </c>
      <c r="R18787" s="35" t="s">
        <v>27477</v>
      </c>
      <c r="S18787" s="34"/>
      <c r="T18787" s="34"/>
      <c r="U18787" s="34"/>
    </row>
    <row r="18788" spans="16:21" x14ac:dyDescent="0.45">
      <c r="P18788" s="33" t="s">
        <v>10306</v>
      </c>
      <c r="Q18788" t="s">
        <v>28873</v>
      </c>
      <c r="R18788" s="35" t="s">
        <v>27478</v>
      </c>
      <c r="S18788" s="34"/>
      <c r="T18788" s="34"/>
      <c r="U18788" s="34"/>
    </row>
    <row r="18789" spans="16:21" x14ac:dyDescent="0.45">
      <c r="P18789" s="33" t="s">
        <v>10307</v>
      </c>
      <c r="Q18789" t="s">
        <v>28873</v>
      </c>
      <c r="R18789" s="35" t="s">
        <v>27479</v>
      </c>
      <c r="S18789" s="34"/>
      <c r="T18789" s="34"/>
      <c r="U18789" s="34"/>
    </row>
    <row r="18790" spans="16:21" x14ac:dyDescent="0.45">
      <c r="P18790" s="33" t="s">
        <v>10307</v>
      </c>
      <c r="Q18790" t="s">
        <v>28873</v>
      </c>
      <c r="R18790" s="35" t="s">
        <v>27480</v>
      </c>
      <c r="S18790" s="34"/>
      <c r="T18790" s="34"/>
      <c r="U18790" s="34"/>
    </row>
    <row r="18791" spans="16:21" x14ac:dyDescent="0.45">
      <c r="P18791" s="33" t="s">
        <v>10308</v>
      </c>
      <c r="Q18791" t="s">
        <v>28873</v>
      </c>
      <c r="R18791" s="35" t="s">
        <v>27481</v>
      </c>
      <c r="S18791" s="34"/>
      <c r="T18791" s="34"/>
      <c r="U18791" s="34"/>
    </row>
    <row r="18792" spans="16:21" x14ac:dyDescent="0.45">
      <c r="P18792" s="33" t="s">
        <v>10308</v>
      </c>
      <c r="Q18792" t="s">
        <v>28873</v>
      </c>
      <c r="R18792" s="35" t="s">
        <v>27482</v>
      </c>
      <c r="S18792" s="34"/>
      <c r="T18792" s="34"/>
      <c r="U18792" s="34"/>
    </row>
    <row r="18793" spans="16:21" x14ac:dyDescent="0.45">
      <c r="P18793" s="33" t="s">
        <v>10309</v>
      </c>
      <c r="Q18793" t="s">
        <v>28873</v>
      </c>
      <c r="R18793" s="35" t="s">
        <v>27483</v>
      </c>
      <c r="S18793" s="34"/>
      <c r="T18793" s="34"/>
      <c r="U18793" s="34"/>
    </row>
    <row r="18794" spans="16:21" x14ac:dyDescent="0.45">
      <c r="P18794" s="33" t="s">
        <v>10309</v>
      </c>
      <c r="Q18794" t="s">
        <v>28873</v>
      </c>
      <c r="R18794" s="35" t="s">
        <v>27484</v>
      </c>
      <c r="S18794" s="34"/>
      <c r="T18794" s="34"/>
      <c r="U18794" s="34"/>
    </row>
    <row r="18795" spans="16:21" x14ac:dyDescent="0.45">
      <c r="P18795" s="33" t="s">
        <v>10310</v>
      </c>
      <c r="Q18795" t="s">
        <v>28873</v>
      </c>
      <c r="R18795" s="35" t="s">
        <v>27485</v>
      </c>
      <c r="S18795" s="34"/>
      <c r="T18795" s="34"/>
      <c r="U18795" s="34"/>
    </row>
    <row r="18796" spans="16:21" x14ac:dyDescent="0.45">
      <c r="P18796" s="33" t="s">
        <v>10310</v>
      </c>
      <c r="Q18796" t="s">
        <v>28873</v>
      </c>
      <c r="R18796" s="35" t="s">
        <v>27486</v>
      </c>
      <c r="S18796" s="34"/>
      <c r="T18796" s="34"/>
      <c r="U18796" s="34"/>
    </row>
    <row r="18797" spans="16:21" x14ac:dyDescent="0.45">
      <c r="P18797" s="33" t="s">
        <v>10311</v>
      </c>
      <c r="Q18797" t="s">
        <v>28873</v>
      </c>
      <c r="R18797" s="35" t="s">
        <v>27487</v>
      </c>
      <c r="S18797" s="34"/>
      <c r="T18797" s="34"/>
      <c r="U18797" s="34"/>
    </row>
    <row r="18798" spans="16:21" x14ac:dyDescent="0.45">
      <c r="P18798" s="33" t="s">
        <v>10311</v>
      </c>
      <c r="Q18798" t="s">
        <v>28873</v>
      </c>
      <c r="R18798" s="35" t="s">
        <v>27488</v>
      </c>
      <c r="S18798" s="34"/>
      <c r="T18798" s="34"/>
      <c r="U18798" s="34"/>
    </row>
    <row r="18799" spans="16:21" x14ac:dyDescent="0.45">
      <c r="P18799" s="33" t="s">
        <v>10312</v>
      </c>
      <c r="Q18799" t="s">
        <v>28873</v>
      </c>
      <c r="R18799" s="35" t="s">
        <v>27489</v>
      </c>
      <c r="S18799" s="34"/>
      <c r="T18799" s="34"/>
      <c r="U18799" s="34"/>
    </row>
    <row r="18800" spans="16:21" x14ac:dyDescent="0.45">
      <c r="P18800" s="33" t="s">
        <v>10312</v>
      </c>
      <c r="Q18800" t="s">
        <v>28873</v>
      </c>
      <c r="R18800" s="35" t="s">
        <v>27490</v>
      </c>
      <c r="S18800" s="34"/>
      <c r="T18800" s="34"/>
      <c r="U18800" s="34"/>
    </row>
    <row r="18801" spans="16:21" x14ac:dyDescent="0.45">
      <c r="P18801" s="33" t="s">
        <v>10313</v>
      </c>
      <c r="Q18801" t="s">
        <v>28873</v>
      </c>
      <c r="R18801" s="35" t="s">
        <v>27491</v>
      </c>
      <c r="S18801" s="34"/>
      <c r="T18801" s="34"/>
      <c r="U18801" s="34"/>
    </row>
    <row r="18802" spans="16:21" x14ac:dyDescent="0.45">
      <c r="P18802" s="33" t="s">
        <v>10313</v>
      </c>
      <c r="Q18802" t="s">
        <v>28873</v>
      </c>
      <c r="R18802" s="35" t="s">
        <v>27492</v>
      </c>
      <c r="S18802" s="34"/>
      <c r="T18802" s="34"/>
      <c r="U18802" s="34"/>
    </row>
    <row r="18803" spans="16:21" x14ac:dyDescent="0.45">
      <c r="P18803" s="33" t="s">
        <v>10314</v>
      </c>
      <c r="Q18803" t="s">
        <v>28873</v>
      </c>
      <c r="R18803" s="35" t="s">
        <v>27493</v>
      </c>
      <c r="S18803" s="34"/>
      <c r="T18803" s="34"/>
      <c r="U18803" s="34"/>
    </row>
    <row r="18804" spans="16:21" x14ac:dyDescent="0.45">
      <c r="P18804" s="33" t="s">
        <v>10314</v>
      </c>
      <c r="Q18804" t="s">
        <v>28873</v>
      </c>
      <c r="R18804" s="35" t="s">
        <v>27494</v>
      </c>
      <c r="S18804" s="34"/>
      <c r="T18804" s="34"/>
      <c r="U18804" s="34"/>
    </row>
    <row r="18805" spans="16:21" x14ac:dyDescent="0.45">
      <c r="P18805" s="33" t="s">
        <v>10315</v>
      </c>
      <c r="Q18805" t="s">
        <v>28873</v>
      </c>
      <c r="R18805" s="35" t="s">
        <v>27495</v>
      </c>
      <c r="S18805" s="34"/>
      <c r="T18805" s="34"/>
      <c r="U18805" s="34"/>
    </row>
    <row r="18806" spans="16:21" x14ac:dyDescent="0.45">
      <c r="P18806" s="33" t="s">
        <v>10315</v>
      </c>
      <c r="Q18806" t="s">
        <v>28873</v>
      </c>
      <c r="R18806" s="35" t="s">
        <v>27496</v>
      </c>
      <c r="S18806" s="34"/>
      <c r="T18806" s="34"/>
      <c r="U18806" s="34"/>
    </row>
    <row r="18807" spans="16:21" x14ac:dyDescent="0.45">
      <c r="P18807" s="33" t="s">
        <v>10316</v>
      </c>
      <c r="Q18807" t="s">
        <v>28873</v>
      </c>
      <c r="R18807" s="35" t="s">
        <v>27497</v>
      </c>
      <c r="S18807" s="34"/>
      <c r="T18807" s="34"/>
      <c r="U18807" s="34"/>
    </row>
    <row r="18808" spans="16:21" x14ac:dyDescent="0.45">
      <c r="P18808" s="33" t="s">
        <v>10316</v>
      </c>
      <c r="Q18808" t="s">
        <v>28873</v>
      </c>
      <c r="R18808" s="35" t="s">
        <v>27498</v>
      </c>
      <c r="S18808" s="34"/>
      <c r="T18808" s="34"/>
      <c r="U18808" s="34"/>
    </row>
    <row r="18809" spans="16:21" x14ac:dyDescent="0.45">
      <c r="P18809" s="33" t="s">
        <v>10317</v>
      </c>
      <c r="Q18809" t="s">
        <v>28873</v>
      </c>
      <c r="R18809" s="35" t="s">
        <v>27497</v>
      </c>
      <c r="S18809" s="34"/>
      <c r="T18809" s="34"/>
      <c r="U18809" s="34"/>
    </row>
    <row r="18810" spans="16:21" x14ac:dyDescent="0.45">
      <c r="P18810" s="33" t="s">
        <v>10317</v>
      </c>
      <c r="Q18810" t="s">
        <v>28873</v>
      </c>
      <c r="R18810" s="35" t="s">
        <v>27498</v>
      </c>
      <c r="S18810" s="34"/>
      <c r="T18810" s="34"/>
      <c r="U18810" s="34"/>
    </row>
    <row r="18811" spans="16:21" x14ac:dyDescent="0.45">
      <c r="P18811" s="33" t="s">
        <v>10318</v>
      </c>
      <c r="Q18811" t="s">
        <v>28873</v>
      </c>
      <c r="R18811" s="35" t="s">
        <v>27499</v>
      </c>
      <c r="S18811" s="34"/>
      <c r="T18811" s="34"/>
      <c r="U18811" s="34"/>
    </row>
    <row r="18812" spans="16:21" x14ac:dyDescent="0.45">
      <c r="P18812" s="33" t="s">
        <v>10318</v>
      </c>
      <c r="Q18812" t="s">
        <v>28873</v>
      </c>
      <c r="R18812" s="35" t="s">
        <v>27500</v>
      </c>
      <c r="S18812" s="34"/>
      <c r="T18812" s="34"/>
      <c r="U18812" s="34"/>
    </row>
    <row r="18813" spans="16:21" x14ac:dyDescent="0.45">
      <c r="P18813" s="33" t="s">
        <v>10319</v>
      </c>
      <c r="Q18813" t="s">
        <v>28873</v>
      </c>
      <c r="R18813" s="35" t="s">
        <v>27501</v>
      </c>
      <c r="S18813" s="34"/>
      <c r="T18813" s="34"/>
      <c r="U18813" s="34"/>
    </row>
    <row r="18814" spans="16:21" x14ac:dyDescent="0.45">
      <c r="P18814" s="33" t="s">
        <v>10319</v>
      </c>
      <c r="Q18814" t="s">
        <v>28873</v>
      </c>
      <c r="R18814" s="35" t="s">
        <v>27502</v>
      </c>
      <c r="S18814" s="34"/>
      <c r="T18814" s="34"/>
      <c r="U18814" s="34"/>
    </row>
    <row r="18815" spans="16:21" x14ac:dyDescent="0.45">
      <c r="P18815" s="33" t="s">
        <v>10320</v>
      </c>
      <c r="Q18815" t="s">
        <v>28873</v>
      </c>
      <c r="R18815" s="35" t="s">
        <v>27503</v>
      </c>
      <c r="S18815" s="34"/>
      <c r="T18815" s="34"/>
      <c r="U18815" s="34"/>
    </row>
    <row r="18816" spans="16:21" x14ac:dyDescent="0.45">
      <c r="P18816" s="33" t="s">
        <v>10320</v>
      </c>
      <c r="Q18816" t="s">
        <v>28873</v>
      </c>
      <c r="R18816" s="35" t="s">
        <v>27504</v>
      </c>
      <c r="S18816" s="34"/>
      <c r="T18816" s="34"/>
      <c r="U18816" s="34"/>
    </row>
    <row r="18817" spans="16:21" x14ac:dyDescent="0.45">
      <c r="P18817" s="33" t="s">
        <v>10321</v>
      </c>
      <c r="Q18817" t="s">
        <v>28873</v>
      </c>
      <c r="R18817" s="35" t="s">
        <v>27505</v>
      </c>
      <c r="S18817" s="34"/>
      <c r="T18817" s="34"/>
      <c r="U18817" s="34"/>
    </row>
    <row r="18818" spans="16:21" x14ac:dyDescent="0.45">
      <c r="P18818" s="33" t="s">
        <v>10321</v>
      </c>
      <c r="Q18818" t="s">
        <v>28873</v>
      </c>
      <c r="R18818" s="35" t="s">
        <v>27506</v>
      </c>
      <c r="S18818" s="34"/>
      <c r="T18818" s="34"/>
      <c r="U18818" s="34"/>
    </row>
    <row r="18819" spans="16:21" x14ac:dyDescent="0.45">
      <c r="P18819" s="33" t="s">
        <v>10322</v>
      </c>
      <c r="Q18819" t="s">
        <v>28873</v>
      </c>
      <c r="R18819" s="35" t="s">
        <v>27507</v>
      </c>
      <c r="S18819" s="34"/>
      <c r="T18819" s="34"/>
      <c r="U18819" s="34"/>
    </row>
    <row r="18820" spans="16:21" x14ac:dyDescent="0.45">
      <c r="P18820" s="33" t="s">
        <v>10322</v>
      </c>
      <c r="Q18820" t="s">
        <v>28873</v>
      </c>
      <c r="R18820" s="35" t="s">
        <v>27508</v>
      </c>
      <c r="S18820" s="34"/>
      <c r="T18820" s="34"/>
      <c r="U18820" s="34"/>
    </row>
    <row r="18821" spans="16:21" x14ac:dyDescent="0.45">
      <c r="P18821" s="33" t="s">
        <v>10323</v>
      </c>
      <c r="Q18821" t="s">
        <v>28873</v>
      </c>
      <c r="R18821" s="35" t="s">
        <v>27509</v>
      </c>
      <c r="S18821" s="34"/>
      <c r="T18821" s="34"/>
      <c r="U18821" s="34"/>
    </row>
    <row r="18822" spans="16:21" x14ac:dyDescent="0.45">
      <c r="P18822" s="33" t="s">
        <v>10323</v>
      </c>
      <c r="Q18822" t="s">
        <v>28873</v>
      </c>
      <c r="R18822" s="35" t="s">
        <v>27510</v>
      </c>
      <c r="S18822" s="34"/>
      <c r="T18822" s="34"/>
      <c r="U18822" s="34"/>
    </row>
    <row r="18823" spans="16:21" x14ac:dyDescent="0.45">
      <c r="P18823" s="33" t="s">
        <v>10324</v>
      </c>
      <c r="Q18823" t="s">
        <v>28873</v>
      </c>
      <c r="R18823" s="35" t="s">
        <v>27511</v>
      </c>
      <c r="S18823" s="34"/>
      <c r="T18823" s="34"/>
      <c r="U18823" s="34"/>
    </row>
    <row r="18824" spans="16:21" x14ac:dyDescent="0.45">
      <c r="P18824" s="33" t="s">
        <v>10324</v>
      </c>
      <c r="Q18824" t="s">
        <v>28873</v>
      </c>
      <c r="R18824" s="35" t="s">
        <v>27512</v>
      </c>
      <c r="S18824" s="34"/>
      <c r="T18824" s="34"/>
      <c r="U18824" s="34"/>
    </row>
    <row r="18825" spans="16:21" x14ac:dyDescent="0.45">
      <c r="P18825" s="33" t="s">
        <v>10325</v>
      </c>
      <c r="Q18825" t="s">
        <v>28873</v>
      </c>
      <c r="R18825" s="35" t="s">
        <v>27513</v>
      </c>
      <c r="S18825" s="34"/>
      <c r="T18825" s="34"/>
      <c r="U18825" s="34"/>
    </row>
    <row r="18826" spans="16:21" x14ac:dyDescent="0.45">
      <c r="P18826" s="33" t="s">
        <v>10325</v>
      </c>
      <c r="Q18826" t="s">
        <v>28873</v>
      </c>
      <c r="R18826" s="35" t="s">
        <v>27514</v>
      </c>
      <c r="S18826" s="34"/>
      <c r="T18826" s="34"/>
      <c r="U18826" s="34"/>
    </row>
    <row r="18827" spans="16:21" x14ac:dyDescent="0.45">
      <c r="P18827" s="33" t="s">
        <v>10326</v>
      </c>
      <c r="Q18827" t="s">
        <v>28873</v>
      </c>
      <c r="R18827" s="35" t="s">
        <v>27515</v>
      </c>
      <c r="S18827" s="34"/>
      <c r="T18827" s="34"/>
      <c r="U18827" s="34"/>
    </row>
    <row r="18828" spans="16:21" x14ac:dyDescent="0.45">
      <c r="P18828" s="33" t="s">
        <v>10326</v>
      </c>
      <c r="Q18828" t="s">
        <v>28873</v>
      </c>
      <c r="R18828" s="35" t="s">
        <v>27516</v>
      </c>
      <c r="S18828" s="34"/>
      <c r="T18828" s="34"/>
      <c r="U18828" s="34"/>
    </row>
    <row r="18829" spans="16:21" x14ac:dyDescent="0.45">
      <c r="P18829" s="33" t="s">
        <v>10327</v>
      </c>
      <c r="Q18829" t="s">
        <v>28873</v>
      </c>
      <c r="R18829" s="35" t="s">
        <v>27517</v>
      </c>
      <c r="S18829" s="34"/>
      <c r="T18829" s="34"/>
      <c r="U18829" s="34"/>
    </row>
    <row r="18830" spans="16:21" x14ac:dyDescent="0.45">
      <c r="P18830" s="33" t="s">
        <v>10327</v>
      </c>
      <c r="Q18830" t="s">
        <v>28873</v>
      </c>
      <c r="R18830" s="35" t="s">
        <v>27518</v>
      </c>
      <c r="S18830" s="34"/>
      <c r="T18830" s="34"/>
      <c r="U18830" s="34"/>
    </row>
    <row r="18831" spans="16:21" x14ac:dyDescent="0.45">
      <c r="P18831" s="33" t="s">
        <v>10328</v>
      </c>
      <c r="Q18831" t="s">
        <v>28873</v>
      </c>
      <c r="R18831" s="35" t="s">
        <v>27519</v>
      </c>
      <c r="S18831" s="34"/>
      <c r="T18831" s="34"/>
      <c r="U18831" s="34"/>
    </row>
    <row r="18832" spans="16:21" x14ac:dyDescent="0.45">
      <c r="P18832" s="33" t="s">
        <v>10328</v>
      </c>
      <c r="Q18832" t="s">
        <v>28873</v>
      </c>
      <c r="R18832" s="35" t="s">
        <v>27520</v>
      </c>
      <c r="S18832" s="34"/>
      <c r="T18832" s="34"/>
      <c r="U18832" s="34"/>
    </row>
    <row r="18833" spans="16:21" x14ac:dyDescent="0.45">
      <c r="P18833" s="33" t="s">
        <v>10329</v>
      </c>
      <c r="Q18833" t="s">
        <v>28873</v>
      </c>
      <c r="R18833" s="35" t="s">
        <v>27521</v>
      </c>
      <c r="S18833" s="34"/>
      <c r="T18833" s="34"/>
      <c r="U18833" s="34"/>
    </row>
    <row r="18834" spans="16:21" x14ac:dyDescent="0.45">
      <c r="P18834" s="33" t="s">
        <v>10329</v>
      </c>
      <c r="Q18834" t="s">
        <v>28873</v>
      </c>
      <c r="R18834" s="35" t="s">
        <v>27522</v>
      </c>
      <c r="S18834" s="34"/>
      <c r="T18834" s="34"/>
      <c r="U18834" s="34"/>
    </row>
    <row r="18835" spans="16:21" x14ac:dyDescent="0.45">
      <c r="P18835" s="33" t="s">
        <v>10330</v>
      </c>
      <c r="Q18835" t="s">
        <v>28873</v>
      </c>
      <c r="R18835" s="35" t="s">
        <v>27523</v>
      </c>
      <c r="S18835" s="34"/>
      <c r="T18835" s="34"/>
      <c r="U18835" s="34"/>
    </row>
    <row r="18836" spans="16:21" x14ac:dyDescent="0.45">
      <c r="P18836" s="33" t="s">
        <v>10330</v>
      </c>
      <c r="Q18836" t="s">
        <v>28873</v>
      </c>
      <c r="R18836" s="35" t="s">
        <v>27524</v>
      </c>
      <c r="S18836" s="34"/>
      <c r="T18836" s="34"/>
      <c r="U18836" s="34"/>
    </row>
    <row r="18837" spans="16:21" x14ac:dyDescent="0.45">
      <c r="P18837" s="33" t="s">
        <v>10331</v>
      </c>
      <c r="Q18837" t="s">
        <v>28873</v>
      </c>
      <c r="R18837" s="35" t="s">
        <v>27525</v>
      </c>
      <c r="S18837" s="34"/>
      <c r="T18837" s="34"/>
      <c r="U18837" s="34"/>
    </row>
    <row r="18838" spans="16:21" x14ac:dyDescent="0.45">
      <c r="P18838" s="33" t="s">
        <v>10331</v>
      </c>
      <c r="Q18838" t="s">
        <v>28873</v>
      </c>
      <c r="R18838" s="35" t="s">
        <v>27526</v>
      </c>
      <c r="S18838" s="34"/>
      <c r="T18838" s="34"/>
      <c r="U18838" s="34"/>
    </row>
    <row r="18839" spans="16:21" x14ac:dyDescent="0.45">
      <c r="P18839" s="33" t="s">
        <v>10332</v>
      </c>
      <c r="Q18839" t="s">
        <v>28873</v>
      </c>
      <c r="R18839" s="35" t="s">
        <v>27527</v>
      </c>
      <c r="S18839" s="34"/>
      <c r="T18839" s="34"/>
      <c r="U18839" s="34"/>
    </row>
    <row r="18840" spans="16:21" x14ac:dyDescent="0.45">
      <c r="P18840" s="33" t="s">
        <v>10332</v>
      </c>
      <c r="Q18840" t="s">
        <v>28873</v>
      </c>
      <c r="R18840" s="35" t="s">
        <v>27528</v>
      </c>
      <c r="S18840" s="34"/>
      <c r="T18840" s="34"/>
      <c r="U18840" s="34"/>
    </row>
    <row r="18841" spans="16:21" x14ac:dyDescent="0.45">
      <c r="P18841" s="33" t="s">
        <v>10333</v>
      </c>
      <c r="Q18841" t="s">
        <v>28873</v>
      </c>
      <c r="R18841" s="35" t="s">
        <v>27529</v>
      </c>
      <c r="S18841" s="34"/>
      <c r="T18841" s="34"/>
      <c r="U18841" s="34"/>
    </row>
    <row r="18842" spans="16:21" x14ac:dyDescent="0.45">
      <c r="P18842" s="33" t="s">
        <v>10333</v>
      </c>
      <c r="Q18842" t="s">
        <v>28873</v>
      </c>
      <c r="R18842" s="35" t="s">
        <v>27530</v>
      </c>
      <c r="S18842" s="34"/>
      <c r="T18842" s="34"/>
      <c r="U18842" s="34"/>
    </row>
    <row r="18843" spans="16:21" x14ac:dyDescent="0.45">
      <c r="P18843" s="33" t="s">
        <v>10334</v>
      </c>
      <c r="Q18843" t="s">
        <v>28873</v>
      </c>
      <c r="R18843" s="35" t="s">
        <v>27531</v>
      </c>
      <c r="S18843" s="34"/>
      <c r="T18843" s="34"/>
      <c r="U18843" s="34"/>
    </row>
    <row r="18844" spans="16:21" x14ac:dyDescent="0.45">
      <c r="P18844" s="33" t="s">
        <v>10334</v>
      </c>
      <c r="Q18844" t="s">
        <v>28873</v>
      </c>
      <c r="R18844" s="35" t="s">
        <v>27532</v>
      </c>
      <c r="S18844" s="34"/>
      <c r="T18844" s="34"/>
      <c r="U18844" s="34"/>
    </row>
    <row r="18845" spans="16:21" x14ac:dyDescent="0.45">
      <c r="P18845" s="33" t="s">
        <v>10335</v>
      </c>
      <c r="Q18845" t="s">
        <v>28873</v>
      </c>
      <c r="R18845" s="35" t="s">
        <v>27531</v>
      </c>
      <c r="S18845" s="34"/>
      <c r="T18845" s="34"/>
      <c r="U18845" s="34"/>
    </row>
    <row r="18846" spans="16:21" x14ac:dyDescent="0.45">
      <c r="P18846" s="33" t="s">
        <v>10335</v>
      </c>
      <c r="Q18846" t="s">
        <v>28873</v>
      </c>
      <c r="R18846" s="35" t="s">
        <v>27532</v>
      </c>
      <c r="S18846" s="34"/>
      <c r="T18846" s="34"/>
      <c r="U18846" s="34"/>
    </row>
    <row r="18847" spans="16:21" x14ac:dyDescent="0.45">
      <c r="P18847" s="33" t="s">
        <v>10336</v>
      </c>
      <c r="Q18847" t="s">
        <v>28873</v>
      </c>
      <c r="R18847" s="35" t="s">
        <v>27527</v>
      </c>
      <c r="S18847" s="34"/>
      <c r="T18847" s="34"/>
      <c r="U18847" s="34"/>
    </row>
    <row r="18848" spans="16:21" x14ac:dyDescent="0.45">
      <c r="P18848" s="33" t="s">
        <v>10336</v>
      </c>
      <c r="Q18848" t="s">
        <v>28873</v>
      </c>
      <c r="R18848" s="35" t="s">
        <v>27528</v>
      </c>
      <c r="S18848" s="34"/>
      <c r="T18848" s="34"/>
      <c r="U18848" s="34"/>
    </row>
    <row r="18849" spans="16:21" x14ac:dyDescent="0.45">
      <c r="P18849" s="33" t="s">
        <v>10337</v>
      </c>
      <c r="Q18849" t="s">
        <v>28873</v>
      </c>
      <c r="R18849" s="35" t="s">
        <v>27533</v>
      </c>
      <c r="S18849" s="34"/>
      <c r="T18849" s="34"/>
      <c r="U18849" s="34"/>
    </row>
    <row r="18850" spans="16:21" x14ac:dyDescent="0.45">
      <c r="P18850" s="33" t="s">
        <v>10337</v>
      </c>
      <c r="Q18850" t="s">
        <v>28873</v>
      </c>
      <c r="R18850" s="35" t="s">
        <v>27534</v>
      </c>
      <c r="S18850" s="34"/>
      <c r="T18850" s="34"/>
      <c r="U18850" s="34"/>
    </row>
    <row r="18851" spans="16:21" x14ac:dyDescent="0.45">
      <c r="P18851" s="33" t="s">
        <v>10338</v>
      </c>
      <c r="Q18851" t="s">
        <v>28873</v>
      </c>
      <c r="R18851" s="35" t="s">
        <v>27535</v>
      </c>
      <c r="S18851" s="34"/>
      <c r="T18851" s="34"/>
      <c r="U18851" s="34"/>
    </row>
    <row r="18852" spans="16:21" x14ac:dyDescent="0.45">
      <c r="P18852" s="33" t="s">
        <v>10338</v>
      </c>
      <c r="Q18852" t="s">
        <v>28873</v>
      </c>
      <c r="R18852" s="35" t="s">
        <v>27536</v>
      </c>
      <c r="S18852" s="34"/>
      <c r="T18852" s="34"/>
      <c r="U18852" s="34"/>
    </row>
    <row r="18853" spans="16:21" x14ac:dyDescent="0.45">
      <c r="P18853" s="33" t="s">
        <v>10339</v>
      </c>
      <c r="Q18853" t="s">
        <v>28873</v>
      </c>
      <c r="R18853" s="35" t="s">
        <v>27535</v>
      </c>
      <c r="S18853" s="34"/>
      <c r="T18853" s="34"/>
      <c r="U18853" s="34"/>
    </row>
    <row r="18854" spans="16:21" x14ac:dyDescent="0.45">
      <c r="P18854" s="33" t="s">
        <v>10339</v>
      </c>
      <c r="Q18854" t="s">
        <v>28873</v>
      </c>
      <c r="R18854" s="35" t="s">
        <v>27536</v>
      </c>
      <c r="S18854" s="34"/>
      <c r="T18854" s="34"/>
      <c r="U18854" s="34"/>
    </row>
    <row r="18855" spans="16:21" x14ac:dyDescent="0.45">
      <c r="P18855" s="33" t="s">
        <v>10340</v>
      </c>
      <c r="Q18855" t="s">
        <v>28873</v>
      </c>
      <c r="R18855" s="35" t="s">
        <v>27537</v>
      </c>
      <c r="S18855" s="34"/>
      <c r="T18855" s="34"/>
      <c r="U18855" s="34"/>
    </row>
    <row r="18856" spans="16:21" x14ac:dyDescent="0.45">
      <c r="P18856" s="33" t="s">
        <v>10340</v>
      </c>
      <c r="Q18856" t="s">
        <v>28873</v>
      </c>
      <c r="R18856" s="35" t="s">
        <v>27538</v>
      </c>
      <c r="S18856" s="34"/>
      <c r="T18856" s="34"/>
      <c r="U18856" s="34"/>
    </row>
    <row r="18857" spans="16:21" x14ac:dyDescent="0.45">
      <c r="P18857" s="33" t="s">
        <v>10341</v>
      </c>
      <c r="Q18857" t="s">
        <v>28873</v>
      </c>
      <c r="R18857" s="35" t="s">
        <v>27539</v>
      </c>
      <c r="S18857" s="34"/>
      <c r="T18857" s="34"/>
      <c r="U18857" s="34"/>
    </row>
    <row r="18858" spans="16:21" x14ac:dyDescent="0.45">
      <c r="P18858" s="33" t="s">
        <v>10341</v>
      </c>
      <c r="Q18858" t="s">
        <v>28873</v>
      </c>
      <c r="R18858" s="35" t="s">
        <v>27540</v>
      </c>
      <c r="S18858" s="34"/>
      <c r="T18858" s="34"/>
      <c r="U18858" s="34"/>
    </row>
    <row r="18859" spans="16:21" x14ac:dyDescent="0.45">
      <c r="P18859" s="33" t="s">
        <v>10342</v>
      </c>
      <c r="Q18859" t="s">
        <v>28873</v>
      </c>
      <c r="R18859" s="35" t="s">
        <v>27541</v>
      </c>
      <c r="S18859" s="34"/>
      <c r="T18859" s="34"/>
      <c r="U18859" s="34"/>
    </row>
    <row r="18860" spans="16:21" x14ac:dyDescent="0.45">
      <c r="P18860" s="33" t="s">
        <v>10342</v>
      </c>
      <c r="Q18860" t="s">
        <v>28873</v>
      </c>
      <c r="R18860" s="35" t="s">
        <v>27542</v>
      </c>
      <c r="S18860" s="34"/>
      <c r="T18860" s="34"/>
      <c r="U18860" s="34"/>
    </row>
    <row r="18861" spans="16:21" x14ac:dyDescent="0.45">
      <c r="P18861" s="33" t="s">
        <v>10343</v>
      </c>
      <c r="Q18861" t="s">
        <v>28873</v>
      </c>
      <c r="R18861" s="35" t="s">
        <v>27543</v>
      </c>
      <c r="S18861" s="34"/>
      <c r="T18861" s="34"/>
      <c r="U18861" s="34"/>
    </row>
    <row r="18862" spans="16:21" x14ac:dyDescent="0.45">
      <c r="P18862" s="33" t="s">
        <v>10343</v>
      </c>
      <c r="Q18862" t="s">
        <v>28873</v>
      </c>
      <c r="R18862" s="35" t="s">
        <v>27544</v>
      </c>
      <c r="S18862" s="34"/>
      <c r="T18862" s="34"/>
      <c r="U18862" s="34"/>
    </row>
    <row r="18863" spans="16:21" x14ac:dyDescent="0.45">
      <c r="P18863" s="33" t="s">
        <v>10344</v>
      </c>
      <c r="Q18863" t="s">
        <v>28873</v>
      </c>
      <c r="R18863" s="35" t="s">
        <v>27545</v>
      </c>
      <c r="S18863" s="34"/>
      <c r="T18863" s="34"/>
      <c r="U18863" s="34"/>
    </row>
    <row r="18864" spans="16:21" x14ac:dyDescent="0.45">
      <c r="P18864" s="33" t="s">
        <v>10344</v>
      </c>
      <c r="Q18864" t="s">
        <v>28873</v>
      </c>
      <c r="R18864" s="35" t="s">
        <v>27546</v>
      </c>
      <c r="S18864" s="34"/>
      <c r="T18864" s="34"/>
      <c r="U18864" s="34"/>
    </row>
    <row r="18865" spans="16:21" x14ac:dyDescent="0.45">
      <c r="P18865" s="33" t="s">
        <v>10345</v>
      </c>
      <c r="Q18865" t="s">
        <v>28873</v>
      </c>
      <c r="R18865" s="35" t="s">
        <v>27547</v>
      </c>
      <c r="S18865" s="34"/>
      <c r="T18865" s="34"/>
      <c r="U18865" s="34"/>
    </row>
    <row r="18866" spans="16:21" x14ac:dyDescent="0.45">
      <c r="P18866" s="33" t="s">
        <v>10345</v>
      </c>
      <c r="Q18866" t="s">
        <v>28873</v>
      </c>
      <c r="R18866" s="35" t="s">
        <v>27548</v>
      </c>
      <c r="S18866" s="34"/>
      <c r="T18866" s="34"/>
      <c r="U18866" s="34"/>
    </row>
    <row r="18867" spans="16:21" x14ac:dyDescent="0.45">
      <c r="P18867" s="33" t="s">
        <v>10346</v>
      </c>
      <c r="Q18867" t="s">
        <v>28873</v>
      </c>
      <c r="R18867" s="35" t="s">
        <v>27549</v>
      </c>
      <c r="S18867" s="34"/>
      <c r="T18867" s="34"/>
      <c r="U18867" s="34"/>
    </row>
    <row r="18868" spans="16:21" x14ac:dyDescent="0.45">
      <c r="P18868" s="33" t="s">
        <v>10346</v>
      </c>
      <c r="Q18868" t="s">
        <v>28873</v>
      </c>
      <c r="R18868" s="35" t="s">
        <v>27550</v>
      </c>
      <c r="S18868" s="34"/>
      <c r="T18868" s="34"/>
      <c r="U18868" s="34"/>
    </row>
    <row r="18869" spans="16:21" x14ac:dyDescent="0.45">
      <c r="P18869" s="33" t="s">
        <v>10347</v>
      </c>
      <c r="Q18869" t="s">
        <v>28873</v>
      </c>
      <c r="R18869" s="35" t="s">
        <v>27549</v>
      </c>
      <c r="S18869" s="34"/>
      <c r="T18869" s="34"/>
      <c r="U18869" s="34"/>
    </row>
    <row r="18870" spans="16:21" x14ac:dyDescent="0.45">
      <c r="P18870" s="33" t="s">
        <v>10347</v>
      </c>
      <c r="Q18870" t="s">
        <v>28873</v>
      </c>
      <c r="R18870" s="35" t="s">
        <v>27550</v>
      </c>
      <c r="S18870" s="34"/>
      <c r="T18870" s="34"/>
      <c r="U18870" s="34"/>
    </row>
    <row r="18871" spans="16:21" x14ac:dyDescent="0.45">
      <c r="P18871" s="33" t="s">
        <v>10348</v>
      </c>
      <c r="Q18871" t="s">
        <v>28873</v>
      </c>
      <c r="R18871" s="35" t="s">
        <v>27551</v>
      </c>
      <c r="S18871" s="34"/>
      <c r="T18871" s="34"/>
      <c r="U18871" s="34"/>
    </row>
    <row r="18872" spans="16:21" x14ac:dyDescent="0.45">
      <c r="P18872" s="33" t="s">
        <v>10348</v>
      </c>
      <c r="Q18872" t="s">
        <v>28873</v>
      </c>
      <c r="R18872" s="35" t="s">
        <v>27552</v>
      </c>
      <c r="S18872" s="34"/>
      <c r="T18872" s="34"/>
      <c r="U18872" s="34"/>
    </row>
    <row r="18873" spans="16:21" x14ac:dyDescent="0.45">
      <c r="P18873" s="33" t="s">
        <v>10349</v>
      </c>
      <c r="Q18873" t="s">
        <v>28873</v>
      </c>
      <c r="R18873" s="35" t="s">
        <v>27553</v>
      </c>
      <c r="S18873" s="34"/>
      <c r="T18873" s="34"/>
      <c r="U18873" s="34"/>
    </row>
    <row r="18874" spans="16:21" x14ac:dyDescent="0.45">
      <c r="P18874" s="33" t="s">
        <v>10349</v>
      </c>
      <c r="Q18874" t="s">
        <v>28873</v>
      </c>
      <c r="R18874" s="35" t="s">
        <v>27554</v>
      </c>
      <c r="S18874" s="34"/>
      <c r="T18874" s="34"/>
      <c r="U18874" s="34"/>
    </row>
    <row r="18875" spans="16:21" x14ac:dyDescent="0.45">
      <c r="P18875" s="33" t="s">
        <v>10350</v>
      </c>
      <c r="Q18875" t="s">
        <v>28873</v>
      </c>
      <c r="R18875" s="35" t="s">
        <v>27555</v>
      </c>
      <c r="S18875" s="34"/>
      <c r="T18875" s="34"/>
      <c r="U18875" s="34"/>
    </row>
    <row r="18876" spans="16:21" x14ac:dyDescent="0.45">
      <c r="P18876" s="33" t="s">
        <v>10350</v>
      </c>
      <c r="Q18876" t="s">
        <v>28873</v>
      </c>
      <c r="R18876" s="35" t="s">
        <v>27556</v>
      </c>
      <c r="S18876" s="34"/>
      <c r="T18876" s="34"/>
      <c r="U18876" s="34"/>
    </row>
    <row r="18877" spans="16:21" x14ac:dyDescent="0.45">
      <c r="P18877" s="33" t="s">
        <v>10351</v>
      </c>
      <c r="Q18877" t="s">
        <v>28873</v>
      </c>
      <c r="R18877" s="35" t="s">
        <v>27557</v>
      </c>
      <c r="S18877" s="34"/>
      <c r="T18877" s="34"/>
      <c r="U18877" s="34"/>
    </row>
    <row r="18878" spans="16:21" x14ac:dyDescent="0.45">
      <c r="P18878" s="33" t="s">
        <v>10351</v>
      </c>
      <c r="Q18878" t="s">
        <v>28873</v>
      </c>
      <c r="R18878" s="35" t="s">
        <v>27558</v>
      </c>
      <c r="S18878" s="34"/>
      <c r="T18878" s="34"/>
      <c r="U18878" s="34"/>
    </row>
    <row r="18879" spans="16:21" x14ac:dyDescent="0.45">
      <c r="P18879" s="33" t="s">
        <v>10352</v>
      </c>
      <c r="Q18879" t="s">
        <v>28873</v>
      </c>
      <c r="R18879" s="35" t="s">
        <v>27559</v>
      </c>
      <c r="S18879" s="34"/>
      <c r="T18879" s="34"/>
      <c r="U18879" s="34"/>
    </row>
    <row r="18880" spans="16:21" x14ac:dyDescent="0.45">
      <c r="P18880" s="33" t="s">
        <v>10352</v>
      </c>
      <c r="Q18880" t="s">
        <v>28873</v>
      </c>
      <c r="R18880" s="35" t="s">
        <v>27560</v>
      </c>
      <c r="S18880" s="34"/>
      <c r="T18880" s="34"/>
      <c r="U18880" s="34"/>
    </row>
    <row r="18881" spans="16:21" x14ac:dyDescent="0.45">
      <c r="P18881" s="33" t="s">
        <v>10353</v>
      </c>
      <c r="Q18881" t="s">
        <v>28873</v>
      </c>
      <c r="R18881" s="35" t="s">
        <v>27561</v>
      </c>
      <c r="S18881" s="34"/>
      <c r="T18881" s="34"/>
      <c r="U18881" s="34"/>
    </row>
    <row r="18882" spans="16:21" x14ac:dyDescent="0.45">
      <c r="P18882" s="33" t="s">
        <v>10353</v>
      </c>
      <c r="Q18882" t="s">
        <v>28873</v>
      </c>
      <c r="R18882" s="35" t="s">
        <v>27562</v>
      </c>
      <c r="S18882" s="34"/>
      <c r="T18882" s="34"/>
      <c r="U18882" s="34"/>
    </row>
    <row r="18883" spans="16:21" x14ac:dyDescent="0.45">
      <c r="P18883" s="33" t="s">
        <v>10354</v>
      </c>
      <c r="Q18883" t="s">
        <v>28873</v>
      </c>
      <c r="R18883" s="35" t="s">
        <v>27563</v>
      </c>
      <c r="S18883" s="34"/>
      <c r="T18883" s="34"/>
      <c r="U18883" s="34"/>
    </row>
    <row r="18884" spans="16:21" x14ac:dyDescent="0.45">
      <c r="P18884" s="33" t="s">
        <v>10354</v>
      </c>
      <c r="Q18884" t="s">
        <v>28873</v>
      </c>
      <c r="R18884" s="35" t="s">
        <v>27564</v>
      </c>
      <c r="S18884" s="34"/>
      <c r="T18884" s="34"/>
      <c r="U18884" s="34"/>
    </row>
    <row r="18885" spans="16:21" x14ac:dyDescent="0.45">
      <c r="P18885" s="33" t="s">
        <v>10355</v>
      </c>
      <c r="Q18885" t="s">
        <v>28873</v>
      </c>
      <c r="R18885" s="35" t="s">
        <v>27565</v>
      </c>
      <c r="S18885" s="34"/>
      <c r="T18885" s="34"/>
      <c r="U18885" s="34"/>
    </row>
    <row r="18886" spans="16:21" x14ac:dyDescent="0.45">
      <c r="P18886" s="33" t="s">
        <v>10355</v>
      </c>
      <c r="Q18886" t="s">
        <v>28873</v>
      </c>
      <c r="R18886" s="35" t="s">
        <v>27566</v>
      </c>
      <c r="S18886" s="34"/>
      <c r="T18886" s="34"/>
      <c r="U18886" s="34"/>
    </row>
    <row r="18887" spans="16:21" x14ac:dyDescent="0.45">
      <c r="P18887" s="33" t="s">
        <v>10356</v>
      </c>
      <c r="Q18887" t="s">
        <v>28873</v>
      </c>
      <c r="R18887" s="35" t="s">
        <v>27567</v>
      </c>
      <c r="S18887" s="34"/>
      <c r="T18887" s="34"/>
      <c r="U18887" s="34"/>
    </row>
    <row r="18888" spans="16:21" x14ac:dyDescent="0.45">
      <c r="P18888" s="33" t="s">
        <v>10356</v>
      </c>
      <c r="Q18888" t="s">
        <v>28873</v>
      </c>
      <c r="R18888" s="35" t="s">
        <v>27568</v>
      </c>
      <c r="S18888" s="34"/>
      <c r="T18888" s="34"/>
      <c r="U18888" s="34"/>
    </row>
    <row r="18889" spans="16:21" x14ac:dyDescent="0.45">
      <c r="P18889" s="33" t="s">
        <v>10357</v>
      </c>
      <c r="Q18889" t="s">
        <v>28873</v>
      </c>
      <c r="R18889" s="35" t="s">
        <v>27569</v>
      </c>
      <c r="S18889" s="34"/>
      <c r="T18889" s="34"/>
      <c r="U18889" s="34"/>
    </row>
    <row r="18890" spans="16:21" x14ac:dyDescent="0.45">
      <c r="P18890" s="33" t="s">
        <v>10357</v>
      </c>
      <c r="Q18890" t="s">
        <v>28873</v>
      </c>
      <c r="R18890" s="35" t="s">
        <v>27570</v>
      </c>
      <c r="S18890" s="34"/>
      <c r="T18890" s="34"/>
      <c r="U18890" s="34"/>
    </row>
    <row r="18891" spans="16:21" x14ac:dyDescent="0.45">
      <c r="P18891" s="33" t="s">
        <v>10358</v>
      </c>
      <c r="Q18891" t="s">
        <v>28873</v>
      </c>
      <c r="R18891" s="35" t="s">
        <v>27571</v>
      </c>
      <c r="S18891" s="34"/>
      <c r="T18891" s="34"/>
      <c r="U18891" s="34"/>
    </row>
    <row r="18892" spans="16:21" x14ac:dyDescent="0.45">
      <c r="P18892" s="33" t="s">
        <v>10358</v>
      </c>
      <c r="Q18892" t="s">
        <v>28873</v>
      </c>
      <c r="R18892" s="35" t="s">
        <v>27572</v>
      </c>
      <c r="S18892" s="34"/>
      <c r="T18892" s="34"/>
      <c r="U18892" s="34"/>
    </row>
    <row r="18893" spans="16:21" x14ac:dyDescent="0.45">
      <c r="P18893" s="33" t="s">
        <v>10359</v>
      </c>
      <c r="Q18893" t="s">
        <v>28873</v>
      </c>
      <c r="R18893" s="35" t="s">
        <v>27573</v>
      </c>
      <c r="S18893" s="34"/>
      <c r="T18893" s="34"/>
      <c r="U18893" s="34"/>
    </row>
    <row r="18894" spans="16:21" x14ac:dyDescent="0.45">
      <c r="P18894" s="33" t="s">
        <v>10359</v>
      </c>
      <c r="Q18894" t="s">
        <v>28873</v>
      </c>
      <c r="R18894" s="35" t="s">
        <v>27574</v>
      </c>
      <c r="S18894" s="34"/>
      <c r="T18894" s="34"/>
      <c r="U18894" s="34"/>
    </row>
    <row r="18895" spans="16:21" x14ac:dyDescent="0.45">
      <c r="P18895" s="33" t="s">
        <v>10360</v>
      </c>
      <c r="Q18895" t="s">
        <v>28873</v>
      </c>
      <c r="R18895" s="35" t="s">
        <v>27575</v>
      </c>
      <c r="S18895" s="34"/>
      <c r="T18895" s="34"/>
      <c r="U18895" s="34"/>
    </row>
    <row r="18896" spans="16:21" x14ac:dyDescent="0.45">
      <c r="P18896" s="33" t="s">
        <v>10360</v>
      </c>
      <c r="Q18896" t="s">
        <v>28873</v>
      </c>
      <c r="R18896" s="35" t="s">
        <v>27576</v>
      </c>
      <c r="S18896" s="34"/>
      <c r="T18896" s="34"/>
      <c r="U18896" s="34"/>
    </row>
    <row r="18897" spans="16:21" x14ac:dyDescent="0.45">
      <c r="P18897" s="33" t="s">
        <v>10361</v>
      </c>
      <c r="Q18897" t="s">
        <v>28873</v>
      </c>
      <c r="R18897" s="35" t="s">
        <v>27577</v>
      </c>
      <c r="S18897" s="34"/>
      <c r="T18897" s="34"/>
      <c r="U18897" s="34"/>
    </row>
    <row r="18898" spans="16:21" x14ac:dyDescent="0.45">
      <c r="P18898" s="33" t="s">
        <v>10361</v>
      </c>
      <c r="Q18898" t="s">
        <v>28873</v>
      </c>
      <c r="R18898" s="35" t="s">
        <v>27578</v>
      </c>
      <c r="S18898" s="34"/>
      <c r="T18898" s="34"/>
      <c r="U18898" s="34"/>
    </row>
    <row r="18899" spans="16:21" x14ac:dyDescent="0.45">
      <c r="P18899" s="33" t="s">
        <v>10362</v>
      </c>
      <c r="Q18899" t="s">
        <v>28873</v>
      </c>
      <c r="R18899" s="35" t="s">
        <v>27577</v>
      </c>
      <c r="S18899" s="34"/>
      <c r="T18899" s="34"/>
      <c r="U18899" s="34"/>
    </row>
    <row r="18900" spans="16:21" x14ac:dyDescent="0.45">
      <c r="P18900" s="33" t="s">
        <v>10362</v>
      </c>
      <c r="Q18900" t="s">
        <v>28873</v>
      </c>
      <c r="R18900" s="35" t="s">
        <v>27578</v>
      </c>
      <c r="S18900" s="34"/>
      <c r="T18900" s="34"/>
      <c r="U18900" s="34"/>
    </row>
    <row r="18901" spans="16:21" x14ac:dyDescent="0.45">
      <c r="P18901" s="33" t="s">
        <v>10363</v>
      </c>
      <c r="Q18901" t="s">
        <v>28873</v>
      </c>
      <c r="R18901" s="35" t="s">
        <v>27579</v>
      </c>
      <c r="S18901" s="34"/>
      <c r="T18901" s="34"/>
      <c r="U18901" s="34"/>
    </row>
    <row r="18902" spans="16:21" x14ac:dyDescent="0.45">
      <c r="P18902" s="33" t="s">
        <v>10363</v>
      </c>
      <c r="Q18902" t="s">
        <v>28873</v>
      </c>
      <c r="R18902" s="35" t="s">
        <v>27580</v>
      </c>
      <c r="S18902" s="34"/>
      <c r="T18902" s="34"/>
      <c r="U18902" s="34"/>
    </row>
    <row r="18903" spans="16:21" x14ac:dyDescent="0.45">
      <c r="P18903" s="33" t="s">
        <v>10364</v>
      </c>
      <c r="Q18903" t="s">
        <v>28873</v>
      </c>
      <c r="R18903" s="35" t="s">
        <v>27581</v>
      </c>
      <c r="S18903" s="34"/>
      <c r="T18903" s="34"/>
      <c r="U18903" s="34"/>
    </row>
    <row r="18904" spans="16:21" x14ac:dyDescent="0.45">
      <c r="P18904" s="33" t="s">
        <v>10364</v>
      </c>
      <c r="Q18904" t="s">
        <v>28873</v>
      </c>
      <c r="R18904" s="35" t="s">
        <v>27582</v>
      </c>
      <c r="S18904" s="34"/>
      <c r="T18904" s="34"/>
      <c r="U18904" s="34"/>
    </row>
    <row r="18905" spans="16:21" x14ac:dyDescent="0.45">
      <c r="P18905" s="33" t="s">
        <v>10365</v>
      </c>
      <c r="Q18905" t="s">
        <v>28873</v>
      </c>
      <c r="R18905" s="35" t="s">
        <v>27583</v>
      </c>
      <c r="S18905" s="34"/>
      <c r="T18905" s="34"/>
      <c r="U18905" s="34"/>
    </row>
    <row r="18906" spans="16:21" x14ac:dyDescent="0.45">
      <c r="P18906" s="33" t="s">
        <v>10365</v>
      </c>
      <c r="Q18906" t="s">
        <v>28873</v>
      </c>
      <c r="R18906" s="35" t="s">
        <v>27584</v>
      </c>
      <c r="S18906" s="34"/>
      <c r="T18906" s="34"/>
      <c r="U18906" s="34"/>
    </row>
    <row r="18907" spans="16:21" x14ac:dyDescent="0.45">
      <c r="P18907" s="33" t="s">
        <v>10366</v>
      </c>
      <c r="Q18907" t="s">
        <v>28873</v>
      </c>
      <c r="R18907" s="35" t="s">
        <v>27585</v>
      </c>
      <c r="S18907" s="34"/>
      <c r="T18907" s="34"/>
      <c r="U18907" s="34"/>
    </row>
    <row r="18908" spans="16:21" x14ac:dyDescent="0.45">
      <c r="P18908" s="33" t="s">
        <v>10366</v>
      </c>
      <c r="Q18908" t="s">
        <v>28873</v>
      </c>
      <c r="R18908" s="35" t="s">
        <v>27586</v>
      </c>
      <c r="S18908" s="34"/>
      <c r="T18908" s="34"/>
      <c r="U18908" s="34"/>
    </row>
    <row r="18909" spans="16:21" x14ac:dyDescent="0.45">
      <c r="P18909" s="33" t="s">
        <v>10367</v>
      </c>
      <c r="Q18909" t="s">
        <v>28873</v>
      </c>
      <c r="R18909" s="35" t="s">
        <v>27587</v>
      </c>
      <c r="S18909" s="34"/>
      <c r="T18909" s="34"/>
      <c r="U18909" s="34"/>
    </row>
    <row r="18910" spans="16:21" x14ac:dyDescent="0.45">
      <c r="P18910" s="33" t="s">
        <v>10367</v>
      </c>
      <c r="Q18910" t="s">
        <v>28873</v>
      </c>
      <c r="R18910" s="35" t="s">
        <v>27588</v>
      </c>
      <c r="S18910" s="34"/>
      <c r="T18910" s="34"/>
      <c r="U18910" s="34"/>
    </row>
    <row r="18911" spans="16:21" x14ac:dyDescent="0.45">
      <c r="P18911" s="33" t="s">
        <v>10368</v>
      </c>
      <c r="Q18911" t="s">
        <v>28873</v>
      </c>
      <c r="R18911" s="35" t="s">
        <v>27589</v>
      </c>
      <c r="S18911" s="34"/>
      <c r="T18911" s="34"/>
      <c r="U18911" s="34"/>
    </row>
    <row r="18912" spans="16:21" x14ac:dyDescent="0.45">
      <c r="P18912" s="33" t="s">
        <v>10368</v>
      </c>
      <c r="Q18912" t="s">
        <v>28873</v>
      </c>
      <c r="R18912" s="35" t="s">
        <v>27590</v>
      </c>
      <c r="S18912" s="34"/>
      <c r="T18912" s="34"/>
      <c r="U18912" s="34"/>
    </row>
    <row r="18913" spans="16:21" x14ac:dyDescent="0.45">
      <c r="P18913" s="33" t="s">
        <v>10369</v>
      </c>
      <c r="Q18913" t="s">
        <v>28873</v>
      </c>
      <c r="R18913" s="35" t="s">
        <v>27591</v>
      </c>
      <c r="S18913" s="34"/>
      <c r="T18913" s="34"/>
      <c r="U18913" s="34"/>
    </row>
    <row r="18914" spans="16:21" x14ac:dyDescent="0.45">
      <c r="P18914" s="33" t="s">
        <v>10369</v>
      </c>
      <c r="Q18914" t="s">
        <v>28873</v>
      </c>
      <c r="R18914" s="35" t="s">
        <v>27592</v>
      </c>
      <c r="S18914" s="34"/>
      <c r="T18914" s="34"/>
      <c r="U18914" s="34"/>
    </row>
    <row r="18915" spans="16:21" x14ac:dyDescent="0.45">
      <c r="P18915" s="33" t="s">
        <v>10370</v>
      </c>
      <c r="Q18915" t="s">
        <v>28873</v>
      </c>
      <c r="R18915" s="35" t="s">
        <v>27593</v>
      </c>
      <c r="S18915" s="34"/>
      <c r="T18915" s="34"/>
      <c r="U18915" s="34"/>
    </row>
    <row r="18916" spans="16:21" x14ac:dyDescent="0.45">
      <c r="P18916" s="33" t="s">
        <v>10370</v>
      </c>
      <c r="Q18916" t="s">
        <v>28873</v>
      </c>
      <c r="R18916" s="35" t="s">
        <v>27594</v>
      </c>
      <c r="S18916" s="34"/>
      <c r="T18916" s="34"/>
      <c r="U18916" s="34"/>
    </row>
    <row r="18917" spans="16:21" x14ac:dyDescent="0.45">
      <c r="P18917" s="33" t="s">
        <v>10371</v>
      </c>
      <c r="Q18917" t="s">
        <v>28873</v>
      </c>
      <c r="R18917" s="35" t="s">
        <v>27595</v>
      </c>
      <c r="S18917" s="34"/>
      <c r="T18917" s="34"/>
      <c r="U18917" s="34"/>
    </row>
    <row r="18918" spans="16:21" x14ac:dyDescent="0.45">
      <c r="P18918" s="33" t="s">
        <v>10371</v>
      </c>
      <c r="Q18918" t="s">
        <v>28873</v>
      </c>
      <c r="R18918" s="35" t="s">
        <v>27596</v>
      </c>
      <c r="S18918" s="34"/>
      <c r="T18918" s="34"/>
      <c r="U18918" s="34"/>
    </row>
    <row r="18919" spans="16:21" x14ac:dyDescent="0.45">
      <c r="P18919" s="33" t="s">
        <v>10372</v>
      </c>
      <c r="Q18919" t="s">
        <v>28873</v>
      </c>
      <c r="R18919" s="35" t="s">
        <v>27597</v>
      </c>
      <c r="S18919" s="34"/>
      <c r="T18919" s="34"/>
      <c r="U18919" s="34"/>
    </row>
    <row r="18920" spans="16:21" x14ac:dyDescent="0.45">
      <c r="P18920" s="33" t="s">
        <v>10372</v>
      </c>
      <c r="Q18920" t="s">
        <v>28873</v>
      </c>
      <c r="R18920" s="35" t="s">
        <v>27598</v>
      </c>
      <c r="S18920" s="34"/>
      <c r="T18920" s="34"/>
      <c r="U18920" s="34"/>
    </row>
    <row r="18921" spans="16:21" x14ac:dyDescent="0.45">
      <c r="P18921" s="33" t="s">
        <v>10373</v>
      </c>
      <c r="Q18921" t="s">
        <v>28873</v>
      </c>
      <c r="R18921" s="35" t="s">
        <v>27599</v>
      </c>
      <c r="S18921" s="34"/>
      <c r="T18921" s="34"/>
      <c r="U18921" s="34"/>
    </row>
    <row r="18922" spans="16:21" x14ac:dyDescent="0.45">
      <c r="P18922" s="33" t="s">
        <v>10373</v>
      </c>
      <c r="Q18922" t="s">
        <v>28873</v>
      </c>
      <c r="R18922" s="35" t="s">
        <v>27600</v>
      </c>
      <c r="S18922" s="34"/>
      <c r="T18922" s="34"/>
      <c r="U18922" s="34"/>
    </row>
    <row r="18923" spans="16:21" x14ac:dyDescent="0.45">
      <c r="P18923" s="33" t="s">
        <v>10374</v>
      </c>
      <c r="Q18923" t="s">
        <v>28873</v>
      </c>
      <c r="R18923" s="35" t="s">
        <v>27601</v>
      </c>
      <c r="S18923" s="34"/>
      <c r="T18923" s="34"/>
      <c r="U18923" s="34"/>
    </row>
    <row r="18924" spans="16:21" x14ac:dyDescent="0.45">
      <c r="P18924" s="33" t="s">
        <v>10374</v>
      </c>
      <c r="Q18924" t="s">
        <v>28873</v>
      </c>
      <c r="R18924" s="35" t="s">
        <v>27602</v>
      </c>
      <c r="S18924" s="34"/>
      <c r="T18924" s="34"/>
      <c r="U18924" s="34"/>
    </row>
    <row r="18925" spans="16:21" x14ac:dyDescent="0.45">
      <c r="P18925" s="33" t="s">
        <v>10375</v>
      </c>
      <c r="Q18925" t="s">
        <v>28873</v>
      </c>
      <c r="R18925" s="35" t="s">
        <v>27601</v>
      </c>
      <c r="S18925" s="34"/>
      <c r="T18925" s="34"/>
      <c r="U18925" s="34"/>
    </row>
    <row r="18926" spans="16:21" x14ac:dyDescent="0.45">
      <c r="P18926" s="33" t="s">
        <v>10375</v>
      </c>
      <c r="Q18926" t="s">
        <v>28873</v>
      </c>
      <c r="R18926" s="35" t="s">
        <v>27602</v>
      </c>
      <c r="S18926" s="34"/>
      <c r="T18926" s="34"/>
      <c r="U18926" s="34"/>
    </row>
    <row r="18927" spans="16:21" x14ac:dyDescent="0.45">
      <c r="P18927" s="33" t="s">
        <v>10376</v>
      </c>
      <c r="Q18927" t="s">
        <v>28873</v>
      </c>
      <c r="R18927" s="35" t="s">
        <v>27603</v>
      </c>
      <c r="S18927" s="34"/>
      <c r="T18927" s="34"/>
      <c r="U18927" s="34"/>
    </row>
    <row r="18928" spans="16:21" x14ac:dyDescent="0.45">
      <c r="P18928" s="33" t="s">
        <v>10376</v>
      </c>
      <c r="Q18928" t="s">
        <v>28873</v>
      </c>
      <c r="R18928" s="35" t="s">
        <v>27604</v>
      </c>
      <c r="S18928" s="34"/>
      <c r="T18928" s="34"/>
      <c r="U18928" s="34"/>
    </row>
    <row r="18929" spans="16:21" x14ac:dyDescent="0.45">
      <c r="P18929" s="33" t="s">
        <v>10377</v>
      </c>
      <c r="Q18929" t="s">
        <v>28873</v>
      </c>
      <c r="R18929" s="35" t="s">
        <v>27605</v>
      </c>
      <c r="S18929" s="34"/>
      <c r="T18929" s="34"/>
      <c r="U18929" s="34"/>
    </row>
    <row r="18930" spans="16:21" x14ac:dyDescent="0.45">
      <c r="P18930" s="33" t="s">
        <v>10377</v>
      </c>
      <c r="Q18930" t="s">
        <v>28873</v>
      </c>
      <c r="R18930" s="35" t="s">
        <v>27606</v>
      </c>
      <c r="S18930" s="34"/>
      <c r="T18930" s="34"/>
      <c r="U18930" s="34"/>
    </row>
    <row r="18931" spans="16:21" x14ac:dyDescent="0.45">
      <c r="P18931" s="33" t="s">
        <v>10378</v>
      </c>
      <c r="Q18931" t="s">
        <v>28873</v>
      </c>
      <c r="R18931" s="35" t="s">
        <v>27607</v>
      </c>
      <c r="S18931" s="34"/>
      <c r="T18931" s="34"/>
      <c r="U18931" s="34"/>
    </row>
    <row r="18932" spans="16:21" x14ac:dyDescent="0.45">
      <c r="P18932" s="33" t="s">
        <v>10378</v>
      </c>
      <c r="Q18932" t="s">
        <v>28873</v>
      </c>
      <c r="R18932" s="35" t="s">
        <v>27608</v>
      </c>
      <c r="S18932" s="34"/>
      <c r="T18932" s="34"/>
      <c r="U18932" s="34"/>
    </row>
    <row r="18933" spans="16:21" x14ac:dyDescent="0.45">
      <c r="P18933" s="33" t="s">
        <v>10379</v>
      </c>
      <c r="Q18933" t="s">
        <v>28873</v>
      </c>
      <c r="R18933" s="35" t="s">
        <v>27609</v>
      </c>
      <c r="S18933" s="34"/>
      <c r="T18933" s="34"/>
      <c r="U18933" s="34"/>
    </row>
    <row r="18934" spans="16:21" x14ac:dyDescent="0.45">
      <c r="P18934" s="33" t="s">
        <v>10379</v>
      </c>
      <c r="Q18934" t="s">
        <v>28873</v>
      </c>
      <c r="R18934" s="35" t="s">
        <v>27610</v>
      </c>
      <c r="S18934" s="34"/>
      <c r="T18934" s="34"/>
      <c r="U18934" s="34"/>
    </row>
    <row r="18935" spans="16:21" x14ac:dyDescent="0.45">
      <c r="P18935" s="33" t="s">
        <v>10380</v>
      </c>
      <c r="Q18935" t="s">
        <v>28873</v>
      </c>
      <c r="R18935" s="35" t="s">
        <v>27611</v>
      </c>
      <c r="S18935" s="34"/>
      <c r="T18935" s="34"/>
      <c r="U18935" s="34"/>
    </row>
    <row r="18936" spans="16:21" x14ac:dyDescent="0.45">
      <c r="P18936" s="33" t="s">
        <v>10380</v>
      </c>
      <c r="Q18936" t="s">
        <v>28873</v>
      </c>
      <c r="R18936" s="35" t="s">
        <v>27612</v>
      </c>
      <c r="S18936" s="34"/>
      <c r="T18936" s="34"/>
      <c r="U18936" s="34"/>
    </row>
    <row r="18937" spans="16:21" x14ac:dyDescent="0.45">
      <c r="P18937" s="33" t="s">
        <v>10381</v>
      </c>
      <c r="Q18937" t="s">
        <v>28873</v>
      </c>
      <c r="R18937" s="35" t="s">
        <v>27613</v>
      </c>
      <c r="S18937" s="34"/>
      <c r="T18937" s="34"/>
      <c r="U18937" s="34"/>
    </row>
    <row r="18938" spans="16:21" x14ac:dyDescent="0.45">
      <c r="P18938" s="33" t="s">
        <v>10381</v>
      </c>
      <c r="Q18938" t="s">
        <v>28873</v>
      </c>
      <c r="R18938" s="35" t="s">
        <v>27614</v>
      </c>
      <c r="S18938" s="34"/>
      <c r="T18938" s="34"/>
      <c r="U18938" s="34"/>
    </row>
    <row r="18939" spans="16:21" x14ac:dyDescent="0.45">
      <c r="P18939" s="33" t="s">
        <v>10382</v>
      </c>
      <c r="Q18939" t="s">
        <v>28873</v>
      </c>
      <c r="R18939" s="35" t="s">
        <v>27615</v>
      </c>
      <c r="S18939" s="34"/>
      <c r="T18939" s="34"/>
      <c r="U18939" s="34"/>
    </row>
    <row r="18940" spans="16:21" x14ac:dyDescent="0.45">
      <c r="P18940" s="33" t="s">
        <v>10382</v>
      </c>
      <c r="Q18940" t="s">
        <v>28873</v>
      </c>
      <c r="R18940" s="35" t="s">
        <v>27616</v>
      </c>
      <c r="S18940" s="34"/>
      <c r="T18940" s="34"/>
      <c r="U18940" s="34"/>
    </row>
    <row r="18941" spans="16:21" x14ac:dyDescent="0.45">
      <c r="P18941" s="33" t="s">
        <v>10383</v>
      </c>
      <c r="Q18941" t="s">
        <v>28873</v>
      </c>
      <c r="R18941" s="35" t="s">
        <v>27617</v>
      </c>
      <c r="S18941" s="34"/>
      <c r="T18941" s="34"/>
      <c r="U18941" s="34"/>
    </row>
    <row r="18942" spans="16:21" x14ac:dyDescent="0.45">
      <c r="P18942" s="33" t="s">
        <v>10383</v>
      </c>
      <c r="Q18942" t="s">
        <v>28873</v>
      </c>
      <c r="R18942" s="35" t="s">
        <v>27618</v>
      </c>
      <c r="S18942" s="34"/>
      <c r="T18942" s="34"/>
      <c r="U18942" s="34"/>
    </row>
    <row r="18943" spans="16:21" x14ac:dyDescent="0.45">
      <c r="P18943" s="33" t="s">
        <v>10384</v>
      </c>
      <c r="Q18943" t="s">
        <v>28873</v>
      </c>
      <c r="R18943" s="35" t="s">
        <v>27619</v>
      </c>
      <c r="S18943" s="34"/>
      <c r="T18943" s="34"/>
      <c r="U18943" s="34"/>
    </row>
    <row r="18944" spans="16:21" x14ac:dyDescent="0.45">
      <c r="P18944" s="33" t="s">
        <v>10384</v>
      </c>
      <c r="Q18944" t="s">
        <v>28873</v>
      </c>
      <c r="R18944" s="35" t="s">
        <v>27620</v>
      </c>
      <c r="S18944" s="34"/>
      <c r="T18944" s="34"/>
      <c r="U18944" s="34"/>
    </row>
    <row r="18945" spans="16:21" x14ac:dyDescent="0.45">
      <c r="P18945" s="33" t="s">
        <v>10385</v>
      </c>
      <c r="Q18945" t="s">
        <v>28873</v>
      </c>
      <c r="R18945" s="35" t="s">
        <v>27621</v>
      </c>
      <c r="S18945" s="34"/>
      <c r="T18945" s="34"/>
      <c r="U18945" s="34"/>
    </row>
    <row r="18946" spans="16:21" x14ac:dyDescent="0.45">
      <c r="P18946" s="33" t="s">
        <v>10385</v>
      </c>
      <c r="Q18946" t="s">
        <v>28873</v>
      </c>
      <c r="R18946" s="35" t="s">
        <v>27622</v>
      </c>
      <c r="S18946" s="34"/>
      <c r="T18946" s="34"/>
      <c r="U18946" s="34"/>
    </row>
    <row r="18947" spans="16:21" x14ac:dyDescent="0.45">
      <c r="P18947" s="33" t="s">
        <v>10386</v>
      </c>
      <c r="Q18947" t="s">
        <v>28873</v>
      </c>
      <c r="R18947" s="35" t="s">
        <v>27623</v>
      </c>
      <c r="S18947" s="34"/>
      <c r="T18947" s="34"/>
      <c r="U18947" s="34"/>
    </row>
    <row r="18948" spans="16:21" x14ac:dyDescent="0.45">
      <c r="P18948" s="33" t="s">
        <v>10386</v>
      </c>
      <c r="Q18948" t="s">
        <v>28873</v>
      </c>
      <c r="R18948" s="35" t="s">
        <v>27624</v>
      </c>
      <c r="S18948" s="34"/>
      <c r="T18948" s="34"/>
      <c r="U18948" s="34"/>
    </row>
    <row r="18949" spans="16:21" x14ac:dyDescent="0.45">
      <c r="P18949" s="33" t="s">
        <v>10387</v>
      </c>
      <c r="Q18949" t="s">
        <v>28873</v>
      </c>
      <c r="R18949" s="35" t="s">
        <v>27625</v>
      </c>
      <c r="S18949" s="34"/>
      <c r="T18949" s="34"/>
      <c r="U18949" s="34"/>
    </row>
    <row r="18950" spans="16:21" x14ac:dyDescent="0.45">
      <c r="P18950" s="33" t="s">
        <v>10387</v>
      </c>
      <c r="Q18950" t="s">
        <v>28873</v>
      </c>
      <c r="R18950" s="35" t="s">
        <v>27626</v>
      </c>
      <c r="S18950" s="34"/>
      <c r="T18950" s="34"/>
      <c r="U18950" s="34"/>
    </row>
    <row r="18951" spans="16:21" x14ac:dyDescent="0.45">
      <c r="P18951" s="33" t="s">
        <v>10388</v>
      </c>
      <c r="Q18951" t="s">
        <v>28873</v>
      </c>
      <c r="R18951" s="35" t="s">
        <v>27627</v>
      </c>
      <c r="S18951" s="34"/>
      <c r="T18951" s="34"/>
      <c r="U18951" s="34"/>
    </row>
    <row r="18952" spans="16:21" x14ac:dyDescent="0.45">
      <c r="P18952" s="33" t="s">
        <v>10388</v>
      </c>
      <c r="Q18952" t="s">
        <v>28873</v>
      </c>
      <c r="R18952" s="35" t="s">
        <v>27628</v>
      </c>
      <c r="S18952" s="34"/>
      <c r="T18952" s="34"/>
      <c r="U18952" s="34"/>
    </row>
    <row r="18953" spans="16:21" x14ac:dyDescent="0.45">
      <c r="P18953" s="33" t="s">
        <v>10389</v>
      </c>
      <c r="Q18953" t="s">
        <v>28873</v>
      </c>
      <c r="R18953" s="35" t="s">
        <v>27627</v>
      </c>
      <c r="S18953" s="34"/>
      <c r="T18953" s="34"/>
      <c r="U18953" s="34"/>
    </row>
    <row r="18954" spans="16:21" x14ac:dyDescent="0.45">
      <c r="P18954" s="33" t="s">
        <v>10389</v>
      </c>
      <c r="Q18954" t="s">
        <v>28873</v>
      </c>
      <c r="R18954" s="35" t="s">
        <v>27628</v>
      </c>
      <c r="S18954" s="34"/>
      <c r="T18954" s="34"/>
      <c r="U18954" s="34"/>
    </row>
    <row r="18955" spans="16:21" x14ac:dyDescent="0.45">
      <c r="P18955" s="33" t="s">
        <v>10390</v>
      </c>
      <c r="Q18955" t="s">
        <v>28873</v>
      </c>
      <c r="R18955" s="35" t="s">
        <v>27629</v>
      </c>
      <c r="S18955" s="34"/>
      <c r="T18955" s="34"/>
      <c r="U18955" s="34"/>
    </row>
    <row r="18956" spans="16:21" x14ac:dyDescent="0.45">
      <c r="P18956" s="33" t="s">
        <v>10390</v>
      </c>
      <c r="Q18956" t="s">
        <v>28873</v>
      </c>
      <c r="R18956" s="35" t="s">
        <v>27630</v>
      </c>
      <c r="S18956" s="34"/>
      <c r="T18956" s="34"/>
      <c r="U18956" s="34"/>
    </row>
    <row r="18957" spans="16:21" x14ac:dyDescent="0.45">
      <c r="P18957" s="33" t="s">
        <v>10391</v>
      </c>
      <c r="Q18957" t="s">
        <v>28873</v>
      </c>
      <c r="R18957" s="35" t="s">
        <v>27631</v>
      </c>
      <c r="S18957" s="34"/>
      <c r="T18957" s="34"/>
      <c r="U18957" s="34"/>
    </row>
    <row r="18958" spans="16:21" x14ac:dyDescent="0.45">
      <c r="P18958" s="33" t="s">
        <v>10391</v>
      </c>
      <c r="Q18958" t="s">
        <v>28873</v>
      </c>
      <c r="R18958" s="35" t="s">
        <v>27632</v>
      </c>
      <c r="S18958" s="34"/>
      <c r="T18958" s="34"/>
      <c r="U18958" s="34"/>
    </row>
    <row r="18959" spans="16:21" x14ac:dyDescent="0.45">
      <c r="P18959" s="33" t="s">
        <v>10392</v>
      </c>
      <c r="Q18959" t="s">
        <v>28873</v>
      </c>
      <c r="R18959" s="35" t="s">
        <v>27633</v>
      </c>
      <c r="S18959" s="34"/>
      <c r="T18959" s="34"/>
      <c r="U18959" s="34"/>
    </row>
    <row r="18960" spans="16:21" x14ac:dyDescent="0.45">
      <c r="P18960" s="33" t="s">
        <v>10392</v>
      </c>
      <c r="Q18960" t="s">
        <v>28873</v>
      </c>
      <c r="R18960" s="35" t="s">
        <v>27634</v>
      </c>
      <c r="S18960" s="34"/>
      <c r="T18960" s="34"/>
      <c r="U18960" s="34"/>
    </row>
    <row r="18961" spans="16:21" x14ac:dyDescent="0.45">
      <c r="P18961" s="33" t="s">
        <v>10393</v>
      </c>
      <c r="Q18961" t="s">
        <v>28873</v>
      </c>
      <c r="R18961" s="35" t="s">
        <v>27635</v>
      </c>
      <c r="S18961" s="34"/>
      <c r="T18961" s="34"/>
      <c r="U18961" s="34"/>
    </row>
    <row r="18962" spans="16:21" x14ac:dyDescent="0.45">
      <c r="P18962" s="33" t="s">
        <v>10393</v>
      </c>
      <c r="Q18962" t="s">
        <v>28873</v>
      </c>
      <c r="R18962" s="35" t="s">
        <v>27636</v>
      </c>
      <c r="S18962" s="34"/>
      <c r="T18962" s="34"/>
      <c r="U18962" s="34"/>
    </row>
    <row r="18963" spans="16:21" x14ac:dyDescent="0.45">
      <c r="P18963" s="33" t="s">
        <v>10394</v>
      </c>
      <c r="Q18963" t="s">
        <v>28873</v>
      </c>
      <c r="R18963" s="35" t="s">
        <v>27637</v>
      </c>
      <c r="S18963" s="34"/>
      <c r="T18963" s="34"/>
      <c r="U18963" s="34"/>
    </row>
    <row r="18964" spans="16:21" x14ac:dyDescent="0.45">
      <c r="P18964" s="33" t="s">
        <v>10394</v>
      </c>
      <c r="Q18964" t="s">
        <v>28873</v>
      </c>
      <c r="R18964" s="35" t="s">
        <v>27638</v>
      </c>
      <c r="S18964" s="34"/>
      <c r="T18964" s="34"/>
      <c r="U18964" s="34"/>
    </row>
    <row r="18965" spans="16:21" x14ac:dyDescent="0.45">
      <c r="P18965" s="33" t="s">
        <v>10395</v>
      </c>
      <c r="Q18965" t="s">
        <v>28873</v>
      </c>
      <c r="R18965" s="35" t="s">
        <v>27639</v>
      </c>
      <c r="S18965" s="34"/>
      <c r="T18965" s="34"/>
      <c r="U18965" s="34"/>
    </row>
    <row r="18966" spans="16:21" x14ac:dyDescent="0.45">
      <c r="P18966" s="33" t="s">
        <v>10395</v>
      </c>
      <c r="Q18966" t="s">
        <v>28873</v>
      </c>
      <c r="R18966" s="35" t="s">
        <v>27640</v>
      </c>
      <c r="S18966" s="34"/>
      <c r="T18966" s="34"/>
      <c r="U18966" s="34"/>
    </row>
    <row r="18967" spans="16:21" x14ac:dyDescent="0.45">
      <c r="P18967" s="33" t="s">
        <v>10396</v>
      </c>
      <c r="Q18967" t="s">
        <v>28873</v>
      </c>
      <c r="R18967" s="35" t="s">
        <v>27641</v>
      </c>
      <c r="S18967" s="34"/>
      <c r="T18967" s="34"/>
      <c r="U18967" s="34"/>
    </row>
    <row r="18968" spans="16:21" x14ac:dyDescent="0.45">
      <c r="P18968" s="33" t="s">
        <v>10396</v>
      </c>
      <c r="Q18968" t="s">
        <v>28873</v>
      </c>
      <c r="R18968" s="35" t="s">
        <v>27642</v>
      </c>
      <c r="S18968" s="34"/>
      <c r="T18968" s="34"/>
      <c r="U18968" s="34"/>
    </row>
    <row r="18969" spans="16:21" x14ac:dyDescent="0.45">
      <c r="P18969" s="33" t="s">
        <v>10397</v>
      </c>
      <c r="Q18969" t="s">
        <v>28873</v>
      </c>
      <c r="R18969" s="35" t="s">
        <v>27643</v>
      </c>
      <c r="S18969" s="34"/>
      <c r="T18969" s="34"/>
      <c r="U18969" s="34"/>
    </row>
    <row r="18970" spans="16:21" x14ac:dyDescent="0.45">
      <c r="P18970" s="33" t="s">
        <v>10397</v>
      </c>
      <c r="Q18970" t="s">
        <v>28873</v>
      </c>
      <c r="R18970" s="35" t="s">
        <v>27644</v>
      </c>
      <c r="S18970" s="34"/>
      <c r="T18970" s="34"/>
      <c r="U18970" s="34"/>
    </row>
    <row r="18971" spans="16:21" x14ac:dyDescent="0.45">
      <c r="P18971" s="33" t="s">
        <v>10398</v>
      </c>
      <c r="Q18971" t="s">
        <v>28873</v>
      </c>
      <c r="R18971" s="35" t="s">
        <v>27645</v>
      </c>
      <c r="S18971" s="34"/>
      <c r="T18971" s="34"/>
      <c r="U18971" s="34"/>
    </row>
    <row r="18972" spans="16:21" x14ac:dyDescent="0.45">
      <c r="P18972" s="33" t="s">
        <v>10398</v>
      </c>
      <c r="Q18972" t="s">
        <v>28873</v>
      </c>
      <c r="R18972" s="35" t="s">
        <v>27644</v>
      </c>
      <c r="S18972" s="34"/>
      <c r="T18972" s="34"/>
      <c r="U18972" s="34"/>
    </row>
    <row r="18973" spans="16:21" x14ac:dyDescent="0.45">
      <c r="P18973" s="33" t="s">
        <v>10399</v>
      </c>
      <c r="Q18973" t="s">
        <v>28873</v>
      </c>
      <c r="R18973" s="35" t="s">
        <v>27646</v>
      </c>
      <c r="S18973" s="34"/>
      <c r="T18973" s="34"/>
      <c r="U18973" s="34"/>
    </row>
    <row r="18974" spans="16:21" x14ac:dyDescent="0.45">
      <c r="P18974" s="33" t="s">
        <v>10399</v>
      </c>
      <c r="Q18974" t="s">
        <v>28873</v>
      </c>
      <c r="R18974" s="35" t="s">
        <v>27647</v>
      </c>
      <c r="S18974" s="34"/>
      <c r="T18974" s="34"/>
      <c r="U18974" s="34"/>
    </row>
    <row r="18975" spans="16:21" x14ac:dyDescent="0.45">
      <c r="P18975" s="33" t="s">
        <v>10400</v>
      </c>
      <c r="Q18975" t="s">
        <v>28873</v>
      </c>
      <c r="R18975" s="35" t="s">
        <v>27648</v>
      </c>
      <c r="S18975" s="34"/>
      <c r="T18975" s="34"/>
      <c r="U18975" s="34"/>
    </row>
    <row r="18976" spans="16:21" x14ac:dyDescent="0.45">
      <c r="P18976" s="33" t="s">
        <v>10400</v>
      </c>
      <c r="Q18976" t="s">
        <v>28873</v>
      </c>
      <c r="R18976" s="35" t="s">
        <v>27649</v>
      </c>
      <c r="S18976" s="34"/>
      <c r="T18976" s="34"/>
      <c r="U18976" s="34"/>
    </row>
    <row r="18977" spans="16:21" x14ac:dyDescent="0.45">
      <c r="P18977" s="33" t="s">
        <v>10401</v>
      </c>
      <c r="Q18977" t="s">
        <v>28873</v>
      </c>
      <c r="R18977" s="35" t="s">
        <v>27650</v>
      </c>
      <c r="S18977" s="34"/>
      <c r="T18977" s="34"/>
      <c r="U18977" s="34"/>
    </row>
    <row r="18978" spans="16:21" x14ac:dyDescent="0.45">
      <c r="P18978" s="33" t="s">
        <v>10401</v>
      </c>
      <c r="Q18978" t="s">
        <v>28873</v>
      </c>
      <c r="R18978" s="35" t="s">
        <v>27651</v>
      </c>
      <c r="S18978" s="34"/>
      <c r="T18978" s="34"/>
      <c r="U18978" s="34"/>
    </row>
    <row r="18979" spans="16:21" x14ac:dyDescent="0.45">
      <c r="P18979" s="33" t="s">
        <v>10402</v>
      </c>
      <c r="Q18979" t="s">
        <v>28873</v>
      </c>
      <c r="R18979" s="35" t="s">
        <v>27652</v>
      </c>
      <c r="S18979" s="34"/>
      <c r="T18979" s="34"/>
      <c r="U18979" s="34"/>
    </row>
    <row r="18980" spans="16:21" x14ac:dyDescent="0.45">
      <c r="P18980" s="33" t="s">
        <v>10402</v>
      </c>
      <c r="Q18980" t="s">
        <v>28873</v>
      </c>
      <c r="R18980" s="35" t="s">
        <v>27653</v>
      </c>
      <c r="S18980" s="34"/>
      <c r="T18980" s="34"/>
      <c r="U18980" s="34"/>
    </row>
    <row r="18981" spans="16:21" x14ac:dyDescent="0.45">
      <c r="P18981" s="33" t="s">
        <v>10403</v>
      </c>
      <c r="Q18981" t="s">
        <v>28873</v>
      </c>
      <c r="R18981" s="35" t="s">
        <v>27654</v>
      </c>
      <c r="S18981" s="34"/>
      <c r="T18981" s="34"/>
      <c r="U18981" s="34"/>
    </row>
    <row r="18982" spans="16:21" x14ac:dyDescent="0.45">
      <c r="P18982" s="33" t="s">
        <v>10403</v>
      </c>
      <c r="Q18982" t="s">
        <v>28873</v>
      </c>
      <c r="R18982" s="35" t="s">
        <v>27655</v>
      </c>
      <c r="S18982" s="34"/>
      <c r="T18982" s="34"/>
      <c r="U18982" s="34"/>
    </row>
    <row r="18983" spans="16:21" x14ac:dyDescent="0.45">
      <c r="P18983" s="33" t="s">
        <v>10404</v>
      </c>
      <c r="Q18983" t="s">
        <v>28873</v>
      </c>
      <c r="R18983" s="35" t="s">
        <v>27656</v>
      </c>
      <c r="S18983" s="34"/>
      <c r="T18983" s="34"/>
      <c r="U18983" s="34"/>
    </row>
    <row r="18984" spans="16:21" x14ac:dyDescent="0.45">
      <c r="P18984" s="33" t="s">
        <v>10404</v>
      </c>
      <c r="Q18984" t="s">
        <v>28873</v>
      </c>
      <c r="R18984" s="35" t="s">
        <v>27657</v>
      </c>
      <c r="S18984" s="34"/>
      <c r="T18984" s="34"/>
      <c r="U18984" s="34"/>
    </row>
    <row r="18985" spans="16:21" x14ac:dyDescent="0.45">
      <c r="P18985" s="33" t="s">
        <v>10405</v>
      </c>
      <c r="Q18985" t="s">
        <v>28873</v>
      </c>
      <c r="R18985" s="35" t="s">
        <v>27658</v>
      </c>
      <c r="S18985" s="34"/>
      <c r="T18985" s="34"/>
      <c r="U18985" s="34"/>
    </row>
    <row r="18986" spans="16:21" x14ac:dyDescent="0.45">
      <c r="P18986" s="33" t="s">
        <v>10405</v>
      </c>
      <c r="Q18986" t="s">
        <v>28873</v>
      </c>
      <c r="R18986" s="35" t="s">
        <v>27659</v>
      </c>
      <c r="S18986" s="34"/>
      <c r="T18986" s="34"/>
      <c r="U18986" s="34"/>
    </row>
    <row r="18987" spans="16:21" x14ac:dyDescent="0.45">
      <c r="P18987" s="33" t="s">
        <v>10406</v>
      </c>
      <c r="Q18987" t="s">
        <v>28873</v>
      </c>
      <c r="R18987" s="35" t="s">
        <v>27660</v>
      </c>
      <c r="S18987" s="34"/>
      <c r="T18987" s="34"/>
      <c r="U18987" s="34"/>
    </row>
    <row r="18988" spans="16:21" x14ac:dyDescent="0.45">
      <c r="P18988" s="33" t="s">
        <v>10406</v>
      </c>
      <c r="Q18988" t="s">
        <v>28873</v>
      </c>
      <c r="R18988" s="35" t="s">
        <v>27661</v>
      </c>
      <c r="S18988" s="34"/>
      <c r="T18988" s="34"/>
      <c r="U18988" s="34"/>
    </row>
    <row r="18989" spans="16:21" x14ac:dyDescent="0.45">
      <c r="P18989" s="33" t="s">
        <v>10407</v>
      </c>
      <c r="Q18989" t="s">
        <v>28873</v>
      </c>
      <c r="R18989" s="35" t="s">
        <v>27662</v>
      </c>
      <c r="S18989" s="34"/>
      <c r="T18989" s="34"/>
      <c r="U18989" s="34"/>
    </row>
    <row r="18990" spans="16:21" x14ac:dyDescent="0.45">
      <c r="P18990" s="33" t="s">
        <v>10407</v>
      </c>
      <c r="Q18990" t="s">
        <v>28873</v>
      </c>
      <c r="R18990" s="35" t="s">
        <v>27663</v>
      </c>
      <c r="S18990" s="34"/>
      <c r="T18990" s="34"/>
      <c r="U18990" s="34"/>
    </row>
    <row r="18991" spans="16:21" x14ac:dyDescent="0.45">
      <c r="P18991" s="33" t="s">
        <v>10408</v>
      </c>
      <c r="Q18991" t="s">
        <v>28873</v>
      </c>
      <c r="R18991" s="35" t="s">
        <v>27664</v>
      </c>
      <c r="S18991" s="34"/>
      <c r="T18991" s="34"/>
      <c r="U18991" s="34"/>
    </row>
    <row r="18992" spans="16:21" x14ac:dyDescent="0.45">
      <c r="P18992" s="33" t="s">
        <v>10408</v>
      </c>
      <c r="Q18992" t="s">
        <v>28873</v>
      </c>
      <c r="R18992" s="35" t="s">
        <v>27665</v>
      </c>
      <c r="S18992" s="34"/>
      <c r="T18992" s="34"/>
      <c r="U18992" s="34"/>
    </row>
    <row r="18993" spans="16:21" x14ac:dyDescent="0.45">
      <c r="P18993" s="33" t="s">
        <v>10409</v>
      </c>
      <c r="Q18993" t="s">
        <v>28873</v>
      </c>
      <c r="R18993" s="35" t="s">
        <v>27666</v>
      </c>
      <c r="S18993" s="34"/>
      <c r="T18993" s="34"/>
      <c r="U18993" s="34"/>
    </row>
    <row r="18994" spans="16:21" x14ac:dyDescent="0.45">
      <c r="P18994" s="33" t="s">
        <v>10409</v>
      </c>
      <c r="Q18994" t="s">
        <v>28873</v>
      </c>
      <c r="R18994" s="35" t="s">
        <v>27667</v>
      </c>
      <c r="S18994" s="34"/>
      <c r="T18994" s="34"/>
      <c r="U18994" s="34"/>
    </row>
    <row r="18995" spans="16:21" x14ac:dyDescent="0.45">
      <c r="P18995" s="33" t="s">
        <v>10410</v>
      </c>
      <c r="Q18995" t="s">
        <v>28873</v>
      </c>
      <c r="R18995" s="35" t="s">
        <v>27668</v>
      </c>
      <c r="S18995" s="34"/>
      <c r="T18995" s="34"/>
      <c r="U18995" s="34"/>
    </row>
    <row r="18996" spans="16:21" x14ac:dyDescent="0.45">
      <c r="P18996" s="33" t="s">
        <v>10410</v>
      </c>
      <c r="Q18996" t="s">
        <v>28873</v>
      </c>
      <c r="R18996" s="35" t="s">
        <v>27669</v>
      </c>
      <c r="S18996" s="34"/>
      <c r="T18996" s="34"/>
      <c r="U18996" s="34"/>
    </row>
    <row r="18997" spans="16:21" x14ac:dyDescent="0.45">
      <c r="P18997" s="33" t="s">
        <v>10411</v>
      </c>
      <c r="Q18997" t="s">
        <v>28873</v>
      </c>
      <c r="R18997" s="35" t="s">
        <v>27670</v>
      </c>
      <c r="S18997" s="34"/>
      <c r="T18997" s="34"/>
      <c r="U18997" s="34"/>
    </row>
    <row r="18998" spans="16:21" x14ac:dyDescent="0.45">
      <c r="P18998" s="33" t="s">
        <v>10411</v>
      </c>
      <c r="Q18998" t="s">
        <v>28873</v>
      </c>
      <c r="R18998" s="35" t="s">
        <v>27671</v>
      </c>
      <c r="S18998" s="34"/>
      <c r="T18998" s="34"/>
      <c r="U18998" s="34"/>
    </row>
    <row r="18999" spans="16:21" x14ac:dyDescent="0.45">
      <c r="P18999" s="33" t="s">
        <v>10412</v>
      </c>
      <c r="Q18999" t="s">
        <v>28873</v>
      </c>
      <c r="R18999" s="35" t="s">
        <v>27672</v>
      </c>
      <c r="S18999" s="34"/>
      <c r="T18999" s="34"/>
      <c r="U18999" s="34"/>
    </row>
    <row r="19000" spans="16:21" x14ac:dyDescent="0.45">
      <c r="P19000" s="33" t="s">
        <v>10412</v>
      </c>
      <c r="Q19000" t="s">
        <v>28873</v>
      </c>
      <c r="R19000" s="35" t="s">
        <v>27673</v>
      </c>
      <c r="S19000" s="34"/>
      <c r="T19000" s="34"/>
      <c r="U19000" s="34"/>
    </row>
    <row r="19001" spans="16:21" x14ac:dyDescent="0.45">
      <c r="P19001" s="33" t="s">
        <v>10413</v>
      </c>
      <c r="Q19001" t="s">
        <v>28873</v>
      </c>
      <c r="R19001" s="35" t="s">
        <v>27674</v>
      </c>
      <c r="S19001" s="34"/>
      <c r="T19001" s="34"/>
      <c r="U19001" s="34"/>
    </row>
    <row r="19002" spans="16:21" x14ac:dyDescent="0.45">
      <c r="P19002" s="33" t="s">
        <v>10413</v>
      </c>
      <c r="Q19002" t="s">
        <v>28873</v>
      </c>
      <c r="R19002" s="35" t="s">
        <v>27675</v>
      </c>
      <c r="S19002" s="34"/>
      <c r="T19002" s="34"/>
      <c r="U19002" s="34"/>
    </row>
    <row r="19003" spans="16:21" x14ac:dyDescent="0.45">
      <c r="P19003" s="33" t="s">
        <v>10414</v>
      </c>
      <c r="Q19003" t="s">
        <v>28873</v>
      </c>
      <c r="R19003" s="35" t="s">
        <v>27676</v>
      </c>
      <c r="S19003" s="34"/>
      <c r="T19003" s="34"/>
      <c r="U19003" s="34"/>
    </row>
    <row r="19004" spans="16:21" x14ac:dyDescent="0.45">
      <c r="P19004" s="33" t="s">
        <v>10414</v>
      </c>
      <c r="Q19004" t="s">
        <v>28873</v>
      </c>
      <c r="R19004" s="35" t="s">
        <v>27677</v>
      </c>
      <c r="S19004" s="34"/>
      <c r="T19004" s="34"/>
      <c r="U19004" s="34"/>
    </row>
    <row r="19005" spans="16:21" x14ac:dyDescent="0.45">
      <c r="P19005" s="33" t="s">
        <v>10415</v>
      </c>
      <c r="Q19005" t="s">
        <v>28873</v>
      </c>
      <c r="R19005" s="35" t="s">
        <v>27678</v>
      </c>
      <c r="S19005" s="34"/>
      <c r="T19005" s="34"/>
      <c r="U19005" s="34"/>
    </row>
    <row r="19006" spans="16:21" x14ac:dyDescent="0.45">
      <c r="P19006" s="33" t="s">
        <v>10415</v>
      </c>
      <c r="Q19006" t="s">
        <v>28873</v>
      </c>
      <c r="R19006" s="35" t="s">
        <v>27679</v>
      </c>
      <c r="S19006" s="34"/>
      <c r="T19006" s="34"/>
      <c r="U19006" s="34"/>
    </row>
    <row r="19007" spans="16:21" x14ac:dyDescent="0.45">
      <c r="P19007" s="33" t="s">
        <v>10416</v>
      </c>
      <c r="Q19007" t="s">
        <v>28873</v>
      </c>
      <c r="R19007" s="35" t="s">
        <v>27680</v>
      </c>
      <c r="S19007" s="34"/>
      <c r="T19007" s="34"/>
      <c r="U19007" s="34"/>
    </row>
    <row r="19008" spans="16:21" x14ac:dyDescent="0.45">
      <c r="P19008" s="33" t="s">
        <v>10416</v>
      </c>
      <c r="Q19008" t="s">
        <v>28873</v>
      </c>
      <c r="R19008" s="35" t="s">
        <v>27681</v>
      </c>
      <c r="S19008" s="34"/>
      <c r="T19008" s="34"/>
      <c r="U19008" s="34"/>
    </row>
    <row r="19009" spans="16:21" x14ac:dyDescent="0.45">
      <c r="P19009" s="33" t="s">
        <v>10417</v>
      </c>
      <c r="Q19009" t="s">
        <v>28873</v>
      </c>
      <c r="R19009" s="35" t="s">
        <v>27682</v>
      </c>
      <c r="S19009" s="34"/>
      <c r="T19009" s="34"/>
      <c r="U19009" s="34"/>
    </row>
    <row r="19010" spans="16:21" x14ac:dyDescent="0.45">
      <c r="P19010" s="33" t="s">
        <v>10417</v>
      </c>
      <c r="Q19010" t="s">
        <v>28873</v>
      </c>
      <c r="R19010" s="35" t="s">
        <v>27683</v>
      </c>
      <c r="S19010" s="34"/>
      <c r="T19010" s="34"/>
      <c r="U19010" s="34"/>
    </row>
    <row r="19011" spans="16:21" x14ac:dyDescent="0.45">
      <c r="P19011" s="33" t="s">
        <v>10418</v>
      </c>
      <c r="Q19011" t="s">
        <v>28873</v>
      </c>
      <c r="R19011" s="35" t="s">
        <v>27684</v>
      </c>
      <c r="S19011" s="34"/>
      <c r="T19011" s="34"/>
      <c r="U19011" s="34"/>
    </row>
    <row r="19012" spans="16:21" x14ac:dyDescent="0.45">
      <c r="P19012" s="33" t="s">
        <v>10418</v>
      </c>
      <c r="Q19012" t="s">
        <v>28873</v>
      </c>
      <c r="R19012" s="35" t="s">
        <v>27685</v>
      </c>
      <c r="S19012" s="34"/>
      <c r="T19012" s="34"/>
      <c r="U19012" s="34"/>
    </row>
    <row r="19013" spans="16:21" x14ac:dyDescent="0.45">
      <c r="P19013" s="33" t="s">
        <v>10419</v>
      </c>
      <c r="Q19013" t="s">
        <v>28873</v>
      </c>
      <c r="R19013" s="35" t="s">
        <v>27686</v>
      </c>
      <c r="S19013" s="34"/>
      <c r="T19013" s="34"/>
      <c r="U19013" s="34"/>
    </row>
    <row r="19014" spans="16:21" x14ac:dyDescent="0.45">
      <c r="P19014" s="33" t="s">
        <v>10419</v>
      </c>
      <c r="Q19014" t="s">
        <v>28873</v>
      </c>
      <c r="R19014" s="35" t="s">
        <v>27687</v>
      </c>
      <c r="S19014" s="34"/>
      <c r="T19014" s="34"/>
      <c r="U19014" s="34"/>
    </row>
    <row r="19015" spans="16:21" x14ac:dyDescent="0.45">
      <c r="P19015" s="33" t="s">
        <v>10420</v>
      </c>
      <c r="Q19015" t="s">
        <v>28873</v>
      </c>
      <c r="R19015" s="35" t="s">
        <v>27688</v>
      </c>
      <c r="S19015" s="34"/>
      <c r="T19015" s="34"/>
      <c r="U19015" s="34"/>
    </row>
    <row r="19016" spans="16:21" x14ac:dyDescent="0.45">
      <c r="P19016" s="33" t="s">
        <v>10420</v>
      </c>
      <c r="Q19016" t="s">
        <v>28873</v>
      </c>
      <c r="R19016" s="35" t="s">
        <v>27689</v>
      </c>
      <c r="S19016" s="34"/>
      <c r="T19016" s="34"/>
      <c r="U19016" s="34"/>
    </row>
    <row r="19017" spans="16:21" x14ac:dyDescent="0.45">
      <c r="P19017" s="33" t="s">
        <v>10421</v>
      </c>
      <c r="Q19017" t="s">
        <v>28873</v>
      </c>
      <c r="R19017" s="35" t="s">
        <v>27690</v>
      </c>
      <c r="S19017" s="34"/>
      <c r="T19017" s="34"/>
      <c r="U19017" s="34"/>
    </row>
    <row r="19018" spans="16:21" x14ac:dyDescent="0.45">
      <c r="P19018" s="33" t="s">
        <v>10421</v>
      </c>
      <c r="Q19018" t="s">
        <v>28873</v>
      </c>
      <c r="R19018" s="35" t="s">
        <v>27691</v>
      </c>
      <c r="S19018" s="34"/>
      <c r="T19018" s="34"/>
      <c r="U19018" s="34"/>
    </row>
    <row r="19019" spans="16:21" x14ac:dyDescent="0.45">
      <c r="P19019" s="33" t="s">
        <v>10422</v>
      </c>
      <c r="Q19019" t="s">
        <v>28873</v>
      </c>
      <c r="R19019" s="35" t="s">
        <v>27692</v>
      </c>
      <c r="S19019" s="34"/>
      <c r="T19019" s="34"/>
      <c r="U19019" s="34"/>
    </row>
    <row r="19020" spans="16:21" x14ac:dyDescent="0.45">
      <c r="P19020" s="33" t="s">
        <v>10422</v>
      </c>
      <c r="Q19020" t="s">
        <v>28873</v>
      </c>
      <c r="R19020" s="35" t="s">
        <v>27693</v>
      </c>
      <c r="S19020" s="34"/>
      <c r="T19020" s="34"/>
      <c r="U19020" s="34"/>
    </row>
    <row r="19021" spans="16:21" x14ac:dyDescent="0.45">
      <c r="P19021" s="33" t="s">
        <v>10423</v>
      </c>
      <c r="Q19021" t="s">
        <v>28873</v>
      </c>
      <c r="R19021" s="35" t="s">
        <v>27694</v>
      </c>
      <c r="S19021" s="34"/>
      <c r="T19021" s="34"/>
      <c r="U19021" s="34"/>
    </row>
    <row r="19022" spans="16:21" x14ac:dyDescent="0.45">
      <c r="P19022" s="33" t="s">
        <v>10423</v>
      </c>
      <c r="Q19022" t="s">
        <v>28873</v>
      </c>
      <c r="R19022" s="35" t="s">
        <v>27695</v>
      </c>
      <c r="S19022" s="34"/>
      <c r="T19022" s="34"/>
      <c r="U19022" s="34"/>
    </row>
    <row r="19023" spans="16:21" x14ac:dyDescent="0.45">
      <c r="P19023" s="33" t="s">
        <v>10424</v>
      </c>
      <c r="Q19023" t="s">
        <v>28873</v>
      </c>
      <c r="R19023" s="35" t="s">
        <v>27696</v>
      </c>
      <c r="S19023" s="34"/>
      <c r="T19023" s="34"/>
      <c r="U19023" s="34"/>
    </row>
    <row r="19024" spans="16:21" x14ac:dyDescent="0.45">
      <c r="P19024" s="33" t="s">
        <v>10424</v>
      </c>
      <c r="Q19024" t="s">
        <v>28873</v>
      </c>
      <c r="R19024" s="35" t="s">
        <v>27697</v>
      </c>
      <c r="S19024" s="34"/>
      <c r="T19024" s="34"/>
      <c r="U19024" s="34"/>
    </row>
    <row r="19025" spans="16:21" x14ac:dyDescent="0.45">
      <c r="P19025" s="33" t="s">
        <v>10425</v>
      </c>
      <c r="Q19025" t="s">
        <v>28873</v>
      </c>
      <c r="R19025" s="35" t="s">
        <v>27698</v>
      </c>
      <c r="S19025" s="34"/>
      <c r="T19025" s="34"/>
      <c r="U19025" s="34"/>
    </row>
    <row r="19026" spans="16:21" x14ac:dyDescent="0.45">
      <c r="P19026" s="33" t="s">
        <v>10425</v>
      </c>
      <c r="Q19026" t="s">
        <v>28873</v>
      </c>
      <c r="R19026" s="35" t="s">
        <v>27699</v>
      </c>
      <c r="S19026" s="34"/>
      <c r="T19026" s="34"/>
      <c r="U19026" s="34"/>
    </row>
    <row r="19027" spans="16:21" x14ac:dyDescent="0.45">
      <c r="P19027" s="33" t="s">
        <v>10426</v>
      </c>
      <c r="Q19027" t="s">
        <v>28873</v>
      </c>
      <c r="R19027" s="35" t="s">
        <v>27700</v>
      </c>
      <c r="S19027" s="34"/>
      <c r="T19027" s="34"/>
      <c r="U19027" s="34"/>
    </row>
    <row r="19028" spans="16:21" x14ac:dyDescent="0.45">
      <c r="P19028" s="33" t="s">
        <v>10426</v>
      </c>
      <c r="Q19028" t="s">
        <v>28873</v>
      </c>
      <c r="R19028" s="35" t="s">
        <v>27701</v>
      </c>
      <c r="S19028" s="34"/>
      <c r="T19028" s="34"/>
      <c r="U19028" s="34"/>
    </row>
    <row r="19029" spans="16:21" x14ac:dyDescent="0.45">
      <c r="P19029" s="33" t="s">
        <v>10427</v>
      </c>
      <c r="Q19029" t="s">
        <v>28873</v>
      </c>
      <c r="R19029" s="35" t="s">
        <v>27702</v>
      </c>
      <c r="S19029" s="34"/>
      <c r="T19029" s="34"/>
      <c r="U19029" s="34"/>
    </row>
    <row r="19030" spans="16:21" x14ac:dyDescent="0.45">
      <c r="P19030" s="33" t="s">
        <v>10427</v>
      </c>
      <c r="Q19030" t="s">
        <v>28873</v>
      </c>
      <c r="R19030" s="35" t="s">
        <v>27703</v>
      </c>
      <c r="S19030" s="34"/>
      <c r="T19030" s="34"/>
      <c r="U19030" s="34"/>
    </row>
    <row r="19031" spans="16:21" x14ac:dyDescent="0.45">
      <c r="P19031" s="33" t="s">
        <v>10428</v>
      </c>
      <c r="Q19031" t="s">
        <v>28873</v>
      </c>
      <c r="R19031" s="35" t="s">
        <v>27704</v>
      </c>
      <c r="S19031" s="34"/>
      <c r="T19031" s="34"/>
      <c r="U19031" s="34"/>
    </row>
    <row r="19032" spans="16:21" x14ac:dyDescent="0.45">
      <c r="P19032" s="33" t="s">
        <v>10428</v>
      </c>
      <c r="Q19032" t="s">
        <v>28873</v>
      </c>
      <c r="R19032" s="35" t="s">
        <v>27705</v>
      </c>
      <c r="S19032" s="34"/>
      <c r="T19032" s="34"/>
      <c r="U19032" s="34"/>
    </row>
    <row r="19033" spans="16:21" x14ac:dyDescent="0.45">
      <c r="P19033" s="33" t="s">
        <v>10429</v>
      </c>
      <c r="Q19033" t="s">
        <v>28873</v>
      </c>
      <c r="R19033" s="35" t="s">
        <v>27706</v>
      </c>
      <c r="S19033" s="34"/>
      <c r="T19033" s="34"/>
      <c r="U19033" s="34"/>
    </row>
    <row r="19034" spans="16:21" x14ac:dyDescent="0.45">
      <c r="P19034" s="33" t="s">
        <v>10429</v>
      </c>
      <c r="Q19034" t="s">
        <v>28873</v>
      </c>
      <c r="R19034" s="35" t="s">
        <v>27707</v>
      </c>
      <c r="S19034" s="34"/>
      <c r="T19034" s="34"/>
      <c r="U19034" s="34"/>
    </row>
    <row r="19035" spans="16:21" x14ac:dyDescent="0.45">
      <c r="P19035" s="33" t="s">
        <v>10430</v>
      </c>
      <c r="Q19035" t="s">
        <v>28873</v>
      </c>
      <c r="R19035" s="35" t="s">
        <v>27708</v>
      </c>
      <c r="S19035" s="34"/>
      <c r="T19035" s="34"/>
      <c r="U19035" s="34"/>
    </row>
    <row r="19036" spans="16:21" x14ac:dyDescent="0.45">
      <c r="P19036" s="33" t="s">
        <v>10430</v>
      </c>
      <c r="Q19036" t="s">
        <v>28873</v>
      </c>
      <c r="R19036" s="35" t="s">
        <v>27709</v>
      </c>
      <c r="S19036" s="34"/>
      <c r="T19036" s="34"/>
      <c r="U19036" s="34"/>
    </row>
    <row r="19037" spans="16:21" x14ac:dyDescent="0.45">
      <c r="P19037" s="33" t="s">
        <v>10431</v>
      </c>
      <c r="Q19037" t="s">
        <v>28873</v>
      </c>
      <c r="R19037" s="35" t="s">
        <v>27708</v>
      </c>
      <c r="S19037" s="34"/>
      <c r="T19037" s="34"/>
      <c r="U19037" s="34"/>
    </row>
    <row r="19038" spans="16:21" x14ac:dyDescent="0.45">
      <c r="P19038" s="33" t="s">
        <v>10431</v>
      </c>
      <c r="Q19038" t="s">
        <v>28873</v>
      </c>
      <c r="R19038" s="35" t="s">
        <v>27709</v>
      </c>
      <c r="S19038" s="34"/>
      <c r="T19038" s="34"/>
      <c r="U19038" s="34"/>
    </row>
    <row r="19039" spans="16:21" x14ac:dyDescent="0.45">
      <c r="P19039" s="33" t="s">
        <v>10432</v>
      </c>
      <c r="Q19039" t="s">
        <v>28873</v>
      </c>
      <c r="R19039" s="35" t="s">
        <v>27710</v>
      </c>
      <c r="S19039" s="34"/>
      <c r="T19039" s="34"/>
      <c r="U19039" s="34"/>
    </row>
    <row r="19040" spans="16:21" x14ac:dyDescent="0.45">
      <c r="P19040" s="33" t="s">
        <v>10432</v>
      </c>
      <c r="Q19040" t="s">
        <v>28873</v>
      </c>
      <c r="R19040" s="35" t="s">
        <v>27711</v>
      </c>
      <c r="S19040" s="34"/>
      <c r="T19040" s="34"/>
      <c r="U19040" s="34"/>
    </row>
    <row r="19041" spans="16:21" x14ac:dyDescent="0.45">
      <c r="P19041" s="33" t="s">
        <v>10433</v>
      </c>
      <c r="Q19041" t="s">
        <v>28873</v>
      </c>
      <c r="R19041" s="35" t="s">
        <v>27712</v>
      </c>
      <c r="S19041" s="34"/>
      <c r="T19041" s="34"/>
      <c r="U19041" s="34"/>
    </row>
    <row r="19042" spans="16:21" x14ac:dyDescent="0.45">
      <c r="P19042" s="33" t="s">
        <v>10433</v>
      </c>
      <c r="Q19042" t="s">
        <v>28873</v>
      </c>
      <c r="R19042" s="35" t="s">
        <v>27713</v>
      </c>
      <c r="S19042" s="34"/>
      <c r="T19042" s="34"/>
      <c r="U19042" s="34"/>
    </row>
    <row r="19043" spans="16:21" x14ac:dyDescent="0.45">
      <c r="P19043" s="33" t="s">
        <v>10434</v>
      </c>
      <c r="Q19043" t="s">
        <v>28873</v>
      </c>
      <c r="R19043" s="35" t="s">
        <v>27714</v>
      </c>
      <c r="S19043" s="34"/>
      <c r="T19043" s="34"/>
      <c r="U19043" s="34"/>
    </row>
    <row r="19044" spans="16:21" x14ac:dyDescent="0.45">
      <c r="P19044" s="33" t="s">
        <v>10434</v>
      </c>
      <c r="Q19044" t="s">
        <v>28873</v>
      </c>
      <c r="R19044" s="35" t="s">
        <v>27715</v>
      </c>
      <c r="S19044" s="34"/>
      <c r="T19044" s="34"/>
      <c r="U19044" s="34"/>
    </row>
    <row r="19045" spans="16:21" x14ac:dyDescent="0.45">
      <c r="P19045" s="33" t="s">
        <v>10435</v>
      </c>
      <c r="Q19045" t="s">
        <v>28873</v>
      </c>
      <c r="R19045" s="35" t="s">
        <v>27716</v>
      </c>
      <c r="S19045" s="34"/>
      <c r="T19045" s="34"/>
      <c r="U19045" s="34"/>
    </row>
    <row r="19046" spans="16:21" x14ac:dyDescent="0.45">
      <c r="P19046" s="33" t="s">
        <v>10435</v>
      </c>
      <c r="Q19046" t="s">
        <v>28873</v>
      </c>
      <c r="R19046" s="35" t="s">
        <v>27717</v>
      </c>
      <c r="S19046" s="34"/>
      <c r="T19046" s="34"/>
      <c r="U19046" s="34"/>
    </row>
    <row r="19047" spans="16:21" x14ac:dyDescent="0.45">
      <c r="P19047" s="33" t="s">
        <v>10436</v>
      </c>
      <c r="Q19047" t="s">
        <v>28873</v>
      </c>
      <c r="R19047" s="35" t="s">
        <v>27718</v>
      </c>
      <c r="S19047" s="34"/>
      <c r="T19047" s="34"/>
      <c r="U19047" s="34"/>
    </row>
    <row r="19048" spans="16:21" x14ac:dyDescent="0.45">
      <c r="P19048" s="33" t="s">
        <v>10436</v>
      </c>
      <c r="Q19048" t="s">
        <v>28873</v>
      </c>
      <c r="R19048" s="35" t="s">
        <v>27719</v>
      </c>
      <c r="S19048" s="34"/>
      <c r="T19048" s="34"/>
      <c r="U19048" s="34"/>
    </row>
    <row r="19049" spans="16:21" x14ac:dyDescent="0.45">
      <c r="P19049" s="33" t="s">
        <v>10437</v>
      </c>
      <c r="Q19049" t="s">
        <v>28873</v>
      </c>
      <c r="R19049" s="35" t="s">
        <v>27720</v>
      </c>
      <c r="S19049" s="34"/>
      <c r="T19049" s="34"/>
      <c r="U19049" s="34"/>
    </row>
    <row r="19050" spans="16:21" x14ac:dyDescent="0.45">
      <c r="P19050" s="33" t="s">
        <v>10437</v>
      </c>
      <c r="Q19050" t="s">
        <v>28873</v>
      </c>
      <c r="R19050" s="35" t="s">
        <v>27721</v>
      </c>
      <c r="S19050" s="34"/>
      <c r="T19050" s="34"/>
      <c r="U19050" s="34"/>
    </row>
    <row r="19051" spans="16:21" x14ac:dyDescent="0.45">
      <c r="P19051" s="33" t="s">
        <v>10438</v>
      </c>
      <c r="Q19051" t="s">
        <v>28873</v>
      </c>
      <c r="R19051" s="35" t="s">
        <v>25299</v>
      </c>
      <c r="S19051" s="34"/>
      <c r="T19051" s="34"/>
      <c r="U19051" s="34"/>
    </row>
    <row r="19052" spans="16:21" x14ac:dyDescent="0.45">
      <c r="P19052" s="33" t="s">
        <v>10438</v>
      </c>
      <c r="Q19052" t="s">
        <v>28873</v>
      </c>
      <c r="R19052" s="35" t="s">
        <v>27722</v>
      </c>
      <c r="S19052" s="34"/>
      <c r="T19052" s="34"/>
      <c r="U19052" s="34"/>
    </row>
    <row r="19053" spans="16:21" x14ac:dyDescent="0.45">
      <c r="P19053" s="33" t="s">
        <v>10439</v>
      </c>
      <c r="Q19053" t="s">
        <v>28873</v>
      </c>
      <c r="R19053" s="35" t="s">
        <v>27723</v>
      </c>
      <c r="S19053" s="34"/>
      <c r="T19053" s="34"/>
      <c r="U19053" s="34"/>
    </row>
    <row r="19054" spans="16:21" x14ac:dyDescent="0.45">
      <c r="P19054" s="33" t="s">
        <v>10439</v>
      </c>
      <c r="Q19054" t="s">
        <v>28873</v>
      </c>
      <c r="R19054" s="35" t="s">
        <v>27724</v>
      </c>
      <c r="S19054" s="34"/>
      <c r="T19054" s="34"/>
      <c r="U19054" s="34"/>
    </row>
    <row r="19055" spans="16:21" x14ac:dyDescent="0.45">
      <c r="P19055" s="33" t="s">
        <v>10440</v>
      </c>
      <c r="Q19055" t="s">
        <v>28873</v>
      </c>
      <c r="R19055" s="35" t="s">
        <v>27725</v>
      </c>
      <c r="S19055" s="34"/>
      <c r="T19055" s="34"/>
      <c r="U19055" s="34"/>
    </row>
    <row r="19056" spans="16:21" x14ac:dyDescent="0.45">
      <c r="P19056" s="33" t="s">
        <v>10440</v>
      </c>
      <c r="Q19056" t="s">
        <v>28873</v>
      </c>
      <c r="R19056" s="35" t="s">
        <v>27726</v>
      </c>
      <c r="S19056" s="34"/>
      <c r="T19056" s="34"/>
      <c r="U19056" s="34"/>
    </row>
    <row r="19057" spans="16:21" x14ac:dyDescent="0.45">
      <c r="P19057" s="33" t="s">
        <v>10441</v>
      </c>
      <c r="Q19057" t="s">
        <v>28873</v>
      </c>
      <c r="R19057" s="35" t="s">
        <v>27727</v>
      </c>
      <c r="S19057" s="34"/>
      <c r="T19057" s="34"/>
      <c r="U19057" s="34"/>
    </row>
    <row r="19058" spans="16:21" x14ac:dyDescent="0.45">
      <c r="P19058" s="33" t="s">
        <v>10441</v>
      </c>
      <c r="Q19058" t="s">
        <v>28873</v>
      </c>
      <c r="R19058" s="35" t="s">
        <v>27728</v>
      </c>
      <c r="S19058" s="34"/>
      <c r="T19058" s="34"/>
      <c r="U19058" s="34"/>
    </row>
    <row r="19059" spans="16:21" x14ac:dyDescent="0.45">
      <c r="P19059" s="33" t="s">
        <v>10442</v>
      </c>
      <c r="Q19059" t="s">
        <v>28873</v>
      </c>
      <c r="R19059" s="35" t="s">
        <v>27729</v>
      </c>
      <c r="S19059" s="34"/>
      <c r="T19059" s="34"/>
      <c r="U19059" s="34"/>
    </row>
    <row r="19060" spans="16:21" x14ac:dyDescent="0.45">
      <c r="P19060" s="33" t="s">
        <v>10442</v>
      </c>
      <c r="Q19060" t="s">
        <v>28873</v>
      </c>
      <c r="R19060" s="35" t="s">
        <v>27730</v>
      </c>
      <c r="S19060" s="34"/>
      <c r="T19060" s="34"/>
      <c r="U19060" s="34"/>
    </row>
    <row r="19061" spans="16:21" x14ac:dyDescent="0.45">
      <c r="P19061" s="33" t="s">
        <v>10443</v>
      </c>
      <c r="Q19061" t="s">
        <v>28873</v>
      </c>
      <c r="R19061" s="35" t="s">
        <v>27731</v>
      </c>
      <c r="S19061" s="34"/>
      <c r="T19061" s="34"/>
      <c r="U19061" s="34"/>
    </row>
    <row r="19062" spans="16:21" x14ac:dyDescent="0.45">
      <c r="P19062" s="33" t="s">
        <v>10443</v>
      </c>
      <c r="Q19062" t="s">
        <v>28873</v>
      </c>
      <c r="R19062" s="35" t="s">
        <v>27732</v>
      </c>
      <c r="S19062" s="34"/>
      <c r="T19062" s="34"/>
      <c r="U19062" s="34"/>
    </row>
    <row r="19063" spans="16:21" x14ac:dyDescent="0.45">
      <c r="P19063" s="33" t="s">
        <v>10444</v>
      </c>
      <c r="Q19063" t="s">
        <v>28873</v>
      </c>
      <c r="R19063" s="35" t="s">
        <v>27733</v>
      </c>
      <c r="S19063" s="34"/>
      <c r="T19063" s="34"/>
      <c r="U19063" s="34"/>
    </row>
    <row r="19064" spans="16:21" x14ac:dyDescent="0.45">
      <c r="P19064" s="33" t="s">
        <v>10444</v>
      </c>
      <c r="Q19064" t="s">
        <v>28873</v>
      </c>
      <c r="R19064" s="35" t="s">
        <v>27734</v>
      </c>
      <c r="S19064" s="34"/>
      <c r="T19064" s="34"/>
      <c r="U19064" s="34"/>
    </row>
    <row r="19065" spans="16:21" x14ac:dyDescent="0.45">
      <c r="P19065" s="33" t="s">
        <v>10445</v>
      </c>
      <c r="Q19065" t="s">
        <v>28873</v>
      </c>
      <c r="R19065" s="35" t="s">
        <v>27735</v>
      </c>
      <c r="S19065" s="34"/>
      <c r="T19065" s="34"/>
      <c r="U19065" s="34"/>
    </row>
    <row r="19066" spans="16:21" x14ac:dyDescent="0.45">
      <c r="P19066" s="33" t="s">
        <v>10445</v>
      </c>
      <c r="Q19066" t="s">
        <v>28873</v>
      </c>
      <c r="R19066" s="35" t="s">
        <v>27736</v>
      </c>
      <c r="S19066" s="34"/>
      <c r="T19066" s="34"/>
      <c r="U19066" s="34"/>
    </row>
    <row r="19067" spans="16:21" x14ac:dyDescent="0.45">
      <c r="P19067" s="33" t="s">
        <v>10446</v>
      </c>
      <c r="Q19067" t="s">
        <v>28873</v>
      </c>
      <c r="R19067" s="35" t="s">
        <v>27737</v>
      </c>
      <c r="S19067" s="34"/>
      <c r="T19067" s="34"/>
      <c r="U19067" s="34"/>
    </row>
    <row r="19068" spans="16:21" x14ac:dyDescent="0.45">
      <c r="P19068" s="33" t="s">
        <v>10446</v>
      </c>
      <c r="Q19068" t="s">
        <v>28873</v>
      </c>
      <c r="R19068" s="35" t="s">
        <v>27738</v>
      </c>
      <c r="S19068" s="34"/>
      <c r="T19068" s="34"/>
      <c r="U19068" s="34"/>
    </row>
    <row r="19069" spans="16:21" x14ac:dyDescent="0.45">
      <c r="P19069" s="33" t="s">
        <v>10447</v>
      </c>
      <c r="Q19069" t="s">
        <v>28873</v>
      </c>
      <c r="R19069" s="35" t="s">
        <v>27739</v>
      </c>
      <c r="S19069" s="34"/>
      <c r="T19069" s="34"/>
      <c r="U19069" s="34"/>
    </row>
    <row r="19070" spans="16:21" x14ac:dyDescent="0.45">
      <c r="P19070" s="33" t="s">
        <v>10447</v>
      </c>
      <c r="Q19070" t="s">
        <v>28873</v>
      </c>
      <c r="R19070" s="35" t="s">
        <v>27740</v>
      </c>
      <c r="S19070" s="34"/>
      <c r="T19070" s="34"/>
      <c r="U19070" s="34"/>
    </row>
    <row r="19071" spans="16:21" x14ac:dyDescent="0.45">
      <c r="P19071" s="33" t="s">
        <v>10448</v>
      </c>
      <c r="Q19071" t="s">
        <v>28873</v>
      </c>
      <c r="R19071" s="35" t="s">
        <v>27741</v>
      </c>
      <c r="S19071" s="34"/>
      <c r="T19071" s="34"/>
      <c r="U19071" s="34"/>
    </row>
    <row r="19072" spans="16:21" x14ac:dyDescent="0.45">
      <c r="P19072" s="33" t="s">
        <v>10448</v>
      </c>
      <c r="Q19072" t="s">
        <v>28873</v>
      </c>
      <c r="R19072" s="35" t="s">
        <v>27742</v>
      </c>
      <c r="S19072" s="34"/>
      <c r="T19072" s="34"/>
      <c r="U19072" s="34"/>
    </row>
    <row r="19073" spans="16:21" x14ac:dyDescent="0.45">
      <c r="P19073" s="33" t="s">
        <v>10449</v>
      </c>
      <c r="Q19073" t="s">
        <v>28873</v>
      </c>
      <c r="R19073" s="35" t="s">
        <v>27743</v>
      </c>
      <c r="S19073" s="34"/>
      <c r="T19073" s="34"/>
      <c r="U19073" s="34"/>
    </row>
    <row r="19074" spans="16:21" x14ac:dyDescent="0.45">
      <c r="P19074" s="33" t="s">
        <v>10449</v>
      </c>
      <c r="Q19074" t="s">
        <v>28873</v>
      </c>
      <c r="R19074" s="35" t="s">
        <v>27744</v>
      </c>
      <c r="S19074" s="34"/>
      <c r="T19074" s="34"/>
      <c r="U19074" s="34"/>
    </row>
    <row r="19075" spans="16:21" x14ac:dyDescent="0.45">
      <c r="P19075" s="33" t="s">
        <v>10450</v>
      </c>
      <c r="Q19075" t="s">
        <v>28873</v>
      </c>
      <c r="R19075" s="35" t="s">
        <v>27745</v>
      </c>
      <c r="S19075" s="34"/>
      <c r="T19075" s="34"/>
      <c r="U19075" s="34"/>
    </row>
    <row r="19076" spans="16:21" x14ac:dyDescent="0.45">
      <c r="P19076" s="33" t="s">
        <v>10450</v>
      </c>
      <c r="Q19076" t="s">
        <v>28873</v>
      </c>
      <c r="R19076" s="35" t="s">
        <v>27746</v>
      </c>
      <c r="S19076" s="34"/>
      <c r="T19076" s="34"/>
      <c r="U19076" s="34"/>
    </row>
    <row r="19077" spans="16:21" x14ac:dyDescent="0.45">
      <c r="P19077" s="33" t="s">
        <v>10451</v>
      </c>
      <c r="Q19077" t="s">
        <v>28873</v>
      </c>
      <c r="R19077" s="35" t="s">
        <v>27747</v>
      </c>
      <c r="S19077" s="34"/>
      <c r="T19077" s="34"/>
      <c r="U19077" s="34"/>
    </row>
    <row r="19078" spans="16:21" x14ac:dyDescent="0.45">
      <c r="P19078" s="33" t="s">
        <v>10451</v>
      </c>
      <c r="Q19078" t="s">
        <v>28873</v>
      </c>
      <c r="R19078" s="35" t="s">
        <v>27748</v>
      </c>
      <c r="S19078" s="34"/>
      <c r="T19078" s="34"/>
      <c r="U19078" s="34"/>
    </row>
    <row r="19079" spans="16:21" x14ac:dyDescent="0.45">
      <c r="P19079" s="33" t="s">
        <v>10452</v>
      </c>
      <c r="Q19079" t="s">
        <v>28873</v>
      </c>
      <c r="R19079" s="35" t="s">
        <v>27749</v>
      </c>
      <c r="S19079" s="34"/>
      <c r="T19079" s="34"/>
      <c r="U19079" s="34"/>
    </row>
    <row r="19080" spans="16:21" x14ac:dyDescent="0.45">
      <c r="P19080" s="33" t="s">
        <v>10452</v>
      </c>
      <c r="Q19080" t="s">
        <v>28873</v>
      </c>
      <c r="R19080" s="35" t="s">
        <v>27750</v>
      </c>
      <c r="S19080" s="34"/>
      <c r="T19080" s="34"/>
      <c r="U19080" s="34"/>
    </row>
    <row r="19081" spans="16:21" x14ac:dyDescent="0.45">
      <c r="P19081" s="33" t="s">
        <v>10453</v>
      </c>
      <c r="Q19081" t="s">
        <v>28873</v>
      </c>
      <c r="R19081" s="35" t="s">
        <v>27751</v>
      </c>
      <c r="S19081" s="34"/>
      <c r="T19081" s="34"/>
      <c r="U19081" s="34"/>
    </row>
    <row r="19082" spans="16:21" x14ac:dyDescent="0.45">
      <c r="P19082" s="33" t="s">
        <v>10453</v>
      </c>
      <c r="Q19082" t="s">
        <v>28873</v>
      </c>
      <c r="R19082" s="35" t="s">
        <v>27752</v>
      </c>
      <c r="S19082" s="34"/>
      <c r="T19082" s="34"/>
      <c r="U19082" s="34"/>
    </row>
    <row r="19083" spans="16:21" x14ac:dyDescent="0.45">
      <c r="P19083" s="33" t="s">
        <v>10454</v>
      </c>
      <c r="Q19083" t="s">
        <v>28873</v>
      </c>
      <c r="R19083" s="35" t="s">
        <v>27753</v>
      </c>
      <c r="S19083" s="34"/>
      <c r="T19083" s="34"/>
      <c r="U19083" s="34"/>
    </row>
    <row r="19084" spans="16:21" x14ac:dyDescent="0.45">
      <c r="P19084" s="33" t="s">
        <v>10454</v>
      </c>
      <c r="Q19084" t="s">
        <v>28873</v>
      </c>
      <c r="R19084" s="35" t="s">
        <v>27754</v>
      </c>
      <c r="S19084" s="34"/>
      <c r="T19084" s="34"/>
      <c r="U19084" s="34"/>
    </row>
    <row r="19085" spans="16:21" x14ac:dyDescent="0.45">
      <c r="P19085" s="33" t="s">
        <v>10455</v>
      </c>
      <c r="Q19085" t="s">
        <v>28873</v>
      </c>
      <c r="R19085" s="35" t="s">
        <v>27755</v>
      </c>
      <c r="S19085" s="34"/>
      <c r="T19085" s="34"/>
      <c r="U19085" s="34"/>
    </row>
    <row r="19086" spans="16:21" x14ac:dyDescent="0.45">
      <c r="P19086" s="33" t="s">
        <v>10455</v>
      </c>
      <c r="Q19086" t="s">
        <v>28873</v>
      </c>
      <c r="R19086" s="35" t="s">
        <v>27756</v>
      </c>
      <c r="S19086" s="34"/>
      <c r="T19086" s="34"/>
      <c r="U19086" s="34"/>
    </row>
    <row r="19087" spans="16:21" x14ac:dyDescent="0.45">
      <c r="P19087" s="33" t="s">
        <v>10456</v>
      </c>
      <c r="Q19087" t="s">
        <v>28873</v>
      </c>
      <c r="R19087" s="35" t="s">
        <v>27757</v>
      </c>
      <c r="S19087" s="34"/>
      <c r="T19087" s="34"/>
      <c r="U19087" s="34"/>
    </row>
    <row r="19088" spans="16:21" x14ac:dyDescent="0.45">
      <c r="P19088" s="33" t="s">
        <v>10456</v>
      </c>
      <c r="Q19088" t="s">
        <v>28873</v>
      </c>
      <c r="R19088" s="35" t="s">
        <v>27758</v>
      </c>
      <c r="S19088" s="34"/>
      <c r="T19088" s="34"/>
      <c r="U19088" s="34"/>
    </row>
    <row r="19089" spans="16:21" x14ac:dyDescent="0.45">
      <c r="P19089" s="33" t="s">
        <v>10457</v>
      </c>
      <c r="Q19089" t="s">
        <v>28873</v>
      </c>
      <c r="R19089" s="35" t="s">
        <v>27759</v>
      </c>
      <c r="S19089" s="34"/>
      <c r="T19089" s="34"/>
      <c r="U19089" s="34"/>
    </row>
    <row r="19090" spans="16:21" x14ac:dyDescent="0.45">
      <c r="P19090" s="33" t="s">
        <v>10457</v>
      </c>
      <c r="Q19090" t="s">
        <v>28873</v>
      </c>
      <c r="R19090" s="35" t="s">
        <v>27760</v>
      </c>
      <c r="S19090" s="34"/>
      <c r="T19090" s="34"/>
      <c r="U19090" s="34"/>
    </row>
    <row r="19091" spans="16:21" x14ac:dyDescent="0.45">
      <c r="P19091" s="33" t="s">
        <v>10458</v>
      </c>
      <c r="Q19091" t="s">
        <v>28873</v>
      </c>
      <c r="R19091" s="35" t="s">
        <v>27761</v>
      </c>
      <c r="S19091" s="34"/>
      <c r="T19091" s="34"/>
      <c r="U19091" s="34"/>
    </row>
    <row r="19092" spans="16:21" x14ac:dyDescent="0.45">
      <c r="P19092" s="33" t="s">
        <v>10458</v>
      </c>
      <c r="Q19092" t="s">
        <v>28873</v>
      </c>
      <c r="R19092" s="35" t="s">
        <v>27762</v>
      </c>
      <c r="S19092" s="34"/>
      <c r="T19092" s="34"/>
      <c r="U19092" s="34"/>
    </row>
    <row r="19093" spans="16:21" x14ac:dyDescent="0.45">
      <c r="P19093" s="33" t="s">
        <v>10459</v>
      </c>
      <c r="Q19093" t="s">
        <v>28873</v>
      </c>
      <c r="R19093" s="35" t="s">
        <v>27763</v>
      </c>
      <c r="S19093" s="34"/>
      <c r="T19093" s="34"/>
      <c r="U19093" s="34"/>
    </row>
    <row r="19094" spans="16:21" x14ac:dyDescent="0.45">
      <c r="P19094" s="33" t="s">
        <v>10459</v>
      </c>
      <c r="Q19094" t="s">
        <v>28873</v>
      </c>
      <c r="R19094" s="35" t="s">
        <v>27764</v>
      </c>
      <c r="S19094" s="34"/>
      <c r="T19094" s="34"/>
      <c r="U19094" s="34"/>
    </row>
    <row r="19095" spans="16:21" x14ac:dyDescent="0.45">
      <c r="P19095" s="33" t="s">
        <v>10460</v>
      </c>
      <c r="Q19095" t="s">
        <v>28873</v>
      </c>
      <c r="R19095" s="35" t="s">
        <v>27763</v>
      </c>
      <c r="S19095" s="34"/>
      <c r="T19095" s="34"/>
      <c r="U19095" s="34"/>
    </row>
    <row r="19096" spans="16:21" x14ac:dyDescent="0.45">
      <c r="P19096" s="33" t="s">
        <v>10460</v>
      </c>
      <c r="Q19096" t="s">
        <v>28873</v>
      </c>
      <c r="R19096" s="35" t="s">
        <v>27764</v>
      </c>
      <c r="S19096" s="34"/>
      <c r="T19096" s="34"/>
      <c r="U19096" s="34"/>
    </row>
    <row r="19097" spans="16:21" x14ac:dyDescent="0.45">
      <c r="P19097" s="33" t="s">
        <v>10461</v>
      </c>
      <c r="Q19097" t="s">
        <v>28873</v>
      </c>
      <c r="R19097" s="35" t="s">
        <v>27765</v>
      </c>
      <c r="S19097" s="34"/>
      <c r="T19097" s="34"/>
      <c r="U19097" s="34"/>
    </row>
    <row r="19098" spans="16:21" x14ac:dyDescent="0.45">
      <c r="P19098" s="33" t="s">
        <v>10461</v>
      </c>
      <c r="Q19098" t="s">
        <v>28873</v>
      </c>
      <c r="R19098" s="35" t="s">
        <v>27766</v>
      </c>
      <c r="S19098" s="34"/>
      <c r="T19098" s="34"/>
      <c r="U19098" s="34"/>
    </row>
    <row r="19099" spans="16:21" x14ac:dyDescent="0.45">
      <c r="P19099" s="33" t="s">
        <v>10462</v>
      </c>
      <c r="Q19099" t="s">
        <v>28873</v>
      </c>
      <c r="R19099" s="35" t="s">
        <v>27767</v>
      </c>
      <c r="S19099" s="34"/>
      <c r="T19099" s="34"/>
      <c r="U19099" s="34"/>
    </row>
    <row r="19100" spans="16:21" x14ac:dyDescent="0.45">
      <c r="P19100" s="33" t="s">
        <v>10462</v>
      </c>
      <c r="Q19100" t="s">
        <v>28873</v>
      </c>
      <c r="R19100" s="35" t="s">
        <v>27768</v>
      </c>
      <c r="S19100" s="34"/>
      <c r="T19100" s="34"/>
      <c r="U19100" s="34"/>
    </row>
    <row r="19101" spans="16:21" x14ac:dyDescent="0.45">
      <c r="P19101" s="33" t="s">
        <v>10463</v>
      </c>
      <c r="Q19101" t="s">
        <v>28873</v>
      </c>
      <c r="R19101" s="35" t="s">
        <v>27769</v>
      </c>
      <c r="S19101" s="34"/>
      <c r="T19101" s="34"/>
      <c r="U19101" s="34"/>
    </row>
    <row r="19102" spans="16:21" x14ac:dyDescent="0.45">
      <c r="P19102" s="33" t="s">
        <v>10463</v>
      </c>
      <c r="Q19102" t="s">
        <v>28873</v>
      </c>
      <c r="R19102" s="35" t="s">
        <v>27770</v>
      </c>
      <c r="S19102" s="34"/>
      <c r="T19102" s="34"/>
      <c r="U19102" s="34"/>
    </row>
    <row r="19103" spans="16:21" x14ac:dyDescent="0.45">
      <c r="P19103" s="33" t="s">
        <v>10464</v>
      </c>
      <c r="Q19103" t="s">
        <v>28873</v>
      </c>
      <c r="R19103" s="35" t="s">
        <v>27771</v>
      </c>
      <c r="S19103" s="34"/>
      <c r="T19103" s="34"/>
      <c r="U19103" s="34"/>
    </row>
    <row r="19104" spans="16:21" x14ac:dyDescent="0.45">
      <c r="P19104" s="33" t="s">
        <v>10464</v>
      </c>
      <c r="Q19104" t="s">
        <v>28873</v>
      </c>
      <c r="R19104" s="35" t="s">
        <v>27772</v>
      </c>
      <c r="S19104" s="34"/>
      <c r="T19104" s="34"/>
      <c r="U19104" s="34"/>
    </row>
    <row r="19105" spans="16:21" x14ac:dyDescent="0.45">
      <c r="P19105" s="33" t="s">
        <v>10465</v>
      </c>
      <c r="Q19105" t="s">
        <v>28873</v>
      </c>
      <c r="R19105" s="35" t="s">
        <v>27773</v>
      </c>
      <c r="S19105" s="34"/>
      <c r="T19105" s="34"/>
      <c r="U19105" s="34"/>
    </row>
    <row r="19106" spans="16:21" x14ac:dyDescent="0.45">
      <c r="P19106" s="33" t="s">
        <v>10465</v>
      </c>
      <c r="Q19106" t="s">
        <v>28873</v>
      </c>
      <c r="R19106" s="35" t="s">
        <v>27774</v>
      </c>
      <c r="S19106" s="34"/>
      <c r="T19106" s="34"/>
      <c r="U19106" s="34"/>
    </row>
    <row r="19107" spans="16:21" x14ac:dyDescent="0.45">
      <c r="P19107" s="33" t="s">
        <v>10466</v>
      </c>
      <c r="Q19107" t="s">
        <v>28873</v>
      </c>
      <c r="R19107" s="35" t="s">
        <v>27775</v>
      </c>
      <c r="S19107" s="34"/>
      <c r="T19107" s="34"/>
      <c r="U19107" s="34"/>
    </row>
    <row r="19108" spans="16:21" x14ac:dyDescent="0.45">
      <c r="P19108" s="33" t="s">
        <v>10466</v>
      </c>
      <c r="Q19108" t="s">
        <v>28873</v>
      </c>
      <c r="R19108" s="35" t="s">
        <v>27776</v>
      </c>
      <c r="S19108" s="34"/>
      <c r="T19108" s="34"/>
      <c r="U19108" s="34"/>
    </row>
    <row r="19109" spans="16:21" x14ac:dyDescent="0.45">
      <c r="P19109" s="33" t="s">
        <v>10467</v>
      </c>
      <c r="Q19109" t="s">
        <v>28873</v>
      </c>
      <c r="R19109" s="35" t="s">
        <v>27777</v>
      </c>
      <c r="S19109" s="34"/>
      <c r="T19109" s="34"/>
      <c r="U19109" s="34"/>
    </row>
    <row r="19110" spans="16:21" x14ac:dyDescent="0.45">
      <c r="P19110" s="33" t="s">
        <v>10467</v>
      </c>
      <c r="Q19110" t="s">
        <v>28873</v>
      </c>
      <c r="R19110" s="35" t="s">
        <v>27778</v>
      </c>
      <c r="S19110" s="34"/>
      <c r="T19110" s="34"/>
      <c r="U19110" s="34"/>
    </row>
    <row r="19111" spans="16:21" x14ac:dyDescent="0.45">
      <c r="P19111" s="33" t="s">
        <v>10468</v>
      </c>
      <c r="Q19111" t="s">
        <v>28873</v>
      </c>
      <c r="R19111" s="35" t="s">
        <v>27779</v>
      </c>
      <c r="S19111" s="34"/>
      <c r="T19111" s="34"/>
      <c r="U19111" s="34"/>
    </row>
    <row r="19112" spans="16:21" x14ac:dyDescent="0.45">
      <c r="P19112" s="33" t="s">
        <v>10468</v>
      </c>
      <c r="Q19112" t="s">
        <v>28873</v>
      </c>
      <c r="R19112" s="35" t="s">
        <v>27780</v>
      </c>
      <c r="S19112" s="34"/>
      <c r="T19112" s="34"/>
      <c r="U19112" s="34"/>
    </row>
    <row r="19113" spans="16:21" x14ac:dyDescent="0.45">
      <c r="P19113" s="33" t="s">
        <v>10469</v>
      </c>
      <c r="Q19113" t="s">
        <v>28873</v>
      </c>
      <c r="R19113" s="35" t="s">
        <v>27781</v>
      </c>
      <c r="S19113" s="34"/>
      <c r="T19113" s="34"/>
      <c r="U19113" s="34"/>
    </row>
    <row r="19114" spans="16:21" x14ac:dyDescent="0.45">
      <c r="P19114" s="33" t="s">
        <v>10469</v>
      </c>
      <c r="Q19114" t="s">
        <v>28873</v>
      </c>
      <c r="R19114" s="35" t="s">
        <v>27782</v>
      </c>
      <c r="S19114" s="34"/>
      <c r="T19114" s="34"/>
      <c r="U19114" s="34"/>
    </row>
    <row r="19115" spans="16:21" x14ac:dyDescent="0.45">
      <c r="P19115" s="33" t="s">
        <v>10470</v>
      </c>
      <c r="Q19115" t="s">
        <v>28873</v>
      </c>
      <c r="R19115" s="35" t="s">
        <v>27783</v>
      </c>
      <c r="S19115" s="34"/>
      <c r="T19115" s="34"/>
      <c r="U19115" s="34"/>
    </row>
    <row r="19116" spans="16:21" x14ac:dyDescent="0.45">
      <c r="P19116" s="33" t="s">
        <v>10470</v>
      </c>
      <c r="Q19116" t="s">
        <v>28873</v>
      </c>
      <c r="R19116" s="35" t="s">
        <v>27784</v>
      </c>
      <c r="S19116" s="34"/>
      <c r="T19116" s="34"/>
      <c r="U19116" s="34"/>
    </row>
    <row r="19117" spans="16:21" x14ac:dyDescent="0.45">
      <c r="P19117" s="33" t="s">
        <v>10471</v>
      </c>
      <c r="Q19117" t="s">
        <v>28873</v>
      </c>
      <c r="R19117" s="35" t="s">
        <v>27785</v>
      </c>
      <c r="S19117" s="34"/>
      <c r="T19117" s="34"/>
      <c r="U19117" s="34"/>
    </row>
    <row r="19118" spans="16:21" x14ac:dyDescent="0.45">
      <c r="P19118" s="33" t="s">
        <v>10471</v>
      </c>
      <c r="Q19118" t="s">
        <v>28873</v>
      </c>
      <c r="R19118" s="35" t="s">
        <v>27786</v>
      </c>
      <c r="S19118" s="34"/>
      <c r="T19118" s="34"/>
      <c r="U19118" s="34"/>
    </row>
    <row r="19119" spans="16:21" x14ac:dyDescent="0.45">
      <c r="P19119" s="33" t="s">
        <v>10472</v>
      </c>
      <c r="Q19119" t="s">
        <v>28873</v>
      </c>
      <c r="R19119" s="35" t="s">
        <v>27787</v>
      </c>
      <c r="S19119" s="34"/>
      <c r="T19119" s="34"/>
      <c r="U19119" s="34"/>
    </row>
    <row r="19120" spans="16:21" x14ac:dyDescent="0.45">
      <c r="P19120" s="33" t="s">
        <v>10472</v>
      </c>
      <c r="Q19120" t="s">
        <v>28873</v>
      </c>
      <c r="R19120" s="35" t="s">
        <v>27788</v>
      </c>
      <c r="S19120" s="34"/>
      <c r="T19120" s="34"/>
      <c r="U19120" s="34"/>
    </row>
    <row r="19121" spans="16:21" x14ac:dyDescent="0.45">
      <c r="P19121" s="33" t="s">
        <v>10473</v>
      </c>
      <c r="Q19121" t="s">
        <v>28873</v>
      </c>
      <c r="R19121" s="35" t="s">
        <v>27787</v>
      </c>
      <c r="S19121" s="34"/>
      <c r="T19121" s="34"/>
      <c r="U19121" s="34"/>
    </row>
    <row r="19122" spans="16:21" x14ac:dyDescent="0.45">
      <c r="P19122" s="33" t="s">
        <v>10473</v>
      </c>
      <c r="Q19122" t="s">
        <v>28873</v>
      </c>
      <c r="R19122" s="35" t="s">
        <v>27788</v>
      </c>
      <c r="S19122" s="34"/>
      <c r="T19122" s="34"/>
      <c r="U19122" s="34"/>
    </row>
    <row r="19123" spans="16:21" x14ac:dyDescent="0.45">
      <c r="P19123" s="33" t="s">
        <v>10474</v>
      </c>
      <c r="Q19123" t="s">
        <v>28873</v>
      </c>
      <c r="R19123" s="35" t="s">
        <v>27789</v>
      </c>
      <c r="S19123" s="34"/>
      <c r="T19123" s="34"/>
      <c r="U19123" s="34"/>
    </row>
    <row r="19124" spans="16:21" x14ac:dyDescent="0.45">
      <c r="P19124" s="33" t="s">
        <v>10474</v>
      </c>
      <c r="Q19124" t="s">
        <v>28873</v>
      </c>
      <c r="R19124" s="35" t="s">
        <v>27790</v>
      </c>
      <c r="S19124" s="34"/>
      <c r="T19124" s="34"/>
      <c r="U19124" s="34"/>
    </row>
    <row r="19125" spans="16:21" x14ac:dyDescent="0.45">
      <c r="P19125" s="33" t="s">
        <v>10475</v>
      </c>
      <c r="Q19125" t="s">
        <v>28873</v>
      </c>
      <c r="R19125" s="35" t="s">
        <v>27791</v>
      </c>
      <c r="S19125" s="34"/>
      <c r="T19125" s="34"/>
      <c r="U19125" s="34"/>
    </row>
    <row r="19126" spans="16:21" x14ac:dyDescent="0.45">
      <c r="P19126" s="33" t="s">
        <v>10475</v>
      </c>
      <c r="Q19126" t="s">
        <v>28873</v>
      </c>
      <c r="R19126" s="35" t="s">
        <v>27792</v>
      </c>
      <c r="S19126" s="34"/>
      <c r="T19126" s="34"/>
      <c r="U19126" s="34"/>
    </row>
    <row r="19127" spans="16:21" x14ac:dyDescent="0.45">
      <c r="P19127" s="33" t="s">
        <v>10476</v>
      </c>
      <c r="Q19127" t="s">
        <v>28873</v>
      </c>
      <c r="R19127" s="35" t="s">
        <v>27793</v>
      </c>
      <c r="S19127" s="34"/>
      <c r="T19127" s="34"/>
      <c r="U19127" s="34"/>
    </row>
    <row r="19128" spans="16:21" x14ac:dyDescent="0.45">
      <c r="P19128" s="33" t="s">
        <v>10476</v>
      </c>
      <c r="Q19128" t="s">
        <v>28873</v>
      </c>
      <c r="R19128" s="35" t="s">
        <v>27794</v>
      </c>
      <c r="S19128" s="34"/>
      <c r="T19128" s="34"/>
      <c r="U19128" s="34"/>
    </row>
    <row r="19129" spans="16:21" x14ac:dyDescent="0.45">
      <c r="P19129" s="33" t="s">
        <v>10477</v>
      </c>
      <c r="Q19129" t="s">
        <v>28873</v>
      </c>
      <c r="R19129" s="35" t="s">
        <v>27795</v>
      </c>
      <c r="S19129" s="34"/>
      <c r="T19129" s="34"/>
      <c r="U19129" s="34"/>
    </row>
    <row r="19130" spans="16:21" x14ac:dyDescent="0.45">
      <c r="P19130" s="33" t="s">
        <v>10477</v>
      </c>
      <c r="Q19130" t="s">
        <v>28873</v>
      </c>
      <c r="R19130" s="35" t="s">
        <v>27796</v>
      </c>
      <c r="S19130" s="34"/>
      <c r="T19130" s="34"/>
      <c r="U19130" s="34"/>
    </row>
    <row r="19131" spans="16:21" x14ac:dyDescent="0.45">
      <c r="P19131" s="33" t="s">
        <v>10478</v>
      </c>
      <c r="Q19131" t="s">
        <v>28873</v>
      </c>
      <c r="R19131" s="35" t="s">
        <v>27797</v>
      </c>
      <c r="S19131" s="34"/>
      <c r="T19131" s="34"/>
      <c r="U19131" s="34"/>
    </row>
    <row r="19132" spans="16:21" x14ac:dyDescent="0.45">
      <c r="P19132" s="33" t="s">
        <v>10478</v>
      </c>
      <c r="Q19132" t="s">
        <v>28873</v>
      </c>
      <c r="R19132" s="35" t="s">
        <v>27798</v>
      </c>
      <c r="S19132" s="34"/>
      <c r="T19132" s="34"/>
      <c r="U19132" s="34"/>
    </row>
    <row r="19133" spans="16:21" x14ac:dyDescent="0.45">
      <c r="P19133" s="33" t="s">
        <v>10479</v>
      </c>
      <c r="Q19133" t="s">
        <v>28873</v>
      </c>
      <c r="R19133" s="35" t="s">
        <v>27799</v>
      </c>
      <c r="S19133" s="34"/>
      <c r="T19133" s="34"/>
      <c r="U19133" s="34"/>
    </row>
    <row r="19134" spans="16:21" x14ac:dyDescent="0.45">
      <c r="P19134" s="33" t="s">
        <v>10479</v>
      </c>
      <c r="Q19134" t="s">
        <v>28873</v>
      </c>
      <c r="R19134" s="35" t="s">
        <v>27800</v>
      </c>
      <c r="S19134" s="34"/>
      <c r="T19134" s="34"/>
      <c r="U19134" s="34"/>
    </row>
    <row r="19135" spans="16:21" x14ac:dyDescent="0.45">
      <c r="P19135" s="33" t="s">
        <v>10480</v>
      </c>
      <c r="Q19135" t="s">
        <v>28873</v>
      </c>
      <c r="R19135" s="35" t="s">
        <v>27801</v>
      </c>
      <c r="S19135" s="34"/>
      <c r="T19135" s="34"/>
      <c r="U19135" s="34"/>
    </row>
    <row r="19136" spans="16:21" x14ac:dyDescent="0.45">
      <c r="P19136" s="33" t="s">
        <v>10480</v>
      </c>
      <c r="Q19136" t="s">
        <v>28873</v>
      </c>
      <c r="R19136" s="35" t="s">
        <v>27802</v>
      </c>
      <c r="S19136" s="34"/>
      <c r="T19136" s="34"/>
      <c r="U19136" s="34"/>
    </row>
    <row r="19137" spans="16:21" x14ac:dyDescent="0.45">
      <c r="P19137" s="33" t="s">
        <v>10481</v>
      </c>
      <c r="Q19137" t="s">
        <v>28873</v>
      </c>
      <c r="R19137" s="35" t="s">
        <v>27803</v>
      </c>
      <c r="S19137" s="34"/>
      <c r="T19137" s="34"/>
      <c r="U19137" s="34"/>
    </row>
    <row r="19138" spans="16:21" x14ac:dyDescent="0.45">
      <c r="P19138" s="33" t="s">
        <v>10481</v>
      </c>
      <c r="Q19138" t="s">
        <v>28873</v>
      </c>
      <c r="R19138" s="35" t="s">
        <v>27804</v>
      </c>
      <c r="S19138" s="34"/>
      <c r="T19138" s="34"/>
      <c r="U19138" s="34"/>
    </row>
    <row r="19139" spans="16:21" x14ac:dyDescent="0.45">
      <c r="P19139" s="33" t="s">
        <v>10482</v>
      </c>
      <c r="Q19139" t="s">
        <v>28873</v>
      </c>
      <c r="R19139" s="35" t="s">
        <v>27805</v>
      </c>
      <c r="S19139" s="34"/>
      <c r="T19139" s="34"/>
      <c r="U19139" s="34"/>
    </row>
    <row r="19140" spans="16:21" x14ac:dyDescent="0.45">
      <c r="P19140" s="33" t="s">
        <v>10482</v>
      </c>
      <c r="Q19140" t="s">
        <v>28873</v>
      </c>
      <c r="R19140" s="35" t="s">
        <v>27806</v>
      </c>
      <c r="S19140" s="34"/>
      <c r="T19140" s="34"/>
      <c r="U19140" s="34"/>
    </row>
    <row r="19141" spans="16:21" x14ac:dyDescent="0.45">
      <c r="P19141" s="33" t="s">
        <v>10483</v>
      </c>
      <c r="Q19141" t="s">
        <v>28873</v>
      </c>
      <c r="R19141" s="35" t="s">
        <v>27807</v>
      </c>
      <c r="S19141" s="34"/>
      <c r="T19141" s="34"/>
      <c r="U19141" s="34"/>
    </row>
    <row r="19142" spans="16:21" x14ac:dyDescent="0.45">
      <c r="P19142" s="33" t="s">
        <v>10483</v>
      </c>
      <c r="Q19142" t="s">
        <v>28873</v>
      </c>
      <c r="R19142" s="35" t="s">
        <v>27808</v>
      </c>
      <c r="S19142" s="34"/>
      <c r="T19142" s="34"/>
      <c r="U19142" s="34"/>
    </row>
    <row r="19143" spans="16:21" x14ac:dyDescent="0.45">
      <c r="P19143" s="33" t="s">
        <v>10484</v>
      </c>
      <c r="Q19143" t="s">
        <v>28873</v>
      </c>
      <c r="R19143" s="35" t="s">
        <v>27809</v>
      </c>
      <c r="S19143" s="34"/>
      <c r="T19143" s="34"/>
      <c r="U19143" s="34"/>
    </row>
    <row r="19144" spans="16:21" x14ac:dyDescent="0.45">
      <c r="P19144" s="33" t="s">
        <v>10484</v>
      </c>
      <c r="Q19144" t="s">
        <v>28873</v>
      </c>
      <c r="R19144" s="35" t="s">
        <v>27810</v>
      </c>
      <c r="S19144" s="34"/>
      <c r="T19144" s="34"/>
      <c r="U19144" s="34"/>
    </row>
    <row r="19145" spans="16:21" x14ac:dyDescent="0.45">
      <c r="P19145" s="33" t="s">
        <v>10485</v>
      </c>
      <c r="Q19145" t="s">
        <v>28873</v>
      </c>
      <c r="R19145" s="35" t="s">
        <v>27811</v>
      </c>
      <c r="S19145" s="34"/>
      <c r="T19145" s="34"/>
      <c r="U19145" s="34"/>
    </row>
    <row r="19146" spans="16:21" x14ac:dyDescent="0.45">
      <c r="P19146" s="33" t="s">
        <v>10485</v>
      </c>
      <c r="Q19146" t="s">
        <v>28873</v>
      </c>
      <c r="R19146" s="35" t="s">
        <v>27812</v>
      </c>
      <c r="S19146" s="34"/>
      <c r="T19146" s="34"/>
      <c r="U19146" s="34"/>
    </row>
    <row r="19147" spans="16:21" x14ac:dyDescent="0.45">
      <c r="P19147" s="33" t="s">
        <v>10486</v>
      </c>
      <c r="Q19147" t="s">
        <v>28873</v>
      </c>
      <c r="R19147" s="35" t="s">
        <v>27813</v>
      </c>
      <c r="S19147" s="34"/>
      <c r="T19147" s="34"/>
      <c r="U19147" s="34"/>
    </row>
    <row r="19148" spans="16:21" x14ac:dyDescent="0.45">
      <c r="P19148" s="33" t="s">
        <v>10486</v>
      </c>
      <c r="Q19148" t="s">
        <v>28873</v>
      </c>
      <c r="R19148" s="35" t="s">
        <v>27814</v>
      </c>
      <c r="S19148" s="34"/>
      <c r="T19148" s="34"/>
      <c r="U19148" s="34"/>
    </row>
    <row r="19149" spans="16:21" x14ac:dyDescent="0.45">
      <c r="P19149" s="33" t="s">
        <v>10487</v>
      </c>
      <c r="Q19149" t="s">
        <v>28873</v>
      </c>
      <c r="R19149" s="35" t="s">
        <v>27813</v>
      </c>
      <c r="S19149" s="34"/>
      <c r="T19149" s="34"/>
      <c r="U19149" s="34"/>
    </row>
    <row r="19150" spans="16:21" x14ac:dyDescent="0.45">
      <c r="P19150" s="33" t="s">
        <v>10487</v>
      </c>
      <c r="Q19150" t="s">
        <v>28873</v>
      </c>
      <c r="R19150" s="35" t="s">
        <v>27814</v>
      </c>
      <c r="S19150" s="34"/>
      <c r="T19150" s="34"/>
      <c r="U19150" s="34"/>
    </row>
    <row r="19151" spans="16:21" x14ac:dyDescent="0.45">
      <c r="P19151" s="33" t="s">
        <v>10488</v>
      </c>
      <c r="Q19151" t="s">
        <v>28873</v>
      </c>
      <c r="R19151" s="35" t="s">
        <v>27815</v>
      </c>
      <c r="S19151" s="34"/>
      <c r="T19151" s="34"/>
      <c r="U19151" s="34"/>
    </row>
    <row r="19152" spans="16:21" x14ac:dyDescent="0.45">
      <c r="P19152" s="33" t="s">
        <v>10488</v>
      </c>
      <c r="Q19152" t="s">
        <v>28873</v>
      </c>
      <c r="R19152" s="35" t="s">
        <v>27816</v>
      </c>
      <c r="S19152" s="34"/>
      <c r="T19152" s="34"/>
      <c r="U19152" s="34"/>
    </row>
    <row r="19153" spans="16:21" x14ac:dyDescent="0.45">
      <c r="P19153" s="33" t="s">
        <v>10489</v>
      </c>
      <c r="Q19153" t="s">
        <v>28873</v>
      </c>
      <c r="R19153" s="35" t="s">
        <v>26177</v>
      </c>
      <c r="S19153" s="34"/>
      <c r="T19153" s="34"/>
      <c r="U19153" s="34"/>
    </row>
    <row r="19154" spans="16:21" x14ac:dyDescent="0.45">
      <c r="P19154" s="33" t="s">
        <v>10489</v>
      </c>
      <c r="Q19154" t="s">
        <v>28873</v>
      </c>
      <c r="R19154" s="35" t="s">
        <v>27817</v>
      </c>
      <c r="S19154" s="34"/>
      <c r="T19154" s="34"/>
      <c r="U19154" s="34"/>
    </row>
    <row r="19155" spans="16:21" x14ac:dyDescent="0.45">
      <c r="P19155" s="33" t="s">
        <v>10490</v>
      </c>
      <c r="Q19155" t="s">
        <v>28873</v>
      </c>
      <c r="R19155" s="35" t="s">
        <v>27818</v>
      </c>
      <c r="S19155" s="34"/>
      <c r="T19155" s="34"/>
      <c r="U19155" s="34"/>
    </row>
    <row r="19156" spans="16:21" x14ac:dyDescent="0.45">
      <c r="P19156" s="33" t="s">
        <v>10490</v>
      </c>
      <c r="Q19156" t="s">
        <v>28873</v>
      </c>
      <c r="R19156" s="35" t="s">
        <v>27819</v>
      </c>
      <c r="S19156" s="34"/>
      <c r="T19156" s="34"/>
      <c r="U19156" s="34"/>
    </row>
    <row r="19157" spans="16:21" x14ac:dyDescent="0.45">
      <c r="P19157" s="33" t="s">
        <v>10491</v>
      </c>
      <c r="Q19157" t="s">
        <v>28873</v>
      </c>
      <c r="R19157" s="35" t="s">
        <v>27820</v>
      </c>
      <c r="S19157" s="34"/>
      <c r="T19157" s="34"/>
      <c r="U19157" s="34"/>
    </row>
    <row r="19158" spans="16:21" x14ac:dyDescent="0.45">
      <c r="P19158" s="33" t="s">
        <v>10491</v>
      </c>
      <c r="Q19158" t="s">
        <v>28873</v>
      </c>
      <c r="R19158" s="35" t="s">
        <v>27821</v>
      </c>
      <c r="S19158" s="34"/>
      <c r="T19158" s="34"/>
      <c r="U19158" s="34"/>
    </row>
    <row r="19159" spans="16:21" x14ac:dyDescent="0.45">
      <c r="P19159" s="33" t="s">
        <v>10492</v>
      </c>
      <c r="Q19159" t="s">
        <v>28873</v>
      </c>
      <c r="R19159" s="35" t="s">
        <v>27822</v>
      </c>
      <c r="S19159" s="34"/>
      <c r="T19159" s="34"/>
      <c r="U19159" s="34"/>
    </row>
    <row r="19160" spans="16:21" x14ac:dyDescent="0.45">
      <c r="P19160" s="33" t="s">
        <v>10492</v>
      </c>
      <c r="Q19160" t="s">
        <v>28873</v>
      </c>
      <c r="R19160" s="35" t="s">
        <v>27823</v>
      </c>
      <c r="S19160" s="34"/>
      <c r="T19160" s="34"/>
      <c r="U19160" s="34"/>
    </row>
    <row r="19161" spans="16:21" x14ac:dyDescent="0.45">
      <c r="P19161" s="33" t="s">
        <v>10493</v>
      </c>
      <c r="Q19161" t="s">
        <v>28873</v>
      </c>
      <c r="R19161" s="35" t="s">
        <v>27824</v>
      </c>
      <c r="S19161" s="34"/>
      <c r="T19161" s="34"/>
      <c r="U19161" s="34"/>
    </row>
    <row r="19162" spans="16:21" x14ac:dyDescent="0.45">
      <c r="P19162" s="33" t="s">
        <v>10493</v>
      </c>
      <c r="Q19162" t="s">
        <v>28873</v>
      </c>
      <c r="R19162" s="35" t="s">
        <v>27825</v>
      </c>
      <c r="S19162" s="34"/>
      <c r="T19162" s="34"/>
      <c r="U19162" s="34"/>
    </row>
    <row r="19163" spans="16:21" x14ac:dyDescent="0.45">
      <c r="P19163" s="33" t="s">
        <v>10494</v>
      </c>
      <c r="Q19163" t="s">
        <v>28873</v>
      </c>
      <c r="R19163" s="35" t="s">
        <v>27826</v>
      </c>
      <c r="S19163" s="34"/>
      <c r="T19163" s="34"/>
      <c r="U19163" s="34"/>
    </row>
    <row r="19164" spans="16:21" x14ac:dyDescent="0.45">
      <c r="P19164" s="33" t="s">
        <v>10494</v>
      </c>
      <c r="Q19164" t="s">
        <v>28873</v>
      </c>
      <c r="R19164" s="35" t="s">
        <v>27827</v>
      </c>
      <c r="S19164" s="34"/>
      <c r="T19164" s="34"/>
      <c r="U19164" s="34"/>
    </row>
    <row r="19165" spans="16:21" x14ac:dyDescent="0.45">
      <c r="P19165" s="33" t="s">
        <v>10495</v>
      </c>
      <c r="Q19165" t="s">
        <v>28873</v>
      </c>
      <c r="R19165" s="35" t="s">
        <v>27828</v>
      </c>
      <c r="S19165" s="34"/>
      <c r="T19165" s="34"/>
      <c r="U19165" s="34"/>
    </row>
    <row r="19166" spans="16:21" x14ac:dyDescent="0.45">
      <c r="P19166" s="33" t="s">
        <v>10495</v>
      </c>
      <c r="Q19166" t="s">
        <v>28873</v>
      </c>
      <c r="R19166" s="35" t="s">
        <v>27829</v>
      </c>
      <c r="S19166" s="34"/>
      <c r="T19166" s="34"/>
      <c r="U19166" s="34"/>
    </row>
    <row r="19167" spans="16:21" x14ac:dyDescent="0.45">
      <c r="P19167" s="33" t="s">
        <v>10496</v>
      </c>
      <c r="Q19167" t="s">
        <v>28873</v>
      </c>
      <c r="R19167" s="35" t="s">
        <v>27830</v>
      </c>
      <c r="S19167" s="34"/>
      <c r="T19167" s="34"/>
      <c r="U19167" s="34"/>
    </row>
    <row r="19168" spans="16:21" x14ac:dyDescent="0.45">
      <c r="P19168" s="33" t="s">
        <v>10496</v>
      </c>
      <c r="Q19168" t="s">
        <v>28873</v>
      </c>
      <c r="R19168" s="35" t="s">
        <v>27831</v>
      </c>
      <c r="S19168" s="34"/>
      <c r="T19168" s="34"/>
      <c r="U19168" s="34"/>
    </row>
    <row r="19169" spans="16:21" x14ac:dyDescent="0.45">
      <c r="P19169" s="33" t="s">
        <v>10497</v>
      </c>
      <c r="Q19169" t="s">
        <v>28873</v>
      </c>
      <c r="R19169" s="35" t="s">
        <v>27832</v>
      </c>
      <c r="S19169" s="34"/>
      <c r="T19169" s="34"/>
      <c r="U19169" s="34"/>
    </row>
    <row r="19170" spans="16:21" x14ac:dyDescent="0.45">
      <c r="P19170" s="33" t="s">
        <v>10497</v>
      </c>
      <c r="Q19170" t="s">
        <v>28873</v>
      </c>
      <c r="R19170" s="35" t="s">
        <v>27833</v>
      </c>
      <c r="S19170" s="34"/>
      <c r="T19170" s="34"/>
      <c r="U19170" s="34"/>
    </row>
    <row r="19171" spans="16:21" x14ac:dyDescent="0.45">
      <c r="P19171" s="33" t="s">
        <v>10498</v>
      </c>
      <c r="Q19171" t="s">
        <v>28873</v>
      </c>
      <c r="R19171" s="35" t="s">
        <v>27834</v>
      </c>
      <c r="S19171" s="34"/>
      <c r="T19171" s="34"/>
      <c r="U19171" s="34"/>
    </row>
    <row r="19172" spans="16:21" x14ac:dyDescent="0.45">
      <c r="P19172" s="33" t="s">
        <v>10498</v>
      </c>
      <c r="Q19172" t="s">
        <v>28873</v>
      </c>
      <c r="R19172" s="35" t="s">
        <v>27835</v>
      </c>
      <c r="S19172" s="34"/>
      <c r="T19172" s="34"/>
      <c r="U19172" s="34"/>
    </row>
    <row r="19173" spans="16:21" x14ac:dyDescent="0.45">
      <c r="P19173" s="33" t="s">
        <v>10499</v>
      </c>
      <c r="Q19173" t="s">
        <v>28873</v>
      </c>
      <c r="R19173" s="35" t="s">
        <v>27836</v>
      </c>
      <c r="S19173" s="34"/>
      <c r="T19173" s="34"/>
      <c r="U19173" s="34"/>
    </row>
    <row r="19174" spans="16:21" x14ac:dyDescent="0.45">
      <c r="P19174" s="33" t="s">
        <v>10499</v>
      </c>
      <c r="Q19174" t="s">
        <v>28873</v>
      </c>
      <c r="R19174" s="35" t="s">
        <v>27837</v>
      </c>
      <c r="S19174" s="34"/>
      <c r="T19174" s="34"/>
      <c r="U19174" s="34"/>
    </row>
    <row r="19175" spans="16:21" x14ac:dyDescent="0.45">
      <c r="P19175" s="33" t="s">
        <v>10500</v>
      </c>
      <c r="Q19175" t="s">
        <v>28873</v>
      </c>
      <c r="R19175" s="35" t="s">
        <v>27838</v>
      </c>
      <c r="S19175" s="34"/>
      <c r="T19175" s="34"/>
      <c r="U19175" s="34"/>
    </row>
    <row r="19176" spans="16:21" x14ac:dyDescent="0.45">
      <c r="P19176" s="33" t="s">
        <v>10500</v>
      </c>
      <c r="Q19176" t="s">
        <v>28873</v>
      </c>
      <c r="R19176" s="35" t="s">
        <v>27839</v>
      </c>
      <c r="S19176" s="34"/>
      <c r="T19176" s="34"/>
      <c r="U19176" s="34"/>
    </row>
    <row r="19177" spans="16:21" x14ac:dyDescent="0.45">
      <c r="P19177" s="33" t="s">
        <v>10501</v>
      </c>
      <c r="Q19177" t="s">
        <v>28873</v>
      </c>
      <c r="R19177" s="35" t="s">
        <v>27840</v>
      </c>
      <c r="S19177" s="34"/>
      <c r="T19177" s="34"/>
      <c r="U19177" s="34"/>
    </row>
    <row r="19178" spans="16:21" x14ac:dyDescent="0.45">
      <c r="P19178" s="33" t="s">
        <v>10501</v>
      </c>
      <c r="Q19178" t="s">
        <v>28873</v>
      </c>
      <c r="R19178" s="35" t="s">
        <v>27841</v>
      </c>
      <c r="S19178" s="34"/>
      <c r="T19178" s="34"/>
      <c r="U19178" s="34"/>
    </row>
    <row r="19179" spans="16:21" x14ac:dyDescent="0.45">
      <c r="P19179" s="33" t="s">
        <v>10502</v>
      </c>
      <c r="Q19179" t="s">
        <v>28873</v>
      </c>
      <c r="R19179" s="35" t="s">
        <v>27842</v>
      </c>
      <c r="S19179" s="34"/>
      <c r="T19179" s="34"/>
      <c r="U19179" s="34"/>
    </row>
    <row r="19180" spans="16:21" x14ac:dyDescent="0.45">
      <c r="P19180" s="33" t="s">
        <v>10502</v>
      </c>
      <c r="Q19180" t="s">
        <v>28873</v>
      </c>
      <c r="R19180" s="35" t="s">
        <v>27843</v>
      </c>
      <c r="S19180" s="34"/>
      <c r="T19180" s="34"/>
      <c r="U19180" s="34"/>
    </row>
    <row r="19181" spans="16:21" x14ac:dyDescent="0.45">
      <c r="P19181" s="33" t="s">
        <v>10503</v>
      </c>
      <c r="Q19181" t="s">
        <v>28873</v>
      </c>
      <c r="R19181" s="35" t="s">
        <v>27844</v>
      </c>
      <c r="S19181" s="34"/>
      <c r="T19181" s="34"/>
      <c r="U19181" s="34"/>
    </row>
    <row r="19182" spans="16:21" x14ac:dyDescent="0.45">
      <c r="P19182" s="33" t="s">
        <v>10503</v>
      </c>
      <c r="Q19182" t="s">
        <v>28873</v>
      </c>
      <c r="R19182" s="35" t="s">
        <v>27845</v>
      </c>
      <c r="S19182" s="34"/>
      <c r="T19182" s="34"/>
      <c r="U19182" s="34"/>
    </row>
    <row r="19183" spans="16:21" x14ac:dyDescent="0.45">
      <c r="P19183" s="33" t="s">
        <v>10504</v>
      </c>
      <c r="Q19183" t="s">
        <v>28873</v>
      </c>
      <c r="R19183" s="35" t="s">
        <v>27846</v>
      </c>
      <c r="S19183" s="34"/>
      <c r="T19183" s="34"/>
      <c r="U19183" s="34"/>
    </row>
    <row r="19184" spans="16:21" x14ac:dyDescent="0.45">
      <c r="P19184" s="33" t="s">
        <v>10504</v>
      </c>
      <c r="Q19184" t="s">
        <v>28873</v>
      </c>
      <c r="R19184" s="35" t="s">
        <v>27847</v>
      </c>
      <c r="S19184" s="34"/>
      <c r="T19184" s="34"/>
      <c r="U19184" s="34"/>
    </row>
    <row r="19185" spans="16:21" x14ac:dyDescent="0.45">
      <c r="P19185" s="33" t="s">
        <v>10505</v>
      </c>
      <c r="Q19185" t="s">
        <v>28873</v>
      </c>
      <c r="R19185" s="35" t="s">
        <v>27848</v>
      </c>
      <c r="S19185" s="34"/>
      <c r="T19185" s="34"/>
      <c r="U19185" s="34"/>
    </row>
    <row r="19186" spans="16:21" x14ac:dyDescent="0.45">
      <c r="P19186" s="33" t="s">
        <v>10505</v>
      </c>
      <c r="Q19186" t="s">
        <v>28873</v>
      </c>
      <c r="R19186" s="35" t="s">
        <v>27849</v>
      </c>
      <c r="S19186" s="34"/>
      <c r="T19186" s="34"/>
      <c r="U19186" s="34"/>
    </row>
    <row r="19187" spans="16:21" x14ac:dyDescent="0.45">
      <c r="P19187" s="33" t="s">
        <v>10506</v>
      </c>
      <c r="Q19187" t="s">
        <v>28873</v>
      </c>
      <c r="R19187" s="35" t="s">
        <v>27850</v>
      </c>
      <c r="S19187" s="34"/>
      <c r="T19187" s="34"/>
      <c r="U19187" s="34"/>
    </row>
    <row r="19188" spans="16:21" x14ac:dyDescent="0.45">
      <c r="P19188" s="33" t="s">
        <v>10506</v>
      </c>
      <c r="Q19188" t="s">
        <v>28873</v>
      </c>
      <c r="R19188" s="35" t="s">
        <v>27851</v>
      </c>
      <c r="S19188" s="34"/>
      <c r="T19188" s="34"/>
      <c r="U19188" s="34"/>
    </row>
    <row r="19189" spans="16:21" x14ac:dyDescent="0.45">
      <c r="P19189" s="33" t="s">
        <v>10507</v>
      </c>
      <c r="Q19189" t="s">
        <v>28873</v>
      </c>
      <c r="R19189" s="35" t="s">
        <v>27852</v>
      </c>
      <c r="S19189" s="34"/>
      <c r="T19189" s="34"/>
      <c r="U19189" s="34"/>
    </row>
    <row r="19190" spans="16:21" x14ac:dyDescent="0.45">
      <c r="P19190" s="33" t="s">
        <v>10507</v>
      </c>
      <c r="Q19190" t="s">
        <v>28873</v>
      </c>
      <c r="R19190" s="35" t="s">
        <v>27853</v>
      </c>
      <c r="S19190" s="34"/>
      <c r="T19190" s="34"/>
      <c r="U19190" s="34"/>
    </row>
    <row r="19191" spans="16:21" x14ac:dyDescent="0.45">
      <c r="P19191" s="33" t="s">
        <v>10508</v>
      </c>
      <c r="Q19191" t="s">
        <v>28873</v>
      </c>
      <c r="R19191" s="35" t="s">
        <v>27854</v>
      </c>
      <c r="S19191" s="34"/>
      <c r="T19191" s="34"/>
      <c r="U19191" s="34"/>
    </row>
    <row r="19192" spans="16:21" x14ac:dyDescent="0.45">
      <c r="P19192" s="33" t="s">
        <v>10508</v>
      </c>
      <c r="Q19192" t="s">
        <v>28873</v>
      </c>
      <c r="R19192" s="35" t="s">
        <v>27855</v>
      </c>
      <c r="S19192" s="34"/>
      <c r="T19192" s="34"/>
      <c r="U19192" s="34"/>
    </row>
    <row r="19193" spans="16:21" x14ac:dyDescent="0.45">
      <c r="P19193" s="33" t="s">
        <v>10509</v>
      </c>
      <c r="Q19193" t="s">
        <v>28873</v>
      </c>
      <c r="R19193" s="35" t="s">
        <v>27856</v>
      </c>
      <c r="S19193" s="34"/>
      <c r="T19193" s="34"/>
      <c r="U19193" s="34"/>
    </row>
    <row r="19194" spans="16:21" x14ac:dyDescent="0.45">
      <c r="P19194" s="33" t="s">
        <v>10509</v>
      </c>
      <c r="Q19194" t="s">
        <v>28873</v>
      </c>
      <c r="R19194" s="35" t="s">
        <v>27857</v>
      </c>
      <c r="S19194" s="34"/>
      <c r="T19194" s="34"/>
      <c r="U19194" s="34"/>
    </row>
    <row r="19195" spans="16:21" x14ac:dyDescent="0.45">
      <c r="P19195" s="33" t="s">
        <v>10510</v>
      </c>
      <c r="Q19195" t="s">
        <v>28873</v>
      </c>
      <c r="R19195" s="35" t="s">
        <v>27858</v>
      </c>
      <c r="S19195" s="34"/>
      <c r="T19195" s="34"/>
      <c r="U19195" s="34"/>
    </row>
    <row r="19196" spans="16:21" x14ac:dyDescent="0.45">
      <c r="P19196" s="33" t="s">
        <v>10510</v>
      </c>
      <c r="Q19196" t="s">
        <v>28873</v>
      </c>
      <c r="R19196" s="35" t="s">
        <v>27859</v>
      </c>
      <c r="S19196" s="34"/>
      <c r="T19196" s="34"/>
      <c r="U19196" s="34"/>
    </row>
    <row r="19197" spans="16:21" x14ac:dyDescent="0.45">
      <c r="P19197" s="33" t="s">
        <v>10511</v>
      </c>
      <c r="Q19197" t="s">
        <v>28873</v>
      </c>
      <c r="R19197" s="35" t="s">
        <v>27860</v>
      </c>
      <c r="S19197" s="34"/>
      <c r="T19197" s="34"/>
      <c r="U19197" s="34"/>
    </row>
    <row r="19198" spans="16:21" x14ac:dyDescent="0.45">
      <c r="P19198" s="33" t="s">
        <v>10511</v>
      </c>
      <c r="Q19198" t="s">
        <v>28873</v>
      </c>
      <c r="R19198" s="35" t="s">
        <v>27861</v>
      </c>
      <c r="S19198" s="34"/>
      <c r="T19198" s="34"/>
      <c r="U19198" s="34"/>
    </row>
    <row r="19199" spans="16:21" x14ac:dyDescent="0.45">
      <c r="P19199" s="33" t="s">
        <v>10512</v>
      </c>
      <c r="Q19199" t="s">
        <v>28873</v>
      </c>
      <c r="R19199" s="35" t="s">
        <v>27862</v>
      </c>
      <c r="S19199" s="34"/>
      <c r="T19199" s="34"/>
      <c r="U19199" s="34"/>
    </row>
    <row r="19200" spans="16:21" x14ac:dyDescent="0.45">
      <c r="P19200" s="33" t="s">
        <v>10512</v>
      </c>
      <c r="Q19200" t="s">
        <v>28873</v>
      </c>
      <c r="R19200" s="35" t="s">
        <v>27863</v>
      </c>
      <c r="S19200" s="34"/>
      <c r="T19200" s="34"/>
      <c r="U19200" s="34"/>
    </row>
    <row r="19201" spans="16:21" x14ac:dyDescent="0.45">
      <c r="P19201" s="33" t="s">
        <v>10513</v>
      </c>
      <c r="Q19201" t="s">
        <v>28873</v>
      </c>
      <c r="R19201" s="35" t="s">
        <v>27864</v>
      </c>
      <c r="S19201" s="34"/>
      <c r="T19201" s="34"/>
      <c r="U19201" s="34"/>
    </row>
    <row r="19202" spans="16:21" x14ac:dyDescent="0.45">
      <c r="P19202" s="33" t="s">
        <v>10513</v>
      </c>
      <c r="Q19202" t="s">
        <v>28873</v>
      </c>
      <c r="R19202" s="35" t="s">
        <v>27865</v>
      </c>
      <c r="S19202" s="34"/>
      <c r="T19202" s="34"/>
      <c r="U19202" s="34"/>
    </row>
    <row r="19203" spans="16:21" x14ac:dyDescent="0.45">
      <c r="P19203" s="33" t="s">
        <v>10514</v>
      </c>
      <c r="Q19203" t="s">
        <v>28873</v>
      </c>
      <c r="R19203" s="35" t="s">
        <v>27862</v>
      </c>
      <c r="S19203" s="34"/>
      <c r="T19203" s="34"/>
      <c r="U19203" s="34"/>
    </row>
    <row r="19204" spans="16:21" x14ac:dyDescent="0.45">
      <c r="P19204" s="33" t="s">
        <v>10514</v>
      </c>
      <c r="Q19204" t="s">
        <v>28873</v>
      </c>
      <c r="R19204" s="35" t="s">
        <v>27863</v>
      </c>
      <c r="S19204" s="34"/>
      <c r="T19204" s="34"/>
      <c r="U19204" s="34"/>
    </row>
    <row r="19205" spans="16:21" x14ac:dyDescent="0.45">
      <c r="P19205" s="33" t="s">
        <v>10515</v>
      </c>
      <c r="Q19205" t="s">
        <v>28873</v>
      </c>
      <c r="R19205" s="35" t="s">
        <v>27866</v>
      </c>
      <c r="S19205" s="34"/>
      <c r="T19205" s="34"/>
      <c r="U19205" s="34"/>
    </row>
    <row r="19206" spans="16:21" x14ac:dyDescent="0.45">
      <c r="P19206" s="33" t="s">
        <v>10515</v>
      </c>
      <c r="Q19206" t="s">
        <v>28873</v>
      </c>
      <c r="R19206" s="35" t="s">
        <v>27867</v>
      </c>
      <c r="S19206" s="34"/>
      <c r="T19206" s="34"/>
      <c r="U19206" s="34"/>
    </row>
    <row r="19207" spans="16:21" x14ac:dyDescent="0.45">
      <c r="P19207" s="33" t="s">
        <v>10516</v>
      </c>
      <c r="Q19207" t="s">
        <v>28873</v>
      </c>
      <c r="R19207" s="35" t="s">
        <v>27868</v>
      </c>
      <c r="S19207" s="34"/>
      <c r="T19207" s="34"/>
      <c r="U19207" s="34"/>
    </row>
    <row r="19208" spans="16:21" x14ac:dyDescent="0.45">
      <c r="P19208" s="33" t="s">
        <v>10516</v>
      </c>
      <c r="Q19208" t="s">
        <v>28873</v>
      </c>
      <c r="R19208" s="35" t="s">
        <v>27869</v>
      </c>
      <c r="S19208" s="34"/>
      <c r="T19208" s="34"/>
      <c r="U19208" s="34"/>
    </row>
    <row r="19209" spans="16:21" x14ac:dyDescent="0.45">
      <c r="P19209" s="33" t="s">
        <v>10517</v>
      </c>
      <c r="Q19209" t="s">
        <v>28873</v>
      </c>
      <c r="R19209" s="35" t="s">
        <v>27870</v>
      </c>
      <c r="S19209" s="34"/>
      <c r="T19209" s="34"/>
      <c r="U19209" s="34"/>
    </row>
    <row r="19210" spans="16:21" x14ac:dyDescent="0.45">
      <c r="P19210" s="33" t="s">
        <v>10517</v>
      </c>
      <c r="Q19210" t="s">
        <v>28873</v>
      </c>
      <c r="R19210" s="35" t="s">
        <v>27871</v>
      </c>
      <c r="S19210" s="34"/>
      <c r="T19210" s="34"/>
      <c r="U19210" s="34"/>
    </row>
    <row r="19211" spans="16:21" x14ac:dyDescent="0.45">
      <c r="P19211" s="33" t="s">
        <v>10518</v>
      </c>
      <c r="Q19211" t="s">
        <v>28873</v>
      </c>
      <c r="R19211" s="35" t="s">
        <v>27872</v>
      </c>
      <c r="S19211" s="34"/>
      <c r="T19211" s="34"/>
      <c r="U19211" s="34"/>
    </row>
    <row r="19212" spans="16:21" x14ac:dyDescent="0.45">
      <c r="P19212" s="33" t="s">
        <v>10518</v>
      </c>
      <c r="Q19212" t="s">
        <v>28873</v>
      </c>
      <c r="R19212" s="35" t="s">
        <v>27873</v>
      </c>
      <c r="S19212" s="34"/>
      <c r="T19212" s="34"/>
      <c r="U19212" s="34"/>
    </row>
    <row r="19213" spans="16:21" x14ac:dyDescent="0.45">
      <c r="P19213" s="33" t="s">
        <v>10519</v>
      </c>
      <c r="Q19213" t="s">
        <v>28873</v>
      </c>
      <c r="R19213" s="35" t="s">
        <v>24976</v>
      </c>
      <c r="S19213" s="34"/>
      <c r="T19213" s="34"/>
      <c r="U19213" s="34"/>
    </row>
    <row r="19214" spans="16:21" x14ac:dyDescent="0.45">
      <c r="P19214" s="33" t="s">
        <v>10519</v>
      </c>
      <c r="Q19214" t="s">
        <v>28873</v>
      </c>
      <c r="R19214" s="35" t="s">
        <v>27310</v>
      </c>
      <c r="S19214" s="34"/>
      <c r="T19214" s="34"/>
      <c r="U19214" s="34"/>
    </row>
    <row r="19215" spans="16:21" x14ac:dyDescent="0.45">
      <c r="P19215" s="33" t="s">
        <v>10520</v>
      </c>
      <c r="Q19215" t="s">
        <v>28873</v>
      </c>
      <c r="R19215" s="35" t="s">
        <v>27874</v>
      </c>
      <c r="S19215" s="34"/>
      <c r="T19215" s="34"/>
      <c r="U19215" s="34"/>
    </row>
    <row r="19216" spans="16:21" x14ac:dyDescent="0.45">
      <c r="P19216" s="33" t="s">
        <v>10520</v>
      </c>
      <c r="Q19216" t="s">
        <v>28873</v>
      </c>
      <c r="R19216" s="35" t="s">
        <v>27875</v>
      </c>
      <c r="S19216" s="34"/>
      <c r="T19216" s="34"/>
      <c r="U19216" s="34"/>
    </row>
    <row r="19217" spans="16:21" x14ac:dyDescent="0.45">
      <c r="P19217" s="33" t="s">
        <v>10521</v>
      </c>
      <c r="Q19217" t="s">
        <v>28873</v>
      </c>
      <c r="R19217" s="35" t="s">
        <v>24978</v>
      </c>
      <c r="S19217" s="34"/>
      <c r="T19217" s="34"/>
      <c r="U19217" s="34"/>
    </row>
    <row r="19218" spans="16:21" x14ac:dyDescent="0.45">
      <c r="P19218" s="33" t="s">
        <v>10521</v>
      </c>
      <c r="Q19218" t="s">
        <v>28873</v>
      </c>
      <c r="R19218" s="35" t="s">
        <v>27312</v>
      </c>
      <c r="S19218" s="34"/>
      <c r="T19218" s="34"/>
      <c r="U19218" s="34"/>
    </row>
    <row r="19219" spans="16:21" x14ac:dyDescent="0.45">
      <c r="P19219" s="33" t="s">
        <v>10522</v>
      </c>
      <c r="Q19219" t="s">
        <v>28873</v>
      </c>
      <c r="R19219" s="35" t="s">
        <v>24980</v>
      </c>
      <c r="S19219" s="34"/>
      <c r="T19219" s="34"/>
      <c r="U19219" s="34"/>
    </row>
    <row r="19220" spans="16:21" x14ac:dyDescent="0.45">
      <c r="P19220" s="33" t="s">
        <v>10522</v>
      </c>
      <c r="Q19220" t="s">
        <v>28873</v>
      </c>
      <c r="R19220" s="35" t="s">
        <v>27314</v>
      </c>
      <c r="S19220" s="34"/>
      <c r="T19220" s="34"/>
      <c r="U19220" s="34"/>
    </row>
    <row r="19221" spans="16:21" x14ac:dyDescent="0.45">
      <c r="P19221" s="33" t="s">
        <v>10523</v>
      </c>
      <c r="Q19221" t="s">
        <v>28873</v>
      </c>
      <c r="R19221" s="35" t="s">
        <v>24980</v>
      </c>
      <c r="S19221" s="34"/>
      <c r="T19221" s="34"/>
      <c r="U19221" s="34"/>
    </row>
    <row r="19222" spans="16:21" x14ac:dyDescent="0.45">
      <c r="P19222" s="33" t="s">
        <v>10523</v>
      </c>
      <c r="Q19222" t="s">
        <v>28873</v>
      </c>
      <c r="R19222" s="35" t="s">
        <v>27314</v>
      </c>
      <c r="S19222" s="34"/>
      <c r="T19222" s="34"/>
      <c r="U19222" s="34"/>
    </row>
    <row r="19223" spans="16:21" x14ac:dyDescent="0.45">
      <c r="P19223" s="33" t="s">
        <v>10524</v>
      </c>
      <c r="Q19223" t="s">
        <v>28873</v>
      </c>
      <c r="R19223" s="35" t="s">
        <v>24982</v>
      </c>
      <c r="S19223" s="34"/>
      <c r="T19223" s="34"/>
      <c r="U19223" s="34"/>
    </row>
    <row r="19224" spans="16:21" x14ac:dyDescent="0.45">
      <c r="P19224" s="33" t="s">
        <v>10524</v>
      </c>
      <c r="Q19224" t="s">
        <v>28873</v>
      </c>
      <c r="R19224" s="35" t="s">
        <v>27316</v>
      </c>
      <c r="S19224" s="34"/>
      <c r="T19224" s="34"/>
      <c r="U19224" s="34"/>
    </row>
    <row r="19225" spans="16:21" x14ac:dyDescent="0.45">
      <c r="P19225" s="33" t="s">
        <v>10525</v>
      </c>
      <c r="Q19225" t="s">
        <v>28873</v>
      </c>
      <c r="R19225" s="35" t="s">
        <v>27876</v>
      </c>
      <c r="S19225" s="34"/>
      <c r="T19225" s="34"/>
      <c r="U19225" s="34"/>
    </row>
    <row r="19226" spans="16:21" x14ac:dyDescent="0.45">
      <c r="P19226" s="33" t="s">
        <v>10525</v>
      </c>
      <c r="Q19226" t="s">
        <v>28873</v>
      </c>
      <c r="R19226" s="35" t="s">
        <v>27877</v>
      </c>
      <c r="S19226" s="34"/>
      <c r="T19226" s="34"/>
      <c r="U19226" s="34"/>
    </row>
    <row r="19227" spans="16:21" x14ac:dyDescent="0.45">
      <c r="P19227" s="33" t="s">
        <v>10526</v>
      </c>
      <c r="Q19227" t="s">
        <v>28873</v>
      </c>
      <c r="R19227" s="35" t="s">
        <v>27878</v>
      </c>
      <c r="S19227" s="34"/>
      <c r="T19227" s="34"/>
      <c r="U19227" s="34"/>
    </row>
    <row r="19228" spans="16:21" x14ac:dyDescent="0.45">
      <c r="P19228" s="33" t="s">
        <v>10526</v>
      </c>
      <c r="Q19228" t="s">
        <v>28873</v>
      </c>
      <c r="R19228" s="35" t="s">
        <v>27879</v>
      </c>
      <c r="S19228" s="34"/>
      <c r="T19228" s="34"/>
      <c r="U19228" s="34"/>
    </row>
    <row r="19229" spans="16:21" x14ac:dyDescent="0.45">
      <c r="P19229" s="33" t="s">
        <v>10527</v>
      </c>
      <c r="Q19229" t="s">
        <v>28873</v>
      </c>
      <c r="R19229" s="35" t="s">
        <v>27880</v>
      </c>
      <c r="S19229" s="34"/>
      <c r="T19229" s="34"/>
      <c r="U19229" s="34"/>
    </row>
    <row r="19230" spans="16:21" x14ac:dyDescent="0.45">
      <c r="P19230" s="33" t="s">
        <v>10527</v>
      </c>
      <c r="Q19230" t="s">
        <v>28873</v>
      </c>
      <c r="R19230" s="35" t="s">
        <v>27881</v>
      </c>
      <c r="S19230" s="34"/>
      <c r="T19230" s="34"/>
      <c r="U19230" s="34"/>
    </row>
    <row r="19231" spans="16:21" x14ac:dyDescent="0.45">
      <c r="P19231" s="33" t="s">
        <v>10528</v>
      </c>
      <c r="Q19231" t="s">
        <v>28873</v>
      </c>
      <c r="R19231" s="35" t="s">
        <v>27882</v>
      </c>
      <c r="S19231" s="34"/>
      <c r="T19231" s="34"/>
      <c r="U19231" s="34"/>
    </row>
    <row r="19232" spans="16:21" x14ac:dyDescent="0.45">
      <c r="P19232" s="33" t="s">
        <v>10528</v>
      </c>
      <c r="Q19232" t="s">
        <v>28873</v>
      </c>
      <c r="R19232" s="35" t="s">
        <v>27883</v>
      </c>
      <c r="S19232" s="34"/>
      <c r="T19232" s="34"/>
      <c r="U19232" s="34"/>
    </row>
    <row r="19233" spans="16:21" x14ac:dyDescent="0.45">
      <c r="P19233" s="33" t="s">
        <v>10529</v>
      </c>
      <c r="Q19233" t="s">
        <v>28873</v>
      </c>
      <c r="R19233" s="35" t="s">
        <v>27884</v>
      </c>
      <c r="S19233" s="34"/>
      <c r="T19233" s="34"/>
      <c r="U19233" s="34"/>
    </row>
    <row r="19234" spans="16:21" x14ac:dyDescent="0.45">
      <c r="P19234" s="33" t="s">
        <v>10529</v>
      </c>
      <c r="Q19234" t="s">
        <v>28873</v>
      </c>
      <c r="R19234" s="35" t="s">
        <v>27885</v>
      </c>
      <c r="S19234" s="34"/>
      <c r="T19234" s="34"/>
      <c r="U19234" s="34"/>
    </row>
    <row r="19235" spans="16:21" x14ac:dyDescent="0.45">
      <c r="P19235" s="33" t="s">
        <v>10530</v>
      </c>
      <c r="Q19235" t="s">
        <v>28873</v>
      </c>
      <c r="R19235" s="35" t="s">
        <v>27886</v>
      </c>
      <c r="S19235" s="34"/>
      <c r="T19235" s="34"/>
      <c r="U19235" s="34"/>
    </row>
    <row r="19236" spans="16:21" x14ac:dyDescent="0.45">
      <c r="P19236" s="33" t="s">
        <v>10530</v>
      </c>
      <c r="Q19236" t="s">
        <v>28873</v>
      </c>
      <c r="R19236" s="35" t="s">
        <v>27887</v>
      </c>
      <c r="S19236" s="34"/>
      <c r="T19236" s="34"/>
      <c r="U19236" s="34"/>
    </row>
    <row r="19237" spans="16:21" x14ac:dyDescent="0.45">
      <c r="P19237" s="33" t="s">
        <v>10531</v>
      </c>
      <c r="Q19237" t="s">
        <v>28873</v>
      </c>
      <c r="R19237" s="35" t="s">
        <v>27888</v>
      </c>
      <c r="S19237" s="34"/>
      <c r="T19237" s="34"/>
      <c r="U19237" s="34"/>
    </row>
    <row r="19238" spans="16:21" x14ac:dyDescent="0.45">
      <c r="P19238" s="33" t="s">
        <v>10531</v>
      </c>
      <c r="Q19238" t="s">
        <v>28873</v>
      </c>
      <c r="R19238" s="35" t="s">
        <v>27889</v>
      </c>
      <c r="S19238" s="34"/>
      <c r="T19238" s="34"/>
      <c r="U19238" s="34"/>
    </row>
    <row r="19239" spans="16:21" x14ac:dyDescent="0.45">
      <c r="P19239" s="33" t="s">
        <v>10532</v>
      </c>
      <c r="Q19239" t="s">
        <v>28873</v>
      </c>
      <c r="R19239" s="35" t="s">
        <v>27890</v>
      </c>
      <c r="S19239" s="34"/>
      <c r="T19239" s="34"/>
      <c r="U19239" s="34"/>
    </row>
    <row r="19240" spans="16:21" x14ac:dyDescent="0.45">
      <c r="P19240" s="33" t="s">
        <v>10532</v>
      </c>
      <c r="Q19240" t="s">
        <v>28873</v>
      </c>
      <c r="R19240" s="35" t="s">
        <v>27891</v>
      </c>
      <c r="S19240" s="34"/>
      <c r="T19240" s="34"/>
      <c r="U19240" s="34"/>
    </row>
    <row r="19241" spans="16:21" x14ac:dyDescent="0.45">
      <c r="P19241" s="33" t="s">
        <v>10533</v>
      </c>
      <c r="Q19241" t="s">
        <v>28873</v>
      </c>
      <c r="R19241" s="35" t="s">
        <v>27892</v>
      </c>
      <c r="S19241" s="34"/>
      <c r="T19241" s="34"/>
      <c r="U19241" s="34"/>
    </row>
    <row r="19242" spans="16:21" x14ac:dyDescent="0.45">
      <c r="P19242" s="33" t="s">
        <v>10533</v>
      </c>
      <c r="Q19242" t="s">
        <v>28873</v>
      </c>
      <c r="R19242" s="35" t="s">
        <v>27893</v>
      </c>
      <c r="S19242" s="34"/>
      <c r="T19242" s="34"/>
      <c r="U19242" s="34"/>
    </row>
    <row r="19243" spans="16:21" x14ac:dyDescent="0.45">
      <c r="P19243" s="33" t="s">
        <v>10534</v>
      </c>
      <c r="Q19243" t="s">
        <v>28873</v>
      </c>
      <c r="R19243" s="35" t="s">
        <v>27894</v>
      </c>
      <c r="S19243" s="34"/>
      <c r="T19243" s="34"/>
      <c r="U19243" s="34"/>
    </row>
    <row r="19244" spans="16:21" x14ac:dyDescent="0.45">
      <c r="P19244" s="33" t="s">
        <v>10534</v>
      </c>
      <c r="Q19244" t="s">
        <v>28873</v>
      </c>
      <c r="R19244" s="35" t="s">
        <v>27895</v>
      </c>
      <c r="S19244" s="34"/>
      <c r="T19244" s="34"/>
      <c r="U19244" s="34"/>
    </row>
    <row r="19245" spans="16:21" x14ac:dyDescent="0.45">
      <c r="P19245" s="33" t="s">
        <v>10535</v>
      </c>
      <c r="Q19245" t="s">
        <v>28873</v>
      </c>
      <c r="R19245" s="35" t="s">
        <v>27896</v>
      </c>
      <c r="S19245" s="34"/>
      <c r="T19245" s="34"/>
      <c r="U19245" s="34"/>
    </row>
    <row r="19246" spans="16:21" x14ac:dyDescent="0.45">
      <c r="P19246" s="33" t="s">
        <v>10535</v>
      </c>
      <c r="Q19246" t="s">
        <v>28873</v>
      </c>
      <c r="R19246" s="35" t="s">
        <v>27897</v>
      </c>
      <c r="S19246" s="34"/>
      <c r="T19246" s="34"/>
      <c r="U19246" s="34"/>
    </row>
    <row r="19247" spans="16:21" x14ac:dyDescent="0.45">
      <c r="P19247" s="33" t="s">
        <v>10536</v>
      </c>
      <c r="Q19247" t="s">
        <v>28873</v>
      </c>
      <c r="R19247" s="35" t="s">
        <v>27898</v>
      </c>
      <c r="S19247" s="34"/>
      <c r="T19247" s="34"/>
      <c r="U19247" s="34"/>
    </row>
    <row r="19248" spans="16:21" x14ac:dyDescent="0.45">
      <c r="P19248" s="33" t="s">
        <v>10536</v>
      </c>
      <c r="Q19248" t="s">
        <v>28873</v>
      </c>
      <c r="R19248" s="35" t="s">
        <v>27899</v>
      </c>
      <c r="S19248" s="34"/>
      <c r="T19248" s="34"/>
      <c r="U19248" s="34"/>
    </row>
    <row r="19249" spans="16:21" x14ac:dyDescent="0.45">
      <c r="P19249" s="33" t="s">
        <v>10537</v>
      </c>
      <c r="Q19249" t="s">
        <v>28873</v>
      </c>
      <c r="R19249" s="35" t="s">
        <v>27900</v>
      </c>
      <c r="S19249" s="34"/>
      <c r="T19249" s="34"/>
      <c r="U19249" s="34"/>
    </row>
    <row r="19250" spans="16:21" x14ac:dyDescent="0.45">
      <c r="P19250" s="33" t="s">
        <v>10537</v>
      </c>
      <c r="Q19250" t="s">
        <v>28873</v>
      </c>
      <c r="R19250" s="35" t="s">
        <v>27901</v>
      </c>
      <c r="S19250" s="34"/>
      <c r="T19250" s="34"/>
      <c r="U19250" s="34"/>
    </row>
    <row r="19251" spans="16:21" x14ac:dyDescent="0.45">
      <c r="P19251" s="33" t="s">
        <v>10538</v>
      </c>
      <c r="Q19251" t="s">
        <v>28873</v>
      </c>
      <c r="R19251" s="35" t="s">
        <v>27902</v>
      </c>
      <c r="S19251" s="34"/>
      <c r="T19251" s="34"/>
      <c r="U19251" s="34"/>
    </row>
    <row r="19252" spans="16:21" x14ac:dyDescent="0.45">
      <c r="P19252" s="33" t="s">
        <v>10538</v>
      </c>
      <c r="Q19252" t="s">
        <v>28873</v>
      </c>
      <c r="R19252" s="35" t="s">
        <v>27903</v>
      </c>
      <c r="S19252" s="34"/>
      <c r="T19252" s="34"/>
      <c r="U19252" s="34"/>
    </row>
    <row r="19253" spans="16:21" x14ac:dyDescent="0.45">
      <c r="P19253" s="33" t="s">
        <v>10539</v>
      </c>
      <c r="Q19253" t="s">
        <v>28873</v>
      </c>
      <c r="R19253" s="35" t="s">
        <v>27904</v>
      </c>
      <c r="S19253" s="34"/>
      <c r="T19253" s="34"/>
      <c r="U19253" s="34"/>
    </row>
    <row r="19254" spans="16:21" x14ac:dyDescent="0.45">
      <c r="P19254" s="33" t="s">
        <v>10539</v>
      </c>
      <c r="Q19254" t="s">
        <v>28873</v>
      </c>
      <c r="R19254" s="35" t="s">
        <v>27905</v>
      </c>
      <c r="S19254" s="34"/>
      <c r="T19254" s="34"/>
      <c r="U19254" s="34"/>
    </row>
    <row r="19255" spans="16:21" x14ac:dyDescent="0.45">
      <c r="P19255" s="33" t="s">
        <v>10540</v>
      </c>
      <c r="Q19255" t="s">
        <v>28873</v>
      </c>
      <c r="R19255" s="35" t="s">
        <v>27906</v>
      </c>
      <c r="S19255" s="34"/>
      <c r="T19255" s="34"/>
      <c r="U19255" s="34"/>
    </row>
    <row r="19256" spans="16:21" x14ac:dyDescent="0.45">
      <c r="P19256" s="33" t="s">
        <v>10540</v>
      </c>
      <c r="Q19256" t="s">
        <v>28873</v>
      </c>
      <c r="R19256" s="35" t="s">
        <v>27907</v>
      </c>
      <c r="S19256" s="34"/>
      <c r="T19256" s="34"/>
      <c r="U19256" s="34"/>
    </row>
    <row r="19257" spans="16:21" x14ac:dyDescent="0.45">
      <c r="P19257" s="33" t="s">
        <v>10541</v>
      </c>
      <c r="Q19257" t="s">
        <v>28873</v>
      </c>
      <c r="R19257" s="35" t="s">
        <v>27906</v>
      </c>
      <c r="S19257" s="34"/>
      <c r="T19257" s="34"/>
      <c r="U19257" s="34"/>
    </row>
    <row r="19258" spans="16:21" x14ac:dyDescent="0.45">
      <c r="P19258" s="33" t="s">
        <v>10541</v>
      </c>
      <c r="Q19258" t="s">
        <v>28873</v>
      </c>
      <c r="R19258" s="35" t="s">
        <v>27907</v>
      </c>
      <c r="S19258" s="34"/>
      <c r="T19258" s="34"/>
      <c r="U19258" s="34"/>
    </row>
    <row r="19259" spans="16:21" x14ac:dyDescent="0.45">
      <c r="P19259" s="33" t="s">
        <v>10542</v>
      </c>
      <c r="Q19259" t="s">
        <v>28873</v>
      </c>
      <c r="R19259" s="35" t="s">
        <v>27908</v>
      </c>
      <c r="S19259" s="34"/>
      <c r="T19259" s="34"/>
      <c r="U19259" s="34"/>
    </row>
    <row r="19260" spans="16:21" x14ac:dyDescent="0.45">
      <c r="P19260" s="33" t="s">
        <v>10542</v>
      </c>
      <c r="Q19260" t="s">
        <v>28873</v>
      </c>
      <c r="R19260" s="35" t="s">
        <v>27909</v>
      </c>
      <c r="S19260" s="34"/>
      <c r="T19260" s="34"/>
      <c r="U19260" s="34"/>
    </row>
    <row r="19261" spans="16:21" x14ac:dyDescent="0.45">
      <c r="P19261" s="33" t="s">
        <v>10543</v>
      </c>
      <c r="Q19261" t="s">
        <v>28873</v>
      </c>
      <c r="R19261" s="35" t="s">
        <v>27910</v>
      </c>
      <c r="S19261" s="34"/>
      <c r="T19261" s="34"/>
      <c r="U19261" s="34"/>
    </row>
    <row r="19262" spans="16:21" x14ac:dyDescent="0.45">
      <c r="P19262" s="33" t="s">
        <v>10543</v>
      </c>
      <c r="Q19262" t="s">
        <v>28873</v>
      </c>
      <c r="R19262" s="35" t="s">
        <v>27911</v>
      </c>
      <c r="S19262" s="34"/>
      <c r="T19262" s="34"/>
      <c r="U19262" s="34"/>
    </row>
    <row r="19263" spans="16:21" x14ac:dyDescent="0.45">
      <c r="P19263" s="33" t="s">
        <v>10544</v>
      </c>
      <c r="Q19263" t="s">
        <v>28873</v>
      </c>
      <c r="R19263" s="35" t="s">
        <v>27912</v>
      </c>
      <c r="S19263" s="34"/>
      <c r="T19263" s="34"/>
      <c r="U19263" s="34"/>
    </row>
    <row r="19264" spans="16:21" x14ac:dyDescent="0.45">
      <c r="P19264" s="33" t="s">
        <v>10544</v>
      </c>
      <c r="Q19264" t="s">
        <v>28873</v>
      </c>
      <c r="R19264" s="35" t="s">
        <v>27913</v>
      </c>
      <c r="S19264" s="34"/>
      <c r="T19264" s="34"/>
      <c r="U19264" s="34"/>
    </row>
    <row r="19265" spans="16:21" x14ac:dyDescent="0.45">
      <c r="P19265" s="33" t="s">
        <v>10545</v>
      </c>
      <c r="Q19265" t="s">
        <v>28873</v>
      </c>
      <c r="R19265" s="35" t="s">
        <v>27914</v>
      </c>
      <c r="S19265" s="34"/>
      <c r="T19265" s="34"/>
      <c r="U19265" s="34"/>
    </row>
    <row r="19266" spans="16:21" x14ac:dyDescent="0.45">
      <c r="P19266" s="33" t="s">
        <v>10545</v>
      </c>
      <c r="Q19266" t="s">
        <v>28873</v>
      </c>
      <c r="R19266" s="35" t="s">
        <v>27915</v>
      </c>
      <c r="S19266" s="34"/>
      <c r="T19266" s="34"/>
      <c r="U19266" s="34"/>
    </row>
    <row r="19267" spans="16:21" x14ac:dyDescent="0.45">
      <c r="P19267" s="33" t="s">
        <v>10546</v>
      </c>
      <c r="Q19267" t="s">
        <v>28873</v>
      </c>
      <c r="R19267" s="35" t="s">
        <v>27916</v>
      </c>
      <c r="S19267" s="34"/>
      <c r="T19267" s="34"/>
      <c r="U19267" s="34"/>
    </row>
    <row r="19268" spans="16:21" x14ac:dyDescent="0.45">
      <c r="P19268" s="33" t="s">
        <v>10546</v>
      </c>
      <c r="Q19268" t="s">
        <v>28873</v>
      </c>
      <c r="R19268" s="35" t="s">
        <v>27917</v>
      </c>
      <c r="S19268" s="34"/>
      <c r="T19268" s="34"/>
      <c r="U19268" s="34"/>
    </row>
    <row r="19269" spans="16:21" x14ac:dyDescent="0.45">
      <c r="P19269" s="33" t="s">
        <v>10547</v>
      </c>
      <c r="Q19269" t="s">
        <v>28873</v>
      </c>
      <c r="R19269" s="35" t="s">
        <v>27918</v>
      </c>
      <c r="S19269" s="34"/>
      <c r="T19269" s="34"/>
      <c r="U19269" s="34"/>
    </row>
    <row r="19270" spans="16:21" x14ac:dyDescent="0.45">
      <c r="P19270" s="33" t="s">
        <v>10547</v>
      </c>
      <c r="Q19270" t="s">
        <v>28873</v>
      </c>
      <c r="R19270" s="35" t="s">
        <v>27919</v>
      </c>
      <c r="S19270" s="34"/>
      <c r="T19270" s="34"/>
      <c r="U19270" s="34"/>
    </row>
    <row r="19271" spans="16:21" x14ac:dyDescent="0.45">
      <c r="P19271" s="33" t="s">
        <v>10548</v>
      </c>
      <c r="Q19271" t="s">
        <v>28873</v>
      </c>
      <c r="R19271" s="35" t="s">
        <v>27920</v>
      </c>
      <c r="S19271" s="34"/>
      <c r="T19271" s="34"/>
      <c r="U19271" s="34"/>
    </row>
    <row r="19272" spans="16:21" x14ac:dyDescent="0.45">
      <c r="P19272" s="33" t="s">
        <v>10548</v>
      </c>
      <c r="Q19272" t="s">
        <v>28873</v>
      </c>
      <c r="R19272" s="35" t="s">
        <v>27921</v>
      </c>
      <c r="S19272" s="34"/>
      <c r="T19272" s="34"/>
      <c r="U19272" s="34"/>
    </row>
    <row r="19273" spans="16:21" x14ac:dyDescent="0.45">
      <c r="P19273" s="33" t="s">
        <v>10549</v>
      </c>
      <c r="Q19273" t="s">
        <v>28873</v>
      </c>
      <c r="R19273" s="35" t="s">
        <v>27922</v>
      </c>
      <c r="S19273" s="34"/>
      <c r="T19273" s="34"/>
      <c r="U19273" s="34"/>
    </row>
    <row r="19274" spans="16:21" x14ac:dyDescent="0.45">
      <c r="P19274" s="33" t="s">
        <v>10549</v>
      </c>
      <c r="Q19274" t="s">
        <v>28873</v>
      </c>
      <c r="R19274" s="35" t="s">
        <v>27923</v>
      </c>
      <c r="S19274" s="34"/>
      <c r="T19274" s="34"/>
      <c r="U19274" s="34"/>
    </row>
    <row r="19275" spans="16:21" x14ac:dyDescent="0.45">
      <c r="P19275" s="33" t="s">
        <v>10550</v>
      </c>
      <c r="Q19275" t="s">
        <v>28873</v>
      </c>
      <c r="R19275" s="35" t="s">
        <v>27924</v>
      </c>
      <c r="S19275" s="34"/>
      <c r="T19275" s="34"/>
      <c r="U19275" s="34"/>
    </row>
    <row r="19276" spans="16:21" x14ac:dyDescent="0.45">
      <c r="P19276" s="33" t="s">
        <v>10550</v>
      </c>
      <c r="Q19276" t="s">
        <v>28873</v>
      </c>
      <c r="R19276" s="35" t="s">
        <v>27925</v>
      </c>
      <c r="S19276" s="34"/>
      <c r="T19276" s="34"/>
      <c r="U19276" s="34"/>
    </row>
    <row r="19277" spans="16:21" x14ac:dyDescent="0.45">
      <c r="P19277" s="33" t="s">
        <v>10551</v>
      </c>
      <c r="Q19277" t="s">
        <v>28873</v>
      </c>
      <c r="R19277" s="35" t="s">
        <v>27926</v>
      </c>
      <c r="S19277" s="34"/>
      <c r="T19277" s="34"/>
      <c r="U19277" s="34"/>
    </row>
    <row r="19278" spans="16:21" x14ac:dyDescent="0.45">
      <c r="P19278" s="33" t="s">
        <v>10551</v>
      </c>
      <c r="Q19278" t="s">
        <v>28873</v>
      </c>
      <c r="R19278" s="35" t="s">
        <v>27927</v>
      </c>
      <c r="S19278" s="34"/>
      <c r="T19278" s="34"/>
      <c r="U19278" s="34"/>
    </row>
    <row r="19279" spans="16:21" x14ac:dyDescent="0.45">
      <c r="P19279" s="33" t="s">
        <v>10552</v>
      </c>
      <c r="Q19279" t="s">
        <v>28873</v>
      </c>
      <c r="R19279" s="35" t="s">
        <v>27926</v>
      </c>
      <c r="S19279" s="34"/>
      <c r="T19279" s="34"/>
      <c r="U19279" s="34"/>
    </row>
    <row r="19280" spans="16:21" x14ac:dyDescent="0.45">
      <c r="P19280" s="33" t="s">
        <v>10552</v>
      </c>
      <c r="Q19280" t="s">
        <v>28873</v>
      </c>
      <c r="R19280" s="35" t="s">
        <v>27928</v>
      </c>
      <c r="S19280" s="34"/>
      <c r="T19280" s="34"/>
      <c r="U19280" s="34"/>
    </row>
    <row r="19281" spans="16:21" x14ac:dyDescent="0.45">
      <c r="P19281" s="33" t="s">
        <v>10553</v>
      </c>
      <c r="Q19281" t="s">
        <v>28873</v>
      </c>
      <c r="R19281" s="35" t="s">
        <v>27929</v>
      </c>
      <c r="S19281" s="34"/>
      <c r="T19281" s="34"/>
      <c r="U19281" s="34"/>
    </row>
    <row r="19282" spans="16:21" x14ac:dyDescent="0.45">
      <c r="P19282" s="33" t="s">
        <v>10553</v>
      </c>
      <c r="Q19282" t="s">
        <v>28873</v>
      </c>
      <c r="R19282" s="35" t="s">
        <v>27930</v>
      </c>
      <c r="S19282" s="34"/>
      <c r="T19282" s="34"/>
      <c r="U19282" s="34"/>
    </row>
    <row r="19283" spans="16:21" x14ac:dyDescent="0.45">
      <c r="P19283" s="33" t="s">
        <v>10554</v>
      </c>
      <c r="Q19283" t="s">
        <v>28873</v>
      </c>
      <c r="R19283" s="35" t="s">
        <v>27931</v>
      </c>
      <c r="S19283" s="34"/>
      <c r="T19283" s="34"/>
      <c r="U19283" s="34"/>
    </row>
    <row r="19284" spans="16:21" x14ac:dyDescent="0.45">
      <c r="P19284" s="33" t="s">
        <v>10554</v>
      </c>
      <c r="Q19284" t="s">
        <v>28873</v>
      </c>
      <c r="R19284" s="35" t="s">
        <v>27932</v>
      </c>
      <c r="S19284" s="34"/>
      <c r="T19284" s="34"/>
      <c r="U19284" s="34"/>
    </row>
    <row r="19285" spans="16:21" x14ac:dyDescent="0.45">
      <c r="P19285" s="33" t="s">
        <v>10555</v>
      </c>
      <c r="Q19285" t="s">
        <v>28873</v>
      </c>
      <c r="R19285" s="35" t="s">
        <v>27933</v>
      </c>
      <c r="S19285" s="34"/>
      <c r="T19285" s="34"/>
      <c r="U19285" s="34"/>
    </row>
    <row r="19286" spans="16:21" x14ac:dyDescent="0.45">
      <c r="P19286" s="33" t="s">
        <v>10555</v>
      </c>
      <c r="Q19286" t="s">
        <v>28873</v>
      </c>
      <c r="R19286" s="35" t="s">
        <v>27934</v>
      </c>
      <c r="S19286" s="34"/>
      <c r="T19286" s="34"/>
      <c r="U19286" s="34"/>
    </row>
    <row r="19287" spans="16:21" x14ac:dyDescent="0.45">
      <c r="P19287" s="33" t="s">
        <v>10556</v>
      </c>
      <c r="Q19287" t="s">
        <v>28873</v>
      </c>
      <c r="R19287" s="35" t="s">
        <v>27935</v>
      </c>
      <c r="S19287" s="34"/>
      <c r="T19287" s="34"/>
      <c r="U19287" s="34"/>
    </row>
    <row r="19288" spans="16:21" x14ac:dyDescent="0.45">
      <c r="P19288" s="33" t="s">
        <v>10556</v>
      </c>
      <c r="Q19288" t="s">
        <v>28873</v>
      </c>
      <c r="R19288" s="35" t="s">
        <v>27936</v>
      </c>
      <c r="S19288" s="34"/>
      <c r="T19288" s="34"/>
      <c r="U19288" s="34"/>
    </row>
    <row r="19289" spans="16:21" x14ac:dyDescent="0.45">
      <c r="P19289" s="33" t="s">
        <v>10557</v>
      </c>
      <c r="Q19289" t="s">
        <v>28873</v>
      </c>
      <c r="R19289" s="35" t="s">
        <v>27937</v>
      </c>
      <c r="S19289" s="34"/>
      <c r="T19289" s="34"/>
      <c r="U19289" s="34"/>
    </row>
    <row r="19290" spans="16:21" x14ac:dyDescent="0.45">
      <c r="P19290" s="33" t="s">
        <v>10557</v>
      </c>
      <c r="Q19290" t="s">
        <v>28873</v>
      </c>
      <c r="R19290" s="35" t="s">
        <v>27938</v>
      </c>
      <c r="S19290" s="34"/>
      <c r="T19290" s="34"/>
      <c r="U19290" s="34"/>
    </row>
    <row r="19291" spans="16:21" x14ac:dyDescent="0.45">
      <c r="P19291" s="33" t="s">
        <v>10558</v>
      </c>
      <c r="Q19291" t="s">
        <v>28873</v>
      </c>
      <c r="R19291" s="35" t="s">
        <v>14601</v>
      </c>
      <c r="S19291" s="34"/>
      <c r="T19291" s="34"/>
      <c r="U19291" s="34"/>
    </row>
    <row r="19292" spans="16:21" x14ac:dyDescent="0.45">
      <c r="P19292" s="33" t="s">
        <v>10558</v>
      </c>
      <c r="Q19292" t="s">
        <v>28873</v>
      </c>
      <c r="R19292" s="35" t="s">
        <v>27939</v>
      </c>
      <c r="S19292" s="34"/>
      <c r="T19292" s="34"/>
      <c r="U19292" s="34"/>
    </row>
    <row r="19293" spans="16:21" x14ac:dyDescent="0.45">
      <c r="P19293" s="33" t="s">
        <v>10559</v>
      </c>
      <c r="Q19293" t="s">
        <v>28873</v>
      </c>
      <c r="R19293" s="35" t="s">
        <v>27940</v>
      </c>
      <c r="S19293" s="34"/>
      <c r="T19293" s="34"/>
      <c r="U19293" s="34"/>
    </row>
    <row r="19294" spans="16:21" x14ac:dyDescent="0.45">
      <c r="P19294" s="33" t="s">
        <v>10559</v>
      </c>
      <c r="Q19294" t="s">
        <v>28873</v>
      </c>
      <c r="R19294" s="35" t="s">
        <v>27941</v>
      </c>
      <c r="S19294" s="34"/>
      <c r="T19294" s="34"/>
      <c r="U19294" s="34"/>
    </row>
    <row r="19295" spans="16:21" x14ac:dyDescent="0.45">
      <c r="P19295" s="33" t="s">
        <v>10560</v>
      </c>
      <c r="Q19295" t="s">
        <v>28873</v>
      </c>
      <c r="R19295" s="35" t="s">
        <v>27942</v>
      </c>
      <c r="S19295" s="34"/>
      <c r="T19295" s="34"/>
      <c r="U19295" s="34"/>
    </row>
    <row r="19296" spans="16:21" x14ac:dyDescent="0.45">
      <c r="P19296" s="33" t="s">
        <v>10560</v>
      </c>
      <c r="Q19296" t="s">
        <v>28873</v>
      </c>
      <c r="R19296" s="35" t="s">
        <v>27943</v>
      </c>
      <c r="S19296" s="34"/>
      <c r="T19296" s="34"/>
      <c r="U19296" s="34"/>
    </row>
    <row r="19297" spans="16:21" x14ac:dyDescent="0.45">
      <c r="P19297" s="33" t="s">
        <v>10561</v>
      </c>
      <c r="Q19297" t="s">
        <v>28873</v>
      </c>
      <c r="R19297" s="35" t="s">
        <v>14615</v>
      </c>
      <c r="S19297" s="34"/>
      <c r="T19297" s="34"/>
      <c r="U19297" s="34"/>
    </row>
    <row r="19298" spans="16:21" x14ac:dyDescent="0.45">
      <c r="P19298" s="33" t="s">
        <v>10561</v>
      </c>
      <c r="Q19298" t="s">
        <v>28873</v>
      </c>
      <c r="R19298" s="35" t="s">
        <v>27944</v>
      </c>
      <c r="S19298" s="34"/>
      <c r="T19298" s="34"/>
      <c r="U19298" s="34"/>
    </row>
    <row r="19299" spans="16:21" x14ac:dyDescent="0.45">
      <c r="P19299" s="33" t="s">
        <v>10562</v>
      </c>
      <c r="Q19299" t="s">
        <v>28873</v>
      </c>
      <c r="R19299" s="35" t="s">
        <v>27945</v>
      </c>
      <c r="S19299" s="34"/>
      <c r="T19299" s="34"/>
      <c r="U19299" s="34"/>
    </row>
    <row r="19300" spans="16:21" x14ac:dyDescent="0.45">
      <c r="P19300" s="33" t="s">
        <v>10562</v>
      </c>
      <c r="Q19300" t="s">
        <v>28873</v>
      </c>
      <c r="R19300" s="35" t="s">
        <v>27946</v>
      </c>
      <c r="S19300" s="34"/>
      <c r="T19300" s="34"/>
      <c r="U19300" s="34"/>
    </row>
    <row r="19301" spans="16:21" x14ac:dyDescent="0.45">
      <c r="P19301" s="33" t="s">
        <v>10563</v>
      </c>
      <c r="Q19301" t="s">
        <v>28873</v>
      </c>
      <c r="R19301" s="35" t="s">
        <v>11192</v>
      </c>
      <c r="S19301" s="34"/>
      <c r="T19301" s="34"/>
      <c r="U19301" s="34"/>
    </row>
    <row r="19302" spans="16:21" x14ac:dyDescent="0.45">
      <c r="P19302" s="33" t="s">
        <v>10564</v>
      </c>
      <c r="Q19302" t="s">
        <v>28873</v>
      </c>
      <c r="R19302" s="35" t="s">
        <v>27947</v>
      </c>
      <c r="S19302" s="34"/>
      <c r="T19302" s="34"/>
      <c r="U19302" s="34"/>
    </row>
    <row r="19303" spans="16:21" x14ac:dyDescent="0.45">
      <c r="P19303" s="33" t="s">
        <v>10564</v>
      </c>
      <c r="Q19303" t="s">
        <v>28873</v>
      </c>
      <c r="R19303" s="35" t="s">
        <v>27948</v>
      </c>
      <c r="S19303" s="34"/>
      <c r="T19303" s="34"/>
      <c r="U19303" s="34"/>
    </row>
    <row r="19304" spans="16:21" x14ac:dyDescent="0.45">
      <c r="P19304" s="33" t="s">
        <v>10565</v>
      </c>
      <c r="Q19304" t="s">
        <v>28873</v>
      </c>
      <c r="R19304" s="35" t="s">
        <v>27949</v>
      </c>
      <c r="S19304" s="34"/>
      <c r="T19304" s="34"/>
      <c r="U19304" s="34"/>
    </row>
    <row r="19305" spans="16:21" x14ac:dyDescent="0.45">
      <c r="P19305" s="33" t="s">
        <v>10565</v>
      </c>
      <c r="Q19305" t="s">
        <v>28873</v>
      </c>
      <c r="R19305" s="35" t="s">
        <v>27950</v>
      </c>
      <c r="S19305" s="34"/>
      <c r="T19305" s="34"/>
      <c r="U19305" s="34"/>
    </row>
    <row r="19306" spans="16:21" x14ac:dyDescent="0.45">
      <c r="P19306" s="33" t="s">
        <v>10566</v>
      </c>
      <c r="Q19306" t="s">
        <v>28873</v>
      </c>
      <c r="R19306" s="35" t="s">
        <v>27951</v>
      </c>
      <c r="S19306" s="34"/>
      <c r="T19306" s="34"/>
      <c r="U19306" s="34"/>
    </row>
    <row r="19307" spans="16:21" x14ac:dyDescent="0.45">
      <c r="P19307" s="33" t="s">
        <v>10566</v>
      </c>
      <c r="Q19307" t="s">
        <v>28873</v>
      </c>
      <c r="R19307" s="35" t="s">
        <v>27952</v>
      </c>
      <c r="S19307" s="34"/>
      <c r="T19307" s="34"/>
      <c r="U19307" s="34"/>
    </row>
    <row r="19308" spans="16:21" x14ac:dyDescent="0.45">
      <c r="P19308" s="33" t="s">
        <v>10567</v>
      </c>
      <c r="Q19308" t="s">
        <v>28873</v>
      </c>
      <c r="R19308" s="35" t="s">
        <v>27953</v>
      </c>
      <c r="S19308" s="34"/>
      <c r="T19308" s="34"/>
      <c r="U19308" s="34"/>
    </row>
    <row r="19309" spans="16:21" x14ac:dyDescent="0.45">
      <c r="P19309" s="33" t="s">
        <v>10567</v>
      </c>
      <c r="Q19309" t="s">
        <v>28873</v>
      </c>
      <c r="R19309" s="35" t="s">
        <v>27954</v>
      </c>
      <c r="S19309" s="34"/>
      <c r="T19309" s="34"/>
      <c r="U19309" s="34"/>
    </row>
    <row r="19310" spans="16:21" x14ac:dyDescent="0.45">
      <c r="P19310" s="33" t="s">
        <v>10568</v>
      </c>
      <c r="Q19310" t="s">
        <v>28873</v>
      </c>
      <c r="R19310" s="35" t="s">
        <v>27953</v>
      </c>
      <c r="S19310" s="34"/>
      <c r="T19310" s="34"/>
      <c r="U19310" s="34"/>
    </row>
    <row r="19311" spans="16:21" x14ac:dyDescent="0.45">
      <c r="P19311" s="33" t="s">
        <v>10568</v>
      </c>
      <c r="Q19311" t="s">
        <v>28873</v>
      </c>
      <c r="R19311" s="35" t="s">
        <v>27954</v>
      </c>
      <c r="S19311" s="34"/>
      <c r="T19311" s="34"/>
      <c r="U19311" s="34"/>
    </row>
    <row r="19312" spans="16:21" x14ac:dyDescent="0.45">
      <c r="P19312" s="33" t="s">
        <v>10569</v>
      </c>
      <c r="Q19312" t="s">
        <v>28873</v>
      </c>
      <c r="R19312" s="35" t="s">
        <v>27955</v>
      </c>
      <c r="S19312" s="34"/>
      <c r="T19312" s="34"/>
      <c r="U19312" s="34"/>
    </row>
    <row r="19313" spans="16:21" x14ac:dyDescent="0.45">
      <c r="P19313" s="33" t="s">
        <v>10569</v>
      </c>
      <c r="Q19313" t="s">
        <v>28873</v>
      </c>
      <c r="R19313" s="35" t="s">
        <v>27956</v>
      </c>
      <c r="S19313" s="34"/>
      <c r="T19313" s="34"/>
      <c r="U19313" s="34"/>
    </row>
    <row r="19314" spans="16:21" x14ac:dyDescent="0.45">
      <c r="P19314" s="33" t="s">
        <v>10570</v>
      </c>
      <c r="Q19314" t="s">
        <v>28873</v>
      </c>
      <c r="R19314" s="35" t="s">
        <v>27957</v>
      </c>
      <c r="S19314" s="34"/>
      <c r="T19314" s="34"/>
      <c r="U19314" s="34"/>
    </row>
    <row r="19315" spans="16:21" x14ac:dyDescent="0.45">
      <c r="P19315" s="33" t="s">
        <v>10570</v>
      </c>
      <c r="Q19315" t="s">
        <v>28873</v>
      </c>
      <c r="R19315" s="35" t="s">
        <v>27958</v>
      </c>
      <c r="S19315" s="34"/>
      <c r="T19315" s="34"/>
      <c r="U19315" s="34"/>
    </row>
    <row r="19316" spans="16:21" x14ac:dyDescent="0.45">
      <c r="P19316" s="33" t="s">
        <v>10571</v>
      </c>
      <c r="Q19316" t="s">
        <v>28873</v>
      </c>
      <c r="R19316" s="35" t="s">
        <v>27959</v>
      </c>
      <c r="S19316" s="34"/>
      <c r="T19316" s="34"/>
      <c r="U19316" s="34"/>
    </row>
    <row r="19317" spans="16:21" x14ac:dyDescent="0.45">
      <c r="P19317" s="33" t="s">
        <v>10571</v>
      </c>
      <c r="Q19317" t="s">
        <v>28873</v>
      </c>
      <c r="R19317" s="35" t="s">
        <v>27960</v>
      </c>
      <c r="S19317" s="34"/>
      <c r="T19317" s="34"/>
      <c r="U19317" s="34"/>
    </row>
    <row r="19318" spans="16:21" x14ac:dyDescent="0.45">
      <c r="P19318" s="33" t="s">
        <v>10572</v>
      </c>
      <c r="Q19318" t="s">
        <v>28873</v>
      </c>
      <c r="R19318" s="35" t="s">
        <v>27961</v>
      </c>
      <c r="S19318" s="34"/>
      <c r="T19318" s="34"/>
      <c r="U19318" s="34"/>
    </row>
    <row r="19319" spans="16:21" x14ac:dyDescent="0.45">
      <c r="P19319" s="33" t="s">
        <v>10572</v>
      </c>
      <c r="Q19319" t="s">
        <v>28873</v>
      </c>
      <c r="R19319" s="35" t="s">
        <v>27962</v>
      </c>
      <c r="S19319" s="34"/>
      <c r="T19319" s="34"/>
      <c r="U19319" s="34"/>
    </row>
    <row r="19320" spans="16:21" x14ac:dyDescent="0.45">
      <c r="P19320" s="33" t="s">
        <v>10573</v>
      </c>
      <c r="Q19320" t="s">
        <v>28873</v>
      </c>
      <c r="R19320" s="35" t="s">
        <v>27961</v>
      </c>
      <c r="S19320" s="34"/>
      <c r="T19320" s="34"/>
      <c r="U19320" s="34"/>
    </row>
    <row r="19321" spans="16:21" x14ac:dyDescent="0.45">
      <c r="P19321" s="33" t="s">
        <v>10573</v>
      </c>
      <c r="Q19321" t="s">
        <v>28873</v>
      </c>
      <c r="R19321" s="35" t="s">
        <v>27962</v>
      </c>
      <c r="S19321" s="34"/>
      <c r="T19321" s="34"/>
      <c r="U19321" s="34"/>
    </row>
    <row r="19322" spans="16:21" x14ac:dyDescent="0.45">
      <c r="P19322" s="33" t="s">
        <v>10574</v>
      </c>
      <c r="Q19322" t="s">
        <v>28873</v>
      </c>
      <c r="R19322" s="35" t="s">
        <v>27963</v>
      </c>
      <c r="S19322" s="34"/>
      <c r="T19322" s="34"/>
      <c r="U19322" s="34"/>
    </row>
    <row r="19323" spans="16:21" x14ac:dyDescent="0.45">
      <c r="P19323" s="33" t="s">
        <v>10574</v>
      </c>
      <c r="Q19323" t="s">
        <v>28873</v>
      </c>
      <c r="R19323" s="35" t="s">
        <v>27964</v>
      </c>
      <c r="S19323" s="34"/>
      <c r="T19323" s="34"/>
      <c r="U19323" s="34"/>
    </row>
    <row r="19324" spans="16:21" x14ac:dyDescent="0.45">
      <c r="P19324" s="33" t="s">
        <v>10575</v>
      </c>
      <c r="Q19324" t="s">
        <v>28873</v>
      </c>
      <c r="R19324" s="35" t="s">
        <v>27965</v>
      </c>
      <c r="S19324" s="34"/>
      <c r="T19324" s="34"/>
      <c r="U19324" s="34"/>
    </row>
    <row r="19325" spans="16:21" x14ac:dyDescent="0.45">
      <c r="P19325" s="33" t="s">
        <v>10575</v>
      </c>
      <c r="Q19325" t="s">
        <v>28873</v>
      </c>
      <c r="R19325" s="35" t="s">
        <v>27966</v>
      </c>
      <c r="S19325" s="34"/>
      <c r="T19325" s="34"/>
      <c r="U19325" s="34"/>
    </row>
    <row r="19326" spans="16:21" x14ac:dyDescent="0.45">
      <c r="P19326" s="33" t="s">
        <v>10576</v>
      </c>
      <c r="Q19326" t="s">
        <v>28873</v>
      </c>
      <c r="R19326" s="35" t="s">
        <v>27967</v>
      </c>
      <c r="S19326" s="34"/>
      <c r="T19326" s="34"/>
      <c r="U19326" s="34"/>
    </row>
    <row r="19327" spans="16:21" x14ac:dyDescent="0.45">
      <c r="P19327" s="33" t="s">
        <v>10576</v>
      </c>
      <c r="Q19327" t="s">
        <v>28873</v>
      </c>
      <c r="R19327" s="35" t="s">
        <v>27968</v>
      </c>
      <c r="S19327" s="34"/>
      <c r="T19327" s="34"/>
      <c r="U19327" s="34"/>
    </row>
    <row r="19328" spans="16:21" x14ac:dyDescent="0.45">
      <c r="P19328" s="33" t="s">
        <v>10577</v>
      </c>
      <c r="Q19328" t="s">
        <v>28873</v>
      </c>
      <c r="R19328" s="35" t="s">
        <v>27969</v>
      </c>
      <c r="S19328" s="34"/>
      <c r="T19328" s="34"/>
      <c r="U19328" s="34"/>
    </row>
    <row r="19329" spans="16:21" x14ac:dyDescent="0.45">
      <c r="P19329" s="33" t="s">
        <v>10577</v>
      </c>
      <c r="Q19329" t="s">
        <v>28873</v>
      </c>
      <c r="R19329" s="35" t="s">
        <v>27970</v>
      </c>
      <c r="S19329" s="34"/>
      <c r="T19329" s="34"/>
      <c r="U19329" s="34"/>
    </row>
    <row r="19330" spans="16:21" x14ac:dyDescent="0.45">
      <c r="P19330" s="33" t="s">
        <v>10578</v>
      </c>
      <c r="Q19330" t="s">
        <v>28873</v>
      </c>
      <c r="R19330" s="35" t="s">
        <v>27971</v>
      </c>
      <c r="S19330" s="34"/>
      <c r="T19330" s="34"/>
      <c r="U19330" s="34"/>
    </row>
    <row r="19331" spans="16:21" x14ac:dyDescent="0.45">
      <c r="P19331" s="33" t="s">
        <v>10578</v>
      </c>
      <c r="Q19331" t="s">
        <v>28873</v>
      </c>
      <c r="R19331" s="35" t="s">
        <v>27972</v>
      </c>
      <c r="S19331" s="34"/>
      <c r="T19331" s="34"/>
      <c r="U19331" s="34"/>
    </row>
    <row r="19332" spans="16:21" x14ac:dyDescent="0.45">
      <c r="P19332" s="33" t="s">
        <v>10579</v>
      </c>
      <c r="Q19332" t="s">
        <v>28873</v>
      </c>
      <c r="R19332" s="35" t="s">
        <v>27973</v>
      </c>
      <c r="S19332" s="34"/>
      <c r="T19332" s="34"/>
      <c r="U19332" s="34"/>
    </row>
    <row r="19333" spans="16:21" x14ac:dyDescent="0.45">
      <c r="P19333" s="33" t="s">
        <v>10579</v>
      </c>
      <c r="Q19333" t="s">
        <v>28873</v>
      </c>
      <c r="R19333" s="35" t="s">
        <v>27974</v>
      </c>
      <c r="S19333" s="34"/>
      <c r="T19333" s="34"/>
      <c r="U19333" s="34"/>
    </row>
    <row r="19334" spans="16:21" x14ac:dyDescent="0.45">
      <c r="P19334" s="33" t="s">
        <v>10580</v>
      </c>
      <c r="Q19334" t="s">
        <v>28873</v>
      </c>
      <c r="R19334" s="35" t="s">
        <v>27975</v>
      </c>
      <c r="S19334" s="34"/>
      <c r="T19334" s="34"/>
      <c r="U19334" s="34"/>
    </row>
    <row r="19335" spans="16:21" x14ac:dyDescent="0.45">
      <c r="P19335" s="33" t="s">
        <v>10580</v>
      </c>
      <c r="Q19335" t="s">
        <v>28873</v>
      </c>
      <c r="R19335" s="35" t="s">
        <v>27976</v>
      </c>
      <c r="S19335" s="34"/>
      <c r="T19335" s="34"/>
      <c r="U19335" s="34"/>
    </row>
    <row r="19336" spans="16:21" x14ac:dyDescent="0.45">
      <c r="P19336" s="33" t="s">
        <v>10581</v>
      </c>
      <c r="Q19336" t="s">
        <v>28873</v>
      </c>
      <c r="R19336" s="35" t="s">
        <v>27977</v>
      </c>
      <c r="S19336" s="34"/>
      <c r="T19336" s="34"/>
      <c r="U19336" s="34"/>
    </row>
    <row r="19337" spans="16:21" x14ac:dyDescent="0.45">
      <c r="P19337" s="33" t="s">
        <v>10581</v>
      </c>
      <c r="Q19337" t="s">
        <v>28873</v>
      </c>
      <c r="R19337" s="35" t="s">
        <v>27978</v>
      </c>
      <c r="S19337" s="34"/>
      <c r="T19337" s="34"/>
      <c r="U19337" s="34"/>
    </row>
    <row r="19338" spans="16:21" x14ac:dyDescent="0.45">
      <c r="P19338" s="33" t="s">
        <v>10582</v>
      </c>
      <c r="Q19338" t="s">
        <v>28873</v>
      </c>
      <c r="R19338" s="35" t="s">
        <v>27979</v>
      </c>
      <c r="S19338" s="34"/>
      <c r="T19338" s="34"/>
      <c r="U19338" s="34"/>
    </row>
    <row r="19339" spans="16:21" x14ac:dyDescent="0.45">
      <c r="P19339" s="33" t="s">
        <v>10582</v>
      </c>
      <c r="Q19339" t="s">
        <v>28873</v>
      </c>
      <c r="R19339" s="35" t="s">
        <v>27980</v>
      </c>
      <c r="S19339" s="34"/>
      <c r="T19339" s="34"/>
      <c r="U19339" s="34"/>
    </row>
    <row r="19340" spans="16:21" x14ac:dyDescent="0.45">
      <c r="P19340" s="33" t="s">
        <v>10583</v>
      </c>
      <c r="Q19340" t="s">
        <v>28873</v>
      </c>
      <c r="R19340" s="35" t="s">
        <v>27981</v>
      </c>
      <c r="S19340" s="34"/>
      <c r="T19340" s="34"/>
      <c r="U19340" s="34"/>
    </row>
    <row r="19341" spans="16:21" x14ac:dyDescent="0.45">
      <c r="P19341" s="33" t="s">
        <v>10583</v>
      </c>
      <c r="Q19341" t="s">
        <v>28873</v>
      </c>
      <c r="R19341" s="35" t="s">
        <v>27982</v>
      </c>
      <c r="S19341" s="34"/>
      <c r="T19341" s="34"/>
      <c r="U19341" s="34"/>
    </row>
    <row r="19342" spans="16:21" x14ac:dyDescent="0.45">
      <c r="P19342" s="33" t="s">
        <v>10584</v>
      </c>
      <c r="Q19342" t="s">
        <v>28873</v>
      </c>
      <c r="R19342" s="35" t="s">
        <v>27983</v>
      </c>
      <c r="S19342" s="34"/>
      <c r="T19342" s="34"/>
      <c r="U19342" s="34"/>
    </row>
    <row r="19343" spans="16:21" x14ac:dyDescent="0.45">
      <c r="P19343" s="33" t="s">
        <v>10584</v>
      </c>
      <c r="Q19343" t="s">
        <v>28873</v>
      </c>
      <c r="R19343" s="35" t="s">
        <v>27984</v>
      </c>
      <c r="S19343" s="34"/>
      <c r="T19343" s="34"/>
      <c r="U19343" s="34"/>
    </row>
    <row r="19344" spans="16:21" x14ac:dyDescent="0.45">
      <c r="P19344" s="33" t="s">
        <v>10585</v>
      </c>
      <c r="Q19344" t="s">
        <v>28873</v>
      </c>
      <c r="R19344" s="35" t="s">
        <v>27985</v>
      </c>
      <c r="S19344" s="34"/>
      <c r="T19344" s="34"/>
      <c r="U19344" s="34"/>
    </row>
    <row r="19345" spans="16:21" x14ac:dyDescent="0.45">
      <c r="P19345" s="33" t="s">
        <v>10585</v>
      </c>
      <c r="Q19345" t="s">
        <v>28873</v>
      </c>
      <c r="R19345" s="35" t="s">
        <v>27986</v>
      </c>
      <c r="S19345" s="34"/>
      <c r="T19345" s="34"/>
      <c r="U19345" s="34"/>
    </row>
    <row r="19346" spans="16:21" x14ac:dyDescent="0.45">
      <c r="P19346" s="33" t="s">
        <v>10586</v>
      </c>
      <c r="Q19346" t="s">
        <v>28873</v>
      </c>
      <c r="R19346" s="35" t="s">
        <v>27987</v>
      </c>
      <c r="S19346" s="34"/>
      <c r="T19346" s="34"/>
      <c r="U19346" s="34"/>
    </row>
    <row r="19347" spans="16:21" x14ac:dyDescent="0.45">
      <c r="P19347" s="33" t="s">
        <v>10586</v>
      </c>
      <c r="Q19347" t="s">
        <v>28873</v>
      </c>
      <c r="R19347" s="35" t="s">
        <v>27988</v>
      </c>
      <c r="S19347" s="34"/>
      <c r="T19347" s="34"/>
      <c r="U19347" s="34"/>
    </row>
    <row r="19348" spans="16:21" x14ac:dyDescent="0.45">
      <c r="P19348" s="33" t="s">
        <v>10587</v>
      </c>
      <c r="Q19348" t="s">
        <v>28873</v>
      </c>
      <c r="R19348" s="35" t="s">
        <v>27987</v>
      </c>
      <c r="S19348" s="34"/>
      <c r="T19348" s="34"/>
      <c r="U19348" s="34"/>
    </row>
    <row r="19349" spans="16:21" x14ac:dyDescent="0.45">
      <c r="P19349" s="33" t="s">
        <v>10587</v>
      </c>
      <c r="Q19349" t="s">
        <v>28873</v>
      </c>
      <c r="R19349" s="35" t="s">
        <v>27988</v>
      </c>
      <c r="S19349" s="34"/>
      <c r="T19349" s="34"/>
      <c r="U19349" s="34"/>
    </row>
    <row r="19350" spans="16:21" x14ac:dyDescent="0.45">
      <c r="P19350" s="33" t="s">
        <v>10588</v>
      </c>
      <c r="Q19350" t="s">
        <v>28873</v>
      </c>
      <c r="R19350" s="35" t="s">
        <v>27989</v>
      </c>
      <c r="S19350" s="34"/>
      <c r="T19350" s="34"/>
      <c r="U19350" s="34"/>
    </row>
    <row r="19351" spans="16:21" x14ac:dyDescent="0.45">
      <c r="P19351" s="33" t="s">
        <v>10588</v>
      </c>
      <c r="Q19351" t="s">
        <v>28873</v>
      </c>
      <c r="R19351" s="35" t="s">
        <v>27990</v>
      </c>
      <c r="S19351" s="34"/>
      <c r="T19351" s="34"/>
      <c r="U19351" s="34"/>
    </row>
    <row r="19352" spans="16:21" x14ac:dyDescent="0.45">
      <c r="P19352" s="33" t="s">
        <v>10589</v>
      </c>
      <c r="Q19352" t="s">
        <v>28873</v>
      </c>
      <c r="R19352" s="35" t="s">
        <v>27991</v>
      </c>
      <c r="S19352" s="34"/>
      <c r="T19352" s="34"/>
      <c r="U19352" s="34"/>
    </row>
    <row r="19353" spans="16:21" x14ac:dyDescent="0.45">
      <c r="P19353" s="33" t="s">
        <v>10589</v>
      </c>
      <c r="Q19353" t="s">
        <v>28873</v>
      </c>
      <c r="R19353" s="35" t="s">
        <v>27992</v>
      </c>
      <c r="S19353" s="34"/>
      <c r="T19353" s="34"/>
      <c r="U19353" s="34"/>
    </row>
    <row r="19354" spans="16:21" x14ac:dyDescent="0.45">
      <c r="P19354" s="33" t="s">
        <v>10590</v>
      </c>
      <c r="Q19354" t="s">
        <v>28873</v>
      </c>
      <c r="R19354" s="35" t="s">
        <v>27993</v>
      </c>
      <c r="S19354" s="34"/>
      <c r="T19354" s="34"/>
      <c r="U19354" s="34"/>
    </row>
    <row r="19355" spans="16:21" x14ac:dyDescent="0.45">
      <c r="P19355" s="33" t="s">
        <v>10590</v>
      </c>
      <c r="Q19355" t="s">
        <v>28873</v>
      </c>
      <c r="R19355" s="35" t="s">
        <v>27994</v>
      </c>
      <c r="S19355" s="34"/>
      <c r="T19355" s="34"/>
      <c r="U19355" s="34"/>
    </row>
    <row r="19356" spans="16:21" x14ac:dyDescent="0.45">
      <c r="P19356" s="33" t="s">
        <v>10591</v>
      </c>
      <c r="Q19356" t="s">
        <v>28873</v>
      </c>
      <c r="R19356" s="35" t="s">
        <v>27995</v>
      </c>
      <c r="S19356" s="34"/>
      <c r="T19356" s="34"/>
      <c r="U19356" s="34"/>
    </row>
    <row r="19357" spans="16:21" x14ac:dyDescent="0.45">
      <c r="P19357" s="33" t="s">
        <v>10591</v>
      </c>
      <c r="Q19357" t="s">
        <v>28873</v>
      </c>
      <c r="R19357" s="35" t="s">
        <v>27996</v>
      </c>
      <c r="S19357" s="34"/>
      <c r="T19357" s="34"/>
      <c r="U19357" s="34"/>
    </row>
    <row r="19358" spans="16:21" x14ac:dyDescent="0.45">
      <c r="P19358" s="33" t="s">
        <v>10592</v>
      </c>
      <c r="Q19358" t="s">
        <v>28873</v>
      </c>
      <c r="R19358" s="35" t="s">
        <v>27997</v>
      </c>
      <c r="S19358" s="34"/>
      <c r="T19358" s="34"/>
      <c r="U19358" s="34"/>
    </row>
    <row r="19359" spans="16:21" x14ac:dyDescent="0.45">
      <c r="P19359" s="33" t="s">
        <v>10592</v>
      </c>
      <c r="Q19359" t="s">
        <v>28873</v>
      </c>
      <c r="R19359" s="35" t="s">
        <v>27998</v>
      </c>
      <c r="S19359" s="34"/>
      <c r="T19359" s="34"/>
      <c r="U19359" s="34"/>
    </row>
    <row r="19360" spans="16:21" x14ac:dyDescent="0.45">
      <c r="P19360" s="33" t="s">
        <v>10593</v>
      </c>
      <c r="Q19360" t="s">
        <v>28873</v>
      </c>
      <c r="R19360" s="35" t="s">
        <v>27999</v>
      </c>
      <c r="S19360" s="34"/>
      <c r="T19360" s="34"/>
      <c r="U19360" s="34"/>
    </row>
    <row r="19361" spans="16:21" x14ac:dyDescent="0.45">
      <c r="P19361" s="33" t="s">
        <v>10593</v>
      </c>
      <c r="Q19361" t="s">
        <v>28873</v>
      </c>
      <c r="R19361" s="35" t="s">
        <v>28000</v>
      </c>
      <c r="S19361" s="34"/>
      <c r="T19361" s="34"/>
      <c r="U19361" s="34"/>
    </row>
    <row r="19362" spans="16:21" x14ac:dyDescent="0.45">
      <c r="P19362" s="33" t="s">
        <v>10594</v>
      </c>
      <c r="Q19362" t="s">
        <v>28873</v>
      </c>
      <c r="R19362" s="35" t="s">
        <v>28001</v>
      </c>
      <c r="S19362" s="34"/>
      <c r="T19362" s="34"/>
      <c r="U19362" s="34"/>
    </row>
    <row r="19363" spans="16:21" x14ac:dyDescent="0.45">
      <c r="P19363" s="33" t="s">
        <v>10594</v>
      </c>
      <c r="Q19363" t="s">
        <v>28873</v>
      </c>
      <c r="R19363" s="35" t="s">
        <v>28002</v>
      </c>
      <c r="S19363" s="34"/>
      <c r="T19363" s="34"/>
      <c r="U19363" s="34"/>
    </row>
    <row r="19364" spans="16:21" x14ac:dyDescent="0.45">
      <c r="P19364" s="33" t="s">
        <v>10595</v>
      </c>
      <c r="Q19364" t="s">
        <v>28873</v>
      </c>
      <c r="R19364" s="35" t="s">
        <v>28003</v>
      </c>
      <c r="S19364" s="34"/>
      <c r="T19364" s="34"/>
      <c r="U19364" s="34"/>
    </row>
    <row r="19365" spans="16:21" x14ac:dyDescent="0.45">
      <c r="P19365" s="33" t="s">
        <v>10595</v>
      </c>
      <c r="Q19365" t="s">
        <v>28873</v>
      </c>
      <c r="R19365" s="35" t="s">
        <v>28004</v>
      </c>
      <c r="S19365" s="34"/>
      <c r="T19365" s="34"/>
      <c r="U19365" s="34"/>
    </row>
    <row r="19366" spans="16:21" x14ac:dyDescent="0.45">
      <c r="P19366" s="33" t="s">
        <v>10596</v>
      </c>
      <c r="Q19366" t="s">
        <v>28873</v>
      </c>
      <c r="R19366" s="35" t="s">
        <v>28005</v>
      </c>
      <c r="S19366" s="34"/>
      <c r="T19366" s="34"/>
      <c r="U19366" s="34"/>
    </row>
    <row r="19367" spans="16:21" x14ac:dyDescent="0.45">
      <c r="P19367" s="33" t="s">
        <v>10596</v>
      </c>
      <c r="Q19367" t="s">
        <v>28873</v>
      </c>
      <c r="R19367" s="35" t="s">
        <v>28006</v>
      </c>
      <c r="S19367" s="34"/>
      <c r="T19367" s="34"/>
      <c r="U19367" s="34"/>
    </row>
    <row r="19368" spans="16:21" x14ac:dyDescent="0.45">
      <c r="P19368" s="33" t="s">
        <v>10597</v>
      </c>
      <c r="Q19368" t="s">
        <v>28873</v>
      </c>
      <c r="R19368" s="35" t="s">
        <v>28007</v>
      </c>
      <c r="S19368" s="34"/>
      <c r="T19368" s="34"/>
      <c r="U19368" s="34"/>
    </row>
    <row r="19369" spans="16:21" x14ac:dyDescent="0.45">
      <c r="P19369" s="33" t="s">
        <v>10597</v>
      </c>
      <c r="Q19369" t="s">
        <v>28873</v>
      </c>
      <c r="R19369" s="35" t="s">
        <v>28008</v>
      </c>
      <c r="S19369" s="34"/>
      <c r="T19369" s="34"/>
      <c r="U19369" s="34"/>
    </row>
    <row r="19370" spans="16:21" x14ac:dyDescent="0.45">
      <c r="P19370" s="33" t="s">
        <v>10598</v>
      </c>
      <c r="Q19370" t="s">
        <v>28873</v>
      </c>
      <c r="R19370" s="35" t="s">
        <v>28009</v>
      </c>
      <c r="S19370" s="34"/>
      <c r="T19370" s="34"/>
      <c r="U19370" s="34"/>
    </row>
    <row r="19371" spans="16:21" x14ac:dyDescent="0.45">
      <c r="P19371" s="33" t="s">
        <v>10598</v>
      </c>
      <c r="Q19371" t="s">
        <v>28873</v>
      </c>
      <c r="R19371" s="35" t="s">
        <v>28010</v>
      </c>
      <c r="S19371" s="34"/>
      <c r="T19371" s="34"/>
      <c r="U19371" s="34"/>
    </row>
    <row r="19372" spans="16:21" x14ac:dyDescent="0.45">
      <c r="P19372" s="33" t="s">
        <v>10599</v>
      </c>
      <c r="Q19372" t="s">
        <v>28873</v>
      </c>
      <c r="R19372" s="35" t="s">
        <v>28011</v>
      </c>
      <c r="S19372" s="34"/>
      <c r="T19372" s="34"/>
      <c r="U19372" s="34"/>
    </row>
    <row r="19373" spans="16:21" x14ac:dyDescent="0.45">
      <c r="P19373" s="33" t="s">
        <v>10599</v>
      </c>
      <c r="Q19373" t="s">
        <v>28873</v>
      </c>
      <c r="R19373" s="35" t="s">
        <v>28012</v>
      </c>
      <c r="S19373" s="34"/>
      <c r="T19373" s="34"/>
      <c r="U19373" s="34"/>
    </row>
    <row r="19374" spans="16:21" x14ac:dyDescent="0.45">
      <c r="P19374" s="33" t="s">
        <v>10600</v>
      </c>
      <c r="Q19374" t="s">
        <v>28873</v>
      </c>
      <c r="R19374" s="35" t="s">
        <v>28013</v>
      </c>
      <c r="S19374" s="34"/>
      <c r="T19374" s="34"/>
      <c r="U19374" s="34"/>
    </row>
    <row r="19375" spans="16:21" x14ac:dyDescent="0.45">
      <c r="P19375" s="33" t="s">
        <v>10600</v>
      </c>
      <c r="Q19375" t="s">
        <v>28873</v>
      </c>
      <c r="R19375" s="35" t="s">
        <v>28014</v>
      </c>
      <c r="S19375" s="34"/>
      <c r="T19375" s="34"/>
      <c r="U19375" s="34"/>
    </row>
    <row r="19376" spans="16:21" x14ac:dyDescent="0.45">
      <c r="P19376" s="33" t="s">
        <v>10601</v>
      </c>
      <c r="Q19376" t="s">
        <v>28873</v>
      </c>
      <c r="R19376" s="35" t="s">
        <v>28015</v>
      </c>
      <c r="S19376" s="34"/>
      <c r="T19376" s="34"/>
      <c r="U19376" s="34"/>
    </row>
    <row r="19377" spans="16:21" x14ac:dyDescent="0.45">
      <c r="P19377" s="33" t="s">
        <v>10601</v>
      </c>
      <c r="Q19377" t="s">
        <v>28873</v>
      </c>
      <c r="R19377" s="35" t="s">
        <v>28016</v>
      </c>
      <c r="S19377" s="34"/>
      <c r="T19377" s="34"/>
      <c r="U19377" s="34"/>
    </row>
    <row r="19378" spans="16:21" x14ac:dyDescent="0.45">
      <c r="P19378" s="33" t="s">
        <v>10602</v>
      </c>
      <c r="Q19378" t="s">
        <v>28873</v>
      </c>
      <c r="R19378" s="35" t="s">
        <v>28015</v>
      </c>
      <c r="S19378" s="34"/>
      <c r="T19378" s="34"/>
      <c r="U19378" s="34"/>
    </row>
    <row r="19379" spans="16:21" x14ac:dyDescent="0.45">
      <c r="P19379" s="33" t="s">
        <v>10602</v>
      </c>
      <c r="Q19379" t="s">
        <v>28873</v>
      </c>
      <c r="R19379" s="35" t="s">
        <v>28016</v>
      </c>
      <c r="S19379" s="34"/>
      <c r="T19379" s="34"/>
      <c r="U19379" s="34"/>
    </row>
    <row r="19380" spans="16:21" x14ac:dyDescent="0.45">
      <c r="P19380" s="33" t="s">
        <v>10603</v>
      </c>
      <c r="Q19380" t="s">
        <v>28873</v>
      </c>
      <c r="R19380" s="35" t="s">
        <v>28017</v>
      </c>
      <c r="S19380" s="34"/>
      <c r="T19380" s="34"/>
      <c r="U19380" s="34"/>
    </row>
    <row r="19381" spans="16:21" x14ac:dyDescent="0.45">
      <c r="P19381" s="33" t="s">
        <v>10603</v>
      </c>
      <c r="Q19381" t="s">
        <v>28873</v>
      </c>
      <c r="R19381" s="35" t="s">
        <v>28018</v>
      </c>
      <c r="S19381" s="34"/>
      <c r="T19381" s="34"/>
      <c r="U19381" s="34"/>
    </row>
    <row r="19382" spans="16:21" x14ac:dyDescent="0.45">
      <c r="P19382" s="33" t="s">
        <v>10604</v>
      </c>
      <c r="Q19382" t="s">
        <v>28873</v>
      </c>
      <c r="R19382" s="35" t="s">
        <v>28019</v>
      </c>
      <c r="S19382" s="34"/>
      <c r="T19382" s="34"/>
      <c r="U19382" s="34"/>
    </row>
    <row r="19383" spans="16:21" x14ac:dyDescent="0.45">
      <c r="P19383" s="33" t="s">
        <v>10604</v>
      </c>
      <c r="Q19383" t="s">
        <v>28873</v>
      </c>
      <c r="R19383" s="35" t="s">
        <v>28020</v>
      </c>
      <c r="S19383" s="34"/>
      <c r="T19383" s="34"/>
      <c r="U19383" s="34"/>
    </row>
    <row r="19384" spans="16:21" x14ac:dyDescent="0.45">
      <c r="P19384" s="33" t="s">
        <v>10605</v>
      </c>
      <c r="Q19384" t="s">
        <v>28873</v>
      </c>
      <c r="R19384" s="35" t="s">
        <v>28021</v>
      </c>
      <c r="S19384" s="34"/>
      <c r="T19384" s="34"/>
      <c r="U19384" s="34"/>
    </row>
    <row r="19385" spans="16:21" x14ac:dyDescent="0.45">
      <c r="P19385" s="33" t="s">
        <v>10605</v>
      </c>
      <c r="Q19385" t="s">
        <v>28873</v>
      </c>
      <c r="R19385" s="35" t="s">
        <v>28022</v>
      </c>
      <c r="S19385" s="34"/>
      <c r="T19385" s="34"/>
      <c r="U19385" s="34"/>
    </row>
    <row r="19386" spans="16:21" x14ac:dyDescent="0.45">
      <c r="P19386" s="33" t="s">
        <v>10606</v>
      </c>
      <c r="Q19386" t="s">
        <v>28873</v>
      </c>
      <c r="R19386" s="35" t="s">
        <v>28023</v>
      </c>
      <c r="S19386" s="34"/>
      <c r="T19386" s="34"/>
      <c r="U19386" s="34"/>
    </row>
    <row r="19387" spans="16:21" x14ac:dyDescent="0.45">
      <c r="P19387" s="33" t="s">
        <v>10606</v>
      </c>
      <c r="Q19387" t="s">
        <v>28873</v>
      </c>
      <c r="R19387" s="35" t="s">
        <v>28024</v>
      </c>
      <c r="S19387" s="34"/>
      <c r="T19387" s="34"/>
      <c r="U19387" s="34"/>
    </row>
    <row r="19388" spans="16:21" x14ac:dyDescent="0.45">
      <c r="P19388" s="33" t="s">
        <v>10607</v>
      </c>
      <c r="Q19388" t="s">
        <v>28873</v>
      </c>
      <c r="R19388" s="35" t="s">
        <v>28025</v>
      </c>
      <c r="S19388" s="34"/>
      <c r="T19388" s="34"/>
      <c r="U19388" s="34"/>
    </row>
    <row r="19389" spans="16:21" x14ac:dyDescent="0.45">
      <c r="P19389" s="33" t="s">
        <v>10607</v>
      </c>
      <c r="Q19389" t="s">
        <v>28873</v>
      </c>
      <c r="R19389" s="35" t="s">
        <v>28026</v>
      </c>
      <c r="S19389" s="34"/>
      <c r="T19389" s="34"/>
      <c r="U19389" s="34"/>
    </row>
    <row r="19390" spans="16:21" x14ac:dyDescent="0.45">
      <c r="P19390" s="33" t="s">
        <v>10608</v>
      </c>
      <c r="Q19390" t="s">
        <v>28873</v>
      </c>
      <c r="R19390" s="35" t="s">
        <v>28027</v>
      </c>
      <c r="S19390" s="34"/>
      <c r="T19390" s="34"/>
      <c r="U19390" s="34"/>
    </row>
    <row r="19391" spans="16:21" x14ac:dyDescent="0.45">
      <c r="P19391" s="33" t="s">
        <v>10608</v>
      </c>
      <c r="Q19391" t="s">
        <v>28873</v>
      </c>
      <c r="R19391" s="35" t="s">
        <v>28028</v>
      </c>
      <c r="S19391" s="34"/>
      <c r="T19391" s="34"/>
      <c r="U19391" s="34"/>
    </row>
    <row r="19392" spans="16:21" x14ac:dyDescent="0.45">
      <c r="P19392" s="33" t="s">
        <v>10609</v>
      </c>
      <c r="Q19392" t="s">
        <v>28873</v>
      </c>
      <c r="R19392" s="35" t="s">
        <v>28029</v>
      </c>
      <c r="S19392" s="34"/>
      <c r="T19392" s="34"/>
      <c r="U19392" s="34"/>
    </row>
    <row r="19393" spans="16:21" x14ac:dyDescent="0.45">
      <c r="P19393" s="33" t="s">
        <v>10609</v>
      </c>
      <c r="Q19393" t="s">
        <v>28873</v>
      </c>
      <c r="R19393" s="35" t="s">
        <v>28030</v>
      </c>
      <c r="S19393" s="34"/>
      <c r="T19393" s="34"/>
      <c r="U19393" s="34"/>
    </row>
    <row r="19394" spans="16:21" x14ac:dyDescent="0.45">
      <c r="P19394" s="33" t="s">
        <v>10610</v>
      </c>
      <c r="Q19394" t="s">
        <v>28873</v>
      </c>
      <c r="R19394" s="35" t="s">
        <v>28031</v>
      </c>
      <c r="S19394" s="34"/>
      <c r="T19394" s="34"/>
      <c r="U19394" s="34"/>
    </row>
    <row r="19395" spans="16:21" x14ac:dyDescent="0.45">
      <c r="P19395" s="33" t="s">
        <v>10610</v>
      </c>
      <c r="Q19395" t="s">
        <v>28873</v>
      </c>
      <c r="R19395" s="35" t="s">
        <v>28032</v>
      </c>
      <c r="S19395" s="34"/>
      <c r="T19395" s="34"/>
      <c r="U19395" s="34"/>
    </row>
    <row r="19396" spans="16:21" x14ac:dyDescent="0.45">
      <c r="P19396" s="33" t="s">
        <v>10611</v>
      </c>
      <c r="Q19396" t="s">
        <v>28873</v>
      </c>
      <c r="R19396" s="35" t="s">
        <v>28033</v>
      </c>
      <c r="S19396" s="34"/>
      <c r="T19396" s="34"/>
      <c r="U19396" s="34"/>
    </row>
    <row r="19397" spans="16:21" x14ac:dyDescent="0.45">
      <c r="P19397" s="33" t="s">
        <v>10611</v>
      </c>
      <c r="Q19397" t="s">
        <v>28873</v>
      </c>
      <c r="R19397" s="35" t="s">
        <v>28034</v>
      </c>
      <c r="S19397" s="34"/>
      <c r="T19397" s="34"/>
      <c r="U19397" s="34"/>
    </row>
    <row r="19398" spans="16:21" x14ac:dyDescent="0.45">
      <c r="P19398" s="33" t="s">
        <v>10612</v>
      </c>
      <c r="Q19398" t="s">
        <v>28873</v>
      </c>
      <c r="R19398" s="35" t="s">
        <v>28035</v>
      </c>
      <c r="S19398" s="34"/>
      <c r="T19398" s="34"/>
      <c r="U19398" s="34"/>
    </row>
    <row r="19399" spans="16:21" x14ac:dyDescent="0.45">
      <c r="P19399" s="33" t="s">
        <v>10612</v>
      </c>
      <c r="Q19399" t="s">
        <v>28873</v>
      </c>
      <c r="R19399" s="35" t="s">
        <v>28036</v>
      </c>
      <c r="S19399" s="34"/>
      <c r="T19399" s="34"/>
      <c r="U19399" s="34"/>
    </row>
    <row r="19400" spans="16:21" x14ac:dyDescent="0.45">
      <c r="P19400" s="33" t="s">
        <v>10613</v>
      </c>
      <c r="Q19400" t="s">
        <v>28873</v>
      </c>
      <c r="R19400" s="35" t="s">
        <v>28037</v>
      </c>
      <c r="S19400" s="34"/>
      <c r="T19400" s="34"/>
      <c r="U19400" s="34"/>
    </row>
    <row r="19401" spans="16:21" x14ac:dyDescent="0.45">
      <c r="P19401" s="33" t="s">
        <v>10613</v>
      </c>
      <c r="Q19401" t="s">
        <v>28873</v>
      </c>
      <c r="R19401" s="35" t="s">
        <v>28038</v>
      </c>
      <c r="S19401" s="34"/>
      <c r="T19401" s="34"/>
      <c r="U19401" s="34"/>
    </row>
    <row r="19402" spans="16:21" x14ac:dyDescent="0.45">
      <c r="P19402" s="33" t="s">
        <v>10614</v>
      </c>
      <c r="Q19402" t="s">
        <v>28873</v>
      </c>
      <c r="R19402" s="35" t="s">
        <v>28039</v>
      </c>
      <c r="S19402" s="34"/>
      <c r="T19402" s="34"/>
      <c r="U19402" s="34"/>
    </row>
    <row r="19403" spans="16:21" x14ac:dyDescent="0.45">
      <c r="P19403" s="33" t="s">
        <v>10614</v>
      </c>
      <c r="Q19403" t="s">
        <v>28873</v>
      </c>
      <c r="R19403" s="35" t="s">
        <v>28040</v>
      </c>
      <c r="S19403" s="34"/>
      <c r="T19403" s="34"/>
      <c r="U19403" s="34"/>
    </row>
    <row r="19404" spans="16:21" x14ac:dyDescent="0.45">
      <c r="P19404" s="33" t="s">
        <v>10615</v>
      </c>
      <c r="Q19404" t="s">
        <v>28873</v>
      </c>
      <c r="R19404" s="35" t="s">
        <v>28041</v>
      </c>
      <c r="S19404" s="34"/>
      <c r="T19404" s="34"/>
      <c r="U19404" s="34"/>
    </row>
    <row r="19405" spans="16:21" x14ac:dyDescent="0.45">
      <c r="P19405" s="33" t="s">
        <v>10615</v>
      </c>
      <c r="Q19405" t="s">
        <v>28873</v>
      </c>
      <c r="R19405" s="35" t="s">
        <v>28042</v>
      </c>
      <c r="S19405" s="34"/>
      <c r="T19405" s="34"/>
      <c r="U19405" s="34"/>
    </row>
    <row r="19406" spans="16:21" x14ac:dyDescent="0.45">
      <c r="P19406" s="33" t="s">
        <v>10616</v>
      </c>
      <c r="Q19406" t="s">
        <v>28873</v>
      </c>
      <c r="R19406" s="35" t="s">
        <v>28043</v>
      </c>
      <c r="S19406" s="34"/>
      <c r="T19406" s="34"/>
      <c r="U19406" s="34"/>
    </row>
    <row r="19407" spans="16:21" x14ac:dyDescent="0.45">
      <c r="P19407" s="33" t="s">
        <v>10616</v>
      </c>
      <c r="Q19407" t="s">
        <v>28873</v>
      </c>
      <c r="R19407" s="35" t="s">
        <v>28044</v>
      </c>
      <c r="S19407" s="34"/>
      <c r="T19407" s="34"/>
      <c r="U19407" s="34"/>
    </row>
    <row r="19408" spans="16:21" x14ac:dyDescent="0.45">
      <c r="P19408" s="33" t="s">
        <v>10617</v>
      </c>
      <c r="Q19408" t="s">
        <v>28873</v>
      </c>
      <c r="R19408" s="35" t="s">
        <v>28045</v>
      </c>
      <c r="S19408" s="34"/>
      <c r="T19408" s="34"/>
      <c r="U19408" s="34"/>
    </row>
    <row r="19409" spans="16:21" x14ac:dyDescent="0.45">
      <c r="P19409" s="33" t="s">
        <v>10617</v>
      </c>
      <c r="Q19409" t="s">
        <v>28873</v>
      </c>
      <c r="R19409" s="35" t="s">
        <v>28044</v>
      </c>
      <c r="S19409" s="34"/>
      <c r="T19409" s="34"/>
      <c r="U19409" s="34"/>
    </row>
    <row r="19410" spans="16:21" x14ac:dyDescent="0.45">
      <c r="P19410" s="33" t="s">
        <v>10618</v>
      </c>
      <c r="Q19410" t="s">
        <v>28873</v>
      </c>
      <c r="R19410" s="35" t="s">
        <v>28046</v>
      </c>
      <c r="S19410" s="34"/>
      <c r="T19410" s="34"/>
      <c r="U19410" s="34"/>
    </row>
    <row r="19411" spans="16:21" x14ac:dyDescent="0.45">
      <c r="P19411" s="33" t="s">
        <v>10618</v>
      </c>
      <c r="Q19411" t="s">
        <v>28873</v>
      </c>
      <c r="R19411" s="35" t="s">
        <v>28047</v>
      </c>
      <c r="S19411" s="34"/>
      <c r="T19411" s="34"/>
      <c r="U19411" s="34"/>
    </row>
    <row r="19412" spans="16:21" x14ac:dyDescent="0.45">
      <c r="P19412" s="33" t="s">
        <v>10619</v>
      </c>
      <c r="Q19412" t="s">
        <v>28873</v>
      </c>
      <c r="R19412" s="35" t="s">
        <v>28048</v>
      </c>
      <c r="S19412" s="34"/>
      <c r="T19412" s="34"/>
      <c r="U19412" s="34"/>
    </row>
    <row r="19413" spans="16:21" x14ac:dyDescent="0.45">
      <c r="P19413" s="33" t="s">
        <v>10619</v>
      </c>
      <c r="Q19413" t="s">
        <v>28873</v>
      </c>
      <c r="R19413" s="35" t="s">
        <v>28049</v>
      </c>
      <c r="S19413" s="34"/>
      <c r="T19413" s="34"/>
      <c r="U19413" s="34"/>
    </row>
    <row r="19414" spans="16:21" x14ac:dyDescent="0.45">
      <c r="P19414" s="33" t="s">
        <v>10620</v>
      </c>
      <c r="Q19414" t="s">
        <v>28873</v>
      </c>
      <c r="R19414" s="35" t="s">
        <v>28050</v>
      </c>
      <c r="S19414" s="34"/>
      <c r="T19414" s="34"/>
      <c r="U19414" s="34"/>
    </row>
    <row r="19415" spans="16:21" x14ac:dyDescent="0.45">
      <c r="P19415" s="33" t="s">
        <v>10620</v>
      </c>
      <c r="Q19415" t="s">
        <v>28873</v>
      </c>
      <c r="R19415" s="35" t="s">
        <v>28051</v>
      </c>
      <c r="S19415" s="34"/>
      <c r="T19415" s="34"/>
      <c r="U19415" s="34"/>
    </row>
    <row r="19416" spans="16:21" x14ac:dyDescent="0.45">
      <c r="P19416" s="33" t="s">
        <v>10621</v>
      </c>
      <c r="Q19416" t="s">
        <v>28873</v>
      </c>
      <c r="R19416" s="35" t="s">
        <v>28052</v>
      </c>
      <c r="S19416" s="34"/>
      <c r="T19416" s="34"/>
      <c r="U19416" s="34"/>
    </row>
    <row r="19417" spans="16:21" x14ac:dyDescent="0.45">
      <c r="P19417" s="33" t="s">
        <v>10621</v>
      </c>
      <c r="Q19417" t="s">
        <v>28873</v>
      </c>
      <c r="R19417" s="35" t="s">
        <v>28053</v>
      </c>
      <c r="S19417" s="34"/>
      <c r="T19417" s="34"/>
      <c r="U19417" s="34"/>
    </row>
    <row r="19418" spans="16:21" x14ac:dyDescent="0.45">
      <c r="P19418" s="33" t="s">
        <v>10622</v>
      </c>
      <c r="Q19418" t="s">
        <v>28873</v>
      </c>
      <c r="R19418" s="35" t="s">
        <v>28054</v>
      </c>
      <c r="S19418" s="34"/>
      <c r="T19418" s="34"/>
      <c r="U19418" s="34"/>
    </row>
    <row r="19419" spans="16:21" x14ac:dyDescent="0.45">
      <c r="P19419" s="33" t="s">
        <v>10622</v>
      </c>
      <c r="Q19419" t="s">
        <v>28873</v>
      </c>
      <c r="R19419" s="35" t="s">
        <v>28055</v>
      </c>
      <c r="S19419" s="34"/>
      <c r="T19419" s="34"/>
      <c r="U19419" s="34"/>
    </row>
    <row r="19420" spans="16:21" x14ac:dyDescent="0.45">
      <c r="P19420" s="33" t="s">
        <v>10623</v>
      </c>
      <c r="Q19420" t="s">
        <v>28873</v>
      </c>
      <c r="R19420" s="35" t="s">
        <v>28056</v>
      </c>
      <c r="S19420" s="34"/>
      <c r="T19420" s="34"/>
      <c r="U19420" s="34"/>
    </row>
    <row r="19421" spans="16:21" x14ac:dyDescent="0.45">
      <c r="P19421" s="33" t="s">
        <v>10623</v>
      </c>
      <c r="Q19421" t="s">
        <v>28873</v>
      </c>
      <c r="R19421" s="35" t="s">
        <v>28057</v>
      </c>
      <c r="S19421" s="34"/>
      <c r="T19421" s="34"/>
      <c r="U19421" s="34"/>
    </row>
    <row r="19422" spans="16:21" x14ac:dyDescent="0.45">
      <c r="P19422" s="33" t="s">
        <v>10624</v>
      </c>
      <c r="Q19422" t="s">
        <v>28873</v>
      </c>
      <c r="R19422" s="35" t="s">
        <v>28058</v>
      </c>
      <c r="S19422" s="34"/>
      <c r="T19422" s="34"/>
      <c r="U19422" s="34"/>
    </row>
    <row r="19423" spans="16:21" x14ac:dyDescent="0.45">
      <c r="P19423" s="33" t="s">
        <v>10624</v>
      </c>
      <c r="Q19423" t="s">
        <v>28873</v>
      </c>
      <c r="R19423" s="35" t="s">
        <v>28059</v>
      </c>
      <c r="S19423" s="34"/>
      <c r="T19423" s="34"/>
      <c r="U19423" s="34"/>
    </row>
    <row r="19424" spans="16:21" x14ac:dyDescent="0.45">
      <c r="P19424" s="33" t="s">
        <v>10625</v>
      </c>
      <c r="Q19424" t="s">
        <v>28873</v>
      </c>
      <c r="R19424" s="35" t="s">
        <v>28060</v>
      </c>
      <c r="S19424" s="34"/>
      <c r="T19424" s="34"/>
      <c r="U19424" s="34"/>
    </row>
    <row r="19425" spans="16:21" x14ac:dyDescent="0.45">
      <c r="P19425" s="33" t="s">
        <v>10625</v>
      </c>
      <c r="Q19425" t="s">
        <v>28873</v>
      </c>
      <c r="R19425" s="35" t="s">
        <v>28061</v>
      </c>
      <c r="S19425" s="34"/>
      <c r="T19425" s="34"/>
      <c r="U19425" s="34"/>
    </row>
    <row r="19426" spans="16:21" x14ac:dyDescent="0.45">
      <c r="P19426" s="33" t="s">
        <v>10626</v>
      </c>
      <c r="Q19426" t="s">
        <v>28873</v>
      </c>
      <c r="R19426" s="35" t="s">
        <v>28062</v>
      </c>
      <c r="S19426" s="34"/>
      <c r="T19426" s="34"/>
      <c r="U19426" s="34"/>
    </row>
    <row r="19427" spans="16:21" x14ac:dyDescent="0.45">
      <c r="P19427" s="33" t="s">
        <v>10626</v>
      </c>
      <c r="Q19427" t="s">
        <v>28873</v>
      </c>
      <c r="R19427" s="35" t="s">
        <v>28063</v>
      </c>
      <c r="S19427" s="34"/>
      <c r="T19427" s="34"/>
      <c r="U19427" s="34"/>
    </row>
    <row r="19428" spans="16:21" x14ac:dyDescent="0.45">
      <c r="P19428" s="33" t="s">
        <v>10627</v>
      </c>
      <c r="Q19428" t="s">
        <v>28873</v>
      </c>
      <c r="R19428" s="35" t="s">
        <v>28064</v>
      </c>
      <c r="S19428" s="34"/>
      <c r="T19428" s="34"/>
      <c r="U19428" s="34"/>
    </row>
    <row r="19429" spans="16:21" x14ac:dyDescent="0.45">
      <c r="P19429" s="33" t="s">
        <v>10627</v>
      </c>
      <c r="Q19429" t="s">
        <v>28873</v>
      </c>
      <c r="R19429" s="35" t="s">
        <v>28065</v>
      </c>
      <c r="S19429" s="34"/>
      <c r="T19429" s="34"/>
      <c r="U19429" s="34"/>
    </row>
    <row r="19430" spans="16:21" x14ac:dyDescent="0.45">
      <c r="P19430" s="33" t="s">
        <v>10628</v>
      </c>
      <c r="Q19430" t="s">
        <v>28873</v>
      </c>
      <c r="R19430" s="35" t="s">
        <v>28066</v>
      </c>
      <c r="S19430" s="34"/>
      <c r="T19430" s="34"/>
      <c r="U19430" s="34"/>
    </row>
    <row r="19431" spans="16:21" x14ac:dyDescent="0.45">
      <c r="P19431" s="33" t="s">
        <v>10628</v>
      </c>
      <c r="Q19431" t="s">
        <v>28873</v>
      </c>
      <c r="R19431" s="35" t="s">
        <v>28067</v>
      </c>
      <c r="S19431" s="34"/>
      <c r="T19431" s="34"/>
      <c r="U19431" s="34"/>
    </row>
    <row r="19432" spans="16:21" x14ac:dyDescent="0.45">
      <c r="P19432" s="33" t="s">
        <v>10629</v>
      </c>
      <c r="Q19432" t="s">
        <v>28873</v>
      </c>
      <c r="R19432" s="35" t="s">
        <v>28068</v>
      </c>
      <c r="S19432" s="34"/>
      <c r="T19432" s="34"/>
      <c r="U19432" s="34"/>
    </row>
    <row r="19433" spans="16:21" x14ac:dyDescent="0.45">
      <c r="P19433" s="33" t="s">
        <v>10629</v>
      </c>
      <c r="Q19433" t="s">
        <v>28873</v>
      </c>
      <c r="R19433" s="35" t="s">
        <v>28069</v>
      </c>
      <c r="S19433" s="34"/>
      <c r="T19433" s="34"/>
      <c r="U19433" s="34"/>
    </row>
    <row r="19434" spans="16:21" x14ac:dyDescent="0.45">
      <c r="P19434" s="33" t="s">
        <v>10630</v>
      </c>
      <c r="Q19434" t="s">
        <v>28873</v>
      </c>
      <c r="R19434" s="35" t="s">
        <v>28070</v>
      </c>
      <c r="S19434" s="34"/>
      <c r="T19434" s="34"/>
      <c r="U19434" s="34"/>
    </row>
    <row r="19435" spans="16:21" x14ac:dyDescent="0.45">
      <c r="P19435" s="33" t="s">
        <v>10630</v>
      </c>
      <c r="Q19435" t="s">
        <v>28873</v>
      </c>
      <c r="R19435" s="35" t="s">
        <v>28071</v>
      </c>
      <c r="S19435" s="34"/>
      <c r="T19435" s="34"/>
      <c r="U19435" s="34"/>
    </row>
    <row r="19436" spans="16:21" x14ac:dyDescent="0.45">
      <c r="P19436" s="33" t="s">
        <v>10631</v>
      </c>
      <c r="Q19436" t="s">
        <v>28873</v>
      </c>
      <c r="R19436" s="35" t="s">
        <v>28070</v>
      </c>
      <c r="S19436" s="34"/>
      <c r="T19436" s="34"/>
      <c r="U19436" s="34"/>
    </row>
    <row r="19437" spans="16:21" x14ac:dyDescent="0.45">
      <c r="P19437" s="33" t="s">
        <v>10631</v>
      </c>
      <c r="Q19437" t="s">
        <v>28873</v>
      </c>
      <c r="R19437" s="35" t="s">
        <v>28071</v>
      </c>
      <c r="S19437" s="34"/>
      <c r="T19437" s="34"/>
      <c r="U19437" s="34"/>
    </row>
    <row r="19438" spans="16:21" x14ac:dyDescent="0.45">
      <c r="P19438" s="33" t="s">
        <v>10632</v>
      </c>
      <c r="Q19438" t="s">
        <v>28873</v>
      </c>
      <c r="R19438" s="35" t="s">
        <v>28072</v>
      </c>
      <c r="S19438" s="34"/>
      <c r="T19438" s="34"/>
      <c r="U19438" s="34"/>
    </row>
    <row r="19439" spans="16:21" x14ac:dyDescent="0.45">
      <c r="P19439" s="33" t="s">
        <v>10632</v>
      </c>
      <c r="Q19439" t="s">
        <v>28873</v>
      </c>
      <c r="R19439" s="35" t="s">
        <v>28073</v>
      </c>
      <c r="S19439" s="34"/>
      <c r="T19439" s="34"/>
      <c r="U19439" s="34"/>
    </row>
    <row r="19440" spans="16:21" x14ac:dyDescent="0.45">
      <c r="P19440" s="33" t="s">
        <v>10633</v>
      </c>
      <c r="Q19440" t="s">
        <v>28873</v>
      </c>
      <c r="R19440" s="35" t="s">
        <v>28074</v>
      </c>
      <c r="S19440" s="34"/>
      <c r="T19440" s="34"/>
      <c r="U19440" s="34"/>
    </row>
    <row r="19441" spans="16:21" x14ac:dyDescent="0.45">
      <c r="P19441" s="33" t="s">
        <v>10633</v>
      </c>
      <c r="Q19441" t="s">
        <v>28873</v>
      </c>
      <c r="R19441" s="35" t="s">
        <v>28075</v>
      </c>
      <c r="S19441" s="34"/>
      <c r="T19441" s="34"/>
      <c r="U19441" s="34"/>
    </row>
    <row r="19442" spans="16:21" x14ac:dyDescent="0.45">
      <c r="P19442" s="33" t="s">
        <v>10634</v>
      </c>
      <c r="Q19442" t="s">
        <v>28873</v>
      </c>
      <c r="R19442" s="35" t="s">
        <v>28076</v>
      </c>
      <c r="S19442" s="34"/>
      <c r="T19442" s="34"/>
      <c r="U19442" s="34"/>
    </row>
    <row r="19443" spans="16:21" x14ac:dyDescent="0.45">
      <c r="P19443" s="33" t="s">
        <v>10634</v>
      </c>
      <c r="Q19443" t="s">
        <v>28873</v>
      </c>
      <c r="R19443" s="35" t="s">
        <v>28077</v>
      </c>
      <c r="S19443" s="34"/>
      <c r="T19443" s="34"/>
      <c r="U19443" s="34"/>
    </row>
    <row r="19444" spans="16:21" x14ac:dyDescent="0.45">
      <c r="P19444" s="33" t="s">
        <v>10635</v>
      </c>
      <c r="Q19444" t="s">
        <v>28873</v>
      </c>
      <c r="R19444" s="35" t="s">
        <v>28078</v>
      </c>
      <c r="S19444" s="34"/>
      <c r="T19444" s="34"/>
      <c r="U19444" s="34"/>
    </row>
    <row r="19445" spans="16:21" x14ac:dyDescent="0.45">
      <c r="P19445" s="33" t="s">
        <v>10635</v>
      </c>
      <c r="Q19445" t="s">
        <v>28873</v>
      </c>
      <c r="R19445" s="35" t="s">
        <v>28079</v>
      </c>
      <c r="S19445" s="34"/>
      <c r="T19445" s="34"/>
      <c r="U19445" s="34"/>
    </row>
    <row r="19446" spans="16:21" x14ac:dyDescent="0.45">
      <c r="P19446" s="33" t="s">
        <v>10636</v>
      </c>
      <c r="Q19446" t="s">
        <v>28873</v>
      </c>
      <c r="R19446" s="35" t="s">
        <v>11192</v>
      </c>
      <c r="S19446" s="34"/>
      <c r="T19446" s="34"/>
      <c r="U19446" s="34"/>
    </row>
    <row r="19447" spans="16:21" x14ac:dyDescent="0.45">
      <c r="P19447" s="33" t="s">
        <v>10637</v>
      </c>
      <c r="Q19447" t="s">
        <v>28873</v>
      </c>
      <c r="R19447" s="35" t="s">
        <v>28080</v>
      </c>
      <c r="S19447" s="34"/>
      <c r="T19447" s="34"/>
      <c r="U19447" s="34"/>
    </row>
    <row r="19448" spans="16:21" x14ac:dyDescent="0.45">
      <c r="P19448" s="33" t="s">
        <v>10637</v>
      </c>
      <c r="Q19448" t="s">
        <v>28873</v>
      </c>
      <c r="R19448" s="35" t="s">
        <v>28081</v>
      </c>
      <c r="S19448" s="34"/>
      <c r="T19448" s="34"/>
      <c r="U19448" s="34"/>
    </row>
    <row r="19449" spans="16:21" x14ac:dyDescent="0.45">
      <c r="P19449" s="33" t="s">
        <v>221</v>
      </c>
      <c r="Q19449" t="s">
        <v>28873</v>
      </c>
      <c r="R19449" s="35" t="s">
        <v>28082</v>
      </c>
      <c r="S19449" s="34"/>
      <c r="T19449" s="34"/>
      <c r="U19449" s="34"/>
    </row>
    <row r="19450" spans="16:21" x14ac:dyDescent="0.45">
      <c r="P19450" s="33" t="s">
        <v>221</v>
      </c>
      <c r="Q19450" t="s">
        <v>28873</v>
      </c>
      <c r="R19450" s="35" t="s">
        <v>28083</v>
      </c>
      <c r="S19450" s="34"/>
      <c r="T19450" s="34"/>
      <c r="U19450" s="34"/>
    </row>
    <row r="19451" spans="16:21" x14ac:dyDescent="0.45">
      <c r="P19451" s="33" t="s">
        <v>10638</v>
      </c>
      <c r="Q19451" t="s">
        <v>28873</v>
      </c>
      <c r="R19451" s="35" t="s">
        <v>28084</v>
      </c>
      <c r="S19451" s="34"/>
      <c r="T19451" s="34"/>
      <c r="U19451" s="34"/>
    </row>
    <row r="19452" spans="16:21" x14ac:dyDescent="0.45">
      <c r="P19452" s="33" t="s">
        <v>10638</v>
      </c>
      <c r="Q19452" t="s">
        <v>28873</v>
      </c>
      <c r="R19452" s="35" t="s">
        <v>28085</v>
      </c>
      <c r="S19452" s="34"/>
      <c r="T19452" s="34"/>
      <c r="U19452" s="34"/>
    </row>
    <row r="19453" spans="16:21" x14ac:dyDescent="0.45">
      <c r="P19453" s="33" t="s">
        <v>10639</v>
      </c>
      <c r="Q19453" t="s">
        <v>28873</v>
      </c>
      <c r="R19453" s="35" t="s">
        <v>28086</v>
      </c>
      <c r="S19453" s="34"/>
      <c r="T19453" s="34"/>
      <c r="U19453" s="34"/>
    </row>
    <row r="19454" spans="16:21" x14ac:dyDescent="0.45">
      <c r="P19454" s="33" t="s">
        <v>10639</v>
      </c>
      <c r="Q19454" t="s">
        <v>28873</v>
      </c>
      <c r="R19454" s="35" t="s">
        <v>28087</v>
      </c>
      <c r="S19454" s="34"/>
      <c r="T19454" s="34"/>
      <c r="U19454" s="34"/>
    </row>
    <row r="19455" spans="16:21" x14ac:dyDescent="0.45">
      <c r="P19455" s="33" t="s">
        <v>10640</v>
      </c>
      <c r="Q19455" t="s">
        <v>28873</v>
      </c>
      <c r="R19455" s="35" t="s">
        <v>28088</v>
      </c>
      <c r="S19455" s="34"/>
      <c r="T19455" s="34"/>
      <c r="U19455" s="34"/>
    </row>
    <row r="19456" spans="16:21" x14ac:dyDescent="0.45">
      <c r="P19456" s="33" t="s">
        <v>10640</v>
      </c>
      <c r="Q19456" t="s">
        <v>28873</v>
      </c>
      <c r="R19456" s="35" t="s">
        <v>28089</v>
      </c>
      <c r="S19456" s="34"/>
      <c r="T19456" s="34"/>
      <c r="U19456" s="34"/>
    </row>
    <row r="19457" spans="16:21" x14ac:dyDescent="0.45">
      <c r="P19457" s="33" t="s">
        <v>10641</v>
      </c>
      <c r="Q19457" t="s">
        <v>28873</v>
      </c>
      <c r="R19457" s="35" t="s">
        <v>28088</v>
      </c>
      <c r="S19457" s="34"/>
      <c r="T19457" s="34"/>
      <c r="U19457" s="34"/>
    </row>
    <row r="19458" spans="16:21" x14ac:dyDescent="0.45">
      <c r="P19458" s="33" t="s">
        <v>10641</v>
      </c>
      <c r="Q19458" t="s">
        <v>28873</v>
      </c>
      <c r="R19458" s="35" t="s">
        <v>28089</v>
      </c>
      <c r="S19458" s="34"/>
      <c r="T19458" s="34"/>
      <c r="U19458" s="34"/>
    </row>
    <row r="19459" spans="16:21" x14ac:dyDescent="0.45">
      <c r="P19459" s="33" t="s">
        <v>10642</v>
      </c>
      <c r="Q19459" t="s">
        <v>28873</v>
      </c>
      <c r="R19459" s="35" t="s">
        <v>28090</v>
      </c>
      <c r="S19459" s="34"/>
      <c r="T19459" s="34"/>
      <c r="U19459" s="34"/>
    </row>
    <row r="19460" spans="16:21" x14ac:dyDescent="0.45">
      <c r="P19460" s="33" t="s">
        <v>10642</v>
      </c>
      <c r="Q19460" t="s">
        <v>28873</v>
      </c>
      <c r="R19460" s="35" t="s">
        <v>28091</v>
      </c>
      <c r="S19460" s="34"/>
      <c r="T19460" s="34"/>
      <c r="U19460" s="34"/>
    </row>
    <row r="19461" spans="16:21" x14ac:dyDescent="0.45">
      <c r="P19461" s="33" t="s">
        <v>10643</v>
      </c>
      <c r="Q19461" t="s">
        <v>28873</v>
      </c>
      <c r="R19461" s="35" t="s">
        <v>28092</v>
      </c>
      <c r="S19461" s="34"/>
      <c r="T19461" s="34"/>
      <c r="U19461" s="34"/>
    </row>
    <row r="19462" spans="16:21" x14ac:dyDescent="0.45">
      <c r="P19462" s="33" t="s">
        <v>10643</v>
      </c>
      <c r="Q19462" t="s">
        <v>28873</v>
      </c>
      <c r="R19462" s="35" t="s">
        <v>28093</v>
      </c>
      <c r="S19462" s="34"/>
      <c r="T19462" s="34"/>
      <c r="U19462" s="34"/>
    </row>
    <row r="19463" spans="16:21" x14ac:dyDescent="0.45">
      <c r="P19463" s="33" t="s">
        <v>10644</v>
      </c>
      <c r="Q19463" t="s">
        <v>28873</v>
      </c>
      <c r="R19463" s="35" t="s">
        <v>11192</v>
      </c>
      <c r="S19463" s="34"/>
      <c r="T19463" s="34"/>
      <c r="U19463" s="34"/>
    </row>
    <row r="19464" spans="16:21" x14ac:dyDescent="0.45">
      <c r="P19464" s="33" t="s">
        <v>10645</v>
      </c>
      <c r="Q19464" t="s">
        <v>28873</v>
      </c>
      <c r="R19464" s="35" t="s">
        <v>28094</v>
      </c>
      <c r="S19464" s="34"/>
      <c r="T19464" s="34"/>
      <c r="U19464" s="34"/>
    </row>
    <row r="19465" spans="16:21" x14ac:dyDescent="0.45">
      <c r="P19465" s="33" t="s">
        <v>10645</v>
      </c>
      <c r="Q19465" t="s">
        <v>28873</v>
      </c>
      <c r="R19465" s="35" t="s">
        <v>28095</v>
      </c>
      <c r="S19465" s="34"/>
      <c r="T19465" s="34"/>
      <c r="U19465" s="34"/>
    </row>
    <row r="19466" spans="16:21" x14ac:dyDescent="0.45">
      <c r="P19466" s="33" t="s">
        <v>10646</v>
      </c>
      <c r="Q19466" t="s">
        <v>28873</v>
      </c>
      <c r="R19466" s="35" t="s">
        <v>28096</v>
      </c>
      <c r="S19466" s="34"/>
      <c r="T19466" s="34"/>
      <c r="U19466" s="34"/>
    </row>
    <row r="19467" spans="16:21" x14ac:dyDescent="0.45">
      <c r="P19467" s="33" t="s">
        <v>10646</v>
      </c>
      <c r="Q19467" t="s">
        <v>28873</v>
      </c>
      <c r="R19467" s="35" t="s">
        <v>28097</v>
      </c>
      <c r="S19467" s="34"/>
      <c r="T19467" s="34"/>
      <c r="U19467" s="34"/>
    </row>
    <row r="19468" spans="16:21" x14ac:dyDescent="0.45">
      <c r="P19468" s="33" t="s">
        <v>10647</v>
      </c>
      <c r="Q19468" t="s">
        <v>28873</v>
      </c>
      <c r="R19468" s="35" t="s">
        <v>28098</v>
      </c>
      <c r="S19468" s="34"/>
      <c r="T19468" s="34"/>
      <c r="U19468" s="34"/>
    </row>
    <row r="19469" spans="16:21" x14ac:dyDescent="0.45">
      <c r="P19469" s="33" t="s">
        <v>10647</v>
      </c>
      <c r="Q19469" t="s">
        <v>28873</v>
      </c>
      <c r="R19469" s="35" t="s">
        <v>28099</v>
      </c>
      <c r="S19469" s="34"/>
      <c r="T19469" s="34"/>
      <c r="U19469" s="34"/>
    </row>
    <row r="19470" spans="16:21" x14ac:dyDescent="0.45">
      <c r="P19470" s="33" t="s">
        <v>10648</v>
      </c>
      <c r="Q19470" t="s">
        <v>28873</v>
      </c>
      <c r="R19470" s="35" t="s">
        <v>28100</v>
      </c>
      <c r="S19470" s="34"/>
      <c r="T19470" s="34"/>
      <c r="U19470" s="34"/>
    </row>
    <row r="19471" spans="16:21" x14ac:dyDescent="0.45">
      <c r="P19471" s="33" t="s">
        <v>10648</v>
      </c>
      <c r="Q19471" t="s">
        <v>28873</v>
      </c>
      <c r="R19471" s="35" t="s">
        <v>28101</v>
      </c>
      <c r="S19471" s="34"/>
      <c r="T19471" s="34"/>
      <c r="U19471" s="34"/>
    </row>
    <row r="19472" spans="16:21" x14ac:dyDescent="0.45">
      <c r="P19472" s="33" t="s">
        <v>10649</v>
      </c>
      <c r="Q19472" t="s">
        <v>28873</v>
      </c>
      <c r="R19472" s="35" t="s">
        <v>28102</v>
      </c>
      <c r="S19472" s="34"/>
      <c r="T19472" s="34"/>
      <c r="U19472" s="34"/>
    </row>
    <row r="19473" spans="16:21" x14ac:dyDescent="0.45">
      <c r="P19473" s="33" t="s">
        <v>10649</v>
      </c>
      <c r="Q19473" t="s">
        <v>28873</v>
      </c>
      <c r="R19473" s="35" t="s">
        <v>28103</v>
      </c>
      <c r="S19473" s="34"/>
      <c r="T19473" s="34"/>
      <c r="U19473" s="34"/>
    </row>
    <row r="19474" spans="16:21" x14ac:dyDescent="0.45">
      <c r="P19474" s="33" t="s">
        <v>10650</v>
      </c>
      <c r="Q19474" t="s">
        <v>28873</v>
      </c>
      <c r="R19474" s="35" t="s">
        <v>28104</v>
      </c>
      <c r="S19474" s="34"/>
      <c r="T19474" s="34"/>
      <c r="U19474" s="34"/>
    </row>
    <row r="19475" spans="16:21" x14ac:dyDescent="0.45">
      <c r="P19475" s="33" t="s">
        <v>10650</v>
      </c>
      <c r="Q19475" t="s">
        <v>28873</v>
      </c>
      <c r="R19475" s="35" t="s">
        <v>28105</v>
      </c>
      <c r="S19475" s="34"/>
      <c r="T19475" s="34"/>
      <c r="U19475" s="34"/>
    </row>
    <row r="19476" spans="16:21" x14ac:dyDescent="0.45">
      <c r="P19476" s="33" t="s">
        <v>10651</v>
      </c>
      <c r="Q19476" t="s">
        <v>28873</v>
      </c>
      <c r="R19476" s="35" t="s">
        <v>28106</v>
      </c>
      <c r="S19476" s="34"/>
      <c r="T19476" s="34"/>
      <c r="U19476" s="34"/>
    </row>
    <row r="19477" spans="16:21" x14ac:dyDescent="0.45">
      <c r="P19477" s="33" t="s">
        <v>10651</v>
      </c>
      <c r="Q19477" t="s">
        <v>28873</v>
      </c>
      <c r="R19477" s="35" t="s">
        <v>28107</v>
      </c>
      <c r="S19477" s="34"/>
      <c r="T19477" s="34"/>
      <c r="U19477" s="34"/>
    </row>
    <row r="19478" spans="16:21" x14ac:dyDescent="0.45">
      <c r="P19478" s="33" t="s">
        <v>10652</v>
      </c>
      <c r="Q19478" t="s">
        <v>28873</v>
      </c>
      <c r="R19478" s="35" t="s">
        <v>28108</v>
      </c>
      <c r="S19478" s="34"/>
      <c r="T19478" s="34"/>
      <c r="U19478" s="34"/>
    </row>
    <row r="19479" spans="16:21" x14ac:dyDescent="0.45">
      <c r="P19479" s="33" t="s">
        <v>10652</v>
      </c>
      <c r="Q19479" t="s">
        <v>28873</v>
      </c>
      <c r="R19479" s="35" t="s">
        <v>28109</v>
      </c>
      <c r="S19479" s="34"/>
      <c r="T19479" s="34"/>
      <c r="U19479" s="34"/>
    </row>
    <row r="19480" spans="16:21" x14ac:dyDescent="0.45">
      <c r="P19480" s="33" t="s">
        <v>10653</v>
      </c>
      <c r="Q19480" t="s">
        <v>28873</v>
      </c>
      <c r="R19480" s="35" t="s">
        <v>28110</v>
      </c>
      <c r="S19480" s="34"/>
      <c r="T19480" s="34"/>
      <c r="U19480" s="34"/>
    </row>
    <row r="19481" spans="16:21" x14ac:dyDescent="0.45">
      <c r="P19481" s="33" t="s">
        <v>10653</v>
      </c>
      <c r="Q19481" t="s">
        <v>28873</v>
      </c>
      <c r="R19481" s="35" t="s">
        <v>28111</v>
      </c>
      <c r="S19481" s="34"/>
      <c r="T19481" s="34"/>
      <c r="U19481" s="34"/>
    </row>
    <row r="19482" spans="16:21" x14ac:dyDescent="0.45">
      <c r="P19482" s="33" t="s">
        <v>10654</v>
      </c>
      <c r="Q19482" t="s">
        <v>28873</v>
      </c>
      <c r="R19482" s="35" t="s">
        <v>27765</v>
      </c>
      <c r="S19482" s="34"/>
      <c r="T19482" s="34"/>
      <c r="U19482" s="34"/>
    </row>
    <row r="19483" spans="16:21" x14ac:dyDescent="0.45">
      <c r="P19483" s="33" t="s">
        <v>10654</v>
      </c>
      <c r="Q19483" t="s">
        <v>28873</v>
      </c>
      <c r="R19483" s="35" t="s">
        <v>28112</v>
      </c>
      <c r="S19483" s="34"/>
      <c r="T19483" s="34"/>
      <c r="U19483" s="34"/>
    </row>
    <row r="19484" spans="16:21" x14ac:dyDescent="0.45">
      <c r="P19484" s="33" t="s">
        <v>10655</v>
      </c>
      <c r="Q19484" t="s">
        <v>28873</v>
      </c>
      <c r="R19484" s="35" t="s">
        <v>28113</v>
      </c>
      <c r="S19484" s="34"/>
      <c r="T19484" s="34"/>
      <c r="U19484" s="34"/>
    </row>
    <row r="19485" spans="16:21" x14ac:dyDescent="0.45">
      <c r="P19485" s="33" t="s">
        <v>10655</v>
      </c>
      <c r="Q19485" t="s">
        <v>28873</v>
      </c>
      <c r="R19485" s="35" t="s">
        <v>28114</v>
      </c>
      <c r="S19485" s="34"/>
      <c r="T19485" s="34"/>
      <c r="U19485" s="34"/>
    </row>
    <row r="19486" spans="16:21" x14ac:dyDescent="0.45">
      <c r="P19486" s="33" t="s">
        <v>10656</v>
      </c>
      <c r="Q19486" t="s">
        <v>28873</v>
      </c>
      <c r="R19486" s="35" t="s">
        <v>28115</v>
      </c>
      <c r="S19486" s="34"/>
      <c r="T19486" s="34"/>
      <c r="U19486" s="34"/>
    </row>
    <row r="19487" spans="16:21" x14ac:dyDescent="0.45">
      <c r="P19487" s="33" t="s">
        <v>10656</v>
      </c>
      <c r="Q19487" t="s">
        <v>28873</v>
      </c>
      <c r="R19487" s="35" t="s">
        <v>28116</v>
      </c>
      <c r="S19487" s="34"/>
      <c r="T19487" s="34"/>
      <c r="U19487" s="34"/>
    </row>
    <row r="19488" spans="16:21" x14ac:dyDescent="0.45">
      <c r="P19488" s="33" t="s">
        <v>10657</v>
      </c>
      <c r="Q19488" t="s">
        <v>28873</v>
      </c>
      <c r="R19488" s="35" t="s">
        <v>28117</v>
      </c>
      <c r="S19488" s="34"/>
      <c r="T19488" s="34"/>
      <c r="U19488" s="34"/>
    </row>
    <row r="19489" spans="16:21" x14ac:dyDescent="0.45">
      <c r="P19489" s="33" t="s">
        <v>10657</v>
      </c>
      <c r="Q19489" t="s">
        <v>28873</v>
      </c>
      <c r="R19489" s="35" t="s">
        <v>28118</v>
      </c>
      <c r="S19489" s="34"/>
      <c r="T19489" s="34"/>
      <c r="U19489" s="34"/>
    </row>
    <row r="19490" spans="16:21" x14ac:dyDescent="0.45">
      <c r="P19490" s="33" t="s">
        <v>10658</v>
      </c>
      <c r="Q19490" t="s">
        <v>28873</v>
      </c>
      <c r="R19490" s="35" t="s">
        <v>28119</v>
      </c>
      <c r="S19490" s="34"/>
      <c r="T19490" s="34"/>
      <c r="U19490" s="34"/>
    </row>
    <row r="19491" spans="16:21" x14ac:dyDescent="0.45">
      <c r="P19491" s="33" t="s">
        <v>10658</v>
      </c>
      <c r="Q19491" t="s">
        <v>28873</v>
      </c>
      <c r="R19491" s="35" t="s">
        <v>28120</v>
      </c>
      <c r="S19491" s="34"/>
      <c r="T19491" s="34"/>
      <c r="U19491" s="34"/>
    </row>
    <row r="19492" spans="16:21" x14ac:dyDescent="0.45">
      <c r="P19492" s="33" t="s">
        <v>10659</v>
      </c>
      <c r="Q19492" t="s">
        <v>28873</v>
      </c>
      <c r="R19492" s="35" t="s">
        <v>28119</v>
      </c>
      <c r="S19492" s="34"/>
      <c r="T19492" s="34"/>
      <c r="U19492" s="34"/>
    </row>
    <row r="19493" spans="16:21" x14ac:dyDescent="0.45">
      <c r="P19493" s="33" t="s">
        <v>10659</v>
      </c>
      <c r="Q19493" t="s">
        <v>28873</v>
      </c>
      <c r="R19493" s="35" t="s">
        <v>28120</v>
      </c>
      <c r="S19493" s="34"/>
      <c r="T19493" s="34"/>
      <c r="U19493" s="34"/>
    </row>
    <row r="19494" spans="16:21" x14ac:dyDescent="0.45">
      <c r="P19494" s="33" t="s">
        <v>10660</v>
      </c>
      <c r="Q19494" t="s">
        <v>28873</v>
      </c>
      <c r="R19494" s="35" t="s">
        <v>28121</v>
      </c>
      <c r="S19494" s="34"/>
      <c r="T19494" s="34"/>
      <c r="U19494" s="34"/>
    </row>
    <row r="19495" spans="16:21" x14ac:dyDescent="0.45">
      <c r="P19495" s="33" t="s">
        <v>10660</v>
      </c>
      <c r="Q19495" t="s">
        <v>28873</v>
      </c>
      <c r="R19495" s="35" t="s">
        <v>28122</v>
      </c>
      <c r="S19495" s="34"/>
      <c r="T19495" s="34"/>
      <c r="U19495" s="34"/>
    </row>
    <row r="19496" spans="16:21" x14ac:dyDescent="0.45">
      <c r="P19496" s="33" t="s">
        <v>10661</v>
      </c>
      <c r="Q19496" t="s">
        <v>28873</v>
      </c>
      <c r="R19496" s="35" t="s">
        <v>28123</v>
      </c>
      <c r="S19496" s="34"/>
      <c r="T19496" s="34"/>
      <c r="U19496" s="34"/>
    </row>
    <row r="19497" spans="16:21" x14ac:dyDescent="0.45">
      <c r="P19497" s="33" t="s">
        <v>10661</v>
      </c>
      <c r="Q19497" t="s">
        <v>28873</v>
      </c>
      <c r="R19497" s="35" t="s">
        <v>28124</v>
      </c>
      <c r="S19497" s="34"/>
      <c r="T19497" s="34"/>
      <c r="U19497" s="34"/>
    </row>
    <row r="19498" spans="16:21" x14ac:dyDescent="0.45">
      <c r="P19498" s="33" t="s">
        <v>10662</v>
      </c>
      <c r="Q19498" t="s">
        <v>28873</v>
      </c>
      <c r="R19498" s="35" t="s">
        <v>28125</v>
      </c>
      <c r="S19498" s="34"/>
      <c r="T19498" s="34"/>
      <c r="U19498" s="34"/>
    </row>
    <row r="19499" spans="16:21" x14ac:dyDescent="0.45">
      <c r="P19499" s="33" t="s">
        <v>10662</v>
      </c>
      <c r="Q19499" t="s">
        <v>28873</v>
      </c>
      <c r="R19499" s="35" t="s">
        <v>28126</v>
      </c>
      <c r="S19499" s="34"/>
      <c r="T19499" s="34"/>
      <c r="U19499" s="34"/>
    </row>
    <row r="19500" spans="16:21" x14ac:dyDescent="0.45">
      <c r="P19500" s="33" t="s">
        <v>10663</v>
      </c>
      <c r="Q19500" t="s">
        <v>28873</v>
      </c>
      <c r="R19500" s="35" t="s">
        <v>28127</v>
      </c>
      <c r="S19500" s="34"/>
      <c r="T19500" s="34"/>
      <c r="U19500" s="34"/>
    </row>
    <row r="19501" spans="16:21" x14ac:dyDescent="0.45">
      <c r="P19501" s="33" t="s">
        <v>10663</v>
      </c>
      <c r="Q19501" t="s">
        <v>28873</v>
      </c>
      <c r="R19501" s="35" t="s">
        <v>28128</v>
      </c>
      <c r="S19501" s="34"/>
      <c r="T19501" s="34"/>
      <c r="U19501" s="34"/>
    </row>
    <row r="19502" spans="16:21" x14ac:dyDescent="0.45">
      <c r="P19502" s="33" t="s">
        <v>10664</v>
      </c>
      <c r="Q19502" t="s">
        <v>28873</v>
      </c>
      <c r="R19502" s="35" t="s">
        <v>28127</v>
      </c>
      <c r="S19502" s="34"/>
      <c r="T19502" s="34"/>
      <c r="U19502" s="34"/>
    </row>
    <row r="19503" spans="16:21" x14ac:dyDescent="0.45">
      <c r="P19503" s="33" t="s">
        <v>10664</v>
      </c>
      <c r="Q19503" t="s">
        <v>28873</v>
      </c>
      <c r="R19503" s="35" t="s">
        <v>28128</v>
      </c>
      <c r="S19503" s="34"/>
      <c r="T19503" s="34"/>
      <c r="U19503" s="34"/>
    </row>
    <row r="19504" spans="16:21" x14ac:dyDescent="0.45">
      <c r="P19504" s="33" t="s">
        <v>10665</v>
      </c>
      <c r="Q19504" t="s">
        <v>28873</v>
      </c>
      <c r="R19504" s="35" t="s">
        <v>28129</v>
      </c>
      <c r="S19504" s="34"/>
      <c r="T19504" s="34"/>
      <c r="U19504" s="34"/>
    </row>
    <row r="19505" spans="16:21" x14ac:dyDescent="0.45">
      <c r="P19505" s="33" t="s">
        <v>10665</v>
      </c>
      <c r="Q19505" t="s">
        <v>28873</v>
      </c>
      <c r="R19505" s="35" t="s">
        <v>28130</v>
      </c>
      <c r="S19505" s="34"/>
      <c r="T19505" s="34"/>
      <c r="U19505" s="34"/>
    </row>
    <row r="19506" spans="16:21" x14ac:dyDescent="0.45">
      <c r="P19506" s="33" t="s">
        <v>10666</v>
      </c>
      <c r="Q19506" t="s">
        <v>28873</v>
      </c>
      <c r="R19506" s="35" t="s">
        <v>11192</v>
      </c>
      <c r="S19506" s="34"/>
      <c r="T19506" s="34"/>
      <c r="U19506" s="34"/>
    </row>
    <row r="19507" spans="16:21" x14ac:dyDescent="0.45">
      <c r="P19507" s="33" t="s">
        <v>10667</v>
      </c>
      <c r="Q19507" t="s">
        <v>28873</v>
      </c>
      <c r="R19507" s="35" t="s">
        <v>28131</v>
      </c>
      <c r="S19507" s="34"/>
      <c r="T19507" s="34"/>
      <c r="U19507" s="34"/>
    </row>
    <row r="19508" spans="16:21" x14ac:dyDescent="0.45">
      <c r="P19508" s="33" t="s">
        <v>10667</v>
      </c>
      <c r="Q19508" t="s">
        <v>28873</v>
      </c>
      <c r="R19508" s="35" t="s">
        <v>28132</v>
      </c>
      <c r="S19508" s="34"/>
      <c r="T19508" s="34"/>
      <c r="U19508" s="34"/>
    </row>
    <row r="19509" spans="16:21" x14ac:dyDescent="0.45">
      <c r="P19509" s="33" t="s">
        <v>10668</v>
      </c>
      <c r="Q19509" t="s">
        <v>28873</v>
      </c>
      <c r="R19509" s="35" t="s">
        <v>28133</v>
      </c>
      <c r="S19509" s="34"/>
      <c r="T19509" s="34"/>
      <c r="U19509" s="34"/>
    </row>
    <row r="19510" spans="16:21" x14ac:dyDescent="0.45">
      <c r="P19510" s="33" t="s">
        <v>10668</v>
      </c>
      <c r="Q19510" t="s">
        <v>28873</v>
      </c>
      <c r="R19510" s="35" t="s">
        <v>28134</v>
      </c>
      <c r="S19510" s="34"/>
      <c r="T19510" s="34"/>
      <c r="U19510" s="34"/>
    </row>
    <row r="19511" spans="16:21" x14ac:dyDescent="0.45">
      <c r="P19511" s="33" t="s">
        <v>10669</v>
      </c>
      <c r="Q19511" t="s">
        <v>28873</v>
      </c>
      <c r="R19511" s="35" t="s">
        <v>28135</v>
      </c>
      <c r="S19511" s="34"/>
      <c r="T19511" s="34"/>
      <c r="U19511" s="34"/>
    </row>
    <row r="19512" spans="16:21" x14ac:dyDescent="0.45">
      <c r="P19512" s="33" t="s">
        <v>10669</v>
      </c>
      <c r="Q19512" t="s">
        <v>28873</v>
      </c>
      <c r="R19512" s="35" t="s">
        <v>28136</v>
      </c>
      <c r="S19512" s="34"/>
      <c r="T19512" s="34"/>
      <c r="U19512" s="34"/>
    </row>
    <row r="19513" spans="16:21" x14ac:dyDescent="0.45">
      <c r="P19513" s="33" t="s">
        <v>10670</v>
      </c>
      <c r="Q19513" t="s">
        <v>28873</v>
      </c>
      <c r="R19513" s="35" t="s">
        <v>28135</v>
      </c>
      <c r="S19513" s="34"/>
      <c r="T19513" s="34"/>
      <c r="U19513" s="34"/>
    </row>
    <row r="19514" spans="16:21" x14ac:dyDescent="0.45">
      <c r="P19514" s="33" t="s">
        <v>10670</v>
      </c>
      <c r="Q19514" t="s">
        <v>28873</v>
      </c>
      <c r="R19514" s="35" t="s">
        <v>28136</v>
      </c>
      <c r="S19514" s="34"/>
      <c r="T19514" s="34"/>
      <c r="U19514" s="34"/>
    </row>
    <row r="19515" spans="16:21" x14ac:dyDescent="0.45">
      <c r="P19515" s="33" t="s">
        <v>10671</v>
      </c>
      <c r="Q19515" t="s">
        <v>28873</v>
      </c>
      <c r="R19515" s="35" t="s">
        <v>28137</v>
      </c>
      <c r="S19515" s="34"/>
      <c r="T19515" s="34"/>
      <c r="U19515" s="34"/>
    </row>
    <row r="19516" spans="16:21" x14ac:dyDescent="0.45">
      <c r="P19516" s="33" t="s">
        <v>10671</v>
      </c>
      <c r="Q19516" t="s">
        <v>28873</v>
      </c>
      <c r="R19516" s="35" t="s">
        <v>28138</v>
      </c>
      <c r="S19516" s="34"/>
      <c r="T19516" s="34"/>
      <c r="U19516" s="34"/>
    </row>
    <row r="19517" spans="16:21" x14ac:dyDescent="0.45">
      <c r="P19517" s="33" t="s">
        <v>10672</v>
      </c>
      <c r="Q19517" t="s">
        <v>28873</v>
      </c>
      <c r="R19517" s="35" t="s">
        <v>28139</v>
      </c>
      <c r="S19517" s="34"/>
      <c r="T19517" s="34"/>
      <c r="U19517" s="34"/>
    </row>
    <row r="19518" spans="16:21" x14ac:dyDescent="0.45">
      <c r="P19518" s="33" t="s">
        <v>10672</v>
      </c>
      <c r="Q19518" t="s">
        <v>28873</v>
      </c>
      <c r="R19518" s="35" t="s">
        <v>28140</v>
      </c>
      <c r="S19518" s="34"/>
      <c r="T19518" s="34"/>
      <c r="U19518" s="34"/>
    </row>
    <row r="19519" spans="16:21" x14ac:dyDescent="0.45">
      <c r="P19519" s="33" t="s">
        <v>10673</v>
      </c>
      <c r="Q19519" t="s">
        <v>28873</v>
      </c>
      <c r="R19519" s="35" t="s">
        <v>28141</v>
      </c>
      <c r="S19519" s="34"/>
      <c r="T19519" s="34"/>
      <c r="U19519" s="34"/>
    </row>
    <row r="19520" spans="16:21" x14ac:dyDescent="0.45">
      <c r="P19520" s="33" t="s">
        <v>10673</v>
      </c>
      <c r="Q19520" t="s">
        <v>28873</v>
      </c>
      <c r="R19520" s="35" t="s">
        <v>28142</v>
      </c>
      <c r="S19520" s="34"/>
      <c r="T19520" s="34"/>
      <c r="U19520" s="34"/>
    </row>
    <row r="19521" spans="16:21" x14ac:dyDescent="0.45">
      <c r="P19521" s="33" t="s">
        <v>10674</v>
      </c>
      <c r="Q19521" t="s">
        <v>28873</v>
      </c>
      <c r="R19521" s="35" t="s">
        <v>28143</v>
      </c>
      <c r="S19521" s="34"/>
      <c r="T19521" s="34"/>
      <c r="U19521" s="34"/>
    </row>
    <row r="19522" spans="16:21" x14ac:dyDescent="0.45">
      <c r="P19522" s="33" t="s">
        <v>10674</v>
      </c>
      <c r="Q19522" t="s">
        <v>28873</v>
      </c>
      <c r="R19522" s="35" t="s">
        <v>28144</v>
      </c>
      <c r="S19522" s="34"/>
      <c r="T19522" s="34"/>
      <c r="U19522" s="34"/>
    </row>
    <row r="19523" spans="16:21" x14ac:dyDescent="0.45">
      <c r="P19523" s="33" t="s">
        <v>10675</v>
      </c>
      <c r="Q19523" t="s">
        <v>28873</v>
      </c>
      <c r="R19523" s="35" t="s">
        <v>28145</v>
      </c>
      <c r="S19523" s="34"/>
      <c r="T19523" s="34"/>
      <c r="U19523" s="34"/>
    </row>
    <row r="19524" spans="16:21" x14ac:dyDescent="0.45">
      <c r="P19524" s="33" t="s">
        <v>10675</v>
      </c>
      <c r="Q19524" t="s">
        <v>28873</v>
      </c>
      <c r="R19524" s="35" t="s">
        <v>28146</v>
      </c>
      <c r="S19524" s="34"/>
      <c r="T19524" s="34"/>
      <c r="U19524" s="34"/>
    </row>
    <row r="19525" spans="16:21" x14ac:dyDescent="0.45">
      <c r="P19525" s="33" t="s">
        <v>10676</v>
      </c>
      <c r="Q19525" t="s">
        <v>28873</v>
      </c>
      <c r="R19525" s="35" t="s">
        <v>28147</v>
      </c>
      <c r="S19525" s="34"/>
      <c r="T19525" s="34"/>
      <c r="U19525" s="34"/>
    </row>
    <row r="19526" spans="16:21" x14ac:dyDescent="0.45">
      <c r="P19526" s="33" t="s">
        <v>10676</v>
      </c>
      <c r="Q19526" t="s">
        <v>28873</v>
      </c>
      <c r="R19526" s="35" t="s">
        <v>28148</v>
      </c>
      <c r="S19526" s="34"/>
      <c r="T19526" s="34"/>
      <c r="U19526" s="34"/>
    </row>
    <row r="19527" spans="16:21" x14ac:dyDescent="0.45">
      <c r="P19527" s="33" t="s">
        <v>10677</v>
      </c>
      <c r="Q19527" t="s">
        <v>28873</v>
      </c>
      <c r="R19527" s="35" t="s">
        <v>28149</v>
      </c>
      <c r="S19527" s="34"/>
      <c r="T19527" s="34"/>
      <c r="U19527" s="34"/>
    </row>
    <row r="19528" spans="16:21" x14ac:dyDescent="0.45">
      <c r="P19528" s="33" t="s">
        <v>10677</v>
      </c>
      <c r="Q19528" t="s">
        <v>28873</v>
      </c>
      <c r="R19528" s="35" t="s">
        <v>28150</v>
      </c>
      <c r="S19528" s="34"/>
      <c r="T19528" s="34"/>
      <c r="U19528" s="34"/>
    </row>
    <row r="19529" spans="16:21" x14ac:dyDescent="0.45">
      <c r="P19529" s="33" t="s">
        <v>10678</v>
      </c>
      <c r="Q19529" t="s">
        <v>28873</v>
      </c>
      <c r="R19529" s="35" t="s">
        <v>28151</v>
      </c>
      <c r="S19529" s="34"/>
      <c r="T19529" s="34"/>
      <c r="U19529" s="34"/>
    </row>
    <row r="19530" spans="16:21" x14ac:dyDescent="0.45">
      <c r="P19530" s="33" t="s">
        <v>10678</v>
      </c>
      <c r="Q19530" t="s">
        <v>28873</v>
      </c>
      <c r="R19530" s="35" t="s">
        <v>28152</v>
      </c>
      <c r="S19530" s="34"/>
      <c r="T19530" s="34"/>
      <c r="U19530" s="34"/>
    </row>
    <row r="19531" spans="16:21" x14ac:dyDescent="0.45">
      <c r="P19531" s="33" t="s">
        <v>10679</v>
      </c>
      <c r="Q19531" t="s">
        <v>28873</v>
      </c>
      <c r="R19531" s="35" t="s">
        <v>28153</v>
      </c>
      <c r="S19531" s="34"/>
      <c r="T19531" s="34"/>
      <c r="U19531" s="34"/>
    </row>
    <row r="19532" spans="16:21" x14ac:dyDescent="0.45">
      <c r="P19532" s="33" t="s">
        <v>10679</v>
      </c>
      <c r="Q19532" t="s">
        <v>28873</v>
      </c>
      <c r="R19532" s="35" t="s">
        <v>28150</v>
      </c>
      <c r="S19532" s="34"/>
      <c r="T19532" s="34"/>
      <c r="U19532" s="34"/>
    </row>
    <row r="19533" spans="16:21" x14ac:dyDescent="0.45">
      <c r="P19533" s="33" t="s">
        <v>10680</v>
      </c>
      <c r="Q19533" t="s">
        <v>28873</v>
      </c>
      <c r="R19533" s="35" t="s">
        <v>28154</v>
      </c>
      <c r="S19533" s="34"/>
      <c r="T19533" s="34"/>
      <c r="U19533" s="34"/>
    </row>
    <row r="19534" spans="16:21" x14ac:dyDescent="0.45">
      <c r="P19534" s="33" t="s">
        <v>10680</v>
      </c>
      <c r="Q19534" t="s">
        <v>28873</v>
      </c>
      <c r="R19534" s="35" t="s">
        <v>28155</v>
      </c>
      <c r="S19534" s="34"/>
      <c r="T19534" s="34"/>
      <c r="U19534" s="34"/>
    </row>
    <row r="19535" spans="16:21" x14ac:dyDescent="0.45">
      <c r="P19535" s="33" t="s">
        <v>10681</v>
      </c>
      <c r="Q19535" t="s">
        <v>28873</v>
      </c>
      <c r="R19535" s="35" t="s">
        <v>28156</v>
      </c>
      <c r="S19535" s="34"/>
      <c r="T19535" s="34"/>
      <c r="U19535" s="34"/>
    </row>
    <row r="19536" spans="16:21" x14ac:dyDescent="0.45">
      <c r="P19536" s="33" t="s">
        <v>10681</v>
      </c>
      <c r="Q19536" t="s">
        <v>28873</v>
      </c>
      <c r="R19536" s="35" t="s">
        <v>28157</v>
      </c>
      <c r="S19536" s="34"/>
      <c r="T19536" s="34"/>
      <c r="U19536" s="34"/>
    </row>
    <row r="19537" spans="16:21" x14ac:dyDescent="0.45">
      <c r="P19537" s="33" t="s">
        <v>10682</v>
      </c>
      <c r="Q19537" t="s">
        <v>28873</v>
      </c>
      <c r="R19537" s="35" t="s">
        <v>28158</v>
      </c>
      <c r="S19537" s="34"/>
      <c r="T19537" s="34"/>
      <c r="U19537" s="34"/>
    </row>
    <row r="19538" spans="16:21" x14ac:dyDescent="0.45">
      <c r="P19538" s="33" t="s">
        <v>10682</v>
      </c>
      <c r="Q19538" t="s">
        <v>28873</v>
      </c>
      <c r="R19538" s="35" t="s">
        <v>28159</v>
      </c>
      <c r="S19538" s="34"/>
      <c r="T19538" s="34"/>
      <c r="U19538" s="34"/>
    </row>
    <row r="19539" spans="16:21" x14ac:dyDescent="0.45">
      <c r="P19539" s="33" t="s">
        <v>10683</v>
      </c>
      <c r="Q19539" t="s">
        <v>28873</v>
      </c>
      <c r="R19539" s="35" t="s">
        <v>28158</v>
      </c>
      <c r="S19539" s="34"/>
      <c r="T19539" s="34"/>
      <c r="U19539" s="34"/>
    </row>
    <row r="19540" spans="16:21" x14ac:dyDescent="0.45">
      <c r="P19540" s="33" t="s">
        <v>10683</v>
      </c>
      <c r="Q19540" t="s">
        <v>28873</v>
      </c>
      <c r="R19540" s="35" t="s">
        <v>28159</v>
      </c>
      <c r="S19540" s="34"/>
      <c r="T19540" s="34"/>
      <c r="U19540" s="34"/>
    </row>
    <row r="19541" spans="16:21" x14ac:dyDescent="0.45">
      <c r="P19541" s="33" t="s">
        <v>10684</v>
      </c>
      <c r="Q19541" t="s">
        <v>28873</v>
      </c>
      <c r="R19541" s="35" t="s">
        <v>28160</v>
      </c>
      <c r="S19541" s="34"/>
      <c r="T19541" s="34"/>
      <c r="U19541" s="34"/>
    </row>
    <row r="19542" spans="16:21" x14ac:dyDescent="0.45">
      <c r="P19542" s="33" t="s">
        <v>10684</v>
      </c>
      <c r="Q19542" t="s">
        <v>28873</v>
      </c>
      <c r="R19542" s="35" t="s">
        <v>28161</v>
      </c>
      <c r="S19542" s="34"/>
      <c r="T19542" s="34"/>
      <c r="U19542" s="34"/>
    </row>
    <row r="19543" spans="16:21" x14ac:dyDescent="0.45">
      <c r="P19543" s="33" t="s">
        <v>10685</v>
      </c>
      <c r="Q19543" t="s">
        <v>28873</v>
      </c>
      <c r="R19543" s="35" t="s">
        <v>28162</v>
      </c>
      <c r="S19543" s="34"/>
      <c r="T19543" s="34"/>
      <c r="U19543" s="34"/>
    </row>
    <row r="19544" spans="16:21" x14ac:dyDescent="0.45">
      <c r="P19544" s="33" t="s">
        <v>10685</v>
      </c>
      <c r="Q19544" t="s">
        <v>28873</v>
      </c>
      <c r="R19544" s="35" t="s">
        <v>28163</v>
      </c>
      <c r="S19544" s="34"/>
      <c r="T19544" s="34"/>
      <c r="U19544" s="34"/>
    </row>
    <row r="19545" spans="16:21" x14ac:dyDescent="0.45">
      <c r="P19545" s="33" t="s">
        <v>10686</v>
      </c>
      <c r="Q19545" t="s">
        <v>28873</v>
      </c>
      <c r="R19545" s="35" t="s">
        <v>28164</v>
      </c>
      <c r="S19545" s="34"/>
      <c r="T19545" s="34"/>
      <c r="U19545" s="34"/>
    </row>
    <row r="19546" spans="16:21" x14ac:dyDescent="0.45">
      <c r="P19546" s="33" t="s">
        <v>10686</v>
      </c>
      <c r="Q19546" t="s">
        <v>28873</v>
      </c>
      <c r="R19546" s="35" t="s">
        <v>28165</v>
      </c>
      <c r="S19546" s="34"/>
      <c r="T19546" s="34"/>
      <c r="U19546" s="34"/>
    </row>
    <row r="19547" spans="16:21" x14ac:dyDescent="0.45">
      <c r="P19547" s="33" t="s">
        <v>10687</v>
      </c>
      <c r="Q19547" t="s">
        <v>28873</v>
      </c>
      <c r="R19547" s="35" t="s">
        <v>28166</v>
      </c>
      <c r="S19547" s="34"/>
      <c r="T19547" s="34"/>
      <c r="U19547" s="34"/>
    </row>
    <row r="19548" spans="16:21" x14ac:dyDescent="0.45">
      <c r="P19548" s="33" t="s">
        <v>10687</v>
      </c>
      <c r="Q19548" t="s">
        <v>28873</v>
      </c>
      <c r="R19548" s="35" t="s">
        <v>28167</v>
      </c>
      <c r="S19548" s="34"/>
      <c r="T19548" s="34"/>
      <c r="U19548" s="34"/>
    </row>
    <row r="19549" spans="16:21" x14ac:dyDescent="0.45">
      <c r="P19549" s="33" t="s">
        <v>10688</v>
      </c>
      <c r="Q19549" t="s">
        <v>28873</v>
      </c>
      <c r="R19549" s="35" t="s">
        <v>28168</v>
      </c>
      <c r="S19549" s="34"/>
      <c r="T19549" s="34"/>
      <c r="U19549" s="34"/>
    </row>
    <row r="19550" spans="16:21" x14ac:dyDescent="0.45">
      <c r="P19550" s="33" t="s">
        <v>10688</v>
      </c>
      <c r="Q19550" t="s">
        <v>28873</v>
      </c>
      <c r="R19550" s="35" t="s">
        <v>28169</v>
      </c>
      <c r="S19550" s="34"/>
      <c r="T19550" s="34"/>
      <c r="U19550" s="34"/>
    </row>
    <row r="19551" spans="16:21" x14ac:dyDescent="0.45">
      <c r="P19551" s="33" t="s">
        <v>10689</v>
      </c>
      <c r="Q19551" t="s">
        <v>28873</v>
      </c>
      <c r="R19551" s="35" t="s">
        <v>28170</v>
      </c>
      <c r="S19551" s="34"/>
      <c r="T19551" s="34"/>
      <c r="U19551" s="34"/>
    </row>
    <row r="19552" spans="16:21" x14ac:dyDescent="0.45">
      <c r="P19552" s="33" t="s">
        <v>10689</v>
      </c>
      <c r="Q19552" t="s">
        <v>28873</v>
      </c>
      <c r="R19552" s="35" t="s">
        <v>28171</v>
      </c>
      <c r="S19552" s="34"/>
      <c r="T19552" s="34"/>
      <c r="U19552" s="34"/>
    </row>
    <row r="19553" spans="16:21" x14ac:dyDescent="0.45">
      <c r="P19553" s="33" t="s">
        <v>10690</v>
      </c>
      <c r="Q19553" t="s">
        <v>28873</v>
      </c>
      <c r="R19553" s="35" t="s">
        <v>28172</v>
      </c>
      <c r="S19553" s="34"/>
      <c r="T19553" s="34"/>
      <c r="U19553" s="34"/>
    </row>
    <row r="19554" spans="16:21" x14ac:dyDescent="0.45">
      <c r="P19554" s="33" t="s">
        <v>10690</v>
      </c>
      <c r="Q19554" t="s">
        <v>28873</v>
      </c>
      <c r="R19554" s="35" t="s">
        <v>28173</v>
      </c>
      <c r="S19554" s="34"/>
      <c r="T19554" s="34"/>
      <c r="U19554" s="34"/>
    </row>
    <row r="19555" spans="16:21" x14ac:dyDescent="0.45">
      <c r="P19555" s="33" t="s">
        <v>10691</v>
      </c>
      <c r="Q19555" t="s">
        <v>28873</v>
      </c>
      <c r="R19555" s="35" t="s">
        <v>28174</v>
      </c>
      <c r="S19555" s="34"/>
      <c r="T19555" s="34"/>
      <c r="U19555" s="34"/>
    </row>
    <row r="19556" spans="16:21" x14ac:dyDescent="0.45">
      <c r="P19556" s="33" t="s">
        <v>10691</v>
      </c>
      <c r="Q19556" t="s">
        <v>28873</v>
      </c>
      <c r="R19556" s="35" t="s">
        <v>28175</v>
      </c>
      <c r="S19556" s="34"/>
      <c r="T19556" s="34"/>
      <c r="U19556" s="34"/>
    </row>
    <row r="19557" spans="16:21" x14ac:dyDescent="0.45">
      <c r="P19557" s="33" t="s">
        <v>10692</v>
      </c>
      <c r="Q19557" t="s">
        <v>28873</v>
      </c>
      <c r="R19557" s="35" t="s">
        <v>28176</v>
      </c>
      <c r="S19557" s="34"/>
      <c r="T19557" s="34"/>
      <c r="U19557" s="34"/>
    </row>
    <row r="19558" spans="16:21" x14ac:dyDescent="0.45">
      <c r="P19558" s="33" t="s">
        <v>10692</v>
      </c>
      <c r="Q19558" t="s">
        <v>28873</v>
      </c>
      <c r="R19558" s="35" t="s">
        <v>28177</v>
      </c>
      <c r="S19558" s="34"/>
      <c r="T19558" s="34"/>
      <c r="U19558" s="34"/>
    </row>
    <row r="19559" spans="16:21" x14ac:dyDescent="0.45">
      <c r="P19559" s="33" t="s">
        <v>10693</v>
      </c>
      <c r="Q19559" t="s">
        <v>28873</v>
      </c>
      <c r="R19559" s="35" t="s">
        <v>28178</v>
      </c>
      <c r="S19559" s="34"/>
      <c r="T19559" s="34"/>
      <c r="U19559" s="34"/>
    </row>
    <row r="19560" spans="16:21" x14ac:dyDescent="0.45">
      <c r="P19560" s="33" t="s">
        <v>10693</v>
      </c>
      <c r="Q19560" t="s">
        <v>28873</v>
      </c>
      <c r="R19560" s="35" t="s">
        <v>28179</v>
      </c>
      <c r="S19560" s="34"/>
      <c r="T19560" s="34"/>
      <c r="U19560" s="34"/>
    </row>
    <row r="19561" spans="16:21" x14ac:dyDescent="0.45">
      <c r="P19561" s="33" t="s">
        <v>10694</v>
      </c>
      <c r="Q19561" t="s">
        <v>28873</v>
      </c>
      <c r="R19561" s="35" t="s">
        <v>28180</v>
      </c>
      <c r="S19561" s="34"/>
      <c r="T19561" s="34"/>
      <c r="U19561" s="34"/>
    </row>
    <row r="19562" spans="16:21" x14ac:dyDescent="0.45">
      <c r="P19562" s="33" t="s">
        <v>10694</v>
      </c>
      <c r="Q19562" t="s">
        <v>28873</v>
      </c>
      <c r="R19562" s="35" t="s">
        <v>28181</v>
      </c>
      <c r="S19562" s="34"/>
      <c r="T19562" s="34"/>
      <c r="U19562" s="34"/>
    </row>
    <row r="19563" spans="16:21" x14ac:dyDescent="0.45">
      <c r="P19563" s="33" t="s">
        <v>10695</v>
      </c>
      <c r="Q19563" t="s">
        <v>28873</v>
      </c>
      <c r="R19563" s="35" t="s">
        <v>28182</v>
      </c>
      <c r="S19563" s="34"/>
      <c r="T19563" s="34"/>
      <c r="U19563" s="34"/>
    </row>
    <row r="19564" spans="16:21" x14ac:dyDescent="0.45">
      <c r="P19564" s="33" t="s">
        <v>10695</v>
      </c>
      <c r="Q19564" t="s">
        <v>28873</v>
      </c>
      <c r="R19564" s="35" t="s">
        <v>28183</v>
      </c>
      <c r="S19564" s="34"/>
      <c r="T19564" s="34"/>
      <c r="U19564" s="34"/>
    </row>
    <row r="19565" spans="16:21" x14ac:dyDescent="0.45">
      <c r="P19565" s="33" t="s">
        <v>10696</v>
      </c>
      <c r="Q19565" t="s">
        <v>28873</v>
      </c>
      <c r="R19565" s="35" t="s">
        <v>28184</v>
      </c>
      <c r="S19565" s="34"/>
      <c r="T19565" s="34"/>
      <c r="U19565" s="34"/>
    </row>
    <row r="19566" spans="16:21" x14ac:dyDescent="0.45">
      <c r="P19566" s="33" t="s">
        <v>10696</v>
      </c>
      <c r="Q19566" t="s">
        <v>28873</v>
      </c>
      <c r="R19566" s="35" t="s">
        <v>28185</v>
      </c>
      <c r="S19566" s="34"/>
      <c r="T19566" s="34"/>
      <c r="U19566" s="34"/>
    </row>
    <row r="19567" spans="16:21" x14ac:dyDescent="0.45">
      <c r="P19567" s="33" t="s">
        <v>10697</v>
      </c>
      <c r="Q19567" t="s">
        <v>28873</v>
      </c>
      <c r="R19567" s="35" t="s">
        <v>28184</v>
      </c>
      <c r="S19567" s="34"/>
      <c r="T19567" s="34"/>
      <c r="U19567" s="34"/>
    </row>
    <row r="19568" spans="16:21" x14ac:dyDescent="0.45">
      <c r="P19568" s="33" t="s">
        <v>10697</v>
      </c>
      <c r="Q19568" t="s">
        <v>28873</v>
      </c>
      <c r="R19568" s="35" t="s">
        <v>28185</v>
      </c>
      <c r="S19568" s="34"/>
      <c r="T19568" s="34"/>
      <c r="U19568" s="34"/>
    </row>
    <row r="19569" spans="16:21" x14ac:dyDescent="0.45">
      <c r="P19569" s="33" t="s">
        <v>10698</v>
      </c>
      <c r="Q19569" t="s">
        <v>28873</v>
      </c>
      <c r="R19569" s="35" t="s">
        <v>28186</v>
      </c>
      <c r="S19569" s="34"/>
      <c r="T19569" s="34"/>
      <c r="U19569" s="34"/>
    </row>
    <row r="19570" spans="16:21" x14ac:dyDescent="0.45">
      <c r="P19570" s="33" t="s">
        <v>10698</v>
      </c>
      <c r="Q19570" t="s">
        <v>28873</v>
      </c>
      <c r="R19570" s="35" t="s">
        <v>28187</v>
      </c>
      <c r="S19570" s="34"/>
      <c r="T19570" s="34"/>
      <c r="U19570" s="34"/>
    </row>
    <row r="19571" spans="16:21" x14ac:dyDescent="0.45">
      <c r="P19571" s="33" t="s">
        <v>10699</v>
      </c>
      <c r="Q19571" t="s">
        <v>28873</v>
      </c>
      <c r="R19571" s="35" t="s">
        <v>28188</v>
      </c>
      <c r="S19571" s="34"/>
      <c r="T19571" s="34"/>
      <c r="U19571" s="34"/>
    </row>
    <row r="19572" spans="16:21" x14ac:dyDescent="0.45">
      <c r="P19572" s="33" t="s">
        <v>10699</v>
      </c>
      <c r="Q19572" t="s">
        <v>28873</v>
      </c>
      <c r="R19572" s="35" t="s">
        <v>28189</v>
      </c>
      <c r="S19572" s="34"/>
      <c r="T19572" s="34"/>
      <c r="U19572" s="34"/>
    </row>
    <row r="19573" spans="16:21" x14ac:dyDescent="0.45">
      <c r="P19573" s="33" t="s">
        <v>10700</v>
      </c>
      <c r="Q19573" t="s">
        <v>28873</v>
      </c>
      <c r="R19573" s="35" t="s">
        <v>28190</v>
      </c>
      <c r="S19573" s="34"/>
      <c r="T19573" s="34"/>
      <c r="U19573" s="34"/>
    </row>
    <row r="19574" spans="16:21" x14ac:dyDescent="0.45">
      <c r="P19574" s="33" t="s">
        <v>10700</v>
      </c>
      <c r="Q19574" t="s">
        <v>28873</v>
      </c>
      <c r="R19574" s="35" t="s">
        <v>28191</v>
      </c>
      <c r="S19574" s="34"/>
      <c r="T19574" s="34"/>
      <c r="U19574" s="34"/>
    </row>
    <row r="19575" spans="16:21" x14ac:dyDescent="0.45">
      <c r="P19575" s="33" t="s">
        <v>10701</v>
      </c>
      <c r="Q19575" t="s">
        <v>28873</v>
      </c>
      <c r="R19575" s="35" t="s">
        <v>28192</v>
      </c>
      <c r="S19575" s="34"/>
      <c r="T19575" s="34"/>
      <c r="U19575" s="34"/>
    </row>
    <row r="19576" spans="16:21" x14ac:dyDescent="0.45">
      <c r="P19576" s="33" t="s">
        <v>10701</v>
      </c>
      <c r="Q19576" t="s">
        <v>28873</v>
      </c>
      <c r="R19576" s="35" t="s">
        <v>28193</v>
      </c>
      <c r="S19576" s="34"/>
      <c r="T19576" s="34"/>
      <c r="U19576" s="34"/>
    </row>
    <row r="19577" spans="16:21" x14ac:dyDescent="0.45">
      <c r="P19577" s="33" t="s">
        <v>10702</v>
      </c>
      <c r="Q19577" t="s">
        <v>28873</v>
      </c>
      <c r="R19577" s="35" t="s">
        <v>28192</v>
      </c>
      <c r="S19577" s="34"/>
      <c r="T19577" s="34"/>
      <c r="U19577" s="34"/>
    </row>
    <row r="19578" spans="16:21" x14ac:dyDescent="0.45">
      <c r="P19578" s="33" t="s">
        <v>10702</v>
      </c>
      <c r="Q19578" t="s">
        <v>28873</v>
      </c>
      <c r="R19578" s="35" t="s">
        <v>28193</v>
      </c>
      <c r="S19578" s="34"/>
      <c r="T19578" s="34"/>
      <c r="U19578" s="34"/>
    </row>
    <row r="19579" spans="16:21" x14ac:dyDescent="0.45">
      <c r="P19579" s="33" t="s">
        <v>10703</v>
      </c>
      <c r="Q19579" t="s">
        <v>28873</v>
      </c>
      <c r="R19579" s="35" t="s">
        <v>28194</v>
      </c>
      <c r="S19579" s="34"/>
      <c r="T19579" s="34"/>
      <c r="U19579" s="34"/>
    </row>
    <row r="19580" spans="16:21" x14ac:dyDescent="0.45">
      <c r="P19580" s="33" t="s">
        <v>10703</v>
      </c>
      <c r="Q19580" t="s">
        <v>28873</v>
      </c>
      <c r="R19580" s="35" t="s">
        <v>28195</v>
      </c>
      <c r="S19580" s="34"/>
      <c r="T19580" s="34"/>
      <c r="U19580" s="34"/>
    </row>
    <row r="19581" spans="16:21" x14ac:dyDescent="0.45">
      <c r="P19581" s="33" t="s">
        <v>10704</v>
      </c>
      <c r="Q19581" t="s">
        <v>28873</v>
      </c>
      <c r="R19581" s="35" t="s">
        <v>28196</v>
      </c>
      <c r="S19581" s="34"/>
      <c r="T19581" s="34"/>
      <c r="U19581" s="34"/>
    </row>
    <row r="19582" spans="16:21" x14ac:dyDescent="0.45">
      <c r="P19582" s="33" t="s">
        <v>10704</v>
      </c>
      <c r="Q19582" t="s">
        <v>28873</v>
      </c>
      <c r="R19582" s="35" t="s">
        <v>28197</v>
      </c>
      <c r="S19582" s="34"/>
      <c r="T19582" s="34"/>
      <c r="U19582" s="34"/>
    </row>
    <row r="19583" spans="16:21" x14ac:dyDescent="0.45">
      <c r="P19583" s="33" t="s">
        <v>10705</v>
      </c>
      <c r="Q19583" t="s">
        <v>28873</v>
      </c>
      <c r="R19583" s="35" t="s">
        <v>28198</v>
      </c>
      <c r="S19583" s="34"/>
      <c r="T19583" s="34"/>
      <c r="U19583" s="34"/>
    </row>
    <row r="19584" spans="16:21" x14ac:dyDescent="0.45">
      <c r="P19584" s="33" t="s">
        <v>10705</v>
      </c>
      <c r="Q19584" t="s">
        <v>28873</v>
      </c>
      <c r="R19584" s="35" t="s">
        <v>28199</v>
      </c>
      <c r="S19584" s="34"/>
      <c r="T19584" s="34"/>
      <c r="U19584" s="34"/>
    </row>
    <row r="19585" spans="16:21" x14ac:dyDescent="0.45">
      <c r="P19585" s="33" t="s">
        <v>10706</v>
      </c>
      <c r="Q19585" t="s">
        <v>28873</v>
      </c>
      <c r="R19585" s="35" t="s">
        <v>28200</v>
      </c>
      <c r="S19585" s="34"/>
      <c r="T19585" s="34"/>
      <c r="U19585" s="34"/>
    </row>
    <row r="19586" spans="16:21" x14ac:dyDescent="0.45">
      <c r="P19586" s="33" t="s">
        <v>10706</v>
      </c>
      <c r="Q19586" t="s">
        <v>28873</v>
      </c>
      <c r="R19586" s="35" t="s">
        <v>28201</v>
      </c>
      <c r="S19586" s="34"/>
      <c r="T19586" s="34"/>
      <c r="U19586" s="34"/>
    </row>
    <row r="19587" spans="16:21" x14ac:dyDescent="0.45">
      <c r="P19587" s="33" t="s">
        <v>10707</v>
      </c>
      <c r="Q19587" t="s">
        <v>28873</v>
      </c>
      <c r="R19587" s="35" t="s">
        <v>28202</v>
      </c>
      <c r="S19587" s="34"/>
      <c r="T19587" s="34"/>
      <c r="U19587" s="34"/>
    </row>
    <row r="19588" spans="16:21" x14ac:dyDescent="0.45">
      <c r="P19588" s="33" t="s">
        <v>10707</v>
      </c>
      <c r="Q19588" t="s">
        <v>28873</v>
      </c>
      <c r="R19588" s="35" t="s">
        <v>28203</v>
      </c>
      <c r="S19588" s="34"/>
      <c r="T19588" s="34"/>
      <c r="U19588" s="34"/>
    </row>
    <row r="19589" spans="16:21" x14ac:dyDescent="0.45">
      <c r="P19589" s="33" t="s">
        <v>10708</v>
      </c>
      <c r="Q19589" t="s">
        <v>28873</v>
      </c>
      <c r="R19589" s="35" t="s">
        <v>28204</v>
      </c>
      <c r="S19589" s="34"/>
      <c r="T19589" s="34"/>
      <c r="U19589" s="34"/>
    </row>
    <row r="19590" spans="16:21" x14ac:dyDescent="0.45">
      <c r="P19590" s="33" t="s">
        <v>10708</v>
      </c>
      <c r="Q19590" t="s">
        <v>28873</v>
      </c>
      <c r="R19590" s="35" t="s">
        <v>28205</v>
      </c>
      <c r="S19590" s="34"/>
      <c r="T19590" s="34"/>
      <c r="U19590" s="34"/>
    </row>
    <row r="19591" spans="16:21" x14ac:dyDescent="0.45">
      <c r="P19591" s="33" t="s">
        <v>10709</v>
      </c>
      <c r="Q19591" t="s">
        <v>28873</v>
      </c>
      <c r="R19591" s="35" t="s">
        <v>28206</v>
      </c>
      <c r="S19591" s="34"/>
      <c r="T19591" s="34"/>
      <c r="U19591" s="34"/>
    </row>
    <row r="19592" spans="16:21" x14ac:dyDescent="0.45">
      <c r="P19592" s="33" t="s">
        <v>10709</v>
      </c>
      <c r="Q19592" t="s">
        <v>28873</v>
      </c>
      <c r="R19592" s="35" t="s">
        <v>28207</v>
      </c>
      <c r="S19592" s="34"/>
      <c r="T19592" s="34"/>
      <c r="U19592" s="34"/>
    </row>
    <row r="19593" spans="16:21" x14ac:dyDescent="0.45">
      <c r="P19593" s="33" t="s">
        <v>10710</v>
      </c>
      <c r="Q19593" t="s">
        <v>28873</v>
      </c>
      <c r="R19593" s="35" t="s">
        <v>28208</v>
      </c>
      <c r="S19593" s="34"/>
      <c r="T19593" s="34"/>
      <c r="U19593" s="34"/>
    </row>
    <row r="19594" spans="16:21" x14ac:dyDescent="0.45">
      <c r="P19594" s="33" t="s">
        <v>10710</v>
      </c>
      <c r="Q19594" t="s">
        <v>28873</v>
      </c>
      <c r="R19594" s="35" t="s">
        <v>28209</v>
      </c>
      <c r="S19594" s="34"/>
      <c r="T19594" s="34"/>
      <c r="U19594" s="34"/>
    </row>
    <row r="19595" spans="16:21" x14ac:dyDescent="0.45">
      <c r="P19595" s="33" t="s">
        <v>10711</v>
      </c>
      <c r="Q19595" t="s">
        <v>28873</v>
      </c>
      <c r="R19595" s="35" t="s">
        <v>28208</v>
      </c>
      <c r="S19595" s="34"/>
      <c r="T19595" s="34"/>
      <c r="U19595" s="34"/>
    </row>
    <row r="19596" spans="16:21" x14ac:dyDescent="0.45">
      <c r="P19596" s="33" t="s">
        <v>10711</v>
      </c>
      <c r="Q19596" t="s">
        <v>28873</v>
      </c>
      <c r="R19596" s="35" t="s">
        <v>28209</v>
      </c>
      <c r="S19596" s="34"/>
      <c r="T19596" s="34"/>
      <c r="U19596" s="34"/>
    </row>
    <row r="19597" spans="16:21" x14ac:dyDescent="0.45">
      <c r="P19597" s="33" t="s">
        <v>10712</v>
      </c>
      <c r="Q19597" t="s">
        <v>28873</v>
      </c>
      <c r="R19597" s="35" t="s">
        <v>28210</v>
      </c>
      <c r="S19597" s="34"/>
      <c r="T19597" s="34"/>
      <c r="U19597" s="34"/>
    </row>
    <row r="19598" spans="16:21" x14ac:dyDescent="0.45">
      <c r="P19598" s="33" t="s">
        <v>10712</v>
      </c>
      <c r="Q19598" t="s">
        <v>28873</v>
      </c>
      <c r="R19598" s="35" t="s">
        <v>28211</v>
      </c>
      <c r="S19598" s="34"/>
      <c r="T19598" s="34"/>
      <c r="U19598" s="34"/>
    </row>
    <row r="19599" spans="16:21" x14ac:dyDescent="0.45">
      <c r="P19599" s="33" t="s">
        <v>10713</v>
      </c>
      <c r="Q19599" t="s">
        <v>28873</v>
      </c>
      <c r="R19599" s="35" t="s">
        <v>14986</v>
      </c>
      <c r="S19599" s="34"/>
      <c r="T19599" s="34"/>
      <c r="U19599" s="34"/>
    </row>
    <row r="19600" spans="16:21" x14ac:dyDescent="0.45">
      <c r="P19600" s="33" t="s">
        <v>10713</v>
      </c>
      <c r="Q19600" t="s">
        <v>28873</v>
      </c>
      <c r="R19600" s="35" t="s">
        <v>14987</v>
      </c>
      <c r="S19600" s="34"/>
      <c r="T19600" s="34"/>
      <c r="U19600" s="34"/>
    </row>
    <row r="19601" spans="16:21" x14ac:dyDescent="0.45">
      <c r="P19601" s="33" t="s">
        <v>10714</v>
      </c>
      <c r="Q19601" t="s">
        <v>28873</v>
      </c>
      <c r="R19601" s="35" t="s">
        <v>28212</v>
      </c>
      <c r="S19601" s="34"/>
      <c r="T19601" s="34"/>
      <c r="U19601" s="34"/>
    </row>
    <row r="19602" spans="16:21" x14ac:dyDescent="0.45">
      <c r="P19602" s="33" t="s">
        <v>10714</v>
      </c>
      <c r="Q19602" t="s">
        <v>28873</v>
      </c>
      <c r="R19602" s="35" t="s">
        <v>28213</v>
      </c>
      <c r="S19602" s="34"/>
      <c r="T19602" s="34"/>
      <c r="U19602" s="34"/>
    </row>
    <row r="19603" spans="16:21" x14ac:dyDescent="0.45">
      <c r="P19603" s="33" t="s">
        <v>10715</v>
      </c>
      <c r="Q19603" t="s">
        <v>28873</v>
      </c>
      <c r="R19603" s="35" t="s">
        <v>28214</v>
      </c>
      <c r="S19603" s="34"/>
      <c r="T19603" s="34"/>
      <c r="U19603" s="34"/>
    </row>
    <row r="19604" spans="16:21" x14ac:dyDescent="0.45">
      <c r="P19604" s="33" t="s">
        <v>10715</v>
      </c>
      <c r="Q19604" t="s">
        <v>28873</v>
      </c>
      <c r="R19604" s="35" t="s">
        <v>28215</v>
      </c>
      <c r="S19604" s="34"/>
      <c r="T19604" s="34"/>
      <c r="U19604" s="34"/>
    </row>
    <row r="19605" spans="16:21" x14ac:dyDescent="0.45">
      <c r="P19605" s="33" t="s">
        <v>10716</v>
      </c>
      <c r="Q19605" t="s">
        <v>28873</v>
      </c>
      <c r="R19605" s="35" t="s">
        <v>28216</v>
      </c>
      <c r="S19605" s="34"/>
      <c r="T19605" s="34"/>
      <c r="U19605" s="34"/>
    </row>
    <row r="19606" spans="16:21" x14ac:dyDescent="0.45">
      <c r="P19606" s="33" t="s">
        <v>10716</v>
      </c>
      <c r="Q19606" t="s">
        <v>28873</v>
      </c>
      <c r="R19606" s="35" t="s">
        <v>28217</v>
      </c>
      <c r="S19606" s="34"/>
      <c r="T19606" s="34"/>
      <c r="U19606" s="34"/>
    </row>
    <row r="19607" spans="16:21" x14ac:dyDescent="0.45">
      <c r="P19607" s="33" t="s">
        <v>10717</v>
      </c>
      <c r="Q19607" t="s">
        <v>28873</v>
      </c>
      <c r="R19607" s="35" t="s">
        <v>28218</v>
      </c>
      <c r="S19607" s="34"/>
      <c r="T19607" s="34"/>
      <c r="U19607" s="34"/>
    </row>
    <row r="19608" spans="16:21" x14ac:dyDescent="0.45">
      <c r="P19608" s="33" t="s">
        <v>10717</v>
      </c>
      <c r="Q19608" t="s">
        <v>28873</v>
      </c>
      <c r="R19608" s="35" t="s">
        <v>28219</v>
      </c>
      <c r="S19608" s="34"/>
      <c r="T19608" s="34"/>
      <c r="U19608" s="34"/>
    </row>
    <row r="19609" spans="16:21" x14ac:dyDescent="0.45">
      <c r="P19609" s="33" t="s">
        <v>10718</v>
      </c>
      <c r="Q19609" t="s">
        <v>28873</v>
      </c>
      <c r="R19609" s="35" t="s">
        <v>28220</v>
      </c>
      <c r="S19609" s="34"/>
      <c r="T19609" s="34"/>
      <c r="U19609" s="34"/>
    </row>
    <row r="19610" spans="16:21" x14ac:dyDescent="0.45">
      <c r="P19610" s="33" t="s">
        <v>10718</v>
      </c>
      <c r="Q19610" t="s">
        <v>28873</v>
      </c>
      <c r="R19610" s="35" t="s">
        <v>28221</v>
      </c>
      <c r="S19610" s="34"/>
      <c r="T19610" s="34"/>
      <c r="U19610" s="34"/>
    </row>
    <row r="19611" spans="16:21" x14ac:dyDescent="0.45">
      <c r="P19611" s="33" t="s">
        <v>10719</v>
      </c>
      <c r="Q19611" t="s">
        <v>28873</v>
      </c>
      <c r="R19611" s="35" t="s">
        <v>19114</v>
      </c>
      <c r="S19611" s="34"/>
      <c r="T19611" s="34"/>
      <c r="U19611" s="34"/>
    </row>
    <row r="19612" spans="16:21" x14ac:dyDescent="0.45">
      <c r="P19612" s="33" t="s">
        <v>10719</v>
      </c>
      <c r="Q19612" t="s">
        <v>28873</v>
      </c>
      <c r="R19612" s="35" t="s">
        <v>19115</v>
      </c>
      <c r="S19612" s="34"/>
      <c r="T19612" s="34"/>
      <c r="U19612" s="34"/>
    </row>
    <row r="19613" spans="16:21" x14ac:dyDescent="0.45">
      <c r="P19613" s="33" t="s">
        <v>10720</v>
      </c>
      <c r="Q19613" t="s">
        <v>28873</v>
      </c>
      <c r="R19613" s="35" t="s">
        <v>28222</v>
      </c>
      <c r="S19613" s="34"/>
      <c r="T19613" s="34"/>
      <c r="U19613" s="34"/>
    </row>
    <row r="19614" spans="16:21" x14ac:dyDescent="0.45">
      <c r="P19614" s="33" t="s">
        <v>10720</v>
      </c>
      <c r="Q19614" t="s">
        <v>28873</v>
      </c>
      <c r="R19614" s="35" t="s">
        <v>28223</v>
      </c>
      <c r="S19614" s="34"/>
      <c r="T19614" s="34"/>
      <c r="U19614" s="34"/>
    </row>
    <row r="19615" spans="16:21" x14ac:dyDescent="0.45">
      <c r="P19615" s="33" t="s">
        <v>10721</v>
      </c>
      <c r="Q19615" t="s">
        <v>28873</v>
      </c>
      <c r="R19615" s="35" t="s">
        <v>28224</v>
      </c>
      <c r="S19615" s="34"/>
      <c r="T19615" s="34"/>
      <c r="U19615" s="34"/>
    </row>
    <row r="19616" spans="16:21" x14ac:dyDescent="0.45">
      <c r="P19616" s="33" t="s">
        <v>10721</v>
      </c>
      <c r="Q19616" t="s">
        <v>28873</v>
      </c>
      <c r="R19616" s="35" t="s">
        <v>28225</v>
      </c>
      <c r="S19616" s="34"/>
      <c r="T19616" s="34"/>
      <c r="U19616" s="34"/>
    </row>
    <row r="19617" spans="16:21" x14ac:dyDescent="0.45">
      <c r="P19617" s="33" t="s">
        <v>10722</v>
      </c>
      <c r="Q19617" t="s">
        <v>28873</v>
      </c>
      <c r="R19617" s="35" t="s">
        <v>28226</v>
      </c>
      <c r="S19617" s="34"/>
      <c r="T19617" s="34"/>
      <c r="U19617" s="34"/>
    </row>
    <row r="19618" spans="16:21" x14ac:dyDescent="0.45">
      <c r="P19618" s="33" t="s">
        <v>10722</v>
      </c>
      <c r="Q19618" t="s">
        <v>28873</v>
      </c>
      <c r="R19618" s="35" t="s">
        <v>28227</v>
      </c>
      <c r="S19618" s="34"/>
      <c r="T19618" s="34"/>
      <c r="U19618" s="34"/>
    </row>
    <row r="19619" spans="16:21" x14ac:dyDescent="0.45">
      <c r="P19619" s="33" t="s">
        <v>10723</v>
      </c>
      <c r="Q19619" t="s">
        <v>28873</v>
      </c>
      <c r="R19619" s="35" t="s">
        <v>28228</v>
      </c>
      <c r="S19619" s="34"/>
      <c r="T19619" s="34"/>
      <c r="U19619" s="34"/>
    </row>
    <row r="19620" spans="16:21" x14ac:dyDescent="0.45">
      <c r="P19620" s="33" t="s">
        <v>10723</v>
      </c>
      <c r="Q19620" t="s">
        <v>28873</v>
      </c>
      <c r="R19620" s="35" t="s">
        <v>28229</v>
      </c>
      <c r="S19620" s="34"/>
      <c r="T19620" s="34"/>
      <c r="U19620" s="34"/>
    </row>
    <row r="19621" spans="16:21" x14ac:dyDescent="0.45">
      <c r="P19621" s="33" t="s">
        <v>10724</v>
      </c>
      <c r="Q19621" t="s">
        <v>28873</v>
      </c>
      <c r="R19621" s="35" t="s">
        <v>28228</v>
      </c>
      <c r="S19621" s="34"/>
      <c r="T19621" s="34"/>
      <c r="U19621" s="34"/>
    </row>
    <row r="19622" spans="16:21" x14ac:dyDescent="0.45">
      <c r="P19622" s="33" t="s">
        <v>10724</v>
      </c>
      <c r="Q19622" t="s">
        <v>28873</v>
      </c>
      <c r="R19622" s="35" t="s">
        <v>28229</v>
      </c>
      <c r="S19622" s="34"/>
      <c r="T19622" s="34"/>
      <c r="U19622" s="34"/>
    </row>
    <row r="19623" spans="16:21" x14ac:dyDescent="0.45">
      <c r="P19623" s="33" t="s">
        <v>10725</v>
      </c>
      <c r="Q19623" t="s">
        <v>28873</v>
      </c>
      <c r="R19623" s="35" t="s">
        <v>28230</v>
      </c>
      <c r="S19623" s="34"/>
      <c r="T19623" s="34"/>
      <c r="U19623" s="34"/>
    </row>
    <row r="19624" spans="16:21" x14ac:dyDescent="0.45">
      <c r="P19624" s="33" t="s">
        <v>10725</v>
      </c>
      <c r="Q19624" t="s">
        <v>28873</v>
      </c>
      <c r="R19624" s="35" t="s">
        <v>28231</v>
      </c>
      <c r="S19624" s="34"/>
      <c r="T19624" s="34"/>
      <c r="U19624" s="34"/>
    </row>
    <row r="19625" spans="16:21" x14ac:dyDescent="0.45">
      <c r="P19625" s="33" t="s">
        <v>10726</v>
      </c>
      <c r="Q19625" t="s">
        <v>28873</v>
      </c>
      <c r="R19625" s="35" t="s">
        <v>11192</v>
      </c>
      <c r="S19625" s="34"/>
      <c r="T19625" s="34"/>
      <c r="U19625" s="34"/>
    </row>
    <row r="19626" spans="16:21" x14ac:dyDescent="0.45">
      <c r="P19626" s="33" t="s">
        <v>10727</v>
      </c>
      <c r="Q19626" t="s">
        <v>28873</v>
      </c>
      <c r="R19626" s="35" t="s">
        <v>11192</v>
      </c>
      <c r="S19626" s="34"/>
      <c r="T19626" s="34"/>
      <c r="U19626" s="34"/>
    </row>
    <row r="19627" spans="16:21" x14ac:dyDescent="0.45">
      <c r="P19627" s="33" t="s">
        <v>10728</v>
      </c>
      <c r="Q19627" t="s">
        <v>28873</v>
      </c>
      <c r="R19627" s="35" t="s">
        <v>28232</v>
      </c>
      <c r="S19627" s="34"/>
      <c r="T19627" s="34"/>
      <c r="U19627" s="34"/>
    </row>
    <row r="19628" spans="16:21" x14ac:dyDescent="0.45">
      <c r="P19628" s="33" t="s">
        <v>10728</v>
      </c>
      <c r="Q19628" t="s">
        <v>28873</v>
      </c>
      <c r="R19628" s="35" t="s">
        <v>28233</v>
      </c>
      <c r="S19628" s="34"/>
      <c r="T19628" s="34"/>
      <c r="U19628" s="34"/>
    </row>
    <row r="19629" spans="16:21" x14ac:dyDescent="0.45">
      <c r="P19629" s="33" t="s">
        <v>10729</v>
      </c>
      <c r="Q19629" t="s">
        <v>28873</v>
      </c>
      <c r="R19629" s="35" t="s">
        <v>28234</v>
      </c>
      <c r="S19629" s="34"/>
      <c r="T19629" s="34"/>
      <c r="U19629" s="34"/>
    </row>
    <row r="19630" spans="16:21" x14ac:dyDescent="0.45">
      <c r="P19630" s="33" t="s">
        <v>10729</v>
      </c>
      <c r="Q19630" t="s">
        <v>28873</v>
      </c>
      <c r="R19630" s="35" t="s">
        <v>28235</v>
      </c>
      <c r="S19630" s="34"/>
      <c r="T19630" s="34"/>
      <c r="U19630" s="34"/>
    </row>
    <row r="19631" spans="16:21" x14ac:dyDescent="0.45">
      <c r="P19631" s="33" t="s">
        <v>10730</v>
      </c>
      <c r="Q19631" t="s">
        <v>28873</v>
      </c>
      <c r="R19631" s="35" t="s">
        <v>28236</v>
      </c>
      <c r="S19631" s="34"/>
      <c r="T19631" s="34"/>
      <c r="U19631" s="34"/>
    </row>
    <row r="19632" spans="16:21" x14ac:dyDescent="0.45">
      <c r="P19632" s="33" t="s">
        <v>10730</v>
      </c>
      <c r="Q19632" t="s">
        <v>28873</v>
      </c>
      <c r="R19632" s="35" t="s">
        <v>28237</v>
      </c>
      <c r="S19632" s="34"/>
      <c r="T19632" s="34"/>
      <c r="U19632" s="34"/>
    </row>
    <row r="19633" spans="16:21" x14ac:dyDescent="0.45">
      <c r="P19633" s="33" t="s">
        <v>10731</v>
      </c>
      <c r="Q19633" t="s">
        <v>28873</v>
      </c>
      <c r="R19633" s="35" t="s">
        <v>28236</v>
      </c>
      <c r="S19633" s="34"/>
      <c r="T19633" s="34"/>
      <c r="U19633" s="34"/>
    </row>
    <row r="19634" spans="16:21" x14ac:dyDescent="0.45">
      <c r="P19634" s="33" t="s">
        <v>10731</v>
      </c>
      <c r="Q19634" t="s">
        <v>28873</v>
      </c>
      <c r="R19634" s="35" t="s">
        <v>28237</v>
      </c>
      <c r="S19634" s="34"/>
      <c r="T19634" s="34"/>
      <c r="U19634" s="34"/>
    </row>
    <row r="19635" spans="16:21" x14ac:dyDescent="0.45">
      <c r="P19635" s="33" t="s">
        <v>10732</v>
      </c>
      <c r="Q19635" t="s">
        <v>28873</v>
      </c>
      <c r="R19635" s="35" t="s">
        <v>28238</v>
      </c>
      <c r="S19635" s="34"/>
      <c r="T19635" s="34"/>
      <c r="U19635" s="34"/>
    </row>
    <row r="19636" spans="16:21" x14ac:dyDescent="0.45">
      <c r="P19636" s="33" t="s">
        <v>10732</v>
      </c>
      <c r="Q19636" t="s">
        <v>28873</v>
      </c>
      <c r="R19636" s="35" t="s">
        <v>28239</v>
      </c>
      <c r="S19636" s="34"/>
      <c r="T19636" s="34"/>
      <c r="U19636" s="34"/>
    </row>
    <row r="19637" spans="16:21" x14ac:dyDescent="0.45">
      <c r="P19637" s="33" t="s">
        <v>10733</v>
      </c>
      <c r="Q19637" t="s">
        <v>28873</v>
      </c>
      <c r="R19637" s="35" t="s">
        <v>28240</v>
      </c>
      <c r="S19637" s="34"/>
      <c r="T19637" s="34"/>
      <c r="U19637" s="34"/>
    </row>
    <row r="19638" spans="16:21" x14ac:dyDescent="0.45">
      <c r="P19638" s="33" t="s">
        <v>10733</v>
      </c>
      <c r="Q19638" t="s">
        <v>28873</v>
      </c>
      <c r="R19638" s="35" t="s">
        <v>28241</v>
      </c>
      <c r="S19638" s="34"/>
      <c r="T19638" s="34"/>
      <c r="U19638" s="34"/>
    </row>
    <row r="19639" spans="16:21" x14ac:dyDescent="0.45">
      <c r="P19639" s="33" t="s">
        <v>10734</v>
      </c>
      <c r="Q19639" t="s">
        <v>28873</v>
      </c>
      <c r="R19639" s="35" t="s">
        <v>28242</v>
      </c>
      <c r="S19639" s="34"/>
      <c r="T19639" s="34"/>
      <c r="U19639" s="34"/>
    </row>
    <row r="19640" spans="16:21" x14ac:dyDescent="0.45">
      <c r="P19640" s="33" t="s">
        <v>10734</v>
      </c>
      <c r="Q19640" t="s">
        <v>28873</v>
      </c>
      <c r="R19640" s="35" t="s">
        <v>28243</v>
      </c>
      <c r="S19640" s="34"/>
      <c r="T19640" s="34"/>
      <c r="U19640" s="34"/>
    </row>
    <row r="19641" spans="16:21" x14ac:dyDescent="0.45">
      <c r="P19641" s="33" t="s">
        <v>10735</v>
      </c>
      <c r="Q19641" t="s">
        <v>28873</v>
      </c>
      <c r="R19641" s="35" t="s">
        <v>28244</v>
      </c>
      <c r="S19641" s="34"/>
      <c r="T19641" s="34"/>
      <c r="U19641" s="34"/>
    </row>
    <row r="19642" spans="16:21" x14ac:dyDescent="0.45">
      <c r="P19642" s="33" t="s">
        <v>10735</v>
      </c>
      <c r="Q19642" t="s">
        <v>28873</v>
      </c>
      <c r="R19642" s="35" t="s">
        <v>28245</v>
      </c>
      <c r="S19642" s="34"/>
      <c r="T19642" s="34"/>
      <c r="U19642" s="34"/>
    </row>
    <row r="19643" spans="16:21" x14ac:dyDescent="0.45">
      <c r="P19643" s="33" t="s">
        <v>10736</v>
      </c>
      <c r="Q19643" t="s">
        <v>28873</v>
      </c>
      <c r="R19643" s="35" t="s">
        <v>28246</v>
      </c>
      <c r="S19643" s="34"/>
      <c r="T19643" s="34"/>
      <c r="U19643" s="34"/>
    </row>
    <row r="19644" spans="16:21" x14ac:dyDescent="0.45">
      <c r="P19644" s="33" t="s">
        <v>10736</v>
      </c>
      <c r="Q19644" t="s">
        <v>28873</v>
      </c>
      <c r="R19644" s="35" t="s">
        <v>28247</v>
      </c>
      <c r="S19644" s="34"/>
      <c r="T19644" s="34"/>
      <c r="U19644" s="34"/>
    </row>
    <row r="19645" spans="16:21" x14ac:dyDescent="0.45">
      <c r="P19645" s="33" t="s">
        <v>10737</v>
      </c>
      <c r="Q19645" t="s">
        <v>28873</v>
      </c>
      <c r="R19645" s="35" t="s">
        <v>28248</v>
      </c>
      <c r="S19645" s="34"/>
      <c r="T19645" s="34"/>
      <c r="U19645" s="34"/>
    </row>
    <row r="19646" spans="16:21" x14ac:dyDescent="0.45">
      <c r="P19646" s="33" t="s">
        <v>10737</v>
      </c>
      <c r="Q19646" t="s">
        <v>28873</v>
      </c>
      <c r="R19646" s="35" t="s">
        <v>28249</v>
      </c>
      <c r="S19646" s="34"/>
      <c r="T19646" s="34"/>
      <c r="U19646" s="34"/>
    </row>
    <row r="19647" spans="16:21" x14ac:dyDescent="0.45">
      <c r="P19647" s="33" t="s">
        <v>10738</v>
      </c>
      <c r="Q19647" t="s">
        <v>28873</v>
      </c>
      <c r="R19647" s="35" t="s">
        <v>28250</v>
      </c>
      <c r="S19647" s="34"/>
      <c r="T19647" s="34"/>
      <c r="U19647" s="34"/>
    </row>
    <row r="19648" spans="16:21" x14ac:dyDescent="0.45">
      <c r="P19648" s="33" t="s">
        <v>10738</v>
      </c>
      <c r="Q19648" t="s">
        <v>28873</v>
      </c>
      <c r="R19648" s="35" t="s">
        <v>28251</v>
      </c>
      <c r="S19648" s="34"/>
      <c r="T19648" s="34"/>
      <c r="U19648" s="34"/>
    </row>
    <row r="19649" spans="16:21" x14ac:dyDescent="0.45">
      <c r="P19649" s="33" t="s">
        <v>10739</v>
      </c>
      <c r="Q19649" t="s">
        <v>28873</v>
      </c>
      <c r="R19649" s="35" t="s">
        <v>11192</v>
      </c>
      <c r="S19649" s="34"/>
      <c r="T19649" s="34"/>
      <c r="U19649" s="34"/>
    </row>
    <row r="19650" spans="16:21" x14ac:dyDescent="0.45">
      <c r="P19650" s="33" t="s">
        <v>10740</v>
      </c>
      <c r="Q19650" t="s">
        <v>28873</v>
      </c>
      <c r="R19650" s="35" t="s">
        <v>28252</v>
      </c>
      <c r="S19650" s="34"/>
      <c r="T19650" s="34"/>
      <c r="U19650" s="34"/>
    </row>
    <row r="19651" spans="16:21" x14ac:dyDescent="0.45">
      <c r="P19651" s="33" t="s">
        <v>10740</v>
      </c>
      <c r="Q19651" t="s">
        <v>28873</v>
      </c>
      <c r="R19651" s="35" t="s">
        <v>28253</v>
      </c>
      <c r="S19651" s="34"/>
      <c r="T19651" s="34"/>
      <c r="U19651" s="34"/>
    </row>
    <row r="19652" spans="16:21" x14ac:dyDescent="0.45">
      <c r="P19652" s="33" t="s">
        <v>10741</v>
      </c>
      <c r="Q19652" t="s">
        <v>28873</v>
      </c>
      <c r="R19652" s="35" t="s">
        <v>28254</v>
      </c>
      <c r="S19652" s="34"/>
      <c r="T19652" s="34"/>
      <c r="U19652" s="34"/>
    </row>
    <row r="19653" spans="16:21" x14ac:dyDescent="0.45">
      <c r="P19653" s="33" t="s">
        <v>10741</v>
      </c>
      <c r="Q19653" t="s">
        <v>28873</v>
      </c>
      <c r="R19653" s="35" t="s">
        <v>28255</v>
      </c>
      <c r="S19653" s="34"/>
      <c r="T19653" s="34"/>
      <c r="U19653" s="34"/>
    </row>
    <row r="19654" spans="16:21" x14ac:dyDescent="0.45">
      <c r="P19654" s="33" t="s">
        <v>10742</v>
      </c>
      <c r="Q19654" t="s">
        <v>28873</v>
      </c>
      <c r="R19654" s="35" t="s">
        <v>28256</v>
      </c>
      <c r="S19654" s="34"/>
      <c r="T19654" s="34"/>
      <c r="U19654" s="34"/>
    </row>
    <row r="19655" spans="16:21" x14ac:dyDescent="0.45">
      <c r="P19655" s="33" t="s">
        <v>10742</v>
      </c>
      <c r="Q19655" t="s">
        <v>28873</v>
      </c>
      <c r="R19655" s="35" t="s">
        <v>28257</v>
      </c>
      <c r="S19655" s="34"/>
      <c r="T19655" s="34"/>
      <c r="U19655" s="34"/>
    </row>
    <row r="19656" spans="16:21" x14ac:dyDescent="0.45">
      <c r="P19656" s="33" t="s">
        <v>10743</v>
      </c>
      <c r="Q19656" t="s">
        <v>28873</v>
      </c>
      <c r="R19656" s="35" t="s">
        <v>28256</v>
      </c>
      <c r="S19656" s="34"/>
      <c r="T19656" s="34"/>
      <c r="U19656" s="34"/>
    </row>
    <row r="19657" spans="16:21" x14ac:dyDescent="0.45">
      <c r="P19657" s="33" t="s">
        <v>10743</v>
      </c>
      <c r="Q19657" t="s">
        <v>28873</v>
      </c>
      <c r="R19657" s="35" t="s">
        <v>28257</v>
      </c>
      <c r="S19657" s="34"/>
      <c r="T19657" s="34"/>
      <c r="U19657" s="34"/>
    </row>
    <row r="19658" spans="16:21" x14ac:dyDescent="0.45">
      <c r="P19658" s="33" t="s">
        <v>10744</v>
      </c>
      <c r="Q19658" t="s">
        <v>28873</v>
      </c>
      <c r="R19658" s="35" t="s">
        <v>28258</v>
      </c>
      <c r="S19658" s="34"/>
      <c r="T19658" s="34"/>
      <c r="U19658" s="34"/>
    </row>
    <row r="19659" spans="16:21" x14ac:dyDescent="0.45">
      <c r="P19659" s="33" t="s">
        <v>10744</v>
      </c>
      <c r="Q19659" t="s">
        <v>28873</v>
      </c>
      <c r="R19659" s="35" t="s">
        <v>28259</v>
      </c>
      <c r="S19659" s="34"/>
      <c r="T19659" s="34"/>
      <c r="U19659" s="34"/>
    </row>
    <row r="19660" spans="16:21" x14ac:dyDescent="0.45">
      <c r="P19660" s="33" t="s">
        <v>10745</v>
      </c>
      <c r="Q19660" t="s">
        <v>28873</v>
      </c>
      <c r="R19660" s="35" t="s">
        <v>11192</v>
      </c>
      <c r="S19660" s="34"/>
      <c r="T19660" s="34"/>
      <c r="U19660" s="34"/>
    </row>
    <row r="19661" spans="16:21" x14ac:dyDescent="0.45">
      <c r="P19661" s="33" t="s">
        <v>10746</v>
      </c>
      <c r="Q19661" t="s">
        <v>28873</v>
      </c>
      <c r="R19661" s="35" t="s">
        <v>11192</v>
      </c>
      <c r="S19661" s="34"/>
      <c r="T19661" s="34"/>
      <c r="U19661" s="34"/>
    </row>
    <row r="19662" spans="16:21" x14ac:dyDescent="0.45">
      <c r="P19662" s="33" t="s">
        <v>10747</v>
      </c>
      <c r="Q19662" t="s">
        <v>28873</v>
      </c>
      <c r="R19662" s="35" t="s">
        <v>28260</v>
      </c>
      <c r="S19662" s="34"/>
      <c r="T19662" s="34"/>
      <c r="U19662" s="34"/>
    </row>
    <row r="19663" spans="16:21" x14ac:dyDescent="0.45">
      <c r="P19663" s="33" t="s">
        <v>10747</v>
      </c>
      <c r="Q19663" t="s">
        <v>28873</v>
      </c>
      <c r="R19663" s="35" t="s">
        <v>28261</v>
      </c>
      <c r="S19663" s="34"/>
      <c r="T19663" s="34"/>
      <c r="U19663" s="34"/>
    </row>
    <row r="19664" spans="16:21" x14ac:dyDescent="0.45">
      <c r="P19664" s="33" t="s">
        <v>10748</v>
      </c>
      <c r="Q19664" t="s">
        <v>28873</v>
      </c>
      <c r="R19664" s="35" t="s">
        <v>28262</v>
      </c>
      <c r="S19664" s="34"/>
      <c r="T19664" s="34"/>
      <c r="U19664" s="34"/>
    </row>
    <row r="19665" spans="16:21" x14ac:dyDescent="0.45">
      <c r="P19665" s="33" t="s">
        <v>10748</v>
      </c>
      <c r="Q19665" t="s">
        <v>28873</v>
      </c>
      <c r="R19665" s="35" t="s">
        <v>28263</v>
      </c>
      <c r="S19665" s="34"/>
      <c r="T19665" s="34"/>
      <c r="U19665" s="34"/>
    </row>
    <row r="19666" spans="16:21" x14ac:dyDescent="0.45">
      <c r="P19666" s="33" t="s">
        <v>10749</v>
      </c>
      <c r="Q19666" t="s">
        <v>28873</v>
      </c>
      <c r="R19666" s="35" t="s">
        <v>28264</v>
      </c>
      <c r="S19666" s="34"/>
      <c r="T19666" s="34"/>
      <c r="U19666" s="34"/>
    </row>
    <row r="19667" spans="16:21" x14ac:dyDescent="0.45">
      <c r="P19667" s="33" t="s">
        <v>10749</v>
      </c>
      <c r="Q19667" t="s">
        <v>28873</v>
      </c>
      <c r="R19667" s="35" t="s">
        <v>28265</v>
      </c>
      <c r="S19667" s="34"/>
      <c r="T19667" s="34"/>
      <c r="U19667" s="34"/>
    </row>
    <row r="19668" spans="16:21" x14ac:dyDescent="0.45">
      <c r="P19668" s="33" t="s">
        <v>10750</v>
      </c>
      <c r="Q19668" t="s">
        <v>28873</v>
      </c>
      <c r="R19668" s="35" t="s">
        <v>28266</v>
      </c>
      <c r="S19668" s="34"/>
      <c r="T19668" s="34"/>
      <c r="U19668" s="34"/>
    </row>
    <row r="19669" spans="16:21" x14ac:dyDescent="0.45">
      <c r="P19669" s="33" t="s">
        <v>10750</v>
      </c>
      <c r="Q19669" t="s">
        <v>28873</v>
      </c>
      <c r="R19669" s="35" t="s">
        <v>28267</v>
      </c>
      <c r="S19669" s="34"/>
      <c r="T19669" s="34"/>
      <c r="U19669" s="34"/>
    </row>
    <row r="19670" spans="16:21" x14ac:dyDescent="0.45">
      <c r="P19670" s="33" t="s">
        <v>10751</v>
      </c>
      <c r="Q19670" t="s">
        <v>28873</v>
      </c>
      <c r="R19670" s="35" t="s">
        <v>28268</v>
      </c>
      <c r="S19670" s="34"/>
      <c r="T19670" s="34"/>
      <c r="U19670" s="34"/>
    </row>
    <row r="19671" spans="16:21" x14ac:dyDescent="0.45">
      <c r="P19671" s="33" t="s">
        <v>10751</v>
      </c>
      <c r="Q19671" t="s">
        <v>28873</v>
      </c>
      <c r="R19671" s="35" t="s">
        <v>28269</v>
      </c>
      <c r="S19671" s="34"/>
      <c r="T19671" s="34"/>
      <c r="U19671" s="34"/>
    </row>
    <row r="19672" spans="16:21" x14ac:dyDescent="0.45">
      <c r="P19672" s="33" t="s">
        <v>10752</v>
      </c>
      <c r="Q19672" t="s">
        <v>28873</v>
      </c>
      <c r="R19672" s="35" t="s">
        <v>28270</v>
      </c>
      <c r="S19672" s="34"/>
      <c r="T19672" s="34"/>
      <c r="U19672" s="34"/>
    </row>
    <row r="19673" spans="16:21" x14ac:dyDescent="0.45">
      <c r="P19673" s="33" t="s">
        <v>10752</v>
      </c>
      <c r="Q19673" t="s">
        <v>28873</v>
      </c>
      <c r="R19673" s="35" t="s">
        <v>28271</v>
      </c>
      <c r="S19673" s="34"/>
      <c r="T19673" s="34"/>
      <c r="U19673" s="34"/>
    </row>
    <row r="19674" spans="16:21" x14ac:dyDescent="0.45">
      <c r="P19674" s="33" t="s">
        <v>10753</v>
      </c>
      <c r="Q19674" t="s">
        <v>28873</v>
      </c>
      <c r="R19674" s="35" t="s">
        <v>28270</v>
      </c>
      <c r="S19674" s="34"/>
      <c r="T19674" s="34"/>
      <c r="U19674" s="34"/>
    </row>
    <row r="19675" spans="16:21" x14ac:dyDescent="0.45">
      <c r="P19675" s="33" t="s">
        <v>10753</v>
      </c>
      <c r="Q19675" t="s">
        <v>28873</v>
      </c>
      <c r="R19675" s="35" t="s">
        <v>28271</v>
      </c>
      <c r="S19675" s="34"/>
      <c r="T19675" s="34"/>
      <c r="U19675" s="34"/>
    </row>
    <row r="19676" spans="16:21" x14ac:dyDescent="0.45">
      <c r="P19676" s="33" t="s">
        <v>10754</v>
      </c>
      <c r="Q19676" t="s">
        <v>28873</v>
      </c>
      <c r="R19676" s="35" t="s">
        <v>28272</v>
      </c>
      <c r="S19676" s="34"/>
      <c r="T19676" s="34"/>
      <c r="U19676" s="34"/>
    </row>
    <row r="19677" spans="16:21" x14ac:dyDescent="0.45">
      <c r="P19677" s="33" t="s">
        <v>10754</v>
      </c>
      <c r="Q19677" t="s">
        <v>28873</v>
      </c>
      <c r="R19677" s="35" t="s">
        <v>28273</v>
      </c>
      <c r="S19677" s="34"/>
      <c r="T19677" s="34"/>
      <c r="U19677" s="34"/>
    </row>
    <row r="19678" spans="16:21" x14ac:dyDescent="0.45">
      <c r="P19678" s="33" t="s">
        <v>10755</v>
      </c>
      <c r="Q19678" t="s">
        <v>28873</v>
      </c>
      <c r="R19678" s="35" t="s">
        <v>11192</v>
      </c>
      <c r="S19678" s="34"/>
      <c r="T19678" s="34"/>
      <c r="U19678" s="34"/>
    </row>
    <row r="19679" spans="16:21" x14ac:dyDescent="0.45">
      <c r="P19679" s="33" t="s">
        <v>10756</v>
      </c>
      <c r="Q19679" t="s">
        <v>28873</v>
      </c>
      <c r="R19679" s="35" t="s">
        <v>28274</v>
      </c>
      <c r="S19679" s="34"/>
      <c r="T19679" s="34"/>
      <c r="U19679" s="34"/>
    </row>
    <row r="19680" spans="16:21" x14ac:dyDescent="0.45">
      <c r="P19680" s="33" t="s">
        <v>10756</v>
      </c>
      <c r="Q19680" t="s">
        <v>28873</v>
      </c>
      <c r="R19680" s="35" t="s">
        <v>28275</v>
      </c>
      <c r="S19680" s="34"/>
      <c r="T19680" s="34"/>
      <c r="U19680" s="34"/>
    </row>
    <row r="19681" spans="16:21" x14ac:dyDescent="0.45">
      <c r="P19681" s="33" t="s">
        <v>10757</v>
      </c>
      <c r="Q19681" t="s">
        <v>28873</v>
      </c>
      <c r="R19681" s="35" t="s">
        <v>28276</v>
      </c>
      <c r="S19681" s="34"/>
      <c r="T19681" s="34"/>
      <c r="U19681" s="34"/>
    </row>
    <row r="19682" spans="16:21" x14ac:dyDescent="0.45">
      <c r="P19682" s="33" t="s">
        <v>10757</v>
      </c>
      <c r="Q19682" t="s">
        <v>28873</v>
      </c>
      <c r="R19682" s="35" t="s">
        <v>28277</v>
      </c>
      <c r="S19682" s="34"/>
      <c r="T19682" s="34"/>
      <c r="U19682" s="34"/>
    </row>
    <row r="19683" spans="16:21" x14ac:dyDescent="0.45">
      <c r="P19683" s="33" t="s">
        <v>10758</v>
      </c>
      <c r="Q19683" t="s">
        <v>28873</v>
      </c>
      <c r="R19683" s="35" t="s">
        <v>28278</v>
      </c>
      <c r="S19683" s="34"/>
      <c r="T19683" s="34"/>
      <c r="U19683" s="34"/>
    </row>
    <row r="19684" spans="16:21" x14ac:dyDescent="0.45">
      <c r="P19684" s="33" t="s">
        <v>10758</v>
      </c>
      <c r="Q19684" t="s">
        <v>28873</v>
      </c>
      <c r="R19684" s="35" t="s">
        <v>28279</v>
      </c>
      <c r="S19684" s="34"/>
      <c r="T19684" s="34"/>
      <c r="U19684" s="34"/>
    </row>
    <row r="19685" spans="16:21" x14ac:dyDescent="0.45">
      <c r="P19685" s="33" t="s">
        <v>10759</v>
      </c>
      <c r="Q19685" t="s">
        <v>28873</v>
      </c>
      <c r="R19685" s="35" t="s">
        <v>28280</v>
      </c>
      <c r="S19685" s="34"/>
      <c r="T19685" s="34"/>
      <c r="U19685" s="34"/>
    </row>
    <row r="19686" spans="16:21" x14ac:dyDescent="0.45">
      <c r="P19686" s="33" t="s">
        <v>10759</v>
      </c>
      <c r="Q19686" t="s">
        <v>28873</v>
      </c>
      <c r="R19686" s="35" t="s">
        <v>28281</v>
      </c>
      <c r="S19686" s="34"/>
      <c r="T19686" s="34"/>
      <c r="U19686" s="34"/>
    </row>
    <row r="19687" spans="16:21" x14ac:dyDescent="0.45">
      <c r="P19687" s="33" t="s">
        <v>10760</v>
      </c>
      <c r="Q19687" t="s">
        <v>28873</v>
      </c>
      <c r="R19687" s="35" t="s">
        <v>28282</v>
      </c>
      <c r="S19687" s="34"/>
      <c r="T19687" s="34"/>
      <c r="U19687" s="34"/>
    </row>
    <row r="19688" spans="16:21" x14ac:dyDescent="0.45">
      <c r="P19688" s="33" t="s">
        <v>10760</v>
      </c>
      <c r="Q19688" t="s">
        <v>28873</v>
      </c>
      <c r="R19688" s="35" t="s">
        <v>28283</v>
      </c>
      <c r="S19688" s="34"/>
      <c r="T19688" s="34"/>
      <c r="U19688" s="34"/>
    </row>
    <row r="19689" spans="16:21" x14ac:dyDescent="0.45">
      <c r="P19689" s="33" t="s">
        <v>10761</v>
      </c>
      <c r="Q19689" t="s">
        <v>28873</v>
      </c>
      <c r="R19689" s="35" t="s">
        <v>28282</v>
      </c>
      <c r="S19689" s="34"/>
      <c r="T19689" s="34"/>
      <c r="U19689" s="34"/>
    </row>
    <row r="19690" spans="16:21" x14ac:dyDescent="0.45">
      <c r="P19690" s="33" t="s">
        <v>10761</v>
      </c>
      <c r="Q19690" t="s">
        <v>28873</v>
      </c>
      <c r="R19690" s="35" t="s">
        <v>28283</v>
      </c>
      <c r="S19690" s="34"/>
      <c r="T19690" s="34"/>
      <c r="U19690" s="34"/>
    </row>
    <row r="19691" spans="16:21" x14ac:dyDescent="0.45">
      <c r="P19691" s="33" t="s">
        <v>10762</v>
      </c>
      <c r="Q19691" t="s">
        <v>28873</v>
      </c>
      <c r="R19691" s="35" t="s">
        <v>28284</v>
      </c>
      <c r="S19691" s="34"/>
      <c r="T19691" s="34"/>
      <c r="U19691" s="34"/>
    </row>
    <row r="19692" spans="16:21" x14ac:dyDescent="0.45">
      <c r="P19692" s="33" t="s">
        <v>10762</v>
      </c>
      <c r="Q19692" t="s">
        <v>28873</v>
      </c>
      <c r="R19692" s="35" t="s">
        <v>28285</v>
      </c>
      <c r="S19692" s="34"/>
      <c r="T19692" s="34"/>
      <c r="U19692" s="34"/>
    </row>
    <row r="19693" spans="16:21" x14ac:dyDescent="0.45">
      <c r="P19693" s="33" t="s">
        <v>10763</v>
      </c>
      <c r="Q19693" t="s">
        <v>28873</v>
      </c>
      <c r="R19693" s="35" t="s">
        <v>28286</v>
      </c>
      <c r="S19693" s="34"/>
      <c r="T19693" s="34"/>
      <c r="U19693" s="34"/>
    </row>
    <row r="19694" spans="16:21" x14ac:dyDescent="0.45">
      <c r="P19694" s="33" t="s">
        <v>10763</v>
      </c>
      <c r="Q19694" t="s">
        <v>28873</v>
      </c>
      <c r="R19694" s="35" t="s">
        <v>28287</v>
      </c>
      <c r="S19694" s="34"/>
      <c r="T19694" s="34"/>
      <c r="U19694" s="34"/>
    </row>
    <row r="19695" spans="16:21" x14ac:dyDescent="0.45">
      <c r="P19695" s="33" t="s">
        <v>10764</v>
      </c>
      <c r="Q19695" t="s">
        <v>28873</v>
      </c>
      <c r="R19695" s="35" t="s">
        <v>11192</v>
      </c>
      <c r="S19695" s="34"/>
      <c r="T19695" s="34"/>
      <c r="U19695" s="34"/>
    </row>
    <row r="19696" spans="16:21" x14ac:dyDescent="0.45">
      <c r="P19696" s="33" t="s">
        <v>10765</v>
      </c>
      <c r="Q19696" t="s">
        <v>28873</v>
      </c>
      <c r="R19696" s="35" t="s">
        <v>11192</v>
      </c>
      <c r="S19696" s="34"/>
      <c r="T19696" s="34"/>
      <c r="U19696" s="34"/>
    </row>
    <row r="19697" spans="16:21" x14ac:dyDescent="0.45">
      <c r="P19697" s="33" t="s">
        <v>10766</v>
      </c>
      <c r="Q19697" t="s">
        <v>28873</v>
      </c>
      <c r="R19697" s="35" t="s">
        <v>11192</v>
      </c>
      <c r="S19697" s="34"/>
      <c r="T19697" s="34"/>
      <c r="U19697" s="34"/>
    </row>
    <row r="19698" spans="16:21" x14ac:dyDescent="0.45">
      <c r="P19698" s="33" t="s">
        <v>10767</v>
      </c>
      <c r="Q19698" t="s">
        <v>28873</v>
      </c>
      <c r="R19698" s="35" t="s">
        <v>28288</v>
      </c>
      <c r="S19698" s="34"/>
      <c r="T19698" s="34"/>
      <c r="U19698" s="34"/>
    </row>
    <row r="19699" spans="16:21" x14ac:dyDescent="0.45">
      <c r="P19699" s="33" t="s">
        <v>10767</v>
      </c>
      <c r="Q19699" t="s">
        <v>28873</v>
      </c>
      <c r="R19699" s="35" t="s">
        <v>28289</v>
      </c>
      <c r="S19699" s="34"/>
      <c r="T19699" s="34"/>
      <c r="U19699" s="34"/>
    </row>
    <row r="19700" spans="16:21" x14ac:dyDescent="0.45">
      <c r="P19700" s="33" t="s">
        <v>10768</v>
      </c>
      <c r="Q19700" t="s">
        <v>28873</v>
      </c>
      <c r="R19700" s="35" t="s">
        <v>28290</v>
      </c>
      <c r="S19700" s="34"/>
      <c r="T19700" s="34"/>
      <c r="U19700" s="34"/>
    </row>
    <row r="19701" spans="16:21" x14ac:dyDescent="0.45">
      <c r="P19701" s="33" t="s">
        <v>10768</v>
      </c>
      <c r="Q19701" t="s">
        <v>28873</v>
      </c>
      <c r="R19701" s="35" t="s">
        <v>28291</v>
      </c>
      <c r="S19701" s="34"/>
      <c r="T19701" s="34"/>
      <c r="U19701" s="34"/>
    </row>
    <row r="19702" spans="16:21" x14ac:dyDescent="0.45">
      <c r="P19702" s="33" t="s">
        <v>10769</v>
      </c>
      <c r="Q19702" t="s">
        <v>28873</v>
      </c>
      <c r="R19702" s="35" t="s">
        <v>28292</v>
      </c>
      <c r="S19702" s="34"/>
      <c r="T19702" s="34"/>
      <c r="U19702" s="34"/>
    </row>
    <row r="19703" spans="16:21" x14ac:dyDescent="0.45">
      <c r="P19703" s="33" t="s">
        <v>10769</v>
      </c>
      <c r="Q19703" t="s">
        <v>28873</v>
      </c>
      <c r="R19703" s="35" t="s">
        <v>28293</v>
      </c>
      <c r="S19703" s="34"/>
      <c r="T19703" s="34"/>
      <c r="U19703" s="34"/>
    </row>
    <row r="19704" spans="16:21" x14ac:dyDescent="0.45">
      <c r="P19704" s="33" t="s">
        <v>10770</v>
      </c>
      <c r="Q19704" t="s">
        <v>28873</v>
      </c>
      <c r="R19704" s="35" t="s">
        <v>28292</v>
      </c>
      <c r="S19704" s="34"/>
      <c r="T19704" s="34"/>
      <c r="U19704" s="34"/>
    </row>
    <row r="19705" spans="16:21" x14ac:dyDescent="0.45">
      <c r="P19705" s="33" t="s">
        <v>10770</v>
      </c>
      <c r="Q19705" t="s">
        <v>28873</v>
      </c>
      <c r="R19705" s="35" t="s">
        <v>28293</v>
      </c>
      <c r="S19705" s="34"/>
      <c r="T19705" s="34"/>
      <c r="U19705" s="34"/>
    </row>
    <row r="19706" spans="16:21" x14ac:dyDescent="0.45">
      <c r="P19706" s="33" t="s">
        <v>10771</v>
      </c>
      <c r="Q19706" t="s">
        <v>28873</v>
      </c>
      <c r="R19706" s="35" t="s">
        <v>28294</v>
      </c>
      <c r="S19706" s="34"/>
      <c r="T19706" s="34"/>
      <c r="U19706" s="34"/>
    </row>
    <row r="19707" spans="16:21" x14ac:dyDescent="0.45">
      <c r="P19707" s="33" t="s">
        <v>10771</v>
      </c>
      <c r="Q19707" t="s">
        <v>28873</v>
      </c>
      <c r="R19707" s="35" t="s">
        <v>28295</v>
      </c>
      <c r="S19707" s="34"/>
      <c r="T19707" s="34"/>
      <c r="U19707" s="34"/>
    </row>
    <row r="19708" spans="16:21" x14ac:dyDescent="0.45">
      <c r="P19708" s="33" t="s">
        <v>10772</v>
      </c>
      <c r="Q19708" t="s">
        <v>28873</v>
      </c>
      <c r="R19708" s="35" t="s">
        <v>28296</v>
      </c>
      <c r="S19708" s="34"/>
      <c r="T19708" s="34"/>
      <c r="U19708" s="34"/>
    </row>
    <row r="19709" spans="16:21" x14ac:dyDescent="0.45">
      <c r="P19709" s="33" t="s">
        <v>10772</v>
      </c>
      <c r="Q19709" t="s">
        <v>28873</v>
      </c>
      <c r="R19709" s="35" t="s">
        <v>28297</v>
      </c>
      <c r="S19709" s="34"/>
      <c r="T19709" s="34"/>
      <c r="U19709" s="34"/>
    </row>
    <row r="19710" spans="16:21" x14ac:dyDescent="0.45">
      <c r="P19710" s="33" t="s">
        <v>10773</v>
      </c>
      <c r="Q19710" t="s">
        <v>28873</v>
      </c>
      <c r="R19710" s="35" t="s">
        <v>28298</v>
      </c>
      <c r="S19710" s="34"/>
      <c r="T19710" s="34"/>
      <c r="U19710" s="34"/>
    </row>
    <row r="19711" spans="16:21" x14ac:dyDescent="0.45">
      <c r="P19711" s="33" t="s">
        <v>10773</v>
      </c>
      <c r="Q19711" t="s">
        <v>28873</v>
      </c>
      <c r="R19711" s="35" t="s">
        <v>28299</v>
      </c>
      <c r="S19711" s="34"/>
      <c r="T19711" s="34"/>
      <c r="U19711" s="34"/>
    </row>
    <row r="19712" spans="16:21" x14ac:dyDescent="0.45">
      <c r="P19712" s="33" t="s">
        <v>10774</v>
      </c>
      <c r="Q19712" t="s">
        <v>28873</v>
      </c>
      <c r="R19712" s="35" t="s">
        <v>28300</v>
      </c>
      <c r="S19712" s="34"/>
      <c r="T19712" s="34"/>
      <c r="U19712" s="34"/>
    </row>
    <row r="19713" spans="16:21" x14ac:dyDescent="0.45">
      <c r="P19713" s="33" t="s">
        <v>10774</v>
      </c>
      <c r="Q19713" t="s">
        <v>28873</v>
      </c>
      <c r="R19713" s="35" t="s">
        <v>28301</v>
      </c>
      <c r="S19713" s="34"/>
      <c r="T19713" s="34"/>
      <c r="U19713" s="34"/>
    </row>
    <row r="19714" spans="16:21" x14ac:dyDescent="0.45">
      <c r="P19714" s="33" t="s">
        <v>10775</v>
      </c>
      <c r="Q19714" t="s">
        <v>28873</v>
      </c>
      <c r="R19714" s="35" t="s">
        <v>28300</v>
      </c>
      <c r="S19714" s="34"/>
      <c r="T19714" s="34"/>
      <c r="U19714" s="34"/>
    </row>
    <row r="19715" spans="16:21" x14ac:dyDescent="0.45">
      <c r="P19715" s="33" t="s">
        <v>10775</v>
      </c>
      <c r="Q19715" t="s">
        <v>28873</v>
      </c>
      <c r="R19715" s="35" t="s">
        <v>28301</v>
      </c>
      <c r="S19715" s="34"/>
      <c r="T19715" s="34"/>
      <c r="U19715" s="34"/>
    </row>
    <row r="19716" spans="16:21" x14ac:dyDescent="0.45">
      <c r="P19716" s="33" t="s">
        <v>10776</v>
      </c>
      <c r="Q19716" t="s">
        <v>28873</v>
      </c>
      <c r="R19716" s="35" t="s">
        <v>28302</v>
      </c>
      <c r="S19716" s="34"/>
      <c r="T19716" s="34"/>
      <c r="U19716" s="34"/>
    </row>
    <row r="19717" spans="16:21" x14ac:dyDescent="0.45">
      <c r="P19717" s="33" t="s">
        <v>10776</v>
      </c>
      <c r="Q19717" t="s">
        <v>28873</v>
      </c>
      <c r="R19717" s="35" t="s">
        <v>28303</v>
      </c>
      <c r="S19717" s="34"/>
      <c r="T19717" s="34"/>
      <c r="U19717" s="34"/>
    </row>
    <row r="19718" spans="16:21" x14ac:dyDescent="0.45">
      <c r="P19718" s="33" t="s">
        <v>10777</v>
      </c>
      <c r="Q19718" t="s">
        <v>28873</v>
      </c>
      <c r="R19718" s="35" t="s">
        <v>11192</v>
      </c>
      <c r="S19718" s="34"/>
      <c r="T19718" s="34"/>
      <c r="U19718" s="34"/>
    </row>
    <row r="19719" spans="16:21" x14ac:dyDescent="0.45">
      <c r="P19719" s="33" t="s">
        <v>10778</v>
      </c>
      <c r="Q19719" t="s">
        <v>28873</v>
      </c>
      <c r="R19719" s="35" t="s">
        <v>28304</v>
      </c>
      <c r="S19719" s="34"/>
      <c r="T19719" s="34"/>
      <c r="U19719" s="34"/>
    </row>
    <row r="19720" spans="16:21" x14ac:dyDescent="0.45">
      <c r="P19720" s="33" t="s">
        <v>10778</v>
      </c>
      <c r="Q19720" t="s">
        <v>28873</v>
      </c>
      <c r="R19720" s="35" t="s">
        <v>28305</v>
      </c>
      <c r="S19720" s="34"/>
      <c r="T19720" s="34"/>
      <c r="U19720" s="34"/>
    </row>
    <row r="19721" spans="16:21" x14ac:dyDescent="0.45">
      <c r="P19721" s="33" t="s">
        <v>10779</v>
      </c>
      <c r="Q19721" t="s">
        <v>28873</v>
      </c>
      <c r="R19721" s="35" t="s">
        <v>28306</v>
      </c>
      <c r="S19721" s="34"/>
      <c r="T19721" s="34"/>
      <c r="U19721" s="34"/>
    </row>
    <row r="19722" spans="16:21" x14ac:dyDescent="0.45">
      <c r="P19722" s="33" t="s">
        <v>10779</v>
      </c>
      <c r="Q19722" t="s">
        <v>28873</v>
      </c>
      <c r="R19722" s="35" t="s">
        <v>28307</v>
      </c>
      <c r="S19722" s="34"/>
      <c r="T19722" s="34"/>
      <c r="U19722" s="34"/>
    </row>
    <row r="19723" spans="16:21" x14ac:dyDescent="0.45">
      <c r="P19723" s="33" t="s">
        <v>10780</v>
      </c>
      <c r="Q19723" t="s">
        <v>28873</v>
      </c>
      <c r="R19723" s="35" t="s">
        <v>28308</v>
      </c>
      <c r="S19723" s="34"/>
      <c r="T19723" s="34"/>
      <c r="U19723" s="34"/>
    </row>
    <row r="19724" spans="16:21" x14ac:dyDescent="0.45">
      <c r="P19724" s="33" t="s">
        <v>10780</v>
      </c>
      <c r="Q19724" t="s">
        <v>28873</v>
      </c>
      <c r="R19724" s="35" t="s">
        <v>28309</v>
      </c>
      <c r="S19724" s="34"/>
      <c r="T19724" s="34"/>
      <c r="U19724" s="34"/>
    </row>
    <row r="19725" spans="16:21" x14ac:dyDescent="0.45">
      <c r="P19725" s="33" t="s">
        <v>10781</v>
      </c>
      <c r="Q19725" t="s">
        <v>28873</v>
      </c>
      <c r="R19725" s="35" t="s">
        <v>28310</v>
      </c>
      <c r="S19725" s="34"/>
      <c r="T19725" s="34"/>
      <c r="U19725" s="34"/>
    </row>
    <row r="19726" spans="16:21" x14ac:dyDescent="0.45">
      <c r="P19726" s="33" t="s">
        <v>10781</v>
      </c>
      <c r="Q19726" t="s">
        <v>28873</v>
      </c>
      <c r="R19726" s="35" t="s">
        <v>28309</v>
      </c>
      <c r="S19726" s="34"/>
      <c r="T19726" s="34"/>
      <c r="U19726" s="34"/>
    </row>
    <row r="19727" spans="16:21" x14ac:dyDescent="0.45">
      <c r="P19727" s="33" t="s">
        <v>10782</v>
      </c>
      <c r="Q19727" t="s">
        <v>28873</v>
      </c>
      <c r="R19727" s="35" t="s">
        <v>28311</v>
      </c>
      <c r="S19727" s="34"/>
      <c r="T19727" s="34"/>
      <c r="U19727" s="34"/>
    </row>
    <row r="19728" spans="16:21" x14ac:dyDescent="0.45">
      <c r="P19728" s="33" t="s">
        <v>10782</v>
      </c>
      <c r="Q19728" t="s">
        <v>28873</v>
      </c>
      <c r="R19728" s="35" t="s">
        <v>28312</v>
      </c>
      <c r="S19728" s="34"/>
      <c r="T19728" s="34"/>
      <c r="U19728" s="34"/>
    </row>
    <row r="19729" spans="16:21" x14ac:dyDescent="0.45">
      <c r="P19729" s="33" t="s">
        <v>10783</v>
      </c>
      <c r="Q19729" t="s">
        <v>28873</v>
      </c>
      <c r="R19729" s="35" t="s">
        <v>28313</v>
      </c>
      <c r="S19729" s="34"/>
      <c r="T19729" s="34"/>
      <c r="U19729" s="34"/>
    </row>
    <row r="19730" spans="16:21" x14ac:dyDescent="0.45">
      <c r="P19730" s="33" t="s">
        <v>10783</v>
      </c>
      <c r="Q19730" t="s">
        <v>28873</v>
      </c>
      <c r="R19730" s="35" t="s">
        <v>28314</v>
      </c>
      <c r="S19730" s="34"/>
      <c r="T19730" s="34"/>
      <c r="U19730" s="34"/>
    </row>
    <row r="19731" spans="16:21" x14ac:dyDescent="0.45">
      <c r="P19731" s="33" t="s">
        <v>10784</v>
      </c>
      <c r="Q19731" t="s">
        <v>28873</v>
      </c>
      <c r="R19731" s="35" t="s">
        <v>28315</v>
      </c>
      <c r="S19731" s="34"/>
      <c r="T19731" s="34"/>
      <c r="U19731" s="34"/>
    </row>
    <row r="19732" spans="16:21" x14ac:dyDescent="0.45">
      <c r="P19732" s="33" t="s">
        <v>10784</v>
      </c>
      <c r="Q19732" t="s">
        <v>28873</v>
      </c>
      <c r="R19732" s="35" t="s">
        <v>28316</v>
      </c>
      <c r="S19732" s="34"/>
      <c r="T19732" s="34"/>
      <c r="U19732" s="34"/>
    </row>
    <row r="19733" spans="16:21" x14ac:dyDescent="0.45">
      <c r="P19733" s="33" t="s">
        <v>10785</v>
      </c>
      <c r="Q19733" t="s">
        <v>28873</v>
      </c>
      <c r="R19733" s="35" t="s">
        <v>28317</v>
      </c>
      <c r="S19733" s="34"/>
      <c r="T19733" s="34"/>
      <c r="U19733" s="34"/>
    </row>
    <row r="19734" spans="16:21" x14ac:dyDescent="0.45">
      <c r="P19734" s="33" t="s">
        <v>10785</v>
      </c>
      <c r="Q19734" t="s">
        <v>28873</v>
      </c>
      <c r="R19734" s="35" t="s">
        <v>28318</v>
      </c>
      <c r="S19734" s="34"/>
      <c r="T19734" s="34"/>
      <c r="U19734" s="34"/>
    </row>
    <row r="19735" spans="16:21" x14ac:dyDescent="0.45">
      <c r="P19735" s="33" t="s">
        <v>10786</v>
      </c>
      <c r="Q19735" t="s">
        <v>28873</v>
      </c>
      <c r="R19735" s="35" t="s">
        <v>28317</v>
      </c>
      <c r="S19735" s="34"/>
      <c r="T19735" s="34"/>
      <c r="U19735" s="34"/>
    </row>
    <row r="19736" spans="16:21" x14ac:dyDescent="0.45">
      <c r="P19736" s="33" t="s">
        <v>10786</v>
      </c>
      <c r="Q19736" t="s">
        <v>28873</v>
      </c>
      <c r="R19736" s="35" t="s">
        <v>28318</v>
      </c>
      <c r="S19736" s="34"/>
      <c r="T19736" s="34"/>
      <c r="U19736" s="34"/>
    </row>
    <row r="19737" spans="16:21" x14ac:dyDescent="0.45">
      <c r="P19737" s="33" t="s">
        <v>10787</v>
      </c>
      <c r="Q19737" t="s">
        <v>28873</v>
      </c>
      <c r="R19737" s="35" t="s">
        <v>28319</v>
      </c>
      <c r="S19737" s="34"/>
      <c r="T19737" s="34"/>
      <c r="U19737" s="34"/>
    </row>
    <row r="19738" spans="16:21" x14ac:dyDescent="0.45">
      <c r="P19738" s="33" t="s">
        <v>10787</v>
      </c>
      <c r="Q19738" t="s">
        <v>28873</v>
      </c>
      <c r="R19738" s="35" t="s">
        <v>28320</v>
      </c>
      <c r="S19738" s="34"/>
      <c r="T19738" s="34"/>
      <c r="U19738" s="34"/>
    </row>
    <row r="19739" spans="16:21" x14ac:dyDescent="0.45">
      <c r="P19739" s="33" t="s">
        <v>10788</v>
      </c>
      <c r="Q19739" t="s">
        <v>28873</v>
      </c>
      <c r="R19739" s="35" t="s">
        <v>28321</v>
      </c>
      <c r="S19739" s="34"/>
      <c r="T19739" s="34"/>
      <c r="U19739" s="34"/>
    </row>
    <row r="19740" spans="16:21" x14ac:dyDescent="0.45">
      <c r="P19740" s="33" t="s">
        <v>10788</v>
      </c>
      <c r="Q19740" t="s">
        <v>28873</v>
      </c>
      <c r="R19740" s="35" t="s">
        <v>28322</v>
      </c>
      <c r="S19740" s="34"/>
      <c r="T19740" s="34"/>
      <c r="U19740" s="34"/>
    </row>
    <row r="19741" spans="16:21" x14ac:dyDescent="0.45">
      <c r="P19741" s="33" t="s">
        <v>10789</v>
      </c>
      <c r="Q19741" t="s">
        <v>28873</v>
      </c>
      <c r="R19741" s="35" t="s">
        <v>28323</v>
      </c>
      <c r="S19741" s="34"/>
      <c r="T19741" s="34"/>
      <c r="U19741" s="34"/>
    </row>
    <row r="19742" spans="16:21" x14ac:dyDescent="0.45">
      <c r="P19742" s="33" t="s">
        <v>10789</v>
      </c>
      <c r="Q19742" t="s">
        <v>28873</v>
      </c>
      <c r="R19742" s="35" t="s">
        <v>28324</v>
      </c>
      <c r="S19742" s="34"/>
      <c r="T19742" s="34"/>
      <c r="U19742" s="34"/>
    </row>
    <row r="19743" spans="16:21" x14ac:dyDescent="0.45">
      <c r="P19743" s="33" t="s">
        <v>10790</v>
      </c>
      <c r="Q19743" t="s">
        <v>28873</v>
      </c>
      <c r="R19743" s="35" t="s">
        <v>28325</v>
      </c>
      <c r="S19743" s="34"/>
      <c r="T19743" s="34"/>
      <c r="U19743" s="34"/>
    </row>
    <row r="19744" spans="16:21" x14ac:dyDescent="0.45">
      <c r="P19744" s="33" t="s">
        <v>10790</v>
      </c>
      <c r="Q19744" t="s">
        <v>28873</v>
      </c>
      <c r="R19744" s="35" t="s">
        <v>28326</v>
      </c>
      <c r="S19744" s="34"/>
      <c r="T19744" s="34"/>
      <c r="U19744" s="34"/>
    </row>
    <row r="19745" spans="16:21" x14ac:dyDescent="0.45">
      <c r="P19745" s="33" t="s">
        <v>10791</v>
      </c>
      <c r="Q19745" t="s">
        <v>28873</v>
      </c>
      <c r="R19745" s="35" t="s">
        <v>28327</v>
      </c>
      <c r="S19745" s="34"/>
      <c r="T19745" s="34"/>
      <c r="U19745" s="34"/>
    </row>
    <row r="19746" spans="16:21" x14ac:dyDescent="0.45">
      <c r="P19746" s="33" t="s">
        <v>10791</v>
      </c>
      <c r="Q19746" t="s">
        <v>28873</v>
      </c>
      <c r="R19746" s="35" t="s">
        <v>28328</v>
      </c>
      <c r="S19746" s="34"/>
      <c r="T19746" s="34"/>
      <c r="U19746" s="34"/>
    </row>
    <row r="19747" spans="16:21" x14ac:dyDescent="0.45">
      <c r="P19747" s="33" t="s">
        <v>10792</v>
      </c>
      <c r="Q19747" t="s">
        <v>28873</v>
      </c>
      <c r="R19747" s="35" t="s">
        <v>28329</v>
      </c>
      <c r="S19747" s="34"/>
      <c r="T19747" s="34"/>
      <c r="U19747" s="34"/>
    </row>
    <row r="19748" spans="16:21" x14ac:dyDescent="0.45">
      <c r="P19748" s="33" t="s">
        <v>10792</v>
      </c>
      <c r="Q19748" t="s">
        <v>28873</v>
      </c>
      <c r="R19748" s="35" t="s">
        <v>28330</v>
      </c>
      <c r="S19748" s="34"/>
      <c r="T19748" s="34"/>
      <c r="U19748" s="34"/>
    </row>
    <row r="19749" spans="16:21" x14ac:dyDescent="0.45">
      <c r="P19749" s="33" t="s">
        <v>10793</v>
      </c>
      <c r="Q19749" t="s">
        <v>28873</v>
      </c>
      <c r="R19749" s="35" t="s">
        <v>28329</v>
      </c>
      <c r="S19749" s="34"/>
      <c r="T19749" s="34"/>
      <c r="U19749" s="34"/>
    </row>
    <row r="19750" spans="16:21" x14ac:dyDescent="0.45">
      <c r="P19750" s="33" t="s">
        <v>10793</v>
      </c>
      <c r="Q19750" t="s">
        <v>28873</v>
      </c>
      <c r="R19750" s="35" t="s">
        <v>28331</v>
      </c>
      <c r="S19750" s="34"/>
      <c r="T19750" s="34"/>
      <c r="U19750" s="34"/>
    </row>
    <row r="19751" spans="16:21" x14ac:dyDescent="0.45">
      <c r="P19751" s="33" t="s">
        <v>10794</v>
      </c>
      <c r="Q19751" t="s">
        <v>28873</v>
      </c>
      <c r="R19751" s="35" t="s">
        <v>28332</v>
      </c>
      <c r="S19751" s="34"/>
      <c r="T19751" s="34"/>
      <c r="U19751" s="34"/>
    </row>
    <row r="19752" spans="16:21" x14ac:dyDescent="0.45">
      <c r="P19752" s="33" t="s">
        <v>10794</v>
      </c>
      <c r="Q19752" t="s">
        <v>28873</v>
      </c>
      <c r="R19752" s="35" t="s">
        <v>28333</v>
      </c>
      <c r="S19752" s="34"/>
      <c r="T19752" s="34"/>
      <c r="U19752" s="34"/>
    </row>
    <row r="19753" spans="16:21" x14ac:dyDescent="0.45">
      <c r="P19753" s="33" t="s">
        <v>10795</v>
      </c>
      <c r="Q19753" t="s">
        <v>28873</v>
      </c>
      <c r="R19753" s="35" t="s">
        <v>11192</v>
      </c>
      <c r="S19753" s="34"/>
      <c r="T19753" s="34"/>
      <c r="U19753" s="34"/>
    </row>
    <row r="19754" spans="16:21" x14ac:dyDescent="0.45">
      <c r="P19754" s="33" t="s">
        <v>10796</v>
      </c>
      <c r="Q19754" t="s">
        <v>28873</v>
      </c>
      <c r="R19754" s="35" t="s">
        <v>11192</v>
      </c>
      <c r="S19754" s="34"/>
      <c r="T19754" s="34"/>
      <c r="U19754" s="34"/>
    </row>
    <row r="19755" spans="16:21" x14ac:dyDescent="0.45">
      <c r="P19755" s="33" t="s">
        <v>10797</v>
      </c>
      <c r="Q19755" t="s">
        <v>28873</v>
      </c>
      <c r="R19755" s="35" t="s">
        <v>28334</v>
      </c>
      <c r="S19755" s="34"/>
      <c r="T19755" s="34"/>
      <c r="U19755" s="34"/>
    </row>
    <row r="19756" spans="16:21" x14ac:dyDescent="0.45">
      <c r="P19756" s="33" t="s">
        <v>10797</v>
      </c>
      <c r="Q19756" t="s">
        <v>28873</v>
      </c>
      <c r="R19756" s="35" t="s">
        <v>28335</v>
      </c>
      <c r="S19756" s="34"/>
      <c r="T19756" s="34"/>
      <c r="U19756" s="34"/>
    </row>
    <row r="19757" spans="16:21" x14ac:dyDescent="0.45">
      <c r="P19757" s="33" t="s">
        <v>10798</v>
      </c>
      <c r="Q19757" t="s">
        <v>28873</v>
      </c>
      <c r="R19757" s="35" t="s">
        <v>11192</v>
      </c>
      <c r="S19757" s="34"/>
      <c r="T19757" s="34"/>
      <c r="U19757" s="34"/>
    </row>
    <row r="19758" spans="16:21" x14ac:dyDescent="0.45">
      <c r="P19758" s="33" t="s">
        <v>10799</v>
      </c>
      <c r="Q19758" t="s">
        <v>28873</v>
      </c>
      <c r="R19758" s="35" t="s">
        <v>11192</v>
      </c>
      <c r="S19758" s="34"/>
      <c r="T19758" s="34"/>
      <c r="U19758" s="34"/>
    </row>
    <row r="19759" spans="16:21" x14ac:dyDescent="0.45">
      <c r="P19759" s="33" t="s">
        <v>10800</v>
      </c>
      <c r="Q19759" t="s">
        <v>28873</v>
      </c>
      <c r="R19759" s="35" t="s">
        <v>28336</v>
      </c>
      <c r="S19759" s="34"/>
      <c r="T19759" s="34"/>
      <c r="U19759" s="34"/>
    </row>
    <row r="19760" spans="16:21" x14ac:dyDescent="0.45">
      <c r="P19760" s="33" t="s">
        <v>10800</v>
      </c>
      <c r="Q19760" t="s">
        <v>28873</v>
      </c>
      <c r="R19760" s="35" t="s">
        <v>28337</v>
      </c>
      <c r="S19760" s="34"/>
      <c r="T19760" s="34"/>
      <c r="U19760" s="34"/>
    </row>
    <row r="19761" spans="16:21" x14ac:dyDescent="0.45">
      <c r="P19761" s="33" t="s">
        <v>10801</v>
      </c>
      <c r="Q19761" t="s">
        <v>28873</v>
      </c>
      <c r="R19761" s="35" t="s">
        <v>28338</v>
      </c>
      <c r="S19761" s="34"/>
      <c r="T19761" s="34"/>
      <c r="U19761" s="34"/>
    </row>
    <row r="19762" spans="16:21" x14ac:dyDescent="0.45">
      <c r="P19762" s="33" t="s">
        <v>10801</v>
      </c>
      <c r="Q19762" t="s">
        <v>28873</v>
      </c>
      <c r="R19762" s="35" t="s">
        <v>28339</v>
      </c>
      <c r="S19762" s="34"/>
      <c r="T19762" s="34"/>
      <c r="U19762" s="34"/>
    </row>
    <row r="19763" spans="16:21" x14ac:dyDescent="0.45">
      <c r="P19763" s="33" t="s">
        <v>10802</v>
      </c>
      <c r="Q19763" t="s">
        <v>28873</v>
      </c>
      <c r="R19763" s="35" t="s">
        <v>28340</v>
      </c>
      <c r="S19763" s="34"/>
      <c r="T19763" s="34"/>
      <c r="U19763" s="34"/>
    </row>
    <row r="19764" spans="16:21" x14ac:dyDescent="0.45">
      <c r="P19764" s="33" t="s">
        <v>10802</v>
      </c>
      <c r="Q19764" t="s">
        <v>28873</v>
      </c>
      <c r="R19764" s="35" t="s">
        <v>28341</v>
      </c>
      <c r="S19764" s="34"/>
      <c r="T19764" s="34"/>
      <c r="U19764" s="34"/>
    </row>
    <row r="19765" spans="16:21" x14ac:dyDescent="0.45">
      <c r="P19765" s="33" t="s">
        <v>10803</v>
      </c>
      <c r="Q19765" t="s">
        <v>28873</v>
      </c>
      <c r="R19765" s="35" t="s">
        <v>28340</v>
      </c>
      <c r="S19765" s="34"/>
      <c r="T19765" s="34"/>
      <c r="U19765" s="34"/>
    </row>
    <row r="19766" spans="16:21" x14ac:dyDescent="0.45">
      <c r="P19766" s="33" t="s">
        <v>10803</v>
      </c>
      <c r="Q19766" t="s">
        <v>28873</v>
      </c>
      <c r="R19766" s="35" t="s">
        <v>28341</v>
      </c>
      <c r="S19766" s="34"/>
      <c r="T19766" s="34"/>
      <c r="U19766" s="34"/>
    </row>
    <row r="19767" spans="16:21" x14ac:dyDescent="0.45">
      <c r="P19767" s="33" t="s">
        <v>10804</v>
      </c>
      <c r="Q19767" t="s">
        <v>28873</v>
      </c>
      <c r="R19767" s="35" t="s">
        <v>28342</v>
      </c>
      <c r="S19767" s="34"/>
      <c r="T19767" s="34"/>
      <c r="U19767" s="34"/>
    </row>
    <row r="19768" spans="16:21" x14ac:dyDescent="0.45">
      <c r="P19768" s="33" t="s">
        <v>10804</v>
      </c>
      <c r="Q19768" t="s">
        <v>28873</v>
      </c>
      <c r="R19768" s="35" t="s">
        <v>28343</v>
      </c>
      <c r="S19768" s="34"/>
      <c r="T19768" s="34"/>
      <c r="U19768" s="34"/>
    </row>
    <row r="19769" spans="16:21" x14ac:dyDescent="0.45">
      <c r="P19769" s="33" t="s">
        <v>10805</v>
      </c>
      <c r="Q19769" t="s">
        <v>28873</v>
      </c>
      <c r="R19769" s="35" t="s">
        <v>28344</v>
      </c>
      <c r="S19769" s="34"/>
      <c r="T19769" s="34"/>
      <c r="U19769" s="34"/>
    </row>
    <row r="19770" spans="16:21" x14ac:dyDescent="0.45">
      <c r="P19770" s="33" t="s">
        <v>10805</v>
      </c>
      <c r="Q19770" t="s">
        <v>28873</v>
      </c>
      <c r="R19770" s="35" t="s">
        <v>28345</v>
      </c>
      <c r="S19770" s="34"/>
      <c r="T19770" s="34"/>
      <c r="U19770" s="34"/>
    </row>
    <row r="19771" spans="16:21" x14ac:dyDescent="0.45">
      <c r="P19771" s="33" t="s">
        <v>10806</v>
      </c>
      <c r="Q19771" t="s">
        <v>28873</v>
      </c>
      <c r="R19771" s="35" t="s">
        <v>28346</v>
      </c>
      <c r="S19771" s="34"/>
      <c r="T19771" s="34"/>
      <c r="U19771" s="34"/>
    </row>
    <row r="19772" spans="16:21" x14ac:dyDescent="0.45">
      <c r="P19772" s="33" t="s">
        <v>10806</v>
      </c>
      <c r="Q19772" t="s">
        <v>28873</v>
      </c>
      <c r="R19772" s="35" t="s">
        <v>28347</v>
      </c>
      <c r="S19772" s="34"/>
      <c r="T19772" s="34"/>
      <c r="U19772" s="34"/>
    </row>
    <row r="19773" spans="16:21" x14ac:dyDescent="0.45">
      <c r="P19773" s="33" t="s">
        <v>10807</v>
      </c>
      <c r="Q19773" t="s">
        <v>28873</v>
      </c>
      <c r="R19773" s="35" t="s">
        <v>28348</v>
      </c>
      <c r="S19773" s="34"/>
      <c r="T19773" s="34"/>
      <c r="U19773" s="34"/>
    </row>
    <row r="19774" spans="16:21" x14ac:dyDescent="0.45">
      <c r="P19774" s="33" t="s">
        <v>10807</v>
      </c>
      <c r="Q19774" t="s">
        <v>28873</v>
      </c>
      <c r="R19774" s="35" t="s">
        <v>28349</v>
      </c>
      <c r="S19774" s="34"/>
      <c r="T19774" s="34"/>
      <c r="U19774" s="34"/>
    </row>
    <row r="19775" spans="16:21" x14ac:dyDescent="0.45">
      <c r="P19775" s="33" t="s">
        <v>10808</v>
      </c>
      <c r="Q19775" t="s">
        <v>28873</v>
      </c>
      <c r="R19775" s="35" t="s">
        <v>28350</v>
      </c>
      <c r="S19775" s="34"/>
      <c r="T19775" s="34"/>
      <c r="U19775" s="34"/>
    </row>
    <row r="19776" spans="16:21" x14ac:dyDescent="0.45">
      <c r="P19776" s="33" t="s">
        <v>10808</v>
      </c>
      <c r="Q19776" t="s">
        <v>28873</v>
      </c>
      <c r="R19776" s="35" t="s">
        <v>28351</v>
      </c>
      <c r="S19776" s="34"/>
      <c r="T19776" s="34"/>
      <c r="U19776" s="34"/>
    </row>
    <row r="19777" spans="16:21" x14ac:dyDescent="0.45">
      <c r="P19777" s="33" t="s">
        <v>10809</v>
      </c>
      <c r="Q19777" t="s">
        <v>28873</v>
      </c>
      <c r="R19777" s="35" t="s">
        <v>28352</v>
      </c>
      <c r="S19777" s="34"/>
      <c r="T19777" s="34"/>
      <c r="U19777" s="34"/>
    </row>
    <row r="19778" spans="16:21" x14ac:dyDescent="0.45">
      <c r="P19778" s="33" t="s">
        <v>10809</v>
      </c>
      <c r="Q19778" t="s">
        <v>28873</v>
      </c>
      <c r="R19778" s="35" t="s">
        <v>28353</v>
      </c>
      <c r="S19778" s="34"/>
      <c r="T19778" s="34"/>
      <c r="U19778" s="34"/>
    </row>
    <row r="19779" spans="16:21" x14ac:dyDescent="0.45">
      <c r="P19779" s="33" t="s">
        <v>10810</v>
      </c>
      <c r="Q19779" t="s">
        <v>28873</v>
      </c>
      <c r="R19779" s="35" t="s">
        <v>28354</v>
      </c>
      <c r="S19779" s="34"/>
      <c r="T19779" s="34"/>
      <c r="U19779" s="34"/>
    </row>
    <row r="19780" spans="16:21" x14ac:dyDescent="0.45">
      <c r="P19780" s="33" t="s">
        <v>10810</v>
      </c>
      <c r="Q19780" t="s">
        <v>28873</v>
      </c>
      <c r="R19780" s="35" t="s">
        <v>28355</v>
      </c>
      <c r="S19780" s="34"/>
      <c r="T19780" s="34"/>
      <c r="U19780" s="34"/>
    </row>
    <row r="19781" spans="16:21" x14ac:dyDescent="0.45">
      <c r="P19781" s="33" t="s">
        <v>10811</v>
      </c>
      <c r="Q19781" t="s">
        <v>28873</v>
      </c>
      <c r="R19781" s="35" t="s">
        <v>28356</v>
      </c>
      <c r="S19781" s="34"/>
      <c r="T19781" s="34"/>
      <c r="U19781" s="34"/>
    </row>
    <row r="19782" spans="16:21" x14ac:dyDescent="0.45">
      <c r="P19782" s="33" t="s">
        <v>10811</v>
      </c>
      <c r="Q19782" t="s">
        <v>28873</v>
      </c>
      <c r="R19782" s="35" t="s">
        <v>28357</v>
      </c>
      <c r="S19782" s="34"/>
      <c r="T19782" s="34"/>
      <c r="U19782" s="34"/>
    </row>
    <row r="19783" spans="16:21" x14ac:dyDescent="0.45">
      <c r="P19783" s="33" t="s">
        <v>10812</v>
      </c>
      <c r="Q19783" t="s">
        <v>28873</v>
      </c>
      <c r="R19783" s="35" t="s">
        <v>28356</v>
      </c>
      <c r="S19783" s="34"/>
      <c r="T19783" s="34"/>
      <c r="U19783" s="34"/>
    </row>
    <row r="19784" spans="16:21" x14ac:dyDescent="0.45">
      <c r="P19784" s="33" t="s">
        <v>10812</v>
      </c>
      <c r="Q19784" t="s">
        <v>28873</v>
      </c>
      <c r="R19784" s="35" t="s">
        <v>28357</v>
      </c>
      <c r="S19784" s="34"/>
      <c r="T19784" s="34"/>
      <c r="U19784" s="34"/>
    </row>
    <row r="19785" spans="16:21" x14ac:dyDescent="0.45">
      <c r="P19785" s="33" t="s">
        <v>10813</v>
      </c>
      <c r="Q19785" t="s">
        <v>28873</v>
      </c>
      <c r="R19785" s="35" t="s">
        <v>28358</v>
      </c>
      <c r="S19785" s="34"/>
      <c r="T19785" s="34"/>
      <c r="U19785" s="34"/>
    </row>
    <row r="19786" spans="16:21" x14ac:dyDescent="0.45">
      <c r="P19786" s="33" t="s">
        <v>10813</v>
      </c>
      <c r="Q19786" t="s">
        <v>28873</v>
      </c>
      <c r="R19786" s="35" t="s">
        <v>28359</v>
      </c>
      <c r="S19786" s="34"/>
      <c r="T19786" s="34"/>
      <c r="U19786" s="34"/>
    </row>
    <row r="19787" spans="16:21" x14ac:dyDescent="0.45">
      <c r="P19787" s="33" t="s">
        <v>10814</v>
      </c>
      <c r="Q19787" t="s">
        <v>28873</v>
      </c>
      <c r="R19787" s="35" t="s">
        <v>28360</v>
      </c>
      <c r="S19787" s="34"/>
      <c r="T19787" s="34"/>
      <c r="U19787" s="34"/>
    </row>
    <row r="19788" spans="16:21" x14ac:dyDescent="0.45">
      <c r="P19788" s="33" t="s">
        <v>10814</v>
      </c>
      <c r="Q19788" t="s">
        <v>28873</v>
      </c>
      <c r="R19788" s="35" t="s">
        <v>28361</v>
      </c>
      <c r="S19788" s="34"/>
      <c r="T19788" s="34"/>
      <c r="U19788" s="34"/>
    </row>
    <row r="19789" spans="16:21" x14ac:dyDescent="0.45">
      <c r="P19789" s="33" t="s">
        <v>10815</v>
      </c>
      <c r="Q19789" t="s">
        <v>28873</v>
      </c>
      <c r="R19789" s="35" t="s">
        <v>28362</v>
      </c>
      <c r="S19789" s="34"/>
      <c r="T19789" s="34"/>
      <c r="U19789" s="34"/>
    </row>
    <row r="19790" spans="16:21" x14ac:dyDescent="0.45">
      <c r="P19790" s="33" t="s">
        <v>10815</v>
      </c>
      <c r="Q19790" t="s">
        <v>28873</v>
      </c>
      <c r="R19790" s="35" t="s">
        <v>28363</v>
      </c>
      <c r="S19790" s="34"/>
      <c r="T19790" s="34"/>
      <c r="U19790" s="34"/>
    </row>
    <row r="19791" spans="16:21" x14ac:dyDescent="0.45">
      <c r="P19791" s="33" t="s">
        <v>10816</v>
      </c>
      <c r="Q19791" t="s">
        <v>28873</v>
      </c>
      <c r="R19791" s="35" t="s">
        <v>28364</v>
      </c>
      <c r="S19791" s="34"/>
      <c r="T19791" s="34"/>
      <c r="U19791" s="34"/>
    </row>
    <row r="19792" spans="16:21" x14ac:dyDescent="0.45">
      <c r="P19792" s="33" t="s">
        <v>10816</v>
      </c>
      <c r="Q19792" t="s">
        <v>28873</v>
      </c>
      <c r="R19792" s="35" t="s">
        <v>28365</v>
      </c>
      <c r="S19792" s="34"/>
      <c r="T19792" s="34"/>
      <c r="U19792" s="34"/>
    </row>
    <row r="19793" spans="16:21" x14ac:dyDescent="0.45">
      <c r="P19793" s="33" t="s">
        <v>10817</v>
      </c>
      <c r="Q19793" t="s">
        <v>28873</v>
      </c>
      <c r="R19793" s="35" t="s">
        <v>28366</v>
      </c>
      <c r="S19793" s="34"/>
      <c r="T19793" s="34"/>
      <c r="U19793" s="34"/>
    </row>
    <row r="19794" spans="16:21" x14ac:dyDescent="0.45">
      <c r="P19794" s="33" t="s">
        <v>10817</v>
      </c>
      <c r="Q19794" t="s">
        <v>28873</v>
      </c>
      <c r="R19794" s="35" t="s">
        <v>28367</v>
      </c>
      <c r="S19794" s="34"/>
      <c r="T19794" s="34"/>
      <c r="U19794" s="34"/>
    </row>
    <row r="19795" spans="16:21" x14ac:dyDescent="0.45">
      <c r="P19795" s="33" t="s">
        <v>10818</v>
      </c>
      <c r="Q19795" t="s">
        <v>28873</v>
      </c>
      <c r="R19795" s="35" t="s">
        <v>28368</v>
      </c>
      <c r="S19795" s="34"/>
      <c r="T19795" s="34"/>
      <c r="U19795" s="34"/>
    </row>
    <row r="19796" spans="16:21" x14ac:dyDescent="0.45">
      <c r="P19796" s="33" t="s">
        <v>10818</v>
      </c>
      <c r="Q19796" t="s">
        <v>28873</v>
      </c>
      <c r="R19796" s="35" t="s">
        <v>28369</v>
      </c>
      <c r="S19796" s="34"/>
      <c r="T19796" s="34"/>
      <c r="U19796" s="34"/>
    </row>
    <row r="19797" spans="16:21" x14ac:dyDescent="0.45">
      <c r="P19797" s="33" t="s">
        <v>10819</v>
      </c>
      <c r="Q19797" t="s">
        <v>28873</v>
      </c>
      <c r="R19797" s="35" t="s">
        <v>28370</v>
      </c>
      <c r="S19797" s="34"/>
      <c r="T19797" s="34"/>
      <c r="U19797" s="34"/>
    </row>
    <row r="19798" spans="16:21" x14ac:dyDescent="0.45">
      <c r="P19798" s="33" t="s">
        <v>10819</v>
      </c>
      <c r="Q19798" t="s">
        <v>28873</v>
      </c>
      <c r="R19798" s="35" t="s">
        <v>28371</v>
      </c>
      <c r="S19798" s="34"/>
      <c r="T19798" s="34"/>
      <c r="U19798" s="34"/>
    </row>
    <row r="19799" spans="16:21" x14ac:dyDescent="0.45">
      <c r="P19799" s="33" t="s">
        <v>10820</v>
      </c>
      <c r="Q19799" t="s">
        <v>28873</v>
      </c>
      <c r="R19799" s="35" t="s">
        <v>28370</v>
      </c>
      <c r="S19799" s="34"/>
      <c r="T19799" s="34"/>
      <c r="U19799" s="34"/>
    </row>
    <row r="19800" spans="16:21" x14ac:dyDescent="0.45">
      <c r="P19800" s="33" t="s">
        <v>10820</v>
      </c>
      <c r="Q19800" t="s">
        <v>28873</v>
      </c>
      <c r="R19800" s="35" t="s">
        <v>28371</v>
      </c>
      <c r="S19800" s="34"/>
      <c r="T19800" s="34"/>
      <c r="U19800" s="34"/>
    </row>
    <row r="19801" spans="16:21" x14ac:dyDescent="0.45">
      <c r="P19801" s="33" t="s">
        <v>10821</v>
      </c>
      <c r="Q19801" t="s">
        <v>28873</v>
      </c>
      <c r="R19801" s="35" t="s">
        <v>28372</v>
      </c>
      <c r="S19801" s="34"/>
      <c r="T19801" s="34"/>
      <c r="U19801" s="34"/>
    </row>
    <row r="19802" spans="16:21" x14ac:dyDescent="0.45">
      <c r="P19802" s="33" t="s">
        <v>10821</v>
      </c>
      <c r="Q19802" t="s">
        <v>28873</v>
      </c>
      <c r="R19802" s="35" t="s">
        <v>28373</v>
      </c>
      <c r="S19802" s="34"/>
      <c r="T19802" s="34"/>
      <c r="U19802" s="34"/>
    </row>
    <row r="19803" spans="16:21" x14ac:dyDescent="0.45">
      <c r="P19803" s="33" t="s">
        <v>10822</v>
      </c>
      <c r="Q19803" t="s">
        <v>28873</v>
      </c>
      <c r="R19803" s="35" t="s">
        <v>28374</v>
      </c>
      <c r="S19803" s="34"/>
      <c r="T19803" s="34"/>
      <c r="U19803" s="34"/>
    </row>
    <row r="19804" spans="16:21" x14ac:dyDescent="0.45">
      <c r="P19804" s="33" t="s">
        <v>10822</v>
      </c>
      <c r="Q19804" t="s">
        <v>28873</v>
      </c>
      <c r="R19804" s="35" t="s">
        <v>28375</v>
      </c>
      <c r="S19804" s="34"/>
      <c r="T19804" s="34"/>
      <c r="U19804" s="34"/>
    </row>
    <row r="19805" spans="16:21" x14ac:dyDescent="0.45">
      <c r="P19805" s="33" t="s">
        <v>10823</v>
      </c>
      <c r="Q19805" t="s">
        <v>28873</v>
      </c>
      <c r="R19805" s="35" t="s">
        <v>28376</v>
      </c>
      <c r="S19805" s="34"/>
      <c r="T19805" s="34"/>
      <c r="U19805" s="34"/>
    </row>
    <row r="19806" spans="16:21" x14ac:dyDescent="0.45">
      <c r="P19806" s="33" t="s">
        <v>10823</v>
      </c>
      <c r="Q19806" t="s">
        <v>28873</v>
      </c>
      <c r="R19806" s="35" t="s">
        <v>28377</v>
      </c>
      <c r="S19806" s="34"/>
      <c r="T19806" s="34"/>
      <c r="U19806" s="34"/>
    </row>
    <row r="19807" spans="16:21" x14ac:dyDescent="0.45">
      <c r="P19807" s="33" t="s">
        <v>10824</v>
      </c>
      <c r="Q19807" t="s">
        <v>28873</v>
      </c>
      <c r="R19807" s="35" t="s">
        <v>28378</v>
      </c>
      <c r="S19807" s="34"/>
      <c r="T19807" s="34"/>
      <c r="U19807" s="34"/>
    </row>
    <row r="19808" spans="16:21" x14ac:dyDescent="0.45">
      <c r="P19808" s="33" t="s">
        <v>10824</v>
      </c>
      <c r="Q19808" t="s">
        <v>28873</v>
      </c>
      <c r="R19808" s="35" t="s">
        <v>28379</v>
      </c>
      <c r="S19808" s="34"/>
      <c r="T19808" s="34"/>
      <c r="U19808" s="34"/>
    </row>
    <row r="19809" spans="16:21" x14ac:dyDescent="0.45">
      <c r="P19809" s="33" t="s">
        <v>10825</v>
      </c>
      <c r="Q19809" t="s">
        <v>28873</v>
      </c>
      <c r="R19809" s="35" t="s">
        <v>28380</v>
      </c>
      <c r="S19809" s="34"/>
      <c r="T19809" s="34"/>
      <c r="U19809" s="34"/>
    </row>
    <row r="19810" spans="16:21" x14ac:dyDescent="0.45">
      <c r="P19810" s="33" t="s">
        <v>10825</v>
      </c>
      <c r="Q19810" t="s">
        <v>28873</v>
      </c>
      <c r="R19810" s="35" t="s">
        <v>28379</v>
      </c>
      <c r="S19810" s="34"/>
      <c r="T19810" s="34"/>
      <c r="U19810" s="34"/>
    </row>
    <row r="19811" spans="16:21" x14ac:dyDescent="0.45">
      <c r="P19811" s="33" t="s">
        <v>10826</v>
      </c>
      <c r="Q19811" t="s">
        <v>28873</v>
      </c>
      <c r="R19811" s="35" t="s">
        <v>28381</v>
      </c>
      <c r="S19811" s="34"/>
      <c r="T19811" s="34"/>
      <c r="U19811" s="34"/>
    </row>
    <row r="19812" spans="16:21" x14ac:dyDescent="0.45">
      <c r="P19812" s="33" t="s">
        <v>10826</v>
      </c>
      <c r="Q19812" t="s">
        <v>28873</v>
      </c>
      <c r="R19812" s="35" t="s">
        <v>28382</v>
      </c>
      <c r="S19812" s="34"/>
      <c r="T19812" s="34"/>
      <c r="U19812" s="34"/>
    </row>
    <row r="19813" spans="16:21" x14ac:dyDescent="0.45">
      <c r="P19813" s="33" t="s">
        <v>10827</v>
      </c>
      <c r="Q19813" t="s">
        <v>28873</v>
      </c>
      <c r="R19813" s="35" t="s">
        <v>28383</v>
      </c>
      <c r="S19813" s="34"/>
      <c r="T19813" s="34"/>
      <c r="U19813" s="34"/>
    </row>
    <row r="19814" spans="16:21" x14ac:dyDescent="0.45">
      <c r="P19814" s="33" t="s">
        <v>10827</v>
      </c>
      <c r="Q19814" t="s">
        <v>28873</v>
      </c>
      <c r="R19814" s="35" t="s">
        <v>28384</v>
      </c>
      <c r="S19814" s="34"/>
      <c r="T19814" s="34"/>
      <c r="U19814" s="34"/>
    </row>
    <row r="19815" spans="16:21" x14ac:dyDescent="0.45">
      <c r="P19815" s="33" t="s">
        <v>10828</v>
      </c>
      <c r="Q19815" t="s">
        <v>28873</v>
      </c>
      <c r="R19815" s="35" t="s">
        <v>28385</v>
      </c>
      <c r="S19815" s="34"/>
      <c r="T19815" s="34"/>
      <c r="U19815" s="34"/>
    </row>
    <row r="19816" spans="16:21" x14ac:dyDescent="0.45">
      <c r="P19816" s="33" t="s">
        <v>10828</v>
      </c>
      <c r="Q19816" t="s">
        <v>28873</v>
      </c>
      <c r="R19816" s="35" t="s">
        <v>28386</v>
      </c>
      <c r="S19816" s="34"/>
      <c r="T19816" s="34"/>
      <c r="U19816" s="34"/>
    </row>
    <row r="19817" spans="16:21" x14ac:dyDescent="0.45">
      <c r="P19817" s="33" t="s">
        <v>10829</v>
      </c>
      <c r="Q19817" t="s">
        <v>28873</v>
      </c>
      <c r="R19817" s="35" t="s">
        <v>28387</v>
      </c>
      <c r="S19817" s="34"/>
      <c r="T19817" s="34"/>
      <c r="U19817" s="34"/>
    </row>
    <row r="19818" spans="16:21" x14ac:dyDescent="0.45">
      <c r="P19818" s="33" t="s">
        <v>10829</v>
      </c>
      <c r="Q19818" t="s">
        <v>28873</v>
      </c>
      <c r="R19818" s="35" t="s">
        <v>28388</v>
      </c>
      <c r="S19818" s="34"/>
      <c r="T19818" s="34"/>
      <c r="U19818" s="34"/>
    </row>
    <row r="19819" spans="16:21" x14ac:dyDescent="0.45">
      <c r="P19819" s="33" t="s">
        <v>10830</v>
      </c>
      <c r="Q19819" t="s">
        <v>28873</v>
      </c>
      <c r="R19819" s="35" t="s">
        <v>28389</v>
      </c>
      <c r="S19819" s="34"/>
      <c r="T19819" s="34"/>
      <c r="U19819" s="34"/>
    </row>
    <row r="19820" spans="16:21" x14ac:dyDescent="0.45">
      <c r="P19820" s="33" t="s">
        <v>10830</v>
      </c>
      <c r="Q19820" t="s">
        <v>28873</v>
      </c>
      <c r="R19820" s="35" t="s">
        <v>28390</v>
      </c>
      <c r="S19820" s="34"/>
      <c r="T19820" s="34"/>
      <c r="U19820" s="34"/>
    </row>
    <row r="19821" spans="16:21" x14ac:dyDescent="0.45">
      <c r="P19821" s="33" t="s">
        <v>10831</v>
      </c>
      <c r="Q19821" t="s">
        <v>28873</v>
      </c>
      <c r="R19821" s="35" t="s">
        <v>28391</v>
      </c>
      <c r="S19821" s="34"/>
      <c r="T19821" s="34"/>
      <c r="U19821" s="34"/>
    </row>
    <row r="19822" spans="16:21" x14ac:dyDescent="0.45">
      <c r="P19822" s="33" t="s">
        <v>10831</v>
      </c>
      <c r="Q19822" t="s">
        <v>28873</v>
      </c>
      <c r="R19822" s="35" t="s">
        <v>28392</v>
      </c>
      <c r="S19822" s="34"/>
      <c r="T19822" s="34"/>
      <c r="U19822" s="34"/>
    </row>
    <row r="19823" spans="16:21" x14ac:dyDescent="0.45">
      <c r="P19823" s="33" t="s">
        <v>10832</v>
      </c>
      <c r="Q19823" t="s">
        <v>28873</v>
      </c>
      <c r="R19823" s="35" t="s">
        <v>28393</v>
      </c>
      <c r="S19823" s="34"/>
      <c r="T19823" s="34"/>
      <c r="U19823" s="34"/>
    </row>
    <row r="19824" spans="16:21" x14ac:dyDescent="0.45">
      <c r="P19824" s="33" t="s">
        <v>10832</v>
      </c>
      <c r="Q19824" t="s">
        <v>28873</v>
      </c>
      <c r="R19824" s="35" t="s">
        <v>28394</v>
      </c>
      <c r="S19824" s="34"/>
      <c r="T19824" s="34"/>
      <c r="U19824" s="34"/>
    </row>
    <row r="19825" spans="16:21" x14ac:dyDescent="0.45">
      <c r="P19825" s="33" t="s">
        <v>10833</v>
      </c>
      <c r="Q19825" t="s">
        <v>28873</v>
      </c>
      <c r="R19825" s="35" t="s">
        <v>28395</v>
      </c>
      <c r="S19825" s="34"/>
      <c r="T19825" s="34"/>
      <c r="U19825" s="34"/>
    </row>
    <row r="19826" spans="16:21" x14ac:dyDescent="0.45">
      <c r="P19826" s="33" t="s">
        <v>10833</v>
      </c>
      <c r="Q19826" t="s">
        <v>28873</v>
      </c>
      <c r="R19826" s="35" t="s">
        <v>28396</v>
      </c>
      <c r="S19826" s="34"/>
      <c r="T19826" s="34"/>
      <c r="U19826" s="34"/>
    </row>
    <row r="19827" spans="16:21" x14ac:dyDescent="0.45">
      <c r="P19827" s="33" t="s">
        <v>10834</v>
      </c>
      <c r="Q19827" t="s">
        <v>28873</v>
      </c>
      <c r="R19827" s="35" t="s">
        <v>28397</v>
      </c>
      <c r="S19827" s="34"/>
      <c r="T19827" s="34"/>
      <c r="U19827" s="34"/>
    </row>
    <row r="19828" spans="16:21" x14ac:dyDescent="0.45">
      <c r="P19828" s="33" t="s">
        <v>10834</v>
      </c>
      <c r="Q19828" t="s">
        <v>28873</v>
      </c>
      <c r="R19828" s="35" t="s">
        <v>28398</v>
      </c>
      <c r="S19828" s="34"/>
      <c r="T19828" s="34"/>
      <c r="U19828" s="34"/>
    </row>
    <row r="19829" spans="16:21" x14ac:dyDescent="0.45">
      <c r="P19829" s="33" t="s">
        <v>10835</v>
      </c>
      <c r="Q19829" t="s">
        <v>28873</v>
      </c>
      <c r="R19829" s="35" t="s">
        <v>28397</v>
      </c>
      <c r="S19829" s="34"/>
      <c r="T19829" s="34"/>
      <c r="U19829" s="34"/>
    </row>
    <row r="19830" spans="16:21" x14ac:dyDescent="0.45">
      <c r="P19830" s="33" t="s">
        <v>10835</v>
      </c>
      <c r="Q19830" t="s">
        <v>28873</v>
      </c>
      <c r="R19830" s="35" t="s">
        <v>28398</v>
      </c>
      <c r="S19830" s="34"/>
      <c r="T19830" s="34"/>
      <c r="U19830" s="34"/>
    </row>
    <row r="19831" spans="16:21" x14ac:dyDescent="0.45">
      <c r="P19831" s="33" t="s">
        <v>10836</v>
      </c>
      <c r="Q19831" t="s">
        <v>28873</v>
      </c>
      <c r="R19831" s="35" t="s">
        <v>28399</v>
      </c>
      <c r="S19831" s="34"/>
      <c r="T19831" s="34"/>
      <c r="U19831" s="34"/>
    </row>
    <row r="19832" spans="16:21" x14ac:dyDescent="0.45">
      <c r="P19832" s="33" t="s">
        <v>10836</v>
      </c>
      <c r="Q19832" t="s">
        <v>28873</v>
      </c>
      <c r="R19832" s="35" t="s">
        <v>28400</v>
      </c>
      <c r="S19832" s="34"/>
      <c r="T19832" s="34"/>
      <c r="U19832" s="34"/>
    </row>
    <row r="19833" spans="16:21" x14ac:dyDescent="0.45">
      <c r="P19833" s="33" t="s">
        <v>10837</v>
      </c>
      <c r="Q19833" t="s">
        <v>28873</v>
      </c>
      <c r="R19833" s="35" t="s">
        <v>28401</v>
      </c>
      <c r="S19833" s="34"/>
      <c r="T19833" s="34"/>
      <c r="U19833" s="34"/>
    </row>
    <row r="19834" spans="16:21" x14ac:dyDescent="0.45">
      <c r="P19834" s="33" t="s">
        <v>10837</v>
      </c>
      <c r="Q19834" t="s">
        <v>28873</v>
      </c>
      <c r="R19834" s="35" t="s">
        <v>28402</v>
      </c>
      <c r="S19834" s="34"/>
      <c r="T19834" s="34"/>
      <c r="U19834" s="34"/>
    </row>
    <row r="19835" spans="16:21" x14ac:dyDescent="0.45">
      <c r="P19835" s="33" t="s">
        <v>10838</v>
      </c>
      <c r="Q19835" t="s">
        <v>28873</v>
      </c>
      <c r="R19835" s="35" t="s">
        <v>28403</v>
      </c>
      <c r="S19835" s="34"/>
      <c r="T19835" s="34"/>
      <c r="U19835" s="34"/>
    </row>
    <row r="19836" spans="16:21" x14ac:dyDescent="0.45">
      <c r="P19836" s="33" t="s">
        <v>10838</v>
      </c>
      <c r="Q19836" t="s">
        <v>28873</v>
      </c>
      <c r="R19836" s="35" t="s">
        <v>28404</v>
      </c>
      <c r="S19836" s="34"/>
      <c r="T19836" s="34"/>
      <c r="U19836" s="34"/>
    </row>
    <row r="19837" spans="16:21" x14ac:dyDescent="0.45">
      <c r="P19837" s="33" t="s">
        <v>10839</v>
      </c>
      <c r="Q19837" t="s">
        <v>28873</v>
      </c>
      <c r="R19837" s="35" t="s">
        <v>28405</v>
      </c>
      <c r="S19837" s="34"/>
      <c r="T19837" s="34"/>
      <c r="U19837" s="34"/>
    </row>
    <row r="19838" spans="16:21" x14ac:dyDescent="0.45">
      <c r="P19838" s="33" t="s">
        <v>10839</v>
      </c>
      <c r="Q19838" t="s">
        <v>28873</v>
      </c>
      <c r="R19838" s="35" t="s">
        <v>28406</v>
      </c>
      <c r="S19838" s="34"/>
      <c r="T19838" s="34"/>
      <c r="U19838" s="34"/>
    </row>
    <row r="19839" spans="16:21" x14ac:dyDescent="0.45">
      <c r="P19839" s="33" t="s">
        <v>10840</v>
      </c>
      <c r="Q19839" t="s">
        <v>28873</v>
      </c>
      <c r="R19839" s="35" t="s">
        <v>28405</v>
      </c>
      <c r="S19839" s="34"/>
      <c r="T19839" s="34"/>
      <c r="U19839" s="34"/>
    </row>
    <row r="19840" spans="16:21" x14ac:dyDescent="0.45">
      <c r="P19840" s="33" t="s">
        <v>10840</v>
      </c>
      <c r="Q19840" t="s">
        <v>28873</v>
      </c>
      <c r="R19840" s="35" t="s">
        <v>28406</v>
      </c>
      <c r="S19840" s="34"/>
      <c r="T19840" s="34"/>
      <c r="U19840" s="34"/>
    </row>
    <row r="19841" spans="16:21" x14ac:dyDescent="0.45">
      <c r="P19841" s="33" t="s">
        <v>10841</v>
      </c>
      <c r="Q19841" t="s">
        <v>28873</v>
      </c>
      <c r="R19841" s="35" t="s">
        <v>28407</v>
      </c>
      <c r="S19841" s="34"/>
      <c r="T19841" s="34"/>
      <c r="U19841" s="34"/>
    </row>
    <row r="19842" spans="16:21" x14ac:dyDescent="0.45">
      <c r="P19842" s="33" t="s">
        <v>10841</v>
      </c>
      <c r="Q19842" t="s">
        <v>28873</v>
      </c>
      <c r="R19842" s="35" t="s">
        <v>28408</v>
      </c>
      <c r="S19842" s="34"/>
      <c r="T19842" s="34"/>
      <c r="U19842" s="34"/>
    </row>
    <row r="19843" spans="16:21" x14ac:dyDescent="0.45">
      <c r="P19843" s="33" t="s">
        <v>10842</v>
      </c>
      <c r="Q19843" t="s">
        <v>28873</v>
      </c>
      <c r="R19843" s="35" t="s">
        <v>28409</v>
      </c>
      <c r="S19843" s="34"/>
      <c r="T19843" s="34"/>
      <c r="U19843" s="34"/>
    </row>
    <row r="19844" spans="16:21" x14ac:dyDescent="0.45">
      <c r="P19844" s="33" t="s">
        <v>10842</v>
      </c>
      <c r="Q19844" t="s">
        <v>28873</v>
      </c>
      <c r="R19844" s="35" t="s">
        <v>28410</v>
      </c>
      <c r="S19844" s="34"/>
      <c r="T19844" s="34"/>
      <c r="U19844" s="34"/>
    </row>
    <row r="19845" spans="16:21" x14ac:dyDescent="0.45">
      <c r="P19845" s="33" t="s">
        <v>10843</v>
      </c>
      <c r="Q19845" t="s">
        <v>28873</v>
      </c>
      <c r="R19845" s="35" t="s">
        <v>28411</v>
      </c>
      <c r="S19845" s="34"/>
      <c r="T19845" s="34"/>
      <c r="U19845" s="34"/>
    </row>
    <row r="19846" spans="16:21" x14ac:dyDescent="0.45">
      <c r="P19846" s="33" t="s">
        <v>10843</v>
      </c>
      <c r="Q19846" t="s">
        <v>28873</v>
      </c>
      <c r="R19846" s="35" t="s">
        <v>28412</v>
      </c>
      <c r="S19846" s="34"/>
      <c r="T19846" s="34"/>
      <c r="U19846" s="34"/>
    </row>
    <row r="19847" spans="16:21" x14ac:dyDescent="0.45">
      <c r="P19847" s="33" t="s">
        <v>10844</v>
      </c>
      <c r="Q19847" t="s">
        <v>28873</v>
      </c>
      <c r="R19847" s="35" t="s">
        <v>28413</v>
      </c>
      <c r="S19847" s="34"/>
      <c r="T19847" s="34"/>
      <c r="U19847" s="34"/>
    </row>
    <row r="19848" spans="16:21" x14ac:dyDescent="0.45">
      <c r="P19848" s="33" t="s">
        <v>10844</v>
      </c>
      <c r="Q19848" t="s">
        <v>28873</v>
      </c>
      <c r="R19848" s="35" t="s">
        <v>28414</v>
      </c>
      <c r="S19848" s="34"/>
      <c r="T19848" s="34"/>
      <c r="U19848" s="34"/>
    </row>
    <row r="19849" spans="16:21" x14ac:dyDescent="0.45">
      <c r="P19849" s="33" t="s">
        <v>10845</v>
      </c>
      <c r="Q19849" t="s">
        <v>28873</v>
      </c>
      <c r="R19849" s="35" t="s">
        <v>28415</v>
      </c>
      <c r="S19849" s="34"/>
      <c r="T19849" s="34"/>
      <c r="U19849" s="34"/>
    </row>
    <row r="19850" spans="16:21" x14ac:dyDescent="0.45">
      <c r="P19850" s="33" t="s">
        <v>10845</v>
      </c>
      <c r="Q19850" t="s">
        <v>28873</v>
      </c>
      <c r="R19850" s="35" t="s">
        <v>28416</v>
      </c>
      <c r="S19850" s="34"/>
      <c r="T19850" s="34"/>
      <c r="U19850" s="34"/>
    </row>
    <row r="19851" spans="16:21" x14ac:dyDescent="0.45">
      <c r="P19851" s="33" t="s">
        <v>10846</v>
      </c>
      <c r="Q19851" t="s">
        <v>28873</v>
      </c>
      <c r="R19851" s="35" t="s">
        <v>28417</v>
      </c>
      <c r="S19851" s="34"/>
      <c r="T19851" s="34"/>
      <c r="U19851" s="34"/>
    </row>
    <row r="19852" spans="16:21" x14ac:dyDescent="0.45">
      <c r="P19852" s="33" t="s">
        <v>10846</v>
      </c>
      <c r="Q19852" t="s">
        <v>28873</v>
      </c>
      <c r="R19852" s="35" t="s">
        <v>28418</v>
      </c>
      <c r="S19852" s="34"/>
      <c r="T19852" s="34"/>
      <c r="U19852" s="34"/>
    </row>
    <row r="19853" spans="16:21" x14ac:dyDescent="0.45">
      <c r="P19853" s="33" t="s">
        <v>10847</v>
      </c>
      <c r="Q19853" t="s">
        <v>28873</v>
      </c>
      <c r="R19853" s="35" t="s">
        <v>28419</v>
      </c>
      <c r="S19853" s="34"/>
      <c r="T19853" s="34"/>
      <c r="U19853" s="34"/>
    </row>
    <row r="19854" spans="16:21" x14ac:dyDescent="0.45">
      <c r="P19854" s="33" t="s">
        <v>10847</v>
      </c>
      <c r="Q19854" t="s">
        <v>28873</v>
      </c>
      <c r="R19854" s="35" t="s">
        <v>28420</v>
      </c>
      <c r="S19854" s="34"/>
      <c r="T19854" s="34"/>
      <c r="U19854" s="34"/>
    </row>
    <row r="19855" spans="16:21" x14ac:dyDescent="0.45">
      <c r="P19855" s="33" t="s">
        <v>10848</v>
      </c>
      <c r="Q19855" t="s">
        <v>28873</v>
      </c>
      <c r="R19855" s="35" t="s">
        <v>28419</v>
      </c>
      <c r="S19855" s="34"/>
      <c r="T19855" s="34"/>
      <c r="U19855" s="34"/>
    </row>
    <row r="19856" spans="16:21" x14ac:dyDescent="0.45">
      <c r="P19856" s="33" t="s">
        <v>10848</v>
      </c>
      <c r="Q19856" t="s">
        <v>28873</v>
      </c>
      <c r="R19856" s="35" t="s">
        <v>28420</v>
      </c>
      <c r="S19856" s="34"/>
      <c r="T19856" s="34"/>
      <c r="U19856" s="34"/>
    </row>
    <row r="19857" spans="16:21" x14ac:dyDescent="0.45">
      <c r="P19857" s="33" t="s">
        <v>10849</v>
      </c>
      <c r="Q19857" t="s">
        <v>28873</v>
      </c>
      <c r="R19857" s="35" t="s">
        <v>28421</v>
      </c>
      <c r="S19857" s="34"/>
      <c r="T19857" s="34"/>
      <c r="U19857" s="34"/>
    </row>
    <row r="19858" spans="16:21" x14ac:dyDescent="0.45">
      <c r="P19858" s="33" t="s">
        <v>10849</v>
      </c>
      <c r="Q19858" t="s">
        <v>28873</v>
      </c>
      <c r="R19858" s="35" t="s">
        <v>28422</v>
      </c>
      <c r="S19858" s="34"/>
      <c r="T19858" s="34"/>
      <c r="U19858" s="34"/>
    </row>
    <row r="19859" spans="16:21" x14ac:dyDescent="0.45">
      <c r="P19859" s="33" t="s">
        <v>10850</v>
      </c>
      <c r="Q19859" t="s">
        <v>28873</v>
      </c>
      <c r="R19859" s="35" t="s">
        <v>28423</v>
      </c>
      <c r="S19859" s="34"/>
      <c r="T19859" s="34"/>
      <c r="U19859" s="34"/>
    </row>
    <row r="19860" spans="16:21" x14ac:dyDescent="0.45">
      <c r="P19860" s="33" t="s">
        <v>10850</v>
      </c>
      <c r="Q19860" t="s">
        <v>28873</v>
      </c>
      <c r="R19860" s="35" t="s">
        <v>28424</v>
      </c>
      <c r="S19860" s="34"/>
      <c r="T19860" s="34"/>
      <c r="U19860" s="34"/>
    </row>
    <row r="19861" spans="16:21" x14ac:dyDescent="0.45">
      <c r="P19861" s="33" t="s">
        <v>10851</v>
      </c>
      <c r="Q19861" t="s">
        <v>28873</v>
      </c>
      <c r="R19861" s="35" t="s">
        <v>28425</v>
      </c>
      <c r="S19861" s="34"/>
      <c r="T19861" s="34"/>
      <c r="U19861" s="34"/>
    </row>
    <row r="19862" spans="16:21" x14ac:dyDescent="0.45">
      <c r="P19862" s="33" t="s">
        <v>10851</v>
      </c>
      <c r="Q19862" t="s">
        <v>28873</v>
      </c>
      <c r="R19862" s="35" t="s">
        <v>28426</v>
      </c>
      <c r="S19862" s="34"/>
      <c r="T19862" s="34"/>
      <c r="U19862" s="34"/>
    </row>
    <row r="19863" spans="16:21" x14ac:dyDescent="0.45">
      <c r="P19863" s="33" t="s">
        <v>10852</v>
      </c>
      <c r="Q19863" t="s">
        <v>28873</v>
      </c>
      <c r="R19863" s="35" t="s">
        <v>28427</v>
      </c>
      <c r="S19863" s="34"/>
      <c r="T19863" s="34"/>
      <c r="U19863" s="34"/>
    </row>
    <row r="19864" spans="16:21" x14ac:dyDescent="0.45">
      <c r="P19864" s="33" t="s">
        <v>10852</v>
      </c>
      <c r="Q19864" t="s">
        <v>28873</v>
      </c>
      <c r="R19864" s="35" t="s">
        <v>28428</v>
      </c>
      <c r="S19864" s="34"/>
      <c r="T19864" s="34"/>
      <c r="U19864" s="34"/>
    </row>
    <row r="19865" spans="16:21" x14ac:dyDescent="0.45">
      <c r="P19865" s="33" t="s">
        <v>10853</v>
      </c>
      <c r="Q19865" t="s">
        <v>28873</v>
      </c>
      <c r="R19865" s="35" t="s">
        <v>28427</v>
      </c>
      <c r="S19865" s="34"/>
      <c r="T19865" s="34"/>
      <c r="U19865" s="34"/>
    </row>
    <row r="19866" spans="16:21" x14ac:dyDescent="0.45">
      <c r="P19866" s="33" t="s">
        <v>10853</v>
      </c>
      <c r="Q19866" t="s">
        <v>28873</v>
      </c>
      <c r="R19866" s="35" t="s">
        <v>28428</v>
      </c>
      <c r="S19866" s="34"/>
      <c r="T19866" s="34"/>
      <c r="U19866" s="34"/>
    </row>
    <row r="19867" spans="16:21" x14ac:dyDescent="0.45">
      <c r="P19867" s="33" t="s">
        <v>10854</v>
      </c>
      <c r="Q19867" t="s">
        <v>28873</v>
      </c>
      <c r="R19867" s="35" t="s">
        <v>28429</v>
      </c>
      <c r="S19867" s="34"/>
      <c r="T19867" s="34"/>
      <c r="U19867" s="34"/>
    </row>
    <row r="19868" spans="16:21" x14ac:dyDescent="0.45">
      <c r="P19868" s="33" t="s">
        <v>10854</v>
      </c>
      <c r="Q19868" t="s">
        <v>28873</v>
      </c>
      <c r="R19868" s="35" t="s">
        <v>28430</v>
      </c>
      <c r="S19868" s="34"/>
      <c r="T19868" s="34"/>
      <c r="U19868" s="34"/>
    </row>
    <row r="19869" spans="16:21" x14ac:dyDescent="0.45">
      <c r="P19869" s="33" t="s">
        <v>10855</v>
      </c>
      <c r="Q19869" t="s">
        <v>28873</v>
      </c>
      <c r="R19869" s="35" t="s">
        <v>11192</v>
      </c>
      <c r="S19869" s="34"/>
      <c r="T19869" s="34"/>
      <c r="U19869" s="34"/>
    </row>
    <row r="19870" spans="16:21" x14ac:dyDescent="0.45">
      <c r="P19870" s="33" t="s">
        <v>10856</v>
      </c>
      <c r="Q19870" t="s">
        <v>28873</v>
      </c>
      <c r="R19870" s="35" t="s">
        <v>28431</v>
      </c>
      <c r="S19870" s="34"/>
      <c r="T19870" s="34"/>
      <c r="U19870" s="34"/>
    </row>
    <row r="19871" spans="16:21" x14ac:dyDescent="0.45">
      <c r="P19871" s="33" t="s">
        <v>10856</v>
      </c>
      <c r="Q19871" t="s">
        <v>28873</v>
      </c>
      <c r="R19871" s="35" t="s">
        <v>28432</v>
      </c>
      <c r="S19871" s="34"/>
      <c r="T19871" s="34"/>
      <c r="U19871" s="34"/>
    </row>
    <row r="19872" spans="16:21" x14ac:dyDescent="0.45">
      <c r="P19872" s="33" t="s">
        <v>10857</v>
      </c>
      <c r="Q19872" t="s">
        <v>28873</v>
      </c>
      <c r="R19872" s="35" t="s">
        <v>28433</v>
      </c>
      <c r="S19872" s="34"/>
      <c r="T19872" s="34"/>
      <c r="U19872" s="34"/>
    </row>
    <row r="19873" spans="16:21" x14ac:dyDescent="0.45">
      <c r="P19873" s="33" t="s">
        <v>10857</v>
      </c>
      <c r="Q19873" t="s">
        <v>28873</v>
      </c>
      <c r="R19873" s="35" t="s">
        <v>28434</v>
      </c>
      <c r="S19873" s="34"/>
      <c r="T19873" s="34"/>
      <c r="U19873" s="34"/>
    </row>
    <row r="19874" spans="16:21" x14ac:dyDescent="0.45">
      <c r="P19874" s="33" t="s">
        <v>10858</v>
      </c>
      <c r="Q19874" t="s">
        <v>28873</v>
      </c>
      <c r="R19874" s="35" t="s">
        <v>28435</v>
      </c>
      <c r="S19874" s="34"/>
      <c r="T19874" s="34"/>
      <c r="U19874" s="34"/>
    </row>
    <row r="19875" spans="16:21" x14ac:dyDescent="0.45">
      <c r="P19875" s="33" t="s">
        <v>10858</v>
      </c>
      <c r="Q19875" t="s">
        <v>28873</v>
      </c>
      <c r="R19875" s="35" t="s">
        <v>28436</v>
      </c>
      <c r="S19875" s="34"/>
      <c r="T19875" s="34"/>
      <c r="U19875" s="34"/>
    </row>
    <row r="19876" spans="16:21" x14ac:dyDescent="0.45">
      <c r="P19876" s="33" t="s">
        <v>10859</v>
      </c>
      <c r="Q19876" t="s">
        <v>28873</v>
      </c>
      <c r="R19876" s="35" t="s">
        <v>28435</v>
      </c>
      <c r="S19876" s="34"/>
      <c r="T19876" s="34"/>
      <c r="U19876" s="34"/>
    </row>
    <row r="19877" spans="16:21" x14ac:dyDescent="0.45">
      <c r="P19877" s="33" t="s">
        <v>10859</v>
      </c>
      <c r="Q19877" t="s">
        <v>28873</v>
      </c>
      <c r="R19877" s="35" t="s">
        <v>28436</v>
      </c>
      <c r="S19877" s="34"/>
      <c r="T19877" s="34"/>
      <c r="U19877" s="34"/>
    </row>
    <row r="19878" spans="16:21" x14ac:dyDescent="0.45">
      <c r="P19878" s="33" t="s">
        <v>10860</v>
      </c>
      <c r="Q19878" t="s">
        <v>28873</v>
      </c>
      <c r="R19878" s="35" t="s">
        <v>28437</v>
      </c>
      <c r="S19878" s="34"/>
      <c r="T19878" s="34"/>
      <c r="U19878" s="34"/>
    </row>
    <row r="19879" spans="16:21" x14ac:dyDescent="0.45">
      <c r="P19879" s="33" t="s">
        <v>10860</v>
      </c>
      <c r="Q19879" t="s">
        <v>28873</v>
      </c>
      <c r="R19879" s="35" t="s">
        <v>28438</v>
      </c>
      <c r="S19879" s="34"/>
      <c r="T19879" s="34"/>
      <c r="U19879" s="34"/>
    </row>
    <row r="19880" spans="16:21" x14ac:dyDescent="0.45">
      <c r="P19880" s="33" t="s">
        <v>10861</v>
      </c>
      <c r="Q19880" t="s">
        <v>28873</v>
      </c>
      <c r="R19880" s="35" t="s">
        <v>28439</v>
      </c>
      <c r="S19880" s="34"/>
      <c r="T19880" s="34"/>
      <c r="U19880" s="34"/>
    </row>
    <row r="19881" spans="16:21" x14ac:dyDescent="0.45">
      <c r="P19881" s="33" t="s">
        <v>10861</v>
      </c>
      <c r="Q19881" t="s">
        <v>28873</v>
      </c>
      <c r="R19881" s="35" t="s">
        <v>28440</v>
      </c>
      <c r="S19881" s="34"/>
      <c r="T19881" s="34"/>
      <c r="U19881" s="34"/>
    </row>
    <row r="19882" spans="16:21" x14ac:dyDescent="0.45">
      <c r="P19882" s="33" t="s">
        <v>10862</v>
      </c>
      <c r="Q19882" t="s">
        <v>28873</v>
      </c>
      <c r="R19882" s="35" t="s">
        <v>28441</v>
      </c>
      <c r="S19882" s="34"/>
      <c r="T19882" s="34"/>
      <c r="U19882" s="34"/>
    </row>
    <row r="19883" spans="16:21" x14ac:dyDescent="0.45">
      <c r="P19883" s="33" t="s">
        <v>10862</v>
      </c>
      <c r="Q19883" t="s">
        <v>28873</v>
      </c>
      <c r="R19883" s="35" t="s">
        <v>28442</v>
      </c>
      <c r="S19883" s="34"/>
      <c r="T19883" s="34"/>
      <c r="U19883" s="34"/>
    </row>
    <row r="19884" spans="16:21" x14ac:dyDescent="0.45">
      <c r="P19884" s="33" t="s">
        <v>10863</v>
      </c>
      <c r="Q19884" t="s">
        <v>28873</v>
      </c>
      <c r="R19884" s="35" t="s">
        <v>28443</v>
      </c>
      <c r="S19884" s="34"/>
      <c r="T19884" s="34"/>
      <c r="U19884" s="34"/>
    </row>
    <row r="19885" spans="16:21" x14ac:dyDescent="0.45">
      <c r="P19885" s="33" t="s">
        <v>10863</v>
      </c>
      <c r="Q19885" t="s">
        <v>28873</v>
      </c>
      <c r="R19885" s="35" t="s">
        <v>28444</v>
      </c>
      <c r="S19885" s="34"/>
      <c r="T19885" s="34"/>
      <c r="U19885" s="34"/>
    </row>
    <row r="19886" spans="16:21" x14ac:dyDescent="0.45">
      <c r="P19886" s="33" t="s">
        <v>10864</v>
      </c>
      <c r="Q19886" t="s">
        <v>28873</v>
      </c>
      <c r="R19886" s="35" t="s">
        <v>28445</v>
      </c>
      <c r="S19886" s="34"/>
      <c r="T19886" s="34"/>
      <c r="U19886" s="34"/>
    </row>
    <row r="19887" spans="16:21" x14ac:dyDescent="0.45">
      <c r="P19887" s="33" t="s">
        <v>10864</v>
      </c>
      <c r="Q19887" t="s">
        <v>28873</v>
      </c>
      <c r="R19887" s="35" t="s">
        <v>28446</v>
      </c>
      <c r="S19887" s="34"/>
      <c r="T19887" s="34"/>
      <c r="U19887" s="34"/>
    </row>
    <row r="19888" spans="16:21" x14ac:dyDescent="0.45">
      <c r="P19888" s="33" t="s">
        <v>10865</v>
      </c>
      <c r="Q19888" t="s">
        <v>28873</v>
      </c>
      <c r="R19888" s="35" t="s">
        <v>28447</v>
      </c>
      <c r="S19888" s="34"/>
      <c r="T19888" s="34"/>
      <c r="U19888" s="34"/>
    </row>
    <row r="19889" spans="16:21" x14ac:dyDescent="0.45">
      <c r="P19889" s="33" t="s">
        <v>10865</v>
      </c>
      <c r="Q19889" t="s">
        <v>28873</v>
      </c>
      <c r="R19889" s="35" t="s">
        <v>28448</v>
      </c>
      <c r="S19889" s="34"/>
      <c r="T19889" s="34"/>
      <c r="U19889" s="34"/>
    </row>
    <row r="19890" spans="16:21" x14ac:dyDescent="0.45">
      <c r="P19890" s="33" t="s">
        <v>10866</v>
      </c>
      <c r="Q19890" t="s">
        <v>28873</v>
      </c>
      <c r="R19890" s="35" t="s">
        <v>28449</v>
      </c>
      <c r="S19890" s="34"/>
      <c r="T19890" s="34"/>
      <c r="U19890" s="34"/>
    </row>
    <row r="19891" spans="16:21" x14ac:dyDescent="0.45">
      <c r="P19891" s="33" t="s">
        <v>10866</v>
      </c>
      <c r="Q19891" t="s">
        <v>28873</v>
      </c>
      <c r="R19891" s="35" t="s">
        <v>28450</v>
      </c>
      <c r="S19891" s="34"/>
      <c r="T19891" s="34"/>
      <c r="U19891" s="34"/>
    </row>
    <row r="19892" spans="16:21" x14ac:dyDescent="0.45">
      <c r="P19892" s="33" t="s">
        <v>10867</v>
      </c>
      <c r="Q19892" t="s">
        <v>28873</v>
      </c>
      <c r="R19892" s="35" t="s">
        <v>28449</v>
      </c>
      <c r="S19892" s="34"/>
      <c r="T19892" s="34"/>
      <c r="U19892" s="34"/>
    </row>
    <row r="19893" spans="16:21" x14ac:dyDescent="0.45">
      <c r="P19893" s="33" t="s">
        <v>10867</v>
      </c>
      <c r="Q19893" t="s">
        <v>28873</v>
      </c>
      <c r="R19893" s="35" t="s">
        <v>28450</v>
      </c>
      <c r="S19893" s="34"/>
      <c r="T19893" s="34"/>
      <c r="U19893" s="34"/>
    </row>
    <row r="19894" spans="16:21" x14ac:dyDescent="0.45">
      <c r="P19894" s="33" t="s">
        <v>10868</v>
      </c>
      <c r="Q19894" t="s">
        <v>28873</v>
      </c>
      <c r="R19894" s="35" t="s">
        <v>28451</v>
      </c>
      <c r="S19894" s="34"/>
      <c r="T19894" s="34"/>
      <c r="U19894" s="34"/>
    </row>
    <row r="19895" spans="16:21" x14ac:dyDescent="0.45">
      <c r="P19895" s="33" t="s">
        <v>10868</v>
      </c>
      <c r="Q19895" t="s">
        <v>28873</v>
      </c>
      <c r="R19895" s="35" t="s">
        <v>28452</v>
      </c>
      <c r="S19895" s="34"/>
      <c r="T19895" s="34"/>
      <c r="U19895" s="34"/>
    </row>
    <row r="19896" spans="16:21" x14ac:dyDescent="0.45">
      <c r="P19896" s="33" t="s">
        <v>10869</v>
      </c>
      <c r="Q19896" t="s">
        <v>28873</v>
      </c>
      <c r="R19896" s="35" t="s">
        <v>28453</v>
      </c>
      <c r="S19896" s="34"/>
      <c r="T19896" s="34"/>
      <c r="U19896" s="34"/>
    </row>
    <row r="19897" spans="16:21" x14ac:dyDescent="0.45">
      <c r="P19897" s="33" t="s">
        <v>10869</v>
      </c>
      <c r="Q19897" t="s">
        <v>28873</v>
      </c>
      <c r="R19897" s="35" t="s">
        <v>28454</v>
      </c>
      <c r="S19897" s="34"/>
      <c r="T19897" s="34"/>
      <c r="U19897" s="34"/>
    </row>
    <row r="19898" spans="16:21" x14ac:dyDescent="0.45">
      <c r="P19898" s="33" t="s">
        <v>10870</v>
      </c>
      <c r="Q19898" t="s">
        <v>28873</v>
      </c>
      <c r="R19898" s="35" t="s">
        <v>28455</v>
      </c>
      <c r="S19898" s="34"/>
      <c r="T19898" s="34"/>
      <c r="U19898" s="34"/>
    </row>
    <row r="19899" spans="16:21" x14ac:dyDescent="0.45">
      <c r="P19899" s="33" t="s">
        <v>10870</v>
      </c>
      <c r="Q19899" t="s">
        <v>28873</v>
      </c>
      <c r="R19899" s="35" t="s">
        <v>28456</v>
      </c>
      <c r="S19899" s="34"/>
      <c r="T19899" s="34"/>
      <c r="U19899" s="34"/>
    </row>
    <row r="19900" spans="16:21" x14ac:dyDescent="0.45">
      <c r="P19900" s="33" t="s">
        <v>10871</v>
      </c>
      <c r="Q19900" t="s">
        <v>28873</v>
      </c>
      <c r="R19900" s="35" t="s">
        <v>28457</v>
      </c>
      <c r="S19900" s="34"/>
      <c r="T19900" s="34"/>
      <c r="U19900" s="34"/>
    </row>
    <row r="19901" spans="16:21" x14ac:dyDescent="0.45">
      <c r="P19901" s="33" t="s">
        <v>10871</v>
      </c>
      <c r="Q19901" t="s">
        <v>28873</v>
      </c>
      <c r="R19901" s="35" t="s">
        <v>14096</v>
      </c>
      <c r="S19901" s="34"/>
      <c r="T19901" s="34"/>
      <c r="U19901" s="34"/>
    </row>
    <row r="19902" spans="16:21" x14ac:dyDescent="0.45">
      <c r="P19902" s="33" t="s">
        <v>10872</v>
      </c>
      <c r="Q19902" t="s">
        <v>28873</v>
      </c>
      <c r="R19902" s="35" t="s">
        <v>28458</v>
      </c>
      <c r="S19902" s="34"/>
      <c r="T19902" s="34"/>
      <c r="U19902" s="34"/>
    </row>
    <row r="19903" spans="16:21" x14ac:dyDescent="0.45">
      <c r="P19903" s="33" t="s">
        <v>10872</v>
      </c>
      <c r="Q19903" t="s">
        <v>28873</v>
      </c>
      <c r="R19903" s="35" t="s">
        <v>28459</v>
      </c>
      <c r="S19903" s="34"/>
      <c r="T19903" s="34"/>
      <c r="U19903" s="34"/>
    </row>
    <row r="19904" spans="16:21" x14ac:dyDescent="0.45">
      <c r="P19904" s="33" t="s">
        <v>10873</v>
      </c>
      <c r="Q19904" t="s">
        <v>28873</v>
      </c>
      <c r="R19904" s="35" t="s">
        <v>28460</v>
      </c>
      <c r="S19904" s="34"/>
      <c r="T19904" s="34"/>
      <c r="U19904" s="34"/>
    </row>
    <row r="19905" spans="16:21" x14ac:dyDescent="0.45">
      <c r="P19905" s="33" t="s">
        <v>10873</v>
      </c>
      <c r="Q19905" t="s">
        <v>28873</v>
      </c>
      <c r="R19905" s="35" t="s">
        <v>28461</v>
      </c>
      <c r="S19905" s="34"/>
      <c r="T19905" s="34"/>
      <c r="U19905" s="34"/>
    </row>
    <row r="19906" spans="16:21" x14ac:dyDescent="0.45">
      <c r="P19906" s="33" t="s">
        <v>10874</v>
      </c>
      <c r="Q19906" t="s">
        <v>28873</v>
      </c>
      <c r="R19906" s="35" t="s">
        <v>28462</v>
      </c>
      <c r="S19906" s="34"/>
      <c r="T19906" s="34"/>
      <c r="U19906" s="34"/>
    </row>
    <row r="19907" spans="16:21" x14ac:dyDescent="0.45">
      <c r="P19907" s="33" t="s">
        <v>10874</v>
      </c>
      <c r="Q19907" t="s">
        <v>28873</v>
      </c>
      <c r="R19907" s="35" t="s">
        <v>28463</v>
      </c>
      <c r="S19907" s="34"/>
      <c r="T19907" s="34"/>
      <c r="U19907" s="34"/>
    </row>
    <row r="19908" spans="16:21" x14ac:dyDescent="0.45">
      <c r="P19908" s="33" t="s">
        <v>10875</v>
      </c>
      <c r="Q19908" t="s">
        <v>28873</v>
      </c>
      <c r="R19908" s="35" t="s">
        <v>28462</v>
      </c>
      <c r="S19908" s="34"/>
      <c r="T19908" s="34"/>
      <c r="U19908" s="34"/>
    </row>
    <row r="19909" spans="16:21" x14ac:dyDescent="0.45">
      <c r="P19909" s="33" t="s">
        <v>10875</v>
      </c>
      <c r="Q19909" t="s">
        <v>28873</v>
      </c>
      <c r="R19909" s="35" t="s">
        <v>28463</v>
      </c>
      <c r="S19909" s="34"/>
      <c r="T19909" s="34"/>
      <c r="U19909" s="34"/>
    </row>
    <row r="19910" spans="16:21" x14ac:dyDescent="0.45">
      <c r="P19910" s="33" t="s">
        <v>10876</v>
      </c>
      <c r="Q19910" t="s">
        <v>28873</v>
      </c>
      <c r="R19910" s="35" t="s">
        <v>28464</v>
      </c>
      <c r="S19910" s="34"/>
      <c r="T19910" s="34"/>
      <c r="U19910" s="34"/>
    </row>
    <row r="19911" spans="16:21" x14ac:dyDescent="0.45">
      <c r="P19911" s="33" t="s">
        <v>10876</v>
      </c>
      <c r="Q19911" t="s">
        <v>28873</v>
      </c>
      <c r="R19911" s="35" t="s">
        <v>28465</v>
      </c>
      <c r="S19911" s="34"/>
      <c r="T19911" s="34"/>
      <c r="U19911" s="34"/>
    </row>
    <row r="19912" spans="16:21" x14ac:dyDescent="0.45">
      <c r="P19912" s="33" t="s">
        <v>10877</v>
      </c>
      <c r="Q19912" t="s">
        <v>28873</v>
      </c>
      <c r="R19912" s="35" t="s">
        <v>28466</v>
      </c>
      <c r="S19912" s="34"/>
      <c r="T19912" s="34"/>
      <c r="U19912" s="34"/>
    </row>
    <row r="19913" spans="16:21" x14ac:dyDescent="0.45">
      <c r="P19913" s="33" t="s">
        <v>10877</v>
      </c>
      <c r="Q19913" t="s">
        <v>28873</v>
      </c>
      <c r="R19913" s="35" t="s">
        <v>28467</v>
      </c>
      <c r="S19913" s="34"/>
      <c r="T19913" s="34"/>
      <c r="U19913" s="34"/>
    </row>
    <row r="19914" spans="16:21" x14ac:dyDescent="0.45">
      <c r="P19914" s="33" t="s">
        <v>10878</v>
      </c>
      <c r="Q19914" t="s">
        <v>28873</v>
      </c>
      <c r="R19914" s="35" t="s">
        <v>28468</v>
      </c>
      <c r="S19914" s="34"/>
      <c r="T19914" s="34"/>
      <c r="U19914" s="34"/>
    </row>
    <row r="19915" spans="16:21" x14ac:dyDescent="0.45">
      <c r="P19915" s="33" t="s">
        <v>10878</v>
      </c>
      <c r="Q19915" t="s">
        <v>28873</v>
      </c>
      <c r="R19915" s="35" t="s">
        <v>28469</v>
      </c>
      <c r="S19915" s="34"/>
      <c r="T19915" s="34"/>
      <c r="U19915" s="34"/>
    </row>
    <row r="19916" spans="16:21" x14ac:dyDescent="0.45">
      <c r="P19916" s="33" t="s">
        <v>10879</v>
      </c>
      <c r="Q19916" t="s">
        <v>28873</v>
      </c>
      <c r="R19916" s="35" t="s">
        <v>28470</v>
      </c>
      <c r="S19916" s="34"/>
      <c r="T19916" s="34"/>
      <c r="U19916" s="34"/>
    </row>
    <row r="19917" spans="16:21" x14ac:dyDescent="0.45">
      <c r="P19917" s="33" t="s">
        <v>10879</v>
      </c>
      <c r="Q19917" t="s">
        <v>28873</v>
      </c>
      <c r="R19917" s="35" t="s">
        <v>28471</v>
      </c>
      <c r="S19917" s="34"/>
      <c r="T19917" s="34"/>
      <c r="U19917" s="34"/>
    </row>
    <row r="19918" spans="16:21" x14ac:dyDescent="0.45">
      <c r="P19918" s="33" t="s">
        <v>10880</v>
      </c>
      <c r="Q19918" t="s">
        <v>28873</v>
      </c>
      <c r="R19918" s="35" t="s">
        <v>28472</v>
      </c>
      <c r="S19918" s="34"/>
      <c r="T19918" s="34"/>
      <c r="U19918" s="34"/>
    </row>
    <row r="19919" spans="16:21" x14ac:dyDescent="0.45">
      <c r="P19919" s="33" t="s">
        <v>10880</v>
      </c>
      <c r="Q19919" t="s">
        <v>28873</v>
      </c>
      <c r="R19919" s="35" t="s">
        <v>28473</v>
      </c>
      <c r="S19919" s="34"/>
      <c r="T19919" s="34"/>
      <c r="U19919" s="34"/>
    </row>
    <row r="19920" spans="16:21" x14ac:dyDescent="0.45">
      <c r="P19920" s="33" t="s">
        <v>10881</v>
      </c>
      <c r="Q19920" t="s">
        <v>28873</v>
      </c>
      <c r="R19920" s="35" t="s">
        <v>28474</v>
      </c>
      <c r="S19920" s="34"/>
      <c r="T19920" s="34"/>
      <c r="U19920" s="34"/>
    </row>
    <row r="19921" spans="16:21" x14ac:dyDescent="0.45">
      <c r="P19921" s="33" t="s">
        <v>10881</v>
      </c>
      <c r="Q19921" t="s">
        <v>28873</v>
      </c>
      <c r="R19921" s="35" t="s">
        <v>28475</v>
      </c>
      <c r="S19921" s="34"/>
      <c r="T19921" s="34"/>
      <c r="U19921" s="34"/>
    </row>
    <row r="19922" spans="16:21" x14ac:dyDescent="0.45">
      <c r="P19922" s="33" t="s">
        <v>10882</v>
      </c>
      <c r="Q19922" t="s">
        <v>28873</v>
      </c>
      <c r="R19922" s="35" t="s">
        <v>28476</v>
      </c>
      <c r="S19922" s="34"/>
      <c r="T19922" s="34"/>
      <c r="U19922" s="34"/>
    </row>
    <row r="19923" spans="16:21" x14ac:dyDescent="0.45">
      <c r="P19923" s="33" t="s">
        <v>10882</v>
      </c>
      <c r="Q19923" t="s">
        <v>28873</v>
      </c>
      <c r="R19923" s="35" t="s">
        <v>28477</v>
      </c>
      <c r="S19923" s="34"/>
      <c r="T19923" s="34"/>
      <c r="U19923" s="34"/>
    </row>
    <row r="19924" spans="16:21" x14ac:dyDescent="0.45">
      <c r="P19924" s="33" t="s">
        <v>10883</v>
      </c>
      <c r="Q19924" t="s">
        <v>28873</v>
      </c>
      <c r="R19924" s="35" t="s">
        <v>28478</v>
      </c>
      <c r="S19924" s="34"/>
      <c r="T19924" s="34"/>
      <c r="U19924" s="34"/>
    </row>
    <row r="19925" spans="16:21" x14ac:dyDescent="0.45">
      <c r="P19925" s="33" t="s">
        <v>10883</v>
      </c>
      <c r="Q19925" t="s">
        <v>28873</v>
      </c>
      <c r="R19925" s="35" t="s">
        <v>28479</v>
      </c>
      <c r="S19925" s="34"/>
      <c r="T19925" s="34"/>
      <c r="U19925" s="34"/>
    </row>
    <row r="19926" spans="16:21" x14ac:dyDescent="0.45">
      <c r="P19926" s="33" t="s">
        <v>10884</v>
      </c>
      <c r="Q19926" t="s">
        <v>28873</v>
      </c>
      <c r="R19926" s="35" t="s">
        <v>28480</v>
      </c>
      <c r="S19926" s="34"/>
      <c r="T19926" s="34"/>
      <c r="U19926" s="34"/>
    </row>
    <row r="19927" spans="16:21" x14ac:dyDescent="0.45">
      <c r="P19927" s="33" t="s">
        <v>10884</v>
      </c>
      <c r="Q19927" t="s">
        <v>28873</v>
      </c>
      <c r="R19927" s="35" t="s">
        <v>28481</v>
      </c>
      <c r="S19927" s="34"/>
      <c r="T19927" s="34"/>
      <c r="U19927" s="34"/>
    </row>
    <row r="19928" spans="16:21" x14ac:dyDescent="0.45">
      <c r="P19928" s="33" t="s">
        <v>10885</v>
      </c>
      <c r="Q19928" t="s">
        <v>28873</v>
      </c>
      <c r="R19928" s="35" t="s">
        <v>28482</v>
      </c>
      <c r="S19928" s="34"/>
      <c r="T19928" s="34"/>
      <c r="U19928" s="34"/>
    </row>
    <row r="19929" spans="16:21" x14ac:dyDescent="0.45">
      <c r="P19929" s="33" t="s">
        <v>10885</v>
      </c>
      <c r="Q19929" t="s">
        <v>28873</v>
      </c>
      <c r="R19929" s="35" t="s">
        <v>28483</v>
      </c>
      <c r="S19929" s="34"/>
      <c r="T19929" s="34"/>
      <c r="U19929" s="34"/>
    </row>
    <row r="19930" spans="16:21" x14ac:dyDescent="0.45">
      <c r="P19930" s="33" t="s">
        <v>10886</v>
      </c>
      <c r="Q19930" t="s">
        <v>28873</v>
      </c>
      <c r="R19930" s="35" t="s">
        <v>28482</v>
      </c>
      <c r="S19930" s="34"/>
      <c r="T19930" s="34"/>
      <c r="U19930" s="34"/>
    </row>
    <row r="19931" spans="16:21" x14ac:dyDescent="0.45">
      <c r="P19931" s="33" t="s">
        <v>10886</v>
      </c>
      <c r="Q19931" t="s">
        <v>28873</v>
      </c>
      <c r="R19931" s="35" t="s">
        <v>28483</v>
      </c>
      <c r="S19931" s="34"/>
      <c r="T19931" s="34"/>
      <c r="U19931" s="34"/>
    </row>
    <row r="19932" spans="16:21" x14ac:dyDescent="0.45">
      <c r="P19932" s="33" t="s">
        <v>10887</v>
      </c>
      <c r="Q19932" t="s">
        <v>28873</v>
      </c>
      <c r="R19932" s="35" t="s">
        <v>28484</v>
      </c>
      <c r="S19932" s="34"/>
      <c r="T19932" s="34"/>
      <c r="U19932" s="34"/>
    </row>
    <row r="19933" spans="16:21" x14ac:dyDescent="0.45">
      <c r="P19933" s="33" t="s">
        <v>10887</v>
      </c>
      <c r="Q19933" t="s">
        <v>28873</v>
      </c>
      <c r="R19933" s="35" t="s">
        <v>28485</v>
      </c>
      <c r="S19933" s="34"/>
      <c r="T19933" s="34"/>
      <c r="U19933" s="34"/>
    </row>
    <row r="19934" spans="16:21" x14ac:dyDescent="0.45">
      <c r="P19934" s="33" t="s">
        <v>10888</v>
      </c>
      <c r="Q19934" t="s">
        <v>28873</v>
      </c>
      <c r="R19934" s="35" t="s">
        <v>28486</v>
      </c>
      <c r="S19934" s="34"/>
      <c r="T19934" s="34"/>
      <c r="U19934" s="34"/>
    </row>
    <row r="19935" spans="16:21" x14ac:dyDescent="0.45">
      <c r="P19935" s="33" t="s">
        <v>10888</v>
      </c>
      <c r="Q19935" t="s">
        <v>28873</v>
      </c>
      <c r="R19935" s="35" t="s">
        <v>28487</v>
      </c>
      <c r="S19935" s="34"/>
      <c r="T19935" s="34"/>
      <c r="U19935" s="34"/>
    </row>
    <row r="19936" spans="16:21" x14ac:dyDescent="0.45">
      <c r="P19936" s="33" t="s">
        <v>10889</v>
      </c>
      <c r="Q19936" t="s">
        <v>28873</v>
      </c>
      <c r="R19936" s="35" t="s">
        <v>28488</v>
      </c>
      <c r="S19936" s="34"/>
      <c r="T19936" s="34"/>
      <c r="U19936" s="34"/>
    </row>
    <row r="19937" spans="16:21" x14ac:dyDescent="0.45">
      <c r="P19937" s="33" t="s">
        <v>10889</v>
      </c>
      <c r="Q19937" t="s">
        <v>28873</v>
      </c>
      <c r="R19937" s="35" t="s">
        <v>28489</v>
      </c>
      <c r="S19937" s="34"/>
      <c r="T19937" s="34"/>
      <c r="U19937" s="34"/>
    </row>
    <row r="19938" spans="16:21" x14ac:dyDescent="0.45">
      <c r="P19938" s="33" t="s">
        <v>10890</v>
      </c>
      <c r="Q19938" t="s">
        <v>28873</v>
      </c>
      <c r="R19938" s="35" t="s">
        <v>28490</v>
      </c>
      <c r="S19938" s="34"/>
      <c r="T19938" s="34"/>
      <c r="U19938" s="34"/>
    </row>
    <row r="19939" spans="16:21" x14ac:dyDescent="0.45">
      <c r="P19939" s="33" t="s">
        <v>10890</v>
      </c>
      <c r="Q19939" t="s">
        <v>28873</v>
      </c>
      <c r="R19939" s="35" t="s">
        <v>28491</v>
      </c>
      <c r="S19939" s="34"/>
      <c r="T19939" s="34"/>
      <c r="U19939" s="34"/>
    </row>
    <row r="19940" spans="16:21" x14ac:dyDescent="0.45">
      <c r="P19940" s="33" t="s">
        <v>10891</v>
      </c>
      <c r="Q19940" t="s">
        <v>28873</v>
      </c>
      <c r="R19940" s="35" t="s">
        <v>28492</v>
      </c>
      <c r="S19940" s="34"/>
      <c r="T19940" s="34"/>
      <c r="U19940" s="34"/>
    </row>
    <row r="19941" spans="16:21" x14ac:dyDescent="0.45">
      <c r="P19941" s="33" t="s">
        <v>10891</v>
      </c>
      <c r="Q19941" t="s">
        <v>28873</v>
      </c>
      <c r="R19941" s="35" t="s">
        <v>28493</v>
      </c>
      <c r="S19941" s="34"/>
      <c r="T19941" s="34"/>
      <c r="U19941" s="34"/>
    </row>
    <row r="19942" spans="16:21" x14ac:dyDescent="0.45">
      <c r="P19942" s="33" t="s">
        <v>10892</v>
      </c>
      <c r="Q19942" t="s">
        <v>28873</v>
      </c>
      <c r="R19942" s="35" t="s">
        <v>28494</v>
      </c>
      <c r="S19942" s="34"/>
      <c r="T19942" s="34"/>
      <c r="U19942" s="34"/>
    </row>
    <row r="19943" spans="16:21" x14ac:dyDescent="0.45">
      <c r="P19943" s="33" t="s">
        <v>10892</v>
      </c>
      <c r="Q19943" t="s">
        <v>28873</v>
      </c>
      <c r="R19943" s="35" t="s">
        <v>28495</v>
      </c>
      <c r="S19943" s="34"/>
      <c r="T19943" s="34"/>
      <c r="U19943" s="34"/>
    </row>
    <row r="19944" spans="16:21" x14ac:dyDescent="0.45">
      <c r="P19944" s="33" t="s">
        <v>10893</v>
      </c>
      <c r="Q19944" t="s">
        <v>28873</v>
      </c>
      <c r="R19944" s="35" t="s">
        <v>28496</v>
      </c>
      <c r="S19944" s="34"/>
      <c r="T19944" s="34"/>
      <c r="U19944" s="34"/>
    </row>
    <row r="19945" spans="16:21" x14ac:dyDescent="0.45">
      <c r="P19945" s="33" t="s">
        <v>10893</v>
      </c>
      <c r="Q19945" t="s">
        <v>28873</v>
      </c>
      <c r="R19945" s="35" t="s">
        <v>28497</v>
      </c>
      <c r="S19945" s="34"/>
      <c r="T19945" s="34"/>
      <c r="U19945" s="34"/>
    </row>
    <row r="19946" spans="16:21" x14ac:dyDescent="0.45">
      <c r="P19946" s="33" t="s">
        <v>10894</v>
      </c>
      <c r="Q19946" t="s">
        <v>28873</v>
      </c>
      <c r="R19946" s="35" t="s">
        <v>28498</v>
      </c>
      <c r="S19946" s="34"/>
      <c r="T19946" s="34"/>
      <c r="U19946" s="34"/>
    </row>
    <row r="19947" spans="16:21" x14ac:dyDescent="0.45">
      <c r="P19947" s="33" t="s">
        <v>10894</v>
      </c>
      <c r="Q19947" t="s">
        <v>28873</v>
      </c>
      <c r="R19947" s="35" t="s">
        <v>28499</v>
      </c>
      <c r="S19947" s="34"/>
      <c r="T19947" s="34"/>
      <c r="U19947" s="34"/>
    </row>
    <row r="19948" spans="16:21" x14ac:dyDescent="0.45">
      <c r="P19948" s="33" t="s">
        <v>10895</v>
      </c>
      <c r="Q19948" t="s">
        <v>28873</v>
      </c>
      <c r="R19948" s="35" t="s">
        <v>28498</v>
      </c>
      <c r="S19948" s="34"/>
      <c r="T19948" s="34"/>
      <c r="U19948" s="34"/>
    </row>
    <row r="19949" spans="16:21" x14ac:dyDescent="0.45">
      <c r="P19949" s="33" t="s">
        <v>10895</v>
      </c>
      <c r="Q19949" t="s">
        <v>28873</v>
      </c>
      <c r="R19949" s="35" t="s">
        <v>28499</v>
      </c>
      <c r="S19949" s="34"/>
      <c r="T19949" s="34"/>
      <c r="U19949" s="34"/>
    </row>
    <row r="19950" spans="16:21" x14ac:dyDescent="0.45">
      <c r="P19950" s="33" t="s">
        <v>10896</v>
      </c>
      <c r="Q19950" t="s">
        <v>28873</v>
      </c>
      <c r="R19950" s="35" t="s">
        <v>28500</v>
      </c>
      <c r="S19950" s="34"/>
      <c r="T19950" s="34"/>
      <c r="U19950" s="34"/>
    </row>
    <row r="19951" spans="16:21" x14ac:dyDescent="0.45">
      <c r="P19951" s="33" t="s">
        <v>10896</v>
      </c>
      <c r="Q19951" t="s">
        <v>28873</v>
      </c>
      <c r="R19951" s="35" t="s">
        <v>28501</v>
      </c>
      <c r="S19951" s="34"/>
      <c r="T19951" s="34"/>
      <c r="U19951" s="34"/>
    </row>
    <row r="19952" spans="16:21" x14ac:dyDescent="0.45">
      <c r="P19952" s="33" t="s">
        <v>10897</v>
      </c>
      <c r="Q19952" t="s">
        <v>28873</v>
      </c>
      <c r="R19952" s="35" t="s">
        <v>28502</v>
      </c>
      <c r="S19952" s="34"/>
      <c r="T19952" s="34"/>
      <c r="U19952" s="34"/>
    </row>
    <row r="19953" spans="16:21" x14ac:dyDescent="0.45">
      <c r="P19953" s="33" t="s">
        <v>10897</v>
      </c>
      <c r="Q19953" t="s">
        <v>28873</v>
      </c>
      <c r="R19953" s="35" t="s">
        <v>28503</v>
      </c>
      <c r="S19953" s="34"/>
      <c r="T19953" s="34"/>
      <c r="U19953" s="34"/>
    </row>
    <row r="19954" spans="16:21" x14ac:dyDescent="0.45">
      <c r="P19954" s="33" t="s">
        <v>10898</v>
      </c>
      <c r="Q19954" t="s">
        <v>28873</v>
      </c>
      <c r="R19954" s="35" t="s">
        <v>28504</v>
      </c>
      <c r="S19954" s="34"/>
      <c r="T19954" s="34"/>
      <c r="U19954" s="34"/>
    </row>
    <row r="19955" spans="16:21" x14ac:dyDescent="0.45">
      <c r="P19955" s="33" t="s">
        <v>10898</v>
      </c>
      <c r="Q19955" t="s">
        <v>28873</v>
      </c>
      <c r="R19955" s="35" t="s">
        <v>28505</v>
      </c>
      <c r="S19955" s="34"/>
      <c r="T19955" s="34"/>
      <c r="U19955" s="34"/>
    </row>
    <row r="19956" spans="16:21" x14ac:dyDescent="0.45">
      <c r="P19956" s="33" t="s">
        <v>10899</v>
      </c>
      <c r="Q19956" t="s">
        <v>28873</v>
      </c>
      <c r="R19956" s="35" t="s">
        <v>28506</v>
      </c>
      <c r="S19956" s="34"/>
      <c r="T19956" s="34"/>
      <c r="U19956" s="34"/>
    </row>
    <row r="19957" spans="16:21" x14ac:dyDescent="0.45">
      <c r="P19957" s="33" t="s">
        <v>10899</v>
      </c>
      <c r="Q19957" t="s">
        <v>28873</v>
      </c>
      <c r="R19957" s="35" t="s">
        <v>28507</v>
      </c>
      <c r="S19957" s="34"/>
      <c r="T19957" s="34"/>
      <c r="U19957" s="34"/>
    </row>
    <row r="19958" spans="16:21" x14ac:dyDescent="0.45">
      <c r="P19958" s="33" t="s">
        <v>10900</v>
      </c>
      <c r="Q19958" t="s">
        <v>28873</v>
      </c>
      <c r="R19958" s="35" t="s">
        <v>28508</v>
      </c>
      <c r="S19958" s="34"/>
      <c r="T19958" s="34"/>
      <c r="U19958" s="34"/>
    </row>
    <row r="19959" spans="16:21" x14ac:dyDescent="0.45">
      <c r="P19959" s="33" t="s">
        <v>10900</v>
      </c>
      <c r="Q19959" t="s">
        <v>28873</v>
      </c>
      <c r="R19959" s="35" t="s">
        <v>28509</v>
      </c>
      <c r="S19959" s="34"/>
      <c r="T19959" s="34"/>
      <c r="U19959" s="34"/>
    </row>
    <row r="19960" spans="16:21" x14ac:dyDescent="0.45">
      <c r="P19960" s="33" t="s">
        <v>10901</v>
      </c>
      <c r="Q19960" t="s">
        <v>28873</v>
      </c>
      <c r="R19960" s="35" t="s">
        <v>28510</v>
      </c>
      <c r="S19960" s="34"/>
      <c r="T19960" s="34"/>
      <c r="U19960" s="34"/>
    </row>
    <row r="19961" spans="16:21" x14ac:dyDescent="0.45">
      <c r="P19961" s="33" t="s">
        <v>10901</v>
      </c>
      <c r="Q19961" t="s">
        <v>28873</v>
      </c>
      <c r="R19961" s="35" t="s">
        <v>28511</v>
      </c>
      <c r="S19961" s="34"/>
      <c r="T19961" s="34"/>
      <c r="U19961" s="34"/>
    </row>
    <row r="19962" spans="16:21" x14ac:dyDescent="0.45">
      <c r="P19962" s="33" t="s">
        <v>10902</v>
      </c>
      <c r="Q19962" t="s">
        <v>28873</v>
      </c>
      <c r="R19962" s="35" t="s">
        <v>28512</v>
      </c>
      <c r="S19962" s="34"/>
      <c r="T19962" s="34"/>
      <c r="U19962" s="34"/>
    </row>
    <row r="19963" spans="16:21" x14ac:dyDescent="0.45">
      <c r="P19963" s="33" t="s">
        <v>10902</v>
      </c>
      <c r="Q19963" t="s">
        <v>28873</v>
      </c>
      <c r="R19963" s="35" t="s">
        <v>28513</v>
      </c>
      <c r="S19963" s="34"/>
      <c r="T19963" s="34"/>
      <c r="U19963" s="34"/>
    </row>
    <row r="19964" spans="16:21" x14ac:dyDescent="0.45">
      <c r="P19964" s="33" t="s">
        <v>10903</v>
      </c>
      <c r="Q19964" t="s">
        <v>28873</v>
      </c>
      <c r="R19964" s="35" t="s">
        <v>28514</v>
      </c>
      <c r="S19964" s="34"/>
      <c r="T19964" s="34"/>
      <c r="U19964" s="34"/>
    </row>
    <row r="19965" spans="16:21" x14ac:dyDescent="0.45">
      <c r="P19965" s="33" t="s">
        <v>10903</v>
      </c>
      <c r="Q19965" t="s">
        <v>28873</v>
      </c>
      <c r="R19965" s="35" t="s">
        <v>28515</v>
      </c>
      <c r="S19965" s="34"/>
      <c r="T19965" s="34"/>
      <c r="U19965" s="34"/>
    </row>
    <row r="19966" spans="16:21" x14ac:dyDescent="0.45">
      <c r="P19966" s="33" t="s">
        <v>10904</v>
      </c>
      <c r="Q19966" t="s">
        <v>28873</v>
      </c>
      <c r="R19966" s="35" t="s">
        <v>28516</v>
      </c>
      <c r="S19966" s="34"/>
      <c r="T19966" s="34"/>
      <c r="U19966" s="34"/>
    </row>
    <row r="19967" spans="16:21" x14ac:dyDescent="0.45">
      <c r="P19967" s="33" t="s">
        <v>10904</v>
      </c>
      <c r="Q19967" t="s">
        <v>28873</v>
      </c>
      <c r="R19967" s="35" t="s">
        <v>28517</v>
      </c>
      <c r="S19967" s="34"/>
      <c r="T19967" s="34"/>
      <c r="U19967" s="34"/>
    </row>
    <row r="19968" spans="16:21" x14ac:dyDescent="0.45">
      <c r="P19968" s="33" t="s">
        <v>10905</v>
      </c>
      <c r="Q19968" t="s">
        <v>28873</v>
      </c>
      <c r="R19968" s="35" t="s">
        <v>28518</v>
      </c>
      <c r="S19968" s="34"/>
      <c r="T19968" s="34"/>
      <c r="U19968" s="34"/>
    </row>
    <row r="19969" spans="16:21" x14ac:dyDescent="0.45">
      <c r="P19969" s="33" t="s">
        <v>10905</v>
      </c>
      <c r="Q19969" t="s">
        <v>28873</v>
      </c>
      <c r="R19969" s="35" t="s">
        <v>28519</v>
      </c>
      <c r="S19969" s="34"/>
      <c r="T19969" s="34"/>
      <c r="U19969" s="34"/>
    </row>
    <row r="19970" spans="16:21" x14ac:dyDescent="0.45">
      <c r="P19970" s="33" t="s">
        <v>10906</v>
      </c>
      <c r="Q19970" t="s">
        <v>28873</v>
      </c>
      <c r="R19970" s="35" t="s">
        <v>28520</v>
      </c>
      <c r="S19970" s="34"/>
      <c r="T19970" s="34"/>
      <c r="U19970" s="34"/>
    </row>
    <row r="19971" spans="16:21" x14ac:dyDescent="0.45">
      <c r="P19971" s="33" t="s">
        <v>10906</v>
      </c>
      <c r="Q19971" t="s">
        <v>28873</v>
      </c>
      <c r="R19971" s="35" t="s">
        <v>28521</v>
      </c>
      <c r="S19971" s="34"/>
      <c r="T19971" s="34"/>
      <c r="U19971" s="34"/>
    </row>
    <row r="19972" spans="16:21" x14ac:dyDescent="0.45">
      <c r="P19972" s="33" t="s">
        <v>10907</v>
      </c>
      <c r="Q19972" t="s">
        <v>28873</v>
      </c>
      <c r="R19972" s="35" t="s">
        <v>28522</v>
      </c>
      <c r="S19972" s="34"/>
      <c r="T19972" s="34"/>
      <c r="U19972" s="34"/>
    </row>
    <row r="19973" spans="16:21" x14ac:dyDescent="0.45">
      <c r="P19973" s="33" t="s">
        <v>10907</v>
      </c>
      <c r="Q19973" t="s">
        <v>28873</v>
      </c>
      <c r="R19973" s="35" t="s">
        <v>28523</v>
      </c>
      <c r="S19973" s="34"/>
      <c r="T19973" s="34"/>
      <c r="U19973" s="34"/>
    </row>
    <row r="19974" spans="16:21" x14ac:dyDescent="0.45">
      <c r="P19974" s="33" t="s">
        <v>10908</v>
      </c>
      <c r="Q19974" t="s">
        <v>28873</v>
      </c>
      <c r="R19974" s="35" t="s">
        <v>28522</v>
      </c>
      <c r="S19974" s="34"/>
      <c r="T19974" s="34"/>
      <c r="U19974" s="34"/>
    </row>
    <row r="19975" spans="16:21" x14ac:dyDescent="0.45">
      <c r="P19975" s="33" t="s">
        <v>10908</v>
      </c>
      <c r="Q19975" t="s">
        <v>28873</v>
      </c>
      <c r="R19975" s="35" t="s">
        <v>28523</v>
      </c>
      <c r="S19975" s="34"/>
      <c r="T19975" s="34"/>
      <c r="U19975" s="34"/>
    </row>
    <row r="19976" spans="16:21" x14ac:dyDescent="0.45">
      <c r="P19976" s="33" t="s">
        <v>10909</v>
      </c>
      <c r="Q19976" t="s">
        <v>28873</v>
      </c>
      <c r="R19976" s="35" t="s">
        <v>28524</v>
      </c>
      <c r="S19976" s="34"/>
      <c r="T19976" s="34"/>
      <c r="U19976" s="34"/>
    </row>
    <row r="19977" spans="16:21" x14ac:dyDescent="0.45">
      <c r="P19977" s="33" t="s">
        <v>10909</v>
      </c>
      <c r="Q19977" t="s">
        <v>28873</v>
      </c>
      <c r="R19977" s="35" t="s">
        <v>28525</v>
      </c>
      <c r="S19977" s="34"/>
      <c r="T19977" s="34"/>
      <c r="U19977" s="34"/>
    </row>
    <row r="19978" spans="16:21" x14ac:dyDescent="0.45">
      <c r="P19978" s="33" t="s">
        <v>10910</v>
      </c>
      <c r="Q19978" t="s">
        <v>28873</v>
      </c>
      <c r="R19978" s="35" t="s">
        <v>28526</v>
      </c>
      <c r="S19978" s="34"/>
      <c r="T19978" s="34"/>
      <c r="U19978" s="34"/>
    </row>
    <row r="19979" spans="16:21" x14ac:dyDescent="0.45">
      <c r="P19979" s="33" t="s">
        <v>10910</v>
      </c>
      <c r="Q19979" t="s">
        <v>28873</v>
      </c>
      <c r="R19979" s="35" t="s">
        <v>28527</v>
      </c>
      <c r="S19979" s="34"/>
      <c r="T19979" s="34"/>
      <c r="U19979" s="34"/>
    </row>
    <row r="19980" spans="16:21" x14ac:dyDescent="0.45">
      <c r="P19980" s="33" t="s">
        <v>10911</v>
      </c>
      <c r="Q19980" t="s">
        <v>28873</v>
      </c>
      <c r="R19980" s="35" t="s">
        <v>28528</v>
      </c>
      <c r="S19980" s="34"/>
      <c r="T19980" s="34"/>
      <c r="U19980" s="34"/>
    </row>
    <row r="19981" spans="16:21" x14ac:dyDescent="0.45">
      <c r="P19981" s="33" t="s">
        <v>10911</v>
      </c>
      <c r="Q19981" t="s">
        <v>28873</v>
      </c>
      <c r="R19981" s="35" t="s">
        <v>28529</v>
      </c>
      <c r="S19981" s="34"/>
      <c r="T19981" s="34"/>
      <c r="U19981" s="34"/>
    </row>
    <row r="19982" spans="16:21" x14ac:dyDescent="0.45">
      <c r="P19982" s="33" t="s">
        <v>10912</v>
      </c>
      <c r="Q19982" t="s">
        <v>28873</v>
      </c>
      <c r="R19982" s="35" t="s">
        <v>28530</v>
      </c>
      <c r="S19982" s="34"/>
      <c r="T19982" s="34"/>
      <c r="U19982" s="34"/>
    </row>
    <row r="19983" spans="16:21" x14ac:dyDescent="0.45">
      <c r="P19983" s="33" t="s">
        <v>10912</v>
      </c>
      <c r="Q19983" t="s">
        <v>28873</v>
      </c>
      <c r="R19983" s="35" t="s">
        <v>28531</v>
      </c>
      <c r="S19983" s="34"/>
      <c r="T19983" s="34"/>
      <c r="U19983" s="34"/>
    </row>
    <row r="19984" spans="16:21" x14ac:dyDescent="0.45">
      <c r="P19984" s="33" t="s">
        <v>10913</v>
      </c>
      <c r="Q19984" t="s">
        <v>28873</v>
      </c>
      <c r="R19984" s="35" t="s">
        <v>28532</v>
      </c>
      <c r="S19984" s="34"/>
      <c r="T19984" s="34"/>
      <c r="U19984" s="34"/>
    </row>
    <row r="19985" spans="16:21" x14ac:dyDescent="0.45">
      <c r="P19985" s="33" t="s">
        <v>10913</v>
      </c>
      <c r="Q19985" t="s">
        <v>28873</v>
      </c>
      <c r="R19985" s="35" t="s">
        <v>28533</v>
      </c>
      <c r="S19985" s="34"/>
      <c r="T19985" s="34"/>
      <c r="U19985" s="34"/>
    </row>
    <row r="19986" spans="16:21" x14ac:dyDescent="0.45">
      <c r="P19986" s="33" t="s">
        <v>10914</v>
      </c>
      <c r="Q19986" t="s">
        <v>28873</v>
      </c>
      <c r="R19986" s="35" t="s">
        <v>28534</v>
      </c>
      <c r="S19986" s="34"/>
      <c r="T19986" s="34"/>
      <c r="U19986" s="34"/>
    </row>
    <row r="19987" spans="16:21" x14ac:dyDescent="0.45">
      <c r="P19987" s="33" t="s">
        <v>10914</v>
      </c>
      <c r="Q19987" t="s">
        <v>28873</v>
      </c>
      <c r="R19987" s="35" t="s">
        <v>28535</v>
      </c>
      <c r="S19987" s="34"/>
      <c r="T19987" s="34"/>
      <c r="U19987" s="34"/>
    </row>
    <row r="19988" spans="16:21" x14ac:dyDescent="0.45">
      <c r="P19988" s="33" t="s">
        <v>10915</v>
      </c>
      <c r="Q19988" t="s">
        <v>28873</v>
      </c>
      <c r="R19988" s="35" t="s">
        <v>28536</v>
      </c>
      <c r="S19988" s="34"/>
      <c r="T19988" s="34"/>
      <c r="U19988" s="34"/>
    </row>
    <row r="19989" spans="16:21" x14ac:dyDescent="0.45">
      <c r="P19989" s="33" t="s">
        <v>10915</v>
      </c>
      <c r="Q19989" t="s">
        <v>28873</v>
      </c>
      <c r="R19989" s="35" t="s">
        <v>28537</v>
      </c>
      <c r="S19989" s="34"/>
      <c r="T19989" s="34"/>
      <c r="U19989" s="34"/>
    </row>
    <row r="19990" spans="16:21" x14ac:dyDescent="0.45">
      <c r="P19990" s="33" t="s">
        <v>10916</v>
      </c>
      <c r="Q19990" t="s">
        <v>28873</v>
      </c>
      <c r="R19990" s="35" t="s">
        <v>28538</v>
      </c>
      <c r="S19990" s="34"/>
      <c r="T19990" s="34"/>
      <c r="U19990" s="34"/>
    </row>
    <row r="19991" spans="16:21" x14ac:dyDescent="0.45">
      <c r="P19991" s="33" t="s">
        <v>10916</v>
      </c>
      <c r="Q19991" t="s">
        <v>28873</v>
      </c>
      <c r="R19991" s="35" t="s">
        <v>28539</v>
      </c>
      <c r="S19991" s="34"/>
      <c r="T19991" s="34"/>
      <c r="U19991" s="34"/>
    </row>
    <row r="19992" spans="16:21" x14ac:dyDescent="0.45">
      <c r="P19992" s="33" t="s">
        <v>10917</v>
      </c>
      <c r="Q19992" t="s">
        <v>28873</v>
      </c>
      <c r="R19992" s="35" t="s">
        <v>28540</v>
      </c>
      <c r="S19992" s="34"/>
      <c r="T19992" s="34"/>
      <c r="U19992" s="34"/>
    </row>
    <row r="19993" spans="16:21" x14ac:dyDescent="0.45">
      <c r="P19993" s="33" t="s">
        <v>10917</v>
      </c>
      <c r="Q19993" t="s">
        <v>28873</v>
      </c>
      <c r="R19993" s="35" t="s">
        <v>28541</v>
      </c>
      <c r="S19993" s="34"/>
      <c r="T19993" s="34"/>
      <c r="U19993" s="34"/>
    </row>
    <row r="19994" spans="16:21" x14ac:dyDescent="0.45">
      <c r="P19994" s="33" t="s">
        <v>10918</v>
      </c>
      <c r="Q19994" t="s">
        <v>28873</v>
      </c>
      <c r="R19994" s="35" t="s">
        <v>28542</v>
      </c>
      <c r="S19994" s="34"/>
      <c r="T19994" s="34"/>
      <c r="U19994" s="34"/>
    </row>
    <row r="19995" spans="16:21" x14ac:dyDescent="0.45">
      <c r="P19995" s="33" t="s">
        <v>10918</v>
      </c>
      <c r="Q19995" t="s">
        <v>28873</v>
      </c>
      <c r="R19995" s="35" t="s">
        <v>28543</v>
      </c>
      <c r="S19995" s="34"/>
      <c r="T19995" s="34"/>
      <c r="U19995" s="34"/>
    </row>
    <row r="19996" spans="16:21" x14ac:dyDescent="0.45">
      <c r="P19996" s="33" t="s">
        <v>10919</v>
      </c>
      <c r="Q19996" t="s">
        <v>28873</v>
      </c>
      <c r="R19996" s="35" t="s">
        <v>28544</v>
      </c>
      <c r="S19996" s="34"/>
      <c r="T19996" s="34"/>
      <c r="U19996" s="34"/>
    </row>
    <row r="19997" spans="16:21" x14ac:dyDescent="0.45">
      <c r="P19997" s="33" t="s">
        <v>10919</v>
      </c>
      <c r="Q19997" t="s">
        <v>28873</v>
      </c>
      <c r="R19997" s="35" t="s">
        <v>28545</v>
      </c>
      <c r="S19997" s="34"/>
      <c r="T19997" s="34"/>
      <c r="U19997" s="34"/>
    </row>
    <row r="19998" spans="16:21" x14ac:dyDescent="0.45">
      <c r="P19998" s="33" t="s">
        <v>10920</v>
      </c>
      <c r="Q19998" t="s">
        <v>28873</v>
      </c>
      <c r="R19998" s="35" t="s">
        <v>28544</v>
      </c>
      <c r="S19998" s="34"/>
      <c r="T19998" s="34"/>
      <c r="U19998" s="34"/>
    </row>
    <row r="19999" spans="16:21" x14ac:dyDescent="0.45">
      <c r="P19999" s="33" t="s">
        <v>10920</v>
      </c>
      <c r="Q19999" t="s">
        <v>28873</v>
      </c>
      <c r="R19999" s="35" t="s">
        <v>28545</v>
      </c>
      <c r="S19999" s="34"/>
      <c r="T19999" s="34"/>
      <c r="U19999" s="34"/>
    </row>
    <row r="20000" spans="16:21" x14ac:dyDescent="0.45">
      <c r="P20000" s="33" t="s">
        <v>10921</v>
      </c>
      <c r="Q20000" t="s">
        <v>28873</v>
      </c>
      <c r="R20000" s="35" t="s">
        <v>28546</v>
      </c>
      <c r="S20000" s="34"/>
      <c r="T20000" s="34"/>
      <c r="U20000" s="34"/>
    </row>
    <row r="20001" spans="16:21" x14ac:dyDescent="0.45">
      <c r="P20001" s="33" t="s">
        <v>10921</v>
      </c>
      <c r="Q20001" t="s">
        <v>28873</v>
      </c>
      <c r="R20001" s="35" t="s">
        <v>28547</v>
      </c>
      <c r="S20001" s="34"/>
      <c r="T20001" s="34"/>
      <c r="U20001" s="34"/>
    </row>
    <row r="20002" spans="16:21" x14ac:dyDescent="0.45">
      <c r="P20002" s="33" t="s">
        <v>10922</v>
      </c>
      <c r="Q20002" t="s">
        <v>28873</v>
      </c>
      <c r="R20002" s="35" t="s">
        <v>28548</v>
      </c>
      <c r="S20002" s="34"/>
      <c r="T20002" s="34"/>
      <c r="U20002" s="34"/>
    </row>
    <row r="20003" spans="16:21" x14ac:dyDescent="0.45">
      <c r="P20003" s="33" t="s">
        <v>10922</v>
      </c>
      <c r="Q20003" t="s">
        <v>28873</v>
      </c>
      <c r="R20003" s="35" t="s">
        <v>28549</v>
      </c>
      <c r="S20003" s="34"/>
      <c r="T20003" s="34"/>
      <c r="U20003" s="34"/>
    </row>
    <row r="20004" spans="16:21" x14ac:dyDescent="0.45">
      <c r="P20004" s="33" t="s">
        <v>10923</v>
      </c>
      <c r="Q20004" t="s">
        <v>28873</v>
      </c>
      <c r="R20004" s="35" t="s">
        <v>28550</v>
      </c>
      <c r="S20004" s="34"/>
      <c r="T20004" s="34"/>
      <c r="U20004" s="34"/>
    </row>
    <row r="20005" spans="16:21" x14ac:dyDescent="0.45">
      <c r="P20005" s="33" t="s">
        <v>10923</v>
      </c>
      <c r="Q20005" t="s">
        <v>28873</v>
      </c>
      <c r="R20005" s="35" t="s">
        <v>28551</v>
      </c>
      <c r="S20005" s="34"/>
      <c r="T20005" s="34"/>
      <c r="U20005" s="34"/>
    </row>
    <row r="20006" spans="16:21" x14ac:dyDescent="0.45">
      <c r="P20006" s="33" t="s">
        <v>10924</v>
      </c>
      <c r="Q20006" t="s">
        <v>28873</v>
      </c>
      <c r="R20006" s="35" t="s">
        <v>28552</v>
      </c>
      <c r="S20006" s="34"/>
      <c r="T20006" s="34"/>
      <c r="U20006" s="34"/>
    </row>
    <row r="20007" spans="16:21" x14ac:dyDescent="0.45">
      <c r="P20007" s="33" t="s">
        <v>10924</v>
      </c>
      <c r="Q20007" t="s">
        <v>28873</v>
      </c>
      <c r="R20007" s="35" t="s">
        <v>28553</v>
      </c>
      <c r="S20007" s="34"/>
      <c r="T20007" s="34"/>
      <c r="U20007" s="34"/>
    </row>
    <row r="20008" spans="16:21" x14ac:dyDescent="0.45">
      <c r="P20008" s="33" t="s">
        <v>10925</v>
      </c>
      <c r="Q20008" t="s">
        <v>28873</v>
      </c>
      <c r="R20008" s="35" t="s">
        <v>28554</v>
      </c>
      <c r="S20008" s="34"/>
      <c r="T20008" s="34"/>
      <c r="U20008" s="34"/>
    </row>
    <row r="20009" spans="16:21" x14ac:dyDescent="0.45">
      <c r="P20009" s="33" t="s">
        <v>10925</v>
      </c>
      <c r="Q20009" t="s">
        <v>28873</v>
      </c>
      <c r="R20009" s="35" t="s">
        <v>28555</v>
      </c>
      <c r="S20009" s="34"/>
      <c r="T20009" s="34"/>
      <c r="U20009" s="34"/>
    </row>
    <row r="20010" spans="16:21" x14ac:dyDescent="0.45">
      <c r="P20010" s="33" t="s">
        <v>10926</v>
      </c>
      <c r="Q20010" t="s">
        <v>28873</v>
      </c>
      <c r="R20010" s="35" t="s">
        <v>28556</v>
      </c>
      <c r="S20010" s="34"/>
      <c r="T20010" s="34"/>
      <c r="U20010" s="34"/>
    </row>
    <row r="20011" spans="16:21" x14ac:dyDescent="0.45">
      <c r="P20011" s="33" t="s">
        <v>10926</v>
      </c>
      <c r="Q20011" t="s">
        <v>28873</v>
      </c>
      <c r="R20011" s="35" t="s">
        <v>28557</v>
      </c>
      <c r="S20011" s="34"/>
      <c r="T20011" s="34"/>
      <c r="U20011" s="34"/>
    </row>
    <row r="20012" spans="16:21" x14ac:dyDescent="0.45">
      <c r="P20012" s="33" t="s">
        <v>10927</v>
      </c>
      <c r="Q20012" t="s">
        <v>28873</v>
      </c>
      <c r="R20012" s="35" t="s">
        <v>28558</v>
      </c>
      <c r="S20012" s="34"/>
      <c r="T20012" s="34"/>
      <c r="U20012" s="34"/>
    </row>
    <row r="20013" spans="16:21" x14ac:dyDescent="0.45">
      <c r="P20013" s="33" t="s">
        <v>10927</v>
      </c>
      <c r="Q20013" t="s">
        <v>28873</v>
      </c>
      <c r="R20013" s="35" t="s">
        <v>28559</v>
      </c>
      <c r="S20013" s="34"/>
      <c r="T20013" s="34"/>
      <c r="U20013" s="34"/>
    </row>
    <row r="20014" spans="16:21" x14ac:dyDescent="0.45">
      <c r="P20014" s="33" t="s">
        <v>10928</v>
      </c>
      <c r="Q20014" t="s">
        <v>28873</v>
      </c>
      <c r="R20014" s="35" t="s">
        <v>28560</v>
      </c>
      <c r="S20014" s="34"/>
      <c r="T20014" s="34"/>
      <c r="U20014" s="34"/>
    </row>
    <row r="20015" spans="16:21" x14ac:dyDescent="0.45">
      <c r="P20015" s="33" t="s">
        <v>10928</v>
      </c>
      <c r="Q20015" t="s">
        <v>28873</v>
      </c>
      <c r="R20015" s="35" t="s">
        <v>28561</v>
      </c>
      <c r="S20015" s="34"/>
      <c r="T20015" s="34"/>
      <c r="U20015" s="34"/>
    </row>
    <row r="20016" spans="16:21" x14ac:dyDescent="0.45">
      <c r="P20016" s="33" t="s">
        <v>10929</v>
      </c>
      <c r="Q20016" t="s">
        <v>28873</v>
      </c>
      <c r="R20016" s="35" t="s">
        <v>28562</v>
      </c>
      <c r="S20016" s="34"/>
      <c r="T20016" s="34"/>
      <c r="U20016" s="34"/>
    </row>
    <row r="20017" spans="16:21" x14ac:dyDescent="0.45">
      <c r="P20017" s="33" t="s">
        <v>10929</v>
      </c>
      <c r="Q20017" t="s">
        <v>28873</v>
      </c>
      <c r="R20017" s="35" t="s">
        <v>28563</v>
      </c>
      <c r="S20017" s="34"/>
      <c r="T20017" s="34"/>
      <c r="U20017" s="34"/>
    </row>
    <row r="20018" spans="16:21" x14ac:dyDescent="0.45">
      <c r="P20018" s="33" t="s">
        <v>10930</v>
      </c>
      <c r="Q20018" t="s">
        <v>28873</v>
      </c>
      <c r="R20018" s="35" t="s">
        <v>28564</v>
      </c>
      <c r="S20018" s="34"/>
      <c r="T20018" s="34"/>
      <c r="U20018" s="34"/>
    </row>
    <row r="20019" spans="16:21" x14ac:dyDescent="0.45">
      <c r="P20019" s="33" t="s">
        <v>10930</v>
      </c>
      <c r="Q20019" t="s">
        <v>28873</v>
      </c>
      <c r="R20019" s="35" t="s">
        <v>28565</v>
      </c>
      <c r="S20019" s="34"/>
      <c r="T20019" s="34"/>
      <c r="U20019" s="34"/>
    </row>
    <row r="20020" spans="16:21" x14ac:dyDescent="0.45">
      <c r="P20020" s="33" t="s">
        <v>10931</v>
      </c>
      <c r="Q20020" t="s">
        <v>28873</v>
      </c>
      <c r="R20020" s="35" t="s">
        <v>28564</v>
      </c>
      <c r="S20020" s="34"/>
      <c r="T20020" s="34"/>
      <c r="U20020" s="34"/>
    </row>
    <row r="20021" spans="16:21" x14ac:dyDescent="0.45">
      <c r="P20021" s="33" t="s">
        <v>10931</v>
      </c>
      <c r="Q20021" t="s">
        <v>28873</v>
      </c>
      <c r="R20021" s="35" t="s">
        <v>28565</v>
      </c>
      <c r="S20021" s="34"/>
      <c r="T20021" s="34"/>
      <c r="U20021" s="34"/>
    </row>
    <row r="20022" spans="16:21" x14ac:dyDescent="0.45">
      <c r="P20022" s="33" t="s">
        <v>10932</v>
      </c>
      <c r="Q20022" t="s">
        <v>28873</v>
      </c>
      <c r="R20022" s="35" t="s">
        <v>28566</v>
      </c>
      <c r="S20022" s="34"/>
      <c r="T20022" s="34"/>
      <c r="U20022" s="34"/>
    </row>
    <row r="20023" spans="16:21" x14ac:dyDescent="0.45">
      <c r="P20023" s="33" t="s">
        <v>10932</v>
      </c>
      <c r="Q20023" t="s">
        <v>28873</v>
      </c>
      <c r="R20023" s="35" t="s">
        <v>28567</v>
      </c>
      <c r="S20023" s="34"/>
      <c r="T20023" s="34"/>
      <c r="U20023" s="34"/>
    </row>
    <row r="20024" spans="16:21" x14ac:dyDescent="0.45">
      <c r="P20024" s="33" t="s">
        <v>10933</v>
      </c>
      <c r="Q20024" t="s">
        <v>28873</v>
      </c>
      <c r="R20024" s="35" t="s">
        <v>28568</v>
      </c>
      <c r="S20024" s="34"/>
      <c r="T20024" s="34"/>
      <c r="U20024" s="34"/>
    </row>
    <row r="20025" spans="16:21" x14ac:dyDescent="0.45">
      <c r="P20025" s="33" t="s">
        <v>10933</v>
      </c>
      <c r="Q20025" t="s">
        <v>28873</v>
      </c>
      <c r="R20025" s="35" t="s">
        <v>28569</v>
      </c>
      <c r="S20025" s="34"/>
      <c r="T20025" s="34"/>
      <c r="U20025" s="34"/>
    </row>
    <row r="20026" spans="16:21" x14ac:dyDescent="0.45">
      <c r="P20026" s="33" t="s">
        <v>10934</v>
      </c>
      <c r="Q20026" t="s">
        <v>28873</v>
      </c>
      <c r="R20026" s="35" t="s">
        <v>28570</v>
      </c>
      <c r="S20026" s="34"/>
      <c r="T20026" s="34"/>
      <c r="U20026" s="34"/>
    </row>
    <row r="20027" spans="16:21" x14ac:dyDescent="0.45">
      <c r="P20027" s="33" t="s">
        <v>10934</v>
      </c>
      <c r="Q20027" t="s">
        <v>28873</v>
      </c>
      <c r="R20027" s="35" t="s">
        <v>28571</v>
      </c>
      <c r="S20027" s="34"/>
      <c r="T20027" s="34"/>
      <c r="U20027" s="34"/>
    </row>
    <row r="20028" spans="16:21" x14ac:dyDescent="0.45">
      <c r="P20028" s="33" t="s">
        <v>10935</v>
      </c>
      <c r="Q20028" t="s">
        <v>28873</v>
      </c>
      <c r="R20028" s="35" t="s">
        <v>28572</v>
      </c>
      <c r="S20028" s="34"/>
      <c r="T20028" s="34"/>
      <c r="U20028" s="34"/>
    </row>
    <row r="20029" spans="16:21" x14ac:dyDescent="0.45">
      <c r="P20029" s="33" t="s">
        <v>10935</v>
      </c>
      <c r="Q20029" t="s">
        <v>28873</v>
      </c>
      <c r="R20029" s="35" t="s">
        <v>28573</v>
      </c>
      <c r="S20029" s="34"/>
      <c r="T20029" s="34"/>
      <c r="U20029" s="34"/>
    </row>
    <row r="20030" spans="16:21" x14ac:dyDescent="0.45">
      <c r="P20030" s="33" t="s">
        <v>10936</v>
      </c>
      <c r="Q20030" t="s">
        <v>28873</v>
      </c>
      <c r="R20030" s="35" t="s">
        <v>28574</v>
      </c>
      <c r="S20030" s="34"/>
      <c r="T20030" s="34"/>
      <c r="U20030" s="34"/>
    </row>
    <row r="20031" spans="16:21" x14ac:dyDescent="0.45">
      <c r="P20031" s="33" t="s">
        <v>10936</v>
      </c>
      <c r="Q20031" t="s">
        <v>28873</v>
      </c>
      <c r="R20031" s="35" t="s">
        <v>28575</v>
      </c>
      <c r="S20031" s="34"/>
      <c r="T20031" s="34"/>
      <c r="U20031" s="34"/>
    </row>
    <row r="20032" spans="16:21" x14ac:dyDescent="0.45">
      <c r="P20032" s="33" t="s">
        <v>10937</v>
      </c>
      <c r="Q20032" t="s">
        <v>28873</v>
      </c>
      <c r="R20032" s="35" t="s">
        <v>28576</v>
      </c>
      <c r="S20032" s="34"/>
      <c r="T20032" s="34"/>
      <c r="U20032" s="34"/>
    </row>
    <row r="20033" spans="16:21" x14ac:dyDescent="0.45">
      <c r="P20033" s="33" t="s">
        <v>10937</v>
      </c>
      <c r="Q20033" t="s">
        <v>28873</v>
      </c>
      <c r="R20033" s="35" t="s">
        <v>28577</v>
      </c>
      <c r="S20033" s="34"/>
      <c r="T20033" s="34"/>
      <c r="U20033" s="34"/>
    </row>
    <row r="20034" spans="16:21" x14ac:dyDescent="0.45">
      <c r="P20034" s="33" t="s">
        <v>10938</v>
      </c>
      <c r="Q20034" t="s">
        <v>28873</v>
      </c>
      <c r="R20034" s="35" t="s">
        <v>28578</v>
      </c>
      <c r="S20034" s="34"/>
      <c r="T20034" s="34"/>
      <c r="U20034" s="34"/>
    </row>
    <row r="20035" spans="16:21" x14ac:dyDescent="0.45">
      <c r="P20035" s="33" t="s">
        <v>10938</v>
      </c>
      <c r="Q20035" t="s">
        <v>28873</v>
      </c>
      <c r="R20035" s="35" t="s">
        <v>28579</v>
      </c>
      <c r="S20035" s="34"/>
      <c r="T20035" s="34"/>
      <c r="U20035" s="34"/>
    </row>
    <row r="20036" spans="16:21" x14ac:dyDescent="0.45">
      <c r="P20036" s="33" t="s">
        <v>10939</v>
      </c>
      <c r="Q20036" t="s">
        <v>28873</v>
      </c>
      <c r="R20036" s="35" t="s">
        <v>28580</v>
      </c>
      <c r="S20036" s="34"/>
      <c r="T20036" s="34"/>
      <c r="U20036" s="34"/>
    </row>
    <row r="20037" spans="16:21" x14ac:dyDescent="0.45">
      <c r="P20037" s="33" t="s">
        <v>10939</v>
      </c>
      <c r="Q20037" t="s">
        <v>28873</v>
      </c>
      <c r="R20037" s="35" t="s">
        <v>28581</v>
      </c>
      <c r="S20037" s="34"/>
      <c r="T20037" s="34"/>
      <c r="U20037" s="34"/>
    </row>
    <row r="20038" spans="16:21" x14ac:dyDescent="0.45">
      <c r="P20038" s="33" t="s">
        <v>10940</v>
      </c>
      <c r="Q20038" t="s">
        <v>28873</v>
      </c>
      <c r="R20038" s="35" t="s">
        <v>28582</v>
      </c>
      <c r="S20038" s="34"/>
      <c r="T20038" s="34"/>
      <c r="U20038" s="34"/>
    </row>
    <row r="20039" spans="16:21" x14ac:dyDescent="0.45">
      <c r="P20039" s="33" t="s">
        <v>10940</v>
      </c>
      <c r="Q20039" t="s">
        <v>28873</v>
      </c>
      <c r="R20039" s="35" t="s">
        <v>28583</v>
      </c>
      <c r="S20039" s="34"/>
      <c r="T20039" s="34"/>
      <c r="U20039" s="34"/>
    </row>
    <row r="20040" spans="16:21" x14ac:dyDescent="0.45">
      <c r="P20040" s="33" t="s">
        <v>10941</v>
      </c>
      <c r="Q20040" t="s">
        <v>28873</v>
      </c>
      <c r="R20040" s="35" t="s">
        <v>28582</v>
      </c>
      <c r="S20040" s="34"/>
      <c r="T20040" s="34"/>
      <c r="U20040" s="34"/>
    </row>
    <row r="20041" spans="16:21" x14ac:dyDescent="0.45">
      <c r="P20041" s="33" t="s">
        <v>10941</v>
      </c>
      <c r="Q20041" t="s">
        <v>28873</v>
      </c>
      <c r="R20041" s="35" t="s">
        <v>28583</v>
      </c>
      <c r="S20041" s="34"/>
      <c r="T20041" s="34"/>
      <c r="U20041" s="34"/>
    </row>
    <row r="20042" spans="16:21" x14ac:dyDescent="0.45">
      <c r="P20042" s="33" t="s">
        <v>10942</v>
      </c>
      <c r="Q20042" t="s">
        <v>28873</v>
      </c>
      <c r="R20042" s="35" t="s">
        <v>28584</v>
      </c>
      <c r="S20042" s="34"/>
      <c r="T20042" s="34"/>
      <c r="U20042" s="34"/>
    </row>
    <row r="20043" spans="16:21" x14ac:dyDescent="0.45">
      <c r="P20043" s="33" t="s">
        <v>10942</v>
      </c>
      <c r="Q20043" t="s">
        <v>28873</v>
      </c>
      <c r="R20043" s="35" t="s">
        <v>28585</v>
      </c>
      <c r="S20043" s="34"/>
      <c r="T20043" s="34"/>
      <c r="U20043" s="34"/>
    </row>
    <row r="20044" spans="16:21" x14ac:dyDescent="0.45">
      <c r="P20044" s="33" t="s">
        <v>10943</v>
      </c>
      <c r="Q20044" t="s">
        <v>28873</v>
      </c>
      <c r="R20044" s="35" t="s">
        <v>28586</v>
      </c>
      <c r="S20044" s="34"/>
      <c r="T20044" s="34"/>
      <c r="U20044" s="34"/>
    </row>
    <row r="20045" spans="16:21" x14ac:dyDescent="0.45">
      <c r="P20045" s="33" t="s">
        <v>10943</v>
      </c>
      <c r="Q20045" t="s">
        <v>28873</v>
      </c>
      <c r="R20045" s="35" t="s">
        <v>28587</v>
      </c>
      <c r="S20045" s="34"/>
      <c r="T20045" s="34"/>
      <c r="U20045" s="34"/>
    </row>
    <row r="20046" spans="16:21" x14ac:dyDescent="0.45">
      <c r="P20046" s="33" t="s">
        <v>10944</v>
      </c>
      <c r="Q20046" t="s">
        <v>28873</v>
      </c>
      <c r="R20046" s="35" t="s">
        <v>28588</v>
      </c>
      <c r="S20046" s="34"/>
      <c r="T20046" s="34"/>
      <c r="U20046" s="34"/>
    </row>
    <row r="20047" spans="16:21" x14ac:dyDescent="0.45">
      <c r="P20047" s="33" t="s">
        <v>10944</v>
      </c>
      <c r="Q20047" t="s">
        <v>28873</v>
      </c>
      <c r="R20047" s="35" t="s">
        <v>28589</v>
      </c>
      <c r="S20047" s="34"/>
      <c r="T20047" s="34"/>
      <c r="U20047" s="34"/>
    </row>
    <row r="20048" spans="16:21" x14ac:dyDescent="0.45">
      <c r="P20048" s="33" t="s">
        <v>10945</v>
      </c>
      <c r="Q20048" t="s">
        <v>28873</v>
      </c>
      <c r="R20048" s="35" t="s">
        <v>28590</v>
      </c>
      <c r="S20048" s="34"/>
      <c r="T20048" s="34"/>
      <c r="U20048" s="34"/>
    </row>
    <row r="20049" spans="16:21" x14ac:dyDescent="0.45">
      <c r="P20049" s="33" t="s">
        <v>10945</v>
      </c>
      <c r="Q20049" t="s">
        <v>28873</v>
      </c>
      <c r="R20049" s="35" t="s">
        <v>28591</v>
      </c>
      <c r="S20049" s="34"/>
      <c r="T20049" s="34"/>
      <c r="U20049" s="34"/>
    </row>
    <row r="20050" spans="16:21" x14ac:dyDescent="0.45">
      <c r="P20050" s="33" t="s">
        <v>10946</v>
      </c>
      <c r="Q20050" t="s">
        <v>28873</v>
      </c>
      <c r="R20050" s="35" t="s">
        <v>28592</v>
      </c>
      <c r="S20050" s="34"/>
      <c r="T20050" s="34"/>
      <c r="U20050" s="34"/>
    </row>
    <row r="20051" spans="16:21" x14ac:dyDescent="0.45">
      <c r="P20051" s="33" t="s">
        <v>10946</v>
      </c>
      <c r="Q20051" t="s">
        <v>28873</v>
      </c>
      <c r="R20051" s="35" t="s">
        <v>28593</v>
      </c>
      <c r="S20051" s="34"/>
      <c r="T20051" s="34"/>
      <c r="U20051" s="34"/>
    </row>
    <row r="20052" spans="16:21" x14ac:dyDescent="0.45">
      <c r="P20052" s="33" t="s">
        <v>10947</v>
      </c>
      <c r="Q20052" t="s">
        <v>28873</v>
      </c>
      <c r="R20052" s="35" t="s">
        <v>28594</v>
      </c>
      <c r="S20052" s="34"/>
      <c r="T20052" s="34"/>
      <c r="U20052" s="34"/>
    </row>
    <row r="20053" spans="16:21" x14ac:dyDescent="0.45">
      <c r="P20053" s="33" t="s">
        <v>10947</v>
      </c>
      <c r="Q20053" t="s">
        <v>28873</v>
      </c>
      <c r="R20053" s="35" t="s">
        <v>28595</v>
      </c>
      <c r="S20053" s="34"/>
      <c r="T20053" s="34"/>
      <c r="U20053" s="34"/>
    </row>
    <row r="20054" spans="16:21" x14ac:dyDescent="0.45">
      <c r="P20054" s="33" t="s">
        <v>10948</v>
      </c>
      <c r="Q20054" t="s">
        <v>28873</v>
      </c>
      <c r="R20054" s="35" t="s">
        <v>28596</v>
      </c>
      <c r="S20054" s="34"/>
      <c r="T20054" s="34"/>
      <c r="U20054" s="34"/>
    </row>
    <row r="20055" spans="16:21" x14ac:dyDescent="0.45">
      <c r="P20055" s="33" t="s">
        <v>10948</v>
      </c>
      <c r="Q20055" t="s">
        <v>28873</v>
      </c>
      <c r="R20055" s="35" t="s">
        <v>28597</v>
      </c>
      <c r="S20055" s="34"/>
      <c r="T20055" s="34"/>
      <c r="U20055" s="34"/>
    </row>
    <row r="20056" spans="16:21" x14ac:dyDescent="0.45">
      <c r="P20056" s="33" t="s">
        <v>10949</v>
      </c>
      <c r="Q20056" t="s">
        <v>28873</v>
      </c>
      <c r="R20056" s="35" t="s">
        <v>28598</v>
      </c>
      <c r="S20056" s="34"/>
      <c r="T20056" s="34"/>
      <c r="U20056" s="34"/>
    </row>
    <row r="20057" spans="16:21" x14ac:dyDescent="0.45">
      <c r="P20057" s="33" t="s">
        <v>10949</v>
      </c>
      <c r="Q20057" t="s">
        <v>28873</v>
      </c>
      <c r="R20057" s="35" t="s">
        <v>28599</v>
      </c>
      <c r="S20057" s="34"/>
      <c r="T20057" s="34"/>
      <c r="U20057" s="34"/>
    </row>
    <row r="20058" spans="16:21" x14ac:dyDescent="0.45">
      <c r="P20058" s="33" t="s">
        <v>10950</v>
      </c>
      <c r="Q20058" t="s">
        <v>28873</v>
      </c>
      <c r="R20058" s="35" t="s">
        <v>28598</v>
      </c>
      <c r="S20058" s="34"/>
      <c r="T20058" s="34"/>
      <c r="U20058" s="34"/>
    </row>
    <row r="20059" spans="16:21" x14ac:dyDescent="0.45">
      <c r="P20059" s="33" t="s">
        <v>10950</v>
      </c>
      <c r="Q20059" t="s">
        <v>28873</v>
      </c>
      <c r="R20059" s="35" t="s">
        <v>28599</v>
      </c>
      <c r="S20059" s="34"/>
      <c r="T20059" s="34"/>
      <c r="U20059" s="34"/>
    </row>
    <row r="20060" spans="16:21" x14ac:dyDescent="0.45">
      <c r="P20060" s="33" t="s">
        <v>10951</v>
      </c>
      <c r="Q20060" t="s">
        <v>28873</v>
      </c>
      <c r="R20060" s="35" t="s">
        <v>28600</v>
      </c>
      <c r="S20060" s="34"/>
      <c r="T20060" s="34"/>
      <c r="U20060" s="34"/>
    </row>
    <row r="20061" spans="16:21" x14ac:dyDescent="0.45">
      <c r="P20061" s="33" t="s">
        <v>10951</v>
      </c>
      <c r="Q20061" t="s">
        <v>28873</v>
      </c>
      <c r="R20061" s="35" t="s">
        <v>28601</v>
      </c>
      <c r="S20061" s="34"/>
      <c r="T20061" s="34"/>
      <c r="U20061" s="34"/>
    </row>
    <row r="20062" spans="16:21" x14ac:dyDescent="0.45">
      <c r="P20062" s="33" t="s">
        <v>10952</v>
      </c>
      <c r="Q20062" t="s">
        <v>28873</v>
      </c>
      <c r="R20062" s="35" t="s">
        <v>28602</v>
      </c>
      <c r="S20062" s="34"/>
      <c r="T20062" s="34"/>
      <c r="U20062" s="34"/>
    </row>
    <row r="20063" spans="16:21" x14ac:dyDescent="0.45">
      <c r="P20063" s="33" t="s">
        <v>10952</v>
      </c>
      <c r="Q20063" t="s">
        <v>28873</v>
      </c>
      <c r="R20063" s="35" t="s">
        <v>28603</v>
      </c>
      <c r="S20063" s="34"/>
      <c r="T20063" s="34"/>
      <c r="U20063" s="34"/>
    </row>
    <row r="20064" spans="16:21" x14ac:dyDescent="0.45">
      <c r="P20064" s="33" t="s">
        <v>10953</v>
      </c>
      <c r="Q20064" t="s">
        <v>28873</v>
      </c>
      <c r="R20064" s="35" t="s">
        <v>28604</v>
      </c>
      <c r="S20064" s="34"/>
      <c r="T20064" s="34"/>
      <c r="U20064" s="34"/>
    </row>
    <row r="20065" spans="16:21" x14ac:dyDescent="0.45">
      <c r="P20065" s="33" t="s">
        <v>10953</v>
      </c>
      <c r="Q20065" t="s">
        <v>28873</v>
      </c>
      <c r="R20065" s="35" t="s">
        <v>28605</v>
      </c>
      <c r="S20065" s="34"/>
      <c r="T20065" s="34"/>
      <c r="U20065" s="34"/>
    </row>
    <row r="20066" spans="16:21" x14ac:dyDescent="0.45">
      <c r="P20066" s="33" t="s">
        <v>10954</v>
      </c>
      <c r="Q20066" t="s">
        <v>28873</v>
      </c>
      <c r="R20066" s="35" t="s">
        <v>28606</v>
      </c>
      <c r="S20066" s="34"/>
      <c r="T20066" s="34"/>
      <c r="U20066" s="34"/>
    </row>
    <row r="20067" spans="16:21" x14ac:dyDescent="0.45">
      <c r="P20067" s="33" t="s">
        <v>10954</v>
      </c>
      <c r="Q20067" t="s">
        <v>28873</v>
      </c>
      <c r="R20067" s="35" t="s">
        <v>28607</v>
      </c>
      <c r="S20067" s="34"/>
      <c r="T20067" s="34"/>
      <c r="U20067" s="34"/>
    </row>
    <row r="20068" spans="16:21" x14ac:dyDescent="0.45">
      <c r="P20068" s="33" t="s">
        <v>10955</v>
      </c>
      <c r="Q20068" t="s">
        <v>28873</v>
      </c>
      <c r="R20068" s="35" t="s">
        <v>28608</v>
      </c>
      <c r="S20068" s="34"/>
      <c r="T20068" s="34"/>
      <c r="U20068" s="34"/>
    </row>
    <row r="20069" spans="16:21" x14ac:dyDescent="0.45">
      <c r="P20069" s="33" t="s">
        <v>10955</v>
      </c>
      <c r="Q20069" t="s">
        <v>28873</v>
      </c>
      <c r="R20069" s="35" t="s">
        <v>28609</v>
      </c>
      <c r="S20069" s="34"/>
      <c r="T20069" s="34"/>
      <c r="U20069" s="34"/>
    </row>
    <row r="20070" spans="16:21" x14ac:dyDescent="0.45">
      <c r="P20070" s="33" t="s">
        <v>10956</v>
      </c>
      <c r="Q20070" t="s">
        <v>28873</v>
      </c>
      <c r="R20070" s="35" t="s">
        <v>28610</v>
      </c>
      <c r="S20070" s="34"/>
      <c r="T20070" s="34"/>
      <c r="U20070" s="34"/>
    </row>
    <row r="20071" spans="16:21" x14ac:dyDescent="0.45">
      <c r="P20071" s="33" t="s">
        <v>10956</v>
      </c>
      <c r="Q20071" t="s">
        <v>28873</v>
      </c>
      <c r="R20071" s="35" t="s">
        <v>28611</v>
      </c>
      <c r="S20071" s="34"/>
      <c r="T20071" s="34"/>
      <c r="U20071" s="34"/>
    </row>
    <row r="20072" spans="16:21" x14ac:dyDescent="0.45">
      <c r="P20072" s="33" t="s">
        <v>10957</v>
      </c>
      <c r="Q20072" t="s">
        <v>28873</v>
      </c>
      <c r="R20072" s="35" t="s">
        <v>28612</v>
      </c>
      <c r="S20072" s="34"/>
      <c r="T20072" s="34"/>
      <c r="U20072" s="34"/>
    </row>
    <row r="20073" spans="16:21" x14ac:dyDescent="0.45">
      <c r="P20073" s="33" t="s">
        <v>10957</v>
      </c>
      <c r="Q20073" t="s">
        <v>28873</v>
      </c>
      <c r="R20073" s="35" t="s">
        <v>28613</v>
      </c>
      <c r="S20073" s="34"/>
      <c r="T20073" s="34"/>
      <c r="U20073" s="34"/>
    </row>
    <row r="20074" spans="16:21" x14ac:dyDescent="0.45">
      <c r="P20074" s="33" t="s">
        <v>10958</v>
      </c>
      <c r="Q20074" t="s">
        <v>28873</v>
      </c>
      <c r="R20074" s="35" t="s">
        <v>28614</v>
      </c>
      <c r="S20074" s="34"/>
      <c r="T20074" s="34"/>
      <c r="U20074" s="34"/>
    </row>
    <row r="20075" spans="16:21" x14ac:dyDescent="0.45">
      <c r="P20075" s="33" t="s">
        <v>10958</v>
      </c>
      <c r="Q20075" t="s">
        <v>28873</v>
      </c>
      <c r="R20075" s="35" t="s">
        <v>28615</v>
      </c>
      <c r="S20075" s="34"/>
      <c r="T20075" s="34"/>
      <c r="U20075" s="34"/>
    </row>
    <row r="20076" spans="16:21" x14ac:dyDescent="0.45">
      <c r="P20076" s="33" t="s">
        <v>10959</v>
      </c>
      <c r="Q20076" t="s">
        <v>28873</v>
      </c>
      <c r="R20076" s="35" t="s">
        <v>28616</v>
      </c>
      <c r="S20076" s="34"/>
      <c r="T20076" s="34"/>
      <c r="U20076" s="34"/>
    </row>
    <row r="20077" spans="16:21" x14ac:dyDescent="0.45">
      <c r="P20077" s="33" t="s">
        <v>10959</v>
      </c>
      <c r="Q20077" t="s">
        <v>28873</v>
      </c>
      <c r="R20077" s="35" t="s">
        <v>28617</v>
      </c>
      <c r="S20077" s="34"/>
      <c r="T20077" s="34"/>
      <c r="U20077" s="34"/>
    </row>
    <row r="20078" spans="16:21" x14ac:dyDescent="0.45">
      <c r="P20078" s="33" t="s">
        <v>10960</v>
      </c>
      <c r="Q20078" t="s">
        <v>28873</v>
      </c>
      <c r="R20078" s="35" t="s">
        <v>28618</v>
      </c>
      <c r="S20078" s="34"/>
      <c r="T20078" s="34"/>
      <c r="U20078" s="34"/>
    </row>
    <row r="20079" spans="16:21" x14ac:dyDescent="0.45">
      <c r="P20079" s="33" t="s">
        <v>10960</v>
      </c>
      <c r="Q20079" t="s">
        <v>28873</v>
      </c>
      <c r="R20079" s="35" t="s">
        <v>28619</v>
      </c>
      <c r="S20079" s="34"/>
      <c r="T20079" s="34"/>
      <c r="U20079" s="34"/>
    </row>
    <row r="20080" spans="16:21" x14ac:dyDescent="0.45">
      <c r="P20080" s="33" t="s">
        <v>10961</v>
      </c>
      <c r="Q20080" t="s">
        <v>28873</v>
      </c>
      <c r="R20080" s="35" t="s">
        <v>28620</v>
      </c>
      <c r="S20080" s="34"/>
      <c r="T20080" s="34"/>
      <c r="U20080" s="34"/>
    </row>
    <row r="20081" spans="16:21" x14ac:dyDescent="0.45">
      <c r="P20081" s="33" t="s">
        <v>10961</v>
      </c>
      <c r="Q20081" t="s">
        <v>28873</v>
      </c>
      <c r="R20081" s="35" t="s">
        <v>28621</v>
      </c>
      <c r="S20081" s="34"/>
      <c r="T20081" s="34"/>
      <c r="U20081" s="34"/>
    </row>
    <row r="20082" spans="16:21" x14ac:dyDescent="0.45">
      <c r="P20082" s="33" t="s">
        <v>10962</v>
      </c>
      <c r="Q20082" t="s">
        <v>28873</v>
      </c>
      <c r="R20082" s="35" t="s">
        <v>28622</v>
      </c>
      <c r="S20082" s="34"/>
      <c r="T20082" s="34"/>
      <c r="U20082" s="34"/>
    </row>
    <row r="20083" spans="16:21" x14ac:dyDescent="0.45">
      <c r="P20083" s="33" t="s">
        <v>10962</v>
      </c>
      <c r="Q20083" t="s">
        <v>28873</v>
      </c>
      <c r="R20083" s="35" t="s">
        <v>28623</v>
      </c>
      <c r="S20083" s="34"/>
      <c r="T20083" s="34"/>
      <c r="U20083" s="34"/>
    </row>
    <row r="20084" spans="16:21" x14ac:dyDescent="0.45">
      <c r="P20084" s="33" t="s">
        <v>10963</v>
      </c>
      <c r="Q20084" t="s">
        <v>28873</v>
      </c>
      <c r="R20084" s="35" t="s">
        <v>28624</v>
      </c>
      <c r="S20084" s="34"/>
      <c r="T20084" s="34"/>
      <c r="U20084" s="34"/>
    </row>
    <row r="20085" spans="16:21" x14ac:dyDescent="0.45">
      <c r="P20085" s="33" t="s">
        <v>10963</v>
      </c>
      <c r="Q20085" t="s">
        <v>28873</v>
      </c>
      <c r="R20085" s="35" t="s">
        <v>28625</v>
      </c>
      <c r="S20085" s="34"/>
      <c r="T20085" s="34"/>
      <c r="U20085" s="34"/>
    </row>
    <row r="20086" spans="16:21" x14ac:dyDescent="0.45">
      <c r="P20086" s="33" t="s">
        <v>10964</v>
      </c>
      <c r="Q20086" t="s">
        <v>28873</v>
      </c>
      <c r="R20086" s="35" t="s">
        <v>28624</v>
      </c>
      <c r="S20086" s="34"/>
      <c r="T20086" s="34"/>
      <c r="U20086" s="34"/>
    </row>
    <row r="20087" spans="16:21" x14ac:dyDescent="0.45">
      <c r="P20087" s="33" t="s">
        <v>10964</v>
      </c>
      <c r="Q20087" t="s">
        <v>28873</v>
      </c>
      <c r="R20087" s="35" t="s">
        <v>28625</v>
      </c>
      <c r="S20087" s="34"/>
      <c r="T20087" s="34"/>
      <c r="U20087" s="34"/>
    </row>
    <row r="20088" spans="16:21" x14ac:dyDescent="0.45">
      <c r="P20088" s="33" t="s">
        <v>10965</v>
      </c>
      <c r="Q20088" t="s">
        <v>28873</v>
      </c>
      <c r="R20088" s="35" t="s">
        <v>28626</v>
      </c>
      <c r="S20088" s="34"/>
      <c r="T20088" s="34"/>
      <c r="U20088" s="34"/>
    </row>
    <row r="20089" spans="16:21" x14ac:dyDescent="0.45">
      <c r="P20089" s="33" t="s">
        <v>10965</v>
      </c>
      <c r="Q20089" t="s">
        <v>28873</v>
      </c>
      <c r="R20089" s="35" t="s">
        <v>28627</v>
      </c>
      <c r="S20089" s="34"/>
      <c r="T20089" s="34"/>
      <c r="U20089" s="34"/>
    </row>
    <row r="20090" spans="16:21" x14ac:dyDescent="0.45">
      <c r="P20090" s="33" t="s">
        <v>10966</v>
      </c>
      <c r="Q20090" t="s">
        <v>28873</v>
      </c>
      <c r="R20090" s="35" t="s">
        <v>28628</v>
      </c>
      <c r="S20090" s="34"/>
      <c r="T20090" s="34"/>
      <c r="U20090" s="34"/>
    </row>
    <row r="20091" spans="16:21" x14ac:dyDescent="0.45">
      <c r="P20091" s="33" t="s">
        <v>10966</v>
      </c>
      <c r="Q20091" t="s">
        <v>28873</v>
      </c>
      <c r="R20091" s="35" t="s">
        <v>28629</v>
      </c>
      <c r="S20091" s="34"/>
      <c r="T20091" s="34"/>
      <c r="U20091" s="34"/>
    </row>
    <row r="20092" spans="16:21" x14ac:dyDescent="0.45">
      <c r="P20092" s="33" t="s">
        <v>10967</v>
      </c>
      <c r="Q20092" t="s">
        <v>28873</v>
      </c>
      <c r="R20092" s="35" t="s">
        <v>28630</v>
      </c>
      <c r="S20092" s="34"/>
      <c r="T20092" s="34"/>
      <c r="U20092" s="34"/>
    </row>
    <row r="20093" spans="16:21" x14ac:dyDescent="0.45">
      <c r="P20093" s="33" t="s">
        <v>10967</v>
      </c>
      <c r="Q20093" t="s">
        <v>28873</v>
      </c>
      <c r="R20093" s="35" t="s">
        <v>28631</v>
      </c>
      <c r="S20093" s="34"/>
      <c r="T20093" s="34"/>
      <c r="U20093" s="34"/>
    </row>
    <row r="20094" spans="16:21" x14ac:dyDescent="0.45">
      <c r="P20094" s="33" t="s">
        <v>10968</v>
      </c>
      <c r="Q20094" t="s">
        <v>28873</v>
      </c>
      <c r="R20094" s="35" t="s">
        <v>28632</v>
      </c>
      <c r="S20094" s="34"/>
      <c r="T20094" s="34"/>
      <c r="U20094" s="34"/>
    </row>
    <row r="20095" spans="16:21" x14ac:dyDescent="0.45">
      <c r="P20095" s="33" t="s">
        <v>10968</v>
      </c>
      <c r="Q20095" t="s">
        <v>28873</v>
      </c>
      <c r="R20095" s="35" t="s">
        <v>28633</v>
      </c>
      <c r="S20095" s="34"/>
      <c r="T20095" s="34"/>
      <c r="U20095" s="34"/>
    </row>
    <row r="20096" spans="16:21" x14ac:dyDescent="0.45">
      <c r="P20096" s="33" t="s">
        <v>10969</v>
      </c>
      <c r="Q20096" t="s">
        <v>28873</v>
      </c>
      <c r="R20096" s="35" t="s">
        <v>28634</v>
      </c>
      <c r="S20096" s="34"/>
      <c r="T20096" s="34"/>
      <c r="U20096" s="34"/>
    </row>
    <row r="20097" spans="16:21" x14ac:dyDescent="0.45">
      <c r="P20097" s="33" t="s">
        <v>10969</v>
      </c>
      <c r="Q20097" t="s">
        <v>28873</v>
      </c>
      <c r="R20097" s="35" t="s">
        <v>28635</v>
      </c>
      <c r="S20097" s="34"/>
      <c r="T20097" s="34"/>
      <c r="U20097" s="34"/>
    </row>
    <row r="20098" spans="16:21" x14ac:dyDescent="0.45">
      <c r="P20098" s="33" t="s">
        <v>10970</v>
      </c>
      <c r="Q20098" t="s">
        <v>28873</v>
      </c>
      <c r="R20098" s="35" t="s">
        <v>28636</v>
      </c>
      <c r="S20098" s="34"/>
      <c r="T20098" s="34"/>
      <c r="U20098" s="34"/>
    </row>
    <row r="20099" spans="16:21" x14ac:dyDescent="0.45">
      <c r="P20099" s="33" t="s">
        <v>10970</v>
      </c>
      <c r="Q20099" t="s">
        <v>28873</v>
      </c>
      <c r="R20099" s="35" t="s">
        <v>28637</v>
      </c>
      <c r="S20099" s="34"/>
      <c r="T20099" s="34"/>
      <c r="U20099" s="34"/>
    </row>
    <row r="20100" spans="16:21" x14ac:dyDescent="0.45">
      <c r="P20100" s="33" t="s">
        <v>10971</v>
      </c>
      <c r="Q20100" t="s">
        <v>28873</v>
      </c>
      <c r="R20100" s="35" t="s">
        <v>28638</v>
      </c>
      <c r="S20100" s="34"/>
      <c r="T20100" s="34"/>
      <c r="U20100" s="34"/>
    </row>
    <row r="20101" spans="16:21" x14ac:dyDescent="0.45">
      <c r="P20101" s="33" t="s">
        <v>10971</v>
      </c>
      <c r="Q20101" t="s">
        <v>28873</v>
      </c>
      <c r="R20101" s="35" t="s">
        <v>28639</v>
      </c>
      <c r="S20101" s="34"/>
      <c r="T20101" s="34"/>
      <c r="U20101" s="34"/>
    </row>
    <row r="20102" spans="16:21" x14ac:dyDescent="0.45">
      <c r="P20102" s="33" t="s">
        <v>10972</v>
      </c>
      <c r="Q20102" t="s">
        <v>28873</v>
      </c>
      <c r="R20102" s="35" t="s">
        <v>28640</v>
      </c>
      <c r="S20102" s="34"/>
      <c r="T20102" s="34"/>
      <c r="U20102" s="34"/>
    </row>
    <row r="20103" spans="16:21" x14ac:dyDescent="0.45">
      <c r="P20103" s="33" t="s">
        <v>10972</v>
      </c>
      <c r="Q20103" t="s">
        <v>28873</v>
      </c>
      <c r="R20103" s="35" t="s">
        <v>28641</v>
      </c>
      <c r="S20103" s="34"/>
      <c r="T20103" s="34"/>
      <c r="U20103" s="34"/>
    </row>
    <row r="20104" spans="16:21" x14ac:dyDescent="0.45">
      <c r="P20104" s="33" t="s">
        <v>10973</v>
      </c>
      <c r="Q20104" t="s">
        <v>28873</v>
      </c>
      <c r="R20104" s="35" t="s">
        <v>28642</v>
      </c>
      <c r="S20104" s="34"/>
      <c r="T20104" s="34"/>
      <c r="U20104" s="34"/>
    </row>
    <row r="20105" spans="16:21" x14ac:dyDescent="0.45">
      <c r="P20105" s="33" t="s">
        <v>10973</v>
      </c>
      <c r="Q20105" t="s">
        <v>28873</v>
      </c>
      <c r="R20105" s="35" t="s">
        <v>28643</v>
      </c>
      <c r="S20105" s="34"/>
      <c r="T20105" s="34"/>
      <c r="U20105" s="34"/>
    </row>
    <row r="20106" spans="16:21" x14ac:dyDescent="0.45">
      <c r="P20106" s="33" t="s">
        <v>10974</v>
      </c>
      <c r="Q20106" t="s">
        <v>28873</v>
      </c>
      <c r="R20106" s="35" t="s">
        <v>28644</v>
      </c>
      <c r="S20106" s="34"/>
      <c r="T20106" s="34"/>
      <c r="U20106" s="34"/>
    </row>
    <row r="20107" spans="16:21" x14ac:dyDescent="0.45">
      <c r="P20107" s="33" t="s">
        <v>10974</v>
      </c>
      <c r="Q20107" t="s">
        <v>28873</v>
      </c>
      <c r="R20107" s="35" t="s">
        <v>28645</v>
      </c>
      <c r="S20107" s="34"/>
      <c r="T20107" s="34"/>
      <c r="U20107" s="34"/>
    </row>
    <row r="20108" spans="16:21" x14ac:dyDescent="0.45">
      <c r="P20108" s="33" t="s">
        <v>10975</v>
      </c>
      <c r="Q20108" t="s">
        <v>28873</v>
      </c>
      <c r="R20108" s="35" t="s">
        <v>28646</v>
      </c>
      <c r="S20108" s="34"/>
      <c r="T20108" s="34"/>
      <c r="U20108" s="34"/>
    </row>
    <row r="20109" spans="16:21" x14ac:dyDescent="0.45">
      <c r="P20109" s="33" t="s">
        <v>10975</v>
      </c>
      <c r="Q20109" t="s">
        <v>28873</v>
      </c>
      <c r="R20109" s="35" t="s">
        <v>28647</v>
      </c>
      <c r="S20109" s="34"/>
      <c r="T20109" s="34"/>
      <c r="U20109" s="34"/>
    </row>
    <row r="20110" spans="16:21" x14ac:dyDescent="0.45">
      <c r="P20110" s="33" t="s">
        <v>10976</v>
      </c>
      <c r="Q20110" t="s">
        <v>28873</v>
      </c>
      <c r="R20110" s="35" t="s">
        <v>28648</v>
      </c>
      <c r="S20110" s="34"/>
      <c r="T20110" s="34"/>
      <c r="U20110" s="34"/>
    </row>
    <row r="20111" spans="16:21" x14ac:dyDescent="0.45">
      <c r="P20111" s="33" t="s">
        <v>10976</v>
      </c>
      <c r="Q20111" t="s">
        <v>28873</v>
      </c>
      <c r="R20111" s="35" t="s">
        <v>28649</v>
      </c>
      <c r="S20111" s="34"/>
      <c r="T20111" s="34"/>
      <c r="U20111" s="34"/>
    </row>
    <row r="20112" spans="16:21" x14ac:dyDescent="0.45">
      <c r="P20112" s="33" t="s">
        <v>10977</v>
      </c>
      <c r="Q20112" t="s">
        <v>28873</v>
      </c>
      <c r="R20112" s="35" t="s">
        <v>28650</v>
      </c>
      <c r="S20112" s="34"/>
      <c r="T20112" s="34"/>
      <c r="U20112" s="34"/>
    </row>
    <row r="20113" spans="16:21" x14ac:dyDescent="0.45">
      <c r="P20113" s="33" t="s">
        <v>10977</v>
      </c>
      <c r="Q20113" t="s">
        <v>28873</v>
      </c>
      <c r="R20113" s="35" t="s">
        <v>28651</v>
      </c>
      <c r="S20113" s="34"/>
      <c r="T20113" s="34"/>
      <c r="U20113" s="34"/>
    </row>
    <row r="20114" spans="16:21" x14ac:dyDescent="0.45">
      <c r="P20114" s="33" t="s">
        <v>10978</v>
      </c>
      <c r="Q20114" t="s">
        <v>28873</v>
      </c>
      <c r="R20114" s="35" t="s">
        <v>28652</v>
      </c>
      <c r="S20114" s="34"/>
      <c r="T20114" s="34"/>
      <c r="U20114" s="34"/>
    </row>
    <row r="20115" spans="16:21" x14ac:dyDescent="0.45">
      <c r="P20115" s="33" t="s">
        <v>10978</v>
      </c>
      <c r="Q20115" t="s">
        <v>28873</v>
      </c>
      <c r="R20115" s="35" t="s">
        <v>28653</v>
      </c>
      <c r="S20115" s="34"/>
      <c r="T20115" s="34"/>
      <c r="U20115" s="34"/>
    </row>
    <row r="20116" spans="16:21" x14ac:dyDescent="0.45">
      <c r="P20116" s="33" t="s">
        <v>10979</v>
      </c>
      <c r="Q20116" t="s">
        <v>28873</v>
      </c>
      <c r="R20116" s="35" t="s">
        <v>28654</v>
      </c>
      <c r="S20116" s="34"/>
      <c r="T20116" s="34"/>
      <c r="U20116" s="34"/>
    </row>
    <row r="20117" spans="16:21" x14ac:dyDescent="0.45">
      <c r="P20117" s="33" t="s">
        <v>10979</v>
      </c>
      <c r="Q20117" t="s">
        <v>28873</v>
      </c>
      <c r="R20117" s="35" t="s">
        <v>28653</v>
      </c>
      <c r="S20117" s="34"/>
      <c r="T20117" s="34"/>
      <c r="U20117" s="34"/>
    </row>
    <row r="20118" spans="16:21" x14ac:dyDescent="0.45">
      <c r="P20118" s="33" t="s">
        <v>10980</v>
      </c>
      <c r="Q20118" t="s">
        <v>28873</v>
      </c>
      <c r="R20118" s="35" t="s">
        <v>28655</v>
      </c>
      <c r="S20118" s="34"/>
      <c r="T20118" s="34"/>
      <c r="U20118" s="34"/>
    </row>
    <row r="20119" spans="16:21" x14ac:dyDescent="0.45">
      <c r="P20119" s="33" t="s">
        <v>10980</v>
      </c>
      <c r="Q20119" t="s">
        <v>28873</v>
      </c>
      <c r="R20119" s="35" t="s">
        <v>28656</v>
      </c>
      <c r="S20119" s="34"/>
      <c r="T20119" s="34"/>
      <c r="U20119" s="34"/>
    </row>
    <row r="20120" spans="16:21" x14ac:dyDescent="0.45">
      <c r="P20120" s="33" t="s">
        <v>10981</v>
      </c>
      <c r="Q20120" t="s">
        <v>28873</v>
      </c>
      <c r="R20120" s="35" t="s">
        <v>28657</v>
      </c>
      <c r="S20120" s="34"/>
      <c r="T20120" s="34"/>
      <c r="U20120" s="34"/>
    </row>
    <row r="20121" spans="16:21" x14ac:dyDescent="0.45">
      <c r="P20121" s="33" t="s">
        <v>10981</v>
      </c>
      <c r="Q20121" t="s">
        <v>28873</v>
      </c>
      <c r="R20121" s="35" t="s">
        <v>28658</v>
      </c>
      <c r="S20121" s="34"/>
      <c r="T20121" s="34"/>
      <c r="U20121" s="34"/>
    </row>
    <row r="20122" spans="16:21" x14ac:dyDescent="0.45">
      <c r="P20122" s="33" t="s">
        <v>10982</v>
      </c>
      <c r="Q20122" t="s">
        <v>28873</v>
      </c>
      <c r="R20122" s="35" t="s">
        <v>28659</v>
      </c>
      <c r="S20122" s="34"/>
      <c r="T20122" s="34"/>
      <c r="U20122" s="34"/>
    </row>
    <row r="20123" spans="16:21" x14ac:dyDescent="0.45">
      <c r="P20123" s="33" t="s">
        <v>10982</v>
      </c>
      <c r="Q20123" t="s">
        <v>28873</v>
      </c>
      <c r="R20123" s="35" t="s">
        <v>28660</v>
      </c>
      <c r="S20123" s="34"/>
      <c r="T20123" s="34"/>
      <c r="U20123" s="34"/>
    </row>
    <row r="20124" spans="16:21" x14ac:dyDescent="0.45">
      <c r="P20124" s="33" t="s">
        <v>10983</v>
      </c>
      <c r="Q20124" t="s">
        <v>28873</v>
      </c>
      <c r="R20124" s="35" t="s">
        <v>28661</v>
      </c>
      <c r="S20124" s="34"/>
      <c r="T20124" s="34"/>
      <c r="U20124" s="34"/>
    </row>
    <row r="20125" spans="16:21" x14ac:dyDescent="0.45">
      <c r="P20125" s="33" t="s">
        <v>10983</v>
      </c>
      <c r="Q20125" t="s">
        <v>28873</v>
      </c>
      <c r="R20125" s="35" t="s">
        <v>28662</v>
      </c>
      <c r="S20125" s="34"/>
      <c r="T20125" s="34"/>
      <c r="U20125" s="34"/>
    </row>
    <row r="20126" spans="16:21" x14ac:dyDescent="0.45">
      <c r="P20126" s="33" t="s">
        <v>10984</v>
      </c>
      <c r="Q20126" t="s">
        <v>28873</v>
      </c>
      <c r="R20126" s="35" t="s">
        <v>28663</v>
      </c>
      <c r="S20126" s="34"/>
      <c r="T20126" s="34"/>
      <c r="U20126" s="34"/>
    </row>
    <row r="20127" spans="16:21" x14ac:dyDescent="0.45">
      <c r="P20127" s="33" t="s">
        <v>10984</v>
      </c>
      <c r="Q20127" t="s">
        <v>28873</v>
      </c>
      <c r="R20127" s="35" t="s">
        <v>28664</v>
      </c>
      <c r="S20127" s="34"/>
      <c r="T20127" s="34"/>
      <c r="U20127" s="34"/>
    </row>
    <row r="20128" spans="16:21" x14ac:dyDescent="0.45">
      <c r="P20128" s="33" t="s">
        <v>10985</v>
      </c>
      <c r="Q20128" t="s">
        <v>28873</v>
      </c>
      <c r="R20128" s="35" t="s">
        <v>28665</v>
      </c>
      <c r="S20128" s="34"/>
      <c r="T20128" s="34"/>
      <c r="U20128" s="34"/>
    </row>
    <row r="20129" spans="16:21" x14ac:dyDescent="0.45">
      <c r="P20129" s="33" t="s">
        <v>10985</v>
      </c>
      <c r="Q20129" t="s">
        <v>28873</v>
      </c>
      <c r="R20129" s="35" t="s">
        <v>28666</v>
      </c>
      <c r="S20129" s="34"/>
      <c r="T20129" s="34"/>
      <c r="U20129" s="34"/>
    </row>
    <row r="20130" spans="16:21" x14ac:dyDescent="0.45">
      <c r="P20130" s="33" t="s">
        <v>10986</v>
      </c>
      <c r="Q20130" t="s">
        <v>28873</v>
      </c>
      <c r="R20130" s="35" t="s">
        <v>28667</v>
      </c>
      <c r="S20130" s="34"/>
      <c r="T20130" s="34"/>
      <c r="U20130" s="34"/>
    </row>
    <row r="20131" spans="16:21" x14ac:dyDescent="0.45">
      <c r="P20131" s="33" t="s">
        <v>10986</v>
      </c>
      <c r="Q20131" t="s">
        <v>28873</v>
      </c>
      <c r="R20131" s="35" t="s">
        <v>28668</v>
      </c>
      <c r="S20131" s="34"/>
      <c r="T20131" s="34"/>
      <c r="U20131" s="34"/>
    </row>
    <row r="20132" spans="16:21" x14ac:dyDescent="0.45">
      <c r="P20132" s="33" t="s">
        <v>10987</v>
      </c>
      <c r="Q20132" t="s">
        <v>28873</v>
      </c>
      <c r="R20132" s="35" t="s">
        <v>28669</v>
      </c>
      <c r="S20132" s="34"/>
      <c r="T20132" s="34"/>
      <c r="U20132" s="34"/>
    </row>
    <row r="20133" spans="16:21" x14ac:dyDescent="0.45">
      <c r="P20133" s="33" t="s">
        <v>10987</v>
      </c>
      <c r="Q20133" t="s">
        <v>28873</v>
      </c>
      <c r="R20133" s="35" t="s">
        <v>28670</v>
      </c>
      <c r="S20133" s="34"/>
      <c r="T20133" s="34"/>
      <c r="U20133" s="34"/>
    </row>
    <row r="20134" spans="16:21" x14ac:dyDescent="0.45">
      <c r="P20134" s="33" t="s">
        <v>10988</v>
      </c>
      <c r="Q20134" t="s">
        <v>28873</v>
      </c>
      <c r="R20134" s="35" t="s">
        <v>28671</v>
      </c>
      <c r="S20134" s="34"/>
      <c r="T20134" s="34"/>
      <c r="U20134" s="34"/>
    </row>
    <row r="20135" spans="16:21" x14ac:dyDescent="0.45">
      <c r="P20135" s="33" t="s">
        <v>10988</v>
      </c>
      <c r="Q20135" t="s">
        <v>28873</v>
      </c>
      <c r="R20135" s="35" t="s">
        <v>27252</v>
      </c>
      <c r="S20135" s="34"/>
      <c r="T20135" s="34"/>
      <c r="U20135" s="34"/>
    </row>
    <row r="20136" spans="16:21" x14ac:dyDescent="0.45">
      <c r="P20136" s="33" t="s">
        <v>10989</v>
      </c>
      <c r="Q20136" t="s">
        <v>28873</v>
      </c>
      <c r="R20136" s="35" t="s">
        <v>28672</v>
      </c>
      <c r="S20136" s="34"/>
      <c r="T20136" s="34"/>
      <c r="U20136" s="34"/>
    </row>
    <row r="20137" spans="16:21" x14ac:dyDescent="0.45">
      <c r="P20137" s="33" t="s">
        <v>10989</v>
      </c>
      <c r="Q20137" t="s">
        <v>28873</v>
      </c>
      <c r="R20137" s="35" t="s">
        <v>28673</v>
      </c>
      <c r="S20137" s="34"/>
      <c r="T20137" s="34"/>
      <c r="U20137" s="34"/>
    </row>
    <row r="20138" spans="16:21" x14ac:dyDescent="0.45">
      <c r="P20138" s="33" t="s">
        <v>10990</v>
      </c>
      <c r="Q20138" t="s">
        <v>28873</v>
      </c>
      <c r="R20138" s="35" t="s">
        <v>28674</v>
      </c>
      <c r="S20138" s="34"/>
      <c r="T20138" s="34"/>
      <c r="U20138" s="34"/>
    </row>
    <row r="20139" spans="16:21" x14ac:dyDescent="0.45">
      <c r="P20139" s="33" t="s">
        <v>10990</v>
      </c>
      <c r="Q20139" t="s">
        <v>28873</v>
      </c>
      <c r="R20139" s="35" t="s">
        <v>28675</v>
      </c>
      <c r="S20139" s="34"/>
      <c r="T20139" s="34"/>
      <c r="U20139" s="34"/>
    </row>
    <row r="20140" spans="16:21" x14ac:dyDescent="0.45">
      <c r="P20140" s="33" t="s">
        <v>10991</v>
      </c>
      <c r="Q20140" t="s">
        <v>28873</v>
      </c>
      <c r="R20140" s="35" t="s">
        <v>28676</v>
      </c>
      <c r="S20140" s="34"/>
      <c r="T20140" s="34"/>
      <c r="U20140" s="34"/>
    </row>
    <row r="20141" spans="16:21" x14ac:dyDescent="0.45">
      <c r="P20141" s="33" t="s">
        <v>10991</v>
      </c>
      <c r="Q20141" t="s">
        <v>28873</v>
      </c>
      <c r="R20141" s="35" t="s">
        <v>28677</v>
      </c>
      <c r="S20141" s="34"/>
      <c r="T20141" s="34"/>
      <c r="U20141" s="34"/>
    </row>
    <row r="20142" spans="16:21" x14ac:dyDescent="0.45">
      <c r="P20142" s="33" t="s">
        <v>10992</v>
      </c>
      <c r="Q20142" t="s">
        <v>28873</v>
      </c>
      <c r="R20142" s="35" t="s">
        <v>28678</v>
      </c>
      <c r="S20142" s="34"/>
      <c r="T20142" s="34"/>
      <c r="U20142" s="34"/>
    </row>
    <row r="20143" spans="16:21" x14ac:dyDescent="0.45">
      <c r="P20143" s="33" t="s">
        <v>10992</v>
      </c>
      <c r="Q20143" t="s">
        <v>28873</v>
      </c>
      <c r="R20143" s="35" t="s">
        <v>28679</v>
      </c>
      <c r="S20143" s="34"/>
      <c r="T20143" s="34"/>
      <c r="U20143" s="34"/>
    </row>
    <row r="20144" spans="16:21" x14ac:dyDescent="0.45">
      <c r="P20144" s="33" t="s">
        <v>10993</v>
      </c>
      <c r="Q20144" t="s">
        <v>28873</v>
      </c>
      <c r="R20144" s="35" t="s">
        <v>28680</v>
      </c>
      <c r="S20144" s="34"/>
      <c r="T20144" s="34"/>
      <c r="U20144" s="34"/>
    </row>
    <row r="20145" spans="16:21" x14ac:dyDescent="0.45">
      <c r="P20145" s="33" t="s">
        <v>10993</v>
      </c>
      <c r="Q20145" t="s">
        <v>28873</v>
      </c>
      <c r="R20145" s="35" t="s">
        <v>28681</v>
      </c>
      <c r="S20145" s="34"/>
      <c r="T20145" s="34"/>
      <c r="U20145" s="34"/>
    </row>
    <row r="20146" spans="16:21" x14ac:dyDescent="0.45">
      <c r="P20146" s="33" t="s">
        <v>10994</v>
      </c>
      <c r="Q20146" t="s">
        <v>28873</v>
      </c>
      <c r="R20146" s="35" t="s">
        <v>28682</v>
      </c>
      <c r="S20146" s="34"/>
      <c r="T20146" s="34"/>
      <c r="U20146" s="34"/>
    </row>
    <row r="20147" spans="16:21" x14ac:dyDescent="0.45">
      <c r="P20147" s="33" t="s">
        <v>10994</v>
      </c>
      <c r="Q20147" t="s">
        <v>28873</v>
      </c>
      <c r="R20147" s="35" t="s">
        <v>28681</v>
      </c>
      <c r="S20147" s="34"/>
      <c r="T20147" s="34"/>
      <c r="U20147" s="34"/>
    </row>
    <row r="20148" spans="16:21" x14ac:dyDescent="0.45">
      <c r="P20148" s="33" t="s">
        <v>10995</v>
      </c>
      <c r="Q20148" t="s">
        <v>28873</v>
      </c>
      <c r="R20148" s="35" t="s">
        <v>28683</v>
      </c>
      <c r="S20148" s="34"/>
      <c r="T20148" s="34"/>
      <c r="U20148" s="34"/>
    </row>
    <row r="20149" spans="16:21" x14ac:dyDescent="0.45">
      <c r="P20149" s="33" t="s">
        <v>10995</v>
      </c>
      <c r="Q20149" t="s">
        <v>28873</v>
      </c>
      <c r="R20149" s="35" t="s">
        <v>28684</v>
      </c>
      <c r="S20149" s="34"/>
      <c r="T20149" s="34"/>
      <c r="U20149" s="34"/>
    </row>
    <row r="20150" spans="16:21" x14ac:dyDescent="0.45">
      <c r="P20150" s="33" t="s">
        <v>10996</v>
      </c>
      <c r="Q20150" t="s">
        <v>28873</v>
      </c>
      <c r="R20150" s="35" t="s">
        <v>28685</v>
      </c>
      <c r="S20150" s="34"/>
      <c r="T20150" s="34"/>
      <c r="U20150" s="34"/>
    </row>
    <row r="20151" spans="16:21" x14ac:dyDescent="0.45">
      <c r="P20151" s="33" t="s">
        <v>10996</v>
      </c>
      <c r="Q20151" t="s">
        <v>28873</v>
      </c>
      <c r="R20151" s="35" t="s">
        <v>28686</v>
      </c>
      <c r="S20151" s="34"/>
      <c r="T20151" s="34"/>
      <c r="U20151" s="34"/>
    </row>
    <row r="20152" spans="16:21" x14ac:dyDescent="0.45">
      <c r="P20152" s="33" t="s">
        <v>10997</v>
      </c>
      <c r="Q20152" t="s">
        <v>28873</v>
      </c>
      <c r="R20152" s="35" t="s">
        <v>28687</v>
      </c>
      <c r="S20152" s="34"/>
      <c r="T20152" s="34"/>
      <c r="U20152" s="34"/>
    </row>
    <row r="20153" spans="16:21" x14ac:dyDescent="0.45">
      <c r="P20153" s="33" t="s">
        <v>10997</v>
      </c>
      <c r="Q20153" t="s">
        <v>28873</v>
      </c>
      <c r="R20153" s="35" t="s">
        <v>28688</v>
      </c>
      <c r="S20153" s="34"/>
      <c r="T20153" s="34"/>
      <c r="U20153" s="34"/>
    </row>
    <row r="20154" spans="16:21" x14ac:dyDescent="0.45">
      <c r="P20154" s="33" t="s">
        <v>10998</v>
      </c>
      <c r="Q20154" t="s">
        <v>28873</v>
      </c>
      <c r="R20154" s="35" t="s">
        <v>28689</v>
      </c>
      <c r="S20154" s="34"/>
      <c r="T20154" s="34"/>
      <c r="U20154" s="34"/>
    </row>
    <row r="20155" spans="16:21" x14ac:dyDescent="0.45">
      <c r="P20155" s="33" t="s">
        <v>10998</v>
      </c>
      <c r="Q20155" t="s">
        <v>28873</v>
      </c>
      <c r="R20155" s="35" t="s">
        <v>28690</v>
      </c>
      <c r="S20155" s="34"/>
      <c r="T20155" s="34"/>
      <c r="U20155" s="34"/>
    </row>
    <row r="20156" spans="16:21" x14ac:dyDescent="0.45">
      <c r="P20156" s="33" t="s">
        <v>10999</v>
      </c>
      <c r="Q20156" t="s">
        <v>28873</v>
      </c>
      <c r="R20156" s="35" t="s">
        <v>28691</v>
      </c>
      <c r="S20156" s="34"/>
      <c r="T20156" s="34"/>
      <c r="U20156" s="34"/>
    </row>
    <row r="20157" spans="16:21" x14ac:dyDescent="0.45">
      <c r="P20157" s="33" t="s">
        <v>10999</v>
      </c>
      <c r="Q20157" t="s">
        <v>28873</v>
      </c>
      <c r="R20157" s="35" t="s">
        <v>28692</v>
      </c>
      <c r="S20157" s="34"/>
      <c r="T20157" s="34"/>
      <c r="U20157" s="34"/>
    </row>
    <row r="20158" spans="16:21" x14ac:dyDescent="0.45">
      <c r="P20158" s="33" t="s">
        <v>11000</v>
      </c>
      <c r="Q20158" t="s">
        <v>28873</v>
      </c>
      <c r="R20158" s="35" t="s">
        <v>28693</v>
      </c>
      <c r="S20158" s="34"/>
      <c r="T20158" s="34"/>
      <c r="U20158" s="34"/>
    </row>
    <row r="20159" spans="16:21" x14ac:dyDescent="0.45">
      <c r="P20159" s="33" t="s">
        <v>11000</v>
      </c>
      <c r="Q20159" t="s">
        <v>28873</v>
      </c>
      <c r="R20159" s="35" t="s">
        <v>28694</v>
      </c>
      <c r="S20159" s="34"/>
      <c r="T20159" s="34"/>
      <c r="U20159" s="34"/>
    </row>
    <row r="20160" spans="16:21" x14ac:dyDescent="0.45">
      <c r="P20160" s="33" t="s">
        <v>11001</v>
      </c>
      <c r="Q20160" t="s">
        <v>28873</v>
      </c>
      <c r="R20160" s="35" t="s">
        <v>28695</v>
      </c>
      <c r="S20160" s="34"/>
      <c r="T20160" s="34"/>
      <c r="U20160" s="34"/>
    </row>
    <row r="20161" spans="16:21" x14ac:dyDescent="0.45">
      <c r="P20161" s="33" t="s">
        <v>11001</v>
      </c>
      <c r="Q20161" t="s">
        <v>28873</v>
      </c>
      <c r="R20161" s="35" t="s">
        <v>28696</v>
      </c>
      <c r="S20161" s="34"/>
      <c r="T20161" s="34"/>
      <c r="U20161" s="34"/>
    </row>
    <row r="20162" spans="16:21" x14ac:dyDescent="0.45">
      <c r="P20162" s="33" t="s">
        <v>11002</v>
      </c>
      <c r="Q20162" t="s">
        <v>28873</v>
      </c>
      <c r="R20162" s="35" t="s">
        <v>28697</v>
      </c>
      <c r="S20162" s="34"/>
      <c r="T20162" s="34"/>
      <c r="U20162" s="34"/>
    </row>
    <row r="20163" spans="16:21" x14ac:dyDescent="0.45">
      <c r="P20163" s="33" t="s">
        <v>11002</v>
      </c>
      <c r="Q20163" t="s">
        <v>28873</v>
      </c>
      <c r="R20163" s="35" t="s">
        <v>28698</v>
      </c>
      <c r="S20163" s="34"/>
      <c r="T20163" s="34"/>
      <c r="U20163" s="34"/>
    </row>
    <row r="20164" spans="16:21" x14ac:dyDescent="0.45">
      <c r="P20164" s="33" t="s">
        <v>11003</v>
      </c>
      <c r="Q20164" t="s">
        <v>28873</v>
      </c>
      <c r="R20164" s="35" t="s">
        <v>28699</v>
      </c>
      <c r="S20164" s="34"/>
      <c r="T20164" s="34"/>
      <c r="U20164" s="34"/>
    </row>
    <row r="20165" spans="16:21" x14ac:dyDescent="0.45">
      <c r="P20165" s="33" t="s">
        <v>11003</v>
      </c>
      <c r="Q20165" t="s">
        <v>28873</v>
      </c>
      <c r="R20165" s="35" t="s">
        <v>28700</v>
      </c>
      <c r="S20165" s="34"/>
      <c r="T20165" s="34"/>
      <c r="U20165" s="34"/>
    </row>
    <row r="20166" spans="16:21" x14ac:dyDescent="0.45">
      <c r="P20166" s="33" t="s">
        <v>11004</v>
      </c>
      <c r="Q20166" t="s">
        <v>28873</v>
      </c>
      <c r="R20166" s="35" t="s">
        <v>28701</v>
      </c>
      <c r="S20166" s="34"/>
      <c r="T20166" s="34"/>
      <c r="U20166" s="34"/>
    </row>
    <row r="20167" spans="16:21" x14ac:dyDescent="0.45">
      <c r="P20167" s="33" t="s">
        <v>11004</v>
      </c>
      <c r="Q20167" t="s">
        <v>28873</v>
      </c>
      <c r="R20167" s="35" t="s">
        <v>28702</v>
      </c>
      <c r="S20167" s="34"/>
      <c r="T20167" s="34"/>
      <c r="U20167" s="34"/>
    </row>
    <row r="20168" spans="16:21" x14ac:dyDescent="0.45">
      <c r="P20168" s="33" t="s">
        <v>11005</v>
      </c>
      <c r="Q20168" t="s">
        <v>28873</v>
      </c>
      <c r="R20168" s="35" t="s">
        <v>28703</v>
      </c>
      <c r="S20168" s="34"/>
      <c r="T20168" s="34"/>
      <c r="U20168" s="34"/>
    </row>
    <row r="20169" spans="16:21" x14ac:dyDescent="0.45">
      <c r="P20169" s="33" t="s">
        <v>11005</v>
      </c>
      <c r="Q20169" t="s">
        <v>28873</v>
      </c>
      <c r="R20169" s="35" t="s">
        <v>28704</v>
      </c>
      <c r="S20169" s="34"/>
      <c r="T20169" s="34"/>
      <c r="U20169" s="34"/>
    </row>
    <row r="20170" spans="16:21" x14ac:dyDescent="0.45">
      <c r="P20170" s="33" t="s">
        <v>11006</v>
      </c>
      <c r="Q20170" t="s">
        <v>28873</v>
      </c>
      <c r="R20170" s="35" t="s">
        <v>28705</v>
      </c>
      <c r="S20170" s="34"/>
      <c r="T20170" s="34"/>
      <c r="U20170" s="34"/>
    </row>
    <row r="20171" spans="16:21" x14ac:dyDescent="0.45">
      <c r="P20171" s="33" t="s">
        <v>11006</v>
      </c>
      <c r="Q20171" t="s">
        <v>28873</v>
      </c>
      <c r="R20171" s="35" t="s">
        <v>28706</v>
      </c>
      <c r="S20171" s="34"/>
      <c r="T20171" s="34"/>
      <c r="U20171" s="34"/>
    </row>
    <row r="20172" spans="16:21" x14ac:dyDescent="0.45">
      <c r="P20172" s="33" t="s">
        <v>11007</v>
      </c>
      <c r="Q20172" t="s">
        <v>28873</v>
      </c>
      <c r="R20172" s="35" t="s">
        <v>28707</v>
      </c>
      <c r="S20172" s="34"/>
      <c r="T20172" s="34"/>
      <c r="U20172" s="34"/>
    </row>
    <row r="20173" spans="16:21" x14ac:dyDescent="0.45">
      <c r="P20173" s="33" t="s">
        <v>11007</v>
      </c>
      <c r="Q20173" t="s">
        <v>28873</v>
      </c>
      <c r="R20173" s="35" t="s">
        <v>28708</v>
      </c>
      <c r="S20173" s="34"/>
      <c r="T20173" s="34"/>
      <c r="U20173" s="34"/>
    </row>
    <row r="20174" spans="16:21" x14ac:dyDescent="0.45">
      <c r="P20174" s="33" t="s">
        <v>11008</v>
      </c>
      <c r="Q20174" t="s">
        <v>28873</v>
      </c>
      <c r="R20174" s="35" t="s">
        <v>28709</v>
      </c>
      <c r="S20174" s="34"/>
      <c r="T20174" s="34"/>
      <c r="U20174" s="34"/>
    </row>
    <row r="20175" spans="16:21" x14ac:dyDescent="0.45">
      <c r="P20175" s="33" t="s">
        <v>11008</v>
      </c>
      <c r="Q20175" t="s">
        <v>28873</v>
      </c>
      <c r="R20175" s="35" t="s">
        <v>28708</v>
      </c>
      <c r="S20175" s="34"/>
      <c r="T20175" s="34"/>
      <c r="U20175" s="34"/>
    </row>
    <row r="20176" spans="16:21" x14ac:dyDescent="0.45">
      <c r="P20176" s="33" t="s">
        <v>11009</v>
      </c>
      <c r="Q20176" t="s">
        <v>28873</v>
      </c>
      <c r="R20176" s="35" t="s">
        <v>28710</v>
      </c>
      <c r="S20176" s="34"/>
      <c r="T20176" s="34"/>
      <c r="U20176" s="34"/>
    </row>
    <row r="20177" spans="16:21" x14ac:dyDescent="0.45">
      <c r="P20177" s="33" t="s">
        <v>11009</v>
      </c>
      <c r="Q20177" t="s">
        <v>28873</v>
      </c>
      <c r="R20177" s="35" t="s">
        <v>28711</v>
      </c>
      <c r="S20177" s="34"/>
      <c r="T20177" s="34"/>
      <c r="U20177" s="34"/>
    </row>
    <row r="20178" spans="16:21" x14ac:dyDescent="0.45">
      <c r="P20178" s="33" t="s">
        <v>11010</v>
      </c>
      <c r="Q20178" t="s">
        <v>28873</v>
      </c>
      <c r="R20178" s="35" t="s">
        <v>28712</v>
      </c>
      <c r="S20178" s="34"/>
      <c r="T20178" s="34"/>
      <c r="U20178" s="34"/>
    </row>
    <row r="20179" spans="16:21" x14ac:dyDescent="0.45">
      <c r="P20179" s="33" t="s">
        <v>11010</v>
      </c>
      <c r="Q20179" t="s">
        <v>28873</v>
      </c>
      <c r="R20179" s="35" t="s">
        <v>28713</v>
      </c>
      <c r="S20179" s="34"/>
      <c r="T20179" s="34"/>
      <c r="U20179" s="34"/>
    </row>
    <row r="20180" spans="16:21" x14ac:dyDescent="0.45">
      <c r="P20180" s="33" t="s">
        <v>11011</v>
      </c>
      <c r="Q20180" t="s">
        <v>28873</v>
      </c>
      <c r="R20180" s="35" t="s">
        <v>28714</v>
      </c>
      <c r="S20180" s="34"/>
      <c r="T20180" s="34"/>
      <c r="U20180" s="34"/>
    </row>
    <row r="20181" spans="16:21" x14ac:dyDescent="0.45">
      <c r="P20181" s="33" t="s">
        <v>11011</v>
      </c>
      <c r="Q20181" t="s">
        <v>28873</v>
      </c>
      <c r="R20181" s="35" t="s">
        <v>28715</v>
      </c>
      <c r="S20181" s="34"/>
      <c r="T20181" s="34"/>
      <c r="U20181" s="34"/>
    </row>
    <row r="20182" spans="16:21" x14ac:dyDescent="0.45">
      <c r="P20182" s="33" t="s">
        <v>11012</v>
      </c>
      <c r="Q20182" t="s">
        <v>28873</v>
      </c>
      <c r="R20182" s="35" t="s">
        <v>28716</v>
      </c>
      <c r="S20182" s="34"/>
      <c r="T20182" s="34"/>
      <c r="U20182" s="34"/>
    </row>
    <row r="20183" spans="16:21" x14ac:dyDescent="0.45">
      <c r="P20183" s="33" t="s">
        <v>11012</v>
      </c>
      <c r="Q20183" t="s">
        <v>28873</v>
      </c>
      <c r="R20183" s="35" t="s">
        <v>28717</v>
      </c>
      <c r="S20183" s="34"/>
      <c r="T20183" s="34"/>
      <c r="U20183" s="34"/>
    </row>
    <row r="20184" spans="16:21" x14ac:dyDescent="0.45">
      <c r="P20184" s="33" t="s">
        <v>11013</v>
      </c>
      <c r="Q20184" t="s">
        <v>28873</v>
      </c>
      <c r="R20184" s="35" t="s">
        <v>28718</v>
      </c>
      <c r="S20184" s="34"/>
      <c r="T20184" s="34"/>
      <c r="U20184" s="34"/>
    </row>
    <row r="20185" spans="16:21" x14ac:dyDescent="0.45">
      <c r="P20185" s="33" t="s">
        <v>11013</v>
      </c>
      <c r="Q20185" t="s">
        <v>28873</v>
      </c>
      <c r="R20185" s="35" t="s">
        <v>28719</v>
      </c>
      <c r="S20185" s="34"/>
      <c r="T20185" s="34"/>
      <c r="U20185" s="34"/>
    </row>
    <row r="20186" spans="16:21" x14ac:dyDescent="0.45">
      <c r="P20186" s="33" t="s">
        <v>11014</v>
      </c>
      <c r="Q20186" t="s">
        <v>28873</v>
      </c>
      <c r="R20186" s="35" t="s">
        <v>28720</v>
      </c>
      <c r="S20186" s="34"/>
      <c r="T20186" s="34"/>
      <c r="U20186" s="34"/>
    </row>
    <row r="20187" spans="16:21" x14ac:dyDescent="0.45">
      <c r="P20187" s="33" t="s">
        <v>11014</v>
      </c>
      <c r="Q20187" t="s">
        <v>28873</v>
      </c>
      <c r="R20187" s="35" t="s">
        <v>28719</v>
      </c>
      <c r="S20187" s="34"/>
      <c r="T20187" s="34"/>
      <c r="U20187" s="34"/>
    </row>
    <row r="20188" spans="16:21" x14ac:dyDescent="0.45">
      <c r="P20188" s="33" t="s">
        <v>11015</v>
      </c>
      <c r="Q20188" t="s">
        <v>28873</v>
      </c>
      <c r="R20188" s="35" t="s">
        <v>28721</v>
      </c>
      <c r="S20188" s="34"/>
      <c r="T20188" s="34"/>
      <c r="U20188" s="34"/>
    </row>
    <row r="20189" spans="16:21" x14ac:dyDescent="0.45">
      <c r="P20189" s="33" t="s">
        <v>11015</v>
      </c>
      <c r="Q20189" t="s">
        <v>28873</v>
      </c>
      <c r="R20189" s="35" t="s">
        <v>28722</v>
      </c>
      <c r="S20189" s="34"/>
      <c r="T20189" s="34"/>
      <c r="U20189" s="34"/>
    </row>
    <row r="20190" spans="16:21" x14ac:dyDescent="0.45">
      <c r="P20190" s="33" t="s">
        <v>11016</v>
      </c>
      <c r="Q20190" t="s">
        <v>28873</v>
      </c>
      <c r="R20190" s="35" t="s">
        <v>28723</v>
      </c>
      <c r="S20190" s="34"/>
      <c r="T20190" s="34"/>
      <c r="U20190" s="34"/>
    </row>
    <row r="20191" spans="16:21" x14ac:dyDescent="0.45">
      <c r="P20191" s="33" t="s">
        <v>11016</v>
      </c>
      <c r="Q20191" t="s">
        <v>28873</v>
      </c>
      <c r="R20191" s="35" t="s">
        <v>28724</v>
      </c>
      <c r="S20191" s="34"/>
      <c r="T20191" s="34"/>
      <c r="U20191" s="34"/>
    </row>
    <row r="20192" spans="16:21" x14ac:dyDescent="0.45">
      <c r="P20192" s="33" t="s">
        <v>11017</v>
      </c>
      <c r="Q20192" t="s">
        <v>28873</v>
      </c>
      <c r="R20192" s="35" t="s">
        <v>11192</v>
      </c>
      <c r="S20192" s="34"/>
      <c r="T20192" s="34"/>
      <c r="U20192" s="34"/>
    </row>
    <row r="20193" spans="16:21" x14ac:dyDescent="0.45">
      <c r="P20193" s="33" t="s">
        <v>11018</v>
      </c>
      <c r="Q20193" t="s">
        <v>28873</v>
      </c>
      <c r="R20193" s="35" t="s">
        <v>28725</v>
      </c>
      <c r="S20193" s="34"/>
      <c r="T20193" s="34"/>
      <c r="U20193" s="34"/>
    </row>
    <row r="20194" spans="16:21" x14ac:dyDescent="0.45">
      <c r="P20194" s="33" t="s">
        <v>11018</v>
      </c>
      <c r="Q20194" t="s">
        <v>28873</v>
      </c>
      <c r="R20194" s="35" t="s">
        <v>28726</v>
      </c>
      <c r="S20194" s="34"/>
      <c r="T20194" s="34"/>
      <c r="U20194" s="34"/>
    </row>
    <row r="20195" spans="16:21" x14ac:dyDescent="0.45">
      <c r="P20195" s="33" t="s">
        <v>11019</v>
      </c>
      <c r="Q20195" t="s">
        <v>28873</v>
      </c>
      <c r="R20195" s="35" t="s">
        <v>28727</v>
      </c>
      <c r="S20195" s="34"/>
      <c r="T20195" s="34"/>
      <c r="U20195" s="34"/>
    </row>
    <row r="20196" spans="16:21" x14ac:dyDescent="0.45">
      <c r="P20196" s="33" t="s">
        <v>11019</v>
      </c>
      <c r="Q20196" t="s">
        <v>28873</v>
      </c>
      <c r="R20196" s="35" t="s">
        <v>28728</v>
      </c>
      <c r="S20196" s="34"/>
      <c r="T20196" s="34"/>
      <c r="U20196" s="34"/>
    </row>
    <row r="20197" spans="16:21" x14ac:dyDescent="0.45">
      <c r="P20197" s="33" t="s">
        <v>11020</v>
      </c>
      <c r="Q20197" t="s">
        <v>28873</v>
      </c>
      <c r="R20197" s="35" t="s">
        <v>28729</v>
      </c>
      <c r="S20197" s="34"/>
      <c r="T20197" s="34"/>
      <c r="U20197" s="34"/>
    </row>
    <row r="20198" spans="16:21" x14ac:dyDescent="0.45">
      <c r="P20198" s="33" t="s">
        <v>11020</v>
      </c>
      <c r="Q20198" t="s">
        <v>28873</v>
      </c>
      <c r="R20198" s="35" t="s">
        <v>28730</v>
      </c>
      <c r="S20198" s="34"/>
      <c r="T20198" s="34"/>
      <c r="U20198" s="34"/>
    </row>
    <row r="20199" spans="16:21" x14ac:dyDescent="0.45">
      <c r="P20199" s="33" t="s">
        <v>11021</v>
      </c>
      <c r="Q20199" t="s">
        <v>28873</v>
      </c>
      <c r="R20199" s="35" t="s">
        <v>28731</v>
      </c>
      <c r="S20199" s="34"/>
      <c r="T20199" s="34"/>
      <c r="U20199" s="34"/>
    </row>
    <row r="20200" spans="16:21" x14ac:dyDescent="0.45">
      <c r="P20200" s="33" t="s">
        <v>11021</v>
      </c>
      <c r="Q20200" t="s">
        <v>28873</v>
      </c>
      <c r="R20200" s="35" t="s">
        <v>28732</v>
      </c>
      <c r="S20200" s="34"/>
      <c r="T20200" s="34"/>
      <c r="U20200" s="34"/>
    </row>
    <row r="20201" spans="16:21" x14ac:dyDescent="0.45">
      <c r="P20201" s="33" t="s">
        <v>11022</v>
      </c>
      <c r="Q20201" t="s">
        <v>28873</v>
      </c>
      <c r="R20201" s="35" t="s">
        <v>28733</v>
      </c>
      <c r="S20201" s="34"/>
      <c r="T20201" s="34"/>
      <c r="U20201" s="34"/>
    </row>
    <row r="20202" spans="16:21" x14ac:dyDescent="0.45">
      <c r="P20202" s="33" t="s">
        <v>11022</v>
      </c>
      <c r="Q20202" t="s">
        <v>28873</v>
      </c>
      <c r="R20202" s="35" t="s">
        <v>28730</v>
      </c>
      <c r="S20202" s="34"/>
      <c r="T20202" s="34"/>
      <c r="U20202" s="34"/>
    </row>
    <row r="20203" spans="16:21" x14ac:dyDescent="0.45">
      <c r="P20203" s="33" t="s">
        <v>11023</v>
      </c>
      <c r="Q20203" t="s">
        <v>28873</v>
      </c>
      <c r="R20203" s="35" t="s">
        <v>28734</v>
      </c>
      <c r="S20203" s="34"/>
      <c r="T20203" s="34"/>
      <c r="U20203" s="34"/>
    </row>
    <row r="20204" spans="16:21" x14ac:dyDescent="0.45">
      <c r="P20204" s="33" t="s">
        <v>11023</v>
      </c>
      <c r="Q20204" t="s">
        <v>28873</v>
      </c>
      <c r="R20204" s="35" t="s">
        <v>28735</v>
      </c>
      <c r="S20204" s="34"/>
      <c r="T20204" s="34"/>
      <c r="U20204" s="34"/>
    </row>
    <row r="20205" spans="16:21" x14ac:dyDescent="0.45">
      <c r="P20205" s="33" t="s">
        <v>11024</v>
      </c>
      <c r="Q20205" t="s">
        <v>28873</v>
      </c>
      <c r="R20205" s="35" t="s">
        <v>28736</v>
      </c>
      <c r="S20205" s="34"/>
      <c r="T20205" s="34"/>
      <c r="U20205" s="34"/>
    </row>
    <row r="20206" spans="16:21" x14ac:dyDescent="0.45">
      <c r="P20206" s="33" t="s">
        <v>11024</v>
      </c>
      <c r="Q20206" t="s">
        <v>28873</v>
      </c>
      <c r="R20206" s="35" t="s">
        <v>28737</v>
      </c>
      <c r="S20206" s="34"/>
      <c r="T20206" s="34"/>
      <c r="U20206" s="34"/>
    </row>
    <row r="20207" spans="16:21" x14ac:dyDescent="0.45">
      <c r="P20207" s="33" t="s">
        <v>11025</v>
      </c>
      <c r="Q20207" t="s">
        <v>28873</v>
      </c>
      <c r="R20207" s="35" t="s">
        <v>28738</v>
      </c>
      <c r="S20207" s="34"/>
      <c r="T20207" s="34"/>
      <c r="U20207" s="34"/>
    </row>
    <row r="20208" spans="16:21" x14ac:dyDescent="0.45">
      <c r="P20208" s="33" t="s">
        <v>11025</v>
      </c>
      <c r="Q20208" t="s">
        <v>28873</v>
      </c>
      <c r="R20208" s="35" t="s">
        <v>28739</v>
      </c>
      <c r="S20208" s="34"/>
      <c r="T20208" s="34"/>
      <c r="U20208" s="34"/>
    </row>
    <row r="20209" spans="16:21" x14ac:dyDescent="0.45">
      <c r="P20209" s="33" t="s">
        <v>11026</v>
      </c>
      <c r="Q20209" t="s">
        <v>28873</v>
      </c>
      <c r="R20209" s="35" t="s">
        <v>11192</v>
      </c>
      <c r="S20209" s="34"/>
      <c r="T20209" s="34"/>
      <c r="U20209" s="34"/>
    </row>
    <row r="20210" spans="16:21" x14ac:dyDescent="0.45">
      <c r="P20210" s="33" t="s">
        <v>11027</v>
      </c>
      <c r="Q20210" t="s">
        <v>28873</v>
      </c>
      <c r="R20210" s="35" t="s">
        <v>28740</v>
      </c>
      <c r="S20210" s="34"/>
      <c r="T20210" s="34"/>
      <c r="U20210" s="34"/>
    </row>
    <row r="20211" spans="16:21" x14ac:dyDescent="0.45">
      <c r="P20211" s="33" t="s">
        <v>11027</v>
      </c>
      <c r="Q20211" t="s">
        <v>28873</v>
      </c>
      <c r="R20211" s="35" t="s">
        <v>28741</v>
      </c>
      <c r="S20211" s="34"/>
      <c r="T20211" s="34"/>
      <c r="U20211" s="34"/>
    </row>
    <row r="20212" spans="16:21" x14ac:dyDescent="0.45">
      <c r="P20212" s="33" t="s">
        <v>11028</v>
      </c>
      <c r="Q20212" t="s">
        <v>28873</v>
      </c>
      <c r="R20212" s="35" t="s">
        <v>28742</v>
      </c>
      <c r="S20212" s="34"/>
      <c r="T20212" s="34"/>
      <c r="U20212" s="34"/>
    </row>
    <row r="20213" spans="16:21" x14ac:dyDescent="0.45">
      <c r="P20213" s="33" t="s">
        <v>11028</v>
      </c>
      <c r="Q20213" t="s">
        <v>28873</v>
      </c>
      <c r="R20213" s="35" t="s">
        <v>28743</v>
      </c>
      <c r="S20213" s="34"/>
      <c r="T20213" s="34"/>
      <c r="U20213" s="34"/>
    </row>
    <row r="20214" spans="16:21" x14ac:dyDescent="0.45">
      <c r="P20214" s="33" t="s">
        <v>11029</v>
      </c>
      <c r="Q20214" t="s">
        <v>28873</v>
      </c>
      <c r="R20214" s="35" t="s">
        <v>28744</v>
      </c>
      <c r="S20214" s="34"/>
      <c r="T20214" s="34"/>
      <c r="U20214" s="34"/>
    </row>
    <row r="20215" spans="16:21" x14ac:dyDescent="0.45">
      <c r="P20215" s="33" t="s">
        <v>11029</v>
      </c>
      <c r="Q20215" t="s">
        <v>28873</v>
      </c>
      <c r="R20215" s="35" t="s">
        <v>28745</v>
      </c>
      <c r="S20215" s="34"/>
      <c r="T20215" s="34"/>
      <c r="U20215" s="34"/>
    </row>
    <row r="20216" spans="16:21" x14ac:dyDescent="0.45">
      <c r="P20216" s="33" t="s">
        <v>11030</v>
      </c>
      <c r="Q20216" t="s">
        <v>28873</v>
      </c>
      <c r="R20216" s="35" t="s">
        <v>28746</v>
      </c>
      <c r="S20216" s="34"/>
      <c r="T20216" s="34"/>
      <c r="U20216" s="34"/>
    </row>
    <row r="20217" spans="16:21" x14ac:dyDescent="0.45">
      <c r="P20217" s="33" t="s">
        <v>11030</v>
      </c>
      <c r="Q20217" t="s">
        <v>28873</v>
      </c>
      <c r="R20217" s="35" t="s">
        <v>28747</v>
      </c>
      <c r="S20217" s="34"/>
      <c r="T20217" s="34"/>
      <c r="U20217" s="34"/>
    </row>
    <row r="20218" spans="16:21" x14ac:dyDescent="0.45">
      <c r="P20218" s="33" t="s">
        <v>11031</v>
      </c>
      <c r="Q20218" t="s">
        <v>28873</v>
      </c>
      <c r="R20218" s="35" t="s">
        <v>28748</v>
      </c>
      <c r="S20218" s="34"/>
      <c r="T20218" s="34"/>
      <c r="U20218" s="34"/>
    </row>
    <row r="20219" spans="16:21" x14ac:dyDescent="0.45">
      <c r="P20219" s="33" t="s">
        <v>11031</v>
      </c>
      <c r="Q20219" t="s">
        <v>28873</v>
      </c>
      <c r="R20219" s="35" t="s">
        <v>28745</v>
      </c>
      <c r="S20219" s="34"/>
      <c r="T20219" s="34"/>
      <c r="U20219" s="34"/>
    </row>
    <row r="20220" spans="16:21" x14ac:dyDescent="0.45">
      <c r="P20220" s="33" t="s">
        <v>11032</v>
      </c>
      <c r="Q20220" t="s">
        <v>28873</v>
      </c>
      <c r="R20220" s="35" t="s">
        <v>28749</v>
      </c>
      <c r="S20220" s="34"/>
      <c r="T20220" s="34"/>
      <c r="U20220" s="34"/>
    </row>
    <row r="20221" spans="16:21" x14ac:dyDescent="0.45">
      <c r="P20221" s="33" t="s">
        <v>11032</v>
      </c>
      <c r="Q20221" t="s">
        <v>28873</v>
      </c>
      <c r="R20221" s="35" t="s">
        <v>28750</v>
      </c>
      <c r="S20221" s="34"/>
      <c r="T20221" s="34"/>
      <c r="U20221" s="34"/>
    </row>
    <row r="20222" spans="16:21" x14ac:dyDescent="0.45">
      <c r="P20222" s="33" t="s">
        <v>11033</v>
      </c>
      <c r="Q20222" t="s">
        <v>28873</v>
      </c>
      <c r="R20222" s="35" t="s">
        <v>28751</v>
      </c>
      <c r="S20222" s="34"/>
      <c r="T20222" s="34"/>
      <c r="U20222" s="34"/>
    </row>
    <row r="20223" spans="16:21" x14ac:dyDescent="0.45">
      <c r="P20223" s="33" t="s">
        <v>11033</v>
      </c>
      <c r="Q20223" t="s">
        <v>28873</v>
      </c>
      <c r="R20223" s="35" t="s">
        <v>28752</v>
      </c>
      <c r="S20223" s="34"/>
      <c r="T20223" s="34"/>
      <c r="U20223" s="34"/>
    </row>
    <row r="20224" spans="16:21" x14ac:dyDescent="0.45">
      <c r="P20224" s="33" t="s">
        <v>11034</v>
      </c>
      <c r="Q20224" t="s">
        <v>28873</v>
      </c>
      <c r="R20224" s="35" t="s">
        <v>28753</v>
      </c>
      <c r="S20224" s="34"/>
      <c r="T20224" s="34"/>
      <c r="U20224" s="34"/>
    </row>
    <row r="20225" spans="16:21" x14ac:dyDescent="0.45">
      <c r="P20225" s="33" t="s">
        <v>11034</v>
      </c>
      <c r="Q20225" t="s">
        <v>28873</v>
      </c>
      <c r="R20225" s="35" t="s">
        <v>28754</v>
      </c>
      <c r="S20225" s="34"/>
      <c r="T20225" s="34"/>
      <c r="U20225" s="34"/>
    </row>
    <row r="20226" spans="16:21" x14ac:dyDescent="0.45">
      <c r="P20226" s="33" t="s">
        <v>11035</v>
      </c>
      <c r="Q20226" t="s">
        <v>28873</v>
      </c>
      <c r="R20226" s="35" t="s">
        <v>28755</v>
      </c>
      <c r="S20226" s="34"/>
      <c r="T20226" s="34"/>
      <c r="U20226" s="34"/>
    </row>
    <row r="20227" spans="16:21" x14ac:dyDescent="0.45">
      <c r="P20227" s="33" t="s">
        <v>11035</v>
      </c>
      <c r="Q20227" t="s">
        <v>28873</v>
      </c>
      <c r="R20227" s="35" t="s">
        <v>28756</v>
      </c>
      <c r="S20227" s="34"/>
      <c r="T20227" s="34"/>
      <c r="U20227" s="34"/>
    </row>
    <row r="20228" spans="16:21" x14ac:dyDescent="0.45">
      <c r="P20228" s="33" t="s">
        <v>11036</v>
      </c>
      <c r="Q20228" t="s">
        <v>28873</v>
      </c>
      <c r="R20228" s="35" t="s">
        <v>28757</v>
      </c>
      <c r="S20228" s="34"/>
      <c r="T20228" s="34"/>
      <c r="U20228" s="34"/>
    </row>
    <row r="20229" spans="16:21" x14ac:dyDescent="0.45">
      <c r="P20229" s="33" t="s">
        <v>11036</v>
      </c>
      <c r="Q20229" t="s">
        <v>28873</v>
      </c>
      <c r="R20229" s="35" t="s">
        <v>28758</v>
      </c>
      <c r="S20229" s="34"/>
      <c r="T20229" s="34"/>
      <c r="U20229" s="34"/>
    </row>
    <row r="20230" spans="16:21" x14ac:dyDescent="0.45">
      <c r="P20230" s="33" t="s">
        <v>11037</v>
      </c>
      <c r="Q20230" t="s">
        <v>28873</v>
      </c>
      <c r="R20230" s="35" t="s">
        <v>28759</v>
      </c>
      <c r="S20230" s="34"/>
      <c r="T20230" s="34"/>
      <c r="U20230" s="34"/>
    </row>
    <row r="20231" spans="16:21" x14ac:dyDescent="0.45">
      <c r="P20231" s="33" t="s">
        <v>11037</v>
      </c>
      <c r="Q20231" t="s">
        <v>28873</v>
      </c>
      <c r="R20231" s="35" t="s">
        <v>28758</v>
      </c>
      <c r="S20231" s="34"/>
      <c r="T20231" s="34"/>
      <c r="U20231" s="34"/>
    </row>
    <row r="20232" spans="16:21" x14ac:dyDescent="0.45">
      <c r="P20232" s="33" t="s">
        <v>11038</v>
      </c>
      <c r="Q20232" t="s">
        <v>28873</v>
      </c>
      <c r="R20232" s="35" t="s">
        <v>28760</v>
      </c>
      <c r="S20232" s="34"/>
      <c r="T20232" s="34"/>
      <c r="U20232" s="34"/>
    </row>
    <row r="20233" spans="16:21" x14ac:dyDescent="0.45">
      <c r="P20233" s="33" t="s">
        <v>11038</v>
      </c>
      <c r="Q20233" t="s">
        <v>28873</v>
      </c>
      <c r="R20233" s="35" t="s">
        <v>28761</v>
      </c>
      <c r="S20233" s="34"/>
      <c r="T20233" s="34"/>
      <c r="U20233" s="34"/>
    </row>
    <row r="20234" spans="16:21" x14ac:dyDescent="0.45">
      <c r="P20234" s="33" t="s">
        <v>11039</v>
      </c>
      <c r="Q20234" t="s">
        <v>28873</v>
      </c>
      <c r="R20234" s="35" t="s">
        <v>28762</v>
      </c>
      <c r="S20234" s="34"/>
      <c r="T20234" s="34"/>
      <c r="U20234" s="34"/>
    </row>
    <row r="20235" spans="16:21" x14ac:dyDescent="0.45">
      <c r="P20235" s="33" t="s">
        <v>11039</v>
      </c>
      <c r="Q20235" t="s">
        <v>28873</v>
      </c>
      <c r="R20235" s="35" t="s">
        <v>28763</v>
      </c>
      <c r="S20235" s="34"/>
      <c r="T20235" s="34"/>
      <c r="U20235" s="34"/>
    </row>
    <row r="20236" spans="16:21" x14ac:dyDescent="0.45">
      <c r="P20236" s="33" t="s">
        <v>11040</v>
      </c>
      <c r="Q20236" t="s">
        <v>28873</v>
      </c>
      <c r="R20236" s="35" t="s">
        <v>28764</v>
      </c>
      <c r="S20236" s="34"/>
      <c r="T20236" s="34"/>
      <c r="U20236" s="34"/>
    </row>
    <row r="20237" spans="16:21" x14ac:dyDescent="0.45">
      <c r="P20237" s="33" t="s">
        <v>11040</v>
      </c>
      <c r="Q20237" t="s">
        <v>28873</v>
      </c>
      <c r="R20237" s="35" t="s">
        <v>28765</v>
      </c>
      <c r="S20237" s="34"/>
      <c r="T20237" s="34"/>
      <c r="U20237" s="34"/>
    </row>
    <row r="20238" spans="16:21" x14ac:dyDescent="0.45">
      <c r="P20238" s="33" t="s">
        <v>11041</v>
      </c>
      <c r="Q20238" t="s">
        <v>28873</v>
      </c>
      <c r="R20238" s="35" t="s">
        <v>28766</v>
      </c>
      <c r="S20238" s="34"/>
      <c r="T20238" s="34"/>
      <c r="U20238" s="34"/>
    </row>
    <row r="20239" spans="16:21" x14ac:dyDescent="0.45">
      <c r="P20239" s="33" t="s">
        <v>11041</v>
      </c>
      <c r="Q20239" t="s">
        <v>28873</v>
      </c>
      <c r="R20239" s="35" t="s">
        <v>28767</v>
      </c>
      <c r="S20239" s="34"/>
      <c r="T20239" s="34"/>
      <c r="U20239" s="34"/>
    </row>
    <row r="20240" spans="16:21" x14ac:dyDescent="0.45">
      <c r="P20240" s="33" t="s">
        <v>11042</v>
      </c>
      <c r="Q20240" t="s">
        <v>28873</v>
      </c>
      <c r="R20240" s="35" t="s">
        <v>28768</v>
      </c>
      <c r="S20240" s="34"/>
      <c r="T20240" s="34"/>
      <c r="U20240" s="34"/>
    </row>
    <row r="20241" spans="16:21" x14ac:dyDescent="0.45">
      <c r="P20241" s="33" t="s">
        <v>11042</v>
      </c>
      <c r="Q20241" t="s">
        <v>28873</v>
      </c>
      <c r="R20241" s="35" t="s">
        <v>28767</v>
      </c>
      <c r="S20241" s="34"/>
      <c r="T20241" s="34"/>
      <c r="U20241" s="34"/>
    </row>
    <row r="20242" spans="16:21" x14ac:dyDescent="0.45">
      <c r="P20242" s="33" t="s">
        <v>11043</v>
      </c>
      <c r="Q20242" t="s">
        <v>28873</v>
      </c>
      <c r="R20242" s="35" t="s">
        <v>28769</v>
      </c>
      <c r="S20242" s="34"/>
      <c r="T20242" s="34"/>
      <c r="U20242" s="34"/>
    </row>
    <row r="20243" spans="16:21" x14ac:dyDescent="0.45">
      <c r="P20243" s="33" t="s">
        <v>11043</v>
      </c>
      <c r="Q20243" t="s">
        <v>28873</v>
      </c>
      <c r="R20243" s="35" t="s">
        <v>28770</v>
      </c>
      <c r="S20243" s="34"/>
      <c r="T20243" s="34"/>
      <c r="U20243" s="34"/>
    </row>
    <row r="20244" spans="16:21" x14ac:dyDescent="0.45">
      <c r="P20244" s="33" t="s">
        <v>11044</v>
      </c>
      <c r="Q20244" t="s">
        <v>28873</v>
      </c>
      <c r="R20244" s="35" t="s">
        <v>28771</v>
      </c>
      <c r="S20244" s="34"/>
      <c r="T20244" s="34"/>
      <c r="U20244" s="34"/>
    </row>
    <row r="20245" spans="16:21" x14ac:dyDescent="0.45">
      <c r="P20245" s="33" t="s">
        <v>11044</v>
      </c>
      <c r="Q20245" t="s">
        <v>28873</v>
      </c>
      <c r="R20245" s="35" t="s">
        <v>28772</v>
      </c>
      <c r="S20245" s="34"/>
      <c r="T20245" s="34"/>
      <c r="U20245" s="34"/>
    </row>
    <row r="20246" spans="16:21" x14ac:dyDescent="0.45">
      <c r="P20246" s="33" t="s">
        <v>11045</v>
      </c>
      <c r="Q20246" t="s">
        <v>28873</v>
      </c>
      <c r="R20246" s="35" t="s">
        <v>28773</v>
      </c>
      <c r="S20246" s="34"/>
      <c r="T20246" s="34"/>
      <c r="U20246" s="34"/>
    </row>
    <row r="20247" spans="16:21" x14ac:dyDescent="0.45">
      <c r="P20247" s="33" t="s">
        <v>11045</v>
      </c>
      <c r="Q20247" t="s">
        <v>28873</v>
      </c>
      <c r="R20247" s="35" t="s">
        <v>28774</v>
      </c>
      <c r="S20247" s="34"/>
      <c r="T20247" s="34"/>
      <c r="U20247" s="34"/>
    </row>
    <row r="20248" spans="16:21" x14ac:dyDescent="0.45">
      <c r="P20248" s="33" t="s">
        <v>11046</v>
      </c>
      <c r="Q20248" t="s">
        <v>28873</v>
      </c>
      <c r="R20248" s="35" t="s">
        <v>28775</v>
      </c>
      <c r="S20248" s="34"/>
      <c r="T20248" s="34"/>
      <c r="U20248" s="34"/>
    </row>
    <row r="20249" spans="16:21" x14ac:dyDescent="0.45">
      <c r="P20249" s="33" t="s">
        <v>11046</v>
      </c>
      <c r="Q20249" t="s">
        <v>28873</v>
      </c>
      <c r="R20249" s="35" t="s">
        <v>28776</v>
      </c>
      <c r="S20249" s="34"/>
      <c r="T20249" s="34"/>
      <c r="U20249" s="34"/>
    </row>
    <row r="20250" spans="16:21" x14ac:dyDescent="0.45">
      <c r="P20250" s="33" t="s">
        <v>11047</v>
      </c>
      <c r="Q20250" t="s">
        <v>28873</v>
      </c>
      <c r="R20250" s="35" t="s">
        <v>28777</v>
      </c>
      <c r="S20250" s="34"/>
      <c r="T20250" s="34"/>
      <c r="U20250" s="34"/>
    </row>
    <row r="20251" spans="16:21" x14ac:dyDescent="0.45">
      <c r="P20251" s="33" t="s">
        <v>11047</v>
      </c>
      <c r="Q20251" t="s">
        <v>28873</v>
      </c>
      <c r="R20251" s="35" t="s">
        <v>28778</v>
      </c>
      <c r="S20251" s="34"/>
      <c r="T20251" s="34"/>
      <c r="U20251" s="34"/>
    </row>
    <row r="20252" spans="16:21" x14ac:dyDescent="0.45">
      <c r="P20252" s="33" t="s">
        <v>11048</v>
      </c>
      <c r="Q20252" t="s">
        <v>28873</v>
      </c>
      <c r="R20252" s="35" t="s">
        <v>28779</v>
      </c>
      <c r="S20252" s="34"/>
      <c r="T20252" s="34"/>
      <c r="U20252" s="34"/>
    </row>
    <row r="20253" spans="16:21" x14ac:dyDescent="0.45">
      <c r="P20253" s="33" t="s">
        <v>11048</v>
      </c>
      <c r="Q20253" t="s">
        <v>28873</v>
      </c>
      <c r="R20253" s="35" t="s">
        <v>28780</v>
      </c>
      <c r="S20253" s="34"/>
      <c r="T20253" s="34"/>
      <c r="U20253" s="34"/>
    </row>
    <row r="20254" spans="16:21" x14ac:dyDescent="0.45">
      <c r="P20254" s="33" t="s">
        <v>11049</v>
      </c>
      <c r="Q20254" t="s">
        <v>28873</v>
      </c>
      <c r="R20254" s="35" t="s">
        <v>28781</v>
      </c>
      <c r="S20254" s="34"/>
      <c r="T20254" s="34"/>
      <c r="U20254" s="34"/>
    </row>
    <row r="20255" spans="16:21" x14ac:dyDescent="0.45">
      <c r="P20255" s="33" t="s">
        <v>11049</v>
      </c>
      <c r="Q20255" t="s">
        <v>28873</v>
      </c>
      <c r="R20255" s="35" t="s">
        <v>28782</v>
      </c>
      <c r="S20255" s="34"/>
      <c r="T20255" s="34"/>
      <c r="U20255" s="34"/>
    </row>
    <row r="20256" spans="16:21" x14ac:dyDescent="0.45">
      <c r="P20256" s="33" t="s">
        <v>11050</v>
      </c>
      <c r="Q20256" t="s">
        <v>28873</v>
      </c>
      <c r="R20256" s="35" t="s">
        <v>28783</v>
      </c>
      <c r="S20256" s="34"/>
      <c r="T20256" s="34"/>
      <c r="U20256" s="34"/>
    </row>
    <row r="20257" spans="16:21" x14ac:dyDescent="0.45">
      <c r="P20257" s="33" t="s">
        <v>11050</v>
      </c>
      <c r="Q20257" t="s">
        <v>28873</v>
      </c>
      <c r="R20257" s="35" t="s">
        <v>28784</v>
      </c>
      <c r="S20257" s="34"/>
      <c r="T20257" s="34"/>
      <c r="U20257" s="34"/>
    </row>
    <row r="20258" spans="16:21" x14ac:dyDescent="0.45">
      <c r="P20258" s="33" t="s">
        <v>11051</v>
      </c>
      <c r="Q20258" t="s">
        <v>28873</v>
      </c>
      <c r="R20258" s="35" t="s">
        <v>28785</v>
      </c>
      <c r="S20258" s="34"/>
      <c r="T20258" s="34"/>
      <c r="U20258" s="34"/>
    </row>
    <row r="20259" spans="16:21" x14ac:dyDescent="0.45">
      <c r="P20259" s="33" t="s">
        <v>11051</v>
      </c>
      <c r="Q20259" t="s">
        <v>28873</v>
      </c>
      <c r="R20259" s="35" t="s">
        <v>28786</v>
      </c>
      <c r="S20259" s="34"/>
      <c r="T20259" s="34"/>
      <c r="U20259" s="34"/>
    </row>
    <row r="20260" spans="16:21" x14ac:dyDescent="0.45">
      <c r="P20260" s="33" t="s">
        <v>11052</v>
      </c>
      <c r="Q20260" t="s">
        <v>28873</v>
      </c>
      <c r="R20260" s="35" t="s">
        <v>28787</v>
      </c>
      <c r="S20260" s="34"/>
      <c r="T20260" s="34"/>
      <c r="U20260" s="34"/>
    </row>
    <row r="20261" spans="16:21" x14ac:dyDescent="0.45">
      <c r="P20261" s="33" t="s">
        <v>11052</v>
      </c>
      <c r="Q20261" t="s">
        <v>28873</v>
      </c>
      <c r="R20261" s="35" t="s">
        <v>28788</v>
      </c>
      <c r="S20261" s="34"/>
      <c r="T20261" s="34"/>
      <c r="U20261" s="34"/>
    </row>
    <row r="20262" spans="16:21" x14ac:dyDescent="0.45">
      <c r="P20262" s="33" t="s">
        <v>11053</v>
      </c>
      <c r="Q20262" t="s">
        <v>28873</v>
      </c>
      <c r="R20262" s="35" t="s">
        <v>28789</v>
      </c>
      <c r="S20262" s="34"/>
      <c r="T20262" s="34"/>
      <c r="U20262" s="34"/>
    </row>
    <row r="20263" spans="16:21" x14ac:dyDescent="0.45">
      <c r="P20263" s="33" t="s">
        <v>11053</v>
      </c>
      <c r="Q20263" t="s">
        <v>28873</v>
      </c>
      <c r="R20263" s="35" t="s">
        <v>28788</v>
      </c>
      <c r="S20263" s="34"/>
      <c r="T20263" s="34"/>
      <c r="U20263" s="34"/>
    </row>
    <row r="20264" spans="16:21" x14ac:dyDescent="0.45">
      <c r="P20264" s="33" t="s">
        <v>11054</v>
      </c>
      <c r="Q20264" t="s">
        <v>28873</v>
      </c>
      <c r="R20264" s="35" t="s">
        <v>28790</v>
      </c>
      <c r="S20264" s="34"/>
      <c r="T20264" s="34"/>
      <c r="U20264" s="34"/>
    </row>
    <row r="20265" spans="16:21" x14ac:dyDescent="0.45">
      <c r="P20265" s="33" t="s">
        <v>11054</v>
      </c>
      <c r="Q20265" t="s">
        <v>28873</v>
      </c>
      <c r="R20265" s="35" t="s">
        <v>28791</v>
      </c>
      <c r="S20265" s="34"/>
      <c r="T20265" s="34"/>
      <c r="U20265" s="34"/>
    </row>
    <row r="20266" spans="16:21" x14ac:dyDescent="0.45">
      <c r="P20266" s="33" t="s">
        <v>11055</v>
      </c>
      <c r="Q20266" t="s">
        <v>28873</v>
      </c>
      <c r="R20266" s="35" t="s">
        <v>28792</v>
      </c>
      <c r="S20266" s="34"/>
      <c r="T20266" s="34"/>
      <c r="U20266" s="34"/>
    </row>
    <row r="20267" spans="16:21" x14ac:dyDescent="0.45">
      <c r="P20267" s="33" t="s">
        <v>11055</v>
      </c>
      <c r="Q20267" t="s">
        <v>28873</v>
      </c>
      <c r="R20267" s="35" t="s">
        <v>28793</v>
      </c>
      <c r="S20267" s="34"/>
      <c r="T20267" s="34"/>
      <c r="U20267" s="34"/>
    </row>
    <row r="20268" spans="16:21" x14ac:dyDescent="0.45">
      <c r="P20268" s="33" t="s">
        <v>11056</v>
      </c>
      <c r="Q20268" t="s">
        <v>28873</v>
      </c>
      <c r="R20268" s="35" t="s">
        <v>28794</v>
      </c>
      <c r="S20268" s="34"/>
      <c r="T20268" s="34"/>
      <c r="U20268" s="34"/>
    </row>
    <row r="20269" spans="16:21" x14ac:dyDescent="0.45">
      <c r="P20269" s="33" t="s">
        <v>11056</v>
      </c>
      <c r="Q20269" t="s">
        <v>28873</v>
      </c>
      <c r="R20269" s="35" t="s">
        <v>28795</v>
      </c>
      <c r="S20269" s="34"/>
      <c r="T20269" s="34"/>
      <c r="U20269" s="34"/>
    </row>
    <row r="20270" spans="16:21" x14ac:dyDescent="0.45">
      <c r="P20270" s="33" t="s">
        <v>11057</v>
      </c>
      <c r="Q20270" t="s">
        <v>28873</v>
      </c>
      <c r="R20270" s="35" t="s">
        <v>28796</v>
      </c>
      <c r="S20270" s="34"/>
      <c r="T20270" s="34"/>
      <c r="U20270" s="34"/>
    </row>
    <row r="20271" spans="16:21" x14ac:dyDescent="0.45">
      <c r="P20271" s="33" t="s">
        <v>11057</v>
      </c>
      <c r="Q20271" t="s">
        <v>28873</v>
      </c>
      <c r="R20271" s="35" t="s">
        <v>28797</v>
      </c>
      <c r="S20271" s="34"/>
      <c r="T20271" s="34"/>
      <c r="U20271" s="34"/>
    </row>
    <row r="20272" spans="16:21" x14ac:dyDescent="0.45">
      <c r="P20272" s="33" t="s">
        <v>11058</v>
      </c>
      <c r="Q20272" t="s">
        <v>28873</v>
      </c>
      <c r="R20272" s="35" t="s">
        <v>28798</v>
      </c>
      <c r="S20272" s="34"/>
      <c r="T20272" s="34"/>
      <c r="U20272" s="34"/>
    </row>
    <row r="20273" spans="16:21" x14ac:dyDescent="0.45">
      <c r="P20273" s="33" t="s">
        <v>11058</v>
      </c>
      <c r="Q20273" t="s">
        <v>28873</v>
      </c>
      <c r="R20273" s="35" t="s">
        <v>28799</v>
      </c>
      <c r="S20273" s="34"/>
      <c r="T20273" s="34"/>
      <c r="U20273" s="34"/>
    </row>
    <row r="20274" spans="16:21" x14ac:dyDescent="0.45">
      <c r="P20274" s="33" t="s">
        <v>11059</v>
      </c>
      <c r="Q20274" t="s">
        <v>28873</v>
      </c>
      <c r="R20274" s="35" t="s">
        <v>28800</v>
      </c>
      <c r="S20274" s="34"/>
      <c r="T20274" s="34"/>
      <c r="U20274" s="34"/>
    </row>
    <row r="20275" spans="16:21" x14ac:dyDescent="0.45">
      <c r="P20275" s="33" t="s">
        <v>11059</v>
      </c>
      <c r="Q20275" t="s">
        <v>28873</v>
      </c>
      <c r="R20275" s="35" t="s">
        <v>28799</v>
      </c>
      <c r="S20275" s="34"/>
      <c r="T20275" s="34"/>
      <c r="U20275" s="34"/>
    </row>
    <row r="20276" spans="16:21" x14ac:dyDescent="0.45">
      <c r="P20276" s="33" t="s">
        <v>11060</v>
      </c>
      <c r="Q20276" t="s">
        <v>28873</v>
      </c>
      <c r="R20276" s="35" t="s">
        <v>28801</v>
      </c>
      <c r="S20276" s="34"/>
      <c r="T20276" s="34"/>
      <c r="U20276" s="34"/>
    </row>
    <row r="20277" spans="16:21" x14ac:dyDescent="0.45">
      <c r="P20277" s="33" t="s">
        <v>11060</v>
      </c>
      <c r="Q20277" t="s">
        <v>28873</v>
      </c>
      <c r="R20277" s="35" t="s">
        <v>28802</v>
      </c>
      <c r="S20277" s="34"/>
      <c r="T20277" s="34"/>
      <c r="U20277" s="34"/>
    </row>
    <row r="20278" spans="16:21" x14ac:dyDescent="0.45">
      <c r="P20278" s="33" t="s">
        <v>11061</v>
      </c>
      <c r="Q20278" t="s">
        <v>28873</v>
      </c>
      <c r="R20278" s="35" t="s">
        <v>28803</v>
      </c>
      <c r="S20278" s="34"/>
      <c r="T20278" s="34"/>
      <c r="U20278" s="34"/>
    </row>
    <row r="20279" spans="16:21" x14ac:dyDescent="0.45">
      <c r="P20279" s="33" t="s">
        <v>11061</v>
      </c>
      <c r="Q20279" t="s">
        <v>28873</v>
      </c>
      <c r="R20279" s="35" t="s">
        <v>28804</v>
      </c>
      <c r="S20279" s="34"/>
      <c r="T20279" s="34"/>
      <c r="U20279" s="34"/>
    </row>
    <row r="20280" spans="16:21" x14ac:dyDescent="0.45">
      <c r="P20280" s="33" t="s">
        <v>11062</v>
      </c>
      <c r="Q20280" t="s">
        <v>28873</v>
      </c>
      <c r="R20280" s="35" t="s">
        <v>28805</v>
      </c>
      <c r="S20280" s="34"/>
      <c r="T20280" s="34"/>
      <c r="U20280" s="34"/>
    </row>
    <row r="20281" spans="16:21" x14ac:dyDescent="0.45">
      <c r="P20281" s="33" t="s">
        <v>11062</v>
      </c>
      <c r="Q20281" t="s">
        <v>28873</v>
      </c>
      <c r="R20281" s="35" t="s">
        <v>28806</v>
      </c>
      <c r="S20281" s="34"/>
      <c r="T20281" s="34"/>
      <c r="U20281" s="34"/>
    </row>
    <row r="20282" spans="16:21" x14ac:dyDescent="0.45">
      <c r="P20282" s="33" t="s">
        <v>11063</v>
      </c>
      <c r="Q20282" t="s">
        <v>28873</v>
      </c>
      <c r="R20282" s="35" t="s">
        <v>28807</v>
      </c>
      <c r="S20282" s="34"/>
      <c r="T20282" s="34"/>
      <c r="U20282" s="34"/>
    </row>
    <row r="20283" spans="16:21" x14ac:dyDescent="0.45">
      <c r="P20283" s="33" t="s">
        <v>11063</v>
      </c>
      <c r="Q20283" t="s">
        <v>28873</v>
      </c>
      <c r="R20283" s="35" t="s">
        <v>28808</v>
      </c>
      <c r="S20283" s="34"/>
      <c r="T20283" s="34"/>
      <c r="U20283" s="34"/>
    </row>
    <row r="20284" spans="16:21" x14ac:dyDescent="0.45">
      <c r="P20284" s="33" t="s">
        <v>11064</v>
      </c>
      <c r="Q20284" t="s">
        <v>28873</v>
      </c>
      <c r="R20284" s="35" t="s">
        <v>28809</v>
      </c>
      <c r="S20284" s="34"/>
      <c r="T20284" s="34"/>
      <c r="U20284" s="34"/>
    </row>
    <row r="20285" spans="16:21" x14ac:dyDescent="0.45">
      <c r="P20285" s="33" t="s">
        <v>11064</v>
      </c>
      <c r="Q20285" t="s">
        <v>28873</v>
      </c>
      <c r="R20285" s="35" t="s">
        <v>28808</v>
      </c>
      <c r="S20285" s="34"/>
      <c r="T20285" s="34"/>
      <c r="U20285" s="34"/>
    </row>
    <row r="20286" spans="16:21" x14ac:dyDescent="0.45">
      <c r="P20286" s="33" t="s">
        <v>11065</v>
      </c>
      <c r="Q20286" t="s">
        <v>28873</v>
      </c>
      <c r="R20286" s="35" t="s">
        <v>28810</v>
      </c>
      <c r="S20286" s="34"/>
      <c r="T20286" s="34"/>
      <c r="U20286" s="34"/>
    </row>
    <row r="20287" spans="16:21" x14ac:dyDescent="0.45">
      <c r="P20287" s="33" t="s">
        <v>11065</v>
      </c>
      <c r="Q20287" t="s">
        <v>28873</v>
      </c>
      <c r="R20287" s="35" t="s">
        <v>28811</v>
      </c>
      <c r="S20287" s="34"/>
      <c r="T20287" s="34"/>
      <c r="U20287" s="34"/>
    </row>
    <row r="20288" spans="16:21" x14ac:dyDescent="0.45">
      <c r="P20288" s="33" t="s">
        <v>11066</v>
      </c>
      <c r="Q20288" t="s">
        <v>28873</v>
      </c>
      <c r="R20288" s="35" t="s">
        <v>28812</v>
      </c>
      <c r="S20288" s="34"/>
      <c r="T20288" s="34"/>
      <c r="U20288" s="34"/>
    </row>
    <row r="20289" spans="16:21" x14ac:dyDescent="0.45">
      <c r="P20289" s="33" t="s">
        <v>11066</v>
      </c>
      <c r="Q20289" t="s">
        <v>28873</v>
      </c>
      <c r="R20289" s="35" t="s">
        <v>28813</v>
      </c>
      <c r="S20289" s="34"/>
      <c r="T20289" s="34"/>
      <c r="U20289" s="34"/>
    </row>
    <row r="20290" spans="16:21" x14ac:dyDescent="0.45">
      <c r="P20290" s="33" t="s">
        <v>11067</v>
      </c>
      <c r="Q20290" t="s">
        <v>28873</v>
      </c>
      <c r="R20290" s="35" t="s">
        <v>28814</v>
      </c>
      <c r="S20290" s="34"/>
      <c r="T20290" s="34"/>
      <c r="U20290" s="34"/>
    </row>
    <row r="20291" spans="16:21" x14ac:dyDescent="0.45">
      <c r="P20291" s="33" t="s">
        <v>11067</v>
      </c>
      <c r="Q20291" t="s">
        <v>28873</v>
      </c>
      <c r="R20291" s="35" t="s">
        <v>28815</v>
      </c>
      <c r="S20291" s="34"/>
      <c r="T20291" s="34"/>
      <c r="U20291" s="34"/>
    </row>
    <row r="20292" spans="16:21" x14ac:dyDescent="0.45">
      <c r="P20292" s="33" t="s">
        <v>11068</v>
      </c>
      <c r="Q20292" t="s">
        <v>28873</v>
      </c>
      <c r="R20292" s="35" t="s">
        <v>28816</v>
      </c>
      <c r="S20292" s="34"/>
      <c r="T20292" s="34"/>
      <c r="U20292" s="34"/>
    </row>
    <row r="20293" spans="16:21" x14ac:dyDescent="0.45">
      <c r="P20293" s="33" t="s">
        <v>11068</v>
      </c>
      <c r="Q20293" t="s">
        <v>28873</v>
      </c>
      <c r="R20293" s="35" t="s">
        <v>28817</v>
      </c>
      <c r="S20293" s="34"/>
      <c r="T20293" s="34"/>
      <c r="U20293" s="34"/>
    </row>
    <row r="20294" spans="16:21" x14ac:dyDescent="0.45">
      <c r="P20294" s="33" t="s">
        <v>11069</v>
      </c>
      <c r="Q20294" t="s">
        <v>28873</v>
      </c>
      <c r="R20294" s="35" t="s">
        <v>28818</v>
      </c>
      <c r="S20294" s="34"/>
      <c r="T20294" s="34"/>
      <c r="U20294" s="34"/>
    </row>
    <row r="20295" spans="16:21" x14ac:dyDescent="0.45">
      <c r="P20295" s="33" t="s">
        <v>11069</v>
      </c>
      <c r="Q20295" t="s">
        <v>28873</v>
      </c>
      <c r="R20295" s="35" t="s">
        <v>28817</v>
      </c>
      <c r="S20295" s="34"/>
      <c r="T20295" s="34"/>
      <c r="U20295" s="34"/>
    </row>
    <row r="20296" spans="16:21" x14ac:dyDescent="0.45">
      <c r="P20296" s="33" t="s">
        <v>11070</v>
      </c>
      <c r="Q20296" t="s">
        <v>28873</v>
      </c>
      <c r="R20296" s="35" t="s">
        <v>28819</v>
      </c>
      <c r="S20296" s="34"/>
      <c r="T20296" s="34"/>
      <c r="U20296" s="34"/>
    </row>
    <row r="20297" spans="16:21" x14ac:dyDescent="0.45">
      <c r="P20297" s="33" t="s">
        <v>11070</v>
      </c>
      <c r="Q20297" t="s">
        <v>28873</v>
      </c>
      <c r="R20297" s="35" t="s">
        <v>28820</v>
      </c>
      <c r="S20297" s="34"/>
      <c r="T20297" s="34"/>
      <c r="U20297" s="34"/>
    </row>
    <row r="20298" spans="16:21" x14ac:dyDescent="0.45">
      <c r="P20298" s="33" t="s">
        <v>11071</v>
      </c>
      <c r="Q20298" t="s">
        <v>28873</v>
      </c>
      <c r="R20298" s="35" t="s">
        <v>28821</v>
      </c>
      <c r="S20298" s="34"/>
      <c r="T20298" s="34"/>
      <c r="U20298" s="34"/>
    </row>
    <row r="20299" spans="16:21" x14ac:dyDescent="0.45">
      <c r="P20299" s="33" t="s">
        <v>11071</v>
      </c>
      <c r="Q20299" t="s">
        <v>28873</v>
      </c>
      <c r="R20299" s="35" t="s">
        <v>28822</v>
      </c>
      <c r="S20299" s="34"/>
      <c r="T20299" s="34"/>
      <c r="U20299" s="34"/>
    </row>
    <row r="20300" spans="16:21" x14ac:dyDescent="0.45">
      <c r="P20300" s="33" t="s">
        <v>11072</v>
      </c>
      <c r="Q20300" t="s">
        <v>28873</v>
      </c>
      <c r="R20300" s="35" t="s">
        <v>28823</v>
      </c>
      <c r="S20300" s="34"/>
      <c r="T20300" s="34"/>
      <c r="U20300" s="34"/>
    </row>
    <row r="20301" spans="16:21" x14ac:dyDescent="0.45">
      <c r="P20301" s="33" t="s">
        <v>11072</v>
      </c>
      <c r="Q20301" t="s">
        <v>28873</v>
      </c>
      <c r="R20301" s="35" t="s">
        <v>28824</v>
      </c>
      <c r="S20301" s="34"/>
      <c r="T20301" s="34"/>
      <c r="U20301" s="34"/>
    </row>
    <row r="20302" spans="16:21" x14ac:dyDescent="0.45">
      <c r="P20302" s="33" t="s">
        <v>11073</v>
      </c>
      <c r="Q20302" t="s">
        <v>28873</v>
      </c>
      <c r="R20302" s="35" t="s">
        <v>28825</v>
      </c>
      <c r="S20302" s="34"/>
      <c r="T20302" s="34"/>
      <c r="U20302" s="34"/>
    </row>
    <row r="20303" spans="16:21" x14ac:dyDescent="0.45">
      <c r="P20303" s="33" t="s">
        <v>11073</v>
      </c>
      <c r="Q20303" t="s">
        <v>28873</v>
      </c>
      <c r="R20303" s="35" t="s">
        <v>28826</v>
      </c>
      <c r="S20303" s="34"/>
      <c r="T20303" s="34"/>
      <c r="U20303" s="34"/>
    </row>
    <row r="20304" spans="16:21" x14ac:dyDescent="0.45">
      <c r="P20304" s="33" t="s">
        <v>11074</v>
      </c>
      <c r="Q20304" t="s">
        <v>28873</v>
      </c>
      <c r="R20304" s="35" t="s">
        <v>28827</v>
      </c>
      <c r="S20304" s="34"/>
      <c r="T20304" s="34"/>
      <c r="U20304" s="34"/>
    </row>
    <row r="20305" spans="16:21" x14ac:dyDescent="0.45">
      <c r="P20305" s="33" t="s">
        <v>11074</v>
      </c>
      <c r="Q20305" t="s">
        <v>28873</v>
      </c>
      <c r="R20305" s="35" t="s">
        <v>28828</v>
      </c>
      <c r="S20305" s="34"/>
      <c r="T20305" s="34"/>
      <c r="U20305" s="34"/>
    </row>
    <row r="20306" spans="16:21" x14ac:dyDescent="0.45">
      <c r="P20306" s="33" t="s">
        <v>11075</v>
      </c>
      <c r="Q20306" t="s">
        <v>28873</v>
      </c>
      <c r="R20306" s="35" t="s">
        <v>28829</v>
      </c>
      <c r="S20306" s="34"/>
      <c r="T20306" s="34"/>
      <c r="U20306" s="34"/>
    </row>
    <row r="20307" spans="16:21" x14ac:dyDescent="0.45">
      <c r="P20307" s="33" t="s">
        <v>11075</v>
      </c>
      <c r="Q20307" t="s">
        <v>28873</v>
      </c>
      <c r="R20307" s="35" t="s">
        <v>28830</v>
      </c>
      <c r="S20307" s="34"/>
      <c r="T20307" s="34"/>
      <c r="U20307" s="34"/>
    </row>
    <row r="20308" spans="16:21" x14ac:dyDescent="0.45">
      <c r="P20308" s="33" t="s">
        <v>11076</v>
      </c>
      <c r="Q20308" t="s">
        <v>28873</v>
      </c>
      <c r="R20308" s="35" t="s">
        <v>28831</v>
      </c>
      <c r="S20308" s="34"/>
      <c r="T20308" s="34"/>
      <c r="U20308" s="34"/>
    </row>
    <row r="20309" spans="16:21" x14ac:dyDescent="0.45">
      <c r="P20309" s="33" t="s">
        <v>11076</v>
      </c>
      <c r="Q20309" t="s">
        <v>28873</v>
      </c>
      <c r="R20309" s="35" t="s">
        <v>28832</v>
      </c>
      <c r="S20309" s="34"/>
      <c r="T20309" s="34"/>
      <c r="U20309" s="34"/>
    </row>
    <row r="20310" spans="16:21" x14ac:dyDescent="0.45">
      <c r="P20310" s="33" t="s">
        <v>11077</v>
      </c>
      <c r="Q20310" t="s">
        <v>28873</v>
      </c>
      <c r="R20310" s="35" t="s">
        <v>28833</v>
      </c>
      <c r="S20310" s="34"/>
      <c r="T20310" s="34"/>
      <c r="U20310" s="34"/>
    </row>
    <row r="20311" spans="16:21" x14ac:dyDescent="0.45">
      <c r="P20311" s="33" t="s">
        <v>11077</v>
      </c>
      <c r="Q20311" t="s">
        <v>28873</v>
      </c>
      <c r="R20311" s="35" t="s">
        <v>28834</v>
      </c>
      <c r="S20311" s="34"/>
      <c r="T20311" s="34"/>
      <c r="U20311" s="34"/>
    </row>
    <row r="20312" spans="16:21" x14ac:dyDescent="0.45">
      <c r="P20312" s="33" t="s">
        <v>11078</v>
      </c>
      <c r="Q20312" t="s">
        <v>28873</v>
      </c>
      <c r="R20312" s="35" t="s">
        <v>28835</v>
      </c>
      <c r="S20312" s="34"/>
      <c r="T20312" s="34"/>
      <c r="U20312" s="34"/>
    </row>
    <row r="20313" spans="16:21" x14ac:dyDescent="0.45">
      <c r="P20313" s="33" t="s">
        <v>11078</v>
      </c>
      <c r="Q20313" t="s">
        <v>28873</v>
      </c>
      <c r="R20313" s="35" t="s">
        <v>28834</v>
      </c>
      <c r="S20313" s="34"/>
      <c r="T20313" s="34"/>
      <c r="U20313" s="34"/>
    </row>
    <row r="20314" spans="16:21" x14ac:dyDescent="0.45">
      <c r="P20314" s="33" t="s">
        <v>11079</v>
      </c>
      <c r="Q20314" t="s">
        <v>28873</v>
      </c>
      <c r="R20314" s="35" t="s">
        <v>28836</v>
      </c>
      <c r="S20314" s="34"/>
      <c r="T20314" s="34"/>
      <c r="U20314" s="34"/>
    </row>
    <row r="20315" spans="16:21" x14ac:dyDescent="0.45">
      <c r="P20315" s="33" t="s">
        <v>11079</v>
      </c>
      <c r="Q20315" t="s">
        <v>28873</v>
      </c>
      <c r="R20315" s="35" t="s">
        <v>28837</v>
      </c>
      <c r="S20315" s="34"/>
      <c r="T20315" s="34"/>
      <c r="U20315" s="34"/>
    </row>
    <row r="20316" spans="16:21" x14ac:dyDescent="0.45">
      <c r="P20316" s="33" t="s">
        <v>11080</v>
      </c>
      <c r="Q20316" t="s">
        <v>28873</v>
      </c>
      <c r="R20316" s="35" t="s">
        <v>11192</v>
      </c>
      <c r="S20316" s="34"/>
      <c r="T20316" s="34"/>
      <c r="U20316" s="34"/>
    </row>
    <row r="20317" spans="16:21" x14ac:dyDescent="0.45">
      <c r="P20317" s="33" t="s">
        <v>11081</v>
      </c>
      <c r="Q20317" t="s">
        <v>28873</v>
      </c>
      <c r="R20317" s="35" t="s">
        <v>11192</v>
      </c>
      <c r="S20317" s="34"/>
      <c r="T20317" s="34"/>
      <c r="U20317" s="34"/>
    </row>
    <row r="20318" spans="16:21" x14ac:dyDescent="0.45">
      <c r="P20318" s="33" t="s">
        <v>11082</v>
      </c>
      <c r="Q20318" t="s">
        <v>28873</v>
      </c>
      <c r="R20318" s="35" t="s">
        <v>11192</v>
      </c>
      <c r="S20318" s="34"/>
      <c r="T20318" s="34"/>
      <c r="U20318" s="34"/>
    </row>
    <row r="20319" spans="16:21" x14ac:dyDescent="0.45">
      <c r="P20319" s="33" t="s">
        <v>11083</v>
      </c>
      <c r="Q20319" t="s">
        <v>28873</v>
      </c>
      <c r="R20319" s="35" t="s">
        <v>28838</v>
      </c>
      <c r="S20319" s="34"/>
      <c r="T20319" s="34"/>
      <c r="U20319" s="34"/>
    </row>
    <row r="20320" spans="16:21" x14ac:dyDescent="0.45">
      <c r="P20320" s="33" t="s">
        <v>11083</v>
      </c>
      <c r="Q20320" t="s">
        <v>28873</v>
      </c>
      <c r="R20320" s="35" t="s">
        <v>28839</v>
      </c>
      <c r="S20320" s="34"/>
      <c r="T20320" s="34"/>
      <c r="U20320" s="34"/>
    </row>
    <row r="20321" spans="16:21" x14ac:dyDescent="0.45">
      <c r="P20321" s="33" t="s">
        <v>11084</v>
      </c>
      <c r="Q20321" t="s">
        <v>28873</v>
      </c>
      <c r="R20321" s="35" t="s">
        <v>28840</v>
      </c>
      <c r="S20321" s="34"/>
      <c r="T20321" s="34"/>
      <c r="U20321" s="34"/>
    </row>
    <row r="20322" spans="16:21" x14ac:dyDescent="0.45">
      <c r="P20322" s="33" t="s">
        <v>11084</v>
      </c>
      <c r="Q20322" t="s">
        <v>28873</v>
      </c>
      <c r="R20322" s="35" t="s">
        <v>28841</v>
      </c>
      <c r="S20322" s="34"/>
      <c r="T20322" s="34"/>
      <c r="U20322" s="34"/>
    </row>
    <row r="20323" spans="16:21" x14ac:dyDescent="0.45">
      <c r="P20323" s="33" t="s">
        <v>11085</v>
      </c>
      <c r="Q20323" t="s">
        <v>28873</v>
      </c>
      <c r="R20323" s="35" t="s">
        <v>28842</v>
      </c>
      <c r="S20323" s="34"/>
      <c r="T20323" s="34"/>
      <c r="U20323" s="34"/>
    </row>
    <row r="20324" spans="16:21" x14ac:dyDescent="0.45">
      <c r="P20324" s="33" t="s">
        <v>11085</v>
      </c>
      <c r="Q20324" t="s">
        <v>28873</v>
      </c>
      <c r="R20324" s="35" t="s">
        <v>28843</v>
      </c>
      <c r="S20324" s="34"/>
      <c r="T20324" s="34"/>
      <c r="U20324" s="34"/>
    </row>
    <row r="20325" spans="16:21" x14ac:dyDescent="0.45">
      <c r="P20325" s="33" t="s">
        <v>11086</v>
      </c>
      <c r="Q20325" t="s">
        <v>28873</v>
      </c>
      <c r="R20325" s="35" t="s">
        <v>28844</v>
      </c>
      <c r="S20325" s="34"/>
      <c r="T20325" s="34"/>
      <c r="U20325" s="34"/>
    </row>
    <row r="20326" spans="16:21" x14ac:dyDescent="0.45">
      <c r="P20326" s="33" t="s">
        <v>11086</v>
      </c>
      <c r="Q20326" t="s">
        <v>28873</v>
      </c>
      <c r="R20326" s="35" t="s">
        <v>28843</v>
      </c>
      <c r="S20326" s="34"/>
      <c r="T20326" s="34"/>
      <c r="U20326" s="34"/>
    </row>
    <row r="20327" spans="16:21" x14ac:dyDescent="0.45">
      <c r="P20327" s="33" t="s">
        <v>11087</v>
      </c>
      <c r="Q20327" t="s">
        <v>28873</v>
      </c>
      <c r="R20327" s="35" t="s">
        <v>28845</v>
      </c>
      <c r="S20327" s="34"/>
      <c r="T20327" s="34"/>
      <c r="U20327" s="34"/>
    </row>
    <row r="20328" spans="16:21" x14ac:dyDescent="0.45">
      <c r="P20328" s="33" t="s">
        <v>11087</v>
      </c>
      <c r="Q20328" t="s">
        <v>28873</v>
      </c>
      <c r="R20328" s="35" t="s">
        <v>28846</v>
      </c>
      <c r="S20328" s="34"/>
      <c r="T20328" s="34"/>
      <c r="U20328" s="34"/>
    </row>
    <row r="20329" spans="16:21" x14ac:dyDescent="0.45">
      <c r="P20329" s="33" t="s">
        <v>11088</v>
      </c>
      <c r="Q20329" t="s">
        <v>28873</v>
      </c>
      <c r="R20329" s="35" t="s">
        <v>11192</v>
      </c>
      <c r="S20329" s="34"/>
      <c r="T20329" s="34"/>
      <c r="U20329" s="34"/>
    </row>
    <row r="20330" spans="16:21" x14ac:dyDescent="0.45">
      <c r="P20330" s="33" t="s">
        <v>11089</v>
      </c>
      <c r="Q20330" t="s">
        <v>28873</v>
      </c>
      <c r="R20330" s="35" t="s">
        <v>11192</v>
      </c>
      <c r="S20330" s="34"/>
      <c r="T20330" s="34"/>
      <c r="U20330" s="34"/>
    </row>
    <row r="20331" spans="16:21" x14ac:dyDescent="0.45">
      <c r="P20331" s="33" t="s">
        <v>11090</v>
      </c>
      <c r="Q20331" t="s">
        <v>28873</v>
      </c>
      <c r="R20331" s="35" t="s">
        <v>11192</v>
      </c>
      <c r="S20331" s="34"/>
      <c r="T20331" s="34"/>
      <c r="U20331" s="34"/>
    </row>
    <row r="20332" spans="16:21" x14ac:dyDescent="0.45">
      <c r="P20332" s="33" t="s">
        <v>11091</v>
      </c>
      <c r="Q20332" t="s">
        <v>28873</v>
      </c>
      <c r="R20332" s="35" t="s">
        <v>11192</v>
      </c>
      <c r="S20332" s="34"/>
      <c r="T20332" s="34"/>
      <c r="U20332" s="34"/>
    </row>
    <row r="20333" spans="16:21" x14ac:dyDescent="0.45">
      <c r="P20333" s="33" t="s">
        <v>11092</v>
      </c>
      <c r="Q20333" t="s">
        <v>28873</v>
      </c>
      <c r="R20333" s="35" t="s">
        <v>11192</v>
      </c>
      <c r="S20333" s="34"/>
      <c r="T20333" s="34"/>
      <c r="U20333" s="34"/>
    </row>
    <row r="20334" spans="16:21" x14ac:dyDescent="0.45">
      <c r="P20334" s="33" t="s">
        <v>11093</v>
      </c>
      <c r="Q20334" t="s">
        <v>28873</v>
      </c>
      <c r="R20334" s="35" t="s">
        <v>11192</v>
      </c>
      <c r="S20334" s="34"/>
      <c r="T20334" s="34"/>
      <c r="U20334" s="34"/>
    </row>
    <row r="20335" spans="16:21" x14ac:dyDescent="0.45">
      <c r="P20335" s="33" t="s">
        <v>11094</v>
      </c>
      <c r="Q20335" t="s">
        <v>28873</v>
      </c>
      <c r="R20335" s="35" t="s">
        <v>11192</v>
      </c>
      <c r="S20335" s="34"/>
      <c r="T20335" s="34"/>
      <c r="U20335" s="34"/>
    </row>
    <row r="20336" spans="16:21" x14ac:dyDescent="0.45">
      <c r="P20336" s="33" t="s">
        <v>11095</v>
      </c>
      <c r="Q20336" t="s">
        <v>28873</v>
      </c>
      <c r="R20336" s="35" t="s">
        <v>11192</v>
      </c>
      <c r="S20336" s="34"/>
      <c r="T20336" s="34"/>
      <c r="U20336" s="34"/>
    </row>
    <row r="20337" spans="16:21" x14ac:dyDescent="0.45">
      <c r="P20337" s="33" t="s">
        <v>11096</v>
      </c>
      <c r="Q20337" t="s">
        <v>28873</v>
      </c>
      <c r="R20337" s="35" t="s">
        <v>11192</v>
      </c>
      <c r="S20337" s="34"/>
      <c r="T20337" s="34"/>
      <c r="U20337" s="34"/>
    </row>
    <row r="20338" spans="16:21" x14ac:dyDescent="0.45">
      <c r="P20338" s="33" t="s">
        <v>11097</v>
      </c>
      <c r="Q20338" t="s">
        <v>28873</v>
      </c>
      <c r="R20338" s="35" t="s">
        <v>11192</v>
      </c>
      <c r="S20338" s="34"/>
      <c r="T20338" s="34"/>
      <c r="U20338" s="34"/>
    </row>
    <row r="20339" spans="16:21" x14ac:dyDescent="0.45">
      <c r="P20339" s="33" t="s">
        <v>11098</v>
      </c>
      <c r="Q20339" t="s">
        <v>28873</v>
      </c>
      <c r="R20339" s="35" t="s">
        <v>28847</v>
      </c>
      <c r="S20339" s="34"/>
      <c r="T20339" s="34"/>
      <c r="U20339" s="34"/>
    </row>
    <row r="20340" spans="16:21" x14ac:dyDescent="0.45">
      <c r="P20340" s="33" t="s">
        <v>11098</v>
      </c>
      <c r="Q20340" t="s">
        <v>28873</v>
      </c>
      <c r="R20340" s="35" t="s">
        <v>28848</v>
      </c>
      <c r="S20340" s="34"/>
      <c r="T20340" s="34"/>
      <c r="U20340" s="34"/>
    </row>
    <row r="20341" spans="16:21" x14ac:dyDescent="0.45">
      <c r="P20341" s="33" t="s">
        <v>11099</v>
      </c>
      <c r="Q20341" t="s">
        <v>28873</v>
      </c>
      <c r="R20341" s="35" t="s">
        <v>11192</v>
      </c>
      <c r="S20341" s="34"/>
      <c r="T20341" s="34"/>
      <c r="U20341" s="34"/>
    </row>
    <row r="20342" spans="16:21" x14ac:dyDescent="0.45">
      <c r="P20342" s="33" t="s">
        <v>11100</v>
      </c>
      <c r="Q20342" t="s">
        <v>28873</v>
      </c>
      <c r="R20342" s="35" t="s">
        <v>11192</v>
      </c>
      <c r="S20342" s="34"/>
      <c r="T20342" s="34"/>
      <c r="U20342" s="34"/>
    </row>
    <row r="20343" spans="16:21" x14ac:dyDescent="0.45">
      <c r="P20343" s="33" t="s">
        <v>11101</v>
      </c>
      <c r="Q20343" t="s">
        <v>28873</v>
      </c>
      <c r="R20343" s="35" t="s">
        <v>11192</v>
      </c>
      <c r="S20343" s="34"/>
      <c r="T20343" s="34"/>
      <c r="U20343" s="34"/>
    </row>
    <row r="20344" spans="16:21" x14ac:dyDescent="0.45">
      <c r="P20344" s="33" t="s">
        <v>11102</v>
      </c>
      <c r="Q20344" t="s">
        <v>28873</v>
      </c>
      <c r="R20344" s="35" t="s">
        <v>28849</v>
      </c>
      <c r="S20344" s="34"/>
      <c r="T20344" s="34"/>
      <c r="U20344" s="34"/>
    </row>
    <row r="20345" spans="16:21" x14ac:dyDescent="0.45">
      <c r="P20345" s="33" t="s">
        <v>11102</v>
      </c>
      <c r="Q20345" t="s">
        <v>28873</v>
      </c>
      <c r="R20345" s="35" t="s">
        <v>28850</v>
      </c>
      <c r="S20345" s="34"/>
      <c r="T20345" s="34"/>
      <c r="U20345" s="34"/>
    </row>
    <row r="20346" spans="16:21" x14ac:dyDescent="0.45">
      <c r="P20346" s="33" t="s">
        <v>11103</v>
      </c>
      <c r="Q20346" t="s">
        <v>28873</v>
      </c>
      <c r="R20346" s="35" t="s">
        <v>11192</v>
      </c>
      <c r="S20346" s="34"/>
      <c r="T20346" s="34"/>
      <c r="U20346" s="34"/>
    </row>
    <row r="20347" spans="16:21" x14ac:dyDescent="0.45">
      <c r="P20347" s="33" t="s">
        <v>11104</v>
      </c>
      <c r="Q20347" t="s">
        <v>28873</v>
      </c>
      <c r="R20347" s="35" t="s">
        <v>11192</v>
      </c>
      <c r="S20347" s="34"/>
      <c r="T20347" s="34"/>
      <c r="U20347" s="34"/>
    </row>
    <row r="20348" spans="16:21" x14ac:dyDescent="0.45">
      <c r="P20348" s="33" t="s">
        <v>11105</v>
      </c>
      <c r="Q20348" t="s">
        <v>28873</v>
      </c>
      <c r="R20348" s="35" t="s">
        <v>11192</v>
      </c>
      <c r="S20348" s="34"/>
      <c r="T20348" s="34"/>
      <c r="U20348" s="34"/>
    </row>
    <row r="20349" spans="16:21" x14ac:dyDescent="0.45">
      <c r="P20349" s="33" t="s">
        <v>11106</v>
      </c>
      <c r="Q20349" t="s">
        <v>28873</v>
      </c>
      <c r="R20349" s="35" t="s">
        <v>11192</v>
      </c>
      <c r="S20349" s="34"/>
      <c r="T20349" s="34"/>
      <c r="U20349" s="34"/>
    </row>
    <row r="20350" spans="16:21" x14ac:dyDescent="0.45">
      <c r="P20350" s="33" t="s">
        <v>11107</v>
      </c>
      <c r="Q20350" t="s">
        <v>28873</v>
      </c>
      <c r="R20350" s="35" t="s">
        <v>28851</v>
      </c>
      <c r="S20350" s="34"/>
      <c r="T20350" s="34"/>
      <c r="U20350" s="34"/>
    </row>
    <row r="20351" spans="16:21" x14ac:dyDescent="0.45">
      <c r="P20351" s="33" t="s">
        <v>11107</v>
      </c>
      <c r="Q20351" t="s">
        <v>28873</v>
      </c>
      <c r="R20351" s="35" t="s">
        <v>28852</v>
      </c>
      <c r="S20351" s="34"/>
      <c r="T20351" s="34"/>
      <c r="U20351" s="34"/>
    </row>
    <row r="20352" spans="16:21" x14ac:dyDescent="0.45">
      <c r="P20352" s="33" t="s">
        <v>11108</v>
      </c>
      <c r="Q20352" t="s">
        <v>28873</v>
      </c>
      <c r="R20352" s="35" t="s">
        <v>28853</v>
      </c>
      <c r="S20352" s="34"/>
      <c r="T20352" s="34"/>
      <c r="U20352" s="34"/>
    </row>
    <row r="20353" spans="16:21" x14ac:dyDescent="0.45">
      <c r="P20353" s="33" t="s">
        <v>11108</v>
      </c>
      <c r="Q20353" t="s">
        <v>28873</v>
      </c>
      <c r="R20353" s="35" t="s">
        <v>28854</v>
      </c>
      <c r="S20353" s="34"/>
      <c r="T20353" s="34"/>
      <c r="U20353" s="34"/>
    </row>
    <row r="20354" spans="16:21" x14ac:dyDescent="0.45">
      <c r="P20354" s="33" t="s">
        <v>11109</v>
      </c>
      <c r="Q20354" t="s">
        <v>28873</v>
      </c>
      <c r="R20354" s="35" t="s">
        <v>28855</v>
      </c>
      <c r="S20354" s="34"/>
      <c r="T20354" s="34"/>
      <c r="U20354" s="34"/>
    </row>
    <row r="20355" spans="16:21" x14ac:dyDescent="0.45">
      <c r="P20355" s="33" t="s">
        <v>11109</v>
      </c>
      <c r="Q20355" t="s">
        <v>28873</v>
      </c>
      <c r="R20355" s="35" t="s">
        <v>28856</v>
      </c>
      <c r="S20355" s="34"/>
      <c r="T20355" s="34"/>
      <c r="U20355" s="34"/>
    </row>
    <row r="20356" spans="16:21" x14ac:dyDescent="0.45">
      <c r="P20356" s="33" t="s">
        <v>11110</v>
      </c>
      <c r="Q20356" t="s">
        <v>28873</v>
      </c>
      <c r="R20356" s="35" t="s">
        <v>28855</v>
      </c>
      <c r="S20356" s="34"/>
      <c r="T20356" s="34"/>
      <c r="U20356" s="34"/>
    </row>
    <row r="20357" spans="16:21" x14ac:dyDescent="0.45">
      <c r="P20357" s="33" t="s">
        <v>11110</v>
      </c>
      <c r="Q20357" t="s">
        <v>28873</v>
      </c>
      <c r="R20357" s="35" t="s">
        <v>28856</v>
      </c>
      <c r="S20357" s="34"/>
      <c r="T20357" s="34"/>
      <c r="U20357" s="34"/>
    </row>
    <row r="20358" spans="16:21" x14ac:dyDescent="0.45">
      <c r="P20358" s="33" t="s">
        <v>11111</v>
      </c>
      <c r="Q20358" t="s">
        <v>28873</v>
      </c>
      <c r="R20358" s="35" t="s">
        <v>28857</v>
      </c>
      <c r="S20358" s="34"/>
      <c r="T20358" s="34"/>
      <c r="U20358" s="34"/>
    </row>
    <row r="20359" spans="16:21" x14ac:dyDescent="0.45">
      <c r="P20359" s="33" t="s">
        <v>11111</v>
      </c>
      <c r="Q20359" t="s">
        <v>28873</v>
      </c>
      <c r="R20359" s="35" t="s">
        <v>28858</v>
      </c>
      <c r="S20359" s="34"/>
      <c r="T20359" s="34"/>
      <c r="U20359" s="34"/>
    </row>
    <row r="20360" spans="16:21" x14ac:dyDescent="0.45">
      <c r="P20360" s="33" t="s">
        <v>11112</v>
      </c>
      <c r="Q20360" t="s">
        <v>28873</v>
      </c>
      <c r="R20360" s="35" t="s">
        <v>28859</v>
      </c>
      <c r="S20360" s="34"/>
      <c r="T20360" s="34"/>
      <c r="U20360" s="34"/>
    </row>
    <row r="20361" spans="16:21" x14ac:dyDescent="0.45">
      <c r="P20361" s="33" t="s">
        <v>11112</v>
      </c>
      <c r="Q20361" t="s">
        <v>28873</v>
      </c>
      <c r="R20361" s="35" t="s">
        <v>28860</v>
      </c>
      <c r="S20361" s="34"/>
      <c r="T20361" s="34"/>
      <c r="U20361" s="34"/>
    </row>
    <row r="20362" spans="16:21" x14ac:dyDescent="0.45">
      <c r="P20362" s="33" t="s">
        <v>11113</v>
      </c>
      <c r="Q20362" t="s">
        <v>28873</v>
      </c>
      <c r="R20362" s="35" t="s">
        <v>28861</v>
      </c>
      <c r="S20362" s="34"/>
      <c r="T20362" s="34"/>
      <c r="U20362" s="34"/>
    </row>
    <row r="20363" spans="16:21" x14ac:dyDescent="0.45">
      <c r="P20363" s="33" t="s">
        <v>11113</v>
      </c>
      <c r="Q20363" t="s">
        <v>28873</v>
      </c>
      <c r="R20363" s="35" t="s">
        <v>28862</v>
      </c>
      <c r="S20363" s="34"/>
      <c r="T20363" s="34"/>
      <c r="U20363" s="34"/>
    </row>
    <row r="20364" spans="16:21" x14ac:dyDescent="0.45">
      <c r="P20364" s="33" t="s">
        <v>11114</v>
      </c>
      <c r="Q20364" t="s">
        <v>28873</v>
      </c>
      <c r="R20364" s="35" t="s">
        <v>16749</v>
      </c>
      <c r="S20364" s="34"/>
      <c r="T20364" s="34"/>
      <c r="U20364" s="34"/>
    </row>
    <row r="20365" spans="16:21" x14ac:dyDescent="0.45">
      <c r="P20365" s="33" t="s">
        <v>11114</v>
      </c>
      <c r="Q20365" t="s">
        <v>28873</v>
      </c>
      <c r="R20365" s="35" t="s">
        <v>28863</v>
      </c>
      <c r="S20365" s="34"/>
      <c r="T20365" s="34"/>
      <c r="U20365" s="34"/>
    </row>
    <row r="20366" spans="16:21" x14ac:dyDescent="0.45">
      <c r="P20366" s="33" t="s">
        <v>11115</v>
      </c>
      <c r="Q20366" t="s">
        <v>28873</v>
      </c>
      <c r="R20366" s="35" t="s">
        <v>28864</v>
      </c>
      <c r="S20366" s="34"/>
      <c r="T20366" s="34"/>
      <c r="U20366" s="34"/>
    </row>
    <row r="20367" spans="16:21" x14ac:dyDescent="0.45">
      <c r="P20367" s="33" t="s">
        <v>11115</v>
      </c>
      <c r="Q20367" t="s">
        <v>28873</v>
      </c>
      <c r="R20367" s="35" t="s">
        <v>28865</v>
      </c>
      <c r="S20367" s="34"/>
      <c r="T20367" s="34"/>
      <c r="U20367" s="34"/>
    </row>
    <row r="20368" spans="16:21" x14ac:dyDescent="0.45">
      <c r="P20368" s="33" t="s">
        <v>11116</v>
      </c>
      <c r="Q20368" t="s">
        <v>28873</v>
      </c>
      <c r="R20368" s="35" t="s">
        <v>28866</v>
      </c>
      <c r="S20368" s="34"/>
      <c r="T20368" s="34"/>
      <c r="U20368" s="34"/>
    </row>
    <row r="20369" spans="16:21" x14ac:dyDescent="0.45">
      <c r="P20369" s="33" t="s">
        <v>11116</v>
      </c>
      <c r="Q20369" t="s">
        <v>28873</v>
      </c>
      <c r="R20369" s="35" t="s">
        <v>28867</v>
      </c>
      <c r="S20369" s="34"/>
      <c r="T20369" s="34"/>
      <c r="U20369" s="34"/>
    </row>
    <row r="20370" spans="16:21" x14ac:dyDescent="0.45">
      <c r="P20370" s="33" t="s">
        <v>11117</v>
      </c>
      <c r="Q20370" t="s">
        <v>28873</v>
      </c>
      <c r="R20370" s="35" t="s">
        <v>28868</v>
      </c>
      <c r="S20370" s="34"/>
      <c r="T20370" s="34"/>
      <c r="U20370" s="34"/>
    </row>
    <row r="20371" spans="16:21" x14ac:dyDescent="0.45">
      <c r="P20371" s="33" t="s">
        <v>11117</v>
      </c>
      <c r="Q20371" t="s">
        <v>28873</v>
      </c>
      <c r="R20371" s="35" t="s">
        <v>28869</v>
      </c>
      <c r="S20371" s="34"/>
      <c r="T20371" s="34"/>
      <c r="U20371" s="34"/>
    </row>
    <row r="20372" spans="16:21" x14ac:dyDescent="0.45">
      <c r="P20372" s="33" t="s">
        <v>11118</v>
      </c>
      <c r="Q20372" t="s">
        <v>28873</v>
      </c>
      <c r="R20372" s="35" t="s">
        <v>16710</v>
      </c>
      <c r="S20372" s="34"/>
      <c r="T20372" s="34"/>
      <c r="U20372" s="34"/>
    </row>
    <row r="20373" spans="16:21" x14ac:dyDescent="0.45">
      <c r="P20373" s="33" t="s">
        <v>11118</v>
      </c>
      <c r="Q20373" t="s">
        <v>28873</v>
      </c>
      <c r="R20373" s="35" t="s">
        <v>28870</v>
      </c>
      <c r="S20373" s="34"/>
      <c r="T20373" s="34"/>
      <c r="U20373" s="34"/>
    </row>
    <row r="20374" spans="16:21" x14ac:dyDescent="0.45">
      <c r="P20374" s="33" t="s">
        <v>11119</v>
      </c>
      <c r="Q20374" t="s">
        <v>28873</v>
      </c>
      <c r="R20374" s="35" t="s">
        <v>28871</v>
      </c>
      <c r="S20374" s="34"/>
      <c r="T20374" s="34"/>
      <c r="U20374" s="34"/>
    </row>
    <row r="20375" spans="16:21" x14ac:dyDescent="0.45">
      <c r="P20375" s="33" t="s">
        <v>11119</v>
      </c>
      <c r="Q20375" t="s">
        <v>28873</v>
      </c>
      <c r="R20375" s="35" t="s">
        <v>28872</v>
      </c>
      <c r="S20375" s="34"/>
      <c r="T20375" s="34"/>
      <c r="U20375" s="34"/>
    </row>
    <row r="20376" spans="16:21" x14ac:dyDescent="0.45">
      <c r="P20376" s="34">
        <v>1600</v>
      </c>
      <c r="R20376" s="35" t="s">
        <v>28874</v>
      </c>
      <c r="S20376" s="34"/>
      <c r="T20376" s="34"/>
      <c r="U20376" s="34"/>
    </row>
    <row r="20377" spans="16:21" x14ac:dyDescent="0.45">
      <c r="P20377" s="34">
        <v>3816</v>
      </c>
      <c r="R20377" s="35" t="s">
        <v>28875</v>
      </c>
      <c r="S20377" s="34"/>
      <c r="T20377" s="34"/>
      <c r="U20377" s="34"/>
    </row>
    <row r="20378" spans="16:21" x14ac:dyDescent="0.45">
      <c r="P20378" s="34">
        <v>4110</v>
      </c>
      <c r="R20378" t="s">
        <v>28876</v>
      </c>
      <c r="S20378" s="34"/>
      <c r="T20378" s="34"/>
      <c r="U20378" s="34"/>
    </row>
    <row r="20379" spans="16:21" x14ac:dyDescent="0.45">
      <c r="P20379" s="34">
        <v>1080</v>
      </c>
      <c r="Q20379" t="s">
        <v>28873</v>
      </c>
      <c r="R20379" s="39" t="s">
        <v>28877</v>
      </c>
      <c r="S20379" s="34"/>
      <c r="T20379" s="34"/>
      <c r="U20379" s="34"/>
    </row>
    <row r="20380" spans="16:21" x14ac:dyDescent="0.45">
      <c r="P20380" s="34">
        <v>1085</v>
      </c>
      <c r="Q20380" t="s">
        <v>28873</v>
      </c>
      <c r="R20380" s="39" t="s">
        <v>28878</v>
      </c>
      <c r="S20380" s="34"/>
      <c r="T20380" s="34"/>
      <c r="U20380" s="34"/>
    </row>
    <row r="20381" spans="16:21" x14ac:dyDescent="0.45">
      <c r="P20381" s="34">
        <v>9363</v>
      </c>
      <c r="Q20381" t="s">
        <v>28873</v>
      </c>
      <c r="R20381" s="39" t="s">
        <v>28879</v>
      </c>
      <c r="S20381" s="34"/>
      <c r="T20381" s="34"/>
      <c r="U20381" s="34"/>
    </row>
    <row r="20382" spans="16:21" x14ac:dyDescent="0.45">
      <c r="P20382" s="34">
        <v>9362</v>
      </c>
      <c r="Q20382" t="s">
        <v>28873</v>
      </c>
      <c r="R20382" s="39" t="s">
        <v>28880</v>
      </c>
      <c r="S20382" s="34"/>
      <c r="T20382" s="34"/>
      <c r="U20382" s="34"/>
    </row>
    <row r="20383" spans="16:21" x14ac:dyDescent="0.45">
      <c r="P20383" s="34">
        <v>6960</v>
      </c>
      <c r="R20383" t="s">
        <v>28908</v>
      </c>
      <c r="S20383" s="34"/>
      <c r="T20383" s="34"/>
      <c r="U20383" s="34"/>
    </row>
    <row r="20384" spans="16:21" x14ac:dyDescent="0.45">
      <c r="P20384" s="34">
        <v>6961</v>
      </c>
      <c r="R20384" t="s">
        <v>28909</v>
      </c>
      <c r="S20384" s="34"/>
      <c r="T20384" s="34"/>
      <c r="U20384" s="34"/>
    </row>
    <row r="20385" spans="16:21" x14ac:dyDescent="0.45">
      <c r="P20385" s="34">
        <v>6962</v>
      </c>
      <c r="R20385" t="s">
        <v>28910</v>
      </c>
      <c r="S20385" s="34"/>
      <c r="T20385" s="34"/>
      <c r="U20385" s="34"/>
    </row>
    <row r="20386" spans="16:21" x14ac:dyDescent="0.45">
      <c r="P20386" s="34">
        <v>6963</v>
      </c>
      <c r="R20386" t="s">
        <v>28911</v>
      </c>
      <c r="S20386" s="34"/>
      <c r="T20386" s="34"/>
      <c r="U20386" s="34"/>
    </row>
    <row r="20387" spans="16:21" x14ac:dyDescent="0.45">
      <c r="P20387" s="34">
        <v>6964</v>
      </c>
      <c r="R20387" t="s">
        <v>28912</v>
      </c>
      <c r="S20387" s="34"/>
      <c r="T20387" s="34"/>
      <c r="U20387" s="34"/>
    </row>
    <row r="20388" spans="16:21" x14ac:dyDescent="0.45">
      <c r="P20388" s="34">
        <v>6965</v>
      </c>
      <c r="R20388" t="s">
        <v>28913</v>
      </c>
      <c r="S20388" s="34"/>
      <c r="T20388" s="34"/>
      <c r="U20388" s="34"/>
    </row>
    <row r="20389" spans="16:21" x14ac:dyDescent="0.45">
      <c r="P20389" s="34">
        <v>6966</v>
      </c>
      <c r="R20389" t="s">
        <v>28914</v>
      </c>
      <c r="S20389" s="34"/>
      <c r="T20389" s="34"/>
      <c r="U20389" s="34"/>
    </row>
    <row r="20390" spans="16:21" x14ac:dyDescent="0.45">
      <c r="P20390" s="34">
        <v>6967</v>
      </c>
      <c r="R20390" t="s">
        <v>28915</v>
      </c>
      <c r="S20390" s="34"/>
      <c r="T20390" s="34"/>
      <c r="U20390" s="34"/>
    </row>
    <row r="20391" spans="16:21" x14ac:dyDescent="0.45">
      <c r="P20391" s="34">
        <v>7720</v>
      </c>
      <c r="R20391" t="s">
        <v>28916</v>
      </c>
      <c r="S20391" s="34"/>
      <c r="T20391" s="34"/>
      <c r="U20391" s="34"/>
    </row>
    <row r="20392" spans="16:21" x14ac:dyDescent="0.45">
      <c r="P20392" s="34">
        <v>7721</v>
      </c>
      <c r="R20392" t="s">
        <v>28917</v>
      </c>
      <c r="S20392" s="34"/>
      <c r="T20392" s="34"/>
      <c r="U20392" s="34"/>
    </row>
    <row r="20393" spans="16:21" x14ac:dyDescent="0.45">
      <c r="P20393" s="34">
        <v>7722</v>
      </c>
      <c r="R20393" t="s">
        <v>28918</v>
      </c>
      <c r="S20393" s="34"/>
      <c r="T20393" s="34"/>
      <c r="U20393" s="34"/>
    </row>
    <row r="20394" spans="16:21" x14ac:dyDescent="0.45">
      <c r="P20394" s="34">
        <v>7723</v>
      </c>
      <c r="R20394" t="s">
        <v>28919</v>
      </c>
      <c r="S20394" s="34"/>
      <c r="T20394" s="34"/>
      <c r="U20394" s="34"/>
    </row>
    <row r="20395" spans="16:21" x14ac:dyDescent="0.45">
      <c r="P20395" s="34">
        <v>7724</v>
      </c>
      <c r="R20395" t="s">
        <v>28920</v>
      </c>
      <c r="S20395" s="34"/>
      <c r="T20395" s="34"/>
      <c r="U20395" s="34"/>
    </row>
    <row r="20396" spans="16:21" x14ac:dyDescent="0.45">
      <c r="P20396" s="34">
        <v>7725</v>
      </c>
      <c r="R20396" t="s">
        <v>28921</v>
      </c>
      <c r="S20396" s="34"/>
      <c r="T20396" s="34"/>
      <c r="U20396" s="34"/>
    </row>
    <row r="20397" spans="16:21" x14ac:dyDescent="0.45">
      <c r="P20397" s="34">
        <v>7726</v>
      </c>
      <c r="R20397" t="s">
        <v>28922</v>
      </c>
      <c r="S20397" s="34"/>
      <c r="T20397" s="34"/>
      <c r="U20397" s="34"/>
    </row>
    <row r="20398" spans="16:21" x14ac:dyDescent="0.45">
      <c r="P20398" s="34">
        <v>7727</v>
      </c>
      <c r="R20398" t="s">
        <v>28923</v>
      </c>
      <c r="S20398" s="34"/>
      <c r="T20398" s="34"/>
      <c r="U20398" s="34"/>
    </row>
    <row r="20399" spans="16:21" x14ac:dyDescent="0.45">
      <c r="P20399" s="34">
        <v>6998</v>
      </c>
      <c r="R20399" t="s">
        <v>28924</v>
      </c>
      <c r="S20399" s="34"/>
      <c r="T20399" s="34"/>
      <c r="U20399" s="34"/>
    </row>
    <row r="20400" spans="16:21" x14ac:dyDescent="0.45">
      <c r="P20400" s="34">
        <v>6999</v>
      </c>
      <c r="R20400" t="s">
        <v>28925</v>
      </c>
      <c r="S20400" s="34"/>
      <c r="T20400" s="34"/>
      <c r="U20400" s="34"/>
    </row>
    <row r="20401" spans="16:21" x14ac:dyDescent="0.45">
      <c r="P20401" s="34">
        <v>7733</v>
      </c>
      <c r="R20401" t="s">
        <v>28926</v>
      </c>
      <c r="S20401" s="34"/>
      <c r="T20401" s="34"/>
      <c r="U20401" s="34"/>
    </row>
    <row r="20402" spans="16:21" x14ac:dyDescent="0.45">
      <c r="P20402" s="34">
        <v>7734</v>
      </c>
      <c r="R20402" t="s">
        <v>28927</v>
      </c>
      <c r="S20402" s="34"/>
      <c r="T20402" s="34"/>
      <c r="U20402" s="34"/>
    </row>
    <row r="20403" spans="16:21" x14ac:dyDescent="0.45">
      <c r="P20403" s="34">
        <v>7735</v>
      </c>
      <c r="R20403" t="s">
        <v>28928</v>
      </c>
      <c r="S20403" s="34"/>
      <c r="T20403" s="34"/>
      <c r="U20403" s="34"/>
    </row>
    <row r="20404" spans="16:21" x14ac:dyDescent="0.45">
      <c r="P20404" s="34">
        <v>7736</v>
      </c>
      <c r="R20404" t="s">
        <v>28929</v>
      </c>
      <c r="S20404" s="34"/>
      <c r="T20404" s="34"/>
      <c r="U20404" s="34"/>
    </row>
    <row r="20405" spans="16:21" x14ac:dyDescent="0.45">
      <c r="P20405" s="34">
        <v>7737</v>
      </c>
      <c r="R20405" t="s">
        <v>28930</v>
      </c>
      <c r="S20405" s="34"/>
      <c r="T20405" s="34"/>
      <c r="U20405" s="34"/>
    </row>
    <row r="20406" spans="16:21" x14ac:dyDescent="0.45">
      <c r="P20406" s="34">
        <v>6993</v>
      </c>
      <c r="R20406" t="s">
        <v>28931</v>
      </c>
      <c r="S20406" s="34"/>
      <c r="T20406" s="34"/>
      <c r="U20406" s="34"/>
    </row>
    <row r="20407" spans="16:21" x14ac:dyDescent="0.45">
      <c r="P20407" s="34">
        <v>6994</v>
      </c>
      <c r="R20407" t="s">
        <v>28932</v>
      </c>
      <c r="S20407" s="34"/>
      <c r="T20407" s="34"/>
      <c r="U20407" s="34"/>
    </row>
    <row r="20408" spans="16:21" x14ac:dyDescent="0.45">
      <c r="P20408" s="34">
        <v>6995</v>
      </c>
      <c r="R20408" t="s">
        <v>28933</v>
      </c>
      <c r="S20408" s="34"/>
      <c r="T20408" s="34"/>
      <c r="U20408" s="34"/>
    </row>
    <row r="20409" spans="16:21" x14ac:dyDescent="0.45">
      <c r="P20409" s="34">
        <v>6996</v>
      </c>
      <c r="R20409" t="s">
        <v>28934</v>
      </c>
      <c r="S20409" s="34"/>
      <c r="T20409" s="34"/>
      <c r="U20409" s="34"/>
    </row>
    <row r="20410" spans="16:21" x14ac:dyDescent="0.45">
      <c r="P20410" s="34">
        <v>7708</v>
      </c>
      <c r="R20410" t="s">
        <v>28935</v>
      </c>
      <c r="S20410" s="34"/>
      <c r="T20410" s="34"/>
      <c r="U20410" s="34"/>
    </row>
    <row r="20411" spans="16:21" x14ac:dyDescent="0.45">
      <c r="P20411" s="34">
        <v>7718</v>
      </c>
      <c r="R20411" t="s">
        <v>28936</v>
      </c>
      <c r="S20411" s="34"/>
      <c r="T20411" s="34"/>
      <c r="U20411" s="34"/>
    </row>
    <row r="20412" spans="16:21" x14ac:dyDescent="0.45">
      <c r="P20412" s="34">
        <v>1857</v>
      </c>
      <c r="R20412" t="s">
        <v>28937</v>
      </c>
      <c r="S20412" s="34"/>
      <c r="T20412" s="34"/>
      <c r="U20412" s="34"/>
    </row>
    <row r="20413" spans="16:21" x14ac:dyDescent="0.45">
      <c r="P20413" s="34">
        <v>1858</v>
      </c>
      <c r="R20413" t="s">
        <v>28938</v>
      </c>
      <c r="S20413" s="34"/>
      <c r="T20413" s="34"/>
      <c r="U20413" s="34"/>
    </row>
    <row r="20414" spans="16:21" x14ac:dyDescent="0.45">
      <c r="P20414" s="34">
        <v>6991</v>
      </c>
      <c r="R20414" t="s">
        <v>28939</v>
      </c>
      <c r="S20414" s="34"/>
      <c r="T20414" s="34"/>
      <c r="U20414" s="34"/>
    </row>
    <row r="20415" spans="16:21" x14ac:dyDescent="0.45">
      <c r="P20415" s="34">
        <v>6992</v>
      </c>
      <c r="R20415" t="s">
        <v>28940</v>
      </c>
      <c r="S20415" s="34"/>
      <c r="T20415" s="34"/>
      <c r="U20415" s="34"/>
    </row>
    <row r="20416" spans="16:21" x14ac:dyDescent="0.45">
      <c r="P20416" s="34">
        <v>2802</v>
      </c>
      <c r="R20416" t="s">
        <v>28941</v>
      </c>
      <c r="S20416" s="34"/>
      <c r="T20416" s="34"/>
      <c r="U20416" s="34"/>
    </row>
    <row r="20417" spans="16:21" x14ac:dyDescent="0.45">
      <c r="P20417" s="34">
        <v>2812</v>
      </c>
      <c r="R20417" t="s">
        <v>28942</v>
      </c>
      <c r="S20417" s="34"/>
      <c r="T20417" s="34"/>
      <c r="U20417" s="34"/>
    </row>
    <row r="20418" spans="16:21" x14ac:dyDescent="0.45">
      <c r="P20418" s="34">
        <v>2816</v>
      </c>
      <c r="R20418" t="s">
        <v>28943</v>
      </c>
      <c r="S20418" s="34"/>
      <c r="T20418" s="34"/>
      <c r="U20418" s="34"/>
    </row>
    <row r="20419" spans="16:21" x14ac:dyDescent="0.45">
      <c r="P20419" s="34">
        <v>2818</v>
      </c>
      <c r="R20419" t="s">
        <v>28944</v>
      </c>
      <c r="S20419" s="34"/>
      <c r="T20419" s="34"/>
      <c r="U20419" s="34"/>
    </row>
    <row r="20420" spans="16:21" x14ac:dyDescent="0.45">
      <c r="P20420" s="34">
        <v>2820</v>
      </c>
      <c r="R20420" t="s">
        <v>28945</v>
      </c>
      <c r="S20420" s="34"/>
      <c r="T20420" s="34"/>
      <c r="U20420" s="34"/>
    </row>
    <row r="20421" spans="16:21" x14ac:dyDescent="0.45">
      <c r="P20421" s="34">
        <v>2821</v>
      </c>
      <c r="R20421" t="s">
        <v>28946</v>
      </c>
      <c r="S20421" s="34"/>
      <c r="T20421" s="34"/>
      <c r="U20421" s="34"/>
    </row>
    <row r="20422" spans="16:21" x14ac:dyDescent="0.45">
      <c r="P20422" s="34">
        <v>5402</v>
      </c>
      <c r="R20422" t="s">
        <v>28947</v>
      </c>
      <c r="S20422" s="34"/>
      <c r="T20422" s="34"/>
      <c r="U20422" s="34"/>
    </row>
    <row r="20423" spans="16:21" x14ac:dyDescent="0.45">
      <c r="P20423" s="34">
        <v>5408</v>
      </c>
      <c r="R20423" t="s">
        <v>28948</v>
      </c>
      <c r="S20423" s="34"/>
      <c r="T20423" s="34"/>
      <c r="U20423" s="34"/>
    </row>
    <row r="20424" spans="16:21" x14ac:dyDescent="0.45">
      <c r="P20424" s="34">
        <v>5411</v>
      </c>
      <c r="R20424" t="s">
        <v>28949</v>
      </c>
      <c r="S20424" s="34"/>
      <c r="T20424" s="34"/>
      <c r="U20424" s="34"/>
    </row>
    <row r="20425" spans="16:21" x14ac:dyDescent="0.45">
      <c r="P20425" s="34">
        <v>5413</v>
      </c>
      <c r="R20425" t="s">
        <v>28950</v>
      </c>
      <c r="S20425" s="34"/>
      <c r="T20425" s="34"/>
      <c r="U20425" s="34"/>
    </row>
    <row r="20426" spans="16:21" x14ac:dyDescent="0.45">
      <c r="P20426" s="34">
        <v>5415</v>
      </c>
      <c r="R20426" t="s">
        <v>28951</v>
      </c>
      <c r="S20426" s="34"/>
      <c r="T20426" s="34"/>
      <c r="U20426" s="34"/>
    </row>
    <row r="20427" spans="16:21" x14ac:dyDescent="0.45">
      <c r="P20427" s="34">
        <v>5418</v>
      </c>
      <c r="R20427" t="s">
        <v>28952</v>
      </c>
      <c r="S20427" s="34"/>
      <c r="T20427" s="34"/>
      <c r="U20427" s="34"/>
    </row>
    <row r="20428" spans="16:21" x14ac:dyDescent="0.45">
      <c r="P20428" s="34">
        <v>6989</v>
      </c>
      <c r="R20428" t="s">
        <v>28953</v>
      </c>
      <c r="S20428" s="34"/>
      <c r="T20428" s="34"/>
      <c r="U20428" s="34"/>
    </row>
    <row r="20429" spans="16:21" x14ac:dyDescent="0.45">
      <c r="P20429" s="34">
        <v>6990</v>
      </c>
      <c r="R20429" t="s">
        <v>28954</v>
      </c>
      <c r="S20429" s="34"/>
      <c r="T20429" s="34"/>
      <c r="U20429" s="34"/>
    </row>
    <row r="20430" spans="16:21" x14ac:dyDescent="0.45">
      <c r="P20430" s="34">
        <v>5481</v>
      </c>
      <c r="R20430" t="s">
        <v>28955</v>
      </c>
      <c r="S20430" s="34"/>
      <c r="T20430" s="34"/>
      <c r="U20430" s="34"/>
    </row>
    <row r="20431" spans="16:21" x14ac:dyDescent="0.45">
      <c r="P20431" s="34">
        <v>7503</v>
      </c>
      <c r="R20431" t="s">
        <v>28956</v>
      </c>
      <c r="S20431" s="34"/>
      <c r="T20431" s="34"/>
      <c r="U20431" s="34"/>
    </row>
    <row r="20432" spans="16:21" x14ac:dyDescent="0.45">
      <c r="P20432" s="34">
        <v>7504</v>
      </c>
      <c r="R20432" t="s">
        <v>28957</v>
      </c>
      <c r="S20432" s="34"/>
      <c r="T20432" s="34"/>
      <c r="U20432" s="34"/>
    </row>
  </sheetData>
  <mergeCells count="1">
    <mergeCell ref="A36:B36"/>
  </mergeCells>
  <conditionalFormatting sqref="P1:P91">
    <cfRule type="duplicateValues" dxfId="2" priority="3"/>
  </conditionalFormatting>
  <conditionalFormatting sqref="P92">
    <cfRule type="duplicateValues" dxfId="1" priority="2"/>
  </conditionalFormatting>
  <conditionalFormatting sqref="P93">
    <cfRule type="duplicateValues" dxfId="0" priority="1"/>
  </conditionalFormatting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9" ma:contentTypeDescription="Creare un nuovo documento." ma:contentTypeScope="" ma:versionID="5d22b860b2d7b05646517e191754a185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c3ef981538194d0481c402a9a66d521d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6C55A5-2CC2-43D2-8C39-B8E05A12AE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1DD613-3EFD-4F24-AF64-DFCD2DDAA939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6c014026-a0ef-45dc-9ca9-ac355db24e99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77a3f60d-3740-4b8f-aea2-18b203205ead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364A1EC-A0C3-468C-ACE8-29492B94B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11</vt:i4>
      </vt:variant>
    </vt:vector>
  </HeadingPairs>
  <TitlesOfParts>
    <vt:vector size="16" baseType="lpstr">
      <vt:lpstr>MENU</vt:lpstr>
      <vt:lpstr>DATI</vt:lpstr>
      <vt:lpstr>RATEAZIONI</vt:lpstr>
      <vt:lpstr>RATEAZIONI (dati liberi)</vt:lpstr>
      <vt:lpstr>RISULTATI</vt:lpstr>
      <vt:lpstr>RATEAZIONI!Area_stampa</vt:lpstr>
      <vt:lpstr>'RATEAZIONI (dati liberi)'!Area_stampa</vt:lpstr>
      <vt:lpstr>RISULTATI!Area_stampa</vt:lpstr>
      <vt:lpstr>CodTrib</vt:lpstr>
      <vt:lpstr>da</vt:lpstr>
      <vt:lpstr>'RATEAZIONI (dati liberi)'!NUMCART</vt:lpstr>
      <vt:lpstr>NUMCART</vt:lpstr>
      <vt:lpstr>PROT</vt:lpstr>
      <vt:lpstr>ROTP</vt:lpstr>
      <vt:lpstr>SINO</vt:lpstr>
      <vt:lpstr>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</dc:creator>
  <cp:lastModifiedBy>Alessandro Pastore</cp:lastModifiedBy>
  <cp:lastPrinted>2017-02-13T10:10:43Z</cp:lastPrinted>
  <dcterms:created xsi:type="dcterms:W3CDTF">2016-11-04T15:11:45Z</dcterms:created>
  <dcterms:modified xsi:type="dcterms:W3CDTF">2026-01-29T15:36:33Z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